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J:\VB10\DSA-E1\Wertedateien_Behindert_2021\"/>
    </mc:Choice>
  </mc:AlternateContent>
  <xr:revisionPtr revIDLastSave="0" documentId="8_{80AC84E6-9FA6-48C6-B8C7-110F3442C2E3}" xr6:coauthVersionLast="45" xr6:coauthVersionMax="45" xr10:uidLastSave="{00000000-0000-0000-0000-000000000000}"/>
  <bookViews>
    <workbookView xWindow="-25860" yWindow="105" windowWidth="21030" windowHeight="14910" tabRatio="800" xr2:uid="{00000000-000D-0000-FFFF-FFFF00000000}"/>
  </bookViews>
  <sheets>
    <sheet name="A" sheetId="21" r:id="rId1"/>
    <sheet name="B1" sheetId="25" r:id="rId2"/>
    <sheet name="B2" sheetId="26" r:id="rId3"/>
    <sheet name="C1" sheetId="28" r:id="rId4"/>
    <sheet name="C2" sheetId="30" r:id="rId5"/>
    <sheet name="D1" sheetId="31" r:id="rId6"/>
    <sheet name="D2" sheetId="32" r:id="rId7"/>
    <sheet name="E1" sheetId="33" r:id="rId8"/>
    <sheet name="E2" sheetId="34" r:id="rId9"/>
    <sheet name="F1" sheetId="36" r:id="rId10"/>
    <sheet name="F2" sheetId="35" r:id="rId11"/>
    <sheet name="F3" sheetId="37" r:id="rId12"/>
    <sheet name="G1" sheetId="57" r:id="rId13"/>
    <sheet name="G2" sheetId="58" r:id="rId14"/>
    <sheet name="G 3" sheetId="59" r:id="rId15"/>
    <sheet name="H1" sheetId="45" r:id="rId16"/>
    <sheet name="H2" sheetId="44" r:id="rId17"/>
    <sheet name="H3" sheetId="43" r:id="rId18"/>
    <sheet name="I" sheetId="39" r:id="rId19"/>
    <sheet name="J" sheetId="40" r:id="rId20"/>
    <sheet name="JUGEND-DOSB 2020" sheetId="22" r:id="rId21"/>
    <sheet name="Erwachsene-DOSB 2020" sheetId="23" r:id="rId22"/>
  </sheets>
  <definedNames>
    <definedName name="_xlnm.Print_Area" localSheetId="0">A!$A$1:$BB$173</definedName>
    <definedName name="_xlnm.Print_Area" localSheetId="1">'B1'!$A$1:$BB$182</definedName>
    <definedName name="_xlnm.Print_Area" localSheetId="2">'B2'!$A$1:$BB$182</definedName>
    <definedName name="_xlnm.Print_Area" localSheetId="3">'C1'!$A$1:$BB$174</definedName>
    <definedName name="_xlnm.Print_Area" localSheetId="4">'C2'!$A$1:$BB$158</definedName>
    <definedName name="_xlnm.Print_Area" localSheetId="5">'D1'!$A$1:$BB$168</definedName>
    <definedName name="_xlnm.Print_Area" localSheetId="6">'D2'!$A$1:$BB$168</definedName>
    <definedName name="_xlnm.Print_Area" localSheetId="7">'E1'!$A$1:$BB$154</definedName>
    <definedName name="_xlnm.Print_Area" localSheetId="8">'E2'!$A$1:$BB$154</definedName>
    <definedName name="_xlnm.Print_Area" localSheetId="21">'Erwachsene-DOSB 2020'!$A$1:$AZ$74</definedName>
    <definedName name="_xlnm.Print_Area" localSheetId="9">'F1'!$A$1:$BB$173</definedName>
    <definedName name="_xlnm.Print_Area" localSheetId="10">'F2'!$A$1:$BB$168</definedName>
    <definedName name="_xlnm.Print_Area" localSheetId="11">'F3'!$A$1:$BB$173</definedName>
    <definedName name="_xlnm.Print_Area" localSheetId="14">'G 3'!$A$1:$BB$167</definedName>
    <definedName name="_xlnm.Print_Area" localSheetId="13">'G2'!$A$1:$BB$168</definedName>
    <definedName name="_xlnm.Print_Area" localSheetId="15">'H1'!$A$1:$BA$153</definedName>
    <definedName name="_xlnm.Print_Area" localSheetId="16">'H2'!$A$1:$BA$153</definedName>
    <definedName name="_xlnm.Print_Area" localSheetId="17">'H3'!$A$1:$BB$157</definedName>
    <definedName name="_xlnm.Print_Area" localSheetId="18">I!$A$1:$BB$170</definedName>
    <definedName name="_xlnm.Print_Area" localSheetId="19">J!$A$1:$BB$166</definedName>
    <definedName name="_xlnm.Print_Area" localSheetId="20">'JUGEND-DOSB 2020'!$A$1:$V$62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42" i="21" l="1"/>
  <c r="L163" i="21"/>
  <c r="K163" i="21"/>
  <c r="J163" i="21"/>
  <c r="L162" i="21"/>
  <c r="K162" i="21"/>
  <c r="J162" i="21"/>
  <c r="L161" i="21"/>
  <c r="K161" i="21"/>
  <c r="J161" i="21"/>
  <c r="L160" i="21"/>
  <c r="K160" i="21"/>
  <c r="J160" i="21"/>
  <c r="L159" i="21"/>
  <c r="K159" i="21"/>
  <c r="J159" i="21"/>
  <c r="L158" i="21"/>
  <c r="K158" i="21"/>
  <c r="J158" i="21"/>
  <c r="L156" i="21"/>
  <c r="K156" i="21"/>
  <c r="J156" i="21"/>
  <c r="L154" i="21"/>
  <c r="K154" i="21"/>
  <c r="K155" i="21" s="1"/>
  <c r="L152" i="21"/>
  <c r="K152" i="21"/>
  <c r="J152" i="21"/>
  <c r="J154" i="21"/>
  <c r="L147" i="21"/>
  <c r="K147" i="21"/>
  <c r="J147" i="21"/>
  <c r="L146" i="21"/>
  <c r="K146" i="21"/>
  <c r="J146" i="21"/>
  <c r="L145" i="21"/>
  <c r="K145" i="21"/>
  <c r="J145" i="21"/>
  <c r="L143" i="21"/>
  <c r="K143" i="21"/>
  <c r="J143" i="21"/>
  <c r="L142" i="21"/>
  <c r="K142" i="21"/>
  <c r="L155" i="21" l="1"/>
  <c r="J155" i="21"/>
  <c r="AI66" i="21"/>
  <c r="AX26" i="21" s="1"/>
  <c r="AH66" i="21"/>
  <c r="AU10" i="21"/>
  <c r="AX10" i="21"/>
  <c r="G99" i="58" l="1"/>
  <c r="AW57" i="58"/>
  <c r="X56" i="59"/>
  <c r="W56" i="59"/>
  <c r="V56" i="59"/>
  <c r="U56" i="59"/>
  <c r="T56" i="59"/>
  <c r="S56" i="59"/>
  <c r="R56" i="59"/>
  <c r="Q56" i="59"/>
  <c r="P56" i="59"/>
  <c r="O56" i="59"/>
  <c r="N56" i="59"/>
  <c r="M56" i="59"/>
  <c r="L56" i="59"/>
  <c r="K56" i="59"/>
  <c r="J56" i="59"/>
  <c r="I56" i="59"/>
  <c r="H56" i="59"/>
  <c r="G56" i="59"/>
  <c r="X98" i="59"/>
  <c r="W98" i="59"/>
  <c r="V98" i="59"/>
  <c r="U98" i="59"/>
  <c r="T98" i="59"/>
  <c r="S98" i="59"/>
  <c r="R98" i="59"/>
  <c r="Q98" i="59"/>
  <c r="P98" i="59"/>
  <c r="O98" i="59"/>
  <c r="N98" i="59"/>
  <c r="M98" i="59"/>
  <c r="L98" i="59"/>
  <c r="K98" i="59"/>
  <c r="J98" i="59"/>
  <c r="I98" i="59"/>
  <c r="H98" i="59"/>
  <c r="G98" i="59"/>
  <c r="R140" i="59"/>
  <c r="Q140" i="59"/>
  <c r="P140" i="59"/>
  <c r="O140" i="59"/>
  <c r="N140" i="59"/>
  <c r="M140" i="59"/>
  <c r="L140" i="59"/>
  <c r="K140" i="59"/>
  <c r="J140" i="59"/>
  <c r="I140" i="59"/>
  <c r="H140" i="59"/>
  <c r="G140" i="59"/>
  <c r="AS140" i="59"/>
  <c r="AR140" i="59"/>
  <c r="AQ140" i="59"/>
  <c r="AP140" i="59"/>
  <c r="AO140" i="59"/>
  <c r="AN140" i="59"/>
  <c r="AM140" i="59"/>
  <c r="AL140" i="59"/>
  <c r="AK140" i="59"/>
  <c r="AJ140" i="59"/>
  <c r="AI140" i="59"/>
  <c r="AH140" i="59"/>
  <c r="AY99" i="59"/>
  <c r="AX99" i="59"/>
  <c r="AW99" i="59"/>
  <c r="AV99" i="59"/>
  <c r="AU99" i="59"/>
  <c r="AT99" i="59"/>
  <c r="AS99" i="59"/>
  <c r="AR99" i="59"/>
  <c r="AQ99" i="59"/>
  <c r="AP99" i="59"/>
  <c r="AO99" i="59"/>
  <c r="AN99" i="59"/>
  <c r="AM99" i="59"/>
  <c r="AL99" i="59"/>
  <c r="AK99" i="59"/>
  <c r="AJ99" i="59"/>
  <c r="AI99" i="59"/>
  <c r="AH98" i="59"/>
  <c r="AH56" i="59"/>
  <c r="AY56" i="59"/>
  <c r="AQ56" i="59"/>
  <c r="AR73" i="57"/>
  <c r="AR72" i="57"/>
  <c r="AR71" i="57"/>
  <c r="AR70" i="57"/>
  <c r="AR69" i="57"/>
  <c r="AR67" i="57"/>
  <c r="AR65" i="57"/>
  <c r="AR66" i="57" s="1"/>
  <c r="AR63" i="57"/>
  <c r="AR58" i="57"/>
  <c r="AR57" i="57"/>
  <c r="AR56" i="57"/>
  <c r="AR54" i="57"/>
  <c r="AR31" i="57"/>
  <c r="AR30" i="57"/>
  <c r="AR29" i="57"/>
  <c r="AR28" i="57"/>
  <c r="AR27" i="57"/>
  <c r="AR25" i="57"/>
  <c r="AR23" i="57"/>
  <c r="AR24" i="57" s="1"/>
  <c r="AH21" i="57"/>
  <c r="AK15" i="57"/>
  <c r="AH13" i="57"/>
  <c r="AH11" i="57"/>
  <c r="AH10" i="57"/>
  <c r="AH13" i="31"/>
  <c r="AY11" i="31"/>
  <c r="AK56" i="59" l="1"/>
  <c r="AL56" i="59"/>
  <c r="AM56" i="59"/>
  <c r="AN56" i="59"/>
  <c r="AO56" i="59"/>
  <c r="AP56" i="59"/>
  <c r="AR56" i="59"/>
  <c r="AS56" i="59"/>
  <c r="AT56" i="59"/>
  <c r="AU56" i="59"/>
  <c r="AV56" i="59"/>
  <c r="AW56" i="59"/>
  <c r="AX56" i="59"/>
  <c r="AJ56" i="59"/>
  <c r="AI56" i="59"/>
  <c r="AY98" i="59"/>
  <c r="AX98" i="59"/>
  <c r="AW98" i="59"/>
  <c r="AV98" i="59"/>
  <c r="AU98" i="59"/>
  <c r="AT98" i="59"/>
  <c r="AS98" i="59"/>
  <c r="AR98" i="59"/>
  <c r="AQ98" i="59"/>
  <c r="AP98" i="59"/>
  <c r="AO98" i="59"/>
  <c r="AN98" i="59"/>
  <c r="AM98" i="59"/>
  <c r="AL98" i="59"/>
  <c r="AK98" i="59"/>
  <c r="AJ98" i="59"/>
  <c r="AI98" i="59"/>
  <c r="M67" i="57" l="1"/>
  <c r="AH113" i="40" l="1"/>
  <c r="AY72" i="40"/>
  <c r="AX72" i="40"/>
  <c r="AW72" i="40"/>
  <c r="AV72" i="40"/>
  <c r="AU72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H72" i="40"/>
  <c r="AK30" i="40"/>
  <c r="AY30" i="40" l="1"/>
  <c r="AX12" i="40"/>
  <c r="AU12" i="40"/>
  <c r="AR12" i="40"/>
  <c r="AO12" i="40"/>
  <c r="AL12" i="40"/>
  <c r="AH12" i="40"/>
  <c r="AI12" i="40"/>
  <c r="AJ12" i="40"/>
  <c r="AK12" i="40"/>
  <c r="AM12" i="40"/>
  <c r="AN12" i="40"/>
  <c r="AP12" i="40"/>
  <c r="AQ12" i="40"/>
  <c r="AS12" i="40"/>
  <c r="AT12" i="40"/>
  <c r="AV12" i="40"/>
  <c r="AW12" i="40"/>
  <c r="AY12" i="40"/>
  <c r="AH13" i="44"/>
  <c r="AI13" i="44"/>
  <c r="AJ13" i="44"/>
  <c r="AK13" i="44"/>
  <c r="AL13" i="44"/>
  <c r="AM13" i="44"/>
  <c r="AN13" i="44"/>
  <c r="AO13" i="44"/>
  <c r="AP13" i="44"/>
  <c r="AQ13" i="44"/>
  <c r="AR13" i="44"/>
  <c r="AS13" i="44"/>
  <c r="AT13" i="44"/>
  <c r="AU13" i="44"/>
  <c r="AV13" i="44"/>
  <c r="AW13" i="44"/>
  <c r="AX13" i="44"/>
  <c r="AY13" i="44"/>
  <c r="AY13" i="58"/>
  <c r="AX13" i="58"/>
  <c r="AW13" i="58"/>
  <c r="AV13" i="58"/>
  <c r="AU13" i="58"/>
  <c r="AT13" i="58"/>
  <c r="AS13" i="58"/>
  <c r="AR13" i="58"/>
  <c r="AQ13" i="58"/>
  <c r="AP13" i="58"/>
  <c r="AO13" i="58"/>
  <c r="AN13" i="58"/>
  <c r="AM13" i="58"/>
  <c r="AL13" i="58"/>
  <c r="AK13" i="58"/>
  <c r="AJ13" i="58"/>
  <c r="AI13" i="58"/>
  <c r="AH13" i="58"/>
  <c r="AY13" i="37"/>
  <c r="AX13" i="37"/>
  <c r="AW13" i="37"/>
  <c r="AV13" i="37"/>
  <c r="AU13" i="37"/>
  <c r="AT13" i="37"/>
  <c r="AS13" i="37"/>
  <c r="AR13" i="37"/>
  <c r="AQ13" i="37"/>
  <c r="AP13" i="37"/>
  <c r="AO13" i="37"/>
  <c r="AN13" i="37"/>
  <c r="AM13" i="37"/>
  <c r="AL13" i="37"/>
  <c r="AK13" i="37"/>
  <c r="AJ13" i="37"/>
  <c r="AI13" i="37"/>
  <c r="AH13" i="37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Y13" i="36"/>
  <c r="AX13" i="36"/>
  <c r="AW13" i="36"/>
  <c r="AV13" i="36"/>
  <c r="AU13" i="36"/>
  <c r="AT13" i="36"/>
  <c r="AS13" i="36"/>
  <c r="AR13" i="36"/>
  <c r="AQ13" i="36"/>
  <c r="AP13" i="36"/>
  <c r="AO13" i="36"/>
  <c r="AN13" i="36"/>
  <c r="AM13" i="36"/>
  <c r="AL13" i="36"/>
  <c r="AK13" i="36"/>
  <c r="AJ13" i="36"/>
  <c r="AI13" i="36"/>
  <c r="AH13" i="36"/>
  <c r="AY13" i="34"/>
  <c r="AX13" i="34"/>
  <c r="AW13" i="34"/>
  <c r="AV13" i="34"/>
  <c r="AU13" i="34"/>
  <c r="AT13" i="34"/>
  <c r="AS13" i="34"/>
  <c r="AR13" i="34"/>
  <c r="AQ13" i="34"/>
  <c r="AP13" i="34"/>
  <c r="AO13" i="34"/>
  <c r="AN13" i="34"/>
  <c r="AM13" i="34"/>
  <c r="AL13" i="34"/>
  <c r="AK13" i="34"/>
  <c r="AJ13" i="34"/>
  <c r="AI13" i="34"/>
  <c r="AH13" i="34"/>
  <c r="AY13" i="33"/>
  <c r="AX13" i="33"/>
  <c r="AW13" i="33"/>
  <c r="AV13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Y13" i="32"/>
  <c r="AX13" i="32"/>
  <c r="AW13" i="32"/>
  <c r="AV13" i="32"/>
  <c r="AU13" i="32"/>
  <c r="AT13" i="32"/>
  <c r="AS13" i="32"/>
  <c r="AR13" i="32"/>
  <c r="AQ13" i="32"/>
  <c r="AP13" i="32"/>
  <c r="AO13" i="32"/>
  <c r="AN13" i="32"/>
  <c r="AM13" i="32"/>
  <c r="AL13" i="32"/>
  <c r="AK13" i="32"/>
  <c r="AJ13" i="32"/>
  <c r="AI13" i="32"/>
  <c r="AH13" i="32"/>
  <c r="AY13" i="31"/>
  <c r="AX13" i="31"/>
  <c r="AW13" i="31"/>
  <c r="AV13" i="31"/>
  <c r="AU13" i="31"/>
  <c r="AT13" i="31"/>
  <c r="AS13" i="31"/>
  <c r="AR13" i="31"/>
  <c r="AQ13" i="31"/>
  <c r="AP13" i="31"/>
  <c r="AO13" i="31"/>
  <c r="AN13" i="31"/>
  <c r="AM13" i="31"/>
  <c r="AL13" i="31"/>
  <c r="AK13" i="31"/>
  <c r="AJ13" i="31"/>
  <c r="AI13" i="31"/>
  <c r="AY12" i="30"/>
  <c r="AX12" i="30"/>
  <c r="AW12" i="30"/>
  <c r="AV12" i="30"/>
  <c r="AU12" i="30"/>
  <c r="AT12" i="30"/>
  <c r="AS12" i="30"/>
  <c r="AR12" i="30"/>
  <c r="AQ12" i="30"/>
  <c r="AP12" i="30"/>
  <c r="AO12" i="30"/>
  <c r="AN12" i="30"/>
  <c r="AM12" i="30"/>
  <c r="AL12" i="30"/>
  <c r="AK12" i="30"/>
  <c r="AJ12" i="30"/>
  <c r="AI12" i="30"/>
  <c r="AH12" i="30"/>
  <c r="AX12" i="28"/>
  <c r="AU12" i="28"/>
  <c r="AR12" i="28"/>
  <c r="AO12" i="28"/>
  <c r="AL12" i="28"/>
  <c r="AH12" i="28"/>
  <c r="AI12" i="28"/>
  <c r="AJ12" i="28"/>
  <c r="AY13" i="26"/>
  <c r="AX13" i="26"/>
  <c r="AW13" i="26"/>
  <c r="AV13" i="26"/>
  <c r="AU13" i="26"/>
  <c r="AT13" i="26"/>
  <c r="AS13" i="26"/>
  <c r="AR13" i="26"/>
  <c r="AQ13" i="26"/>
  <c r="AP13" i="26"/>
  <c r="AO13" i="26"/>
  <c r="AN13" i="26"/>
  <c r="AM13" i="26"/>
  <c r="AL13" i="26"/>
  <c r="AK13" i="26"/>
  <c r="AJ13" i="26"/>
  <c r="AI13" i="26"/>
  <c r="AH13" i="26"/>
  <c r="AY12" i="28"/>
  <c r="AW12" i="28"/>
  <c r="AV12" i="28"/>
  <c r="AT12" i="28"/>
  <c r="AS12" i="28"/>
  <c r="AQ12" i="28"/>
  <c r="AP12" i="28"/>
  <c r="AN12" i="28"/>
  <c r="AM12" i="28"/>
  <c r="AK12" i="28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H12" i="59"/>
  <c r="AY13" i="57"/>
  <c r="AX13" i="57"/>
  <c r="AW13" i="57"/>
  <c r="AV13" i="57"/>
  <c r="AU13" i="57"/>
  <c r="AT13" i="57"/>
  <c r="AS13" i="57"/>
  <c r="AR13" i="57"/>
  <c r="AQ13" i="57"/>
  <c r="AP13" i="57"/>
  <c r="AO13" i="57"/>
  <c r="AN13" i="57"/>
  <c r="AM13" i="57"/>
  <c r="AL13" i="57"/>
  <c r="AK13" i="57"/>
  <c r="AI63" i="59"/>
  <c r="J15" i="57"/>
  <c r="G140" i="43"/>
  <c r="H140" i="43"/>
  <c r="I140" i="43"/>
  <c r="J140" i="43"/>
  <c r="K140" i="43"/>
  <c r="L140" i="43"/>
  <c r="M140" i="43"/>
  <c r="N140" i="43"/>
  <c r="O140" i="43"/>
  <c r="P140" i="43"/>
  <c r="Q140" i="43"/>
  <c r="R140" i="43"/>
  <c r="AH62" i="43"/>
  <c r="AX22" i="43"/>
  <c r="AX25" i="43" s="1"/>
  <c r="G63" i="57"/>
  <c r="AH147" i="57"/>
  <c r="AH107" i="59"/>
  <c r="AK107" i="59" s="1"/>
  <c r="AI107" i="59"/>
  <c r="AL107" i="59" s="1"/>
  <c r="AJ107" i="59"/>
  <c r="AM107" i="59" s="1"/>
  <c r="AP107" i="59" s="1"/>
  <c r="AS107" i="59" s="1"/>
  <c r="AV107" i="59" s="1"/>
  <c r="AY107" i="59" s="1"/>
  <c r="AJ149" i="59" s="1"/>
  <c r="AM149" i="59" s="1"/>
  <c r="AP149" i="59" s="1"/>
  <c r="AS149" i="59" s="1"/>
  <c r="AH101" i="43"/>
  <c r="AK101" i="43" s="1"/>
  <c r="AN101" i="43" s="1"/>
  <c r="AQ101" i="43" s="1"/>
  <c r="AT101" i="43" s="1"/>
  <c r="AW101" i="43" s="1"/>
  <c r="AH140" i="43" s="1"/>
  <c r="AK140" i="43" s="1"/>
  <c r="AN140" i="43" s="1"/>
  <c r="AQ140" i="43" s="1"/>
  <c r="AI101" i="43"/>
  <c r="AL101" i="43" s="1"/>
  <c r="AO101" i="43" s="1"/>
  <c r="AR101" i="43" s="1"/>
  <c r="AU101" i="43" s="1"/>
  <c r="AX101" i="43" s="1"/>
  <c r="AI140" i="43" s="1"/>
  <c r="AL140" i="43" s="1"/>
  <c r="AO140" i="43" s="1"/>
  <c r="AR140" i="43" s="1"/>
  <c r="AJ101" i="43"/>
  <c r="AM101" i="43" s="1"/>
  <c r="AP101" i="43" s="1"/>
  <c r="AS101" i="43" s="1"/>
  <c r="AV101" i="43" s="1"/>
  <c r="AY101" i="43" s="1"/>
  <c r="AJ140" i="43" s="1"/>
  <c r="AM140" i="43" s="1"/>
  <c r="AP140" i="43" s="1"/>
  <c r="AS140" i="43" s="1"/>
  <c r="AP98" i="44"/>
  <c r="AT98" i="44"/>
  <c r="AV98" i="44"/>
  <c r="AR98" i="44"/>
  <c r="AN107" i="58"/>
  <c r="AP107" i="58"/>
  <c r="AO107" i="58"/>
  <c r="AO98" i="45"/>
  <c r="M107" i="59"/>
  <c r="G149" i="59"/>
  <c r="V107" i="59"/>
  <c r="S107" i="59"/>
  <c r="P107" i="59"/>
  <c r="J107" i="59"/>
  <c r="W107" i="59"/>
  <c r="L107" i="59"/>
  <c r="L108" i="59" s="1"/>
  <c r="K107" i="59"/>
  <c r="AR107" i="58"/>
  <c r="AR108" i="58" s="1"/>
  <c r="AS107" i="58"/>
  <c r="AR109" i="58"/>
  <c r="AQ107" i="58"/>
  <c r="AS107" i="57"/>
  <c r="AP107" i="57"/>
  <c r="AR107" i="57"/>
  <c r="AR108" i="57" s="1"/>
  <c r="AO107" i="57"/>
  <c r="AN107" i="57"/>
  <c r="J65" i="57"/>
  <c r="AY25" i="59"/>
  <c r="AX25" i="59"/>
  <c r="AW25" i="59"/>
  <c r="AV25" i="59"/>
  <c r="AU25" i="59"/>
  <c r="AT25" i="59"/>
  <c r="AS25" i="59"/>
  <c r="AR25" i="59"/>
  <c r="AQ25" i="59"/>
  <c r="AP25" i="59"/>
  <c r="AO25" i="59"/>
  <c r="AN25" i="59"/>
  <c r="AM25" i="59"/>
  <c r="AL25" i="59"/>
  <c r="AK25" i="59"/>
  <c r="AJ25" i="59"/>
  <c r="AI25" i="59"/>
  <c r="AH25" i="59"/>
  <c r="X25" i="59"/>
  <c r="W25" i="59"/>
  <c r="V25" i="59"/>
  <c r="U25" i="59"/>
  <c r="T25" i="59"/>
  <c r="S25" i="59"/>
  <c r="R25" i="59"/>
  <c r="Q25" i="59"/>
  <c r="P25" i="59"/>
  <c r="O25" i="59"/>
  <c r="N25" i="59"/>
  <c r="M25" i="59"/>
  <c r="L25" i="59"/>
  <c r="K25" i="59"/>
  <c r="J25" i="59"/>
  <c r="I25" i="59"/>
  <c r="H25" i="59"/>
  <c r="G25" i="59"/>
  <c r="AN55" i="59"/>
  <c r="AY12" i="59"/>
  <c r="AX12" i="59"/>
  <c r="AW12" i="59"/>
  <c r="AV12" i="59"/>
  <c r="AU12" i="59"/>
  <c r="AT12" i="59"/>
  <c r="AS12" i="59"/>
  <c r="AR12" i="59"/>
  <c r="AQ12" i="59"/>
  <c r="AP12" i="59"/>
  <c r="AO12" i="59"/>
  <c r="AN12" i="59"/>
  <c r="AM12" i="59"/>
  <c r="AL12" i="59"/>
  <c r="AK12" i="59"/>
  <c r="AY10" i="45"/>
  <c r="G63" i="59"/>
  <c r="G63" i="58"/>
  <c r="G21" i="31"/>
  <c r="G105" i="59"/>
  <c r="H105" i="59"/>
  <c r="I105" i="59"/>
  <c r="J105" i="59"/>
  <c r="K105" i="59"/>
  <c r="L105" i="59"/>
  <c r="M105" i="59"/>
  <c r="N105" i="59"/>
  <c r="O105" i="59"/>
  <c r="P105" i="59"/>
  <c r="Q105" i="59"/>
  <c r="R105" i="59"/>
  <c r="S105" i="59"/>
  <c r="T105" i="59"/>
  <c r="U105" i="59"/>
  <c r="V105" i="59"/>
  <c r="W105" i="59"/>
  <c r="X105" i="59"/>
  <c r="AH105" i="59"/>
  <c r="AI105" i="59"/>
  <c r="AJ105" i="59"/>
  <c r="AK105" i="59"/>
  <c r="AL105" i="59"/>
  <c r="AM105" i="59"/>
  <c r="AN105" i="59"/>
  <c r="AO105" i="59"/>
  <c r="AP105" i="59"/>
  <c r="AQ105" i="59"/>
  <c r="AR105" i="59"/>
  <c r="AS105" i="59"/>
  <c r="AT105" i="59"/>
  <c r="AU105" i="59"/>
  <c r="AV105" i="59"/>
  <c r="AW105" i="59"/>
  <c r="AX105" i="59"/>
  <c r="AY105" i="59"/>
  <c r="AS147" i="57"/>
  <c r="AR147" i="57"/>
  <c r="AQ147" i="57"/>
  <c r="AP147" i="57"/>
  <c r="AO147" i="57"/>
  <c r="AN147" i="57"/>
  <c r="AM147" i="57"/>
  <c r="AL147" i="57"/>
  <c r="AK147" i="57"/>
  <c r="AJ147" i="57"/>
  <c r="AI147" i="57"/>
  <c r="R147" i="57"/>
  <c r="Q147" i="57"/>
  <c r="P147" i="57"/>
  <c r="O147" i="57"/>
  <c r="N147" i="57"/>
  <c r="M147" i="57"/>
  <c r="L147" i="57"/>
  <c r="K147" i="57"/>
  <c r="J147" i="57"/>
  <c r="I147" i="57"/>
  <c r="H147" i="57"/>
  <c r="G147" i="57"/>
  <c r="AY105" i="57"/>
  <c r="AX105" i="57"/>
  <c r="AW105" i="57"/>
  <c r="AV105" i="57"/>
  <c r="AU105" i="57"/>
  <c r="AT105" i="57"/>
  <c r="AS105" i="57"/>
  <c r="AR105" i="57"/>
  <c r="AQ105" i="57"/>
  <c r="AP105" i="57"/>
  <c r="AO105" i="57"/>
  <c r="AN105" i="57"/>
  <c r="AM105" i="57"/>
  <c r="AL105" i="57"/>
  <c r="AK105" i="57"/>
  <c r="AJ105" i="57"/>
  <c r="AI105" i="57"/>
  <c r="AH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AY63" i="57"/>
  <c r="AX63" i="57"/>
  <c r="AW63" i="57"/>
  <c r="AV63" i="57"/>
  <c r="AU63" i="57"/>
  <c r="AT63" i="57"/>
  <c r="AS63" i="57"/>
  <c r="AQ63" i="57"/>
  <c r="AP63" i="57"/>
  <c r="AO63" i="57"/>
  <c r="AN63" i="57"/>
  <c r="AM63" i="57"/>
  <c r="AL63" i="57"/>
  <c r="AK63" i="57"/>
  <c r="AJ63" i="57"/>
  <c r="AI63" i="57"/>
  <c r="AH63" i="57"/>
  <c r="X63" i="57"/>
  <c r="W63" i="57"/>
  <c r="V63" i="57"/>
  <c r="U63" i="57"/>
  <c r="T63" i="57"/>
  <c r="S63" i="57"/>
  <c r="R63" i="57"/>
  <c r="Q63" i="57"/>
  <c r="P63" i="57"/>
  <c r="O63" i="57"/>
  <c r="N63" i="57"/>
  <c r="M63" i="57"/>
  <c r="L63" i="57"/>
  <c r="K63" i="57"/>
  <c r="J63" i="57"/>
  <c r="I63" i="57"/>
  <c r="H63" i="57"/>
  <c r="H147" i="58"/>
  <c r="I147" i="58"/>
  <c r="J147" i="58"/>
  <c r="K147" i="58"/>
  <c r="L147" i="58"/>
  <c r="M147" i="58"/>
  <c r="N147" i="58"/>
  <c r="O147" i="58"/>
  <c r="P147" i="58"/>
  <c r="Q147" i="58"/>
  <c r="R147" i="58"/>
  <c r="G147" i="58"/>
  <c r="AI147" i="58"/>
  <c r="AJ147" i="58"/>
  <c r="AK147" i="58"/>
  <c r="AL147" i="58"/>
  <c r="AM147" i="58"/>
  <c r="AN147" i="58"/>
  <c r="AO147" i="58"/>
  <c r="AP147" i="58"/>
  <c r="AQ147" i="58"/>
  <c r="AR147" i="58"/>
  <c r="AS147" i="58"/>
  <c r="AH147" i="58"/>
  <c r="AI105" i="58"/>
  <c r="AJ105" i="58"/>
  <c r="AK105" i="58"/>
  <c r="AL105" i="58"/>
  <c r="AM105" i="58"/>
  <c r="AN105" i="58"/>
  <c r="AO105" i="58"/>
  <c r="AP105" i="58"/>
  <c r="AQ105" i="58"/>
  <c r="AR105" i="58"/>
  <c r="AS105" i="58"/>
  <c r="AT105" i="58"/>
  <c r="AU105" i="58"/>
  <c r="AV105" i="58"/>
  <c r="AW105" i="58"/>
  <c r="AX105" i="58"/>
  <c r="AY105" i="58"/>
  <c r="AH105" i="58"/>
  <c r="H105" i="58"/>
  <c r="I105" i="58"/>
  <c r="J105" i="58"/>
  <c r="K105" i="58"/>
  <c r="L105" i="58"/>
  <c r="M105" i="58"/>
  <c r="N105" i="58"/>
  <c r="O105" i="58"/>
  <c r="P105" i="58"/>
  <c r="Q105" i="58"/>
  <c r="R105" i="58"/>
  <c r="S105" i="58"/>
  <c r="T105" i="58"/>
  <c r="U105" i="58"/>
  <c r="V105" i="58"/>
  <c r="W105" i="58"/>
  <c r="X105" i="58"/>
  <c r="G105" i="58"/>
  <c r="AI63" i="58"/>
  <c r="AJ63" i="58"/>
  <c r="AK63" i="58"/>
  <c r="AL63" i="58"/>
  <c r="AM63" i="58"/>
  <c r="AN63" i="58"/>
  <c r="AO63" i="58"/>
  <c r="AP63" i="58"/>
  <c r="AQ63" i="58"/>
  <c r="AR63" i="58"/>
  <c r="AS63" i="58"/>
  <c r="AT63" i="58"/>
  <c r="AU63" i="58"/>
  <c r="AV63" i="58"/>
  <c r="AW63" i="58"/>
  <c r="AX63" i="58"/>
  <c r="AY63" i="58"/>
  <c r="AH63" i="58"/>
  <c r="H63" i="58"/>
  <c r="I63" i="58"/>
  <c r="J63" i="58"/>
  <c r="K63" i="58"/>
  <c r="L63" i="58"/>
  <c r="M63" i="58"/>
  <c r="N63" i="58"/>
  <c r="O63" i="58"/>
  <c r="P63" i="58"/>
  <c r="Q63" i="58"/>
  <c r="R63" i="58"/>
  <c r="S63" i="58"/>
  <c r="T63" i="58"/>
  <c r="U63" i="58"/>
  <c r="V63" i="58"/>
  <c r="W63" i="58"/>
  <c r="X63" i="58"/>
  <c r="BE15" i="43"/>
  <c r="G52" i="43"/>
  <c r="H52" i="43"/>
  <c r="I52" i="43"/>
  <c r="J52" i="43"/>
  <c r="K52" i="43"/>
  <c r="L52" i="43"/>
  <c r="M52" i="43"/>
  <c r="N52" i="43"/>
  <c r="O52" i="43"/>
  <c r="P52" i="43"/>
  <c r="Q52" i="43"/>
  <c r="R52" i="43"/>
  <c r="S52" i="43"/>
  <c r="T52" i="43"/>
  <c r="U52" i="43"/>
  <c r="V52" i="43"/>
  <c r="W52" i="43"/>
  <c r="X52" i="43"/>
  <c r="AH52" i="43"/>
  <c r="AI52" i="43"/>
  <c r="AJ52" i="43"/>
  <c r="AK52" i="43"/>
  <c r="AL52" i="43"/>
  <c r="AM52" i="43"/>
  <c r="AN52" i="43"/>
  <c r="AO52" i="43"/>
  <c r="AP52" i="43"/>
  <c r="AQ52" i="43"/>
  <c r="AR52" i="43"/>
  <c r="AS52" i="43"/>
  <c r="AT52" i="43"/>
  <c r="AU52" i="43"/>
  <c r="AV52" i="43"/>
  <c r="AW52" i="43"/>
  <c r="AX52" i="43"/>
  <c r="AY52" i="43"/>
  <c r="G91" i="43"/>
  <c r="H91" i="43"/>
  <c r="I91" i="43"/>
  <c r="J91" i="43"/>
  <c r="K91" i="43"/>
  <c r="L91" i="43"/>
  <c r="M91" i="43"/>
  <c r="N91" i="43"/>
  <c r="O91" i="43"/>
  <c r="P91" i="43"/>
  <c r="Q91" i="43"/>
  <c r="R91" i="43"/>
  <c r="S91" i="43"/>
  <c r="T91" i="43"/>
  <c r="U91" i="43"/>
  <c r="V91" i="43"/>
  <c r="W91" i="43"/>
  <c r="X91" i="43"/>
  <c r="AH91" i="43"/>
  <c r="AI91" i="43"/>
  <c r="AJ91" i="43"/>
  <c r="AK91" i="43"/>
  <c r="AL91" i="43"/>
  <c r="AM91" i="43"/>
  <c r="AN91" i="43"/>
  <c r="AO91" i="43"/>
  <c r="AP91" i="43"/>
  <c r="AQ91" i="43"/>
  <c r="AR91" i="43"/>
  <c r="AS91" i="43"/>
  <c r="AT91" i="43"/>
  <c r="AU91" i="43"/>
  <c r="AV91" i="43"/>
  <c r="AW91" i="43"/>
  <c r="AX91" i="43"/>
  <c r="AY91" i="43"/>
  <c r="AY10" i="43"/>
  <c r="AX10" i="43"/>
  <c r="AW10" i="43"/>
  <c r="AV10" i="43"/>
  <c r="AU10" i="43"/>
  <c r="AT10" i="43"/>
  <c r="AS10" i="43"/>
  <c r="AR10" i="43"/>
  <c r="AQ10" i="43"/>
  <c r="AP10" i="43"/>
  <c r="AO10" i="43"/>
  <c r="AN10" i="43"/>
  <c r="AM10" i="43"/>
  <c r="AL10" i="43"/>
  <c r="AK10" i="43"/>
  <c r="AJ10" i="43"/>
  <c r="AI10" i="43"/>
  <c r="AH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M11" i="45"/>
  <c r="BU19" i="40"/>
  <c r="BT19" i="40"/>
  <c r="BS19" i="40"/>
  <c r="BR19" i="40"/>
  <c r="BQ19" i="40"/>
  <c r="BP19" i="40"/>
  <c r="BO19" i="40"/>
  <c r="BN19" i="40"/>
  <c r="BM19" i="40"/>
  <c r="BL19" i="40"/>
  <c r="BK19" i="40"/>
  <c r="BJ19" i="40"/>
  <c r="BI19" i="40"/>
  <c r="BH19" i="40"/>
  <c r="BG19" i="40"/>
  <c r="BF19" i="40"/>
  <c r="BE19" i="40"/>
  <c r="BD19" i="40"/>
  <c r="AI139" i="59"/>
  <c r="AJ139" i="59"/>
  <c r="AK139" i="59"/>
  <c r="AL139" i="59"/>
  <c r="AM139" i="59"/>
  <c r="AN139" i="59"/>
  <c r="AO139" i="59"/>
  <c r="AP139" i="59"/>
  <c r="AQ139" i="59"/>
  <c r="AR139" i="59"/>
  <c r="AS139" i="59"/>
  <c r="AH139" i="59"/>
  <c r="AY97" i="59"/>
  <c r="AI97" i="59"/>
  <c r="AJ97" i="59"/>
  <c r="AK97" i="59"/>
  <c r="AL97" i="59"/>
  <c r="AM97" i="59"/>
  <c r="AN97" i="59"/>
  <c r="AO97" i="59"/>
  <c r="AP97" i="59"/>
  <c r="AQ97" i="59"/>
  <c r="AR97" i="59"/>
  <c r="AS97" i="59"/>
  <c r="AT97" i="59"/>
  <c r="AU97" i="59"/>
  <c r="AV97" i="59"/>
  <c r="AW97" i="59"/>
  <c r="AX97" i="59"/>
  <c r="AH97" i="59"/>
  <c r="AY55" i="59"/>
  <c r="AH55" i="59"/>
  <c r="AI55" i="59"/>
  <c r="AJ55" i="59"/>
  <c r="AK55" i="59"/>
  <c r="AL55" i="59"/>
  <c r="AM55" i="59"/>
  <c r="AO55" i="59"/>
  <c r="AP55" i="59"/>
  <c r="AQ55" i="59"/>
  <c r="AR55" i="59"/>
  <c r="AS55" i="59"/>
  <c r="AT55" i="59"/>
  <c r="AU55" i="59"/>
  <c r="AV55" i="59"/>
  <c r="AW55" i="59"/>
  <c r="AX55" i="59"/>
  <c r="H139" i="59"/>
  <c r="I139" i="59"/>
  <c r="J139" i="59"/>
  <c r="K139" i="59"/>
  <c r="L139" i="59"/>
  <c r="M139" i="59"/>
  <c r="N139" i="59"/>
  <c r="O139" i="59"/>
  <c r="P139" i="59"/>
  <c r="Q139" i="59"/>
  <c r="R139" i="59"/>
  <c r="G139" i="59"/>
  <c r="H97" i="59"/>
  <c r="I97" i="59"/>
  <c r="J97" i="59"/>
  <c r="K97" i="59"/>
  <c r="L97" i="59"/>
  <c r="M97" i="59"/>
  <c r="N97" i="59"/>
  <c r="O97" i="59"/>
  <c r="P97" i="59"/>
  <c r="Q97" i="59"/>
  <c r="R97" i="59"/>
  <c r="S97" i="59"/>
  <c r="T97" i="59"/>
  <c r="U97" i="59"/>
  <c r="V97" i="59"/>
  <c r="W97" i="59"/>
  <c r="X97" i="59"/>
  <c r="G97" i="59"/>
  <c r="H55" i="59"/>
  <c r="I55" i="59"/>
  <c r="J55" i="59"/>
  <c r="K55" i="59"/>
  <c r="L55" i="59"/>
  <c r="M55" i="59"/>
  <c r="N55" i="59"/>
  <c r="O55" i="59"/>
  <c r="P55" i="59"/>
  <c r="Q55" i="59"/>
  <c r="R55" i="59"/>
  <c r="S55" i="59"/>
  <c r="T55" i="59"/>
  <c r="U55" i="59"/>
  <c r="V55" i="59"/>
  <c r="W55" i="59"/>
  <c r="X55" i="59"/>
  <c r="G55" i="59"/>
  <c r="G54" i="43"/>
  <c r="H54" i="43"/>
  <c r="I54" i="43"/>
  <c r="J54" i="43"/>
  <c r="K54" i="43"/>
  <c r="L54" i="43"/>
  <c r="M54" i="43"/>
  <c r="N54" i="43"/>
  <c r="O54" i="43"/>
  <c r="P54" i="43"/>
  <c r="Q54" i="43"/>
  <c r="R54" i="43"/>
  <c r="S54" i="43"/>
  <c r="T54" i="43"/>
  <c r="U54" i="43"/>
  <c r="V54" i="43"/>
  <c r="W54" i="43"/>
  <c r="X54" i="43"/>
  <c r="AJ12" i="59"/>
  <c r="AI12" i="59"/>
  <c r="X12" i="59"/>
  <c r="W12" i="59"/>
  <c r="V12" i="59"/>
  <c r="U12" i="59"/>
  <c r="T12" i="59"/>
  <c r="S12" i="59"/>
  <c r="R12" i="59"/>
  <c r="Q12" i="59"/>
  <c r="P12" i="59"/>
  <c r="O12" i="59"/>
  <c r="N12" i="59"/>
  <c r="M12" i="59"/>
  <c r="L12" i="59"/>
  <c r="K12" i="59"/>
  <c r="J12" i="59"/>
  <c r="I12" i="59"/>
  <c r="H12" i="59"/>
  <c r="G12" i="59"/>
  <c r="G61" i="59"/>
  <c r="I107" i="31"/>
  <c r="AK13" i="39"/>
  <c r="AY68" i="39"/>
  <c r="AK13" i="25"/>
  <c r="AL13" i="25"/>
  <c r="AM13" i="25"/>
  <c r="AH11" i="58"/>
  <c r="AH36" i="39"/>
  <c r="BU20" i="39"/>
  <c r="BS20" i="39"/>
  <c r="BT20" i="39"/>
  <c r="BQ20" i="39"/>
  <c r="BR20" i="39"/>
  <c r="BF20" i="39"/>
  <c r="BG20" i="39"/>
  <c r="BH20" i="39"/>
  <c r="BI20" i="39"/>
  <c r="BJ20" i="39"/>
  <c r="BK20" i="39"/>
  <c r="BL20" i="39"/>
  <c r="BM20" i="39"/>
  <c r="BN20" i="39"/>
  <c r="BO20" i="39"/>
  <c r="BP20" i="39"/>
  <c r="BE20" i="39"/>
  <c r="BD20" i="39"/>
  <c r="AH28" i="30"/>
  <c r="O34" i="32"/>
  <c r="N34" i="32"/>
  <c r="M34" i="32"/>
  <c r="L34" i="32"/>
  <c r="K34" i="32"/>
  <c r="J34" i="32"/>
  <c r="I34" i="32"/>
  <c r="H34" i="32"/>
  <c r="G34" i="32"/>
  <c r="AP34" i="32"/>
  <c r="AO34" i="32"/>
  <c r="AN34" i="32"/>
  <c r="AM34" i="32"/>
  <c r="AL34" i="32"/>
  <c r="AK34" i="32"/>
  <c r="AJ34" i="32"/>
  <c r="AI34" i="32"/>
  <c r="AH34" i="32"/>
  <c r="AM7" i="22"/>
  <c r="AM10" i="22" s="1"/>
  <c r="G10" i="40"/>
  <c r="H10" i="40"/>
  <c r="I10" i="40"/>
  <c r="J10" i="40"/>
  <c r="K10" i="40"/>
  <c r="L10" i="40"/>
  <c r="M10" i="40"/>
  <c r="N10" i="40"/>
  <c r="O10" i="40"/>
  <c r="P10" i="40"/>
  <c r="Q10" i="40"/>
  <c r="R10" i="40"/>
  <c r="S10" i="40"/>
  <c r="T10" i="40"/>
  <c r="U10" i="40"/>
  <c r="V10" i="40"/>
  <c r="W10" i="40"/>
  <c r="X10" i="40"/>
  <c r="AH10" i="40"/>
  <c r="AI10" i="40"/>
  <c r="AJ10" i="40"/>
  <c r="AK10" i="40"/>
  <c r="AL10" i="40"/>
  <c r="AM10" i="40"/>
  <c r="AN10" i="40"/>
  <c r="AO10" i="40"/>
  <c r="AP10" i="40"/>
  <c r="AQ10" i="40"/>
  <c r="AR10" i="40"/>
  <c r="AS10" i="40"/>
  <c r="AT10" i="40"/>
  <c r="AU10" i="40"/>
  <c r="AV10" i="40"/>
  <c r="AW10" i="40"/>
  <c r="AX10" i="40"/>
  <c r="AY10" i="40"/>
  <c r="G12" i="40"/>
  <c r="H12" i="40"/>
  <c r="I12" i="40"/>
  <c r="J12" i="40"/>
  <c r="K12" i="40"/>
  <c r="L12" i="40"/>
  <c r="M12" i="40"/>
  <c r="N12" i="40"/>
  <c r="O12" i="40"/>
  <c r="P12" i="40"/>
  <c r="Q12" i="40"/>
  <c r="R12" i="40"/>
  <c r="S12" i="40"/>
  <c r="T12" i="40"/>
  <c r="U12" i="40"/>
  <c r="V12" i="40"/>
  <c r="W12" i="40"/>
  <c r="X12" i="40"/>
  <c r="J14" i="40"/>
  <c r="K14" i="40"/>
  <c r="L14" i="40"/>
  <c r="M14" i="40"/>
  <c r="N14" i="40"/>
  <c r="O14" i="40"/>
  <c r="P14" i="40"/>
  <c r="Q14" i="40"/>
  <c r="R14" i="40"/>
  <c r="S14" i="40"/>
  <c r="T14" i="40"/>
  <c r="U14" i="40"/>
  <c r="V14" i="40"/>
  <c r="W14" i="40"/>
  <c r="X14" i="40"/>
  <c r="AK14" i="40"/>
  <c r="AL14" i="40"/>
  <c r="AM14" i="40"/>
  <c r="AN14" i="40"/>
  <c r="AO14" i="40"/>
  <c r="AP14" i="40"/>
  <c r="AQ14" i="40"/>
  <c r="AR14" i="40"/>
  <c r="AS14" i="40"/>
  <c r="AT14" i="40"/>
  <c r="AU14" i="40"/>
  <c r="AV14" i="40"/>
  <c r="AW14" i="40"/>
  <c r="AX14" i="40"/>
  <c r="AY14" i="40"/>
  <c r="W15" i="40"/>
  <c r="V15" i="40" s="1"/>
  <c r="AX15" i="40"/>
  <c r="W16" i="40"/>
  <c r="T16" i="40" s="1"/>
  <c r="AX16" i="40"/>
  <c r="AU16" i="40" s="1"/>
  <c r="W17" i="40"/>
  <c r="T17" i="40" s="1"/>
  <c r="AX17" i="40"/>
  <c r="AU17" i="40" s="1"/>
  <c r="W18" i="40"/>
  <c r="T18" i="40" s="1"/>
  <c r="AX18" i="40"/>
  <c r="AU18" i="40" s="1"/>
  <c r="G21" i="40"/>
  <c r="H21" i="40"/>
  <c r="I21" i="40"/>
  <c r="J21" i="40"/>
  <c r="K21" i="40"/>
  <c r="L21" i="40"/>
  <c r="M21" i="40"/>
  <c r="N21" i="40"/>
  <c r="O21" i="40"/>
  <c r="P21" i="40"/>
  <c r="Q21" i="40"/>
  <c r="R21" i="40"/>
  <c r="S21" i="40"/>
  <c r="T21" i="40"/>
  <c r="U21" i="40"/>
  <c r="V21" i="40"/>
  <c r="W21" i="40"/>
  <c r="X21" i="40"/>
  <c r="AH21" i="40"/>
  <c r="AI21" i="40"/>
  <c r="AJ21" i="40"/>
  <c r="AK21" i="40"/>
  <c r="AL21" i="40"/>
  <c r="AM21" i="40"/>
  <c r="AN21" i="40"/>
  <c r="AO21" i="40"/>
  <c r="AP21" i="40"/>
  <c r="AQ21" i="40"/>
  <c r="AR21" i="40"/>
  <c r="AS21" i="40"/>
  <c r="AT21" i="40"/>
  <c r="AU21" i="40"/>
  <c r="AV21" i="40"/>
  <c r="AW21" i="40"/>
  <c r="AX21" i="40"/>
  <c r="AY21" i="40"/>
  <c r="P23" i="40"/>
  <c r="P24" i="40" s="1"/>
  <c r="Q23" i="40"/>
  <c r="Q24" i="40" s="1"/>
  <c r="R23" i="40"/>
  <c r="S23" i="40"/>
  <c r="T23" i="40"/>
  <c r="T24" i="40" s="1"/>
  <c r="U23" i="40"/>
  <c r="U24" i="40" s="1"/>
  <c r="V23" i="40"/>
  <c r="V24" i="40" s="1"/>
  <c r="W23" i="40"/>
  <c r="W24" i="40" s="1"/>
  <c r="X23" i="40"/>
  <c r="X24" i="40" s="1"/>
  <c r="AQ23" i="40"/>
  <c r="AQ24" i="40" s="1"/>
  <c r="AR23" i="40"/>
  <c r="AR24" i="40" s="1"/>
  <c r="AS23" i="40"/>
  <c r="AS24" i="40" s="1"/>
  <c r="AT23" i="40"/>
  <c r="AT24" i="40" s="1"/>
  <c r="AU23" i="40"/>
  <c r="AU24" i="40" s="1"/>
  <c r="AV23" i="40"/>
  <c r="AV24" i="40" s="1"/>
  <c r="AW23" i="40"/>
  <c r="AW24" i="40" s="1"/>
  <c r="AX23" i="40"/>
  <c r="AX24" i="40" s="1"/>
  <c r="AY23" i="40"/>
  <c r="AY24" i="40" s="1"/>
  <c r="R24" i="40"/>
  <c r="S24" i="40"/>
  <c r="G25" i="40"/>
  <c r="H25" i="40"/>
  <c r="I25" i="40"/>
  <c r="J25" i="40"/>
  <c r="K25" i="40"/>
  <c r="L25" i="40"/>
  <c r="M25" i="40"/>
  <c r="N25" i="40"/>
  <c r="O25" i="40"/>
  <c r="P25" i="40"/>
  <c r="Q25" i="40"/>
  <c r="R25" i="40"/>
  <c r="S25" i="40"/>
  <c r="T25" i="40"/>
  <c r="U25" i="40"/>
  <c r="V25" i="40"/>
  <c r="W25" i="40"/>
  <c r="X25" i="40"/>
  <c r="AH25" i="40"/>
  <c r="AI25" i="40"/>
  <c r="AJ25" i="40"/>
  <c r="AK25" i="40"/>
  <c r="AL25" i="40"/>
  <c r="AM25" i="40"/>
  <c r="AN25" i="40"/>
  <c r="AO25" i="40"/>
  <c r="AP25" i="40"/>
  <c r="AQ25" i="40"/>
  <c r="AR25" i="40"/>
  <c r="AS25" i="40"/>
  <c r="AT25" i="40"/>
  <c r="AU25" i="40"/>
  <c r="AV25" i="40"/>
  <c r="AW25" i="40"/>
  <c r="AX25" i="40"/>
  <c r="AY25" i="40"/>
  <c r="G28" i="40"/>
  <c r="H28" i="40"/>
  <c r="I28" i="40"/>
  <c r="J28" i="40"/>
  <c r="K28" i="40"/>
  <c r="L28" i="40"/>
  <c r="M28" i="40"/>
  <c r="N28" i="40"/>
  <c r="O28" i="40"/>
  <c r="P28" i="40"/>
  <c r="Q28" i="40"/>
  <c r="R28" i="40"/>
  <c r="S28" i="40"/>
  <c r="T28" i="40"/>
  <c r="U28" i="40"/>
  <c r="V28" i="40"/>
  <c r="W28" i="40"/>
  <c r="X28" i="40"/>
  <c r="AH28" i="40"/>
  <c r="AI28" i="40"/>
  <c r="AJ28" i="40"/>
  <c r="AK28" i="40"/>
  <c r="AL28" i="40"/>
  <c r="AM28" i="40"/>
  <c r="AN28" i="40"/>
  <c r="AO28" i="40"/>
  <c r="AP28" i="40"/>
  <c r="AQ28" i="40"/>
  <c r="AR28" i="40"/>
  <c r="AS28" i="40"/>
  <c r="AT28" i="40"/>
  <c r="AU28" i="40"/>
  <c r="AV28" i="40"/>
  <c r="AW28" i="40"/>
  <c r="AX28" i="40"/>
  <c r="AY28" i="40"/>
  <c r="G29" i="40"/>
  <c r="H29" i="40"/>
  <c r="I29" i="40"/>
  <c r="J29" i="40"/>
  <c r="K29" i="40"/>
  <c r="L29" i="40"/>
  <c r="M29" i="40"/>
  <c r="N29" i="40"/>
  <c r="O29" i="40"/>
  <c r="P29" i="40"/>
  <c r="Q29" i="40"/>
  <c r="R29" i="40"/>
  <c r="S29" i="40"/>
  <c r="T29" i="40"/>
  <c r="U29" i="40"/>
  <c r="V29" i="40"/>
  <c r="W29" i="40"/>
  <c r="X29" i="40"/>
  <c r="AH29" i="40"/>
  <c r="AI29" i="40"/>
  <c r="AJ29" i="40"/>
  <c r="AK29" i="40"/>
  <c r="AL29" i="40"/>
  <c r="AM29" i="40"/>
  <c r="AN29" i="40"/>
  <c r="AO29" i="40"/>
  <c r="AP29" i="40"/>
  <c r="AQ29" i="40"/>
  <c r="AR29" i="40"/>
  <c r="AS29" i="40"/>
  <c r="AT29" i="40"/>
  <c r="AU29" i="40"/>
  <c r="AV29" i="40"/>
  <c r="AW29" i="40"/>
  <c r="AX29" i="40"/>
  <c r="AY29" i="40"/>
  <c r="J30" i="40"/>
  <c r="K30" i="40"/>
  <c r="L30" i="40"/>
  <c r="M30" i="40"/>
  <c r="N30" i="40"/>
  <c r="O30" i="40"/>
  <c r="P30" i="40"/>
  <c r="Q30" i="40"/>
  <c r="R30" i="40"/>
  <c r="S30" i="40"/>
  <c r="T30" i="40"/>
  <c r="U30" i="40"/>
  <c r="V30" i="40"/>
  <c r="W30" i="40"/>
  <c r="X30" i="40"/>
  <c r="AL30" i="40"/>
  <c r="AM30" i="40"/>
  <c r="AN30" i="40"/>
  <c r="AO30" i="40"/>
  <c r="AP30" i="40"/>
  <c r="AQ30" i="40"/>
  <c r="AR30" i="40"/>
  <c r="AS30" i="40"/>
  <c r="AT30" i="40"/>
  <c r="AU30" i="40"/>
  <c r="AV30" i="40"/>
  <c r="AW30" i="40"/>
  <c r="AX30" i="40"/>
  <c r="M31" i="40"/>
  <c r="J31" i="40" s="1"/>
  <c r="G31" i="40" s="1"/>
  <c r="N31" i="40"/>
  <c r="K31" i="40" s="1"/>
  <c r="H31" i="40" s="1"/>
  <c r="O31" i="40"/>
  <c r="L31" i="40" s="1"/>
  <c r="I31" i="40" s="1"/>
  <c r="P31" i="40"/>
  <c r="Q31" i="40"/>
  <c r="R31" i="40"/>
  <c r="S31" i="40"/>
  <c r="T31" i="40"/>
  <c r="U31" i="40"/>
  <c r="V31" i="40"/>
  <c r="W31" i="40"/>
  <c r="X31" i="40"/>
  <c r="AN31" i="40"/>
  <c r="AK31" i="40" s="1"/>
  <c r="AH31" i="40" s="1"/>
  <c r="AO31" i="40"/>
  <c r="AL31" i="40" s="1"/>
  <c r="AI31" i="40" s="1"/>
  <c r="AP31" i="40"/>
  <c r="AM31" i="40" s="1"/>
  <c r="AJ31" i="40" s="1"/>
  <c r="AQ31" i="40"/>
  <c r="AR31" i="40"/>
  <c r="AS31" i="40"/>
  <c r="AT31" i="40"/>
  <c r="AU31" i="40"/>
  <c r="AV31" i="40"/>
  <c r="AW31" i="40"/>
  <c r="AX31" i="40"/>
  <c r="AY31" i="40"/>
  <c r="G35" i="40"/>
  <c r="H35" i="40"/>
  <c r="I35" i="40"/>
  <c r="J35" i="40"/>
  <c r="K35" i="40"/>
  <c r="L35" i="40"/>
  <c r="M35" i="40"/>
  <c r="N35" i="40"/>
  <c r="O35" i="40"/>
  <c r="P35" i="40"/>
  <c r="Q35" i="40"/>
  <c r="R35" i="40"/>
  <c r="S35" i="40"/>
  <c r="T35" i="40"/>
  <c r="U35" i="40"/>
  <c r="V35" i="40"/>
  <c r="W35" i="40"/>
  <c r="X35" i="40"/>
  <c r="AH35" i="40"/>
  <c r="AI35" i="40"/>
  <c r="AJ35" i="40"/>
  <c r="AK35" i="40"/>
  <c r="AL35" i="40"/>
  <c r="AM35" i="40"/>
  <c r="AN35" i="40"/>
  <c r="AO35" i="40"/>
  <c r="AP35" i="40"/>
  <c r="AQ35" i="40"/>
  <c r="AR35" i="40"/>
  <c r="AS35" i="40"/>
  <c r="AT35" i="40"/>
  <c r="AU35" i="40"/>
  <c r="AV35" i="40"/>
  <c r="AW35" i="40"/>
  <c r="AX35" i="40"/>
  <c r="AY35" i="40"/>
  <c r="AB42" i="40"/>
  <c r="G56" i="40"/>
  <c r="H56" i="40"/>
  <c r="I56" i="40"/>
  <c r="J56" i="40"/>
  <c r="K56" i="40"/>
  <c r="L56" i="40"/>
  <c r="M56" i="40"/>
  <c r="N56" i="40"/>
  <c r="O56" i="40"/>
  <c r="P56" i="40"/>
  <c r="Q56" i="40"/>
  <c r="R56" i="40"/>
  <c r="S56" i="40"/>
  <c r="T56" i="40"/>
  <c r="U56" i="40"/>
  <c r="V56" i="40"/>
  <c r="W56" i="40"/>
  <c r="X56" i="40"/>
  <c r="AH56" i="40"/>
  <c r="AI56" i="40"/>
  <c r="AJ56" i="40"/>
  <c r="AK56" i="40"/>
  <c r="AL56" i="40"/>
  <c r="AM56" i="40"/>
  <c r="AN56" i="40"/>
  <c r="AO56" i="40"/>
  <c r="AP56" i="40"/>
  <c r="AQ56" i="40"/>
  <c r="AR56" i="40"/>
  <c r="AS56" i="40"/>
  <c r="AT56" i="40"/>
  <c r="AU56" i="40"/>
  <c r="AV56" i="40"/>
  <c r="AW56" i="40"/>
  <c r="AX56" i="40"/>
  <c r="AY56" i="40"/>
  <c r="G57" i="40"/>
  <c r="H57" i="40"/>
  <c r="I57" i="40"/>
  <c r="J57" i="40"/>
  <c r="K57" i="40"/>
  <c r="L57" i="40"/>
  <c r="M57" i="40"/>
  <c r="N57" i="40"/>
  <c r="O57" i="40"/>
  <c r="P57" i="40"/>
  <c r="Q57" i="40"/>
  <c r="R57" i="40"/>
  <c r="S57" i="40"/>
  <c r="T57" i="40"/>
  <c r="U57" i="40"/>
  <c r="V57" i="40"/>
  <c r="W57" i="40"/>
  <c r="X57" i="40"/>
  <c r="AH57" i="40"/>
  <c r="AI57" i="40"/>
  <c r="AJ57" i="40"/>
  <c r="AK57" i="40"/>
  <c r="AL57" i="40"/>
  <c r="AM57" i="40"/>
  <c r="AN57" i="40"/>
  <c r="AO57" i="40"/>
  <c r="AP57" i="40"/>
  <c r="AQ57" i="40"/>
  <c r="AR57" i="40"/>
  <c r="AS57" i="40"/>
  <c r="AT57" i="40"/>
  <c r="AU57" i="40"/>
  <c r="AV57" i="40"/>
  <c r="AW57" i="40"/>
  <c r="AX57" i="40"/>
  <c r="AY57" i="40"/>
  <c r="G58" i="40"/>
  <c r="H58" i="40"/>
  <c r="I58" i="40"/>
  <c r="J58" i="40"/>
  <c r="K58" i="40"/>
  <c r="L58" i="40"/>
  <c r="M58" i="40"/>
  <c r="N58" i="40"/>
  <c r="O58" i="40"/>
  <c r="P58" i="40"/>
  <c r="Q58" i="40"/>
  <c r="R58" i="40"/>
  <c r="S58" i="40"/>
  <c r="T58" i="40"/>
  <c r="U58" i="40"/>
  <c r="V58" i="40"/>
  <c r="W58" i="40"/>
  <c r="X58" i="40"/>
  <c r="AH58" i="40"/>
  <c r="AI58" i="40"/>
  <c r="AJ58" i="40"/>
  <c r="AK58" i="40"/>
  <c r="AL58" i="40"/>
  <c r="AM58" i="40"/>
  <c r="AN58" i="40"/>
  <c r="AO58" i="40"/>
  <c r="AP58" i="40"/>
  <c r="AQ58" i="40"/>
  <c r="AR58" i="40"/>
  <c r="AS58" i="40"/>
  <c r="AT58" i="40"/>
  <c r="AU58" i="40"/>
  <c r="AV58" i="40"/>
  <c r="AW58" i="40"/>
  <c r="AX58" i="40"/>
  <c r="AY58" i="40"/>
  <c r="G59" i="40"/>
  <c r="I59" i="40"/>
  <c r="K59" i="40"/>
  <c r="L59" i="40" s="1"/>
  <c r="N59" i="40"/>
  <c r="M59" i="40" s="1"/>
  <c r="Q59" i="40"/>
  <c r="R59" i="40" s="1"/>
  <c r="AH59" i="40"/>
  <c r="AJ59" i="40"/>
  <c r="AL59" i="40"/>
  <c r="AM59" i="40" s="1"/>
  <c r="AO59" i="40"/>
  <c r="AP59" i="40" s="1"/>
  <c r="AR59" i="40"/>
  <c r="AQ59" i="40" s="1"/>
  <c r="G60" i="40"/>
  <c r="I60" i="40"/>
  <c r="K60" i="40"/>
  <c r="L60" i="40" s="1"/>
  <c r="N60" i="40"/>
  <c r="O60" i="40" s="1"/>
  <c r="Q60" i="40"/>
  <c r="R60" i="40" s="1"/>
  <c r="AH60" i="40"/>
  <c r="AJ60" i="40"/>
  <c r="AL60" i="40"/>
  <c r="AK60" i="40" s="1"/>
  <c r="AM60" i="40"/>
  <c r="AN60" i="40"/>
  <c r="AP60" i="40"/>
  <c r="AR60" i="40"/>
  <c r="AS60" i="40" s="1"/>
  <c r="G61" i="40"/>
  <c r="I61" i="40"/>
  <c r="K61" i="40"/>
  <c r="J61" i="40" s="1"/>
  <c r="N61" i="40"/>
  <c r="M61" i="40" s="1"/>
  <c r="Q61" i="40"/>
  <c r="R61" i="40" s="1"/>
  <c r="AH61" i="40"/>
  <c r="AJ61" i="40"/>
  <c r="AL61" i="40"/>
  <c r="AM61" i="40" s="1"/>
  <c r="AN61" i="40"/>
  <c r="AP61" i="40"/>
  <c r="AR61" i="40"/>
  <c r="AS61" i="40" s="1"/>
  <c r="G62" i="40"/>
  <c r="I62" i="40"/>
  <c r="K62" i="40"/>
  <c r="L62" i="40" s="1"/>
  <c r="N62" i="40"/>
  <c r="M62" i="40" s="1"/>
  <c r="Q62" i="40"/>
  <c r="R62" i="40" s="1"/>
  <c r="AH62" i="40"/>
  <c r="AJ62" i="40"/>
  <c r="AL62" i="40"/>
  <c r="AM62" i="40" s="1"/>
  <c r="AN62" i="40"/>
  <c r="AP62" i="40"/>
  <c r="AR62" i="40"/>
  <c r="AS62" i="40" s="1"/>
  <c r="G64" i="40"/>
  <c r="V26" i="40" s="1"/>
  <c r="S26" i="40" s="1"/>
  <c r="P26" i="40" s="1"/>
  <c r="M26" i="40" s="1"/>
  <c r="J26" i="40" s="1"/>
  <c r="G26" i="40" s="1"/>
  <c r="H64" i="40"/>
  <c r="W26" i="40" s="1"/>
  <c r="T26" i="40" s="1"/>
  <c r="Q26" i="40" s="1"/>
  <c r="N26" i="40" s="1"/>
  <c r="K26" i="40" s="1"/>
  <c r="H26" i="40" s="1"/>
  <c r="I64" i="40"/>
  <c r="X26" i="40" s="1"/>
  <c r="U26" i="40" s="1"/>
  <c r="R26" i="40" s="1"/>
  <c r="O26" i="40" s="1"/>
  <c r="L26" i="40" s="1"/>
  <c r="I26" i="40" s="1"/>
  <c r="J64" i="40"/>
  <c r="K64" i="40"/>
  <c r="L64" i="40"/>
  <c r="M64" i="40"/>
  <c r="N64" i="40"/>
  <c r="O64" i="40"/>
  <c r="P64" i="40"/>
  <c r="Q64" i="40"/>
  <c r="R64" i="40"/>
  <c r="S64" i="40"/>
  <c r="T64" i="40"/>
  <c r="U64" i="40"/>
  <c r="V64" i="40"/>
  <c r="W64" i="40"/>
  <c r="X64" i="40"/>
  <c r="AH64" i="40"/>
  <c r="AW26" i="40" s="1"/>
  <c r="AT26" i="40" s="1"/>
  <c r="AQ26" i="40" s="1"/>
  <c r="AN26" i="40" s="1"/>
  <c r="AK26" i="40" s="1"/>
  <c r="AH26" i="40" s="1"/>
  <c r="AI64" i="40"/>
  <c r="AX26" i="40" s="1"/>
  <c r="AU26" i="40" s="1"/>
  <c r="AR26" i="40" s="1"/>
  <c r="AO26" i="40" s="1"/>
  <c r="AL26" i="40" s="1"/>
  <c r="AI26" i="40" s="1"/>
  <c r="AJ64" i="40"/>
  <c r="AY26" i="40" s="1"/>
  <c r="AV26" i="40" s="1"/>
  <c r="AS26" i="40" s="1"/>
  <c r="AP26" i="40" s="1"/>
  <c r="AM26" i="40" s="1"/>
  <c r="AJ26" i="40" s="1"/>
  <c r="AK64" i="40"/>
  <c r="AL64" i="40"/>
  <c r="AM64" i="40"/>
  <c r="AN64" i="40"/>
  <c r="AO64" i="40"/>
  <c r="AP64" i="40"/>
  <c r="AQ64" i="40"/>
  <c r="AR64" i="40"/>
  <c r="AS64" i="40"/>
  <c r="AT64" i="40"/>
  <c r="AU64" i="40"/>
  <c r="AV64" i="40"/>
  <c r="AW64" i="40"/>
  <c r="AX64" i="40"/>
  <c r="AY64" i="40"/>
  <c r="G66" i="40"/>
  <c r="H66" i="40"/>
  <c r="I66" i="40"/>
  <c r="J66" i="40"/>
  <c r="K66" i="40"/>
  <c r="L66" i="40"/>
  <c r="M66" i="40"/>
  <c r="N66" i="40"/>
  <c r="O66" i="40"/>
  <c r="P66" i="40"/>
  <c r="Q66" i="40"/>
  <c r="R66" i="40"/>
  <c r="S66" i="40"/>
  <c r="T66" i="40"/>
  <c r="U66" i="40"/>
  <c r="V66" i="40"/>
  <c r="W66" i="40"/>
  <c r="X66" i="40"/>
  <c r="AH66" i="40"/>
  <c r="AI66" i="40"/>
  <c r="AJ66" i="40"/>
  <c r="AK66" i="40"/>
  <c r="AL66" i="40"/>
  <c r="AM66" i="40"/>
  <c r="AN66" i="40"/>
  <c r="AO66" i="40"/>
  <c r="AP66" i="40"/>
  <c r="AQ66" i="40"/>
  <c r="AR66" i="40"/>
  <c r="AS66" i="40"/>
  <c r="AT66" i="40"/>
  <c r="AU66" i="40"/>
  <c r="AV66" i="40"/>
  <c r="AW66" i="40"/>
  <c r="AX66" i="40"/>
  <c r="AY66" i="40"/>
  <c r="G67" i="40"/>
  <c r="H67" i="40"/>
  <c r="I67" i="40"/>
  <c r="J67" i="40"/>
  <c r="K67" i="40"/>
  <c r="L67" i="40"/>
  <c r="M67" i="40"/>
  <c r="N67" i="40"/>
  <c r="O67" i="40"/>
  <c r="P67" i="40"/>
  <c r="Q67" i="40"/>
  <c r="R67" i="40"/>
  <c r="S67" i="40"/>
  <c r="T67" i="40"/>
  <c r="U67" i="40"/>
  <c r="V67" i="40"/>
  <c r="W67" i="40"/>
  <c r="X67" i="40"/>
  <c r="AH67" i="40"/>
  <c r="AI67" i="40"/>
  <c r="AJ67" i="40"/>
  <c r="AK67" i="40"/>
  <c r="AL67" i="40"/>
  <c r="AM67" i="40"/>
  <c r="AN67" i="40"/>
  <c r="AO67" i="40"/>
  <c r="AP67" i="40"/>
  <c r="AQ67" i="40"/>
  <c r="AR67" i="40"/>
  <c r="AS67" i="40"/>
  <c r="AT67" i="40"/>
  <c r="AU67" i="40"/>
  <c r="AV67" i="40"/>
  <c r="AW67" i="40"/>
  <c r="AX67" i="40"/>
  <c r="AY67" i="40"/>
  <c r="G68" i="40"/>
  <c r="H68" i="40"/>
  <c r="I68" i="40"/>
  <c r="J68" i="40"/>
  <c r="K68" i="40"/>
  <c r="L68" i="40"/>
  <c r="M68" i="40"/>
  <c r="N68" i="40"/>
  <c r="O68" i="40"/>
  <c r="P68" i="40"/>
  <c r="Q68" i="40"/>
  <c r="R68" i="40"/>
  <c r="S68" i="40"/>
  <c r="T68" i="40"/>
  <c r="U68" i="40"/>
  <c r="V68" i="40"/>
  <c r="W68" i="40"/>
  <c r="X68" i="40"/>
  <c r="AH68" i="40"/>
  <c r="AI68" i="40"/>
  <c r="AJ68" i="40"/>
  <c r="AK68" i="40"/>
  <c r="AL68" i="40"/>
  <c r="AM68" i="40"/>
  <c r="AN68" i="40"/>
  <c r="AO68" i="40"/>
  <c r="AP68" i="40"/>
  <c r="AQ68" i="40"/>
  <c r="AR68" i="40"/>
  <c r="AS68" i="40"/>
  <c r="AT68" i="40"/>
  <c r="AU68" i="40"/>
  <c r="AV68" i="40"/>
  <c r="AW68" i="40"/>
  <c r="AX68" i="40"/>
  <c r="AY68" i="40"/>
  <c r="G70" i="40"/>
  <c r="H70" i="40"/>
  <c r="I70" i="40"/>
  <c r="J70" i="40"/>
  <c r="K70" i="40"/>
  <c r="L70" i="40"/>
  <c r="M70" i="40"/>
  <c r="N70" i="40"/>
  <c r="O70" i="40"/>
  <c r="P70" i="40"/>
  <c r="Q70" i="40"/>
  <c r="R70" i="40"/>
  <c r="S70" i="40"/>
  <c r="T70" i="40"/>
  <c r="U70" i="40"/>
  <c r="V70" i="40"/>
  <c r="W70" i="40"/>
  <c r="X70" i="40"/>
  <c r="AH70" i="40"/>
  <c r="AI70" i="40"/>
  <c r="AJ70" i="40"/>
  <c r="AK70" i="40"/>
  <c r="AL70" i="40"/>
  <c r="AM70" i="40"/>
  <c r="AN70" i="40"/>
  <c r="AO70" i="40"/>
  <c r="AP70" i="40"/>
  <c r="AQ70" i="40"/>
  <c r="AR70" i="40"/>
  <c r="AS70" i="40"/>
  <c r="AT70" i="40"/>
  <c r="AU70" i="40"/>
  <c r="AV70" i="40"/>
  <c r="AW70" i="40"/>
  <c r="AX70" i="40"/>
  <c r="AY70" i="40"/>
  <c r="G71" i="40"/>
  <c r="H71" i="40"/>
  <c r="I71" i="40"/>
  <c r="J71" i="40"/>
  <c r="K71" i="40"/>
  <c r="L71" i="40"/>
  <c r="M71" i="40"/>
  <c r="N71" i="40"/>
  <c r="O71" i="40"/>
  <c r="P71" i="40"/>
  <c r="Q71" i="40"/>
  <c r="R71" i="40"/>
  <c r="S71" i="40"/>
  <c r="T71" i="40"/>
  <c r="U71" i="40"/>
  <c r="V71" i="40"/>
  <c r="W71" i="40"/>
  <c r="X71" i="40"/>
  <c r="AH71" i="40"/>
  <c r="AI71" i="40"/>
  <c r="AJ71" i="40"/>
  <c r="AK71" i="40"/>
  <c r="AL71" i="40"/>
  <c r="AM71" i="40"/>
  <c r="AN71" i="40"/>
  <c r="AO71" i="40"/>
  <c r="AP71" i="40"/>
  <c r="AQ71" i="40"/>
  <c r="AR71" i="40"/>
  <c r="AS71" i="40"/>
  <c r="AT71" i="40"/>
  <c r="AU71" i="40"/>
  <c r="AV71" i="40"/>
  <c r="AW71" i="40"/>
  <c r="AX71" i="40"/>
  <c r="AY71" i="40"/>
  <c r="G72" i="40"/>
  <c r="H72" i="40"/>
  <c r="I72" i="40"/>
  <c r="J72" i="40"/>
  <c r="K72" i="40"/>
  <c r="L72" i="40"/>
  <c r="M72" i="40"/>
  <c r="N72" i="40"/>
  <c r="O72" i="40"/>
  <c r="P72" i="40"/>
  <c r="Q72" i="40"/>
  <c r="R72" i="40"/>
  <c r="S72" i="40"/>
  <c r="T72" i="40"/>
  <c r="U72" i="40"/>
  <c r="V72" i="40"/>
  <c r="W72" i="40"/>
  <c r="X72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G74" i="40"/>
  <c r="H74" i="40"/>
  <c r="I74" i="40"/>
  <c r="J74" i="40"/>
  <c r="K74" i="40"/>
  <c r="L74" i="40"/>
  <c r="M74" i="40"/>
  <c r="N74" i="40"/>
  <c r="O74" i="40"/>
  <c r="P74" i="40"/>
  <c r="Q74" i="40"/>
  <c r="R74" i="40"/>
  <c r="S74" i="40"/>
  <c r="T74" i="40"/>
  <c r="U74" i="40"/>
  <c r="V74" i="40"/>
  <c r="W74" i="40"/>
  <c r="X74" i="40"/>
  <c r="AH74" i="40"/>
  <c r="AI74" i="40"/>
  <c r="AJ74" i="40"/>
  <c r="AK74" i="40"/>
  <c r="AL74" i="40"/>
  <c r="AM74" i="40"/>
  <c r="AN74" i="40"/>
  <c r="AO74" i="40"/>
  <c r="AP74" i="40"/>
  <c r="AQ74" i="40"/>
  <c r="AR74" i="40"/>
  <c r="AS74" i="40"/>
  <c r="AT74" i="40"/>
  <c r="AU74" i="40"/>
  <c r="AV74" i="40"/>
  <c r="AW74" i="40"/>
  <c r="AX74" i="40"/>
  <c r="AY74" i="40"/>
  <c r="AB83" i="40"/>
  <c r="AB124" i="40" s="1"/>
  <c r="AB165" i="40" s="1"/>
  <c r="G97" i="40"/>
  <c r="H97" i="40"/>
  <c r="I97" i="40"/>
  <c r="J97" i="40"/>
  <c r="K97" i="40"/>
  <c r="L97" i="40"/>
  <c r="M97" i="40"/>
  <c r="N97" i="40"/>
  <c r="O97" i="40"/>
  <c r="P97" i="40"/>
  <c r="Q97" i="40"/>
  <c r="R97" i="40"/>
  <c r="S97" i="40"/>
  <c r="T97" i="40"/>
  <c r="U97" i="40"/>
  <c r="V97" i="40"/>
  <c r="W97" i="40"/>
  <c r="X97" i="40"/>
  <c r="AH97" i="40"/>
  <c r="AI97" i="40"/>
  <c r="AJ97" i="40"/>
  <c r="AK97" i="40"/>
  <c r="AL97" i="40"/>
  <c r="AM97" i="40"/>
  <c r="AN97" i="40"/>
  <c r="AO97" i="40"/>
  <c r="AP97" i="40"/>
  <c r="AQ97" i="40"/>
  <c r="AR97" i="40"/>
  <c r="AS97" i="40"/>
  <c r="AT97" i="40"/>
  <c r="AU97" i="40"/>
  <c r="AV97" i="40"/>
  <c r="AW97" i="40"/>
  <c r="AX97" i="40"/>
  <c r="AY97" i="40"/>
  <c r="G98" i="40"/>
  <c r="H98" i="40"/>
  <c r="I98" i="40"/>
  <c r="J98" i="40"/>
  <c r="K98" i="40"/>
  <c r="L98" i="40"/>
  <c r="M98" i="40"/>
  <c r="N98" i="40"/>
  <c r="O98" i="40"/>
  <c r="P98" i="40"/>
  <c r="Q98" i="40"/>
  <c r="R98" i="40"/>
  <c r="S98" i="40"/>
  <c r="T98" i="40"/>
  <c r="U98" i="40"/>
  <c r="V98" i="40"/>
  <c r="W98" i="40"/>
  <c r="X98" i="40"/>
  <c r="AH98" i="40"/>
  <c r="AI98" i="40"/>
  <c r="AJ98" i="40"/>
  <c r="AK98" i="40"/>
  <c r="AL98" i="40"/>
  <c r="AM98" i="40"/>
  <c r="AN98" i="40"/>
  <c r="AO98" i="40"/>
  <c r="AP98" i="40"/>
  <c r="AQ98" i="40"/>
  <c r="AR98" i="40"/>
  <c r="AS98" i="40"/>
  <c r="AT98" i="40"/>
  <c r="AU98" i="40"/>
  <c r="AV98" i="40"/>
  <c r="AW98" i="40"/>
  <c r="AX98" i="40"/>
  <c r="AY98" i="40"/>
  <c r="G99" i="40"/>
  <c r="H99" i="40"/>
  <c r="I99" i="40"/>
  <c r="J99" i="40"/>
  <c r="K99" i="40"/>
  <c r="L99" i="40"/>
  <c r="M99" i="40"/>
  <c r="N99" i="40"/>
  <c r="O99" i="40"/>
  <c r="P99" i="40"/>
  <c r="Q99" i="40"/>
  <c r="R99" i="40"/>
  <c r="S99" i="40"/>
  <c r="T99" i="40"/>
  <c r="U99" i="40"/>
  <c r="V99" i="40"/>
  <c r="W99" i="40"/>
  <c r="X99" i="40"/>
  <c r="AH99" i="40"/>
  <c r="AI99" i="40"/>
  <c r="AJ99" i="40"/>
  <c r="AK99" i="40"/>
  <c r="AL99" i="40"/>
  <c r="AM99" i="40"/>
  <c r="AN99" i="40"/>
  <c r="AO99" i="40"/>
  <c r="AP99" i="40"/>
  <c r="AQ99" i="40"/>
  <c r="AR99" i="40"/>
  <c r="AS99" i="40"/>
  <c r="AT99" i="40"/>
  <c r="AU99" i="40"/>
  <c r="AV99" i="40"/>
  <c r="AW99" i="40"/>
  <c r="AX99" i="40"/>
  <c r="AY99" i="40"/>
  <c r="G105" i="40"/>
  <c r="H105" i="40"/>
  <c r="I105" i="40"/>
  <c r="J105" i="40"/>
  <c r="K105" i="40"/>
  <c r="L105" i="40"/>
  <c r="M105" i="40"/>
  <c r="N105" i="40"/>
  <c r="O105" i="40"/>
  <c r="P105" i="40"/>
  <c r="Q105" i="40"/>
  <c r="R105" i="40"/>
  <c r="S105" i="40"/>
  <c r="T105" i="40"/>
  <c r="U105" i="40"/>
  <c r="V105" i="40"/>
  <c r="W105" i="40"/>
  <c r="X105" i="40"/>
  <c r="AH105" i="40"/>
  <c r="AI105" i="40"/>
  <c r="AJ105" i="40"/>
  <c r="AK105" i="40"/>
  <c r="AL105" i="40"/>
  <c r="AM105" i="40"/>
  <c r="AN105" i="40"/>
  <c r="AO105" i="40"/>
  <c r="AP105" i="40"/>
  <c r="AQ105" i="40"/>
  <c r="AR105" i="40"/>
  <c r="AS105" i="40"/>
  <c r="AT105" i="40"/>
  <c r="AU105" i="40"/>
  <c r="AV105" i="40"/>
  <c r="AW105" i="40"/>
  <c r="AX105" i="40"/>
  <c r="AY105" i="40"/>
  <c r="G107" i="40"/>
  <c r="H107" i="40"/>
  <c r="I107" i="40"/>
  <c r="J107" i="40"/>
  <c r="K107" i="40"/>
  <c r="L107" i="40"/>
  <c r="M107" i="40"/>
  <c r="N107" i="40"/>
  <c r="O107" i="40"/>
  <c r="P107" i="40"/>
  <c r="Q107" i="40"/>
  <c r="R107" i="40"/>
  <c r="S107" i="40"/>
  <c r="T107" i="40"/>
  <c r="U107" i="40"/>
  <c r="V107" i="40"/>
  <c r="W107" i="40"/>
  <c r="X107" i="40"/>
  <c r="AH107" i="40"/>
  <c r="AI107" i="40"/>
  <c r="AJ107" i="40"/>
  <c r="AK107" i="40"/>
  <c r="AL107" i="40"/>
  <c r="AM107" i="40"/>
  <c r="AN107" i="40"/>
  <c r="AO107" i="40"/>
  <c r="AP107" i="40"/>
  <c r="AQ107" i="40"/>
  <c r="AR107" i="40"/>
  <c r="AS107" i="40"/>
  <c r="AT107" i="40"/>
  <c r="AU107" i="40"/>
  <c r="AV107" i="40"/>
  <c r="AW107" i="40"/>
  <c r="AX107" i="40"/>
  <c r="AY107" i="40"/>
  <c r="G108" i="40"/>
  <c r="H108" i="40"/>
  <c r="I108" i="40"/>
  <c r="J108" i="40"/>
  <c r="K108" i="40"/>
  <c r="L108" i="40"/>
  <c r="M108" i="40"/>
  <c r="N108" i="40"/>
  <c r="O108" i="40"/>
  <c r="P108" i="40"/>
  <c r="Q108" i="40"/>
  <c r="R108" i="40"/>
  <c r="S108" i="40"/>
  <c r="T108" i="40"/>
  <c r="U108" i="40"/>
  <c r="V108" i="40"/>
  <c r="W108" i="40"/>
  <c r="X108" i="40"/>
  <c r="AH108" i="40"/>
  <c r="AI108" i="40"/>
  <c r="AJ108" i="40"/>
  <c r="AK108" i="40"/>
  <c r="AL108" i="40"/>
  <c r="AM108" i="40"/>
  <c r="AN108" i="40"/>
  <c r="AO108" i="40"/>
  <c r="AP108" i="40"/>
  <c r="AQ108" i="40"/>
  <c r="AR108" i="40"/>
  <c r="AS108" i="40"/>
  <c r="AT108" i="40"/>
  <c r="AU108" i="40"/>
  <c r="AV108" i="40"/>
  <c r="AW108" i="40"/>
  <c r="AX108" i="40"/>
  <c r="AY108" i="40"/>
  <c r="G109" i="40"/>
  <c r="H109" i="40"/>
  <c r="I109" i="40"/>
  <c r="J109" i="40"/>
  <c r="K109" i="40"/>
  <c r="L109" i="40"/>
  <c r="M109" i="40"/>
  <c r="N109" i="40"/>
  <c r="O109" i="40"/>
  <c r="P109" i="40"/>
  <c r="Q109" i="40"/>
  <c r="R109" i="40"/>
  <c r="S109" i="40"/>
  <c r="T109" i="40"/>
  <c r="U109" i="40"/>
  <c r="V109" i="40"/>
  <c r="W109" i="40"/>
  <c r="X109" i="40"/>
  <c r="AH109" i="40"/>
  <c r="AI109" i="40"/>
  <c r="AJ109" i="40"/>
  <c r="AK109" i="40"/>
  <c r="AL109" i="40"/>
  <c r="AM109" i="40"/>
  <c r="AN109" i="40"/>
  <c r="AO109" i="40"/>
  <c r="AP109" i="40"/>
  <c r="AQ109" i="40"/>
  <c r="AR109" i="40"/>
  <c r="AS109" i="40"/>
  <c r="AT109" i="40"/>
  <c r="AU109" i="40"/>
  <c r="AV109" i="40"/>
  <c r="AW109" i="40"/>
  <c r="AX109" i="40"/>
  <c r="AY109" i="40"/>
  <c r="G111" i="40"/>
  <c r="H111" i="40"/>
  <c r="I111" i="40"/>
  <c r="J111" i="40"/>
  <c r="K111" i="40"/>
  <c r="L111" i="40"/>
  <c r="M111" i="40"/>
  <c r="N111" i="40"/>
  <c r="O111" i="40"/>
  <c r="P111" i="40"/>
  <c r="Q111" i="40"/>
  <c r="R111" i="40"/>
  <c r="S111" i="40"/>
  <c r="T111" i="40"/>
  <c r="U111" i="40"/>
  <c r="V111" i="40"/>
  <c r="W111" i="40"/>
  <c r="X111" i="40"/>
  <c r="AH111" i="40"/>
  <c r="AI111" i="40"/>
  <c r="AJ111" i="40"/>
  <c r="AK111" i="40"/>
  <c r="AL111" i="40"/>
  <c r="AM111" i="40"/>
  <c r="AN111" i="40"/>
  <c r="AO111" i="40"/>
  <c r="AP111" i="40"/>
  <c r="AQ111" i="40"/>
  <c r="AR111" i="40"/>
  <c r="AS111" i="40"/>
  <c r="AT111" i="40"/>
  <c r="AU111" i="40"/>
  <c r="AV111" i="40"/>
  <c r="AW111" i="40"/>
  <c r="AX111" i="40"/>
  <c r="AY111" i="40"/>
  <c r="G112" i="40"/>
  <c r="H112" i="40"/>
  <c r="I112" i="40"/>
  <c r="J112" i="40"/>
  <c r="K112" i="40"/>
  <c r="L112" i="40"/>
  <c r="M112" i="40"/>
  <c r="N112" i="40"/>
  <c r="O112" i="40"/>
  <c r="P112" i="40"/>
  <c r="Q112" i="40"/>
  <c r="R112" i="40"/>
  <c r="S112" i="40"/>
  <c r="T112" i="40"/>
  <c r="U112" i="40"/>
  <c r="V112" i="40"/>
  <c r="W112" i="40"/>
  <c r="X112" i="40"/>
  <c r="AH112" i="40"/>
  <c r="AI112" i="40"/>
  <c r="AJ112" i="40"/>
  <c r="AK112" i="40"/>
  <c r="AL112" i="40"/>
  <c r="AM112" i="40"/>
  <c r="AN112" i="40"/>
  <c r="AO112" i="40"/>
  <c r="AP112" i="40"/>
  <c r="AQ112" i="40"/>
  <c r="AR112" i="40"/>
  <c r="AS112" i="40"/>
  <c r="AT112" i="40"/>
  <c r="AU112" i="40"/>
  <c r="AV112" i="40"/>
  <c r="AW112" i="40"/>
  <c r="AX112" i="40"/>
  <c r="AY112" i="40"/>
  <c r="G113" i="40"/>
  <c r="H113" i="40"/>
  <c r="I113" i="40"/>
  <c r="J113" i="40"/>
  <c r="K113" i="40"/>
  <c r="L113" i="40"/>
  <c r="M113" i="40"/>
  <c r="N113" i="40"/>
  <c r="O113" i="40"/>
  <c r="P113" i="40"/>
  <c r="Q113" i="40"/>
  <c r="R113" i="40"/>
  <c r="S113" i="40"/>
  <c r="T113" i="40"/>
  <c r="U113" i="40"/>
  <c r="V113" i="40"/>
  <c r="W113" i="40"/>
  <c r="X113" i="40"/>
  <c r="AI113" i="40"/>
  <c r="AJ113" i="40"/>
  <c r="AK113" i="40"/>
  <c r="AL113" i="40"/>
  <c r="AM113" i="40"/>
  <c r="AN113" i="40"/>
  <c r="AO113" i="40"/>
  <c r="AP113" i="40"/>
  <c r="AQ113" i="40"/>
  <c r="AR113" i="40"/>
  <c r="AS113" i="40"/>
  <c r="AT113" i="40"/>
  <c r="AU113" i="40"/>
  <c r="AV113" i="40"/>
  <c r="AW113" i="40"/>
  <c r="AX113" i="40"/>
  <c r="AY113" i="40"/>
  <c r="G114" i="40"/>
  <c r="H114" i="40"/>
  <c r="I114" i="40"/>
  <c r="J114" i="40"/>
  <c r="K114" i="40"/>
  <c r="L114" i="40"/>
  <c r="M114" i="40"/>
  <c r="N114" i="40"/>
  <c r="O114" i="40"/>
  <c r="P114" i="40"/>
  <c r="Q114" i="40"/>
  <c r="R114" i="40"/>
  <c r="S114" i="40"/>
  <c r="T114" i="40"/>
  <c r="U114" i="40"/>
  <c r="V114" i="40"/>
  <c r="W114" i="40"/>
  <c r="X114" i="40"/>
  <c r="AH114" i="40"/>
  <c r="AI114" i="40"/>
  <c r="AJ114" i="40"/>
  <c r="AK114" i="40"/>
  <c r="AL114" i="40"/>
  <c r="AM114" i="40"/>
  <c r="AN114" i="40"/>
  <c r="AO114" i="40"/>
  <c r="AP114" i="40"/>
  <c r="AQ114" i="40"/>
  <c r="AR114" i="40"/>
  <c r="AS114" i="40"/>
  <c r="AT114" i="40"/>
  <c r="AU114" i="40"/>
  <c r="AV114" i="40"/>
  <c r="AW114" i="40"/>
  <c r="AX114" i="40"/>
  <c r="AY114" i="40"/>
  <c r="G115" i="40"/>
  <c r="H115" i="40"/>
  <c r="I115" i="40"/>
  <c r="J115" i="40"/>
  <c r="K115" i="40"/>
  <c r="L115" i="40"/>
  <c r="M115" i="40"/>
  <c r="N115" i="40"/>
  <c r="O115" i="40"/>
  <c r="P115" i="40"/>
  <c r="Q115" i="40"/>
  <c r="R115" i="40"/>
  <c r="S115" i="40"/>
  <c r="T115" i="40"/>
  <c r="U115" i="40"/>
  <c r="V115" i="40"/>
  <c r="W115" i="40"/>
  <c r="X115" i="40"/>
  <c r="AH115" i="40"/>
  <c r="AI115" i="40"/>
  <c r="AJ115" i="40"/>
  <c r="AK115" i="40"/>
  <c r="AL115" i="40"/>
  <c r="AM115" i="40"/>
  <c r="AN115" i="40"/>
  <c r="AO115" i="40"/>
  <c r="AP115" i="40"/>
  <c r="AQ115" i="40"/>
  <c r="AR115" i="40"/>
  <c r="AS115" i="40"/>
  <c r="AT115" i="40"/>
  <c r="AU115" i="40"/>
  <c r="AV115" i="40"/>
  <c r="AW115" i="40"/>
  <c r="AX115" i="40"/>
  <c r="AY115" i="40"/>
  <c r="A124" i="40"/>
  <c r="A165" i="40" s="1"/>
  <c r="G138" i="40"/>
  <c r="H138" i="40"/>
  <c r="I138" i="40"/>
  <c r="J138" i="40"/>
  <c r="K138" i="40"/>
  <c r="L138" i="40"/>
  <c r="M138" i="40"/>
  <c r="N138" i="40"/>
  <c r="O138" i="40"/>
  <c r="P138" i="40"/>
  <c r="Q138" i="40"/>
  <c r="R138" i="40"/>
  <c r="AH138" i="40"/>
  <c r="AI138" i="40"/>
  <c r="AJ138" i="40"/>
  <c r="AK138" i="40"/>
  <c r="AL138" i="40"/>
  <c r="AM138" i="40"/>
  <c r="AN138" i="40"/>
  <c r="AO138" i="40"/>
  <c r="AP138" i="40"/>
  <c r="AQ138" i="40"/>
  <c r="AR138" i="40"/>
  <c r="AS138" i="40"/>
  <c r="G139" i="40"/>
  <c r="H139" i="40"/>
  <c r="I139" i="40"/>
  <c r="J139" i="40"/>
  <c r="K139" i="40"/>
  <c r="L139" i="40"/>
  <c r="M139" i="40"/>
  <c r="N139" i="40"/>
  <c r="O139" i="40"/>
  <c r="P139" i="40"/>
  <c r="Q139" i="40"/>
  <c r="R139" i="40"/>
  <c r="AH139" i="40"/>
  <c r="AI139" i="40"/>
  <c r="AJ139" i="40"/>
  <c r="AK139" i="40"/>
  <c r="AL139" i="40"/>
  <c r="AM139" i="40"/>
  <c r="AN139" i="40"/>
  <c r="AO139" i="40"/>
  <c r="AP139" i="40"/>
  <c r="AQ139" i="40"/>
  <c r="AR139" i="40"/>
  <c r="AS139" i="40"/>
  <c r="G140" i="40"/>
  <c r="H140" i="40"/>
  <c r="I140" i="40"/>
  <c r="J140" i="40"/>
  <c r="K140" i="40"/>
  <c r="L140" i="40"/>
  <c r="M140" i="40"/>
  <c r="N140" i="40"/>
  <c r="O140" i="40"/>
  <c r="P140" i="40"/>
  <c r="Q140" i="40"/>
  <c r="R140" i="40"/>
  <c r="AH140" i="40"/>
  <c r="AI140" i="40"/>
  <c r="AJ140" i="40"/>
  <c r="AK140" i="40"/>
  <c r="AL140" i="40"/>
  <c r="AM140" i="40"/>
  <c r="AN140" i="40"/>
  <c r="AO140" i="40"/>
  <c r="AP140" i="40"/>
  <c r="AQ140" i="40"/>
  <c r="AR140" i="40"/>
  <c r="AS140" i="40"/>
  <c r="G146" i="40"/>
  <c r="H146" i="40"/>
  <c r="I146" i="40"/>
  <c r="J146" i="40"/>
  <c r="K146" i="40"/>
  <c r="L146" i="40"/>
  <c r="M146" i="40"/>
  <c r="N146" i="40"/>
  <c r="O146" i="40"/>
  <c r="P146" i="40"/>
  <c r="Q146" i="40"/>
  <c r="R146" i="40"/>
  <c r="AH146" i="40"/>
  <c r="AI146" i="40"/>
  <c r="AJ146" i="40"/>
  <c r="AK146" i="40"/>
  <c r="AL146" i="40"/>
  <c r="AM146" i="40"/>
  <c r="AN146" i="40"/>
  <c r="AO146" i="40"/>
  <c r="AP146" i="40"/>
  <c r="AQ146" i="40"/>
  <c r="AR146" i="40"/>
  <c r="AS146" i="40"/>
  <c r="G148" i="40"/>
  <c r="H148" i="40"/>
  <c r="I148" i="40"/>
  <c r="J148" i="40"/>
  <c r="K148" i="40"/>
  <c r="L148" i="40"/>
  <c r="M148" i="40"/>
  <c r="N148" i="40"/>
  <c r="O148" i="40"/>
  <c r="P148" i="40"/>
  <c r="Q148" i="40"/>
  <c r="R148" i="40"/>
  <c r="AH148" i="40"/>
  <c r="AI148" i="40"/>
  <c r="AJ148" i="40"/>
  <c r="AK148" i="40"/>
  <c r="AL148" i="40"/>
  <c r="AM148" i="40"/>
  <c r="AN148" i="40"/>
  <c r="AO148" i="40"/>
  <c r="AP148" i="40"/>
  <c r="AQ148" i="40"/>
  <c r="AR148" i="40"/>
  <c r="AS148" i="40"/>
  <c r="G149" i="40"/>
  <c r="H149" i="40"/>
  <c r="I149" i="40"/>
  <c r="J149" i="40"/>
  <c r="K149" i="40"/>
  <c r="L149" i="40"/>
  <c r="M149" i="40"/>
  <c r="N149" i="40"/>
  <c r="O149" i="40"/>
  <c r="P149" i="40"/>
  <c r="Q149" i="40"/>
  <c r="R149" i="40"/>
  <c r="AH149" i="40"/>
  <c r="AI149" i="40"/>
  <c r="AJ149" i="40"/>
  <c r="AK149" i="40"/>
  <c r="AL149" i="40"/>
  <c r="AM149" i="40"/>
  <c r="AN149" i="40"/>
  <c r="AO149" i="40"/>
  <c r="AP149" i="40"/>
  <c r="AQ149" i="40"/>
  <c r="AR149" i="40"/>
  <c r="AS149" i="40"/>
  <c r="G150" i="40"/>
  <c r="H150" i="40"/>
  <c r="I150" i="40"/>
  <c r="J150" i="40"/>
  <c r="K150" i="40"/>
  <c r="L150" i="40"/>
  <c r="M150" i="40"/>
  <c r="N150" i="40"/>
  <c r="O150" i="40"/>
  <c r="P150" i="40"/>
  <c r="Q150" i="40"/>
  <c r="R150" i="40"/>
  <c r="AH150" i="40"/>
  <c r="AI150" i="40"/>
  <c r="AJ150" i="40"/>
  <c r="AK150" i="40"/>
  <c r="AL150" i="40"/>
  <c r="AM150" i="40"/>
  <c r="AN150" i="40"/>
  <c r="AO150" i="40"/>
  <c r="AP150" i="40"/>
  <c r="AQ150" i="40"/>
  <c r="AR150" i="40"/>
  <c r="AS150" i="40"/>
  <c r="G152" i="40"/>
  <c r="H152" i="40"/>
  <c r="I152" i="40"/>
  <c r="J152" i="40"/>
  <c r="K152" i="40"/>
  <c r="L152" i="40"/>
  <c r="M152" i="40"/>
  <c r="N152" i="40"/>
  <c r="O152" i="40"/>
  <c r="P152" i="40"/>
  <c r="Q152" i="40"/>
  <c r="R152" i="40"/>
  <c r="AH152" i="40"/>
  <c r="AI152" i="40"/>
  <c r="AJ152" i="40"/>
  <c r="AK152" i="40"/>
  <c r="AL152" i="40"/>
  <c r="AM152" i="40"/>
  <c r="AN152" i="40"/>
  <c r="AO152" i="40"/>
  <c r="AP152" i="40"/>
  <c r="AQ152" i="40"/>
  <c r="AR152" i="40"/>
  <c r="AS152" i="40"/>
  <c r="G153" i="40"/>
  <c r="H153" i="40"/>
  <c r="I153" i="40"/>
  <c r="J153" i="40"/>
  <c r="K153" i="40"/>
  <c r="L153" i="40"/>
  <c r="M153" i="40"/>
  <c r="N153" i="40"/>
  <c r="O153" i="40"/>
  <c r="P153" i="40"/>
  <c r="Q153" i="40"/>
  <c r="R153" i="40"/>
  <c r="AH153" i="40"/>
  <c r="AI153" i="40"/>
  <c r="AJ153" i="40"/>
  <c r="AK153" i="40"/>
  <c r="AL153" i="40"/>
  <c r="AM153" i="40"/>
  <c r="AN153" i="40"/>
  <c r="AO153" i="40"/>
  <c r="AP153" i="40"/>
  <c r="AQ153" i="40"/>
  <c r="AR153" i="40"/>
  <c r="AS153" i="40"/>
  <c r="G154" i="40"/>
  <c r="H154" i="40"/>
  <c r="I154" i="40"/>
  <c r="J154" i="40"/>
  <c r="K154" i="40"/>
  <c r="L154" i="40"/>
  <c r="M154" i="40"/>
  <c r="N154" i="40"/>
  <c r="O154" i="40"/>
  <c r="P154" i="40"/>
  <c r="Q154" i="40"/>
  <c r="R154" i="40"/>
  <c r="AH154" i="40"/>
  <c r="AI154" i="40"/>
  <c r="AJ154" i="40"/>
  <c r="AK154" i="40"/>
  <c r="AL154" i="40"/>
  <c r="AM154" i="40"/>
  <c r="AN154" i="40"/>
  <c r="AO154" i="40"/>
  <c r="AP154" i="40"/>
  <c r="AQ154" i="40"/>
  <c r="AR154" i="40"/>
  <c r="AS154" i="40"/>
  <c r="G155" i="40"/>
  <c r="H155" i="40"/>
  <c r="I155" i="40"/>
  <c r="J155" i="40"/>
  <c r="K155" i="40"/>
  <c r="L155" i="40"/>
  <c r="M155" i="40"/>
  <c r="N155" i="40"/>
  <c r="O155" i="40"/>
  <c r="P155" i="40"/>
  <c r="Q155" i="40"/>
  <c r="R155" i="40"/>
  <c r="AH155" i="40"/>
  <c r="AI155" i="40"/>
  <c r="AJ155" i="40"/>
  <c r="AK155" i="40"/>
  <c r="AL155" i="40"/>
  <c r="AM155" i="40"/>
  <c r="AN155" i="40"/>
  <c r="AO155" i="40"/>
  <c r="AP155" i="40"/>
  <c r="AQ155" i="40"/>
  <c r="AR155" i="40"/>
  <c r="AS155" i="40"/>
  <c r="G156" i="40"/>
  <c r="H156" i="40"/>
  <c r="I156" i="40"/>
  <c r="J156" i="40"/>
  <c r="K156" i="40"/>
  <c r="L156" i="40"/>
  <c r="M156" i="40"/>
  <c r="N156" i="40"/>
  <c r="O156" i="40"/>
  <c r="P156" i="40"/>
  <c r="Q156" i="40"/>
  <c r="R156" i="40"/>
  <c r="AH156" i="40"/>
  <c r="AI156" i="40"/>
  <c r="AJ156" i="40"/>
  <c r="AK156" i="40"/>
  <c r="AL156" i="40"/>
  <c r="AM156" i="40"/>
  <c r="AN156" i="40"/>
  <c r="AO156" i="40"/>
  <c r="AP156" i="40"/>
  <c r="AQ156" i="40"/>
  <c r="AR156" i="40"/>
  <c r="AS156" i="40"/>
  <c r="G10" i="39"/>
  <c r="H10" i="39"/>
  <c r="I10" i="39"/>
  <c r="J10" i="39"/>
  <c r="K10" i="39"/>
  <c r="L10" i="39"/>
  <c r="M10" i="39"/>
  <c r="N10" i="39"/>
  <c r="O10" i="39"/>
  <c r="P10" i="39"/>
  <c r="Q10" i="39"/>
  <c r="R10" i="39"/>
  <c r="S10" i="39"/>
  <c r="T10" i="39"/>
  <c r="U10" i="39"/>
  <c r="V10" i="39"/>
  <c r="W10" i="39"/>
  <c r="X10" i="39"/>
  <c r="AH10" i="39"/>
  <c r="AI10" i="39"/>
  <c r="AJ10" i="39"/>
  <c r="AK10" i="39"/>
  <c r="AL10" i="39"/>
  <c r="AM10" i="39"/>
  <c r="AN10" i="39"/>
  <c r="AO10" i="39"/>
  <c r="AP10" i="39"/>
  <c r="AQ10" i="39"/>
  <c r="AR10" i="39"/>
  <c r="AS10" i="39"/>
  <c r="AT10" i="39"/>
  <c r="AU10" i="39"/>
  <c r="AV10" i="39"/>
  <c r="AW10" i="39"/>
  <c r="AX10" i="39"/>
  <c r="AY10" i="39"/>
  <c r="G11" i="39"/>
  <c r="H11" i="39"/>
  <c r="I11" i="39"/>
  <c r="J11" i="39"/>
  <c r="K11" i="39"/>
  <c r="L11" i="39"/>
  <c r="M11" i="39"/>
  <c r="N11" i="39"/>
  <c r="O11" i="39"/>
  <c r="P11" i="39"/>
  <c r="Q11" i="39"/>
  <c r="R11" i="39"/>
  <c r="S11" i="39"/>
  <c r="T11" i="39"/>
  <c r="U11" i="39"/>
  <c r="V11" i="39"/>
  <c r="W11" i="39"/>
  <c r="X11" i="39"/>
  <c r="AH11" i="39"/>
  <c r="AI11" i="39"/>
  <c r="AJ11" i="39"/>
  <c r="AK11" i="39"/>
  <c r="AL11" i="39"/>
  <c r="AM11" i="39"/>
  <c r="AN11" i="39"/>
  <c r="AO11" i="39"/>
  <c r="AP11" i="39"/>
  <c r="AQ11" i="39"/>
  <c r="AR11" i="39"/>
  <c r="AS11" i="39"/>
  <c r="AT11" i="39"/>
  <c r="AU11" i="39"/>
  <c r="AV11" i="39"/>
  <c r="AW11" i="39"/>
  <c r="AX11" i="39"/>
  <c r="AY11" i="39"/>
  <c r="G13" i="39"/>
  <c r="H13" i="39"/>
  <c r="I13" i="39"/>
  <c r="J13" i="39"/>
  <c r="K13" i="39"/>
  <c r="L13" i="39"/>
  <c r="M13" i="39"/>
  <c r="N13" i="39"/>
  <c r="O13" i="39"/>
  <c r="P13" i="39"/>
  <c r="Q13" i="39"/>
  <c r="R13" i="39"/>
  <c r="S13" i="39"/>
  <c r="T13" i="39"/>
  <c r="U13" i="39"/>
  <c r="V13" i="39"/>
  <c r="W13" i="39"/>
  <c r="X13" i="39"/>
  <c r="AH13" i="39"/>
  <c r="AI13" i="39"/>
  <c r="AJ13" i="39"/>
  <c r="AL13" i="39"/>
  <c r="AM13" i="39"/>
  <c r="AN13" i="39"/>
  <c r="AO13" i="39"/>
  <c r="AP13" i="39"/>
  <c r="AQ13" i="39"/>
  <c r="AR13" i="39"/>
  <c r="AS13" i="39"/>
  <c r="AT13" i="39"/>
  <c r="AU13" i="39"/>
  <c r="AV13" i="39"/>
  <c r="AW13" i="39"/>
  <c r="AX13" i="39"/>
  <c r="AY13" i="39"/>
  <c r="J15" i="39"/>
  <c r="K15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AK15" i="39"/>
  <c r="AL15" i="39"/>
  <c r="AM15" i="39"/>
  <c r="AN15" i="39"/>
  <c r="AO15" i="39"/>
  <c r="AP15" i="39"/>
  <c r="AQ15" i="39"/>
  <c r="AR15" i="39"/>
  <c r="AS15" i="39"/>
  <c r="AT15" i="39"/>
  <c r="AU15" i="39"/>
  <c r="AV15" i="39"/>
  <c r="AW15" i="39"/>
  <c r="AX15" i="39"/>
  <c r="AY15" i="39"/>
  <c r="W16" i="39"/>
  <c r="V16" i="39" s="1"/>
  <c r="AW16" i="39"/>
  <c r="AX16" i="39"/>
  <c r="AU16" i="39" s="1"/>
  <c r="W17" i="39"/>
  <c r="V17" i="39" s="1"/>
  <c r="AX17" i="39"/>
  <c r="AU17" i="39" s="1"/>
  <c r="W18" i="39"/>
  <c r="V18" i="39" s="1"/>
  <c r="AW18" i="39"/>
  <c r="AX18" i="39"/>
  <c r="AU18" i="39" s="1"/>
  <c r="W19" i="39"/>
  <c r="V19" i="39" s="1"/>
  <c r="X19" i="39"/>
  <c r="AW19" i="39"/>
  <c r="AX19" i="39"/>
  <c r="AU19" i="39" s="1"/>
  <c r="G22" i="39"/>
  <c r="H22" i="39"/>
  <c r="I22" i="39"/>
  <c r="J22" i="39"/>
  <c r="K22" i="39"/>
  <c r="L22" i="39"/>
  <c r="M22" i="39"/>
  <c r="N22" i="39"/>
  <c r="O22" i="39"/>
  <c r="P22" i="39"/>
  <c r="Q22" i="39"/>
  <c r="R22" i="39"/>
  <c r="S22" i="39"/>
  <c r="T22" i="39"/>
  <c r="U22" i="39"/>
  <c r="V22" i="39"/>
  <c r="W22" i="39"/>
  <c r="X22" i="39"/>
  <c r="AH22" i="39"/>
  <c r="AI22" i="39"/>
  <c r="AJ22" i="39"/>
  <c r="AK22" i="39"/>
  <c r="AL22" i="39"/>
  <c r="AM22" i="39"/>
  <c r="AN22" i="39"/>
  <c r="AO22" i="39"/>
  <c r="AP22" i="39"/>
  <c r="AQ22" i="39"/>
  <c r="AR22" i="39"/>
  <c r="AS22" i="39"/>
  <c r="AT22" i="39"/>
  <c r="AU22" i="39"/>
  <c r="AV22" i="39"/>
  <c r="AW22" i="39"/>
  <c r="AX22" i="39"/>
  <c r="AY22" i="39"/>
  <c r="P24" i="39"/>
  <c r="Q24" i="39"/>
  <c r="R24" i="39"/>
  <c r="S24" i="39"/>
  <c r="T24" i="39"/>
  <c r="U24" i="39"/>
  <c r="V24" i="39"/>
  <c r="W24" i="39"/>
  <c r="X24" i="39"/>
  <c r="AQ24" i="39"/>
  <c r="AR24" i="39"/>
  <c r="AS24" i="39"/>
  <c r="AT24" i="39"/>
  <c r="AU24" i="39"/>
  <c r="AV24" i="39"/>
  <c r="AW24" i="39"/>
  <c r="AX24" i="39"/>
  <c r="AY24" i="39"/>
  <c r="G25" i="39"/>
  <c r="H25" i="39"/>
  <c r="I25" i="39"/>
  <c r="J25" i="39"/>
  <c r="K25" i="39"/>
  <c r="L25" i="39"/>
  <c r="M25" i="39"/>
  <c r="N25" i="39"/>
  <c r="O25" i="39"/>
  <c r="P25" i="39"/>
  <c r="Q25" i="39"/>
  <c r="R25" i="39"/>
  <c r="S25" i="39"/>
  <c r="T25" i="39"/>
  <c r="U25" i="39"/>
  <c r="V25" i="39"/>
  <c r="W25" i="39"/>
  <c r="X25" i="39"/>
  <c r="AH25" i="39"/>
  <c r="AI25" i="39"/>
  <c r="AJ25" i="39"/>
  <c r="AK25" i="39"/>
  <c r="AL25" i="39"/>
  <c r="AM25" i="39"/>
  <c r="AN25" i="39"/>
  <c r="AO25" i="39"/>
  <c r="AP25" i="39"/>
  <c r="AQ25" i="39"/>
  <c r="AR25" i="39"/>
  <c r="AS25" i="39"/>
  <c r="AT25" i="39"/>
  <c r="AU25" i="39"/>
  <c r="AV25" i="39"/>
  <c r="AW25" i="39"/>
  <c r="AX25" i="39"/>
  <c r="AY25" i="39"/>
  <c r="G28" i="39"/>
  <c r="H28" i="39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AH28" i="39"/>
  <c r="AI28" i="39"/>
  <c r="AJ28" i="39"/>
  <c r="AK28" i="39"/>
  <c r="AL28" i="39"/>
  <c r="AM28" i="39"/>
  <c r="AN28" i="39"/>
  <c r="AO28" i="39"/>
  <c r="AP28" i="39"/>
  <c r="AQ28" i="39"/>
  <c r="AR28" i="39"/>
  <c r="AS28" i="39"/>
  <c r="AT28" i="39"/>
  <c r="AU28" i="39"/>
  <c r="AV28" i="39"/>
  <c r="AW28" i="39"/>
  <c r="AX28" i="39"/>
  <c r="AY28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AH29" i="39"/>
  <c r="AI29" i="39"/>
  <c r="AJ29" i="39"/>
  <c r="AK29" i="39"/>
  <c r="AL29" i="39"/>
  <c r="AM29" i="39"/>
  <c r="AN29" i="39"/>
  <c r="AO29" i="39"/>
  <c r="AP29" i="39"/>
  <c r="AQ29" i="39"/>
  <c r="AR29" i="39"/>
  <c r="AS29" i="39"/>
  <c r="AT29" i="39"/>
  <c r="AU29" i="39"/>
  <c r="AV29" i="39"/>
  <c r="AW29" i="39"/>
  <c r="AX29" i="39"/>
  <c r="AY29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AK30" i="39"/>
  <c r="AL30" i="39"/>
  <c r="AM30" i="39"/>
  <c r="AN30" i="39"/>
  <c r="AO30" i="39"/>
  <c r="AP30" i="39"/>
  <c r="AQ30" i="39"/>
  <c r="AR30" i="39"/>
  <c r="AS30" i="39"/>
  <c r="AT30" i="39"/>
  <c r="AU30" i="39"/>
  <c r="AV30" i="39"/>
  <c r="AW30" i="39"/>
  <c r="AX30" i="39"/>
  <c r="AY30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AN31" i="39"/>
  <c r="AO31" i="39"/>
  <c r="AP31" i="39"/>
  <c r="AQ31" i="39"/>
  <c r="AR31" i="39"/>
  <c r="AS31" i="39"/>
  <c r="AT31" i="39"/>
  <c r="AU31" i="39"/>
  <c r="AV31" i="39"/>
  <c r="AW31" i="39"/>
  <c r="AX31" i="39"/>
  <c r="AY31" i="39"/>
  <c r="M32" i="39"/>
  <c r="J32" i="39" s="1"/>
  <c r="G32" i="39" s="1"/>
  <c r="N32" i="39"/>
  <c r="K32" i="39" s="1"/>
  <c r="H32" i="39" s="1"/>
  <c r="O32" i="39"/>
  <c r="L32" i="39" s="1"/>
  <c r="I32" i="39" s="1"/>
  <c r="P32" i="39"/>
  <c r="Q32" i="39"/>
  <c r="R32" i="39"/>
  <c r="S32" i="39"/>
  <c r="T32" i="39"/>
  <c r="U32" i="39"/>
  <c r="V32" i="39"/>
  <c r="W32" i="39"/>
  <c r="X32" i="39"/>
  <c r="AN32" i="39"/>
  <c r="AK32" i="39" s="1"/>
  <c r="AH32" i="39" s="1"/>
  <c r="AO32" i="39"/>
  <c r="AL32" i="39" s="1"/>
  <c r="AI32" i="39" s="1"/>
  <c r="AP32" i="39"/>
  <c r="AM32" i="39" s="1"/>
  <c r="AJ32" i="39" s="1"/>
  <c r="AQ32" i="39"/>
  <c r="AR32" i="39"/>
  <c r="AS32" i="39"/>
  <c r="AT32" i="39"/>
  <c r="AU32" i="39"/>
  <c r="AV32" i="39"/>
  <c r="AW32" i="39"/>
  <c r="AX32" i="39"/>
  <c r="AY32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AI36" i="39"/>
  <c r="AJ36" i="39"/>
  <c r="AK36" i="39"/>
  <c r="AL36" i="39"/>
  <c r="AM36" i="39"/>
  <c r="AN36" i="39"/>
  <c r="AO36" i="39"/>
  <c r="AP36" i="39"/>
  <c r="AQ36" i="39"/>
  <c r="AR36" i="39"/>
  <c r="AS36" i="39"/>
  <c r="AT36" i="39"/>
  <c r="AU36" i="39"/>
  <c r="AV36" i="39"/>
  <c r="AW36" i="39"/>
  <c r="AX36" i="39"/>
  <c r="AY36" i="39"/>
  <c r="AB43" i="39"/>
  <c r="G56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AH56" i="39"/>
  <c r="AI56" i="39"/>
  <c r="AJ56" i="39"/>
  <c r="AK56" i="39"/>
  <c r="AL56" i="39"/>
  <c r="AM56" i="39"/>
  <c r="AN56" i="39"/>
  <c r="AO56" i="39"/>
  <c r="AP56" i="39"/>
  <c r="AQ56" i="39"/>
  <c r="AR56" i="39"/>
  <c r="AS56" i="39"/>
  <c r="AT56" i="39"/>
  <c r="AU56" i="39"/>
  <c r="AV56" i="39"/>
  <c r="AW56" i="39"/>
  <c r="AX56" i="39"/>
  <c r="AY56" i="39"/>
  <c r="G58" i="39"/>
  <c r="H58" i="39"/>
  <c r="I58" i="39"/>
  <c r="J58" i="39"/>
  <c r="K58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AH58" i="39"/>
  <c r="AI58" i="39"/>
  <c r="AJ58" i="39"/>
  <c r="AK58" i="39"/>
  <c r="AL58" i="39"/>
  <c r="AM58" i="39"/>
  <c r="AN58" i="39"/>
  <c r="AO58" i="39"/>
  <c r="AP58" i="39"/>
  <c r="AQ58" i="39"/>
  <c r="AR58" i="39"/>
  <c r="AS58" i="39"/>
  <c r="AT58" i="39"/>
  <c r="AU58" i="39"/>
  <c r="AV58" i="39"/>
  <c r="AW58" i="39"/>
  <c r="AX58" i="39"/>
  <c r="AY58" i="39"/>
  <c r="G59" i="39"/>
  <c r="H59" i="39"/>
  <c r="I59" i="39"/>
  <c r="J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AH59" i="39"/>
  <c r="AI59" i="39"/>
  <c r="AJ59" i="39"/>
  <c r="AK59" i="39"/>
  <c r="AL59" i="39"/>
  <c r="AM59" i="39"/>
  <c r="AN59" i="39"/>
  <c r="AO59" i="39"/>
  <c r="AP59" i="39"/>
  <c r="AQ59" i="39"/>
  <c r="AR59" i="39"/>
  <c r="AS59" i="39"/>
  <c r="AT59" i="39"/>
  <c r="AU59" i="39"/>
  <c r="AV59" i="39"/>
  <c r="AW59" i="39"/>
  <c r="AX59" i="39"/>
  <c r="AY59" i="39"/>
  <c r="G60" i="39"/>
  <c r="H60" i="39"/>
  <c r="I60" i="39"/>
  <c r="J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AH60" i="39"/>
  <c r="AI60" i="39"/>
  <c r="AJ60" i="39"/>
  <c r="AK60" i="39"/>
  <c r="AL60" i="39"/>
  <c r="AM60" i="39"/>
  <c r="AN60" i="39"/>
  <c r="AO60" i="39"/>
  <c r="AP60" i="39"/>
  <c r="AQ60" i="39"/>
  <c r="AR60" i="39"/>
  <c r="AS60" i="39"/>
  <c r="AT60" i="39"/>
  <c r="AU60" i="39"/>
  <c r="AV60" i="39"/>
  <c r="AW60" i="39"/>
  <c r="AX60" i="39"/>
  <c r="AY60" i="39"/>
  <c r="G61" i="39"/>
  <c r="I61" i="39"/>
  <c r="J61" i="39"/>
  <c r="K61" i="39"/>
  <c r="L61" i="39" s="1"/>
  <c r="N61" i="39"/>
  <c r="M61" i="39" s="1"/>
  <c r="O61" i="39"/>
  <c r="P61" i="39"/>
  <c r="Q61" i="39"/>
  <c r="R61" i="39" s="1"/>
  <c r="T61" i="39"/>
  <c r="U61" i="39" s="1"/>
  <c r="AH61" i="39"/>
  <c r="AJ61" i="39"/>
  <c r="AL61" i="39"/>
  <c r="AM61" i="39" s="1"/>
  <c r="AN61" i="39"/>
  <c r="AO61" i="39"/>
  <c r="AP61" i="39" s="1"/>
  <c r="AR61" i="39"/>
  <c r="AS61" i="39" s="1"/>
  <c r="G62" i="39"/>
  <c r="I62" i="39"/>
  <c r="K62" i="39"/>
  <c r="J62" i="39" s="1"/>
  <c r="L62" i="39"/>
  <c r="M62" i="39"/>
  <c r="N62" i="39"/>
  <c r="O62" i="39" s="1"/>
  <c r="Q62" i="39"/>
  <c r="R62" i="39" s="1"/>
  <c r="AH62" i="39"/>
  <c r="AJ62" i="39"/>
  <c r="AL62" i="39"/>
  <c r="AK62" i="39" s="1"/>
  <c r="AN62" i="39"/>
  <c r="AP62" i="39"/>
  <c r="AQ62" i="39"/>
  <c r="AR62" i="39"/>
  <c r="AS62" i="39" s="1"/>
  <c r="AU62" i="39"/>
  <c r="G63" i="39"/>
  <c r="I63" i="39"/>
  <c r="K63" i="39"/>
  <c r="J63" i="39" s="1"/>
  <c r="N63" i="39"/>
  <c r="O63" i="39" s="1"/>
  <c r="Q63" i="39"/>
  <c r="R63" i="39" s="1"/>
  <c r="AH63" i="39"/>
  <c r="AJ63" i="39"/>
  <c r="AK63" i="39"/>
  <c r="AL63" i="39"/>
  <c r="AM63" i="39" s="1"/>
  <c r="AN63" i="39"/>
  <c r="AP63" i="39"/>
  <c r="AQ63" i="39"/>
  <c r="AR63" i="39"/>
  <c r="AS63" i="39" s="1"/>
  <c r="G64" i="39"/>
  <c r="I64" i="39"/>
  <c r="K64" i="39"/>
  <c r="J64" i="39" s="1"/>
  <c r="N64" i="39"/>
  <c r="M64" i="39" s="1"/>
  <c r="Q64" i="39"/>
  <c r="P64" i="39" s="1"/>
  <c r="AH64" i="39"/>
  <c r="AJ64" i="39"/>
  <c r="AL64" i="39"/>
  <c r="AM64" i="39" s="1"/>
  <c r="AN64" i="39"/>
  <c r="AP64" i="39"/>
  <c r="AR64" i="39"/>
  <c r="AS64" i="39" s="1"/>
  <c r="AU64" i="39"/>
  <c r="AV64" i="39" s="1"/>
  <c r="G66" i="39"/>
  <c r="V26" i="39" s="1"/>
  <c r="S26" i="39" s="1"/>
  <c r="P26" i="39" s="1"/>
  <c r="M26" i="39" s="1"/>
  <c r="J26" i="39" s="1"/>
  <c r="G26" i="39" s="1"/>
  <c r="H66" i="39"/>
  <c r="W26" i="39" s="1"/>
  <c r="T26" i="39" s="1"/>
  <c r="Q26" i="39" s="1"/>
  <c r="N26" i="39" s="1"/>
  <c r="K26" i="39" s="1"/>
  <c r="H26" i="39" s="1"/>
  <c r="I66" i="39"/>
  <c r="X26" i="39" s="1"/>
  <c r="U26" i="39" s="1"/>
  <c r="R26" i="39" s="1"/>
  <c r="O26" i="39" s="1"/>
  <c r="L26" i="39" s="1"/>
  <c r="I26" i="39" s="1"/>
  <c r="J66" i="39"/>
  <c r="K66" i="39"/>
  <c r="L66" i="39"/>
  <c r="M66" i="39"/>
  <c r="N66" i="39"/>
  <c r="O66" i="39"/>
  <c r="P66" i="39"/>
  <c r="Q66" i="39"/>
  <c r="R66" i="39"/>
  <c r="S66" i="39"/>
  <c r="T66" i="39"/>
  <c r="U66" i="39"/>
  <c r="V66" i="39"/>
  <c r="W66" i="39"/>
  <c r="X66" i="39"/>
  <c r="AH66" i="39"/>
  <c r="AW26" i="39" s="1"/>
  <c r="AT26" i="39" s="1"/>
  <c r="AQ26" i="39" s="1"/>
  <c r="AN26" i="39" s="1"/>
  <c r="AK26" i="39" s="1"/>
  <c r="AH26" i="39" s="1"/>
  <c r="AI66" i="39"/>
  <c r="AX26" i="39" s="1"/>
  <c r="AU26" i="39" s="1"/>
  <c r="AR26" i="39" s="1"/>
  <c r="AO26" i="39" s="1"/>
  <c r="AL26" i="39" s="1"/>
  <c r="AI26" i="39" s="1"/>
  <c r="AJ66" i="39"/>
  <c r="AY26" i="39" s="1"/>
  <c r="AV26" i="39" s="1"/>
  <c r="AS26" i="39" s="1"/>
  <c r="AP26" i="39" s="1"/>
  <c r="AM26" i="39" s="1"/>
  <c r="AJ26" i="39" s="1"/>
  <c r="AK66" i="39"/>
  <c r="AL66" i="39"/>
  <c r="AM66" i="39"/>
  <c r="AN66" i="39"/>
  <c r="AO66" i="39"/>
  <c r="AP66" i="39"/>
  <c r="AQ66" i="39"/>
  <c r="AR66" i="39"/>
  <c r="AS66" i="39"/>
  <c r="AT66" i="39"/>
  <c r="AU66" i="39"/>
  <c r="AV66" i="39"/>
  <c r="AW66" i="39"/>
  <c r="AX66" i="39"/>
  <c r="AY66" i="39"/>
  <c r="G68" i="39"/>
  <c r="H68" i="39"/>
  <c r="I68" i="39"/>
  <c r="J68" i="39"/>
  <c r="K68" i="39"/>
  <c r="L68" i="39"/>
  <c r="M68" i="39"/>
  <c r="N68" i="39"/>
  <c r="O68" i="39"/>
  <c r="P68" i="39"/>
  <c r="Q68" i="39"/>
  <c r="R68" i="39"/>
  <c r="S68" i="39"/>
  <c r="T68" i="39"/>
  <c r="U68" i="39"/>
  <c r="V68" i="39"/>
  <c r="W68" i="39"/>
  <c r="X68" i="39"/>
  <c r="AH68" i="39"/>
  <c r="AI68" i="39"/>
  <c r="AJ68" i="39"/>
  <c r="AK68" i="39"/>
  <c r="AL68" i="39"/>
  <c r="AM68" i="39"/>
  <c r="AN68" i="39"/>
  <c r="AO68" i="39"/>
  <c r="AP68" i="39"/>
  <c r="AQ68" i="39"/>
  <c r="AR68" i="39"/>
  <c r="AS68" i="39"/>
  <c r="AT68" i="39"/>
  <c r="AU68" i="39"/>
  <c r="AV68" i="39"/>
  <c r="AW68" i="39"/>
  <c r="AX68" i="39"/>
  <c r="G69" i="39"/>
  <c r="H69" i="39"/>
  <c r="I69" i="39"/>
  <c r="J69" i="39"/>
  <c r="K69" i="39"/>
  <c r="L69" i="39"/>
  <c r="M69" i="39"/>
  <c r="N69" i="39"/>
  <c r="O69" i="39"/>
  <c r="P69" i="39"/>
  <c r="Q69" i="39"/>
  <c r="R69" i="39"/>
  <c r="S69" i="39"/>
  <c r="T69" i="39"/>
  <c r="U69" i="39"/>
  <c r="V69" i="39"/>
  <c r="W69" i="39"/>
  <c r="X69" i="39"/>
  <c r="AH69" i="39"/>
  <c r="AI69" i="39"/>
  <c r="AJ69" i="39"/>
  <c r="AK69" i="39"/>
  <c r="AL69" i="39"/>
  <c r="AM69" i="39"/>
  <c r="AN69" i="39"/>
  <c r="AO69" i="39"/>
  <c r="AP69" i="39"/>
  <c r="AQ69" i="39"/>
  <c r="AR69" i="39"/>
  <c r="AS69" i="39"/>
  <c r="AT69" i="39"/>
  <c r="AU69" i="39"/>
  <c r="AV69" i="39"/>
  <c r="AW69" i="39"/>
  <c r="AX69" i="39"/>
  <c r="AY69" i="39"/>
  <c r="G71" i="39"/>
  <c r="H71" i="39"/>
  <c r="I71" i="39"/>
  <c r="J71" i="39"/>
  <c r="K71" i="39"/>
  <c r="L71" i="39"/>
  <c r="M71" i="39"/>
  <c r="N71" i="39"/>
  <c r="O71" i="39"/>
  <c r="P71" i="39"/>
  <c r="Q71" i="39"/>
  <c r="R71" i="39"/>
  <c r="S71" i="39"/>
  <c r="T71" i="39"/>
  <c r="U71" i="39"/>
  <c r="V71" i="39"/>
  <c r="W71" i="39"/>
  <c r="X71" i="39"/>
  <c r="AH71" i="39"/>
  <c r="AI71" i="39"/>
  <c r="AJ71" i="39"/>
  <c r="AK71" i="39"/>
  <c r="AL71" i="39"/>
  <c r="AM71" i="39"/>
  <c r="AN71" i="39"/>
  <c r="AO71" i="39"/>
  <c r="AP71" i="39"/>
  <c r="AQ71" i="39"/>
  <c r="AR71" i="39"/>
  <c r="AS71" i="39"/>
  <c r="AT71" i="39"/>
  <c r="AU71" i="39"/>
  <c r="AV71" i="39"/>
  <c r="AW71" i="39"/>
  <c r="AX71" i="39"/>
  <c r="AY71" i="39"/>
  <c r="G72" i="39"/>
  <c r="H72" i="39"/>
  <c r="I72" i="39"/>
  <c r="J72" i="39"/>
  <c r="K72" i="39"/>
  <c r="L72" i="39"/>
  <c r="M72" i="39"/>
  <c r="N72" i="39"/>
  <c r="O72" i="39"/>
  <c r="P72" i="39"/>
  <c r="Q72" i="39"/>
  <c r="R72" i="39"/>
  <c r="S72" i="39"/>
  <c r="T72" i="39"/>
  <c r="U72" i="39"/>
  <c r="V72" i="39"/>
  <c r="W72" i="39"/>
  <c r="X72" i="39"/>
  <c r="AH72" i="39"/>
  <c r="AI72" i="39"/>
  <c r="AJ72" i="39"/>
  <c r="AK72" i="39"/>
  <c r="AL72" i="39"/>
  <c r="AM72" i="39"/>
  <c r="AN72" i="39"/>
  <c r="AO72" i="39"/>
  <c r="AP72" i="39"/>
  <c r="AQ72" i="39"/>
  <c r="AR72" i="39"/>
  <c r="AS72" i="39"/>
  <c r="AT72" i="39"/>
  <c r="AU72" i="39"/>
  <c r="AV72" i="39"/>
  <c r="AW72" i="39"/>
  <c r="AX72" i="39"/>
  <c r="AY72" i="39"/>
  <c r="G73" i="39"/>
  <c r="H73" i="39"/>
  <c r="I73" i="39"/>
  <c r="J73" i="39"/>
  <c r="K73" i="39"/>
  <c r="L73" i="39"/>
  <c r="M73" i="39"/>
  <c r="N73" i="39"/>
  <c r="O73" i="39"/>
  <c r="P73" i="39"/>
  <c r="Q73" i="39"/>
  <c r="R73" i="39"/>
  <c r="S73" i="39"/>
  <c r="T73" i="39"/>
  <c r="U73" i="39"/>
  <c r="V73" i="39"/>
  <c r="W73" i="39"/>
  <c r="X73" i="39"/>
  <c r="AH73" i="39"/>
  <c r="AI73" i="39"/>
  <c r="AJ73" i="39"/>
  <c r="AK73" i="39"/>
  <c r="AL73" i="39"/>
  <c r="AM73" i="39"/>
  <c r="AN73" i="39"/>
  <c r="AO73" i="39"/>
  <c r="AP73" i="39"/>
  <c r="AQ73" i="39"/>
  <c r="AR73" i="39"/>
  <c r="AS73" i="39"/>
  <c r="AT73" i="39"/>
  <c r="AU73" i="39"/>
  <c r="AV73" i="39"/>
  <c r="AW73" i="39"/>
  <c r="AX73" i="39"/>
  <c r="AY73" i="39"/>
  <c r="G74" i="39"/>
  <c r="H74" i="39"/>
  <c r="I74" i="39"/>
  <c r="J74" i="39"/>
  <c r="K74" i="39"/>
  <c r="L74" i="39"/>
  <c r="M74" i="39"/>
  <c r="N74" i="39"/>
  <c r="O74" i="39"/>
  <c r="P74" i="39"/>
  <c r="Q74" i="39"/>
  <c r="R74" i="39"/>
  <c r="S74" i="39"/>
  <c r="T74" i="39"/>
  <c r="U74" i="39"/>
  <c r="V74" i="39"/>
  <c r="W74" i="39"/>
  <c r="X74" i="39"/>
  <c r="AH74" i="39"/>
  <c r="AI74" i="39"/>
  <c r="AJ74" i="39"/>
  <c r="AK74" i="39"/>
  <c r="AL74" i="39"/>
  <c r="AM74" i="39"/>
  <c r="AN74" i="39"/>
  <c r="AO74" i="39"/>
  <c r="AP74" i="39"/>
  <c r="AQ74" i="39"/>
  <c r="AR74" i="39"/>
  <c r="AS74" i="39"/>
  <c r="AT74" i="39"/>
  <c r="AU74" i="39"/>
  <c r="AV74" i="39"/>
  <c r="AW74" i="39"/>
  <c r="AX74" i="39"/>
  <c r="AY74" i="39"/>
  <c r="G75" i="39"/>
  <c r="H75" i="39"/>
  <c r="I75" i="39"/>
  <c r="J75" i="39"/>
  <c r="K75" i="39"/>
  <c r="L75" i="39"/>
  <c r="M75" i="39"/>
  <c r="N75" i="39"/>
  <c r="O75" i="39"/>
  <c r="P75" i="39"/>
  <c r="Q75" i="39"/>
  <c r="R75" i="39"/>
  <c r="S75" i="39"/>
  <c r="T75" i="39"/>
  <c r="U75" i="39"/>
  <c r="V75" i="39"/>
  <c r="W75" i="39"/>
  <c r="X75" i="39"/>
  <c r="AH75" i="39"/>
  <c r="AI75" i="39"/>
  <c r="AJ75" i="39"/>
  <c r="AK75" i="39"/>
  <c r="AL75" i="39"/>
  <c r="AM75" i="39"/>
  <c r="AN75" i="39"/>
  <c r="AO75" i="39"/>
  <c r="AP75" i="39"/>
  <c r="AQ75" i="39"/>
  <c r="AR75" i="39"/>
  <c r="AS75" i="39"/>
  <c r="AT75" i="39"/>
  <c r="AU75" i="39"/>
  <c r="AV75" i="39"/>
  <c r="AW75" i="39"/>
  <c r="AX75" i="39"/>
  <c r="AY75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T78" i="39"/>
  <c r="U78" i="39"/>
  <c r="V78" i="39"/>
  <c r="W78" i="39"/>
  <c r="X78" i="39"/>
  <c r="AH78" i="39"/>
  <c r="AI78" i="39"/>
  <c r="AJ78" i="39"/>
  <c r="AK78" i="39"/>
  <c r="AL78" i="39"/>
  <c r="AM78" i="39"/>
  <c r="AN78" i="39"/>
  <c r="AO78" i="39"/>
  <c r="AP78" i="39"/>
  <c r="AQ78" i="39"/>
  <c r="AR78" i="39"/>
  <c r="AS78" i="39"/>
  <c r="AT78" i="39"/>
  <c r="AU78" i="39"/>
  <c r="AV78" i="39"/>
  <c r="AW78" i="39"/>
  <c r="AX78" i="39"/>
  <c r="AY78" i="39"/>
  <c r="AB85" i="39"/>
  <c r="AB127" i="39" s="1"/>
  <c r="AB169" i="39" s="1"/>
  <c r="G98" i="39"/>
  <c r="H98" i="39"/>
  <c r="I98" i="39"/>
  <c r="J98" i="39"/>
  <c r="K98" i="39"/>
  <c r="L98" i="39"/>
  <c r="M98" i="39"/>
  <c r="N98" i="39"/>
  <c r="O98" i="39"/>
  <c r="P98" i="39"/>
  <c r="Q98" i="39"/>
  <c r="R98" i="39"/>
  <c r="S98" i="39"/>
  <c r="T98" i="39"/>
  <c r="U98" i="39"/>
  <c r="V98" i="39"/>
  <c r="W98" i="39"/>
  <c r="X98" i="39"/>
  <c r="AH98" i="39"/>
  <c r="AI98" i="39"/>
  <c r="AJ98" i="39"/>
  <c r="AK98" i="39"/>
  <c r="AL98" i="39"/>
  <c r="AM98" i="39"/>
  <c r="AN98" i="39"/>
  <c r="AO98" i="39"/>
  <c r="AP98" i="39"/>
  <c r="AQ98" i="39"/>
  <c r="AR98" i="39"/>
  <c r="AS98" i="39"/>
  <c r="AT98" i="39"/>
  <c r="AU98" i="39"/>
  <c r="AV98" i="39"/>
  <c r="AW98" i="39"/>
  <c r="AX98" i="39"/>
  <c r="AY98" i="39"/>
  <c r="G100" i="39"/>
  <c r="H100" i="39"/>
  <c r="I100" i="39"/>
  <c r="J100" i="39"/>
  <c r="K100" i="39"/>
  <c r="L100" i="39"/>
  <c r="M100" i="39"/>
  <c r="N100" i="39"/>
  <c r="O100" i="39"/>
  <c r="P100" i="39"/>
  <c r="Q100" i="39"/>
  <c r="R100" i="39"/>
  <c r="S100" i="39"/>
  <c r="T100" i="39"/>
  <c r="U100" i="39"/>
  <c r="V100" i="39"/>
  <c r="W100" i="39"/>
  <c r="X100" i="39"/>
  <c r="AH100" i="39"/>
  <c r="AI100" i="39"/>
  <c r="AJ100" i="39"/>
  <c r="AK100" i="39"/>
  <c r="AL100" i="39"/>
  <c r="AM100" i="39"/>
  <c r="AN100" i="39"/>
  <c r="AO100" i="39"/>
  <c r="AP100" i="39"/>
  <c r="AQ100" i="39"/>
  <c r="AR100" i="39"/>
  <c r="AS100" i="39"/>
  <c r="AT100" i="39"/>
  <c r="AU100" i="39"/>
  <c r="AV100" i="39"/>
  <c r="AW100" i="39"/>
  <c r="AX100" i="39"/>
  <c r="AY100" i="39"/>
  <c r="G101" i="39"/>
  <c r="H101" i="39"/>
  <c r="I101" i="39"/>
  <c r="J101" i="39"/>
  <c r="K101" i="39"/>
  <c r="L101" i="39"/>
  <c r="M101" i="39"/>
  <c r="N101" i="39"/>
  <c r="O101" i="39"/>
  <c r="P101" i="39"/>
  <c r="Q101" i="39"/>
  <c r="R101" i="39"/>
  <c r="S101" i="39"/>
  <c r="T101" i="39"/>
  <c r="U101" i="39"/>
  <c r="V101" i="39"/>
  <c r="W101" i="39"/>
  <c r="X101" i="39"/>
  <c r="AH101" i="39"/>
  <c r="AI101" i="39"/>
  <c r="AJ101" i="39"/>
  <c r="AK101" i="39"/>
  <c r="AL101" i="39"/>
  <c r="AM101" i="39"/>
  <c r="AN101" i="39"/>
  <c r="AO101" i="39"/>
  <c r="AP101" i="39"/>
  <c r="AQ101" i="39"/>
  <c r="AR101" i="39"/>
  <c r="AS101" i="39"/>
  <c r="AT101" i="39"/>
  <c r="AU101" i="39"/>
  <c r="AV101" i="39"/>
  <c r="AW101" i="39"/>
  <c r="AX101" i="39"/>
  <c r="AY101" i="39"/>
  <c r="G102" i="39"/>
  <c r="H102" i="39"/>
  <c r="I102" i="39"/>
  <c r="J102" i="39"/>
  <c r="K102" i="39"/>
  <c r="L102" i="39"/>
  <c r="M102" i="39"/>
  <c r="N102" i="39"/>
  <c r="O102" i="39"/>
  <c r="P102" i="39"/>
  <c r="Q102" i="39"/>
  <c r="R102" i="39"/>
  <c r="S102" i="39"/>
  <c r="T102" i="39"/>
  <c r="U102" i="39"/>
  <c r="V102" i="39"/>
  <c r="W102" i="39"/>
  <c r="X102" i="39"/>
  <c r="AH102" i="39"/>
  <c r="AI102" i="39"/>
  <c r="AJ102" i="39"/>
  <c r="AK102" i="39"/>
  <c r="AL102" i="39"/>
  <c r="AM102" i="39"/>
  <c r="AN102" i="39"/>
  <c r="AO102" i="39"/>
  <c r="AP102" i="39"/>
  <c r="AQ102" i="39"/>
  <c r="AR102" i="39"/>
  <c r="AS102" i="39"/>
  <c r="AT102" i="39"/>
  <c r="AU102" i="39"/>
  <c r="AV102" i="39"/>
  <c r="AW102" i="39"/>
  <c r="AX102" i="39"/>
  <c r="AY102" i="39"/>
  <c r="G108" i="39"/>
  <c r="H108" i="39"/>
  <c r="I108" i="39"/>
  <c r="J108" i="39"/>
  <c r="K108" i="39"/>
  <c r="L108" i="39"/>
  <c r="M108" i="39"/>
  <c r="N108" i="39"/>
  <c r="O108" i="39"/>
  <c r="P108" i="39"/>
  <c r="Q108" i="39"/>
  <c r="R108" i="39"/>
  <c r="S108" i="39"/>
  <c r="T108" i="39"/>
  <c r="U108" i="39"/>
  <c r="V108" i="39"/>
  <c r="W108" i="39"/>
  <c r="X108" i="39"/>
  <c r="AH108" i="39"/>
  <c r="AI108" i="39"/>
  <c r="AJ108" i="39"/>
  <c r="AK108" i="39"/>
  <c r="AL108" i="39"/>
  <c r="AM108" i="39"/>
  <c r="AN108" i="39"/>
  <c r="AO108" i="39"/>
  <c r="AP108" i="39"/>
  <c r="AQ108" i="39"/>
  <c r="AR108" i="39"/>
  <c r="AS108" i="39"/>
  <c r="AT108" i="39"/>
  <c r="AU108" i="39"/>
  <c r="AV108" i="39"/>
  <c r="AW108" i="39"/>
  <c r="AX108" i="39"/>
  <c r="AY108" i="39"/>
  <c r="G110" i="39"/>
  <c r="H110" i="39"/>
  <c r="I110" i="39"/>
  <c r="J110" i="39"/>
  <c r="K110" i="39"/>
  <c r="L110" i="39"/>
  <c r="M110" i="39"/>
  <c r="N110" i="39"/>
  <c r="O110" i="39"/>
  <c r="P110" i="39"/>
  <c r="Q110" i="39"/>
  <c r="R110" i="39"/>
  <c r="S110" i="39"/>
  <c r="T110" i="39"/>
  <c r="U110" i="39"/>
  <c r="V110" i="39"/>
  <c r="W110" i="39"/>
  <c r="X110" i="39"/>
  <c r="AH110" i="39"/>
  <c r="AI110" i="39"/>
  <c r="AJ110" i="39"/>
  <c r="AK110" i="39"/>
  <c r="AL110" i="39"/>
  <c r="AM110" i="39"/>
  <c r="AN110" i="39"/>
  <c r="AO110" i="39"/>
  <c r="AP110" i="39"/>
  <c r="AQ110" i="39"/>
  <c r="AR110" i="39"/>
  <c r="AS110" i="39"/>
  <c r="AT110" i="39"/>
  <c r="AU110" i="39"/>
  <c r="AV110" i="39"/>
  <c r="AW110" i="39"/>
  <c r="AX110" i="39"/>
  <c r="AY110" i="39"/>
  <c r="G111" i="39"/>
  <c r="H111" i="39"/>
  <c r="I111" i="39"/>
  <c r="J111" i="39"/>
  <c r="K111" i="39"/>
  <c r="L111" i="39"/>
  <c r="M111" i="39"/>
  <c r="N111" i="39"/>
  <c r="O111" i="39"/>
  <c r="P111" i="39"/>
  <c r="Q111" i="39"/>
  <c r="R111" i="39"/>
  <c r="S111" i="39"/>
  <c r="T111" i="39"/>
  <c r="U111" i="39"/>
  <c r="V111" i="39"/>
  <c r="W111" i="39"/>
  <c r="X111" i="39"/>
  <c r="AH111" i="39"/>
  <c r="AI111" i="39"/>
  <c r="AJ111" i="39"/>
  <c r="AK111" i="39"/>
  <c r="AL111" i="39"/>
  <c r="AM111" i="39"/>
  <c r="AN111" i="39"/>
  <c r="AO111" i="39"/>
  <c r="AP111" i="39"/>
  <c r="AQ111" i="39"/>
  <c r="AR111" i="39"/>
  <c r="AS111" i="39"/>
  <c r="AT111" i="39"/>
  <c r="AU111" i="39"/>
  <c r="AV111" i="39"/>
  <c r="AW111" i="39"/>
  <c r="AX111" i="39"/>
  <c r="AY111" i="39"/>
  <c r="G113" i="39"/>
  <c r="H113" i="39"/>
  <c r="I113" i="39"/>
  <c r="J113" i="39"/>
  <c r="K113" i="39"/>
  <c r="L113" i="39"/>
  <c r="M113" i="39"/>
  <c r="N113" i="39"/>
  <c r="O113" i="39"/>
  <c r="P113" i="39"/>
  <c r="Q113" i="39"/>
  <c r="R113" i="39"/>
  <c r="S113" i="39"/>
  <c r="T113" i="39"/>
  <c r="U113" i="39"/>
  <c r="V113" i="39"/>
  <c r="W113" i="39"/>
  <c r="X113" i="39"/>
  <c r="AH113" i="39"/>
  <c r="AI113" i="39"/>
  <c r="AJ113" i="39"/>
  <c r="AK113" i="39"/>
  <c r="AL113" i="39"/>
  <c r="AM113" i="39"/>
  <c r="AN113" i="39"/>
  <c r="AO113" i="39"/>
  <c r="AP113" i="39"/>
  <c r="AQ113" i="39"/>
  <c r="AR113" i="39"/>
  <c r="AS113" i="39"/>
  <c r="AT113" i="39"/>
  <c r="AU113" i="39"/>
  <c r="AV113" i="39"/>
  <c r="AW113" i="39"/>
  <c r="AX113" i="39"/>
  <c r="AY113" i="39"/>
  <c r="G114" i="39"/>
  <c r="H114" i="39"/>
  <c r="I114" i="39"/>
  <c r="J114" i="39"/>
  <c r="K114" i="39"/>
  <c r="L114" i="39"/>
  <c r="M114" i="39"/>
  <c r="N114" i="39"/>
  <c r="O114" i="39"/>
  <c r="P114" i="39"/>
  <c r="Q114" i="39"/>
  <c r="R114" i="39"/>
  <c r="S114" i="39"/>
  <c r="T114" i="39"/>
  <c r="U114" i="39"/>
  <c r="V114" i="39"/>
  <c r="W114" i="39"/>
  <c r="X114" i="39"/>
  <c r="AH114" i="39"/>
  <c r="AI114" i="39"/>
  <c r="AJ114" i="39"/>
  <c r="AK114" i="39"/>
  <c r="AL114" i="39"/>
  <c r="AM114" i="39"/>
  <c r="AN114" i="39"/>
  <c r="AO114" i="39"/>
  <c r="AP114" i="39"/>
  <c r="AQ114" i="39"/>
  <c r="AR114" i="39"/>
  <c r="AS114" i="39"/>
  <c r="AT114" i="39"/>
  <c r="AU114" i="39"/>
  <c r="AV114" i="39"/>
  <c r="AW114" i="39"/>
  <c r="AX114" i="39"/>
  <c r="AY114" i="39"/>
  <c r="G115" i="39"/>
  <c r="H115" i="39"/>
  <c r="I115" i="39"/>
  <c r="J115" i="39"/>
  <c r="K115" i="39"/>
  <c r="L115" i="39"/>
  <c r="M115" i="39"/>
  <c r="N115" i="39"/>
  <c r="O115" i="39"/>
  <c r="P115" i="39"/>
  <c r="Q115" i="39"/>
  <c r="R115" i="39"/>
  <c r="S115" i="39"/>
  <c r="T115" i="39"/>
  <c r="U115" i="39"/>
  <c r="V115" i="39"/>
  <c r="W115" i="39"/>
  <c r="X115" i="39"/>
  <c r="AH115" i="39"/>
  <c r="AI115" i="39"/>
  <c r="AJ115" i="39"/>
  <c r="AK115" i="39"/>
  <c r="AL115" i="39"/>
  <c r="AM115" i="39"/>
  <c r="AN115" i="39"/>
  <c r="AO115" i="39"/>
  <c r="AP115" i="39"/>
  <c r="AQ115" i="39"/>
  <c r="AR115" i="39"/>
  <c r="AS115" i="39"/>
  <c r="AT115" i="39"/>
  <c r="AU115" i="39"/>
  <c r="AV115" i="39"/>
  <c r="AW115" i="39"/>
  <c r="AX115" i="39"/>
  <c r="AY115" i="39"/>
  <c r="G116" i="39"/>
  <c r="H116" i="39"/>
  <c r="I116" i="39"/>
  <c r="J116" i="39"/>
  <c r="K116" i="39"/>
  <c r="L116" i="39"/>
  <c r="M116" i="39"/>
  <c r="N116" i="39"/>
  <c r="O116" i="39"/>
  <c r="P116" i="39"/>
  <c r="Q116" i="39"/>
  <c r="R116" i="39"/>
  <c r="S116" i="39"/>
  <c r="T116" i="39"/>
  <c r="U116" i="39"/>
  <c r="V116" i="39"/>
  <c r="W116" i="39"/>
  <c r="X116" i="39"/>
  <c r="AH116" i="39"/>
  <c r="AI116" i="39"/>
  <c r="AJ116" i="39"/>
  <c r="AK116" i="39"/>
  <c r="AL116" i="39"/>
  <c r="AM116" i="39"/>
  <c r="AN116" i="39"/>
  <c r="AO116" i="39"/>
  <c r="AP116" i="39"/>
  <c r="AQ116" i="39"/>
  <c r="AR116" i="39"/>
  <c r="AS116" i="39"/>
  <c r="AT116" i="39"/>
  <c r="AU116" i="39"/>
  <c r="AV116" i="39"/>
  <c r="AW116" i="39"/>
  <c r="AX116" i="39"/>
  <c r="AY116" i="39"/>
  <c r="G117" i="39"/>
  <c r="H117" i="39"/>
  <c r="I117" i="39"/>
  <c r="J117" i="39"/>
  <c r="K117" i="39"/>
  <c r="L117" i="39"/>
  <c r="M117" i="39"/>
  <c r="N117" i="39"/>
  <c r="O117" i="39"/>
  <c r="P117" i="39"/>
  <c r="Q117" i="39"/>
  <c r="R117" i="39"/>
  <c r="S117" i="39"/>
  <c r="T117" i="39"/>
  <c r="U117" i="39"/>
  <c r="V117" i="39"/>
  <c r="W117" i="39"/>
  <c r="X117" i="39"/>
  <c r="AH117" i="39"/>
  <c r="AI117" i="39"/>
  <c r="AJ117" i="39"/>
  <c r="AK117" i="39"/>
  <c r="AL117" i="39"/>
  <c r="AM117" i="39"/>
  <c r="AN117" i="39"/>
  <c r="AO117" i="39"/>
  <c r="AP117" i="39"/>
  <c r="AQ117" i="39"/>
  <c r="AR117" i="39"/>
  <c r="AS117" i="39"/>
  <c r="AT117" i="39"/>
  <c r="AU117" i="39"/>
  <c r="AV117" i="39"/>
  <c r="AW117" i="39"/>
  <c r="AX117" i="39"/>
  <c r="AY117" i="39"/>
  <c r="G120" i="39"/>
  <c r="H120" i="39"/>
  <c r="I120" i="39"/>
  <c r="J120" i="39"/>
  <c r="K120" i="39"/>
  <c r="L120" i="39"/>
  <c r="M120" i="39"/>
  <c r="N120" i="39"/>
  <c r="O120" i="39"/>
  <c r="P120" i="39"/>
  <c r="Q120" i="39"/>
  <c r="R120" i="39"/>
  <c r="S120" i="39"/>
  <c r="T120" i="39"/>
  <c r="U120" i="39"/>
  <c r="V120" i="39"/>
  <c r="W120" i="39"/>
  <c r="X120" i="39"/>
  <c r="AH120" i="39"/>
  <c r="AI120" i="39"/>
  <c r="AJ120" i="39"/>
  <c r="AK120" i="39"/>
  <c r="AL120" i="39"/>
  <c r="AM120" i="39"/>
  <c r="AN120" i="39"/>
  <c r="AO120" i="39"/>
  <c r="AP120" i="39"/>
  <c r="AQ120" i="39"/>
  <c r="AR120" i="39"/>
  <c r="AS120" i="39"/>
  <c r="AT120" i="39"/>
  <c r="AU120" i="39"/>
  <c r="AV120" i="39"/>
  <c r="AW120" i="39"/>
  <c r="AX120" i="39"/>
  <c r="AY120" i="39"/>
  <c r="A127" i="39"/>
  <c r="G140" i="39"/>
  <c r="H140" i="39"/>
  <c r="I140" i="39"/>
  <c r="J140" i="39"/>
  <c r="K140" i="39"/>
  <c r="L140" i="39"/>
  <c r="M140" i="39"/>
  <c r="N140" i="39"/>
  <c r="O140" i="39"/>
  <c r="P140" i="39"/>
  <c r="Q140" i="39"/>
  <c r="R140" i="39"/>
  <c r="AH140" i="39"/>
  <c r="AI140" i="39"/>
  <c r="AJ140" i="39"/>
  <c r="AK140" i="39"/>
  <c r="AL140" i="39"/>
  <c r="AM140" i="39"/>
  <c r="AN140" i="39"/>
  <c r="AO140" i="39"/>
  <c r="AP140" i="39"/>
  <c r="AQ140" i="39"/>
  <c r="AR140" i="39"/>
  <c r="AS140" i="39"/>
  <c r="G142" i="39"/>
  <c r="H142" i="39"/>
  <c r="I142" i="39"/>
  <c r="J142" i="39"/>
  <c r="K142" i="39"/>
  <c r="L142" i="39"/>
  <c r="M142" i="39"/>
  <c r="N142" i="39"/>
  <c r="O142" i="39"/>
  <c r="P142" i="39"/>
  <c r="Q142" i="39"/>
  <c r="R142" i="39"/>
  <c r="AH142" i="39"/>
  <c r="AI142" i="39"/>
  <c r="AJ142" i="39"/>
  <c r="AK142" i="39"/>
  <c r="AL142" i="39"/>
  <c r="AM142" i="39"/>
  <c r="AN142" i="39"/>
  <c r="AO142" i="39"/>
  <c r="AP142" i="39"/>
  <c r="AQ142" i="39"/>
  <c r="AR142" i="39"/>
  <c r="AS142" i="39"/>
  <c r="G143" i="39"/>
  <c r="H143" i="39"/>
  <c r="I143" i="39"/>
  <c r="J143" i="39"/>
  <c r="K143" i="39"/>
  <c r="L143" i="39"/>
  <c r="M143" i="39"/>
  <c r="N143" i="39"/>
  <c r="O143" i="39"/>
  <c r="P143" i="39"/>
  <c r="Q143" i="39"/>
  <c r="R143" i="39"/>
  <c r="AH143" i="39"/>
  <c r="AI143" i="39"/>
  <c r="AJ143" i="39"/>
  <c r="AK143" i="39"/>
  <c r="AL143" i="39"/>
  <c r="AM143" i="39"/>
  <c r="AN143" i="39"/>
  <c r="AO143" i="39"/>
  <c r="AP143" i="39"/>
  <c r="AQ143" i="39"/>
  <c r="AR143" i="39"/>
  <c r="AS143" i="39"/>
  <c r="G144" i="39"/>
  <c r="H144" i="39"/>
  <c r="I144" i="39"/>
  <c r="J144" i="39"/>
  <c r="K144" i="39"/>
  <c r="L144" i="39"/>
  <c r="M144" i="39"/>
  <c r="N144" i="39"/>
  <c r="O144" i="39"/>
  <c r="P144" i="39"/>
  <c r="Q144" i="39"/>
  <c r="R144" i="39"/>
  <c r="AH144" i="39"/>
  <c r="AI144" i="39"/>
  <c r="AJ144" i="39"/>
  <c r="AK144" i="39"/>
  <c r="AL144" i="39"/>
  <c r="AM144" i="39"/>
  <c r="AN144" i="39"/>
  <c r="AO144" i="39"/>
  <c r="AP144" i="39"/>
  <c r="AQ144" i="39"/>
  <c r="AR144" i="39"/>
  <c r="AS144" i="39"/>
  <c r="G150" i="39"/>
  <c r="H150" i="39"/>
  <c r="I150" i="39"/>
  <c r="J150" i="39"/>
  <c r="K150" i="39"/>
  <c r="L150" i="39"/>
  <c r="M150" i="39"/>
  <c r="N150" i="39"/>
  <c r="O150" i="39"/>
  <c r="P150" i="39"/>
  <c r="Q150" i="39"/>
  <c r="R150" i="39"/>
  <c r="AH150" i="39"/>
  <c r="AI150" i="39"/>
  <c r="AJ150" i="39"/>
  <c r="AK150" i="39"/>
  <c r="AL150" i="39"/>
  <c r="AM150" i="39"/>
  <c r="AN150" i="39"/>
  <c r="AO150" i="39"/>
  <c r="AP150" i="39"/>
  <c r="AQ150" i="39"/>
  <c r="AR150" i="39"/>
  <c r="AS150" i="39"/>
  <c r="G152" i="39"/>
  <c r="H152" i="39"/>
  <c r="I152" i="39"/>
  <c r="J152" i="39"/>
  <c r="K152" i="39"/>
  <c r="L152" i="39"/>
  <c r="M152" i="39"/>
  <c r="N152" i="39"/>
  <c r="O152" i="39"/>
  <c r="P152" i="39"/>
  <c r="Q152" i="39"/>
  <c r="R152" i="39"/>
  <c r="AH152" i="39"/>
  <c r="AI152" i="39"/>
  <c r="AJ152" i="39"/>
  <c r="AK152" i="39"/>
  <c r="AL152" i="39"/>
  <c r="AM152" i="39"/>
  <c r="AN152" i="39"/>
  <c r="AO152" i="39"/>
  <c r="AP152" i="39"/>
  <c r="AQ152" i="39"/>
  <c r="AR152" i="39"/>
  <c r="AS152" i="39"/>
  <c r="G153" i="39"/>
  <c r="H153" i="39"/>
  <c r="I153" i="39"/>
  <c r="J153" i="39"/>
  <c r="K153" i="39"/>
  <c r="L153" i="39"/>
  <c r="M153" i="39"/>
  <c r="N153" i="39"/>
  <c r="O153" i="39"/>
  <c r="P153" i="39"/>
  <c r="Q153" i="39"/>
  <c r="R153" i="39"/>
  <c r="AH153" i="39"/>
  <c r="AI153" i="39"/>
  <c r="AJ153" i="39"/>
  <c r="AK153" i="39"/>
  <c r="AL153" i="39"/>
  <c r="AM153" i="39"/>
  <c r="AN153" i="39"/>
  <c r="AO153" i="39"/>
  <c r="AP153" i="39"/>
  <c r="AQ153" i="39"/>
  <c r="AR153" i="39"/>
  <c r="AS153" i="39"/>
  <c r="G155" i="39"/>
  <c r="H155" i="39"/>
  <c r="I155" i="39"/>
  <c r="J155" i="39"/>
  <c r="K155" i="39"/>
  <c r="L155" i="39"/>
  <c r="M155" i="39"/>
  <c r="N155" i="39"/>
  <c r="O155" i="39"/>
  <c r="P155" i="39"/>
  <c r="Q155" i="39"/>
  <c r="R155" i="39"/>
  <c r="AH155" i="39"/>
  <c r="AI155" i="39"/>
  <c r="AJ155" i="39"/>
  <c r="AK155" i="39"/>
  <c r="AL155" i="39"/>
  <c r="AM155" i="39"/>
  <c r="AN155" i="39"/>
  <c r="AO155" i="39"/>
  <c r="AP155" i="39"/>
  <c r="AQ155" i="39"/>
  <c r="AR155" i="39"/>
  <c r="AS155" i="39"/>
  <c r="G156" i="39"/>
  <c r="H156" i="39"/>
  <c r="I156" i="39"/>
  <c r="J156" i="39"/>
  <c r="K156" i="39"/>
  <c r="L156" i="39"/>
  <c r="M156" i="39"/>
  <c r="N156" i="39"/>
  <c r="O156" i="39"/>
  <c r="P156" i="39"/>
  <c r="Q156" i="39"/>
  <c r="R156" i="39"/>
  <c r="AH156" i="39"/>
  <c r="AI156" i="39"/>
  <c r="AJ156" i="39"/>
  <c r="AK156" i="39"/>
  <c r="AL156" i="39"/>
  <c r="AM156" i="39"/>
  <c r="AN156" i="39"/>
  <c r="AO156" i="39"/>
  <c r="AP156" i="39"/>
  <c r="AQ156" i="39"/>
  <c r="AR156" i="39"/>
  <c r="AS156" i="39"/>
  <c r="G157" i="39"/>
  <c r="H157" i="39"/>
  <c r="I157" i="39"/>
  <c r="J157" i="39"/>
  <c r="K157" i="39"/>
  <c r="L157" i="39"/>
  <c r="M157" i="39"/>
  <c r="N157" i="39"/>
  <c r="O157" i="39"/>
  <c r="P157" i="39"/>
  <c r="Q157" i="39"/>
  <c r="R157" i="39"/>
  <c r="AH157" i="39"/>
  <c r="AI157" i="39"/>
  <c r="AJ157" i="39"/>
  <c r="AK157" i="39"/>
  <c r="AL157" i="39"/>
  <c r="AM157" i="39"/>
  <c r="AN157" i="39"/>
  <c r="AO157" i="39"/>
  <c r="AP157" i="39"/>
  <c r="AQ157" i="39"/>
  <c r="AR157" i="39"/>
  <c r="AS157" i="39"/>
  <c r="G158" i="39"/>
  <c r="H158" i="39"/>
  <c r="I158" i="39"/>
  <c r="J158" i="39"/>
  <c r="K158" i="39"/>
  <c r="L158" i="39"/>
  <c r="M158" i="39"/>
  <c r="N158" i="39"/>
  <c r="O158" i="39"/>
  <c r="P158" i="39"/>
  <c r="Q158" i="39"/>
  <c r="R158" i="39"/>
  <c r="AH158" i="39"/>
  <c r="AI158" i="39"/>
  <c r="AJ158" i="39"/>
  <c r="AK158" i="39"/>
  <c r="AL158" i="39"/>
  <c r="AM158" i="39"/>
  <c r="AN158" i="39"/>
  <c r="AO158" i="39"/>
  <c r="AP158" i="39"/>
  <c r="AQ158" i="39"/>
  <c r="AR158" i="39"/>
  <c r="AS158" i="39"/>
  <c r="G159" i="39"/>
  <c r="H159" i="39"/>
  <c r="I159" i="39"/>
  <c r="J159" i="39"/>
  <c r="K159" i="39"/>
  <c r="L159" i="39"/>
  <c r="M159" i="39"/>
  <c r="N159" i="39"/>
  <c r="O159" i="39"/>
  <c r="P159" i="39"/>
  <c r="Q159" i="39"/>
  <c r="R159" i="39"/>
  <c r="AH159" i="39"/>
  <c r="AI159" i="39"/>
  <c r="AJ159" i="39"/>
  <c r="AK159" i="39"/>
  <c r="AL159" i="39"/>
  <c r="AM159" i="39"/>
  <c r="AN159" i="39"/>
  <c r="AO159" i="39"/>
  <c r="AP159" i="39"/>
  <c r="AQ159" i="39"/>
  <c r="AR159" i="39"/>
  <c r="AS159" i="39"/>
  <c r="G162" i="39"/>
  <c r="H162" i="39"/>
  <c r="I162" i="39"/>
  <c r="J162" i="39"/>
  <c r="K162" i="39"/>
  <c r="L162" i="39"/>
  <c r="M162" i="39"/>
  <c r="N162" i="39"/>
  <c r="O162" i="39"/>
  <c r="P162" i="39"/>
  <c r="Q162" i="39"/>
  <c r="R162" i="39"/>
  <c r="AH162" i="39"/>
  <c r="AI162" i="39"/>
  <c r="AJ162" i="39"/>
  <c r="AK162" i="39"/>
  <c r="AL162" i="39"/>
  <c r="AM162" i="39"/>
  <c r="AN162" i="39"/>
  <c r="AO162" i="39"/>
  <c r="AP162" i="39"/>
  <c r="AQ162" i="39"/>
  <c r="AR162" i="39"/>
  <c r="AS162" i="39"/>
  <c r="A169" i="39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AH11" i="43"/>
  <c r="AI11" i="43"/>
  <c r="AJ11" i="43"/>
  <c r="AK11" i="43"/>
  <c r="AL11" i="43"/>
  <c r="AM11" i="43"/>
  <c r="AN11" i="43"/>
  <c r="AO11" i="43"/>
  <c r="AP11" i="43"/>
  <c r="AQ11" i="43"/>
  <c r="AR11" i="43"/>
  <c r="AS11" i="43"/>
  <c r="AT11" i="43"/>
  <c r="AU11" i="43"/>
  <c r="AV11" i="43"/>
  <c r="AW11" i="43"/>
  <c r="AX11" i="43"/>
  <c r="AY11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V13" i="43"/>
  <c r="W13" i="43"/>
  <c r="X13" i="43"/>
  <c r="AH13" i="43"/>
  <c r="AI13" i="43"/>
  <c r="AJ13" i="43"/>
  <c r="AK13" i="43"/>
  <c r="AL13" i="43"/>
  <c r="AM13" i="43"/>
  <c r="AN13" i="43"/>
  <c r="AO13" i="43"/>
  <c r="AP13" i="43"/>
  <c r="AQ13" i="43"/>
  <c r="AR13" i="43"/>
  <c r="AS13" i="43"/>
  <c r="AT13" i="43"/>
  <c r="AU13" i="43"/>
  <c r="AV13" i="43"/>
  <c r="AW13" i="43"/>
  <c r="AX13" i="43"/>
  <c r="AY13" i="43"/>
  <c r="J15" i="43"/>
  <c r="K15" i="43"/>
  <c r="L15" i="43"/>
  <c r="M15" i="43"/>
  <c r="N15" i="43"/>
  <c r="O15" i="43"/>
  <c r="P15" i="43"/>
  <c r="Q15" i="43"/>
  <c r="R15" i="43"/>
  <c r="S15" i="43"/>
  <c r="T15" i="43"/>
  <c r="U15" i="43"/>
  <c r="V15" i="43"/>
  <c r="W15" i="43"/>
  <c r="X15" i="43"/>
  <c r="AK15" i="43"/>
  <c r="AL15" i="43"/>
  <c r="AM15" i="43"/>
  <c r="AN15" i="43"/>
  <c r="AO15" i="43"/>
  <c r="AP15" i="43"/>
  <c r="AQ15" i="43"/>
  <c r="AR15" i="43"/>
  <c r="AS15" i="43"/>
  <c r="AT15" i="43"/>
  <c r="AU15" i="43"/>
  <c r="AV15" i="43"/>
  <c r="AW15" i="43"/>
  <c r="AX15" i="43"/>
  <c r="AY15" i="43"/>
  <c r="W16" i="43"/>
  <c r="T16" i="43" s="1"/>
  <c r="AX16" i="43"/>
  <c r="AU16" i="43" s="1"/>
  <c r="W17" i="43"/>
  <c r="X17" i="43" s="1"/>
  <c r="AX17" i="43"/>
  <c r="AW17" i="43" s="1"/>
  <c r="W18" i="43"/>
  <c r="T18" i="43" s="1"/>
  <c r="AX18" i="43"/>
  <c r="AW18" i="43" s="1"/>
  <c r="T19" i="43"/>
  <c r="W19" i="43"/>
  <c r="V19" i="43" s="1"/>
  <c r="AX19" i="43"/>
  <c r="AU19" i="43" s="1"/>
  <c r="G22" i="43"/>
  <c r="G25" i="43" s="1"/>
  <c r="H22" i="43"/>
  <c r="H25" i="43" s="1"/>
  <c r="I22" i="43"/>
  <c r="I25" i="43" s="1"/>
  <c r="J22" i="43"/>
  <c r="J25" i="43" s="1"/>
  <c r="K22" i="43"/>
  <c r="K25" i="43" s="1"/>
  <c r="L22" i="43"/>
  <c r="L25" i="43" s="1"/>
  <c r="M22" i="43"/>
  <c r="M25" i="43" s="1"/>
  <c r="N22" i="43"/>
  <c r="N25" i="43" s="1"/>
  <c r="O22" i="43"/>
  <c r="O25" i="43" s="1"/>
  <c r="P22" i="43"/>
  <c r="P25" i="43" s="1"/>
  <c r="Q22" i="43"/>
  <c r="Q25" i="43" s="1"/>
  <c r="R22" i="43"/>
  <c r="R25" i="43" s="1"/>
  <c r="S22" i="43"/>
  <c r="S25" i="43" s="1"/>
  <c r="T22" i="43"/>
  <c r="T25" i="43" s="1"/>
  <c r="U22" i="43"/>
  <c r="U25" i="43" s="1"/>
  <c r="V22" i="43"/>
  <c r="V25" i="43" s="1"/>
  <c r="W22" i="43"/>
  <c r="W25" i="43" s="1"/>
  <c r="X22" i="43"/>
  <c r="I63" i="43" s="1"/>
  <c r="AH22" i="43"/>
  <c r="AH25" i="43" s="1"/>
  <c r="AI22" i="43"/>
  <c r="AI25" i="43" s="1"/>
  <c r="AJ22" i="43"/>
  <c r="AJ25" i="43" s="1"/>
  <c r="AK22" i="43"/>
  <c r="AK25" i="43" s="1"/>
  <c r="AL22" i="43"/>
  <c r="AL25" i="43" s="1"/>
  <c r="AM22" i="43"/>
  <c r="AM25" i="43" s="1"/>
  <c r="AN22" i="43"/>
  <c r="AN25" i="43" s="1"/>
  <c r="AO22" i="43"/>
  <c r="AO25" i="43" s="1"/>
  <c r="AP22" i="43"/>
  <c r="AP25" i="43" s="1"/>
  <c r="AQ22" i="43"/>
  <c r="AQ25" i="43" s="1"/>
  <c r="AR22" i="43"/>
  <c r="AR25" i="43" s="1"/>
  <c r="AS22" i="43"/>
  <c r="AS25" i="43" s="1"/>
  <c r="AT22" i="43"/>
  <c r="AT25" i="43" s="1"/>
  <c r="AU22" i="43"/>
  <c r="AU25" i="43" s="1"/>
  <c r="AV22" i="43"/>
  <c r="AV25" i="43" s="1"/>
  <c r="AW22" i="43"/>
  <c r="AW25" i="43" s="1"/>
  <c r="AY22" i="43"/>
  <c r="AY25" i="43" s="1"/>
  <c r="P24" i="43"/>
  <c r="Q24" i="43"/>
  <c r="R24" i="43"/>
  <c r="S24" i="43"/>
  <c r="T24" i="43"/>
  <c r="U24" i="43"/>
  <c r="V24" i="43"/>
  <c r="W24" i="43"/>
  <c r="X24" i="43"/>
  <c r="AQ24" i="43"/>
  <c r="AR24" i="43"/>
  <c r="AS24" i="43"/>
  <c r="AT24" i="43"/>
  <c r="AU24" i="43"/>
  <c r="AV24" i="43"/>
  <c r="AW24" i="43"/>
  <c r="AX24" i="43"/>
  <c r="AY24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AH27" i="43"/>
  <c r="AI27" i="43"/>
  <c r="AJ27" i="43"/>
  <c r="AK27" i="43"/>
  <c r="AL27" i="43"/>
  <c r="AM27" i="43"/>
  <c r="AN27" i="43"/>
  <c r="AO27" i="43"/>
  <c r="AP27" i="43"/>
  <c r="AQ27" i="43"/>
  <c r="AR27" i="43"/>
  <c r="AS27" i="43"/>
  <c r="AT27" i="43"/>
  <c r="AU27" i="43"/>
  <c r="AV27" i="43"/>
  <c r="AW27" i="43"/>
  <c r="AX27" i="43"/>
  <c r="AY27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AH28" i="43"/>
  <c r="AI28" i="43"/>
  <c r="AJ28" i="43"/>
  <c r="AK28" i="43"/>
  <c r="AL28" i="43"/>
  <c r="AM28" i="43"/>
  <c r="AN28" i="43"/>
  <c r="AO28" i="43"/>
  <c r="AP28" i="43"/>
  <c r="AQ28" i="43"/>
  <c r="AR28" i="43"/>
  <c r="AS28" i="43"/>
  <c r="AT28" i="43"/>
  <c r="AU28" i="43"/>
  <c r="AV28" i="43"/>
  <c r="AW28" i="43"/>
  <c r="AX28" i="43"/>
  <c r="AY28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B39" i="43"/>
  <c r="AH54" i="43"/>
  <c r="AI54" i="43"/>
  <c r="AJ54" i="43"/>
  <c r="AK54" i="43"/>
  <c r="AL54" i="43"/>
  <c r="AM54" i="43"/>
  <c r="AN54" i="43"/>
  <c r="AO54" i="43"/>
  <c r="AP54" i="43"/>
  <c r="AQ54" i="43"/>
  <c r="AR54" i="43"/>
  <c r="AS54" i="43"/>
  <c r="AT54" i="43"/>
  <c r="AU54" i="43"/>
  <c r="AV54" i="43"/>
  <c r="AW54" i="43"/>
  <c r="AX54" i="43"/>
  <c r="AY54" i="43"/>
  <c r="G55" i="43"/>
  <c r="H55" i="43"/>
  <c r="I55" i="43"/>
  <c r="J55" i="43"/>
  <c r="K55" i="43"/>
  <c r="L55" i="43"/>
  <c r="M55" i="43"/>
  <c r="N55" i="43"/>
  <c r="O55" i="43"/>
  <c r="P55" i="43"/>
  <c r="Q55" i="43"/>
  <c r="R55" i="43"/>
  <c r="S55" i="43"/>
  <c r="T55" i="43"/>
  <c r="U55" i="43"/>
  <c r="V55" i="43"/>
  <c r="W55" i="43"/>
  <c r="X55" i="43"/>
  <c r="AH55" i="43"/>
  <c r="AI55" i="43"/>
  <c r="AJ55" i="43"/>
  <c r="AK55" i="43"/>
  <c r="AL55" i="43"/>
  <c r="AM55" i="43"/>
  <c r="AN55" i="43"/>
  <c r="AO55" i="43"/>
  <c r="AP55" i="43"/>
  <c r="AQ55" i="43"/>
  <c r="AR55" i="43"/>
  <c r="AS55" i="43"/>
  <c r="AT55" i="43"/>
  <c r="AU55" i="43"/>
  <c r="AV55" i="43"/>
  <c r="AW55" i="43"/>
  <c r="AX55" i="43"/>
  <c r="AY55" i="43"/>
  <c r="G56" i="43"/>
  <c r="I56" i="43"/>
  <c r="K56" i="43"/>
  <c r="N56" i="43"/>
  <c r="O56" i="43" s="1"/>
  <c r="Q56" i="43"/>
  <c r="P56" i="43" s="1"/>
  <c r="AH56" i="43"/>
  <c r="AJ56" i="43"/>
  <c r="AL56" i="43"/>
  <c r="AM56" i="43" s="1"/>
  <c r="AO56" i="43"/>
  <c r="AR56" i="43"/>
  <c r="AS56" i="43" s="1"/>
  <c r="G57" i="43"/>
  <c r="I57" i="43"/>
  <c r="K57" i="43"/>
  <c r="J57" i="43" s="1"/>
  <c r="N57" i="43"/>
  <c r="M57" i="43" s="1"/>
  <c r="Q57" i="43"/>
  <c r="AH57" i="43"/>
  <c r="AJ57" i="43"/>
  <c r="AL57" i="43"/>
  <c r="AM57" i="43" s="1"/>
  <c r="AN57" i="43"/>
  <c r="AP57" i="43"/>
  <c r="AR57" i="43"/>
  <c r="G58" i="43"/>
  <c r="I58" i="43"/>
  <c r="K58" i="43"/>
  <c r="L58" i="43" s="1"/>
  <c r="N58" i="43"/>
  <c r="M58" i="43" s="1"/>
  <c r="Q58" i="43"/>
  <c r="P58" i="43" s="1"/>
  <c r="AH58" i="43"/>
  <c r="AJ58" i="43"/>
  <c r="AL58" i="43"/>
  <c r="AN58" i="43"/>
  <c r="AP58" i="43"/>
  <c r="AR58" i="43"/>
  <c r="AU58" i="43" s="1"/>
  <c r="G59" i="43"/>
  <c r="I59" i="43"/>
  <c r="K59" i="43"/>
  <c r="N59" i="43"/>
  <c r="M59" i="43" s="1"/>
  <c r="O59" i="43"/>
  <c r="P59" i="43"/>
  <c r="Q59" i="43"/>
  <c r="R59" i="43" s="1"/>
  <c r="T59" i="43"/>
  <c r="U59" i="43" s="1"/>
  <c r="AH59" i="43"/>
  <c r="AJ59" i="43"/>
  <c r="AL59" i="43"/>
  <c r="AK59" i="43" s="1"/>
  <c r="AM59" i="43"/>
  <c r="AN59" i="43"/>
  <c r="AP59" i="43"/>
  <c r="AR59" i="43"/>
  <c r="AQ59" i="43" s="1"/>
  <c r="AS59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G66" i="43"/>
  <c r="H66" i="43"/>
  <c r="I66" i="43"/>
  <c r="J66" i="43"/>
  <c r="K66" i="43"/>
  <c r="L66" i="43"/>
  <c r="M66" i="43"/>
  <c r="N66" i="43"/>
  <c r="O66" i="43"/>
  <c r="P66" i="43"/>
  <c r="Q66" i="43"/>
  <c r="R66" i="43"/>
  <c r="S66" i="43"/>
  <c r="T66" i="43"/>
  <c r="U66" i="43"/>
  <c r="V66" i="43"/>
  <c r="W66" i="43"/>
  <c r="X66" i="43"/>
  <c r="AH66" i="43"/>
  <c r="AI66" i="43"/>
  <c r="AJ66" i="43"/>
  <c r="AK66" i="43"/>
  <c r="AL66" i="43"/>
  <c r="AM66" i="43"/>
  <c r="AN66" i="43"/>
  <c r="AO66" i="43"/>
  <c r="AP66" i="43"/>
  <c r="AQ66" i="43"/>
  <c r="AR66" i="43"/>
  <c r="AS66" i="43"/>
  <c r="AT66" i="43"/>
  <c r="AU66" i="43"/>
  <c r="AV66" i="43"/>
  <c r="AW66" i="43"/>
  <c r="AX66" i="43"/>
  <c r="AY66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AH67" i="43"/>
  <c r="AI67" i="43"/>
  <c r="AJ67" i="43"/>
  <c r="AK67" i="43"/>
  <c r="AL67" i="43"/>
  <c r="AM67" i="43"/>
  <c r="AN67" i="43"/>
  <c r="AO67" i="43"/>
  <c r="AP67" i="43"/>
  <c r="AQ67" i="43"/>
  <c r="AR67" i="43"/>
  <c r="AS67" i="43"/>
  <c r="AT67" i="43"/>
  <c r="AU67" i="43"/>
  <c r="AV67" i="43"/>
  <c r="AW67" i="43"/>
  <c r="AX67" i="43"/>
  <c r="AY67" i="43"/>
  <c r="G68" i="43"/>
  <c r="H68" i="43"/>
  <c r="I68" i="43"/>
  <c r="J68" i="43"/>
  <c r="K68" i="43"/>
  <c r="L68" i="43"/>
  <c r="M68" i="43"/>
  <c r="N68" i="43"/>
  <c r="O68" i="43"/>
  <c r="P68" i="43"/>
  <c r="Q68" i="43"/>
  <c r="R68" i="43"/>
  <c r="S68" i="43"/>
  <c r="T68" i="43"/>
  <c r="U68" i="43"/>
  <c r="V68" i="43"/>
  <c r="W68" i="43"/>
  <c r="X68" i="43"/>
  <c r="AH68" i="43"/>
  <c r="AI68" i="43"/>
  <c r="AJ68" i="43"/>
  <c r="AK68" i="43"/>
  <c r="AL68" i="43"/>
  <c r="AM68" i="43"/>
  <c r="AN68" i="43"/>
  <c r="AO68" i="43"/>
  <c r="AP68" i="43"/>
  <c r="AQ68" i="43"/>
  <c r="AR68" i="43"/>
  <c r="AS68" i="43"/>
  <c r="AT68" i="43"/>
  <c r="AU68" i="43"/>
  <c r="AV68" i="43"/>
  <c r="AW68" i="43"/>
  <c r="AX68" i="43"/>
  <c r="AY68" i="43"/>
  <c r="AB78" i="43"/>
  <c r="AB117" i="43" s="1"/>
  <c r="AB156" i="43" s="1"/>
  <c r="G93" i="43"/>
  <c r="H93" i="43"/>
  <c r="I93" i="43"/>
  <c r="J93" i="43"/>
  <c r="K93" i="43"/>
  <c r="L93" i="43"/>
  <c r="M93" i="43"/>
  <c r="N93" i="43"/>
  <c r="O93" i="43"/>
  <c r="P93" i="43"/>
  <c r="Q93" i="43"/>
  <c r="R93" i="43"/>
  <c r="S93" i="43"/>
  <c r="T93" i="43"/>
  <c r="U93" i="43"/>
  <c r="V93" i="43"/>
  <c r="W93" i="43"/>
  <c r="X93" i="43"/>
  <c r="AH93" i="43"/>
  <c r="AI93" i="43"/>
  <c r="AJ93" i="43"/>
  <c r="AK93" i="43"/>
  <c r="AL93" i="43"/>
  <c r="AM93" i="43"/>
  <c r="AN93" i="43"/>
  <c r="AO93" i="43"/>
  <c r="AP93" i="43"/>
  <c r="AQ93" i="43"/>
  <c r="AR93" i="43"/>
  <c r="AS93" i="43"/>
  <c r="AT93" i="43"/>
  <c r="AU93" i="43"/>
  <c r="AV93" i="43"/>
  <c r="AW93" i="43"/>
  <c r="AX93" i="43"/>
  <c r="AY93" i="43"/>
  <c r="G94" i="43"/>
  <c r="H94" i="43"/>
  <c r="I94" i="43"/>
  <c r="J94" i="43"/>
  <c r="K94" i="43"/>
  <c r="L94" i="43"/>
  <c r="M94" i="43"/>
  <c r="N94" i="43"/>
  <c r="O94" i="43"/>
  <c r="P94" i="43"/>
  <c r="Q94" i="43"/>
  <c r="R94" i="43"/>
  <c r="S94" i="43"/>
  <c r="T94" i="43"/>
  <c r="U94" i="43"/>
  <c r="V94" i="43"/>
  <c r="W94" i="43"/>
  <c r="X94" i="43"/>
  <c r="AH94" i="43"/>
  <c r="AI94" i="43"/>
  <c r="AJ94" i="43"/>
  <c r="AK94" i="43"/>
  <c r="AL94" i="43"/>
  <c r="AM94" i="43"/>
  <c r="AN94" i="43"/>
  <c r="AO94" i="43"/>
  <c r="AP94" i="43"/>
  <c r="AQ94" i="43"/>
  <c r="AR94" i="43"/>
  <c r="AS94" i="43"/>
  <c r="AT94" i="43"/>
  <c r="AU94" i="43"/>
  <c r="AV94" i="43"/>
  <c r="AW94" i="43"/>
  <c r="AX94" i="43"/>
  <c r="AY94" i="43"/>
  <c r="G101" i="43"/>
  <c r="H101" i="43"/>
  <c r="I101" i="43"/>
  <c r="J101" i="43"/>
  <c r="K101" i="43"/>
  <c r="L101" i="43"/>
  <c r="M101" i="43"/>
  <c r="N101" i="43"/>
  <c r="O101" i="43"/>
  <c r="P101" i="43"/>
  <c r="Q101" i="43"/>
  <c r="R101" i="43"/>
  <c r="S101" i="43"/>
  <c r="T101" i="43"/>
  <c r="U101" i="43"/>
  <c r="V101" i="43"/>
  <c r="W101" i="43"/>
  <c r="X101" i="43"/>
  <c r="G105" i="43"/>
  <c r="H105" i="43"/>
  <c r="I105" i="43"/>
  <c r="J105" i="43"/>
  <c r="K105" i="43"/>
  <c r="L105" i="43"/>
  <c r="M105" i="43"/>
  <c r="N105" i="43"/>
  <c r="O105" i="43"/>
  <c r="P105" i="43"/>
  <c r="Q105" i="43"/>
  <c r="R105" i="43"/>
  <c r="S105" i="43"/>
  <c r="T105" i="43"/>
  <c r="U105" i="43"/>
  <c r="V105" i="43"/>
  <c r="W105" i="43"/>
  <c r="X105" i="43"/>
  <c r="AH105" i="43"/>
  <c r="AI105" i="43"/>
  <c r="AJ105" i="43"/>
  <c r="AK105" i="43"/>
  <c r="AL105" i="43"/>
  <c r="AM105" i="43"/>
  <c r="AN105" i="43"/>
  <c r="AO105" i="43"/>
  <c r="AP105" i="43"/>
  <c r="AQ105" i="43"/>
  <c r="AR105" i="43"/>
  <c r="AS105" i="43"/>
  <c r="AT105" i="43"/>
  <c r="AU105" i="43"/>
  <c r="AV105" i="43"/>
  <c r="AW105" i="43"/>
  <c r="AX105" i="43"/>
  <c r="AY105" i="43"/>
  <c r="G106" i="43"/>
  <c r="H106" i="43"/>
  <c r="I106" i="43"/>
  <c r="J106" i="43"/>
  <c r="K106" i="43"/>
  <c r="L106" i="43"/>
  <c r="M106" i="43"/>
  <c r="N106" i="43"/>
  <c r="O106" i="43"/>
  <c r="P106" i="43"/>
  <c r="Q106" i="43"/>
  <c r="R106" i="43"/>
  <c r="S106" i="43"/>
  <c r="T106" i="43"/>
  <c r="U106" i="43"/>
  <c r="V106" i="43"/>
  <c r="W106" i="43"/>
  <c r="X106" i="43"/>
  <c r="AH106" i="43"/>
  <c r="AI106" i="43"/>
  <c r="AJ106" i="43"/>
  <c r="AK106" i="43"/>
  <c r="AL106" i="43"/>
  <c r="AM106" i="43"/>
  <c r="AN106" i="43"/>
  <c r="AO106" i="43"/>
  <c r="AP106" i="43"/>
  <c r="AQ106" i="43"/>
  <c r="AR106" i="43"/>
  <c r="AS106" i="43"/>
  <c r="AT106" i="43"/>
  <c r="AU106" i="43"/>
  <c r="AV106" i="43"/>
  <c r="AW106" i="43"/>
  <c r="AX106" i="43"/>
  <c r="AY106" i="43"/>
  <c r="G107" i="43"/>
  <c r="H107" i="43"/>
  <c r="I107" i="43"/>
  <c r="J107" i="43"/>
  <c r="K107" i="43"/>
  <c r="L107" i="43"/>
  <c r="M107" i="43"/>
  <c r="N107" i="43"/>
  <c r="O107" i="43"/>
  <c r="P107" i="43"/>
  <c r="Q107" i="43"/>
  <c r="R107" i="43"/>
  <c r="S107" i="43"/>
  <c r="T107" i="43"/>
  <c r="U107" i="43"/>
  <c r="V107" i="43"/>
  <c r="W107" i="43"/>
  <c r="X107" i="43"/>
  <c r="AH107" i="43"/>
  <c r="AI107" i="43"/>
  <c r="AJ107" i="43"/>
  <c r="AK107" i="43"/>
  <c r="AL107" i="43"/>
  <c r="AM107" i="43"/>
  <c r="AN107" i="43"/>
  <c r="AO107" i="43"/>
  <c r="AP107" i="43"/>
  <c r="AQ107" i="43"/>
  <c r="AR107" i="43"/>
  <c r="AS107" i="43"/>
  <c r="AT107" i="43"/>
  <c r="AU107" i="43"/>
  <c r="AV107" i="43"/>
  <c r="AW107" i="43"/>
  <c r="AX107" i="43"/>
  <c r="AY107" i="43"/>
  <c r="A117" i="43"/>
  <c r="G130" i="43"/>
  <c r="H130" i="43"/>
  <c r="I130" i="43"/>
  <c r="J130" i="43"/>
  <c r="K130" i="43"/>
  <c r="L130" i="43"/>
  <c r="M130" i="43"/>
  <c r="N130" i="43"/>
  <c r="O130" i="43"/>
  <c r="P130" i="43"/>
  <c r="Q130" i="43"/>
  <c r="R130" i="43"/>
  <c r="AH130" i="43"/>
  <c r="AI130" i="43"/>
  <c r="AJ130" i="43"/>
  <c r="AK130" i="43"/>
  <c r="AL130" i="43"/>
  <c r="AM130" i="43"/>
  <c r="AN130" i="43"/>
  <c r="AO130" i="43"/>
  <c r="AP130" i="43"/>
  <c r="AQ130" i="43"/>
  <c r="AR130" i="43"/>
  <c r="AS130" i="43"/>
  <c r="G132" i="43"/>
  <c r="H132" i="43"/>
  <c r="I132" i="43"/>
  <c r="J132" i="43"/>
  <c r="K132" i="43"/>
  <c r="L132" i="43"/>
  <c r="M132" i="43"/>
  <c r="N132" i="43"/>
  <c r="O132" i="43"/>
  <c r="P132" i="43"/>
  <c r="Q132" i="43"/>
  <c r="R132" i="43"/>
  <c r="AH132" i="43"/>
  <c r="AI132" i="43"/>
  <c r="AJ132" i="43"/>
  <c r="AK132" i="43"/>
  <c r="AL132" i="43"/>
  <c r="AM132" i="43"/>
  <c r="AN132" i="43"/>
  <c r="AO132" i="43"/>
  <c r="AP132" i="43"/>
  <c r="AQ132" i="43"/>
  <c r="AR132" i="43"/>
  <c r="AS132" i="43"/>
  <c r="G133" i="43"/>
  <c r="H133" i="43"/>
  <c r="I133" i="43"/>
  <c r="J133" i="43"/>
  <c r="K133" i="43"/>
  <c r="L133" i="43"/>
  <c r="M133" i="43"/>
  <c r="N133" i="43"/>
  <c r="O133" i="43"/>
  <c r="P133" i="43"/>
  <c r="Q133" i="43"/>
  <c r="R133" i="43"/>
  <c r="AH133" i="43"/>
  <c r="AI133" i="43"/>
  <c r="AJ133" i="43"/>
  <c r="AK133" i="43"/>
  <c r="AL133" i="43"/>
  <c r="AM133" i="43"/>
  <c r="AN133" i="43"/>
  <c r="AO133" i="43"/>
  <c r="AP133" i="43"/>
  <c r="AQ133" i="43"/>
  <c r="AR133" i="43"/>
  <c r="AS133" i="43"/>
  <c r="G144" i="43"/>
  <c r="H144" i="43"/>
  <c r="I144" i="43"/>
  <c r="J144" i="43"/>
  <c r="K144" i="43"/>
  <c r="L144" i="43"/>
  <c r="M144" i="43"/>
  <c r="N144" i="43"/>
  <c r="O144" i="43"/>
  <c r="P144" i="43"/>
  <c r="Q144" i="43"/>
  <c r="R144" i="43"/>
  <c r="AH144" i="43"/>
  <c r="AI144" i="43"/>
  <c r="AJ144" i="43"/>
  <c r="AK144" i="43"/>
  <c r="AL144" i="43"/>
  <c r="AM144" i="43"/>
  <c r="AN144" i="43"/>
  <c r="AO144" i="43"/>
  <c r="AP144" i="43"/>
  <c r="AQ144" i="43"/>
  <c r="AR144" i="43"/>
  <c r="AS144" i="43"/>
  <c r="G145" i="43"/>
  <c r="H145" i="43"/>
  <c r="I145" i="43"/>
  <c r="J145" i="43"/>
  <c r="K145" i="43"/>
  <c r="L145" i="43"/>
  <c r="M145" i="43"/>
  <c r="N145" i="43"/>
  <c r="O145" i="43"/>
  <c r="P145" i="43"/>
  <c r="Q145" i="43"/>
  <c r="R145" i="43"/>
  <c r="AH145" i="43"/>
  <c r="AI145" i="43"/>
  <c r="AJ145" i="43"/>
  <c r="AK145" i="43"/>
  <c r="AL145" i="43"/>
  <c r="AM145" i="43"/>
  <c r="AN145" i="43"/>
  <c r="AO145" i="43"/>
  <c r="AP145" i="43"/>
  <c r="AQ145" i="43"/>
  <c r="AR145" i="43"/>
  <c r="AS145" i="43"/>
  <c r="G146" i="43"/>
  <c r="H146" i="43"/>
  <c r="I146" i="43"/>
  <c r="J146" i="43"/>
  <c r="K146" i="43"/>
  <c r="L146" i="43"/>
  <c r="M146" i="43"/>
  <c r="N146" i="43"/>
  <c r="O146" i="43"/>
  <c r="P146" i="43"/>
  <c r="Q146" i="43"/>
  <c r="R146" i="43"/>
  <c r="AH146" i="43"/>
  <c r="AI146" i="43"/>
  <c r="AJ146" i="43"/>
  <c r="AK146" i="43"/>
  <c r="AL146" i="43"/>
  <c r="AM146" i="43"/>
  <c r="AN146" i="43"/>
  <c r="AO146" i="43"/>
  <c r="AP146" i="43"/>
  <c r="AQ146" i="43"/>
  <c r="AR146" i="43"/>
  <c r="AS146" i="43"/>
  <c r="A156" i="43"/>
  <c r="G10" i="44"/>
  <c r="H10" i="44"/>
  <c r="I10" i="44"/>
  <c r="J10" i="44"/>
  <c r="K10" i="44"/>
  <c r="L10" i="44"/>
  <c r="M10" i="44"/>
  <c r="N10" i="44"/>
  <c r="O10" i="44"/>
  <c r="P10" i="44"/>
  <c r="Q10" i="44"/>
  <c r="R10" i="44"/>
  <c r="S10" i="44"/>
  <c r="T10" i="44"/>
  <c r="U10" i="44"/>
  <c r="V10" i="44"/>
  <c r="W10" i="44"/>
  <c r="X10" i="44"/>
  <c r="AH10" i="44"/>
  <c r="AI10" i="44"/>
  <c r="AJ10" i="44"/>
  <c r="AK10" i="44"/>
  <c r="AL10" i="44"/>
  <c r="AM10" i="44"/>
  <c r="AN10" i="44"/>
  <c r="AO10" i="44"/>
  <c r="AP10" i="44"/>
  <c r="AQ10" i="44"/>
  <c r="AR10" i="44"/>
  <c r="AS10" i="44"/>
  <c r="AT10" i="44"/>
  <c r="AU10" i="44"/>
  <c r="AV10" i="44"/>
  <c r="AW10" i="44"/>
  <c r="AX10" i="44"/>
  <c r="AY10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U11" i="44"/>
  <c r="V11" i="44"/>
  <c r="W11" i="44"/>
  <c r="X11" i="44"/>
  <c r="AH11" i="44"/>
  <c r="AI11" i="44"/>
  <c r="AJ11" i="44"/>
  <c r="AK11" i="44"/>
  <c r="AL11" i="44"/>
  <c r="AM11" i="44"/>
  <c r="AN11" i="44"/>
  <c r="AO11" i="44"/>
  <c r="AP11" i="44"/>
  <c r="AQ11" i="44"/>
  <c r="AR11" i="44"/>
  <c r="AS11" i="44"/>
  <c r="AT11" i="44"/>
  <c r="AU11" i="44"/>
  <c r="AV11" i="44"/>
  <c r="AW11" i="44"/>
  <c r="AX11" i="44"/>
  <c r="AY11" i="44"/>
  <c r="G13" i="44"/>
  <c r="H13" i="44"/>
  <c r="I13" i="44"/>
  <c r="J13" i="44"/>
  <c r="K13" i="44"/>
  <c r="L13" i="44"/>
  <c r="M13" i="44"/>
  <c r="N13" i="44"/>
  <c r="O13" i="44"/>
  <c r="P13" i="44"/>
  <c r="Q13" i="44"/>
  <c r="R13" i="44"/>
  <c r="S13" i="44"/>
  <c r="T13" i="44"/>
  <c r="U13" i="44"/>
  <c r="V13" i="44"/>
  <c r="W13" i="44"/>
  <c r="X13" i="44"/>
  <c r="J15" i="44"/>
  <c r="K15" i="44"/>
  <c r="L15" i="44"/>
  <c r="M15" i="44"/>
  <c r="N15" i="44"/>
  <c r="O15" i="44"/>
  <c r="P15" i="44"/>
  <c r="Q15" i="44"/>
  <c r="R15" i="44"/>
  <c r="S15" i="44"/>
  <c r="T15" i="44"/>
  <c r="U15" i="44"/>
  <c r="V15" i="44"/>
  <c r="W15" i="44"/>
  <c r="X15" i="44"/>
  <c r="AK15" i="44"/>
  <c r="AL15" i="44"/>
  <c r="AM15" i="44"/>
  <c r="AN15" i="44"/>
  <c r="AO15" i="44"/>
  <c r="AP15" i="44"/>
  <c r="AQ15" i="44"/>
  <c r="AR15" i="44"/>
  <c r="AS15" i="44"/>
  <c r="AT15" i="44"/>
  <c r="AU15" i="44"/>
  <c r="AV15" i="44"/>
  <c r="AW15" i="44"/>
  <c r="AX15" i="44"/>
  <c r="AY15" i="44"/>
  <c r="W16" i="44"/>
  <c r="X16" i="44" s="1"/>
  <c r="AX16" i="44"/>
  <c r="AY16" i="44" s="1"/>
  <c r="W17" i="44"/>
  <c r="X17" i="44" s="1"/>
  <c r="AX17" i="44"/>
  <c r="AY17" i="44" s="1"/>
  <c r="W18" i="44"/>
  <c r="X18" i="44" s="1"/>
  <c r="AX18" i="44"/>
  <c r="AY18" i="44" s="1"/>
  <c r="W19" i="44"/>
  <c r="X19" i="44" s="1"/>
  <c r="AX19" i="44"/>
  <c r="AY19" i="44" s="1"/>
  <c r="G21" i="44"/>
  <c r="G24" i="44" s="1"/>
  <c r="H21" i="44"/>
  <c r="H24" i="44" s="1"/>
  <c r="I21" i="44"/>
  <c r="I24" i="44" s="1"/>
  <c r="J21" i="44"/>
  <c r="J24" i="44" s="1"/>
  <c r="K21" i="44"/>
  <c r="K24" i="44" s="1"/>
  <c r="L21" i="44"/>
  <c r="L24" i="44" s="1"/>
  <c r="M21" i="44"/>
  <c r="M24" i="44" s="1"/>
  <c r="N21" i="44"/>
  <c r="N24" i="44" s="1"/>
  <c r="O21" i="44"/>
  <c r="O24" i="44" s="1"/>
  <c r="P21" i="44"/>
  <c r="P24" i="44" s="1"/>
  <c r="Q21" i="44"/>
  <c r="Q24" i="44" s="1"/>
  <c r="R21" i="44"/>
  <c r="R24" i="44" s="1"/>
  <c r="S21" i="44"/>
  <c r="S24" i="44"/>
  <c r="T21" i="44"/>
  <c r="T24" i="44" s="1"/>
  <c r="U21" i="44"/>
  <c r="U24" i="44" s="1"/>
  <c r="V21" i="44"/>
  <c r="G61" i="44" s="1"/>
  <c r="W21" i="44"/>
  <c r="H61" i="44" s="1"/>
  <c r="H62" i="44" s="1"/>
  <c r="X21" i="44"/>
  <c r="I61" i="44" s="1"/>
  <c r="AH21" i="44"/>
  <c r="AH24" i="44" s="1"/>
  <c r="AI21" i="44"/>
  <c r="AI24" i="44" s="1"/>
  <c r="AJ21" i="44"/>
  <c r="AJ24" i="44" s="1"/>
  <c r="AK21" i="44"/>
  <c r="AK24" i="44" s="1"/>
  <c r="AL21" i="44"/>
  <c r="AL24" i="44" s="1"/>
  <c r="AM21" i="44"/>
  <c r="AM24" i="44" s="1"/>
  <c r="AN21" i="44"/>
  <c r="AN24" i="44" s="1"/>
  <c r="AO21" i="44"/>
  <c r="AO24" i="44" s="1"/>
  <c r="AP21" i="44"/>
  <c r="AP24" i="44" s="1"/>
  <c r="AQ21" i="44"/>
  <c r="AQ24" i="44" s="1"/>
  <c r="AR21" i="44"/>
  <c r="AR24" i="44" s="1"/>
  <c r="AS21" i="44"/>
  <c r="AS24" i="44" s="1"/>
  <c r="AT21" i="44"/>
  <c r="AT24" i="44" s="1"/>
  <c r="AU21" i="44"/>
  <c r="AU24" i="44" s="1"/>
  <c r="AV21" i="44"/>
  <c r="AV24" i="44" s="1"/>
  <c r="AW21" i="44"/>
  <c r="AH61" i="44" s="1"/>
  <c r="AX21" i="44"/>
  <c r="AI61" i="44" s="1"/>
  <c r="AY21" i="44"/>
  <c r="AJ61" i="44" s="1"/>
  <c r="P23" i="44"/>
  <c r="Q23" i="44"/>
  <c r="R23" i="44"/>
  <c r="S23" i="44"/>
  <c r="T23" i="44"/>
  <c r="U23" i="44"/>
  <c r="V23" i="44"/>
  <c r="V24" i="44" s="1"/>
  <c r="W23" i="44"/>
  <c r="W24" i="44" s="1"/>
  <c r="X23" i="44"/>
  <c r="X24" i="44" s="1"/>
  <c r="AQ23" i="44"/>
  <c r="AR23" i="44"/>
  <c r="AS23" i="44"/>
  <c r="AT23" i="44"/>
  <c r="AU23" i="44"/>
  <c r="AV23" i="44"/>
  <c r="AW23" i="44"/>
  <c r="AW24" i="44" s="1"/>
  <c r="AX23" i="44"/>
  <c r="AX24" i="44" s="1"/>
  <c r="AY23" i="44"/>
  <c r="AY24" i="44" s="1"/>
  <c r="G26" i="44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G27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J28" i="44"/>
  <c r="K28" i="44"/>
  <c r="L28" i="44"/>
  <c r="M28" i="44"/>
  <c r="N28" i="44"/>
  <c r="O28" i="44"/>
  <c r="P28" i="44"/>
  <c r="Q28" i="44"/>
  <c r="R28" i="44"/>
  <c r="S28" i="44"/>
  <c r="T28" i="44"/>
  <c r="U28" i="44"/>
  <c r="V28" i="44"/>
  <c r="W28" i="44"/>
  <c r="X28" i="44"/>
  <c r="AK28" i="44"/>
  <c r="AL28" i="44"/>
  <c r="AM28" i="44"/>
  <c r="AN28" i="44"/>
  <c r="AO28" i="44"/>
  <c r="AP28" i="44"/>
  <c r="AQ28" i="44"/>
  <c r="AR28" i="44"/>
  <c r="AS28" i="44"/>
  <c r="AT28" i="44"/>
  <c r="AU28" i="44"/>
  <c r="AV28" i="44"/>
  <c r="AW28" i="44"/>
  <c r="AX28" i="44"/>
  <c r="AY28" i="44"/>
  <c r="AB38" i="44"/>
  <c r="G51" i="44"/>
  <c r="H51" i="44"/>
  <c r="I51" i="44"/>
  <c r="J51" i="44"/>
  <c r="K51" i="44"/>
  <c r="L51" i="44"/>
  <c r="M51" i="44"/>
  <c r="N51" i="44"/>
  <c r="O51" i="44"/>
  <c r="P51" i="44"/>
  <c r="Q51" i="44"/>
  <c r="R51" i="44"/>
  <c r="S51" i="44"/>
  <c r="T51" i="44"/>
  <c r="U51" i="44"/>
  <c r="V51" i="44"/>
  <c r="W51" i="44"/>
  <c r="X51" i="44"/>
  <c r="AH51" i="44"/>
  <c r="AI51" i="44"/>
  <c r="AJ51" i="44"/>
  <c r="AK51" i="44"/>
  <c r="AL51" i="44"/>
  <c r="AM51" i="44"/>
  <c r="AN51" i="44"/>
  <c r="AO51" i="44"/>
  <c r="AP51" i="44"/>
  <c r="AQ51" i="44"/>
  <c r="AR51" i="44"/>
  <c r="AS51" i="44"/>
  <c r="AT51" i="44"/>
  <c r="AU51" i="44"/>
  <c r="AV51" i="44"/>
  <c r="AW51" i="44"/>
  <c r="AX51" i="44"/>
  <c r="AY51" i="44"/>
  <c r="G53" i="44"/>
  <c r="H53" i="44"/>
  <c r="I53" i="44"/>
  <c r="J53" i="44"/>
  <c r="K53" i="44"/>
  <c r="L53" i="44"/>
  <c r="M53" i="44"/>
  <c r="N53" i="44"/>
  <c r="O53" i="44"/>
  <c r="P53" i="44"/>
  <c r="Q53" i="44"/>
  <c r="R53" i="44"/>
  <c r="S53" i="44"/>
  <c r="T53" i="44"/>
  <c r="U53" i="44"/>
  <c r="V53" i="44"/>
  <c r="W53" i="44"/>
  <c r="X53" i="44"/>
  <c r="AH53" i="44"/>
  <c r="AI53" i="44"/>
  <c r="AJ53" i="44"/>
  <c r="AK53" i="44"/>
  <c r="AL53" i="44"/>
  <c r="AM53" i="44"/>
  <c r="AN53" i="44"/>
  <c r="AO53" i="44"/>
  <c r="AP53" i="44"/>
  <c r="AQ53" i="44"/>
  <c r="AR53" i="44"/>
  <c r="AS53" i="44"/>
  <c r="AT53" i="44"/>
  <c r="AU53" i="44"/>
  <c r="AV53" i="44"/>
  <c r="AW53" i="44"/>
  <c r="AX53" i="44"/>
  <c r="AY53" i="44"/>
  <c r="G54" i="44"/>
  <c r="H54" i="44"/>
  <c r="I54" i="44"/>
  <c r="J54" i="44"/>
  <c r="K54" i="44"/>
  <c r="L54" i="44"/>
  <c r="M54" i="44"/>
  <c r="N54" i="44"/>
  <c r="O54" i="44"/>
  <c r="P54" i="44"/>
  <c r="Q54" i="44"/>
  <c r="R54" i="44"/>
  <c r="S54" i="44"/>
  <c r="T54" i="44"/>
  <c r="U54" i="44"/>
  <c r="V54" i="44"/>
  <c r="W54" i="44"/>
  <c r="X54" i="44"/>
  <c r="AH54" i="44"/>
  <c r="AI54" i="44"/>
  <c r="AJ54" i="44"/>
  <c r="AK54" i="44"/>
  <c r="AL54" i="44"/>
  <c r="AM54" i="44"/>
  <c r="AN54" i="44"/>
  <c r="AO54" i="44"/>
  <c r="AP54" i="44"/>
  <c r="AQ54" i="44"/>
  <c r="AR54" i="44"/>
  <c r="AS54" i="44"/>
  <c r="AT54" i="44"/>
  <c r="AU54" i="44"/>
  <c r="AV54" i="44"/>
  <c r="AW54" i="44"/>
  <c r="AX54" i="44"/>
  <c r="AY54" i="44"/>
  <c r="G55" i="44"/>
  <c r="I55" i="44"/>
  <c r="K55" i="44"/>
  <c r="L55" i="44" s="1"/>
  <c r="N55" i="44"/>
  <c r="M55" i="44" s="1"/>
  <c r="Q55" i="44"/>
  <c r="R55" i="44" s="1"/>
  <c r="AH55" i="44"/>
  <c r="AJ55" i="44"/>
  <c r="AL55" i="44"/>
  <c r="AO55" i="44"/>
  <c r="AP55" i="44"/>
  <c r="AR55" i="44"/>
  <c r="AQ55" i="44" s="1"/>
  <c r="G56" i="44"/>
  <c r="I56" i="44"/>
  <c r="K56" i="44"/>
  <c r="J56" i="44" s="1"/>
  <c r="N56" i="44"/>
  <c r="Q56" i="44"/>
  <c r="P56" i="44" s="1"/>
  <c r="AH56" i="44"/>
  <c r="AJ56" i="44"/>
  <c r="AL56" i="44"/>
  <c r="AK56" i="44" s="1"/>
  <c r="AN56" i="44"/>
  <c r="AP56" i="44"/>
  <c r="AR56" i="44"/>
  <c r="AS56" i="44" s="1"/>
  <c r="G57" i="44"/>
  <c r="I57" i="44"/>
  <c r="K57" i="44"/>
  <c r="J57" i="44" s="1"/>
  <c r="N57" i="44"/>
  <c r="M57" i="44" s="1"/>
  <c r="Q57" i="44"/>
  <c r="AH57" i="44"/>
  <c r="AJ57" i="44"/>
  <c r="AL57" i="44"/>
  <c r="AM57" i="44" s="1"/>
  <c r="AN57" i="44"/>
  <c r="AP57" i="44"/>
  <c r="AR57" i="44"/>
  <c r="G58" i="44"/>
  <c r="I58" i="44"/>
  <c r="K58" i="44"/>
  <c r="N58" i="44"/>
  <c r="Q58" i="44"/>
  <c r="AH58" i="44"/>
  <c r="AJ58" i="44"/>
  <c r="AL58" i="44"/>
  <c r="AN58" i="44"/>
  <c r="AP58" i="44"/>
  <c r="AR58" i="44"/>
  <c r="G60" i="44"/>
  <c r="H60" i="44"/>
  <c r="I60" i="44"/>
  <c r="J60" i="44"/>
  <c r="K60" i="44"/>
  <c r="L60" i="44"/>
  <c r="M60" i="44"/>
  <c r="N60" i="44"/>
  <c r="O60" i="44"/>
  <c r="P60" i="44"/>
  <c r="Q60" i="44"/>
  <c r="R60" i="44"/>
  <c r="S60" i="44"/>
  <c r="T60" i="44"/>
  <c r="U60" i="44"/>
  <c r="V60" i="44"/>
  <c r="W60" i="44"/>
  <c r="X60" i="44"/>
  <c r="AH60" i="44"/>
  <c r="AI60" i="44"/>
  <c r="AJ60" i="44"/>
  <c r="AK60" i="44"/>
  <c r="AL60" i="44"/>
  <c r="AM60" i="44"/>
  <c r="AN60" i="44"/>
  <c r="AO60" i="44"/>
  <c r="AP60" i="44"/>
  <c r="AQ60" i="44"/>
  <c r="AR60" i="44"/>
  <c r="AS60" i="44"/>
  <c r="AT60" i="44"/>
  <c r="AU60" i="44"/>
  <c r="AV60" i="44"/>
  <c r="AW60" i="44"/>
  <c r="AX60" i="44"/>
  <c r="AY60" i="44"/>
  <c r="G64" i="44"/>
  <c r="H64" i="44"/>
  <c r="I64" i="44"/>
  <c r="J64" i="44"/>
  <c r="K64" i="44"/>
  <c r="L64" i="44"/>
  <c r="M64" i="44"/>
  <c r="N64" i="44"/>
  <c r="O64" i="44"/>
  <c r="P64" i="44"/>
  <c r="Q64" i="44"/>
  <c r="R64" i="44"/>
  <c r="S64" i="44"/>
  <c r="T64" i="44"/>
  <c r="U64" i="44"/>
  <c r="V64" i="44"/>
  <c r="W64" i="44"/>
  <c r="X64" i="44"/>
  <c r="AH64" i="44"/>
  <c r="AI64" i="44"/>
  <c r="AJ64" i="44"/>
  <c r="AK64" i="44"/>
  <c r="AL64" i="44"/>
  <c r="AM64" i="44"/>
  <c r="AN64" i="44"/>
  <c r="AO64" i="44"/>
  <c r="AP64" i="44"/>
  <c r="AQ64" i="44"/>
  <c r="AR64" i="44"/>
  <c r="AS64" i="44"/>
  <c r="AT64" i="44"/>
  <c r="AU64" i="44"/>
  <c r="AV64" i="44"/>
  <c r="AW64" i="44"/>
  <c r="AX64" i="44"/>
  <c r="AY64" i="44"/>
  <c r="G65" i="44"/>
  <c r="H65" i="44"/>
  <c r="I65" i="44"/>
  <c r="J65" i="44"/>
  <c r="K65" i="44"/>
  <c r="L65" i="44"/>
  <c r="M65" i="44"/>
  <c r="N65" i="44"/>
  <c r="O65" i="44"/>
  <c r="P65" i="44"/>
  <c r="Q65" i="44"/>
  <c r="R65" i="44"/>
  <c r="S65" i="44"/>
  <c r="T65" i="44"/>
  <c r="U65" i="44"/>
  <c r="V65" i="44"/>
  <c r="W65" i="44"/>
  <c r="X65" i="44"/>
  <c r="AH65" i="44"/>
  <c r="AI65" i="44"/>
  <c r="AJ65" i="44"/>
  <c r="AK65" i="44"/>
  <c r="AL65" i="44"/>
  <c r="AM65" i="44"/>
  <c r="AN65" i="44"/>
  <c r="AO65" i="44"/>
  <c r="AP65" i="44"/>
  <c r="AQ65" i="44"/>
  <c r="AR65" i="44"/>
  <c r="AS65" i="44"/>
  <c r="AT65" i="44"/>
  <c r="AU65" i="44"/>
  <c r="AV65" i="44"/>
  <c r="AW65" i="44"/>
  <c r="AX65" i="44"/>
  <c r="AY65" i="44"/>
  <c r="G66" i="44"/>
  <c r="H66" i="44"/>
  <c r="I66" i="44"/>
  <c r="J66" i="44"/>
  <c r="K66" i="44"/>
  <c r="L66" i="44"/>
  <c r="M66" i="44"/>
  <c r="N66" i="44"/>
  <c r="O66" i="44"/>
  <c r="P66" i="44"/>
  <c r="Q66" i="44"/>
  <c r="R66" i="44"/>
  <c r="S66" i="44"/>
  <c r="T66" i="44"/>
  <c r="U66" i="44"/>
  <c r="V66" i="44"/>
  <c r="W66" i="44"/>
  <c r="X66" i="44"/>
  <c r="AH66" i="44"/>
  <c r="AI66" i="44"/>
  <c r="AJ66" i="44"/>
  <c r="AK66" i="44"/>
  <c r="AL66" i="44"/>
  <c r="AM66" i="44"/>
  <c r="AN66" i="44"/>
  <c r="AO66" i="44"/>
  <c r="AP66" i="44"/>
  <c r="AQ66" i="44"/>
  <c r="AR66" i="44"/>
  <c r="AS66" i="44"/>
  <c r="AT66" i="44"/>
  <c r="AU66" i="44"/>
  <c r="AV66" i="44"/>
  <c r="AW66" i="44"/>
  <c r="AX66" i="44"/>
  <c r="AY66" i="44"/>
  <c r="AB76" i="44"/>
  <c r="AB114" i="44" s="1"/>
  <c r="AB152" i="44" s="1"/>
  <c r="G89" i="44"/>
  <c r="H89" i="44"/>
  <c r="I89" i="44"/>
  <c r="J89" i="44"/>
  <c r="K89" i="44"/>
  <c r="L89" i="44"/>
  <c r="M89" i="44"/>
  <c r="N89" i="44"/>
  <c r="O89" i="44"/>
  <c r="P89" i="44"/>
  <c r="Q89" i="44"/>
  <c r="R89" i="44"/>
  <c r="S89" i="44"/>
  <c r="T89" i="44"/>
  <c r="U89" i="44"/>
  <c r="V89" i="44"/>
  <c r="W89" i="44"/>
  <c r="X89" i="44"/>
  <c r="AH89" i="44"/>
  <c r="AI89" i="44"/>
  <c r="AJ89" i="44"/>
  <c r="AK89" i="44"/>
  <c r="AL89" i="44"/>
  <c r="AM89" i="44"/>
  <c r="AN89" i="44"/>
  <c r="AO89" i="44"/>
  <c r="AP89" i="44"/>
  <c r="AQ89" i="44"/>
  <c r="AR89" i="44"/>
  <c r="AS89" i="44"/>
  <c r="AT89" i="44"/>
  <c r="AU89" i="44"/>
  <c r="AV89" i="44"/>
  <c r="AW89" i="44"/>
  <c r="AX89" i="44"/>
  <c r="AY89" i="44"/>
  <c r="G91" i="44"/>
  <c r="H91" i="44"/>
  <c r="I91" i="44"/>
  <c r="J91" i="44"/>
  <c r="K91" i="44"/>
  <c r="L91" i="44"/>
  <c r="M91" i="44"/>
  <c r="N91" i="44"/>
  <c r="O91" i="44"/>
  <c r="P91" i="44"/>
  <c r="Q91" i="44"/>
  <c r="R91" i="44"/>
  <c r="S91" i="44"/>
  <c r="T91" i="44"/>
  <c r="U91" i="44"/>
  <c r="V91" i="44"/>
  <c r="W91" i="44"/>
  <c r="X91" i="44"/>
  <c r="AH91" i="44"/>
  <c r="AI91" i="44"/>
  <c r="AJ91" i="44"/>
  <c r="AK91" i="44"/>
  <c r="AL91" i="44"/>
  <c r="AM91" i="44"/>
  <c r="AN91" i="44"/>
  <c r="AO91" i="44"/>
  <c r="AP91" i="44"/>
  <c r="AQ91" i="44"/>
  <c r="AR91" i="44"/>
  <c r="AS91" i="44"/>
  <c r="AT91" i="44"/>
  <c r="AU91" i="44"/>
  <c r="AV91" i="44"/>
  <c r="AW91" i="44"/>
  <c r="AX91" i="44"/>
  <c r="AY91" i="44"/>
  <c r="G92" i="44"/>
  <c r="H92" i="44"/>
  <c r="I92" i="44"/>
  <c r="J92" i="44"/>
  <c r="K92" i="44"/>
  <c r="L92" i="44"/>
  <c r="M92" i="44"/>
  <c r="N92" i="44"/>
  <c r="O92" i="44"/>
  <c r="P92" i="44"/>
  <c r="Q92" i="44"/>
  <c r="R92" i="44"/>
  <c r="S92" i="44"/>
  <c r="T92" i="44"/>
  <c r="U92" i="44"/>
  <c r="V92" i="44"/>
  <c r="W92" i="44"/>
  <c r="X92" i="44"/>
  <c r="AH92" i="44"/>
  <c r="AI92" i="44"/>
  <c r="AJ92" i="44"/>
  <c r="AK92" i="44"/>
  <c r="AL92" i="44"/>
  <c r="AM92" i="44"/>
  <c r="AN92" i="44"/>
  <c r="AO92" i="44"/>
  <c r="AP92" i="44"/>
  <c r="AQ92" i="44"/>
  <c r="AR92" i="44"/>
  <c r="AS92" i="44"/>
  <c r="AT92" i="44"/>
  <c r="AU92" i="44"/>
  <c r="AV92" i="44"/>
  <c r="AW92" i="44"/>
  <c r="AX92" i="44"/>
  <c r="AY92" i="44"/>
  <c r="G98" i="44"/>
  <c r="H98" i="44"/>
  <c r="I98" i="44"/>
  <c r="J98" i="44"/>
  <c r="K98" i="44"/>
  <c r="L98" i="44"/>
  <c r="M98" i="44"/>
  <c r="N98" i="44"/>
  <c r="O98" i="44"/>
  <c r="P98" i="44"/>
  <c r="Q98" i="44"/>
  <c r="R98" i="44"/>
  <c r="S98" i="44"/>
  <c r="T98" i="44"/>
  <c r="U98" i="44"/>
  <c r="V98" i="44"/>
  <c r="W98" i="44"/>
  <c r="X98" i="44"/>
  <c r="AH98" i="44"/>
  <c r="AI98" i="44"/>
  <c r="AJ98" i="44"/>
  <c r="AK98" i="44"/>
  <c r="AL98" i="44"/>
  <c r="AM98" i="44"/>
  <c r="AN98" i="44"/>
  <c r="AO98" i="44"/>
  <c r="AQ98" i="44"/>
  <c r="AS98" i="44"/>
  <c r="AU98" i="44"/>
  <c r="AW98" i="44"/>
  <c r="AX98" i="44"/>
  <c r="AY98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114" i="44"/>
  <c r="A152" i="44" s="1"/>
  <c r="G127" i="44"/>
  <c r="H127" i="44"/>
  <c r="I127" i="44"/>
  <c r="J127" i="44"/>
  <c r="K127" i="44"/>
  <c r="L127" i="44"/>
  <c r="M127" i="44"/>
  <c r="N127" i="44"/>
  <c r="O127" i="44"/>
  <c r="P127" i="44"/>
  <c r="Q127" i="44"/>
  <c r="R127" i="44"/>
  <c r="AH127" i="44"/>
  <c r="AI127" i="44"/>
  <c r="AJ127" i="44"/>
  <c r="AK127" i="44"/>
  <c r="AL127" i="44"/>
  <c r="AM127" i="44"/>
  <c r="AN127" i="44"/>
  <c r="AO127" i="44"/>
  <c r="AP127" i="44"/>
  <c r="AQ127" i="44"/>
  <c r="AR127" i="44"/>
  <c r="AS127" i="44"/>
  <c r="G129" i="44"/>
  <c r="H129" i="44"/>
  <c r="I129" i="44"/>
  <c r="J129" i="44"/>
  <c r="K129" i="44"/>
  <c r="L129" i="44"/>
  <c r="M129" i="44"/>
  <c r="N129" i="44"/>
  <c r="O129" i="44"/>
  <c r="P129" i="44"/>
  <c r="Q129" i="44"/>
  <c r="R129" i="44"/>
  <c r="AH129" i="44"/>
  <c r="AI129" i="44"/>
  <c r="AJ129" i="44"/>
  <c r="AK129" i="44"/>
  <c r="AL129" i="44"/>
  <c r="AM129" i="44"/>
  <c r="AN129" i="44"/>
  <c r="AO129" i="44"/>
  <c r="AP129" i="44"/>
  <c r="AQ129" i="44"/>
  <c r="AR129" i="44"/>
  <c r="AS129" i="44"/>
  <c r="G130" i="44"/>
  <c r="H130" i="44"/>
  <c r="I130" i="44"/>
  <c r="J130" i="44"/>
  <c r="K130" i="44"/>
  <c r="L130" i="44"/>
  <c r="M130" i="44"/>
  <c r="N130" i="44"/>
  <c r="O130" i="44"/>
  <c r="P130" i="44"/>
  <c r="Q130" i="44"/>
  <c r="R130" i="44"/>
  <c r="AH130" i="44"/>
  <c r="AI130" i="44"/>
  <c r="AJ130" i="44"/>
  <c r="AK130" i="44"/>
  <c r="AL130" i="44"/>
  <c r="AM130" i="44"/>
  <c r="AN130" i="44"/>
  <c r="AO130" i="44"/>
  <c r="AP130" i="44"/>
  <c r="AQ130" i="44"/>
  <c r="AR130" i="44"/>
  <c r="AS130" i="44"/>
  <c r="G136" i="44"/>
  <c r="H136" i="44"/>
  <c r="I136" i="44"/>
  <c r="J136" i="44"/>
  <c r="K136" i="44"/>
  <c r="L136" i="44"/>
  <c r="M136" i="44"/>
  <c r="N136" i="44"/>
  <c r="O136" i="44"/>
  <c r="P136" i="44"/>
  <c r="Q136" i="44"/>
  <c r="R136" i="44"/>
  <c r="AH136" i="44"/>
  <c r="AI136" i="44"/>
  <c r="AJ136" i="44"/>
  <c r="AK136" i="44"/>
  <c r="AL136" i="44"/>
  <c r="AM136" i="44"/>
  <c r="AN136" i="44"/>
  <c r="AO136" i="44"/>
  <c r="AP136" i="44"/>
  <c r="AQ136" i="44"/>
  <c r="AR136" i="44"/>
  <c r="AS136" i="44"/>
  <c r="G140" i="44"/>
  <c r="H140" i="44"/>
  <c r="I140" i="44"/>
  <c r="J140" i="44"/>
  <c r="K140" i="44"/>
  <c r="L140" i="44"/>
  <c r="M140" i="44"/>
  <c r="N140" i="44"/>
  <c r="O140" i="44"/>
  <c r="P140" i="44"/>
  <c r="Q140" i="44"/>
  <c r="R140" i="44"/>
  <c r="AH140" i="44"/>
  <c r="AI140" i="44"/>
  <c r="AJ140" i="44"/>
  <c r="AK140" i="44"/>
  <c r="AL140" i="44"/>
  <c r="AM140" i="44"/>
  <c r="AN140" i="44"/>
  <c r="AO140" i="44"/>
  <c r="AP140" i="44"/>
  <c r="AQ140" i="44"/>
  <c r="AR140" i="44"/>
  <c r="AS140" i="44"/>
  <c r="G141" i="44"/>
  <c r="H141" i="44"/>
  <c r="I141" i="44"/>
  <c r="J141" i="44"/>
  <c r="K141" i="44"/>
  <c r="L141" i="44"/>
  <c r="M141" i="44"/>
  <c r="N141" i="44"/>
  <c r="O141" i="44"/>
  <c r="P141" i="44"/>
  <c r="Q141" i="44"/>
  <c r="R141" i="44"/>
  <c r="AH141" i="44"/>
  <c r="AI141" i="44"/>
  <c r="AJ141" i="44"/>
  <c r="AK141" i="44"/>
  <c r="AL141" i="44"/>
  <c r="AM141" i="44"/>
  <c r="AN141" i="44"/>
  <c r="AO141" i="44"/>
  <c r="AP141" i="44"/>
  <c r="AQ141" i="44"/>
  <c r="AR141" i="44"/>
  <c r="AS141" i="44"/>
  <c r="G142" i="44"/>
  <c r="H142" i="44"/>
  <c r="I142" i="44"/>
  <c r="J142" i="44"/>
  <c r="K142" i="44"/>
  <c r="L142" i="44"/>
  <c r="M142" i="44"/>
  <c r="N142" i="44"/>
  <c r="O142" i="44"/>
  <c r="P142" i="44"/>
  <c r="Q142" i="44"/>
  <c r="R142" i="44"/>
  <c r="AH142" i="44"/>
  <c r="AI142" i="44"/>
  <c r="AJ142" i="44"/>
  <c r="AK142" i="44"/>
  <c r="AL142" i="44"/>
  <c r="AM142" i="44"/>
  <c r="AN142" i="44"/>
  <c r="AO142" i="44"/>
  <c r="AP142" i="44"/>
  <c r="AQ142" i="44"/>
  <c r="AR142" i="44"/>
  <c r="AS142" i="44"/>
  <c r="G10" i="45"/>
  <c r="H10" i="45"/>
  <c r="I10" i="45"/>
  <c r="J10" i="45"/>
  <c r="K10" i="45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V10" i="45"/>
  <c r="AW10" i="45"/>
  <c r="AX10" i="45"/>
  <c r="G11" i="45"/>
  <c r="H11" i="45"/>
  <c r="I11" i="45"/>
  <c r="J11" i="45"/>
  <c r="K11" i="45"/>
  <c r="L11" i="45"/>
  <c r="N11" i="45"/>
  <c r="O11" i="45"/>
  <c r="P11" i="45"/>
  <c r="Q11" i="45"/>
  <c r="R11" i="45"/>
  <c r="S11" i="45"/>
  <c r="T11" i="45"/>
  <c r="U11" i="45"/>
  <c r="V11" i="45"/>
  <c r="W11" i="45"/>
  <c r="X11" i="45"/>
  <c r="AH11" i="45"/>
  <c r="AI11" i="45"/>
  <c r="AJ11" i="45"/>
  <c r="AK11" i="45"/>
  <c r="AL11" i="45"/>
  <c r="AM11" i="45"/>
  <c r="AN11" i="45"/>
  <c r="AO11" i="45"/>
  <c r="AP11" i="45"/>
  <c r="AQ11" i="45"/>
  <c r="AR11" i="45"/>
  <c r="AS11" i="45"/>
  <c r="AT11" i="45"/>
  <c r="AU11" i="45"/>
  <c r="AV11" i="45"/>
  <c r="AW11" i="45"/>
  <c r="AX11" i="45"/>
  <c r="AY11" i="45"/>
  <c r="G13" i="45"/>
  <c r="H13" i="45"/>
  <c r="I13" i="45"/>
  <c r="J13" i="45"/>
  <c r="K13" i="45"/>
  <c r="L13" i="45"/>
  <c r="M13" i="45"/>
  <c r="N13" i="45"/>
  <c r="O13" i="45"/>
  <c r="P13" i="45"/>
  <c r="Q13" i="45"/>
  <c r="R13" i="45"/>
  <c r="S13" i="45"/>
  <c r="T13" i="45"/>
  <c r="U13" i="45"/>
  <c r="V13" i="45"/>
  <c r="W13" i="45"/>
  <c r="X13" i="45"/>
  <c r="AH13" i="45"/>
  <c r="AI13" i="45"/>
  <c r="AJ13" i="45"/>
  <c r="AK13" i="45"/>
  <c r="AL13" i="45"/>
  <c r="AM13" i="45"/>
  <c r="AN13" i="45"/>
  <c r="AO13" i="45"/>
  <c r="AP13" i="45"/>
  <c r="AQ13" i="45"/>
  <c r="AR13" i="45"/>
  <c r="AS13" i="45"/>
  <c r="AT13" i="45"/>
  <c r="AU13" i="45"/>
  <c r="AV13" i="45"/>
  <c r="AW13" i="45"/>
  <c r="AX13" i="45"/>
  <c r="AY13" i="45"/>
  <c r="J15" i="45"/>
  <c r="K15" i="45"/>
  <c r="L15" i="45"/>
  <c r="M15" i="45"/>
  <c r="N15" i="45"/>
  <c r="O15" i="45"/>
  <c r="P15" i="45"/>
  <c r="Q15" i="45"/>
  <c r="R15" i="45"/>
  <c r="S15" i="45"/>
  <c r="T15" i="45"/>
  <c r="U15" i="45"/>
  <c r="V15" i="45"/>
  <c r="W15" i="45"/>
  <c r="X15" i="45"/>
  <c r="AK15" i="45"/>
  <c r="AL15" i="45"/>
  <c r="AM15" i="45"/>
  <c r="AN15" i="45"/>
  <c r="AO15" i="45"/>
  <c r="AP15" i="45"/>
  <c r="AQ15" i="45"/>
  <c r="AR15" i="45"/>
  <c r="AS15" i="45"/>
  <c r="AT15" i="45"/>
  <c r="AU15" i="45"/>
  <c r="AV15" i="45"/>
  <c r="AW15" i="45"/>
  <c r="AX15" i="45"/>
  <c r="AY15" i="45"/>
  <c r="W16" i="45"/>
  <c r="T16" i="45" s="1"/>
  <c r="S16" i="45" s="1"/>
  <c r="AX16" i="45"/>
  <c r="W17" i="45"/>
  <c r="T17" i="45" s="1"/>
  <c r="U17" i="45" s="1"/>
  <c r="AX17" i="45"/>
  <c r="AW17" i="45" s="1"/>
  <c r="W18" i="45"/>
  <c r="AX18" i="45"/>
  <c r="AW18" i="45" s="1"/>
  <c r="W19" i="45"/>
  <c r="T19" i="45" s="1"/>
  <c r="AX19" i="45"/>
  <c r="AW19" i="45" s="1"/>
  <c r="G21" i="45"/>
  <c r="G24" i="45" s="1"/>
  <c r="H21" i="45"/>
  <c r="H24" i="45" s="1"/>
  <c r="I21" i="45"/>
  <c r="I24" i="45" s="1"/>
  <c r="J21" i="45"/>
  <c r="J24" i="45" s="1"/>
  <c r="K21" i="45"/>
  <c r="K24" i="45" s="1"/>
  <c r="L21" i="45"/>
  <c r="L24" i="45" s="1"/>
  <c r="M21" i="45"/>
  <c r="M24" i="45" s="1"/>
  <c r="N21" i="45"/>
  <c r="N24" i="45" s="1"/>
  <c r="O21" i="45"/>
  <c r="O24" i="45" s="1"/>
  <c r="P21" i="45"/>
  <c r="P24" i="45" s="1"/>
  <c r="Q21" i="45"/>
  <c r="Q24" i="45" s="1"/>
  <c r="R21" i="45"/>
  <c r="R24" i="45" s="1"/>
  <c r="S21" i="45"/>
  <c r="S24" i="45" s="1"/>
  <c r="T21" i="45"/>
  <c r="T24" i="45" s="1"/>
  <c r="U21" i="45"/>
  <c r="U24" i="45" s="1"/>
  <c r="V21" i="45"/>
  <c r="G61" i="45" s="1"/>
  <c r="J61" i="45" s="1"/>
  <c r="M61" i="45" s="1"/>
  <c r="M62" i="45" s="1"/>
  <c r="W21" i="45"/>
  <c r="H61" i="45" s="1"/>
  <c r="X21" i="45"/>
  <c r="I61" i="45" s="1"/>
  <c r="AH21" i="45"/>
  <c r="AH24" i="45" s="1"/>
  <c r="AI21" i="45"/>
  <c r="AI24" i="45" s="1"/>
  <c r="AJ21" i="45"/>
  <c r="AJ24" i="45" s="1"/>
  <c r="AK21" i="45"/>
  <c r="AK24" i="45" s="1"/>
  <c r="AL21" i="45"/>
  <c r="AL24" i="45" s="1"/>
  <c r="AM21" i="45"/>
  <c r="AM24" i="45" s="1"/>
  <c r="AN21" i="45"/>
  <c r="AN24" i="45" s="1"/>
  <c r="AO21" i="45"/>
  <c r="AO24" i="45"/>
  <c r="AP21" i="45"/>
  <c r="AP24" i="45" s="1"/>
  <c r="AQ21" i="45"/>
  <c r="AQ24" i="45" s="1"/>
  <c r="AR21" i="45"/>
  <c r="AR24" i="45" s="1"/>
  <c r="AS21" i="45"/>
  <c r="AS24" i="45" s="1"/>
  <c r="AT21" i="45"/>
  <c r="AT24" i="45" s="1"/>
  <c r="AU21" i="45"/>
  <c r="AU24" i="45" s="1"/>
  <c r="AV21" i="45"/>
  <c r="AV24" i="45" s="1"/>
  <c r="AW21" i="45"/>
  <c r="AH61" i="45" s="1"/>
  <c r="AX21" i="45"/>
  <c r="AI61" i="45" s="1"/>
  <c r="AY21" i="45"/>
  <c r="AJ61" i="45" s="1"/>
  <c r="P23" i="45"/>
  <c r="Q23" i="45"/>
  <c r="R23" i="45"/>
  <c r="S23" i="45"/>
  <c r="T23" i="45"/>
  <c r="U23" i="45"/>
  <c r="V23" i="45"/>
  <c r="V24" i="45" s="1"/>
  <c r="W23" i="45"/>
  <c r="W24" i="45" s="1"/>
  <c r="X23" i="45"/>
  <c r="X24" i="45" s="1"/>
  <c r="AQ23" i="45"/>
  <c r="AR23" i="45"/>
  <c r="AS23" i="45"/>
  <c r="AT23" i="45"/>
  <c r="AU23" i="45"/>
  <c r="AV23" i="45"/>
  <c r="AW23" i="45"/>
  <c r="AW24" i="45" s="1"/>
  <c r="AX23" i="45"/>
  <c r="AX24" i="45" s="1"/>
  <c r="AY23" i="45"/>
  <c r="AY24" i="45" s="1"/>
  <c r="G26" i="45"/>
  <c r="H26" i="45"/>
  <c r="I26" i="45"/>
  <c r="J26" i="45"/>
  <c r="K26" i="45"/>
  <c r="L26" i="45"/>
  <c r="M26" i="45"/>
  <c r="N26" i="45"/>
  <c r="O26" i="45"/>
  <c r="P26" i="45"/>
  <c r="Q26" i="45"/>
  <c r="R26" i="45"/>
  <c r="S26" i="45"/>
  <c r="T26" i="45"/>
  <c r="U26" i="45"/>
  <c r="V26" i="45"/>
  <c r="W26" i="45"/>
  <c r="X26" i="45"/>
  <c r="AH26" i="45"/>
  <c r="AI26" i="45"/>
  <c r="AJ26" i="45"/>
  <c r="AK26" i="45"/>
  <c r="AL26" i="45"/>
  <c r="AM26" i="45"/>
  <c r="AN26" i="45"/>
  <c r="AO26" i="45"/>
  <c r="AP26" i="45"/>
  <c r="AQ26" i="45"/>
  <c r="AR26" i="45"/>
  <c r="AS26" i="45"/>
  <c r="AT26" i="45"/>
  <c r="AU26" i="45"/>
  <c r="AV26" i="45"/>
  <c r="AW26" i="45"/>
  <c r="AX26" i="45"/>
  <c r="AY26" i="45"/>
  <c r="G27" i="45"/>
  <c r="H27" i="45"/>
  <c r="I27" i="45"/>
  <c r="J27" i="45"/>
  <c r="K27" i="45"/>
  <c r="L27" i="45"/>
  <c r="M27" i="45"/>
  <c r="N27" i="45"/>
  <c r="O27" i="45"/>
  <c r="P27" i="45"/>
  <c r="Q27" i="45"/>
  <c r="R27" i="45"/>
  <c r="S27" i="45"/>
  <c r="T27" i="45"/>
  <c r="U27" i="45"/>
  <c r="V27" i="45"/>
  <c r="W27" i="45"/>
  <c r="X27" i="45"/>
  <c r="AH27" i="45"/>
  <c r="AI27" i="45"/>
  <c r="AJ27" i="45"/>
  <c r="AK27" i="45"/>
  <c r="AL27" i="45"/>
  <c r="AM27" i="45"/>
  <c r="AN27" i="45"/>
  <c r="AO27" i="45"/>
  <c r="AP27" i="45"/>
  <c r="AQ27" i="45"/>
  <c r="AR27" i="45"/>
  <c r="AS27" i="45"/>
  <c r="AT27" i="45"/>
  <c r="AU27" i="45"/>
  <c r="AV27" i="45"/>
  <c r="AW27" i="45"/>
  <c r="AX27" i="45"/>
  <c r="AY27" i="45"/>
  <c r="J28" i="45"/>
  <c r="K28" i="45"/>
  <c r="L28" i="45"/>
  <c r="M28" i="45"/>
  <c r="N28" i="45"/>
  <c r="O28" i="45"/>
  <c r="P28" i="45"/>
  <c r="Q28" i="45"/>
  <c r="R28" i="45"/>
  <c r="S28" i="45"/>
  <c r="T28" i="45"/>
  <c r="U28" i="45"/>
  <c r="V28" i="45"/>
  <c r="W28" i="45"/>
  <c r="X28" i="45"/>
  <c r="AK28" i="45"/>
  <c r="AL28" i="45"/>
  <c r="AM28" i="45"/>
  <c r="AN28" i="45"/>
  <c r="AO28" i="45"/>
  <c r="AP28" i="45"/>
  <c r="AQ28" i="45"/>
  <c r="AR28" i="45"/>
  <c r="AS28" i="45"/>
  <c r="AT28" i="45"/>
  <c r="AU28" i="45"/>
  <c r="AV28" i="45"/>
  <c r="AW28" i="45"/>
  <c r="AX28" i="45"/>
  <c r="AY28" i="45"/>
  <c r="AB38" i="45"/>
  <c r="G51" i="45"/>
  <c r="H51" i="45"/>
  <c r="I51" i="45"/>
  <c r="J51" i="45"/>
  <c r="K51" i="45"/>
  <c r="L51" i="45"/>
  <c r="M51" i="45"/>
  <c r="N51" i="45"/>
  <c r="O51" i="45"/>
  <c r="P51" i="45"/>
  <c r="Q51" i="45"/>
  <c r="R51" i="45"/>
  <c r="S51" i="45"/>
  <c r="T51" i="45"/>
  <c r="U51" i="45"/>
  <c r="V51" i="45"/>
  <c r="W51" i="45"/>
  <c r="X51" i="45"/>
  <c r="AH51" i="45"/>
  <c r="AI51" i="45"/>
  <c r="AJ51" i="45"/>
  <c r="AK51" i="45"/>
  <c r="AL51" i="45"/>
  <c r="AM51" i="45"/>
  <c r="AN51" i="45"/>
  <c r="AO51" i="45"/>
  <c r="AP51" i="45"/>
  <c r="AQ51" i="45"/>
  <c r="AR51" i="45"/>
  <c r="AS51" i="45"/>
  <c r="AT51" i="45"/>
  <c r="AU51" i="45"/>
  <c r="AV51" i="45"/>
  <c r="AW51" i="45"/>
  <c r="AX51" i="45"/>
  <c r="AY51" i="45"/>
  <c r="G53" i="45"/>
  <c r="H53" i="45"/>
  <c r="I53" i="45"/>
  <c r="J53" i="45"/>
  <c r="K53" i="45"/>
  <c r="L53" i="45"/>
  <c r="M53" i="45"/>
  <c r="N53" i="45"/>
  <c r="O53" i="45"/>
  <c r="P53" i="45"/>
  <c r="Q53" i="45"/>
  <c r="R53" i="45"/>
  <c r="S53" i="45"/>
  <c r="T53" i="45"/>
  <c r="U53" i="45"/>
  <c r="V53" i="45"/>
  <c r="W53" i="45"/>
  <c r="X53" i="45"/>
  <c r="AH53" i="45"/>
  <c r="AI53" i="45"/>
  <c r="AJ53" i="45"/>
  <c r="AK53" i="45"/>
  <c r="AL53" i="45"/>
  <c r="AM53" i="45"/>
  <c r="AN53" i="45"/>
  <c r="AO53" i="45"/>
  <c r="AP53" i="45"/>
  <c r="AQ53" i="45"/>
  <c r="AR53" i="45"/>
  <c r="AS53" i="45"/>
  <c r="AT53" i="45"/>
  <c r="AU53" i="45"/>
  <c r="AV53" i="45"/>
  <c r="AW53" i="45"/>
  <c r="AX53" i="45"/>
  <c r="AY53" i="45"/>
  <c r="G54" i="45"/>
  <c r="H54" i="45"/>
  <c r="I54" i="45"/>
  <c r="J54" i="45"/>
  <c r="K54" i="45"/>
  <c r="L54" i="45"/>
  <c r="M54" i="45"/>
  <c r="N54" i="45"/>
  <c r="O54" i="45"/>
  <c r="P54" i="45"/>
  <c r="Q54" i="45"/>
  <c r="R54" i="45"/>
  <c r="S54" i="45"/>
  <c r="T54" i="45"/>
  <c r="U54" i="45"/>
  <c r="V54" i="45"/>
  <c r="W54" i="45"/>
  <c r="X54" i="45"/>
  <c r="AH54" i="45"/>
  <c r="AI54" i="45"/>
  <c r="AJ54" i="45"/>
  <c r="AK54" i="45"/>
  <c r="AL54" i="45"/>
  <c r="AM54" i="45"/>
  <c r="AN54" i="45"/>
  <c r="AO54" i="45"/>
  <c r="AP54" i="45"/>
  <c r="AQ54" i="45"/>
  <c r="AR54" i="45"/>
  <c r="AS54" i="45"/>
  <c r="AT54" i="45"/>
  <c r="AU54" i="45"/>
  <c r="AV54" i="45"/>
  <c r="AW54" i="45"/>
  <c r="AX54" i="45"/>
  <c r="AY54" i="45"/>
  <c r="G55" i="45"/>
  <c r="I55" i="45"/>
  <c r="K55" i="45"/>
  <c r="L55" i="45" s="1"/>
  <c r="N55" i="45"/>
  <c r="Q55" i="45"/>
  <c r="P55" i="45" s="1"/>
  <c r="AH55" i="45"/>
  <c r="AJ55" i="45"/>
  <c r="AL55" i="45"/>
  <c r="AO55" i="45"/>
  <c r="AP55" i="45" s="1"/>
  <c r="AR55" i="45"/>
  <c r="AS55" i="45" s="1"/>
  <c r="G56" i="45"/>
  <c r="I56" i="45"/>
  <c r="K56" i="45"/>
  <c r="N56" i="45"/>
  <c r="Q56" i="45"/>
  <c r="R56" i="45" s="1"/>
  <c r="AH56" i="45"/>
  <c r="AJ56" i="45"/>
  <c r="AL56" i="45"/>
  <c r="AM56" i="45" s="1"/>
  <c r="AN56" i="45"/>
  <c r="AP56" i="45"/>
  <c r="AR56" i="45"/>
  <c r="AS56" i="45" s="1"/>
  <c r="G57" i="45"/>
  <c r="I57" i="45"/>
  <c r="K57" i="45"/>
  <c r="J57" i="45" s="1"/>
  <c r="N57" i="45"/>
  <c r="Q57" i="45"/>
  <c r="P57" i="45" s="1"/>
  <c r="AH57" i="45"/>
  <c r="AJ57" i="45"/>
  <c r="AL57" i="45"/>
  <c r="AM57" i="45" s="1"/>
  <c r="AN57" i="45"/>
  <c r="AP57" i="45"/>
  <c r="AR57" i="45"/>
  <c r="AS57" i="45" s="1"/>
  <c r="G58" i="45"/>
  <c r="I58" i="45"/>
  <c r="K58" i="45"/>
  <c r="L58" i="45" s="1"/>
  <c r="N58" i="45"/>
  <c r="O58" i="45"/>
  <c r="M58" i="45"/>
  <c r="Q58" i="45"/>
  <c r="AH58" i="45"/>
  <c r="AJ58" i="45"/>
  <c r="AL58" i="45"/>
  <c r="AM58" i="45" s="1"/>
  <c r="AN58" i="45"/>
  <c r="AP58" i="45"/>
  <c r="AR58" i="45"/>
  <c r="AS58" i="45" s="1"/>
  <c r="G60" i="45"/>
  <c r="H60" i="45"/>
  <c r="I60" i="45"/>
  <c r="J60" i="45"/>
  <c r="K60" i="45"/>
  <c r="L60" i="45"/>
  <c r="M60" i="45"/>
  <c r="N60" i="45"/>
  <c r="O60" i="45"/>
  <c r="P60" i="45"/>
  <c r="Q60" i="45"/>
  <c r="R60" i="45"/>
  <c r="S60" i="45"/>
  <c r="T60" i="45"/>
  <c r="U60" i="45"/>
  <c r="V60" i="45"/>
  <c r="W60" i="45"/>
  <c r="X60" i="45"/>
  <c r="AH60" i="45"/>
  <c r="AI60" i="45"/>
  <c r="AJ60" i="45"/>
  <c r="AK60" i="45"/>
  <c r="AL60" i="45"/>
  <c r="AM60" i="45"/>
  <c r="AN60" i="45"/>
  <c r="AO60" i="45"/>
  <c r="AP60" i="45"/>
  <c r="AQ60" i="45"/>
  <c r="AR60" i="45"/>
  <c r="AS60" i="45"/>
  <c r="AT60" i="45"/>
  <c r="AU60" i="45"/>
  <c r="AV60" i="45"/>
  <c r="AW60" i="45"/>
  <c r="AX60" i="45"/>
  <c r="AY60" i="45"/>
  <c r="G64" i="45"/>
  <c r="H64" i="45"/>
  <c r="I64" i="45"/>
  <c r="J64" i="45"/>
  <c r="K64" i="45"/>
  <c r="L64" i="45"/>
  <c r="M64" i="45"/>
  <c r="N64" i="45"/>
  <c r="O64" i="45"/>
  <c r="P64" i="45"/>
  <c r="Q64" i="45"/>
  <c r="R64" i="45"/>
  <c r="S64" i="45"/>
  <c r="T64" i="45"/>
  <c r="U64" i="45"/>
  <c r="V64" i="45"/>
  <c r="W64" i="45"/>
  <c r="X64" i="45"/>
  <c r="AH64" i="45"/>
  <c r="AI64" i="45"/>
  <c r="AJ64" i="45"/>
  <c r="AK64" i="45"/>
  <c r="AL64" i="45"/>
  <c r="AM64" i="45"/>
  <c r="AN64" i="45"/>
  <c r="AO64" i="45"/>
  <c r="AP64" i="45"/>
  <c r="AQ64" i="45"/>
  <c r="AR64" i="45"/>
  <c r="AS64" i="45"/>
  <c r="AT64" i="45"/>
  <c r="AU64" i="45"/>
  <c r="AV64" i="45"/>
  <c r="AW64" i="45"/>
  <c r="AX64" i="45"/>
  <c r="AY64" i="45"/>
  <c r="G65" i="45"/>
  <c r="H65" i="45"/>
  <c r="I65" i="45"/>
  <c r="J65" i="45"/>
  <c r="K65" i="45"/>
  <c r="L65" i="45"/>
  <c r="M65" i="45"/>
  <c r="N65" i="45"/>
  <c r="O65" i="45"/>
  <c r="P65" i="45"/>
  <c r="Q65" i="45"/>
  <c r="R65" i="45"/>
  <c r="S65" i="45"/>
  <c r="T65" i="45"/>
  <c r="U65" i="45"/>
  <c r="V65" i="45"/>
  <c r="W65" i="45"/>
  <c r="X65" i="45"/>
  <c r="AH65" i="45"/>
  <c r="AI65" i="45"/>
  <c r="AJ65" i="45"/>
  <c r="AK65" i="45"/>
  <c r="AL65" i="45"/>
  <c r="AM65" i="45"/>
  <c r="AN65" i="45"/>
  <c r="AO65" i="45"/>
  <c r="AP65" i="45"/>
  <c r="AQ65" i="45"/>
  <c r="AR65" i="45"/>
  <c r="AS65" i="45"/>
  <c r="AT65" i="45"/>
  <c r="AU65" i="45"/>
  <c r="AV65" i="45"/>
  <c r="AW65" i="45"/>
  <c r="AX65" i="45"/>
  <c r="AY65" i="45"/>
  <c r="G66" i="45"/>
  <c r="H66" i="45"/>
  <c r="I66" i="45"/>
  <c r="J66" i="45"/>
  <c r="K66" i="45"/>
  <c r="L66" i="45"/>
  <c r="M66" i="45"/>
  <c r="N66" i="45"/>
  <c r="O66" i="45"/>
  <c r="P66" i="45"/>
  <c r="Q66" i="45"/>
  <c r="R66" i="45"/>
  <c r="S66" i="45"/>
  <c r="T66" i="45"/>
  <c r="U66" i="45"/>
  <c r="V66" i="45"/>
  <c r="W66" i="45"/>
  <c r="X66" i="45"/>
  <c r="AH66" i="45"/>
  <c r="AI66" i="45"/>
  <c r="AJ66" i="45"/>
  <c r="AK66" i="45"/>
  <c r="AL66" i="45"/>
  <c r="AM66" i="45"/>
  <c r="AN66" i="45"/>
  <c r="AO66" i="45"/>
  <c r="AP66" i="45"/>
  <c r="AQ66" i="45"/>
  <c r="AR66" i="45"/>
  <c r="AS66" i="45"/>
  <c r="AT66" i="45"/>
  <c r="AU66" i="45"/>
  <c r="AV66" i="45"/>
  <c r="AW66" i="45"/>
  <c r="AX66" i="45"/>
  <c r="AY66" i="45"/>
  <c r="AB76" i="45"/>
  <c r="AB114" i="45" s="1"/>
  <c r="AB152" i="45" s="1"/>
  <c r="G89" i="45"/>
  <c r="H89" i="45"/>
  <c r="I89" i="45"/>
  <c r="J89" i="45"/>
  <c r="K89" i="45"/>
  <c r="L89" i="45"/>
  <c r="M89" i="45"/>
  <c r="N89" i="45"/>
  <c r="O89" i="45"/>
  <c r="P89" i="45"/>
  <c r="Q89" i="45"/>
  <c r="R89" i="45"/>
  <c r="S89" i="45"/>
  <c r="T89" i="45"/>
  <c r="U89" i="45"/>
  <c r="V89" i="45"/>
  <c r="W89" i="45"/>
  <c r="X89" i="45"/>
  <c r="AH89" i="45"/>
  <c r="AI89" i="45"/>
  <c r="AJ89" i="45"/>
  <c r="AK89" i="45"/>
  <c r="AL89" i="45"/>
  <c r="AM89" i="45"/>
  <c r="AN89" i="45"/>
  <c r="AO89" i="45"/>
  <c r="AP89" i="45"/>
  <c r="AQ89" i="45"/>
  <c r="AR89" i="45"/>
  <c r="AS89" i="45"/>
  <c r="AT89" i="45"/>
  <c r="AU89" i="45"/>
  <c r="AV89" i="45"/>
  <c r="AW89" i="45"/>
  <c r="AX89" i="45"/>
  <c r="AY89" i="45"/>
  <c r="G91" i="45"/>
  <c r="H91" i="45"/>
  <c r="I91" i="45"/>
  <c r="J91" i="45"/>
  <c r="K91" i="45"/>
  <c r="L91" i="45"/>
  <c r="M91" i="45"/>
  <c r="N91" i="45"/>
  <c r="O91" i="45"/>
  <c r="P91" i="45"/>
  <c r="Q91" i="45"/>
  <c r="R91" i="45"/>
  <c r="S91" i="45"/>
  <c r="T91" i="45"/>
  <c r="U91" i="45"/>
  <c r="V91" i="45"/>
  <c r="W91" i="45"/>
  <c r="X91" i="45"/>
  <c r="AH91" i="45"/>
  <c r="AI91" i="45"/>
  <c r="AJ91" i="45"/>
  <c r="AK91" i="45"/>
  <c r="AL91" i="45"/>
  <c r="AM91" i="45"/>
  <c r="AN91" i="45"/>
  <c r="AO91" i="45"/>
  <c r="AP91" i="45"/>
  <c r="AQ91" i="45"/>
  <c r="AR91" i="45"/>
  <c r="AS91" i="45"/>
  <c r="AT91" i="45"/>
  <c r="AU91" i="45"/>
  <c r="AV91" i="45"/>
  <c r="AW91" i="45"/>
  <c r="AX91" i="45"/>
  <c r="AY91" i="45"/>
  <c r="G92" i="45"/>
  <c r="H92" i="45"/>
  <c r="I92" i="45"/>
  <c r="J92" i="45"/>
  <c r="K92" i="45"/>
  <c r="L92" i="45"/>
  <c r="M92" i="45"/>
  <c r="N92" i="45"/>
  <c r="O92" i="45"/>
  <c r="P92" i="45"/>
  <c r="Q92" i="45"/>
  <c r="R92" i="45"/>
  <c r="S92" i="45"/>
  <c r="T92" i="45"/>
  <c r="U92" i="45"/>
  <c r="V92" i="45"/>
  <c r="W92" i="45"/>
  <c r="X92" i="45"/>
  <c r="AH92" i="45"/>
  <c r="AI92" i="45"/>
  <c r="AJ92" i="45"/>
  <c r="AK92" i="45"/>
  <c r="AL92" i="45"/>
  <c r="AM92" i="45"/>
  <c r="AN92" i="45"/>
  <c r="AO92" i="45"/>
  <c r="AP92" i="45"/>
  <c r="AQ92" i="45"/>
  <c r="AR92" i="45"/>
  <c r="AS92" i="45"/>
  <c r="AT92" i="45"/>
  <c r="AU92" i="45"/>
  <c r="AV92" i="45"/>
  <c r="AW92" i="45"/>
  <c r="AX92" i="45"/>
  <c r="AY92" i="45"/>
  <c r="G98" i="45"/>
  <c r="H98" i="45"/>
  <c r="I98" i="45"/>
  <c r="J98" i="45"/>
  <c r="K98" i="45"/>
  <c r="L98" i="45"/>
  <c r="M98" i="45"/>
  <c r="N98" i="45"/>
  <c r="O98" i="45"/>
  <c r="P98" i="45"/>
  <c r="Q98" i="45"/>
  <c r="R98" i="45"/>
  <c r="S98" i="45"/>
  <c r="T98" i="45"/>
  <c r="U98" i="45"/>
  <c r="V98" i="45"/>
  <c r="W98" i="45"/>
  <c r="X98" i="45"/>
  <c r="AH98" i="45"/>
  <c r="AI98" i="45"/>
  <c r="AJ98" i="45"/>
  <c r="AK98" i="45"/>
  <c r="AL98" i="45"/>
  <c r="AM98" i="45"/>
  <c r="AN98" i="45"/>
  <c r="AP98" i="45"/>
  <c r="AQ98" i="45"/>
  <c r="AR98" i="45"/>
  <c r="AS98" i="45"/>
  <c r="AT98" i="45"/>
  <c r="AU98" i="45"/>
  <c r="AV98" i="45"/>
  <c r="AW98" i="45"/>
  <c r="AX98" i="45"/>
  <c r="AY98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114" i="45"/>
  <c r="A152" i="45" s="1"/>
  <c r="G127" i="45"/>
  <c r="H127" i="45"/>
  <c r="I127" i="45"/>
  <c r="J127" i="45"/>
  <c r="K127" i="45"/>
  <c r="L127" i="45"/>
  <c r="M127" i="45"/>
  <c r="N127" i="45"/>
  <c r="O127" i="45"/>
  <c r="P127" i="45"/>
  <c r="Q127" i="45"/>
  <c r="R127" i="45"/>
  <c r="AH127" i="45"/>
  <c r="AI127" i="45"/>
  <c r="AJ127" i="45"/>
  <c r="AK127" i="45"/>
  <c r="AL127" i="45"/>
  <c r="AM127" i="45"/>
  <c r="AN127" i="45"/>
  <c r="AO127" i="45"/>
  <c r="AP127" i="45"/>
  <c r="AQ127" i="45"/>
  <c r="AR127" i="45"/>
  <c r="AS127" i="45"/>
  <c r="G129" i="45"/>
  <c r="H129" i="45"/>
  <c r="I129" i="45"/>
  <c r="J129" i="45"/>
  <c r="K129" i="45"/>
  <c r="L129" i="45"/>
  <c r="M129" i="45"/>
  <c r="N129" i="45"/>
  <c r="O129" i="45"/>
  <c r="P129" i="45"/>
  <c r="Q129" i="45"/>
  <c r="R129" i="45"/>
  <c r="AH129" i="45"/>
  <c r="AI129" i="45"/>
  <c r="AJ129" i="45"/>
  <c r="AK129" i="45"/>
  <c r="AL129" i="45"/>
  <c r="AM129" i="45"/>
  <c r="AN129" i="45"/>
  <c r="AO129" i="45"/>
  <c r="AP129" i="45"/>
  <c r="AQ129" i="45"/>
  <c r="AR129" i="45"/>
  <c r="AS129" i="45"/>
  <c r="G130" i="45"/>
  <c r="H130" i="45"/>
  <c r="I130" i="45"/>
  <c r="J130" i="45"/>
  <c r="K130" i="45"/>
  <c r="L130" i="45"/>
  <c r="M130" i="45"/>
  <c r="N130" i="45"/>
  <c r="O130" i="45"/>
  <c r="P130" i="45"/>
  <c r="Q130" i="45"/>
  <c r="R130" i="45"/>
  <c r="AH130" i="45"/>
  <c r="AI130" i="45"/>
  <c r="AJ130" i="45"/>
  <c r="AK130" i="45"/>
  <c r="AL130" i="45"/>
  <c r="AM130" i="45"/>
  <c r="AN130" i="45"/>
  <c r="AO130" i="45"/>
  <c r="AP130" i="45"/>
  <c r="AQ130" i="45"/>
  <c r="AR130" i="45"/>
  <c r="AS130" i="45"/>
  <c r="G136" i="45"/>
  <c r="H136" i="45"/>
  <c r="I136" i="45"/>
  <c r="J136" i="45"/>
  <c r="K136" i="45"/>
  <c r="L136" i="45"/>
  <c r="M136" i="45"/>
  <c r="N136" i="45"/>
  <c r="O136" i="45"/>
  <c r="P136" i="45"/>
  <c r="Q136" i="45"/>
  <c r="R136" i="45"/>
  <c r="AH136" i="45"/>
  <c r="AI136" i="45"/>
  <c r="AJ136" i="45"/>
  <c r="AK136" i="45"/>
  <c r="AL136" i="45"/>
  <c r="AM136" i="45"/>
  <c r="AN136" i="45"/>
  <c r="AO136" i="45"/>
  <c r="AP136" i="45"/>
  <c r="AQ136" i="45"/>
  <c r="AR136" i="45"/>
  <c r="AS136" i="45"/>
  <c r="G140" i="45"/>
  <c r="H140" i="45"/>
  <c r="I140" i="45"/>
  <c r="J140" i="45"/>
  <c r="K140" i="45"/>
  <c r="L140" i="45"/>
  <c r="M140" i="45"/>
  <c r="N140" i="45"/>
  <c r="O140" i="45"/>
  <c r="P140" i="45"/>
  <c r="Q140" i="45"/>
  <c r="R140" i="45"/>
  <c r="AH140" i="45"/>
  <c r="AI140" i="45"/>
  <c r="AJ140" i="45"/>
  <c r="AK140" i="45"/>
  <c r="AL140" i="45"/>
  <c r="AM140" i="45"/>
  <c r="AN140" i="45"/>
  <c r="AO140" i="45"/>
  <c r="AP140" i="45"/>
  <c r="AQ140" i="45"/>
  <c r="AR140" i="45"/>
  <c r="AS140" i="45"/>
  <c r="G141" i="45"/>
  <c r="H141" i="45"/>
  <c r="I141" i="45"/>
  <c r="J141" i="45"/>
  <c r="K141" i="45"/>
  <c r="L141" i="45"/>
  <c r="M141" i="45"/>
  <c r="N141" i="45"/>
  <c r="O141" i="45"/>
  <c r="P141" i="45"/>
  <c r="Q141" i="45"/>
  <c r="R141" i="45"/>
  <c r="AH141" i="45"/>
  <c r="AI141" i="45"/>
  <c r="AJ141" i="45"/>
  <c r="AK141" i="45"/>
  <c r="AL141" i="45"/>
  <c r="AM141" i="45"/>
  <c r="AN141" i="45"/>
  <c r="AO141" i="45"/>
  <c r="AP141" i="45"/>
  <c r="AQ141" i="45"/>
  <c r="AR141" i="45"/>
  <c r="AS141" i="45"/>
  <c r="G142" i="45"/>
  <c r="H142" i="45"/>
  <c r="I142" i="45"/>
  <c r="J142" i="45"/>
  <c r="K142" i="45"/>
  <c r="L142" i="45"/>
  <c r="M142" i="45"/>
  <c r="N142" i="45"/>
  <c r="O142" i="45"/>
  <c r="P142" i="45"/>
  <c r="Q142" i="45"/>
  <c r="R142" i="45"/>
  <c r="AH142" i="45"/>
  <c r="AI142" i="45"/>
  <c r="AJ142" i="45"/>
  <c r="AK142" i="45"/>
  <c r="AL142" i="45"/>
  <c r="AM142" i="45"/>
  <c r="AN142" i="45"/>
  <c r="AO142" i="45"/>
  <c r="AP142" i="45"/>
  <c r="AQ142" i="45"/>
  <c r="AR142" i="45"/>
  <c r="AS142" i="45"/>
  <c r="G10" i="59"/>
  <c r="H10" i="59"/>
  <c r="I10" i="59"/>
  <c r="J10" i="59"/>
  <c r="K10" i="59"/>
  <c r="L10" i="59"/>
  <c r="M10" i="59"/>
  <c r="N10" i="59"/>
  <c r="O10" i="59"/>
  <c r="P10" i="59"/>
  <c r="Q10" i="59"/>
  <c r="R10" i="59"/>
  <c r="S10" i="59"/>
  <c r="T10" i="59"/>
  <c r="U10" i="59"/>
  <c r="V10" i="59"/>
  <c r="W10" i="59"/>
  <c r="X10" i="59"/>
  <c r="AH10" i="59"/>
  <c r="AI10" i="59"/>
  <c r="AJ10" i="59"/>
  <c r="AK10" i="59"/>
  <c r="AL10" i="59"/>
  <c r="AM10" i="59"/>
  <c r="AN10" i="59"/>
  <c r="AO10" i="59"/>
  <c r="AP10" i="59"/>
  <c r="AQ10" i="59"/>
  <c r="AR10" i="59"/>
  <c r="AS10" i="59"/>
  <c r="AT10" i="59"/>
  <c r="AU10" i="59"/>
  <c r="AV10" i="59"/>
  <c r="AW10" i="59"/>
  <c r="AX10" i="59"/>
  <c r="AY10" i="59"/>
  <c r="J14" i="59"/>
  <c r="K14" i="59"/>
  <c r="L14" i="59"/>
  <c r="M14" i="59"/>
  <c r="N14" i="59"/>
  <c r="O14" i="59"/>
  <c r="P14" i="59"/>
  <c r="Q14" i="59"/>
  <c r="R14" i="59"/>
  <c r="S14" i="59"/>
  <c r="T14" i="59"/>
  <c r="U14" i="59"/>
  <c r="V14" i="59"/>
  <c r="W14" i="59"/>
  <c r="X14" i="59"/>
  <c r="AK14" i="59"/>
  <c r="AL14" i="59"/>
  <c r="AM14" i="59"/>
  <c r="AN14" i="59"/>
  <c r="AO14" i="59"/>
  <c r="AP14" i="59"/>
  <c r="AQ14" i="59"/>
  <c r="AR14" i="59"/>
  <c r="AS14" i="59"/>
  <c r="AT14" i="59"/>
  <c r="AU14" i="59"/>
  <c r="AV14" i="59"/>
  <c r="AW14" i="59"/>
  <c r="AX14" i="59"/>
  <c r="AY14" i="59"/>
  <c r="W15" i="59"/>
  <c r="T15" i="59" s="1"/>
  <c r="AX15" i="59"/>
  <c r="AU15" i="59" s="1"/>
  <c r="W16" i="59"/>
  <c r="X16" i="59" s="1"/>
  <c r="AX16" i="59"/>
  <c r="AW16" i="59" s="1"/>
  <c r="W17" i="59"/>
  <c r="V17" i="59" s="1"/>
  <c r="AX17" i="59"/>
  <c r="AW17" i="59" s="1"/>
  <c r="W18" i="59"/>
  <c r="T18" i="59" s="1"/>
  <c r="AX18" i="59"/>
  <c r="AW18" i="59" s="1"/>
  <c r="G21" i="59"/>
  <c r="H21" i="59"/>
  <c r="I21" i="59"/>
  <c r="J21" i="59"/>
  <c r="K21" i="59"/>
  <c r="L21" i="59"/>
  <c r="M21" i="59"/>
  <c r="N21" i="59"/>
  <c r="O21" i="59"/>
  <c r="P21" i="59"/>
  <c r="Q21" i="59"/>
  <c r="R21" i="59"/>
  <c r="S21" i="59"/>
  <c r="T21" i="59"/>
  <c r="U21" i="59"/>
  <c r="V21" i="59"/>
  <c r="W21" i="59"/>
  <c r="X21" i="59"/>
  <c r="AH21" i="59"/>
  <c r="AI21" i="59"/>
  <c r="AJ21" i="59"/>
  <c r="AK21" i="59"/>
  <c r="AL21" i="59"/>
  <c r="AM21" i="59"/>
  <c r="AN21" i="59"/>
  <c r="AO21" i="59"/>
  <c r="AP21" i="59"/>
  <c r="AQ21" i="59"/>
  <c r="AR21" i="59"/>
  <c r="AS21" i="59"/>
  <c r="AT21" i="59"/>
  <c r="AU21" i="59"/>
  <c r="AV21" i="59"/>
  <c r="AW21" i="59"/>
  <c r="AX21" i="59"/>
  <c r="AY21" i="59"/>
  <c r="P23" i="59"/>
  <c r="P24" i="59" s="1"/>
  <c r="Q23" i="59"/>
  <c r="Q24" i="59" s="1"/>
  <c r="R23" i="59"/>
  <c r="R24" i="59" s="1"/>
  <c r="S23" i="59"/>
  <c r="S24" i="59" s="1"/>
  <c r="T23" i="59"/>
  <c r="T24" i="59" s="1"/>
  <c r="U23" i="59"/>
  <c r="U24" i="59" s="1"/>
  <c r="V23" i="59"/>
  <c r="V24" i="59" s="1"/>
  <c r="W23" i="59"/>
  <c r="W24" i="59" s="1"/>
  <c r="X23" i="59"/>
  <c r="X24" i="59" s="1"/>
  <c r="AQ23" i="59"/>
  <c r="AQ24" i="59" s="1"/>
  <c r="AR23" i="59"/>
  <c r="AR24" i="59" s="1"/>
  <c r="AS23" i="59"/>
  <c r="AS24" i="59" s="1"/>
  <c r="AT23" i="59"/>
  <c r="AT24" i="59" s="1"/>
  <c r="AU23" i="59"/>
  <c r="AU24" i="59" s="1"/>
  <c r="AV23" i="59"/>
  <c r="AV24" i="59" s="1"/>
  <c r="AW23" i="59"/>
  <c r="AW24" i="59" s="1"/>
  <c r="AX23" i="59"/>
  <c r="AX24" i="59" s="1"/>
  <c r="AY23" i="59"/>
  <c r="AY24" i="59" s="1"/>
  <c r="G27" i="59"/>
  <c r="H27" i="59"/>
  <c r="I27" i="59"/>
  <c r="J27" i="59"/>
  <c r="K27" i="59"/>
  <c r="L27" i="59"/>
  <c r="M27" i="59"/>
  <c r="N27" i="59"/>
  <c r="O27" i="59"/>
  <c r="P27" i="59"/>
  <c r="Q27" i="59"/>
  <c r="R27" i="59"/>
  <c r="S27" i="59"/>
  <c r="T27" i="59"/>
  <c r="U27" i="59"/>
  <c r="V27" i="59"/>
  <c r="W27" i="59"/>
  <c r="X27" i="59"/>
  <c r="AH27" i="59"/>
  <c r="AI27" i="59"/>
  <c r="AJ27" i="59"/>
  <c r="AK27" i="59"/>
  <c r="AL27" i="59"/>
  <c r="AM27" i="59"/>
  <c r="AN27" i="59"/>
  <c r="AO27" i="59"/>
  <c r="AP27" i="59"/>
  <c r="AQ27" i="59"/>
  <c r="AR27" i="59"/>
  <c r="AS27" i="59"/>
  <c r="AT27" i="59"/>
  <c r="AU27" i="59"/>
  <c r="AV27" i="59"/>
  <c r="AW27" i="59"/>
  <c r="AX27" i="59"/>
  <c r="AY27" i="59"/>
  <c r="G28" i="59"/>
  <c r="H28" i="59"/>
  <c r="I28" i="59"/>
  <c r="J28" i="59"/>
  <c r="K28" i="59"/>
  <c r="L28" i="59"/>
  <c r="M28" i="59"/>
  <c r="N28" i="59"/>
  <c r="O28" i="59"/>
  <c r="P28" i="59"/>
  <c r="Q28" i="59"/>
  <c r="R28" i="59"/>
  <c r="S28" i="59"/>
  <c r="T28" i="59"/>
  <c r="U28" i="59"/>
  <c r="V28" i="59"/>
  <c r="W28" i="59"/>
  <c r="X28" i="59"/>
  <c r="AH28" i="59"/>
  <c r="AI28" i="59"/>
  <c r="AJ28" i="59"/>
  <c r="AK28" i="59"/>
  <c r="AL28" i="59"/>
  <c r="AM28" i="59"/>
  <c r="AN28" i="59"/>
  <c r="AO28" i="59"/>
  <c r="AP28" i="59"/>
  <c r="AQ28" i="59"/>
  <c r="AR28" i="59"/>
  <c r="AS28" i="59"/>
  <c r="AT28" i="59"/>
  <c r="AU28" i="59"/>
  <c r="AV28" i="59"/>
  <c r="AW28" i="59"/>
  <c r="AX28" i="59"/>
  <c r="AY28" i="59"/>
  <c r="J29" i="59"/>
  <c r="K29" i="59"/>
  <c r="L29" i="59"/>
  <c r="M29" i="59"/>
  <c r="N29" i="59"/>
  <c r="O29" i="59"/>
  <c r="P29" i="59"/>
  <c r="Q29" i="59"/>
  <c r="R29" i="59"/>
  <c r="S29" i="59"/>
  <c r="T29" i="59"/>
  <c r="U29" i="59"/>
  <c r="V29" i="59"/>
  <c r="W29" i="59"/>
  <c r="X29" i="59"/>
  <c r="AK29" i="59"/>
  <c r="AL29" i="59"/>
  <c r="AM29" i="59"/>
  <c r="AN29" i="59"/>
  <c r="AO29" i="59"/>
  <c r="AP29" i="59"/>
  <c r="AQ29" i="59"/>
  <c r="AR29" i="59"/>
  <c r="AS29" i="59"/>
  <c r="AT29" i="59"/>
  <c r="AU29" i="59"/>
  <c r="AV29" i="59"/>
  <c r="AW29" i="59"/>
  <c r="AX29" i="59"/>
  <c r="AY29" i="59"/>
  <c r="M30" i="59"/>
  <c r="J30" i="59" s="1"/>
  <c r="G30" i="59" s="1"/>
  <c r="N30" i="59"/>
  <c r="K30" i="59" s="1"/>
  <c r="H30" i="59" s="1"/>
  <c r="O30" i="59"/>
  <c r="L30" i="59" s="1"/>
  <c r="I30" i="59" s="1"/>
  <c r="P30" i="59"/>
  <c r="Q30" i="59"/>
  <c r="R30" i="59"/>
  <c r="S30" i="59"/>
  <c r="T30" i="59"/>
  <c r="U30" i="59"/>
  <c r="V30" i="59"/>
  <c r="W30" i="59"/>
  <c r="X30" i="59"/>
  <c r="AN30" i="59"/>
  <c r="AK30" i="59" s="1"/>
  <c r="AH30" i="59" s="1"/>
  <c r="AO30" i="59"/>
  <c r="AL30" i="59" s="1"/>
  <c r="AI30" i="59" s="1"/>
  <c r="AP30" i="59"/>
  <c r="AM30" i="59" s="1"/>
  <c r="AJ30" i="59" s="1"/>
  <c r="AQ30" i="59"/>
  <c r="AR30" i="59"/>
  <c r="AS30" i="59"/>
  <c r="AT30" i="59"/>
  <c r="AU30" i="59"/>
  <c r="AV30" i="59"/>
  <c r="AW30" i="59"/>
  <c r="AX30" i="59"/>
  <c r="AY30" i="59"/>
  <c r="AB40" i="59"/>
  <c r="G53" i="59"/>
  <c r="H53" i="59"/>
  <c r="I53" i="59"/>
  <c r="J53" i="59"/>
  <c r="K53" i="59"/>
  <c r="L53" i="59"/>
  <c r="M53" i="59"/>
  <c r="N53" i="59"/>
  <c r="O53" i="59"/>
  <c r="P53" i="59"/>
  <c r="Q53" i="59"/>
  <c r="R53" i="59"/>
  <c r="S53" i="59"/>
  <c r="T53" i="59"/>
  <c r="U53" i="59"/>
  <c r="V53" i="59"/>
  <c r="W53" i="59"/>
  <c r="X53" i="59"/>
  <c r="AH53" i="59"/>
  <c r="AI53" i="59"/>
  <c r="AJ53" i="59"/>
  <c r="AK53" i="59"/>
  <c r="AL53" i="59"/>
  <c r="AM53" i="59"/>
  <c r="AN53" i="59"/>
  <c r="AO53" i="59"/>
  <c r="AP53" i="59"/>
  <c r="AQ53" i="59"/>
  <c r="AR53" i="59"/>
  <c r="AS53" i="59"/>
  <c r="AT53" i="59"/>
  <c r="AU53" i="59"/>
  <c r="AV53" i="59"/>
  <c r="AW53" i="59"/>
  <c r="AX53" i="59"/>
  <c r="AY53" i="59"/>
  <c r="G57" i="59"/>
  <c r="H57" i="59"/>
  <c r="I57" i="59"/>
  <c r="J57" i="59"/>
  <c r="K57" i="59"/>
  <c r="L57" i="59"/>
  <c r="M57" i="59"/>
  <c r="N57" i="59"/>
  <c r="O57" i="59"/>
  <c r="P57" i="59"/>
  <c r="Q57" i="59"/>
  <c r="R57" i="59"/>
  <c r="S57" i="59"/>
  <c r="T57" i="59"/>
  <c r="U57" i="59"/>
  <c r="V57" i="59"/>
  <c r="W57" i="59"/>
  <c r="X57" i="59"/>
  <c r="AH57" i="59"/>
  <c r="AI57" i="59"/>
  <c r="AJ57" i="59"/>
  <c r="AK57" i="59"/>
  <c r="AL57" i="59"/>
  <c r="AM57" i="59"/>
  <c r="AN57" i="59"/>
  <c r="AO57" i="59"/>
  <c r="AP57" i="59"/>
  <c r="AQ57" i="59"/>
  <c r="AR57" i="59"/>
  <c r="AS57" i="59"/>
  <c r="AT57" i="59"/>
  <c r="AU57" i="59"/>
  <c r="AV57" i="59"/>
  <c r="AW57" i="59"/>
  <c r="AX57" i="59"/>
  <c r="AY57" i="59"/>
  <c r="G58" i="59"/>
  <c r="I58" i="59"/>
  <c r="K58" i="59"/>
  <c r="J58" i="59" s="1"/>
  <c r="N58" i="59"/>
  <c r="O58" i="59" s="1"/>
  <c r="Q58" i="59"/>
  <c r="AH58" i="59"/>
  <c r="AJ58" i="59"/>
  <c r="AL58" i="59"/>
  <c r="AK58" i="59" s="1"/>
  <c r="AO58" i="59"/>
  <c r="AN58" i="59" s="1"/>
  <c r="AR58" i="59"/>
  <c r="AS58" i="59" s="1"/>
  <c r="G59" i="59"/>
  <c r="I59" i="59"/>
  <c r="K59" i="59"/>
  <c r="N59" i="59"/>
  <c r="M59" i="59" s="1"/>
  <c r="Q59" i="59"/>
  <c r="R59" i="59"/>
  <c r="AH59" i="59"/>
  <c r="AJ59" i="59"/>
  <c r="AL59" i="59"/>
  <c r="AM59" i="59"/>
  <c r="AN59" i="59"/>
  <c r="AP59" i="59"/>
  <c r="AR59" i="59"/>
  <c r="G60" i="59"/>
  <c r="I60" i="59"/>
  <c r="K60" i="59"/>
  <c r="N60" i="59"/>
  <c r="O60" i="59"/>
  <c r="Q60" i="59"/>
  <c r="AH60" i="59"/>
  <c r="AJ60" i="59"/>
  <c r="AL60" i="59"/>
  <c r="AK60" i="59" s="1"/>
  <c r="AN60" i="59"/>
  <c r="AP60" i="59"/>
  <c r="AR60" i="59"/>
  <c r="AQ60" i="59" s="1"/>
  <c r="I61" i="59"/>
  <c r="K61" i="59"/>
  <c r="J61" i="59" s="1"/>
  <c r="N61" i="59"/>
  <c r="M61" i="59" s="1"/>
  <c r="Q61" i="59"/>
  <c r="R61" i="59" s="1"/>
  <c r="AH61" i="59"/>
  <c r="AJ61" i="59"/>
  <c r="AL61" i="59"/>
  <c r="AK61" i="59" s="1"/>
  <c r="AN61" i="59"/>
  <c r="AP61" i="59"/>
  <c r="AR61" i="59"/>
  <c r="AS61" i="59" s="1"/>
  <c r="H63" i="59"/>
  <c r="I63" i="59"/>
  <c r="J63" i="59"/>
  <c r="K63" i="59"/>
  <c r="L63" i="59"/>
  <c r="M63" i="59"/>
  <c r="N63" i="59"/>
  <c r="O63" i="59"/>
  <c r="P63" i="59"/>
  <c r="Q63" i="59"/>
  <c r="R63" i="59"/>
  <c r="S63" i="59"/>
  <c r="T63" i="59"/>
  <c r="U63" i="59"/>
  <c r="V63" i="59"/>
  <c r="W63" i="59"/>
  <c r="X63" i="59"/>
  <c r="AH63" i="59"/>
  <c r="AJ63" i="59"/>
  <c r="AK63" i="59"/>
  <c r="AL63" i="59"/>
  <c r="AM63" i="59"/>
  <c r="AN63" i="59"/>
  <c r="AO63" i="59"/>
  <c r="AP63" i="59"/>
  <c r="AQ63" i="59"/>
  <c r="AR63" i="59"/>
  <c r="AS63" i="59"/>
  <c r="AT63" i="59"/>
  <c r="AU63" i="59"/>
  <c r="AV63" i="59"/>
  <c r="AW63" i="59"/>
  <c r="AX63" i="59"/>
  <c r="AY63" i="59"/>
  <c r="G65" i="59"/>
  <c r="H65" i="59"/>
  <c r="I65" i="59"/>
  <c r="J65" i="59"/>
  <c r="K65" i="59"/>
  <c r="L65" i="59"/>
  <c r="M65" i="59"/>
  <c r="N65" i="59"/>
  <c r="O65" i="59"/>
  <c r="P65" i="59"/>
  <c r="Q65" i="59"/>
  <c r="R65" i="59"/>
  <c r="S65" i="59"/>
  <c r="T65" i="59"/>
  <c r="U65" i="59"/>
  <c r="V65" i="59"/>
  <c r="W65" i="59"/>
  <c r="X65" i="59"/>
  <c r="AH65" i="59"/>
  <c r="AI65" i="59"/>
  <c r="AJ65" i="59"/>
  <c r="AK65" i="59"/>
  <c r="AL65" i="59"/>
  <c r="AM65" i="59"/>
  <c r="AN65" i="59"/>
  <c r="AO65" i="59"/>
  <c r="AP65" i="59"/>
  <c r="AQ65" i="59"/>
  <c r="AR65" i="59"/>
  <c r="AS65" i="59"/>
  <c r="AT65" i="59"/>
  <c r="AU65" i="59"/>
  <c r="AV65" i="59"/>
  <c r="AW65" i="59"/>
  <c r="AX65" i="59"/>
  <c r="AY65" i="59"/>
  <c r="G66" i="59"/>
  <c r="H66" i="59"/>
  <c r="I66" i="59"/>
  <c r="J66" i="59"/>
  <c r="K66" i="59"/>
  <c r="L66" i="59"/>
  <c r="M66" i="59"/>
  <c r="N66" i="59"/>
  <c r="O66" i="59"/>
  <c r="P66" i="59"/>
  <c r="Q66" i="59"/>
  <c r="R66" i="59"/>
  <c r="S66" i="59"/>
  <c r="T66" i="59"/>
  <c r="U66" i="59"/>
  <c r="V66" i="59"/>
  <c r="W66" i="59"/>
  <c r="X66" i="59"/>
  <c r="AH66" i="59"/>
  <c r="AI66" i="59"/>
  <c r="AJ66" i="59"/>
  <c r="AK66" i="59"/>
  <c r="AL66" i="59"/>
  <c r="AM66" i="59"/>
  <c r="AN66" i="59"/>
  <c r="AO66" i="59"/>
  <c r="AP66" i="59"/>
  <c r="AQ66" i="59"/>
  <c r="AR66" i="59"/>
  <c r="AS66" i="59"/>
  <c r="AT66" i="59"/>
  <c r="AU66" i="59"/>
  <c r="AV66" i="59"/>
  <c r="AW66" i="59"/>
  <c r="AX66" i="59"/>
  <c r="AY66" i="59"/>
  <c r="G67" i="59"/>
  <c r="H67" i="59"/>
  <c r="I67" i="59"/>
  <c r="J67" i="59"/>
  <c r="K67" i="59"/>
  <c r="L67" i="59"/>
  <c r="M67" i="59"/>
  <c r="N67" i="59"/>
  <c r="O67" i="59"/>
  <c r="P67" i="59"/>
  <c r="Q67" i="59"/>
  <c r="R67" i="59"/>
  <c r="S67" i="59"/>
  <c r="T67" i="59"/>
  <c r="U67" i="59"/>
  <c r="V67" i="59"/>
  <c r="W67" i="59"/>
  <c r="X67" i="59"/>
  <c r="AH67" i="59"/>
  <c r="AI67" i="59"/>
  <c r="AJ67" i="59"/>
  <c r="AK67" i="59"/>
  <c r="AL67" i="59"/>
  <c r="AM67" i="59"/>
  <c r="AN67" i="59"/>
  <c r="AO67" i="59"/>
  <c r="AP67" i="59"/>
  <c r="AQ67" i="59"/>
  <c r="AR67" i="59"/>
  <c r="AS67" i="59"/>
  <c r="AT67" i="59"/>
  <c r="AU67" i="59"/>
  <c r="AV67" i="59"/>
  <c r="AW67" i="59"/>
  <c r="AX67" i="59"/>
  <c r="AY67" i="59"/>
  <c r="G69" i="59"/>
  <c r="H69" i="59"/>
  <c r="I69" i="59"/>
  <c r="J69" i="59"/>
  <c r="K69" i="59"/>
  <c r="L69" i="59"/>
  <c r="M69" i="59"/>
  <c r="N69" i="59"/>
  <c r="O69" i="59"/>
  <c r="P69" i="59"/>
  <c r="Q69" i="59"/>
  <c r="R69" i="59"/>
  <c r="S69" i="59"/>
  <c r="T69" i="59"/>
  <c r="U69" i="59"/>
  <c r="V69" i="59"/>
  <c r="W69" i="59"/>
  <c r="X69" i="59"/>
  <c r="AH69" i="59"/>
  <c r="AI69" i="59"/>
  <c r="AJ69" i="59"/>
  <c r="AK69" i="59"/>
  <c r="AL69" i="59"/>
  <c r="AM69" i="59"/>
  <c r="AN69" i="59"/>
  <c r="AO69" i="59"/>
  <c r="AP69" i="59"/>
  <c r="AQ69" i="59"/>
  <c r="AR69" i="59"/>
  <c r="AS69" i="59"/>
  <c r="AT69" i="59"/>
  <c r="AU69" i="59"/>
  <c r="AV69" i="59"/>
  <c r="AW69" i="59"/>
  <c r="AX69" i="59"/>
  <c r="AY69" i="59"/>
  <c r="G70" i="59"/>
  <c r="H70" i="59"/>
  <c r="I70" i="59"/>
  <c r="J70" i="59"/>
  <c r="K70" i="59"/>
  <c r="L70" i="59"/>
  <c r="M70" i="59"/>
  <c r="N70" i="59"/>
  <c r="O70" i="59"/>
  <c r="P70" i="59"/>
  <c r="Q70" i="59"/>
  <c r="R70" i="59"/>
  <c r="S70" i="59"/>
  <c r="T70" i="59"/>
  <c r="U70" i="59"/>
  <c r="V70" i="59"/>
  <c r="W70" i="59"/>
  <c r="X70" i="59"/>
  <c r="AH70" i="59"/>
  <c r="AI70" i="59"/>
  <c r="AJ70" i="59"/>
  <c r="AK70" i="59"/>
  <c r="AL70" i="59"/>
  <c r="AM70" i="59"/>
  <c r="AN70" i="59"/>
  <c r="AO70" i="59"/>
  <c r="AP70" i="59"/>
  <c r="AQ70" i="59"/>
  <c r="AR70" i="59"/>
  <c r="AS70" i="59"/>
  <c r="AT70" i="59"/>
  <c r="AU70" i="59"/>
  <c r="AV70" i="59"/>
  <c r="AW70" i="59"/>
  <c r="AX70" i="59"/>
  <c r="AY70" i="59"/>
  <c r="G71" i="59"/>
  <c r="H71" i="59"/>
  <c r="I71" i="59"/>
  <c r="J71" i="59"/>
  <c r="K71" i="59"/>
  <c r="L71" i="59"/>
  <c r="M71" i="59"/>
  <c r="N71" i="59"/>
  <c r="O71" i="59"/>
  <c r="P71" i="59"/>
  <c r="Q71" i="59"/>
  <c r="R71" i="59"/>
  <c r="S71" i="59"/>
  <c r="T71" i="59"/>
  <c r="U71" i="59"/>
  <c r="V71" i="59"/>
  <c r="W71" i="59"/>
  <c r="X71" i="59"/>
  <c r="AH71" i="59"/>
  <c r="AI71" i="59"/>
  <c r="AJ71" i="59"/>
  <c r="AK71" i="59"/>
  <c r="AL71" i="59"/>
  <c r="AM71" i="59"/>
  <c r="AN71" i="59"/>
  <c r="AO71" i="59"/>
  <c r="AP71" i="59"/>
  <c r="AQ71" i="59"/>
  <c r="AR71" i="59"/>
  <c r="AS71" i="59"/>
  <c r="AT71" i="59"/>
  <c r="AU71" i="59"/>
  <c r="AV71" i="59"/>
  <c r="AW71" i="59"/>
  <c r="AX71" i="59"/>
  <c r="AY71" i="59"/>
  <c r="G72" i="59"/>
  <c r="H72" i="59"/>
  <c r="I72" i="59"/>
  <c r="J72" i="59"/>
  <c r="K72" i="59"/>
  <c r="L72" i="59"/>
  <c r="M72" i="59"/>
  <c r="N72" i="59"/>
  <c r="O72" i="59"/>
  <c r="P72" i="59"/>
  <c r="Q72" i="59"/>
  <c r="R72" i="59"/>
  <c r="S72" i="59"/>
  <c r="T72" i="59"/>
  <c r="U72" i="59"/>
  <c r="V72" i="59"/>
  <c r="W72" i="59"/>
  <c r="X72" i="59"/>
  <c r="AH72" i="59"/>
  <c r="AI72" i="59"/>
  <c r="AJ72" i="59"/>
  <c r="AK72" i="59"/>
  <c r="AL72" i="59"/>
  <c r="AM72" i="59"/>
  <c r="AN72" i="59"/>
  <c r="AO72" i="59"/>
  <c r="AP72" i="59"/>
  <c r="AQ72" i="59"/>
  <c r="AR72" i="59"/>
  <c r="AS72" i="59"/>
  <c r="AT72" i="59"/>
  <c r="AU72" i="59"/>
  <c r="AV72" i="59"/>
  <c r="AW72" i="59"/>
  <c r="AX72" i="59"/>
  <c r="AY72" i="59"/>
  <c r="AB82" i="59"/>
  <c r="AB124" i="59" s="1"/>
  <c r="AB166" i="59" s="1"/>
  <c r="G95" i="59"/>
  <c r="H95" i="59"/>
  <c r="I95" i="59"/>
  <c r="J95" i="59"/>
  <c r="K95" i="59"/>
  <c r="L95" i="59"/>
  <c r="M95" i="59"/>
  <c r="N95" i="59"/>
  <c r="O95" i="59"/>
  <c r="P95" i="59"/>
  <c r="Q95" i="59"/>
  <c r="R95" i="59"/>
  <c r="S95" i="59"/>
  <c r="T95" i="59"/>
  <c r="U95" i="59"/>
  <c r="V95" i="59"/>
  <c r="W95" i="59"/>
  <c r="X95" i="59"/>
  <c r="AH95" i="59"/>
  <c r="AI95" i="59"/>
  <c r="AJ95" i="59"/>
  <c r="AK95" i="59"/>
  <c r="AL95" i="59"/>
  <c r="AM95" i="59"/>
  <c r="AN95" i="59"/>
  <c r="AO95" i="59"/>
  <c r="AP95" i="59"/>
  <c r="AQ95" i="59"/>
  <c r="AR95" i="59"/>
  <c r="AS95" i="59"/>
  <c r="AT95" i="59"/>
  <c r="AU95" i="59"/>
  <c r="AV95" i="59"/>
  <c r="AW95" i="59"/>
  <c r="AX95" i="59"/>
  <c r="AY95" i="59"/>
  <c r="G99" i="59"/>
  <c r="H99" i="59"/>
  <c r="I99" i="59"/>
  <c r="J99" i="59"/>
  <c r="K99" i="59"/>
  <c r="L99" i="59"/>
  <c r="M99" i="59"/>
  <c r="N99" i="59"/>
  <c r="O99" i="59"/>
  <c r="P99" i="59"/>
  <c r="Q99" i="59"/>
  <c r="R99" i="59"/>
  <c r="S99" i="59"/>
  <c r="T99" i="59"/>
  <c r="U99" i="59"/>
  <c r="V99" i="59"/>
  <c r="W99" i="59"/>
  <c r="X99" i="59"/>
  <c r="AH99" i="59"/>
  <c r="G107" i="59"/>
  <c r="G108" i="59" s="1"/>
  <c r="H107" i="59"/>
  <c r="H108" i="59" s="1"/>
  <c r="I107" i="59"/>
  <c r="I108" i="59" s="1"/>
  <c r="N107" i="59"/>
  <c r="N108" i="59" s="1"/>
  <c r="O107" i="59"/>
  <c r="O108" i="59" s="1"/>
  <c r="Q107" i="59"/>
  <c r="Q108" i="59" s="1"/>
  <c r="R107" i="59"/>
  <c r="R108" i="59" s="1"/>
  <c r="T107" i="59"/>
  <c r="T108" i="59" s="1"/>
  <c r="U107" i="59"/>
  <c r="U108" i="59" s="1"/>
  <c r="X107" i="59"/>
  <c r="X108" i="59" s="1"/>
  <c r="J108" i="59"/>
  <c r="K108" i="59"/>
  <c r="M108" i="59"/>
  <c r="P108" i="59"/>
  <c r="S108" i="59"/>
  <c r="V108" i="59"/>
  <c r="W108" i="59"/>
  <c r="AH108" i="59"/>
  <c r="AI108" i="59"/>
  <c r="AJ108" i="59"/>
  <c r="AM108" i="59"/>
  <c r="AP108" i="59"/>
  <c r="AS108" i="59"/>
  <c r="AV108" i="59"/>
  <c r="AY108" i="59"/>
  <c r="G109" i="59"/>
  <c r="H109" i="59"/>
  <c r="I109" i="59"/>
  <c r="J109" i="59"/>
  <c r="K109" i="59"/>
  <c r="L109" i="59"/>
  <c r="M109" i="59"/>
  <c r="N109" i="59"/>
  <c r="O109" i="59"/>
  <c r="P109" i="59"/>
  <c r="Q109" i="59"/>
  <c r="R109" i="59"/>
  <c r="S109" i="59"/>
  <c r="T109" i="59"/>
  <c r="U109" i="59"/>
  <c r="V109" i="59"/>
  <c r="W109" i="59"/>
  <c r="X109" i="59"/>
  <c r="AH109" i="59"/>
  <c r="AI109" i="59"/>
  <c r="AJ109" i="59"/>
  <c r="AK109" i="59"/>
  <c r="AL109" i="59"/>
  <c r="AM109" i="59"/>
  <c r="AN109" i="59"/>
  <c r="AO109" i="59"/>
  <c r="AP109" i="59"/>
  <c r="AQ109" i="59"/>
  <c r="AR109" i="59"/>
  <c r="AS109" i="59"/>
  <c r="AT109" i="59"/>
  <c r="AU109" i="59"/>
  <c r="AV109" i="59"/>
  <c r="AW109" i="59"/>
  <c r="AX109" i="59"/>
  <c r="AY109" i="59"/>
  <c r="G111" i="59"/>
  <c r="H111" i="59"/>
  <c r="I111" i="59"/>
  <c r="J111" i="59"/>
  <c r="K111" i="59"/>
  <c r="L111" i="59"/>
  <c r="M111" i="59"/>
  <c r="N111" i="59"/>
  <c r="O111" i="59"/>
  <c r="P111" i="59"/>
  <c r="Q111" i="59"/>
  <c r="R111" i="59"/>
  <c r="S111" i="59"/>
  <c r="T111" i="59"/>
  <c r="U111" i="59"/>
  <c r="V111" i="59"/>
  <c r="W111" i="59"/>
  <c r="X111" i="59"/>
  <c r="AH111" i="59"/>
  <c r="AI111" i="59"/>
  <c r="AJ111" i="59"/>
  <c r="AK111" i="59"/>
  <c r="AL111" i="59"/>
  <c r="AM111" i="59"/>
  <c r="AN111" i="59"/>
  <c r="AO111" i="59"/>
  <c r="AP111" i="59"/>
  <c r="AQ111" i="59"/>
  <c r="AR111" i="59"/>
  <c r="AS111" i="59"/>
  <c r="AT111" i="59"/>
  <c r="AU111" i="59"/>
  <c r="AV111" i="59"/>
  <c r="AW111" i="59"/>
  <c r="AX111" i="59"/>
  <c r="AY111" i="59"/>
  <c r="G112" i="59"/>
  <c r="H112" i="59"/>
  <c r="I112" i="59"/>
  <c r="J112" i="59"/>
  <c r="K112" i="59"/>
  <c r="L112" i="59"/>
  <c r="M112" i="59"/>
  <c r="N112" i="59"/>
  <c r="O112" i="59"/>
  <c r="P112" i="59"/>
  <c r="Q112" i="59"/>
  <c r="R112" i="59"/>
  <c r="S112" i="59"/>
  <c r="T112" i="59"/>
  <c r="U112" i="59"/>
  <c r="V112" i="59"/>
  <c r="W112" i="59"/>
  <c r="X112" i="59"/>
  <c r="AH112" i="59"/>
  <c r="AI112" i="59"/>
  <c r="AJ112" i="59"/>
  <c r="AK112" i="59"/>
  <c r="AL112" i="59"/>
  <c r="AM112" i="59"/>
  <c r="AN112" i="59"/>
  <c r="AO112" i="59"/>
  <c r="AP112" i="59"/>
  <c r="AQ112" i="59"/>
  <c r="AR112" i="59"/>
  <c r="AS112" i="59"/>
  <c r="AT112" i="59"/>
  <c r="AU112" i="59"/>
  <c r="AV112" i="59"/>
  <c r="AW112" i="59"/>
  <c r="AX112" i="59"/>
  <c r="AY112" i="59"/>
  <c r="G113" i="59"/>
  <c r="H113" i="59"/>
  <c r="I113" i="59"/>
  <c r="J113" i="59"/>
  <c r="K113" i="59"/>
  <c r="L113" i="59"/>
  <c r="M113" i="59"/>
  <c r="N113" i="59"/>
  <c r="O113" i="59"/>
  <c r="P113" i="59"/>
  <c r="Q113" i="59"/>
  <c r="R113" i="59"/>
  <c r="S113" i="59"/>
  <c r="T113" i="59"/>
  <c r="U113" i="59"/>
  <c r="V113" i="59"/>
  <c r="W113" i="59"/>
  <c r="X113" i="59"/>
  <c r="AH113" i="59"/>
  <c r="AI113" i="59"/>
  <c r="AJ113" i="59"/>
  <c r="AK113" i="59"/>
  <c r="AL113" i="59"/>
  <c r="AM113" i="59"/>
  <c r="AN113" i="59"/>
  <c r="AO113" i="59"/>
  <c r="AP113" i="59"/>
  <c r="AQ113" i="59"/>
  <c r="AR113" i="59"/>
  <c r="AS113" i="59"/>
  <c r="AT113" i="59"/>
  <c r="AU113" i="59"/>
  <c r="AV113" i="59"/>
  <c r="AW113" i="59"/>
  <c r="AX113" i="59"/>
  <c r="AY113" i="59"/>
  <c r="G114" i="59"/>
  <c r="H114" i="59"/>
  <c r="I114" i="59"/>
  <c r="J114" i="59"/>
  <c r="K114" i="59"/>
  <c r="L114" i="59"/>
  <c r="M114" i="59"/>
  <c r="N114" i="59"/>
  <c r="O114" i="59"/>
  <c r="P114" i="59"/>
  <c r="Q114" i="59"/>
  <c r="R114" i="59"/>
  <c r="S114" i="59"/>
  <c r="T114" i="59"/>
  <c r="U114" i="59"/>
  <c r="V114" i="59"/>
  <c r="W114" i="59"/>
  <c r="X114" i="59"/>
  <c r="AH114" i="59"/>
  <c r="AI114" i="59"/>
  <c r="AJ114" i="59"/>
  <c r="AK114" i="59"/>
  <c r="AL114" i="59"/>
  <c r="AM114" i="59"/>
  <c r="AN114" i="59"/>
  <c r="AO114" i="59"/>
  <c r="AP114" i="59"/>
  <c r="AQ114" i="59"/>
  <c r="AR114" i="59"/>
  <c r="AS114" i="59"/>
  <c r="AT114" i="59"/>
  <c r="AU114" i="59"/>
  <c r="AV114" i="59"/>
  <c r="AW114" i="59"/>
  <c r="AX114" i="59"/>
  <c r="AY114" i="59"/>
  <c r="A124" i="59"/>
  <c r="A166" i="59" s="1"/>
  <c r="G137" i="59"/>
  <c r="H137" i="59"/>
  <c r="I137" i="59"/>
  <c r="J137" i="59"/>
  <c r="K137" i="59"/>
  <c r="L137" i="59"/>
  <c r="M137" i="59"/>
  <c r="N137" i="59"/>
  <c r="O137" i="59"/>
  <c r="P137" i="59"/>
  <c r="Q137" i="59"/>
  <c r="R137" i="59"/>
  <c r="AH137" i="59"/>
  <c r="AI137" i="59"/>
  <c r="AJ137" i="59"/>
  <c r="AK137" i="59"/>
  <c r="AL137" i="59"/>
  <c r="AM137" i="59"/>
  <c r="AN137" i="59"/>
  <c r="AO137" i="59"/>
  <c r="AP137" i="59"/>
  <c r="AQ137" i="59"/>
  <c r="AR137" i="59"/>
  <c r="AS137" i="59"/>
  <c r="G141" i="59"/>
  <c r="H141" i="59"/>
  <c r="I141" i="59"/>
  <c r="J141" i="59"/>
  <c r="K141" i="59"/>
  <c r="L141" i="59"/>
  <c r="M141" i="59"/>
  <c r="N141" i="59"/>
  <c r="O141" i="59"/>
  <c r="P141" i="59"/>
  <c r="Q141" i="59"/>
  <c r="R141" i="59"/>
  <c r="AH141" i="59"/>
  <c r="AI141" i="59"/>
  <c r="AJ141" i="59"/>
  <c r="AK141" i="59"/>
  <c r="AL141" i="59"/>
  <c r="AM141" i="59"/>
  <c r="AN141" i="59"/>
  <c r="AO141" i="59"/>
  <c r="AP141" i="59"/>
  <c r="AQ141" i="59"/>
  <c r="AR141" i="59"/>
  <c r="AS141" i="59"/>
  <c r="G147" i="59"/>
  <c r="H147" i="59"/>
  <c r="I147" i="59"/>
  <c r="J147" i="59"/>
  <c r="K147" i="59"/>
  <c r="L147" i="59"/>
  <c r="M147" i="59"/>
  <c r="N147" i="59"/>
  <c r="O147" i="59"/>
  <c r="P147" i="59"/>
  <c r="Q147" i="59"/>
  <c r="R147" i="59"/>
  <c r="AH147" i="59"/>
  <c r="AI147" i="59"/>
  <c r="AJ147" i="59"/>
  <c r="AK147" i="59"/>
  <c r="AL147" i="59"/>
  <c r="AM147" i="59"/>
  <c r="AN147" i="59"/>
  <c r="AO147" i="59"/>
  <c r="AP147" i="59"/>
  <c r="AQ147" i="59"/>
  <c r="AR147" i="59"/>
  <c r="AS147" i="59"/>
  <c r="G150" i="59"/>
  <c r="H149" i="59"/>
  <c r="H150" i="59" s="1"/>
  <c r="I149" i="59"/>
  <c r="I150" i="59" s="1"/>
  <c r="J149" i="59"/>
  <c r="J150" i="59" s="1"/>
  <c r="K149" i="59"/>
  <c r="K150" i="59" s="1"/>
  <c r="L149" i="59"/>
  <c r="L150" i="59" s="1"/>
  <c r="M149" i="59"/>
  <c r="M150" i="59" s="1"/>
  <c r="N149" i="59"/>
  <c r="N150" i="59" s="1"/>
  <c r="O149" i="59"/>
  <c r="O150" i="59" s="1"/>
  <c r="P149" i="59"/>
  <c r="P150" i="59" s="1"/>
  <c r="Q149" i="59"/>
  <c r="Q150" i="59" s="1"/>
  <c r="R149" i="59"/>
  <c r="R150" i="59" s="1"/>
  <c r="AJ150" i="59"/>
  <c r="AM150" i="59"/>
  <c r="AP150" i="59"/>
  <c r="AS150" i="59"/>
  <c r="G151" i="59"/>
  <c r="H151" i="59"/>
  <c r="I151" i="59"/>
  <c r="J151" i="59"/>
  <c r="K151" i="59"/>
  <c r="L151" i="59"/>
  <c r="M151" i="59"/>
  <c r="N151" i="59"/>
  <c r="O151" i="59"/>
  <c r="P151" i="59"/>
  <c r="Q151" i="59"/>
  <c r="R151" i="59"/>
  <c r="AH151" i="59"/>
  <c r="AI151" i="59"/>
  <c r="AJ151" i="59"/>
  <c r="AK151" i="59"/>
  <c r="AL151" i="59"/>
  <c r="AM151" i="59"/>
  <c r="AN151" i="59"/>
  <c r="AO151" i="59"/>
  <c r="AP151" i="59"/>
  <c r="AQ151" i="59"/>
  <c r="AR151" i="59"/>
  <c r="AS151" i="59"/>
  <c r="G153" i="59"/>
  <c r="H153" i="59"/>
  <c r="I153" i="59"/>
  <c r="J153" i="59"/>
  <c r="K153" i="59"/>
  <c r="L153" i="59"/>
  <c r="M153" i="59"/>
  <c r="N153" i="59"/>
  <c r="O153" i="59"/>
  <c r="P153" i="59"/>
  <c r="Q153" i="59"/>
  <c r="R153" i="59"/>
  <c r="AH153" i="59"/>
  <c r="AI153" i="59"/>
  <c r="AJ153" i="59"/>
  <c r="AK153" i="59"/>
  <c r="AL153" i="59"/>
  <c r="AM153" i="59"/>
  <c r="AN153" i="59"/>
  <c r="AO153" i="59"/>
  <c r="AP153" i="59"/>
  <c r="AQ153" i="59"/>
  <c r="AR153" i="59"/>
  <c r="AS153" i="59"/>
  <c r="G154" i="59"/>
  <c r="H154" i="59"/>
  <c r="I154" i="59"/>
  <c r="J154" i="59"/>
  <c r="K154" i="59"/>
  <c r="L154" i="59"/>
  <c r="M154" i="59"/>
  <c r="N154" i="59"/>
  <c r="O154" i="59"/>
  <c r="P154" i="59"/>
  <c r="Q154" i="59"/>
  <c r="R154" i="59"/>
  <c r="AH154" i="59"/>
  <c r="AI154" i="59"/>
  <c r="AJ154" i="59"/>
  <c r="AK154" i="59"/>
  <c r="AL154" i="59"/>
  <c r="AM154" i="59"/>
  <c r="AN154" i="59"/>
  <c r="AO154" i="59"/>
  <c r="AP154" i="59"/>
  <c r="AQ154" i="59"/>
  <c r="AR154" i="59"/>
  <c r="AS154" i="59"/>
  <c r="G155" i="59"/>
  <c r="H155" i="59"/>
  <c r="I155" i="59"/>
  <c r="J155" i="59"/>
  <c r="K155" i="59"/>
  <c r="L155" i="59"/>
  <c r="M155" i="59"/>
  <c r="N155" i="59"/>
  <c r="O155" i="59"/>
  <c r="P155" i="59"/>
  <c r="Q155" i="59"/>
  <c r="R155" i="59"/>
  <c r="AH155" i="59"/>
  <c r="AI155" i="59"/>
  <c r="AJ155" i="59"/>
  <c r="AK155" i="59"/>
  <c r="AL155" i="59"/>
  <c r="AM155" i="59"/>
  <c r="AN155" i="59"/>
  <c r="AO155" i="59"/>
  <c r="AP155" i="59"/>
  <c r="AQ155" i="59"/>
  <c r="AR155" i="59"/>
  <c r="AS155" i="59"/>
  <c r="G156" i="59"/>
  <c r="H156" i="59"/>
  <c r="I156" i="59"/>
  <c r="J156" i="59"/>
  <c r="K156" i="59"/>
  <c r="L156" i="59"/>
  <c r="M156" i="59"/>
  <c r="N156" i="59"/>
  <c r="O156" i="59"/>
  <c r="P156" i="59"/>
  <c r="Q156" i="59"/>
  <c r="R156" i="59"/>
  <c r="AH156" i="59"/>
  <c r="AI156" i="59"/>
  <c r="AJ156" i="59"/>
  <c r="AK156" i="59"/>
  <c r="AL156" i="59"/>
  <c r="AM156" i="59"/>
  <c r="AN156" i="59"/>
  <c r="AO156" i="59"/>
  <c r="AP156" i="59"/>
  <c r="AQ156" i="59"/>
  <c r="AR156" i="59"/>
  <c r="AS156" i="59"/>
  <c r="G10" i="58"/>
  <c r="H10" i="58"/>
  <c r="I10" i="58"/>
  <c r="J10" i="58"/>
  <c r="K10" i="58"/>
  <c r="L10" i="58"/>
  <c r="M10" i="58"/>
  <c r="N10" i="58"/>
  <c r="O10" i="58"/>
  <c r="P10" i="58"/>
  <c r="Q10" i="58"/>
  <c r="R10" i="58"/>
  <c r="S10" i="58"/>
  <c r="T10" i="58"/>
  <c r="U10" i="58"/>
  <c r="V10" i="58"/>
  <c r="W10" i="58"/>
  <c r="X10" i="58"/>
  <c r="AH10" i="58"/>
  <c r="AI10" i="58"/>
  <c r="AJ10" i="58"/>
  <c r="AK10" i="58"/>
  <c r="AL10" i="58"/>
  <c r="AM10" i="58"/>
  <c r="AN10" i="58"/>
  <c r="AO10" i="58"/>
  <c r="AP10" i="58"/>
  <c r="AQ10" i="58"/>
  <c r="AR10" i="58"/>
  <c r="AS10" i="58"/>
  <c r="AT10" i="58"/>
  <c r="AU10" i="58"/>
  <c r="AV10" i="58"/>
  <c r="AW10" i="58"/>
  <c r="AX10" i="58"/>
  <c r="AY10" i="58"/>
  <c r="G11" i="58"/>
  <c r="H11" i="58"/>
  <c r="I11" i="58"/>
  <c r="J11" i="58"/>
  <c r="K11" i="58"/>
  <c r="L11" i="58"/>
  <c r="M11" i="58"/>
  <c r="N11" i="58"/>
  <c r="O11" i="58"/>
  <c r="P11" i="58"/>
  <c r="Q11" i="58"/>
  <c r="R11" i="58"/>
  <c r="S11" i="58"/>
  <c r="T11" i="58"/>
  <c r="U11" i="58"/>
  <c r="V11" i="58"/>
  <c r="W11" i="58"/>
  <c r="X11" i="58"/>
  <c r="AI11" i="58"/>
  <c r="AJ11" i="58"/>
  <c r="AK11" i="58"/>
  <c r="AL11" i="58"/>
  <c r="AM11" i="58"/>
  <c r="AN11" i="58"/>
  <c r="AO11" i="58"/>
  <c r="AP11" i="58"/>
  <c r="AQ11" i="58"/>
  <c r="AR11" i="58"/>
  <c r="AS11" i="58"/>
  <c r="AT11" i="58"/>
  <c r="AU11" i="58"/>
  <c r="AV11" i="58"/>
  <c r="AW11" i="58"/>
  <c r="AX11" i="58"/>
  <c r="AY11" i="58"/>
  <c r="G13" i="58"/>
  <c r="H13" i="58"/>
  <c r="I13" i="58"/>
  <c r="J13" i="58"/>
  <c r="K13" i="58"/>
  <c r="L13" i="58"/>
  <c r="M13" i="58"/>
  <c r="N13" i="58"/>
  <c r="O13" i="58"/>
  <c r="P13" i="58"/>
  <c r="Q13" i="58"/>
  <c r="R13" i="58"/>
  <c r="S13" i="58"/>
  <c r="T13" i="58"/>
  <c r="U13" i="58"/>
  <c r="V13" i="58"/>
  <c r="W13" i="58"/>
  <c r="X13" i="58"/>
  <c r="J15" i="58"/>
  <c r="K15" i="58"/>
  <c r="L15" i="58"/>
  <c r="M15" i="58"/>
  <c r="N15" i="58"/>
  <c r="O15" i="58"/>
  <c r="P15" i="58"/>
  <c r="Q15" i="58"/>
  <c r="R15" i="58"/>
  <c r="S15" i="58"/>
  <c r="T15" i="58"/>
  <c r="U15" i="58"/>
  <c r="V15" i="58"/>
  <c r="W15" i="58"/>
  <c r="X15" i="58"/>
  <c r="AK15" i="58"/>
  <c r="AL15" i="58"/>
  <c r="AM15" i="58"/>
  <c r="AN15" i="58"/>
  <c r="AO15" i="58"/>
  <c r="AP15" i="58"/>
  <c r="AQ15" i="58"/>
  <c r="AR15" i="58"/>
  <c r="AS15" i="58"/>
  <c r="AT15" i="58"/>
  <c r="AU15" i="58"/>
  <c r="AV15" i="58"/>
  <c r="AW15" i="58"/>
  <c r="AX15" i="58"/>
  <c r="AY15" i="58"/>
  <c r="W16" i="58"/>
  <c r="T16" i="58" s="1"/>
  <c r="AX16" i="58"/>
  <c r="AU16" i="58" s="1"/>
  <c r="AV16" i="58" s="1"/>
  <c r="W17" i="58"/>
  <c r="T17" i="58" s="1"/>
  <c r="AX17" i="58"/>
  <c r="AU17" i="58" s="1"/>
  <c r="W18" i="58"/>
  <c r="T18" i="58" s="1"/>
  <c r="AX18" i="58"/>
  <c r="AU18" i="58" s="1"/>
  <c r="AV18" i="58" s="1"/>
  <c r="W19" i="58"/>
  <c r="T19" i="58" s="1"/>
  <c r="S19" i="58" s="1"/>
  <c r="AX19" i="58"/>
  <c r="AU19" i="58" s="1"/>
  <c r="AV19" i="58" s="1"/>
  <c r="G21" i="58"/>
  <c r="H21" i="58"/>
  <c r="I21" i="58"/>
  <c r="J21" i="58"/>
  <c r="K21" i="58"/>
  <c r="L21" i="58"/>
  <c r="M21" i="58"/>
  <c r="N21" i="58"/>
  <c r="O21" i="58"/>
  <c r="P21" i="58"/>
  <c r="Q21" i="58"/>
  <c r="R21" i="58"/>
  <c r="S21" i="58"/>
  <c r="T21" i="58"/>
  <c r="U21" i="58"/>
  <c r="V21" i="58"/>
  <c r="W21" i="58"/>
  <c r="X21" i="58"/>
  <c r="AH21" i="58"/>
  <c r="AI21" i="58"/>
  <c r="AJ21" i="58"/>
  <c r="AK21" i="58"/>
  <c r="AL21" i="58"/>
  <c r="AM21" i="58"/>
  <c r="AN21" i="58"/>
  <c r="AO21" i="58"/>
  <c r="AP21" i="58"/>
  <c r="AQ21" i="58"/>
  <c r="AR21" i="58"/>
  <c r="AS21" i="58"/>
  <c r="AT21" i="58"/>
  <c r="AU21" i="58"/>
  <c r="AV21" i="58"/>
  <c r="AW21" i="58"/>
  <c r="AX21" i="58"/>
  <c r="AY21" i="58"/>
  <c r="P23" i="58"/>
  <c r="P24" i="58" s="1"/>
  <c r="Q23" i="58"/>
  <c r="Q24" i="58" s="1"/>
  <c r="R23" i="58"/>
  <c r="R24" i="58" s="1"/>
  <c r="S23" i="58"/>
  <c r="S24" i="58" s="1"/>
  <c r="T23" i="58"/>
  <c r="T24" i="58" s="1"/>
  <c r="U23" i="58"/>
  <c r="U24" i="58" s="1"/>
  <c r="V23" i="58"/>
  <c r="V24" i="58" s="1"/>
  <c r="W23" i="58"/>
  <c r="W24" i="58" s="1"/>
  <c r="X23" i="58"/>
  <c r="X24" i="58" s="1"/>
  <c r="AQ23" i="58"/>
  <c r="AQ24" i="58"/>
  <c r="AR23" i="58"/>
  <c r="AR24" i="58" s="1"/>
  <c r="AS23" i="58"/>
  <c r="AS24" i="58" s="1"/>
  <c r="AT23" i="58"/>
  <c r="AT24" i="58" s="1"/>
  <c r="AU23" i="58"/>
  <c r="AU24" i="58" s="1"/>
  <c r="AV23" i="58"/>
  <c r="AV24" i="58" s="1"/>
  <c r="AW23" i="58"/>
  <c r="AW24" i="58" s="1"/>
  <c r="AX23" i="58"/>
  <c r="AX24" i="58" s="1"/>
  <c r="AY23" i="58"/>
  <c r="AY24" i="58" s="1"/>
  <c r="G25" i="58"/>
  <c r="H25" i="58"/>
  <c r="I25" i="58"/>
  <c r="J25" i="58"/>
  <c r="K25" i="58"/>
  <c r="L25" i="58"/>
  <c r="M25" i="58"/>
  <c r="N25" i="58"/>
  <c r="O25" i="58"/>
  <c r="P25" i="58"/>
  <c r="Q25" i="58"/>
  <c r="R25" i="58"/>
  <c r="S25" i="58"/>
  <c r="T25" i="58"/>
  <c r="U25" i="58"/>
  <c r="V25" i="58"/>
  <c r="W25" i="58"/>
  <c r="X25" i="58"/>
  <c r="AH25" i="58"/>
  <c r="AI25" i="58"/>
  <c r="AJ25" i="58"/>
  <c r="AK25" i="58"/>
  <c r="AL25" i="58"/>
  <c r="AM25" i="58"/>
  <c r="AN25" i="58"/>
  <c r="AO25" i="58"/>
  <c r="AP25" i="58"/>
  <c r="AQ25" i="58"/>
  <c r="AR25" i="58"/>
  <c r="AS25" i="58"/>
  <c r="AT25" i="58"/>
  <c r="AU25" i="58"/>
  <c r="AV25" i="58"/>
  <c r="AW25" i="58"/>
  <c r="AX25" i="58"/>
  <c r="AY25" i="58"/>
  <c r="G27" i="58"/>
  <c r="H27" i="58"/>
  <c r="I27" i="58"/>
  <c r="J27" i="58"/>
  <c r="K27" i="58"/>
  <c r="L27" i="58"/>
  <c r="M27" i="58"/>
  <c r="N27" i="58"/>
  <c r="O27" i="58"/>
  <c r="P27" i="58"/>
  <c r="Q27" i="58"/>
  <c r="R27" i="58"/>
  <c r="S27" i="58"/>
  <c r="T27" i="58"/>
  <c r="U27" i="58"/>
  <c r="V27" i="58"/>
  <c r="W27" i="58"/>
  <c r="X27" i="58"/>
  <c r="AH27" i="58"/>
  <c r="AI27" i="58"/>
  <c r="AJ27" i="58"/>
  <c r="AK27" i="58"/>
  <c r="AL27" i="58"/>
  <c r="AM27" i="58"/>
  <c r="AN27" i="58"/>
  <c r="AO27" i="58"/>
  <c r="AP27" i="58"/>
  <c r="AQ27" i="58"/>
  <c r="AR27" i="58"/>
  <c r="AS27" i="58"/>
  <c r="AT27" i="58"/>
  <c r="AU27" i="58"/>
  <c r="AV27" i="58"/>
  <c r="AW27" i="58"/>
  <c r="AX27" i="58"/>
  <c r="AY27" i="58"/>
  <c r="G28" i="58"/>
  <c r="H28" i="58"/>
  <c r="I28" i="58"/>
  <c r="J28" i="58"/>
  <c r="K28" i="58"/>
  <c r="L28" i="58"/>
  <c r="M28" i="58"/>
  <c r="N28" i="58"/>
  <c r="O28" i="58"/>
  <c r="P28" i="58"/>
  <c r="Q28" i="58"/>
  <c r="R28" i="58"/>
  <c r="S28" i="58"/>
  <c r="T28" i="58"/>
  <c r="U28" i="58"/>
  <c r="V28" i="58"/>
  <c r="W28" i="58"/>
  <c r="X28" i="58"/>
  <c r="AH28" i="58"/>
  <c r="AI28" i="58"/>
  <c r="AJ28" i="58"/>
  <c r="AK28" i="58"/>
  <c r="AL28" i="58"/>
  <c r="AM28" i="58"/>
  <c r="AN28" i="58"/>
  <c r="AO28" i="58"/>
  <c r="AP28" i="58"/>
  <c r="AQ28" i="58"/>
  <c r="AR28" i="58"/>
  <c r="AS28" i="58"/>
  <c r="AT28" i="58"/>
  <c r="AU28" i="58"/>
  <c r="AV28" i="58"/>
  <c r="AW28" i="58"/>
  <c r="AX28" i="58"/>
  <c r="AY28" i="58"/>
  <c r="J29" i="58"/>
  <c r="K29" i="58"/>
  <c r="L29" i="58"/>
  <c r="M29" i="58"/>
  <c r="N29" i="58"/>
  <c r="O29" i="58"/>
  <c r="P29" i="58"/>
  <c r="Q29" i="58"/>
  <c r="R29" i="58"/>
  <c r="S29" i="58"/>
  <c r="T29" i="58"/>
  <c r="U29" i="58"/>
  <c r="V29" i="58"/>
  <c r="W29" i="58"/>
  <c r="X29" i="58"/>
  <c r="AK29" i="58"/>
  <c r="AL29" i="58"/>
  <c r="AM29" i="58"/>
  <c r="AN29" i="58"/>
  <c r="AO29" i="58"/>
  <c r="AP29" i="58"/>
  <c r="AQ29" i="58"/>
  <c r="AR29" i="58"/>
  <c r="AS29" i="58"/>
  <c r="AT29" i="58"/>
  <c r="AU29" i="58"/>
  <c r="AV29" i="58"/>
  <c r="AW29" i="58"/>
  <c r="AX29" i="58"/>
  <c r="AY29" i="58"/>
  <c r="M30" i="58"/>
  <c r="N30" i="58"/>
  <c r="O30" i="58"/>
  <c r="P30" i="58"/>
  <c r="Q30" i="58"/>
  <c r="R30" i="58"/>
  <c r="S30" i="58"/>
  <c r="T30" i="58"/>
  <c r="U30" i="58"/>
  <c r="V30" i="58"/>
  <c r="W30" i="58"/>
  <c r="X30" i="58"/>
  <c r="AN30" i="58"/>
  <c r="AO30" i="58"/>
  <c r="AP30" i="58"/>
  <c r="AQ30" i="58"/>
  <c r="AR30" i="58"/>
  <c r="AS30" i="58"/>
  <c r="AT30" i="58"/>
  <c r="AU30" i="58"/>
  <c r="AV30" i="58"/>
  <c r="AW30" i="58"/>
  <c r="AX30" i="58"/>
  <c r="AY30" i="58"/>
  <c r="M31" i="58"/>
  <c r="J31" i="58" s="1"/>
  <c r="G31" i="58" s="1"/>
  <c r="N31" i="58"/>
  <c r="K31" i="58" s="1"/>
  <c r="H31" i="58" s="1"/>
  <c r="O31" i="58"/>
  <c r="L31" i="58" s="1"/>
  <c r="I31" i="58" s="1"/>
  <c r="P31" i="58"/>
  <c r="Q31" i="58"/>
  <c r="R31" i="58"/>
  <c r="S31" i="58"/>
  <c r="T31" i="58"/>
  <c r="U31" i="58"/>
  <c r="V31" i="58"/>
  <c r="W31" i="58"/>
  <c r="X31" i="58"/>
  <c r="AN31" i="58"/>
  <c r="AK31" i="58" s="1"/>
  <c r="AH31" i="58" s="1"/>
  <c r="AO31" i="58"/>
  <c r="AL31" i="58" s="1"/>
  <c r="AI31" i="58" s="1"/>
  <c r="AP31" i="58"/>
  <c r="AM31" i="58" s="1"/>
  <c r="AJ31" i="58" s="1"/>
  <c r="AQ31" i="58"/>
  <c r="AR31" i="58"/>
  <c r="AS31" i="58"/>
  <c r="AT31" i="58"/>
  <c r="AU31" i="58"/>
  <c r="AV31" i="58"/>
  <c r="AW31" i="58"/>
  <c r="AX31" i="58"/>
  <c r="AY31" i="58"/>
  <c r="AB41" i="58"/>
  <c r="G54" i="58"/>
  <c r="H54" i="58"/>
  <c r="I54" i="58"/>
  <c r="J54" i="58"/>
  <c r="K54" i="58"/>
  <c r="L54" i="58"/>
  <c r="M54" i="58"/>
  <c r="N54" i="58"/>
  <c r="O54" i="58"/>
  <c r="P54" i="58"/>
  <c r="Q54" i="58"/>
  <c r="R54" i="58"/>
  <c r="S54" i="58"/>
  <c r="T54" i="58"/>
  <c r="U54" i="58"/>
  <c r="V54" i="58"/>
  <c r="W54" i="58"/>
  <c r="X54" i="58"/>
  <c r="AH54" i="58"/>
  <c r="AI54" i="58"/>
  <c r="AJ54" i="58"/>
  <c r="AK54" i="58"/>
  <c r="AL54" i="58"/>
  <c r="AM54" i="58"/>
  <c r="AN54" i="58"/>
  <c r="AO54" i="58"/>
  <c r="AP54" i="58"/>
  <c r="AQ54" i="58"/>
  <c r="AR54" i="58"/>
  <c r="AS54" i="58"/>
  <c r="AT54" i="58"/>
  <c r="AU54" i="58"/>
  <c r="AV54" i="58"/>
  <c r="AW54" i="58"/>
  <c r="AX54" i="58"/>
  <c r="AY54" i="58"/>
  <c r="G56" i="58"/>
  <c r="H56" i="58"/>
  <c r="I56" i="58"/>
  <c r="J56" i="58"/>
  <c r="K56" i="58"/>
  <c r="L56" i="58"/>
  <c r="M56" i="58"/>
  <c r="N56" i="58"/>
  <c r="O56" i="58"/>
  <c r="P56" i="58"/>
  <c r="Q56" i="58"/>
  <c r="R56" i="58"/>
  <c r="S56" i="58"/>
  <c r="T56" i="58"/>
  <c r="U56" i="58"/>
  <c r="V56" i="58"/>
  <c r="W56" i="58"/>
  <c r="X56" i="58"/>
  <c r="AH56" i="58"/>
  <c r="AI56" i="58"/>
  <c r="AJ56" i="58"/>
  <c r="AK56" i="58"/>
  <c r="AL56" i="58"/>
  <c r="AM56" i="58"/>
  <c r="AN56" i="58"/>
  <c r="AO56" i="58"/>
  <c r="AP56" i="58"/>
  <c r="AQ56" i="58"/>
  <c r="AR56" i="58"/>
  <c r="AS56" i="58"/>
  <c r="AT56" i="58"/>
  <c r="AU56" i="58"/>
  <c r="AV56" i="58"/>
  <c r="AW56" i="58"/>
  <c r="AX56" i="58"/>
  <c r="AY56" i="58"/>
  <c r="G57" i="58"/>
  <c r="H57" i="58"/>
  <c r="I57" i="58"/>
  <c r="J57" i="58"/>
  <c r="K57" i="58"/>
  <c r="L57" i="58"/>
  <c r="M57" i="58"/>
  <c r="N57" i="58"/>
  <c r="O57" i="58"/>
  <c r="P57" i="58"/>
  <c r="Q57" i="58"/>
  <c r="R57" i="58"/>
  <c r="S57" i="58"/>
  <c r="T57" i="58"/>
  <c r="U57" i="58"/>
  <c r="V57" i="58"/>
  <c r="W57" i="58"/>
  <c r="X57" i="58"/>
  <c r="AH57" i="58"/>
  <c r="AI57" i="58"/>
  <c r="AJ57" i="58"/>
  <c r="AK57" i="58"/>
  <c r="AL57" i="58"/>
  <c r="AM57" i="58"/>
  <c r="AN57" i="58"/>
  <c r="AO57" i="58"/>
  <c r="AP57" i="58"/>
  <c r="AQ57" i="58"/>
  <c r="AR57" i="58"/>
  <c r="AS57" i="58"/>
  <c r="AT57" i="58"/>
  <c r="AU57" i="58"/>
  <c r="AV57" i="58"/>
  <c r="AX57" i="58"/>
  <c r="AY57" i="58"/>
  <c r="G58" i="58"/>
  <c r="H58" i="58"/>
  <c r="I58" i="58"/>
  <c r="J58" i="58"/>
  <c r="K58" i="58"/>
  <c r="L58" i="58"/>
  <c r="M58" i="58"/>
  <c r="N58" i="58"/>
  <c r="O58" i="58"/>
  <c r="P58" i="58"/>
  <c r="Q58" i="58"/>
  <c r="R58" i="58"/>
  <c r="S58" i="58"/>
  <c r="T58" i="58"/>
  <c r="U58" i="58"/>
  <c r="V58" i="58"/>
  <c r="W58" i="58"/>
  <c r="X58" i="58"/>
  <c r="AH58" i="58"/>
  <c r="AI58" i="58"/>
  <c r="AJ58" i="58"/>
  <c r="AK58" i="58"/>
  <c r="AL58" i="58"/>
  <c r="AM58" i="58"/>
  <c r="AN58" i="58"/>
  <c r="AO58" i="58"/>
  <c r="AP58" i="58"/>
  <c r="AQ58" i="58"/>
  <c r="AR58" i="58"/>
  <c r="AS58" i="58"/>
  <c r="AT58" i="58"/>
  <c r="AU58" i="58"/>
  <c r="AV58" i="58"/>
  <c r="AW58" i="58"/>
  <c r="AX58" i="58"/>
  <c r="AY58" i="58"/>
  <c r="G59" i="58"/>
  <c r="I59" i="58"/>
  <c r="K59" i="58"/>
  <c r="L59" i="58" s="1"/>
  <c r="N59" i="58"/>
  <c r="M59" i="58" s="1"/>
  <c r="Q59" i="58"/>
  <c r="R59" i="58" s="1"/>
  <c r="AH59" i="58"/>
  <c r="AJ59" i="58"/>
  <c r="AL59" i="58"/>
  <c r="AM59" i="58" s="1"/>
  <c r="AO59" i="58"/>
  <c r="AN59" i="58" s="1"/>
  <c r="AR59" i="58"/>
  <c r="AQ59" i="58" s="1"/>
  <c r="G60" i="58"/>
  <c r="I60" i="58"/>
  <c r="K60" i="58"/>
  <c r="J60" i="58" s="1"/>
  <c r="N60" i="58"/>
  <c r="O60" i="58" s="1"/>
  <c r="Q60" i="58"/>
  <c r="AH60" i="58"/>
  <c r="AJ60" i="58"/>
  <c r="AL60" i="58"/>
  <c r="AK60" i="58" s="1"/>
  <c r="AN60" i="58"/>
  <c r="AP60" i="58"/>
  <c r="AR60" i="58"/>
  <c r="AS60" i="58" s="1"/>
  <c r="G61" i="58"/>
  <c r="I61" i="58"/>
  <c r="K61" i="58"/>
  <c r="J61" i="58" s="1"/>
  <c r="N61" i="58"/>
  <c r="O61" i="58" s="1"/>
  <c r="Q61" i="58"/>
  <c r="R61" i="58" s="1"/>
  <c r="AH61" i="58"/>
  <c r="AJ61" i="58"/>
  <c r="AL61" i="58"/>
  <c r="AM61" i="58" s="1"/>
  <c r="AN61" i="58"/>
  <c r="AP61" i="58"/>
  <c r="AR61" i="58"/>
  <c r="AS61" i="58" s="1"/>
  <c r="G62" i="58"/>
  <c r="I62" i="58"/>
  <c r="K62" i="58"/>
  <c r="J62" i="58" s="1"/>
  <c r="N62" i="58"/>
  <c r="M62" i="58" s="1"/>
  <c r="Q62" i="58"/>
  <c r="P62" i="58" s="1"/>
  <c r="AH62" i="58"/>
  <c r="AJ62" i="58"/>
  <c r="AL62" i="58"/>
  <c r="AM62" i="58" s="1"/>
  <c r="AN62" i="58"/>
  <c r="AP62" i="58"/>
  <c r="AR62" i="58"/>
  <c r="AQ62" i="58" s="1"/>
  <c r="G65" i="58"/>
  <c r="H65" i="58"/>
  <c r="I65" i="58"/>
  <c r="J65" i="58"/>
  <c r="K65" i="58"/>
  <c r="L65" i="58"/>
  <c r="M65" i="58"/>
  <c r="N65" i="58"/>
  <c r="O65" i="58"/>
  <c r="P65" i="58"/>
  <c r="Q65" i="58"/>
  <c r="R65" i="58"/>
  <c r="S65" i="58"/>
  <c r="T65" i="58"/>
  <c r="U65" i="58"/>
  <c r="V65" i="58"/>
  <c r="W65" i="58"/>
  <c r="X65" i="58"/>
  <c r="AH65" i="58"/>
  <c r="AI65" i="58"/>
  <c r="AJ65" i="58"/>
  <c r="AK65" i="58"/>
  <c r="AL65" i="58"/>
  <c r="AM65" i="58"/>
  <c r="AN65" i="58"/>
  <c r="AO65" i="58"/>
  <c r="AP65" i="58"/>
  <c r="AQ65" i="58"/>
  <c r="AR65" i="58"/>
  <c r="AS65" i="58"/>
  <c r="AT65" i="58"/>
  <c r="AU65" i="58"/>
  <c r="AV65" i="58"/>
  <c r="AW65" i="58"/>
  <c r="AX65" i="58"/>
  <c r="AY65" i="58"/>
  <c r="G66" i="58"/>
  <c r="H66" i="58"/>
  <c r="I66" i="58"/>
  <c r="J66" i="58"/>
  <c r="K66" i="58"/>
  <c r="L66" i="58"/>
  <c r="M66" i="58"/>
  <c r="N66" i="58"/>
  <c r="O66" i="58"/>
  <c r="P66" i="58"/>
  <c r="Q66" i="58"/>
  <c r="R66" i="58"/>
  <c r="S66" i="58"/>
  <c r="T66" i="58"/>
  <c r="U66" i="58"/>
  <c r="V66" i="58"/>
  <c r="W66" i="58"/>
  <c r="X66" i="58"/>
  <c r="AH66" i="58"/>
  <c r="AI66" i="58"/>
  <c r="AJ66" i="58"/>
  <c r="AK66" i="58"/>
  <c r="AL66" i="58"/>
  <c r="AM66" i="58"/>
  <c r="AN66" i="58"/>
  <c r="AO66" i="58"/>
  <c r="AP66" i="58"/>
  <c r="AQ66" i="58"/>
  <c r="AR66" i="58"/>
  <c r="AS66" i="58"/>
  <c r="AT66" i="58"/>
  <c r="AU66" i="58"/>
  <c r="AV66" i="58"/>
  <c r="AW66" i="58"/>
  <c r="AX66" i="58"/>
  <c r="AY66" i="58"/>
  <c r="G67" i="58"/>
  <c r="H67" i="58"/>
  <c r="I67" i="58"/>
  <c r="J67" i="58"/>
  <c r="K67" i="58"/>
  <c r="L67" i="58"/>
  <c r="M67" i="58"/>
  <c r="N67" i="58"/>
  <c r="O67" i="58"/>
  <c r="P67" i="58"/>
  <c r="Q67" i="58"/>
  <c r="R67" i="58"/>
  <c r="S67" i="58"/>
  <c r="T67" i="58"/>
  <c r="U67" i="58"/>
  <c r="V67" i="58"/>
  <c r="W67" i="58"/>
  <c r="X67" i="58"/>
  <c r="AH67" i="58"/>
  <c r="AI67" i="58"/>
  <c r="AJ67" i="58"/>
  <c r="AK67" i="58"/>
  <c r="AL67" i="58"/>
  <c r="AM67" i="58"/>
  <c r="AN67" i="58"/>
  <c r="AO67" i="58"/>
  <c r="AP67" i="58"/>
  <c r="AQ67" i="58"/>
  <c r="AR67" i="58"/>
  <c r="AS67" i="58"/>
  <c r="AT67" i="58"/>
  <c r="AU67" i="58"/>
  <c r="AV67" i="58"/>
  <c r="AW67" i="58"/>
  <c r="AX67" i="58"/>
  <c r="AY67" i="58"/>
  <c r="G69" i="58"/>
  <c r="H69" i="58"/>
  <c r="I69" i="58"/>
  <c r="J69" i="58"/>
  <c r="K69" i="58"/>
  <c r="L69" i="58"/>
  <c r="M69" i="58"/>
  <c r="N69" i="58"/>
  <c r="O69" i="58"/>
  <c r="P69" i="58"/>
  <c r="Q69" i="58"/>
  <c r="R69" i="58"/>
  <c r="S69" i="58"/>
  <c r="T69" i="58"/>
  <c r="U69" i="58"/>
  <c r="V69" i="58"/>
  <c r="W69" i="58"/>
  <c r="X69" i="58"/>
  <c r="AH69" i="58"/>
  <c r="AI69" i="58"/>
  <c r="AJ69" i="58"/>
  <c r="AK69" i="58"/>
  <c r="AL69" i="58"/>
  <c r="AM69" i="58"/>
  <c r="AN69" i="58"/>
  <c r="AO69" i="58"/>
  <c r="AP69" i="58"/>
  <c r="AQ69" i="58"/>
  <c r="AR69" i="58"/>
  <c r="AS69" i="58"/>
  <c r="AT69" i="58"/>
  <c r="AU69" i="58"/>
  <c r="AV69" i="58"/>
  <c r="AW69" i="58"/>
  <c r="AX69" i="58"/>
  <c r="AY69" i="58"/>
  <c r="G70" i="58"/>
  <c r="H70" i="58"/>
  <c r="I70" i="58"/>
  <c r="J70" i="58"/>
  <c r="K70" i="58"/>
  <c r="L70" i="58"/>
  <c r="M70" i="58"/>
  <c r="N70" i="58"/>
  <c r="O70" i="58"/>
  <c r="P70" i="58"/>
  <c r="Q70" i="58"/>
  <c r="R70" i="58"/>
  <c r="S70" i="58"/>
  <c r="T70" i="58"/>
  <c r="U70" i="58"/>
  <c r="V70" i="58"/>
  <c r="W70" i="58"/>
  <c r="X70" i="58"/>
  <c r="AH70" i="58"/>
  <c r="AI70" i="58"/>
  <c r="AJ70" i="58"/>
  <c r="AK70" i="58"/>
  <c r="AL70" i="58"/>
  <c r="AM70" i="58"/>
  <c r="AN70" i="58"/>
  <c r="AO70" i="58"/>
  <c r="AP70" i="58"/>
  <c r="AQ70" i="58"/>
  <c r="AR70" i="58"/>
  <c r="AS70" i="58"/>
  <c r="AT70" i="58"/>
  <c r="AU70" i="58"/>
  <c r="AV70" i="58"/>
  <c r="AW70" i="58"/>
  <c r="AX70" i="58"/>
  <c r="AY70" i="58"/>
  <c r="G71" i="58"/>
  <c r="H71" i="58"/>
  <c r="I71" i="58"/>
  <c r="J71" i="58"/>
  <c r="K71" i="58"/>
  <c r="L71" i="58"/>
  <c r="M71" i="58"/>
  <c r="N71" i="58"/>
  <c r="O71" i="58"/>
  <c r="P71" i="58"/>
  <c r="Q71" i="58"/>
  <c r="R71" i="58"/>
  <c r="S71" i="58"/>
  <c r="T71" i="58"/>
  <c r="U71" i="58"/>
  <c r="V71" i="58"/>
  <c r="W71" i="58"/>
  <c r="X71" i="58"/>
  <c r="AH71" i="58"/>
  <c r="AI71" i="58"/>
  <c r="AJ71" i="58"/>
  <c r="AK71" i="58"/>
  <c r="AL71" i="58"/>
  <c r="AM71" i="58"/>
  <c r="AN71" i="58"/>
  <c r="AO71" i="58"/>
  <c r="AP71" i="58"/>
  <c r="AQ71" i="58"/>
  <c r="AR71" i="58"/>
  <c r="AS71" i="58"/>
  <c r="AT71" i="58"/>
  <c r="AU71" i="58"/>
  <c r="AV71" i="58"/>
  <c r="AW71" i="58"/>
  <c r="AX71" i="58"/>
  <c r="AY71" i="58"/>
  <c r="G72" i="58"/>
  <c r="H72" i="58"/>
  <c r="I72" i="58"/>
  <c r="J72" i="58"/>
  <c r="K72" i="58"/>
  <c r="L72" i="58"/>
  <c r="M72" i="58"/>
  <c r="N72" i="58"/>
  <c r="O72" i="58"/>
  <c r="P72" i="58"/>
  <c r="Q72" i="58"/>
  <c r="R72" i="58"/>
  <c r="S72" i="58"/>
  <c r="T72" i="58"/>
  <c r="U72" i="58"/>
  <c r="V72" i="58"/>
  <c r="W72" i="58"/>
  <c r="X72" i="58"/>
  <c r="AH72" i="58"/>
  <c r="AI72" i="58"/>
  <c r="AJ72" i="58"/>
  <c r="AK72" i="58"/>
  <c r="AL72" i="58"/>
  <c r="AM72" i="58"/>
  <c r="AN72" i="58"/>
  <c r="AO72" i="58"/>
  <c r="AP72" i="58"/>
  <c r="AQ72" i="58"/>
  <c r="AR72" i="58"/>
  <c r="AS72" i="58"/>
  <c r="AT72" i="58"/>
  <c r="AU72" i="58"/>
  <c r="AV72" i="58"/>
  <c r="AW72" i="58"/>
  <c r="AX72" i="58"/>
  <c r="AY72" i="58"/>
  <c r="G73" i="58"/>
  <c r="H73" i="58"/>
  <c r="I73" i="58"/>
  <c r="J73" i="58"/>
  <c r="K73" i="58"/>
  <c r="L73" i="58"/>
  <c r="M73" i="58"/>
  <c r="N73" i="58"/>
  <c r="O73" i="58"/>
  <c r="P73" i="58"/>
  <c r="Q73" i="58"/>
  <c r="R73" i="58"/>
  <c r="S73" i="58"/>
  <c r="T73" i="58"/>
  <c r="U73" i="58"/>
  <c r="V73" i="58"/>
  <c r="W73" i="58"/>
  <c r="X73" i="58"/>
  <c r="AH73" i="58"/>
  <c r="AI73" i="58"/>
  <c r="AJ73" i="58"/>
  <c r="AK73" i="58"/>
  <c r="AL73" i="58"/>
  <c r="AM73" i="58"/>
  <c r="AN73" i="58"/>
  <c r="AO73" i="58"/>
  <c r="AP73" i="58"/>
  <c r="AQ73" i="58"/>
  <c r="AR73" i="58"/>
  <c r="AS73" i="58"/>
  <c r="AT73" i="58"/>
  <c r="AU73" i="58"/>
  <c r="AV73" i="58"/>
  <c r="AW73" i="58"/>
  <c r="AX73" i="58"/>
  <c r="AY73" i="58"/>
  <c r="AB83" i="58"/>
  <c r="AB125" i="58"/>
  <c r="AB167" i="58" s="1"/>
  <c r="G96" i="58"/>
  <c r="H96" i="58"/>
  <c r="I96" i="58"/>
  <c r="J96" i="58"/>
  <c r="K96" i="58"/>
  <c r="L96" i="58"/>
  <c r="M96" i="58"/>
  <c r="N96" i="58"/>
  <c r="O96" i="58"/>
  <c r="P96" i="58"/>
  <c r="Q96" i="58"/>
  <c r="R96" i="58"/>
  <c r="S96" i="58"/>
  <c r="T96" i="58"/>
  <c r="U96" i="58"/>
  <c r="V96" i="58"/>
  <c r="W96" i="58"/>
  <c r="X96" i="58"/>
  <c r="AH96" i="58"/>
  <c r="AI96" i="58"/>
  <c r="AJ96" i="58"/>
  <c r="AK96" i="58"/>
  <c r="AL96" i="58"/>
  <c r="AM96" i="58"/>
  <c r="AN96" i="58"/>
  <c r="AO96" i="58"/>
  <c r="AP96" i="58"/>
  <c r="AQ96" i="58"/>
  <c r="AR96" i="58"/>
  <c r="AS96" i="58"/>
  <c r="AT96" i="58"/>
  <c r="AU96" i="58"/>
  <c r="AV96" i="58"/>
  <c r="AW96" i="58"/>
  <c r="AX96" i="58"/>
  <c r="AY96" i="58"/>
  <c r="G98" i="58"/>
  <c r="H98" i="58"/>
  <c r="I98" i="58"/>
  <c r="J98" i="58"/>
  <c r="K98" i="58"/>
  <c r="L98" i="58"/>
  <c r="M98" i="58"/>
  <c r="N98" i="58"/>
  <c r="O98" i="58"/>
  <c r="P98" i="58"/>
  <c r="Q98" i="58"/>
  <c r="R98" i="58"/>
  <c r="S98" i="58"/>
  <c r="T98" i="58"/>
  <c r="U98" i="58"/>
  <c r="V98" i="58"/>
  <c r="W98" i="58"/>
  <c r="X98" i="58"/>
  <c r="AH98" i="58"/>
  <c r="AI98" i="58"/>
  <c r="AJ98" i="58"/>
  <c r="AK98" i="58"/>
  <c r="AL98" i="58"/>
  <c r="AM98" i="58"/>
  <c r="AN98" i="58"/>
  <c r="AO98" i="58"/>
  <c r="AP98" i="58"/>
  <c r="AQ98" i="58"/>
  <c r="AR98" i="58"/>
  <c r="AS98" i="58"/>
  <c r="AT98" i="58"/>
  <c r="AU98" i="58"/>
  <c r="AV98" i="58"/>
  <c r="AW98" i="58"/>
  <c r="AX98" i="58"/>
  <c r="AY98" i="58"/>
  <c r="H99" i="58"/>
  <c r="I99" i="58"/>
  <c r="J99" i="58"/>
  <c r="K99" i="58"/>
  <c r="L99" i="58"/>
  <c r="M99" i="58"/>
  <c r="N99" i="58"/>
  <c r="O99" i="58"/>
  <c r="P99" i="58"/>
  <c r="Q99" i="58"/>
  <c r="R99" i="58"/>
  <c r="S99" i="58"/>
  <c r="T99" i="58"/>
  <c r="U99" i="58"/>
  <c r="V99" i="58"/>
  <c r="W99" i="58"/>
  <c r="X99" i="58"/>
  <c r="AH99" i="58"/>
  <c r="AI99" i="58"/>
  <c r="AJ99" i="58"/>
  <c r="AK99" i="58"/>
  <c r="AL99" i="58"/>
  <c r="AM99" i="58"/>
  <c r="AN99" i="58"/>
  <c r="AO99" i="58"/>
  <c r="AP99" i="58"/>
  <c r="AQ99" i="58"/>
  <c r="AR99" i="58"/>
  <c r="AS99" i="58"/>
  <c r="AT99" i="58"/>
  <c r="AU99" i="58"/>
  <c r="AV99" i="58"/>
  <c r="AW99" i="58"/>
  <c r="AX99" i="58"/>
  <c r="AY99" i="58"/>
  <c r="G100" i="58"/>
  <c r="H100" i="58"/>
  <c r="I100" i="58"/>
  <c r="J100" i="58"/>
  <c r="K100" i="58"/>
  <c r="L100" i="58"/>
  <c r="M100" i="58"/>
  <c r="N100" i="58"/>
  <c r="O100" i="58"/>
  <c r="P100" i="58"/>
  <c r="Q100" i="58"/>
  <c r="R100" i="58"/>
  <c r="S100" i="58"/>
  <c r="T100" i="58"/>
  <c r="U100" i="58"/>
  <c r="V100" i="58"/>
  <c r="W100" i="58"/>
  <c r="X100" i="58"/>
  <c r="AH100" i="58"/>
  <c r="AI100" i="58"/>
  <c r="AJ100" i="58"/>
  <c r="AK100" i="58"/>
  <c r="AL100" i="58"/>
  <c r="AM100" i="58"/>
  <c r="AN100" i="58"/>
  <c r="AO100" i="58"/>
  <c r="AP100" i="58"/>
  <c r="AQ100" i="58"/>
  <c r="AR100" i="58"/>
  <c r="AS100" i="58"/>
  <c r="AT100" i="58"/>
  <c r="AU100" i="58"/>
  <c r="AV100" i="58"/>
  <c r="AW100" i="58"/>
  <c r="AX100" i="58"/>
  <c r="AY100" i="58"/>
  <c r="G107" i="58"/>
  <c r="G108" i="58" s="1"/>
  <c r="H107" i="58"/>
  <c r="H108" i="58" s="1"/>
  <c r="I107" i="58"/>
  <c r="I108" i="58" s="1"/>
  <c r="J107" i="58"/>
  <c r="J108" i="58" s="1"/>
  <c r="K107" i="58"/>
  <c r="K108" i="58" s="1"/>
  <c r="L107" i="58"/>
  <c r="L108" i="58" s="1"/>
  <c r="M107" i="58"/>
  <c r="M108" i="58" s="1"/>
  <c r="N107" i="58"/>
  <c r="N108" i="58" s="1"/>
  <c r="O107" i="58"/>
  <c r="O108" i="58" s="1"/>
  <c r="P107" i="58"/>
  <c r="P108" i="58" s="1"/>
  <c r="Q107" i="58"/>
  <c r="Q108" i="58" s="1"/>
  <c r="R107" i="58"/>
  <c r="R108" i="58" s="1"/>
  <c r="S107" i="58"/>
  <c r="S108" i="58" s="1"/>
  <c r="T107" i="58"/>
  <c r="T108" i="58" s="1"/>
  <c r="U107" i="58"/>
  <c r="U108" i="58" s="1"/>
  <c r="V107" i="58"/>
  <c r="V108" i="58" s="1"/>
  <c r="W107" i="58"/>
  <c r="W108" i="58" s="1"/>
  <c r="X107" i="58"/>
  <c r="X108" i="58" s="1"/>
  <c r="AH107" i="58"/>
  <c r="AH108" i="58" s="1"/>
  <c r="AI107" i="58"/>
  <c r="AI108" i="58" s="1"/>
  <c r="AJ107" i="58"/>
  <c r="AJ108" i="58" s="1"/>
  <c r="AK107" i="58"/>
  <c r="AK108" i="58" s="1"/>
  <c r="AL107" i="58"/>
  <c r="AL108" i="58" s="1"/>
  <c r="AM107" i="58"/>
  <c r="AM108" i="58" s="1"/>
  <c r="AT107" i="58"/>
  <c r="AT108" i="58" s="1"/>
  <c r="AU107" i="58"/>
  <c r="AU108" i="58" s="1"/>
  <c r="AV107" i="58"/>
  <c r="AV108" i="58" s="1"/>
  <c r="AW107" i="58"/>
  <c r="AW108" i="58" s="1"/>
  <c r="AX107" i="58"/>
  <c r="AX108" i="58" s="1"/>
  <c r="AY107" i="58"/>
  <c r="AY108" i="58" s="1"/>
  <c r="AN108" i="58"/>
  <c r="AO108" i="58"/>
  <c r="AP108" i="58"/>
  <c r="AQ108" i="58"/>
  <c r="AS108" i="58"/>
  <c r="G109" i="58"/>
  <c r="H109" i="58"/>
  <c r="I109" i="58"/>
  <c r="J109" i="58"/>
  <c r="K109" i="58"/>
  <c r="L109" i="58"/>
  <c r="M109" i="58"/>
  <c r="N109" i="58"/>
  <c r="O109" i="58"/>
  <c r="P109" i="58"/>
  <c r="Q109" i="58"/>
  <c r="R109" i="58"/>
  <c r="S109" i="58"/>
  <c r="T109" i="58"/>
  <c r="U109" i="58"/>
  <c r="V109" i="58"/>
  <c r="W109" i="58"/>
  <c r="X109" i="58"/>
  <c r="AH109" i="58"/>
  <c r="AI109" i="58"/>
  <c r="AJ109" i="58"/>
  <c r="AK109" i="58"/>
  <c r="AL109" i="58"/>
  <c r="AM109" i="58"/>
  <c r="AN109" i="58"/>
  <c r="AO109" i="58"/>
  <c r="AP109" i="58"/>
  <c r="AQ109" i="58"/>
  <c r="AS109" i="58"/>
  <c r="AT109" i="58"/>
  <c r="AU109" i="58"/>
  <c r="AV109" i="58"/>
  <c r="AW109" i="58"/>
  <c r="AX109" i="58"/>
  <c r="AY109" i="58"/>
  <c r="G111" i="58"/>
  <c r="H111" i="58"/>
  <c r="I111" i="58"/>
  <c r="J111" i="58"/>
  <c r="K111" i="58"/>
  <c r="L111" i="58"/>
  <c r="M111" i="58"/>
  <c r="N111" i="58"/>
  <c r="O111" i="58"/>
  <c r="P111" i="58"/>
  <c r="Q111" i="58"/>
  <c r="R111" i="58"/>
  <c r="S111" i="58"/>
  <c r="T111" i="58"/>
  <c r="U111" i="58"/>
  <c r="V111" i="58"/>
  <c r="W111" i="58"/>
  <c r="X111" i="58"/>
  <c r="AH111" i="58"/>
  <c r="AI111" i="58"/>
  <c r="AJ111" i="58"/>
  <c r="AK111" i="58"/>
  <c r="AL111" i="58"/>
  <c r="AM111" i="58"/>
  <c r="AN111" i="58"/>
  <c r="AO111" i="58"/>
  <c r="AP111" i="58"/>
  <c r="AQ111" i="58"/>
  <c r="AR111" i="58"/>
  <c r="AS111" i="58"/>
  <c r="AT111" i="58"/>
  <c r="AU111" i="58"/>
  <c r="AV111" i="58"/>
  <c r="AW111" i="58"/>
  <c r="AX111" i="58"/>
  <c r="AY111" i="58"/>
  <c r="G112" i="58"/>
  <c r="H112" i="58"/>
  <c r="I112" i="58"/>
  <c r="J112" i="58"/>
  <c r="K112" i="58"/>
  <c r="L112" i="58"/>
  <c r="M112" i="58"/>
  <c r="N112" i="58"/>
  <c r="O112" i="58"/>
  <c r="P112" i="58"/>
  <c r="Q112" i="58"/>
  <c r="R112" i="58"/>
  <c r="S112" i="58"/>
  <c r="T112" i="58"/>
  <c r="U112" i="58"/>
  <c r="V112" i="58"/>
  <c r="W112" i="58"/>
  <c r="X112" i="58"/>
  <c r="AH112" i="58"/>
  <c r="AI112" i="58"/>
  <c r="AJ112" i="58"/>
  <c r="AK112" i="58"/>
  <c r="AL112" i="58"/>
  <c r="AM112" i="58"/>
  <c r="AN112" i="58"/>
  <c r="AO112" i="58"/>
  <c r="AP112" i="58"/>
  <c r="AQ112" i="58"/>
  <c r="AR112" i="58"/>
  <c r="AS112" i="58"/>
  <c r="AT112" i="58"/>
  <c r="AU112" i="58"/>
  <c r="AV112" i="58"/>
  <c r="AW112" i="58"/>
  <c r="AX112" i="58"/>
  <c r="AY112" i="58"/>
  <c r="G113" i="58"/>
  <c r="H113" i="58"/>
  <c r="I113" i="58"/>
  <c r="J113" i="58"/>
  <c r="K113" i="58"/>
  <c r="L113" i="58"/>
  <c r="M113" i="58"/>
  <c r="N113" i="58"/>
  <c r="O113" i="58"/>
  <c r="P113" i="58"/>
  <c r="Q113" i="58"/>
  <c r="R113" i="58"/>
  <c r="S113" i="58"/>
  <c r="T113" i="58"/>
  <c r="U113" i="58"/>
  <c r="V113" i="58"/>
  <c r="W113" i="58"/>
  <c r="X113" i="58"/>
  <c r="AH113" i="58"/>
  <c r="AI113" i="58"/>
  <c r="AJ113" i="58"/>
  <c r="AK113" i="58"/>
  <c r="AL113" i="58"/>
  <c r="AM113" i="58"/>
  <c r="AN113" i="58"/>
  <c r="AO113" i="58"/>
  <c r="AP113" i="58"/>
  <c r="AQ113" i="58"/>
  <c r="AR113" i="58"/>
  <c r="AS113" i="58"/>
  <c r="AT113" i="58"/>
  <c r="AU113" i="58"/>
  <c r="AV113" i="58"/>
  <c r="AW113" i="58"/>
  <c r="AX113" i="58"/>
  <c r="AY113" i="58"/>
  <c r="G114" i="58"/>
  <c r="H114" i="58"/>
  <c r="I114" i="58"/>
  <c r="J114" i="58"/>
  <c r="K114" i="58"/>
  <c r="L114" i="58"/>
  <c r="M114" i="58"/>
  <c r="N114" i="58"/>
  <c r="O114" i="58"/>
  <c r="P114" i="58"/>
  <c r="Q114" i="58"/>
  <c r="R114" i="58"/>
  <c r="S114" i="58"/>
  <c r="T114" i="58"/>
  <c r="U114" i="58"/>
  <c r="V114" i="58"/>
  <c r="W114" i="58"/>
  <c r="X114" i="58"/>
  <c r="AH114" i="58"/>
  <c r="AI114" i="58"/>
  <c r="AJ114" i="58"/>
  <c r="AK114" i="58"/>
  <c r="AL114" i="58"/>
  <c r="AM114" i="58"/>
  <c r="AN114" i="58"/>
  <c r="AO114" i="58"/>
  <c r="AP114" i="58"/>
  <c r="AQ114" i="58"/>
  <c r="AR114" i="58"/>
  <c r="AS114" i="58"/>
  <c r="AT114" i="58"/>
  <c r="AU114" i="58"/>
  <c r="AV114" i="58"/>
  <c r="AW114" i="58"/>
  <c r="AX114" i="58"/>
  <c r="AY114" i="58"/>
  <c r="G115" i="58"/>
  <c r="H115" i="58"/>
  <c r="I115" i="58"/>
  <c r="J115" i="58"/>
  <c r="K115" i="58"/>
  <c r="L115" i="58"/>
  <c r="M115" i="58"/>
  <c r="N115" i="58"/>
  <c r="O115" i="58"/>
  <c r="P115" i="58"/>
  <c r="Q115" i="58"/>
  <c r="R115" i="58"/>
  <c r="S115" i="58"/>
  <c r="T115" i="58"/>
  <c r="U115" i="58"/>
  <c r="V115" i="58"/>
  <c r="W115" i="58"/>
  <c r="X115" i="58"/>
  <c r="AH115" i="58"/>
  <c r="AI115" i="58"/>
  <c r="AJ115" i="58"/>
  <c r="AK115" i="58"/>
  <c r="AL115" i="58"/>
  <c r="AM115" i="58"/>
  <c r="AN115" i="58"/>
  <c r="AO115" i="58"/>
  <c r="AP115" i="58"/>
  <c r="AQ115" i="58"/>
  <c r="AR115" i="58"/>
  <c r="AS115" i="58"/>
  <c r="AT115" i="58"/>
  <c r="AU115" i="58"/>
  <c r="AV115" i="58"/>
  <c r="AW115" i="58"/>
  <c r="AX115" i="58"/>
  <c r="AY115" i="58"/>
  <c r="A125" i="58"/>
  <c r="A167" i="58" s="1"/>
  <c r="G138" i="58"/>
  <c r="H138" i="58"/>
  <c r="I138" i="58"/>
  <c r="J138" i="58"/>
  <c r="K138" i="58"/>
  <c r="L138" i="58"/>
  <c r="M138" i="58"/>
  <c r="N138" i="58"/>
  <c r="O138" i="58"/>
  <c r="P138" i="58"/>
  <c r="Q138" i="58"/>
  <c r="R138" i="58"/>
  <c r="AH138" i="58"/>
  <c r="AI138" i="58"/>
  <c r="AJ138" i="58"/>
  <c r="AK138" i="58"/>
  <c r="AL138" i="58"/>
  <c r="AM138" i="58"/>
  <c r="AN138" i="58"/>
  <c r="AO138" i="58"/>
  <c r="AP138" i="58"/>
  <c r="AQ138" i="58"/>
  <c r="AR138" i="58"/>
  <c r="AS138" i="58"/>
  <c r="G140" i="58"/>
  <c r="H140" i="58"/>
  <c r="I140" i="58"/>
  <c r="J140" i="58"/>
  <c r="K140" i="58"/>
  <c r="L140" i="58"/>
  <c r="M140" i="58"/>
  <c r="N140" i="58"/>
  <c r="O140" i="58"/>
  <c r="P140" i="58"/>
  <c r="Q140" i="58"/>
  <c r="R140" i="58"/>
  <c r="AH140" i="58"/>
  <c r="AI140" i="58"/>
  <c r="AJ140" i="58"/>
  <c r="AK140" i="58"/>
  <c r="AL140" i="58"/>
  <c r="AM140" i="58"/>
  <c r="AN140" i="58"/>
  <c r="AO140" i="58"/>
  <c r="AP140" i="58"/>
  <c r="AQ140" i="58"/>
  <c r="AR140" i="58"/>
  <c r="AS140" i="58"/>
  <c r="G141" i="58"/>
  <c r="H141" i="58"/>
  <c r="I141" i="58"/>
  <c r="J141" i="58"/>
  <c r="K141" i="58"/>
  <c r="L141" i="58"/>
  <c r="M141" i="58"/>
  <c r="N141" i="58"/>
  <c r="O141" i="58"/>
  <c r="P141" i="58"/>
  <c r="Q141" i="58"/>
  <c r="R141" i="58"/>
  <c r="AH141" i="58"/>
  <c r="AI141" i="58"/>
  <c r="AJ141" i="58"/>
  <c r="AK141" i="58"/>
  <c r="AL141" i="58"/>
  <c r="AM141" i="58"/>
  <c r="AN141" i="58"/>
  <c r="AO141" i="58"/>
  <c r="AP141" i="58"/>
  <c r="AQ141" i="58"/>
  <c r="AR141" i="58"/>
  <c r="AS141" i="58"/>
  <c r="G142" i="58"/>
  <c r="H142" i="58"/>
  <c r="I142" i="58"/>
  <c r="J142" i="58"/>
  <c r="K142" i="58"/>
  <c r="L142" i="58"/>
  <c r="M142" i="58"/>
  <c r="N142" i="58"/>
  <c r="O142" i="58"/>
  <c r="P142" i="58"/>
  <c r="Q142" i="58"/>
  <c r="R142" i="58"/>
  <c r="AH142" i="58"/>
  <c r="AI142" i="58"/>
  <c r="AJ142" i="58"/>
  <c r="AK142" i="58"/>
  <c r="AL142" i="58"/>
  <c r="AM142" i="58"/>
  <c r="AN142" i="58"/>
  <c r="AO142" i="58"/>
  <c r="AP142" i="58"/>
  <c r="AQ142" i="58"/>
  <c r="AR142" i="58"/>
  <c r="AS142" i="58"/>
  <c r="G149" i="58"/>
  <c r="H149" i="58"/>
  <c r="I149" i="58"/>
  <c r="J149" i="58"/>
  <c r="K149" i="58"/>
  <c r="L149" i="58"/>
  <c r="M149" i="58"/>
  <c r="N149" i="58"/>
  <c r="O149" i="58"/>
  <c r="P149" i="58"/>
  <c r="Q149" i="58"/>
  <c r="R149" i="58"/>
  <c r="AH149" i="58"/>
  <c r="AI149" i="58"/>
  <c r="AJ149" i="58"/>
  <c r="AK149" i="58"/>
  <c r="AL149" i="58"/>
  <c r="AM149" i="58"/>
  <c r="AN149" i="58"/>
  <c r="AO149" i="58"/>
  <c r="AP149" i="58"/>
  <c r="AQ149" i="58"/>
  <c r="AR149" i="58"/>
  <c r="AS149" i="58"/>
  <c r="G150" i="58"/>
  <c r="H150" i="58"/>
  <c r="I150" i="58"/>
  <c r="J150" i="58"/>
  <c r="K150" i="58"/>
  <c r="L150" i="58"/>
  <c r="M150" i="58"/>
  <c r="N150" i="58"/>
  <c r="O150" i="58"/>
  <c r="P150" i="58"/>
  <c r="Q150" i="58"/>
  <c r="R150" i="58"/>
  <c r="AH150" i="58"/>
  <c r="AI150" i="58"/>
  <c r="AJ150" i="58"/>
  <c r="AK150" i="58"/>
  <c r="AL150" i="58"/>
  <c r="AM150" i="58"/>
  <c r="AN150" i="58"/>
  <c r="AO150" i="58"/>
  <c r="AP150" i="58"/>
  <c r="AQ150" i="58"/>
  <c r="AR150" i="58"/>
  <c r="AS150" i="58"/>
  <c r="G151" i="58"/>
  <c r="H151" i="58"/>
  <c r="I151" i="58"/>
  <c r="J151" i="58"/>
  <c r="K151" i="58"/>
  <c r="L151" i="58"/>
  <c r="M151" i="58"/>
  <c r="N151" i="58"/>
  <c r="O151" i="58"/>
  <c r="P151" i="58"/>
  <c r="Q151" i="58"/>
  <c r="R151" i="58"/>
  <c r="AH151" i="58"/>
  <c r="AI151" i="58"/>
  <c r="AJ151" i="58"/>
  <c r="AK151" i="58"/>
  <c r="AL151" i="58"/>
  <c r="AM151" i="58"/>
  <c r="AN151" i="58"/>
  <c r="AO151" i="58"/>
  <c r="AP151" i="58"/>
  <c r="AQ151" i="58"/>
  <c r="AR151" i="58"/>
  <c r="AS151" i="58"/>
  <c r="G153" i="58"/>
  <c r="H153" i="58"/>
  <c r="I153" i="58"/>
  <c r="J153" i="58"/>
  <c r="K153" i="58"/>
  <c r="L153" i="58"/>
  <c r="M153" i="58"/>
  <c r="N153" i="58"/>
  <c r="O153" i="58"/>
  <c r="P153" i="58"/>
  <c r="Q153" i="58"/>
  <c r="R153" i="58"/>
  <c r="AH153" i="58"/>
  <c r="AI153" i="58"/>
  <c r="AJ153" i="58"/>
  <c r="AK153" i="58"/>
  <c r="AL153" i="58"/>
  <c r="AM153" i="58"/>
  <c r="AN153" i="58"/>
  <c r="AO153" i="58"/>
  <c r="AP153" i="58"/>
  <c r="AQ153" i="58"/>
  <c r="AR153" i="58"/>
  <c r="AS153" i="58"/>
  <c r="G154" i="58"/>
  <c r="H154" i="58"/>
  <c r="I154" i="58"/>
  <c r="J154" i="58"/>
  <c r="K154" i="58"/>
  <c r="L154" i="58"/>
  <c r="M154" i="58"/>
  <c r="N154" i="58"/>
  <c r="O154" i="58"/>
  <c r="P154" i="58"/>
  <c r="Q154" i="58"/>
  <c r="R154" i="58"/>
  <c r="AH154" i="58"/>
  <c r="AI154" i="58"/>
  <c r="AJ154" i="58"/>
  <c r="AK154" i="58"/>
  <c r="AL154" i="58"/>
  <c r="AM154" i="58"/>
  <c r="AN154" i="58"/>
  <c r="AO154" i="58"/>
  <c r="AP154" i="58"/>
  <c r="AQ154" i="58"/>
  <c r="AR154" i="58"/>
  <c r="AS154" i="58"/>
  <c r="G155" i="58"/>
  <c r="H155" i="58"/>
  <c r="I155" i="58"/>
  <c r="J155" i="58"/>
  <c r="K155" i="58"/>
  <c r="L155" i="58"/>
  <c r="M155" i="58"/>
  <c r="N155" i="58"/>
  <c r="O155" i="58"/>
  <c r="P155" i="58"/>
  <c r="Q155" i="58"/>
  <c r="R155" i="58"/>
  <c r="AH155" i="58"/>
  <c r="AI155" i="58"/>
  <c r="AJ155" i="58"/>
  <c r="AK155" i="58"/>
  <c r="AL155" i="58"/>
  <c r="AM155" i="58"/>
  <c r="AN155" i="58"/>
  <c r="AO155" i="58"/>
  <c r="AP155" i="58"/>
  <c r="AQ155" i="58"/>
  <c r="AR155" i="58"/>
  <c r="AS155" i="58"/>
  <c r="G156" i="58"/>
  <c r="H156" i="58"/>
  <c r="I156" i="58"/>
  <c r="J156" i="58"/>
  <c r="K156" i="58"/>
  <c r="L156" i="58"/>
  <c r="M156" i="58"/>
  <c r="N156" i="58"/>
  <c r="O156" i="58"/>
  <c r="P156" i="58"/>
  <c r="Q156" i="58"/>
  <c r="R156" i="58"/>
  <c r="AH156" i="58"/>
  <c r="AI156" i="58"/>
  <c r="AJ156" i="58"/>
  <c r="AK156" i="58"/>
  <c r="AL156" i="58"/>
  <c r="AM156" i="58"/>
  <c r="AN156" i="58"/>
  <c r="AO156" i="58"/>
  <c r="AP156" i="58"/>
  <c r="AQ156" i="58"/>
  <c r="AR156" i="58"/>
  <c r="AS156" i="58"/>
  <c r="G157" i="58"/>
  <c r="H157" i="58"/>
  <c r="I157" i="58"/>
  <c r="J157" i="58"/>
  <c r="K157" i="58"/>
  <c r="L157" i="58"/>
  <c r="M157" i="58"/>
  <c r="N157" i="58"/>
  <c r="O157" i="58"/>
  <c r="P157" i="58"/>
  <c r="Q157" i="58"/>
  <c r="R157" i="58"/>
  <c r="AH157" i="58"/>
  <c r="AI157" i="58"/>
  <c r="AJ157" i="58"/>
  <c r="AK157" i="58"/>
  <c r="AL157" i="58"/>
  <c r="AM157" i="58"/>
  <c r="AN157" i="58"/>
  <c r="AO157" i="58"/>
  <c r="AP157" i="58"/>
  <c r="AQ157" i="58"/>
  <c r="AR157" i="58"/>
  <c r="AS157" i="58"/>
  <c r="G10" i="57"/>
  <c r="H10" i="57"/>
  <c r="I10" i="57"/>
  <c r="J10" i="57"/>
  <c r="K10" i="57"/>
  <c r="L10" i="57"/>
  <c r="M10" i="57"/>
  <c r="N10" i="57"/>
  <c r="O10" i="57"/>
  <c r="P10" i="57"/>
  <c r="Q10" i="57"/>
  <c r="R10" i="57"/>
  <c r="S10" i="57"/>
  <c r="T10" i="57"/>
  <c r="U10" i="57"/>
  <c r="V10" i="57"/>
  <c r="W10" i="57"/>
  <c r="X10" i="57"/>
  <c r="AI10" i="57"/>
  <c r="AJ10" i="57"/>
  <c r="AK10" i="57"/>
  <c r="AL10" i="57"/>
  <c r="AM10" i="57"/>
  <c r="AN10" i="57"/>
  <c r="AO10" i="57"/>
  <c r="AP10" i="57"/>
  <c r="AQ10" i="57"/>
  <c r="AR10" i="57"/>
  <c r="AS10" i="57"/>
  <c r="AT10" i="57"/>
  <c r="AU10" i="57"/>
  <c r="AV10" i="57"/>
  <c r="AW10" i="57"/>
  <c r="AX10" i="57"/>
  <c r="AY10" i="57"/>
  <c r="G11" i="57"/>
  <c r="H11" i="57"/>
  <c r="I11" i="57"/>
  <c r="J11" i="57"/>
  <c r="K11" i="57"/>
  <c r="L11" i="57"/>
  <c r="M11" i="57"/>
  <c r="N11" i="57"/>
  <c r="O11" i="57"/>
  <c r="P11" i="57"/>
  <c r="Q11" i="57"/>
  <c r="R11" i="57"/>
  <c r="S11" i="57"/>
  <c r="T11" i="57"/>
  <c r="U11" i="57"/>
  <c r="V11" i="57"/>
  <c r="W11" i="57"/>
  <c r="X11" i="57"/>
  <c r="AI11" i="57"/>
  <c r="AJ11" i="57"/>
  <c r="AK11" i="57"/>
  <c r="AL11" i="57"/>
  <c r="AM11" i="57"/>
  <c r="AN11" i="57"/>
  <c r="AO11" i="57"/>
  <c r="AP11" i="57"/>
  <c r="AQ11" i="57"/>
  <c r="AR11" i="57"/>
  <c r="AS11" i="57"/>
  <c r="AT11" i="57"/>
  <c r="AU11" i="57"/>
  <c r="AV11" i="57"/>
  <c r="AW11" i="57"/>
  <c r="AX11" i="57"/>
  <c r="AY11" i="57"/>
  <c r="G13" i="57"/>
  <c r="H13" i="57"/>
  <c r="I13" i="57"/>
  <c r="J13" i="57"/>
  <c r="K13" i="57"/>
  <c r="L13" i="57"/>
  <c r="M13" i="57"/>
  <c r="N13" i="57"/>
  <c r="O13" i="57"/>
  <c r="P13" i="57"/>
  <c r="Q13" i="57"/>
  <c r="R13" i="57"/>
  <c r="S13" i="57"/>
  <c r="T13" i="57"/>
  <c r="U13" i="57"/>
  <c r="V13" i="57"/>
  <c r="W13" i="57"/>
  <c r="X13" i="57"/>
  <c r="AI13" i="57"/>
  <c r="AJ13" i="57"/>
  <c r="K15" i="57"/>
  <c r="L15" i="57"/>
  <c r="M15" i="57"/>
  <c r="N15" i="57"/>
  <c r="O15" i="57"/>
  <c r="P15" i="57"/>
  <c r="Q15" i="57"/>
  <c r="R15" i="57"/>
  <c r="S15" i="57"/>
  <c r="T15" i="57"/>
  <c r="U15" i="57"/>
  <c r="V15" i="57"/>
  <c r="W15" i="57"/>
  <c r="X15" i="57"/>
  <c r="AL15" i="57"/>
  <c r="AM15" i="57"/>
  <c r="AN15" i="57"/>
  <c r="AO15" i="57"/>
  <c r="AP15" i="57"/>
  <c r="AQ15" i="57"/>
  <c r="AR15" i="57"/>
  <c r="AS15" i="57"/>
  <c r="AT15" i="57"/>
  <c r="AU15" i="57"/>
  <c r="AV15" i="57"/>
  <c r="AW15" i="57"/>
  <c r="AX15" i="57"/>
  <c r="AY15" i="57"/>
  <c r="W16" i="57"/>
  <c r="T16" i="57" s="1"/>
  <c r="AX16" i="57"/>
  <c r="AW16" i="57" s="1"/>
  <c r="W17" i="57"/>
  <c r="T17" i="57" s="1"/>
  <c r="Q17" i="57" s="1"/>
  <c r="AX17" i="57"/>
  <c r="AW17" i="57" s="1"/>
  <c r="W18" i="57"/>
  <c r="T18" i="57" s="1"/>
  <c r="AX18" i="57"/>
  <c r="AW18" i="57" s="1"/>
  <c r="W19" i="57"/>
  <c r="T19" i="57" s="1"/>
  <c r="AX19" i="57"/>
  <c r="AW19" i="57" s="1"/>
  <c r="G21" i="57"/>
  <c r="H21" i="57"/>
  <c r="I21" i="57"/>
  <c r="J21" i="57"/>
  <c r="K21" i="57"/>
  <c r="L21" i="57"/>
  <c r="M21" i="57"/>
  <c r="N21" i="57"/>
  <c r="O21" i="57"/>
  <c r="P21" i="57"/>
  <c r="Q21" i="57"/>
  <c r="R21" i="57"/>
  <c r="S21" i="57"/>
  <c r="T21" i="57"/>
  <c r="U21" i="57"/>
  <c r="V21" i="57"/>
  <c r="W21" i="57"/>
  <c r="X21" i="57"/>
  <c r="AI21" i="57"/>
  <c r="AJ21" i="57"/>
  <c r="AK21" i="57"/>
  <c r="AL21" i="57"/>
  <c r="AM21" i="57"/>
  <c r="AN21" i="57"/>
  <c r="AO21" i="57"/>
  <c r="AP21" i="57"/>
  <c r="AQ21" i="57"/>
  <c r="AR21" i="57"/>
  <c r="AS21" i="57"/>
  <c r="AT21" i="57"/>
  <c r="AU21" i="57"/>
  <c r="AV21" i="57"/>
  <c r="AW21" i="57"/>
  <c r="AX21" i="57"/>
  <c r="AY21" i="57"/>
  <c r="P23" i="57"/>
  <c r="P24" i="57" s="1"/>
  <c r="Q23" i="57"/>
  <c r="Q24" i="57" s="1"/>
  <c r="R23" i="57"/>
  <c r="R24" i="57" s="1"/>
  <c r="S23" i="57"/>
  <c r="S24" i="57" s="1"/>
  <c r="T23" i="57"/>
  <c r="T24" i="57" s="1"/>
  <c r="U23" i="57"/>
  <c r="U24" i="57" s="1"/>
  <c r="V23" i="57"/>
  <c r="V24" i="57" s="1"/>
  <c r="W23" i="57"/>
  <c r="W24" i="57" s="1"/>
  <c r="X23" i="57"/>
  <c r="X24" i="57" s="1"/>
  <c r="AQ23" i="57"/>
  <c r="AQ24" i="57" s="1"/>
  <c r="AS23" i="57"/>
  <c r="AS24" i="57" s="1"/>
  <c r="AT23" i="57"/>
  <c r="AT24" i="57" s="1"/>
  <c r="AU23" i="57"/>
  <c r="AU24" i="57" s="1"/>
  <c r="AV23" i="57"/>
  <c r="AV24" i="57" s="1"/>
  <c r="AW23" i="57"/>
  <c r="AW24" i="57" s="1"/>
  <c r="AX23" i="57"/>
  <c r="AX24" i="57" s="1"/>
  <c r="AY23" i="57"/>
  <c r="AY24" i="57" s="1"/>
  <c r="G25" i="57"/>
  <c r="H25" i="57"/>
  <c r="I25" i="57"/>
  <c r="J25" i="57"/>
  <c r="K25" i="57"/>
  <c r="L25" i="57"/>
  <c r="M25" i="57"/>
  <c r="N25" i="57"/>
  <c r="O25" i="57"/>
  <c r="P25" i="57"/>
  <c r="Q25" i="57"/>
  <c r="R25" i="57"/>
  <c r="S25" i="57"/>
  <c r="T25" i="57"/>
  <c r="U25" i="57"/>
  <c r="V25" i="57"/>
  <c r="W25" i="57"/>
  <c r="X25" i="57"/>
  <c r="AH25" i="57"/>
  <c r="AI25" i="57"/>
  <c r="AJ25" i="57"/>
  <c r="AK25" i="57"/>
  <c r="AL25" i="57"/>
  <c r="AM25" i="57"/>
  <c r="AN25" i="57"/>
  <c r="AO25" i="57"/>
  <c r="AP25" i="57"/>
  <c r="AQ25" i="57"/>
  <c r="AS25" i="57"/>
  <c r="AT25" i="57"/>
  <c r="AU25" i="57"/>
  <c r="AV25" i="57"/>
  <c r="AW25" i="57"/>
  <c r="AX25" i="57"/>
  <c r="AY25" i="57"/>
  <c r="G27" i="57"/>
  <c r="H27" i="57"/>
  <c r="I27" i="57"/>
  <c r="J27" i="57"/>
  <c r="K27" i="57"/>
  <c r="L27" i="57"/>
  <c r="M27" i="57"/>
  <c r="N27" i="57"/>
  <c r="O27" i="57"/>
  <c r="P27" i="57"/>
  <c r="Q27" i="57"/>
  <c r="R27" i="57"/>
  <c r="S27" i="57"/>
  <c r="T27" i="57"/>
  <c r="U27" i="57"/>
  <c r="V27" i="57"/>
  <c r="W27" i="57"/>
  <c r="X27" i="57"/>
  <c r="AH27" i="57"/>
  <c r="AI27" i="57"/>
  <c r="AJ27" i="57"/>
  <c r="AK27" i="57"/>
  <c r="AL27" i="57"/>
  <c r="AM27" i="57"/>
  <c r="AN27" i="57"/>
  <c r="AO27" i="57"/>
  <c r="AP27" i="57"/>
  <c r="AQ27" i="57"/>
  <c r="AS27" i="57"/>
  <c r="AT27" i="57"/>
  <c r="AU27" i="57"/>
  <c r="AV27" i="57"/>
  <c r="AW27" i="57"/>
  <c r="AX27" i="57"/>
  <c r="AY27" i="57"/>
  <c r="G28" i="57"/>
  <c r="H28" i="57"/>
  <c r="I28" i="57"/>
  <c r="J28" i="57"/>
  <c r="K28" i="57"/>
  <c r="L28" i="57"/>
  <c r="M28" i="57"/>
  <c r="N28" i="57"/>
  <c r="O28" i="57"/>
  <c r="P28" i="57"/>
  <c r="Q28" i="57"/>
  <c r="R28" i="57"/>
  <c r="S28" i="57"/>
  <c r="T28" i="57"/>
  <c r="U28" i="57"/>
  <c r="V28" i="57"/>
  <c r="W28" i="57"/>
  <c r="X28" i="57"/>
  <c r="AH28" i="57"/>
  <c r="AI28" i="57"/>
  <c r="AJ28" i="57"/>
  <c r="AK28" i="57"/>
  <c r="AL28" i="57"/>
  <c r="AM28" i="57"/>
  <c r="AN28" i="57"/>
  <c r="AO28" i="57"/>
  <c r="AP28" i="57"/>
  <c r="AQ28" i="57"/>
  <c r="AS28" i="57"/>
  <c r="AT28" i="57"/>
  <c r="AU28" i="57"/>
  <c r="AV28" i="57"/>
  <c r="AW28" i="57"/>
  <c r="AX28" i="57"/>
  <c r="AY28" i="57"/>
  <c r="J29" i="57"/>
  <c r="K29" i="57"/>
  <c r="L29" i="57"/>
  <c r="M29" i="57"/>
  <c r="N29" i="57"/>
  <c r="O29" i="57"/>
  <c r="P29" i="57"/>
  <c r="Q29" i="57"/>
  <c r="R29" i="57"/>
  <c r="S29" i="57"/>
  <c r="T29" i="57"/>
  <c r="U29" i="57"/>
  <c r="V29" i="57"/>
  <c r="W29" i="57"/>
  <c r="X29" i="57"/>
  <c r="AK29" i="57"/>
  <c r="AL29" i="57"/>
  <c r="AM29" i="57"/>
  <c r="AN29" i="57"/>
  <c r="AO29" i="57"/>
  <c r="AP29" i="57"/>
  <c r="AQ29" i="57"/>
  <c r="AS29" i="57"/>
  <c r="AT29" i="57"/>
  <c r="AU29" i="57"/>
  <c r="AV29" i="57"/>
  <c r="AW29" i="57"/>
  <c r="AX29" i="57"/>
  <c r="AY29" i="57"/>
  <c r="M30" i="57"/>
  <c r="N30" i="57"/>
  <c r="O30" i="57"/>
  <c r="P30" i="57"/>
  <c r="Q30" i="57"/>
  <c r="R30" i="57"/>
  <c r="S30" i="57"/>
  <c r="T30" i="57"/>
  <c r="U30" i="57"/>
  <c r="V30" i="57"/>
  <c r="W30" i="57"/>
  <c r="X30" i="57"/>
  <c r="AN30" i="57"/>
  <c r="AO30" i="57"/>
  <c r="AP30" i="57"/>
  <c r="AQ30" i="57"/>
  <c r="AS30" i="57"/>
  <c r="AT30" i="57"/>
  <c r="AU30" i="57"/>
  <c r="AV30" i="57"/>
  <c r="AW30" i="57"/>
  <c r="AX30" i="57"/>
  <c r="AY30" i="57"/>
  <c r="M31" i="57"/>
  <c r="J31" i="57" s="1"/>
  <c r="G31" i="57" s="1"/>
  <c r="N31" i="57"/>
  <c r="K31" i="57" s="1"/>
  <c r="H31" i="57" s="1"/>
  <c r="O31" i="57"/>
  <c r="L31" i="57" s="1"/>
  <c r="I31" i="57" s="1"/>
  <c r="P31" i="57"/>
  <c r="Q31" i="57"/>
  <c r="R31" i="57"/>
  <c r="S31" i="57"/>
  <c r="T31" i="57"/>
  <c r="U31" i="57"/>
  <c r="V31" i="57"/>
  <c r="W31" i="57"/>
  <c r="X31" i="57"/>
  <c r="AN31" i="57"/>
  <c r="AK31" i="57" s="1"/>
  <c r="AH31" i="57" s="1"/>
  <c r="AO31" i="57"/>
  <c r="AL31" i="57" s="1"/>
  <c r="AI31" i="57" s="1"/>
  <c r="AP31" i="57"/>
  <c r="AM31" i="57" s="1"/>
  <c r="AJ31" i="57" s="1"/>
  <c r="AQ31" i="57"/>
  <c r="AS31" i="57"/>
  <c r="AT31" i="57"/>
  <c r="AU31" i="57"/>
  <c r="AV31" i="57"/>
  <c r="AW31" i="57"/>
  <c r="AX31" i="57"/>
  <c r="AY31" i="57"/>
  <c r="AB41" i="57"/>
  <c r="G54" i="57"/>
  <c r="H54" i="57"/>
  <c r="I54" i="57"/>
  <c r="J54" i="57"/>
  <c r="K54" i="57"/>
  <c r="L54" i="57"/>
  <c r="M54" i="57"/>
  <c r="N54" i="57"/>
  <c r="O54" i="57"/>
  <c r="P54" i="57"/>
  <c r="Q54" i="57"/>
  <c r="R54" i="57"/>
  <c r="S54" i="57"/>
  <c r="T54" i="57"/>
  <c r="U54" i="57"/>
  <c r="V54" i="57"/>
  <c r="W54" i="57"/>
  <c r="X54" i="57"/>
  <c r="AH54" i="57"/>
  <c r="AI54" i="57"/>
  <c r="AJ54" i="57"/>
  <c r="AK54" i="57"/>
  <c r="AL54" i="57"/>
  <c r="AM54" i="57"/>
  <c r="AN54" i="57"/>
  <c r="AO54" i="57"/>
  <c r="AP54" i="57"/>
  <c r="AQ54" i="57"/>
  <c r="AS54" i="57"/>
  <c r="AT54" i="57"/>
  <c r="AU54" i="57"/>
  <c r="AV54" i="57"/>
  <c r="AW54" i="57"/>
  <c r="AX54" i="57"/>
  <c r="AY54" i="57"/>
  <c r="G56" i="57"/>
  <c r="H56" i="57"/>
  <c r="I56" i="57"/>
  <c r="J56" i="57"/>
  <c r="K56" i="57"/>
  <c r="L56" i="57"/>
  <c r="M56" i="57"/>
  <c r="N56" i="57"/>
  <c r="O56" i="57"/>
  <c r="P56" i="57"/>
  <c r="Q56" i="57"/>
  <c r="R56" i="57"/>
  <c r="S56" i="57"/>
  <c r="T56" i="57"/>
  <c r="U56" i="57"/>
  <c r="V56" i="57"/>
  <c r="W56" i="57"/>
  <c r="X56" i="57"/>
  <c r="AH56" i="57"/>
  <c r="AI56" i="57"/>
  <c r="AJ56" i="57"/>
  <c r="AK56" i="57"/>
  <c r="AL56" i="57"/>
  <c r="AM56" i="57"/>
  <c r="AN56" i="57"/>
  <c r="AO56" i="57"/>
  <c r="AP56" i="57"/>
  <c r="AQ56" i="57"/>
  <c r="AS56" i="57"/>
  <c r="AT56" i="57"/>
  <c r="AU56" i="57"/>
  <c r="AV56" i="57"/>
  <c r="AW56" i="57"/>
  <c r="AX56" i="57"/>
  <c r="AY56" i="57"/>
  <c r="G57" i="57"/>
  <c r="H57" i="57"/>
  <c r="I57" i="57"/>
  <c r="J57" i="57"/>
  <c r="K57" i="57"/>
  <c r="L57" i="57"/>
  <c r="M57" i="57"/>
  <c r="N57" i="57"/>
  <c r="O57" i="57"/>
  <c r="P57" i="57"/>
  <c r="Q57" i="57"/>
  <c r="R57" i="57"/>
  <c r="S57" i="57"/>
  <c r="T57" i="57"/>
  <c r="U57" i="57"/>
  <c r="V57" i="57"/>
  <c r="W57" i="57"/>
  <c r="X57" i="57"/>
  <c r="AH57" i="57"/>
  <c r="AI57" i="57"/>
  <c r="AJ57" i="57"/>
  <c r="AK57" i="57"/>
  <c r="AL57" i="57"/>
  <c r="AM57" i="57"/>
  <c r="AN57" i="57"/>
  <c r="AO57" i="57"/>
  <c r="AP57" i="57"/>
  <c r="AQ57" i="57"/>
  <c r="AS57" i="57"/>
  <c r="AT57" i="57"/>
  <c r="AU57" i="57"/>
  <c r="AV57" i="57"/>
  <c r="AW57" i="57"/>
  <c r="AX57" i="57"/>
  <c r="AY57" i="57"/>
  <c r="G58" i="57"/>
  <c r="H58" i="57"/>
  <c r="I58" i="57"/>
  <c r="J58" i="57"/>
  <c r="K58" i="57"/>
  <c r="L58" i="57"/>
  <c r="M58" i="57"/>
  <c r="N58" i="57"/>
  <c r="O58" i="57"/>
  <c r="P58" i="57"/>
  <c r="Q58" i="57"/>
  <c r="R58" i="57"/>
  <c r="S58" i="57"/>
  <c r="T58" i="57"/>
  <c r="U58" i="57"/>
  <c r="V58" i="57"/>
  <c r="W58" i="57"/>
  <c r="X58" i="57"/>
  <c r="AH58" i="57"/>
  <c r="AI58" i="57"/>
  <c r="AJ58" i="57"/>
  <c r="AK58" i="57"/>
  <c r="AL58" i="57"/>
  <c r="AM58" i="57"/>
  <c r="AN58" i="57"/>
  <c r="AO58" i="57"/>
  <c r="AP58" i="57"/>
  <c r="AQ58" i="57"/>
  <c r="AS58" i="57"/>
  <c r="AT58" i="57"/>
  <c r="AU58" i="57"/>
  <c r="AV58" i="57"/>
  <c r="AW58" i="57"/>
  <c r="AX58" i="57"/>
  <c r="AY58" i="57"/>
  <c r="G59" i="57"/>
  <c r="I59" i="57"/>
  <c r="K59" i="57"/>
  <c r="J59" i="57" s="1"/>
  <c r="N59" i="57"/>
  <c r="M59" i="57" s="1"/>
  <c r="Q59" i="57"/>
  <c r="R59" i="57"/>
  <c r="AH59" i="57"/>
  <c r="AJ59" i="57"/>
  <c r="AL59" i="57"/>
  <c r="AK59" i="57"/>
  <c r="AO59" i="57"/>
  <c r="AN59" i="57" s="1"/>
  <c r="AR59" i="57"/>
  <c r="AU59" i="57" s="1"/>
  <c r="AT59" i="57" s="1"/>
  <c r="G60" i="57"/>
  <c r="I60" i="57"/>
  <c r="K60" i="57"/>
  <c r="L60" i="57" s="1"/>
  <c r="N60" i="57"/>
  <c r="M60" i="57" s="1"/>
  <c r="Q60" i="57"/>
  <c r="P60" i="57" s="1"/>
  <c r="AH60" i="57"/>
  <c r="AJ60" i="57"/>
  <c r="AL60" i="57"/>
  <c r="AK60" i="57" s="1"/>
  <c r="AN60" i="57"/>
  <c r="AP60" i="57"/>
  <c r="AR60" i="57"/>
  <c r="AQ60" i="57" s="1"/>
  <c r="G61" i="57"/>
  <c r="I61" i="57"/>
  <c r="K61" i="57"/>
  <c r="J61" i="57" s="1"/>
  <c r="N61" i="57"/>
  <c r="O61" i="57" s="1"/>
  <c r="Q61" i="57"/>
  <c r="P61" i="57" s="1"/>
  <c r="AH61" i="57"/>
  <c r="AJ61" i="57"/>
  <c r="AL61" i="57"/>
  <c r="AK61" i="57" s="1"/>
  <c r="AN61" i="57"/>
  <c r="AP61" i="57"/>
  <c r="AR61" i="57"/>
  <c r="AQ61" i="57" s="1"/>
  <c r="G62" i="57"/>
  <c r="I62" i="57"/>
  <c r="K62" i="57"/>
  <c r="J62" i="57" s="1"/>
  <c r="N62" i="57"/>
  <c r="O62" i="57" s="1"/>
  <c r="Q62" i="57"/>
  <c r="R62" i="57"/>
  <c r="AH62" i="57"/>
  <c r="AJ62" i="57"/>
  <c r="AL62" i="57"/>
  <c r="AK62" i="57"/>
  <c r="AN62" i="57"/>
  <c r="AP62" i="57"/>
  <c r="AR62" i="57"/>
  <c r="AS62" i="57"/>
  <c r="G65" i="57"/>
  <c r="G66" i="57" s="1"/>
  <c r="H65" i="57"/>
  <c r="H66" i="57" s="1"/>
  <c r="I65" i="57"/>
  <c r="I66" i="57" s="1"/>
  <c r="K65" i="57"/>
  <c r="K66" i="57" s="1"/>
  <c r="L65" i="57"/>
  <c r="L66" i="57" s="1"/>
  <c r="M65" i="57"/>
  <c r="M66" i="57" s="1"/>
  <c r="N65" i="57"/>
  <c r="N66" i="57" s="1"/>
  <c r="O65" i="57"/>
  <c r="O66" i="57" s="1"/>
  <c r="P65" i="57"/>
  <c r="P66" i="57" s="1"/>
  <c r="Q65" i="57"/>
  <c r="Q66" i="57" s="1"/>
  <c r="R65" i="57"/>
  <c r="R66" i="57" s="1"/>
  <c r="S65" i="57"/>
  <c r="S66" i="57" s="1"/>
  <c r="T65" i="57"/>
  <c r="T66" i="57" s="1"/>
  <c r="U65" i="57"/>
  <c r="U66" i="57" s="1"/>
  <c r="V65" i="57"/>
  <c r="V66" i="57" s="1"/>
  <c r="W65" i="57"/>
  <c r="W66" i="57" s="1"/>
  <c r="X65" i="57"/>
  <c r="X66" i="57" s="1"/>
  <c r="AH65" i="57"/>
  <c r="AH66" i="57" s="1"/>
  <c r="AI65" i="57"/>
  <c r="AI66" i="57" s="1"/>
  <c r="AJ65" i="57"/>
  <c r="AJ66" i="57" s="1"/>
  <c r="AK65" i="57"/>
  <c r="AK66" i="57" s="1"/>
  <c r="AL65" i="57"/>
  <c r="AL66" i="57" s="1"/>
  <c r="AM65" i="57"/>
  <c r="AM66" i="57" s="1"/>
  <c r="AN65" i="57"/>
  <c r="AN66" i="57" s="1"/>
  <c r="AO65" i="57"/>
  <c r="AO66" i="57" s="1"/>
  <c r="AP65" i="57"/>
  <c r="AP66" i="57" s="1"/>
  <c r="AQ65" i="57"/>
  <c r="AQ66" i="57" s="1"/>
  <c r="AS65" i="57"/>
  <c r="AS66" i="57" s="1"/>
  <c r="AT65" i="57"/>
  <c r="AT66" i="57" s="1"/>
  <c r="AU65" i="57"/>
  <c r="AU66" i="57" s="1"/>
  <c r="AV65" i="57"/>
  <c r="AV66" i="57" s="1"/>
  <c r="AW65" i="57"/>
  <c r="AW66" i="57" s="1"/>
  <c r="AX65" i="57"/>
  <c r="AX66" i="57" s="1"/>
  <c r="AY65" i="57"/>
  <c r="AY66" i="57" s="1"/>
  <c r="J66" i="57"/>
  <c r="G67" i="57"/>
  <c r="H67" i="57"/>
  <c r="I67" i="57"/>
  <c r="J67" i="57"/>
  <c r="K67" i="57"/>
  <c r="L67" i="57"/>
  <c r="N67" i="57"/>
  <c r="O67" i="57"/>
  <c r="P67" i="57"/>
  <c r="Q67" i="57"/>
  <c r="R67" i="57"/>
  <c r="S67" i="57"/>
  <c r="T67" i="57"/>
  <c r="U67" i="57"/>
  <c r="V67" i="57"/>
  <c r="W67" i="57"/>
  <c r="X67" i="57"/>
  <c r="AH67" i="57"/>
  <c r="AI67" i="57"/>
  <c r="AJ67" i="57"/>
  <c r="AK67" i="57"/>
  <c r="AL67" i="57"/>
  <c r="AM67" i="57"/>
  <c r="AN67" i="57"/>
  <c r="AO67" i="57"/>
  <c r="AP67" i="57"/>
  <c r="AQ67" i="57"/>
  <c r="AS67" i="57"/>
  <c r="AT67" i="57"/>
  <c r="AU67" i="57"/>
  <c r="AV67" i="57"/>
  <c r="AW67" i="57"/>
  <c r="AX67" i="57"/>
  <c r="AY67" i="57"/>
  <c r="G69" i="57"/>
  <c r="H69" i="57"/>
  <c r="I69" i="57"/>
  <c r="J69" i="57"/>
  <c r="K69" i="57"/>
  <c r="L69" i="57"/>
  <c r="M69" i="57"/>
  <c r="N69" i="57"/>
  <c r="O69" i="57"/>
  <c r="P69" i="57"/>
  <c r="Q69" i="57"/>
  <c r="R69" i="57"/>
  <c r="S69" i="57"/>
  <c r="T69" i="57"/>
  <c r="U69" i="57"/>
  <c r="V69" i="57"/>
  <c r="W69" i="57"/>
  <c r="X69" i="57"/>
  <c r="AH69" i="57"/>
  <c r="AI69" i="57"/>
  <c r="AJ69" i="57"/>
  <c r="AK69" i="57"/>
  <c r="AL69" i="57"/>
  <c r="AM69" i="57"/>
  <c r="AN69" i="57"/>
  <c r="AO69" i="57"/>
  <c r="AP69" i="57"/>
  <c r="AQ69" i="57"/>
  <c r="AS69" i="57"/>
  <c r="AT69" i="57"/>
  <c r="AU69" i="57"/>
  <c r="AV69" i="57"/>
  <c r="AW69" i="57"/>
  <c r="AX69" i="57"/>
  <c r="AY69" i="57"/>
  <c r="G70" i="57"/>
  <c r="H70" i="57"/>
  <c r="I70" i="57"/>
  <c r="J70" i="57"/>
  <c r="K70" i="57"/>
  <c r="L70" i="57"/>
  <c r="M70" i="57"/>
  <c r="N70" i="57"/>
  <c r="O70" i="57"/>
  <c r="P70" i="57"/>
  <c r="Q70" i="57"/>
  <c r="R70" i="57"/>
  <c r="S70" i="57"/>
  <c r="T70" i="57"/>
  <c r="U70" i="57"/>
  <c r="V70" i="57"/>
  <c r="W70" i="57"/>
  <c r="X70" i="57"/>
  <c r="AH70" i="57"/>
  <c r="AI70" i="57"/>
  <c r="AJ70" i="57"/>
  <c r="AK70" i="57"/>
  <c r="AL70" i="57"/>
  <c r="AM70" i="57"/>
  <c r="AN70" i="57"/>
  <c r="AO70" i="57"/>
  <c r="AP70" i="57"/>
  <c r="AQ70" i="57"/>
  <c r="AS70" i="57"/>
  <c r="AT70" i="57"/>
  <c r="AU70" i="57"/>
  <c r="AV70" i="57"/>
  <c r="AW70" i="57"/>
  <c r="AX70" i="57"/>
  <c r="AY70" i="57"/>
  <c r="G71" i="57"/>
  <c r="H71" i="57"/>
  <c r="I71" i="57"/>
  <c r="J71" i="57"/>
  <c r="K71" i="57"/>
  <c r="L71" i="57"/>
  <c r="M71" i="57"/>
  <c r="N71" i="57"/>
  <c r="O71" i="57"/>
  <c r="P71" i="57"/>
  <c r="Q71" i="57"/>
  <c r="R71" i="57"/>
  <c r="S71" i="57"/>
  <c r="T71" i="57"/>
  <c r="U71" i="57"/>
  <c r="V71" i="57"/>
  <c r="W71" i="57"/>
  <c r="X71" i="57"/>
  <c r="AH71" i="57"/>
  <c r="AI71" i="57"/>
  <c r="AJ71" i="57"/>
  <c r="AK71" i="57"/>
  <c r="AL71" i="57"/>
  <c r="AM71" i="57"/>
  <c r="AN71" i="57"/>
  <c r="AO71" i="57"/>
  <c r="AP71" i="57"/>
  <c r="AQ71" i="57"/>
  <c r="AS71" i="57"/>
  <c r="AT71" i="57"/>
  <c r="AU71" i="57"/>
  <c r="AV71" i="57"/>
  <c r="AW71" i="57"/>
  <c r="AX71" i="57"/>
  <c r="AY71" i="57"/>
  <c r="G72" i="57"/>
  <c r="H72" i="57"/>
  <c r="I72" i="57"/>
  <c r="J72" i="57"/>
  <c r="K72" i="57"/>
  <c r="L72" i="57"/>
  <c r="M72" i="57"/>
  <c r="N72" i="57"/>
  <c r="O72" i="57"/>
  <c r="P72" i="57"/>
  <c r="Q72" i="57"/>
  <c r="R72" i="57"/>
  <c r="S72" i="57"/>
  <c r="T72" i="57"/>
  <c r="U72" i="57"/>
  <c r="V72" i="57"/>
  <c r="W72" i="57"/>
  <c r="X72" i="57"/>
  <c r="AH72" i="57"/>
  <c r="AI72" i="57"/>
  <c r="AJ72" i="57"/>
  <c r="AK72" i="57"/>
  <c r="AL72" i="57"/>
  <c r="AM72" i="57"/>
  <c r="AN72" i="57"/>
  <c r="AO72" i="57"/>
  <c r="AP72" i="57"/>
  <c r="AQ72" i="57"/>
  <c r="AS72" i="57"/>
  <c r="AT72" i="57"/>
  <c r="AU72" i="57"/>
  <c r="AV72" i="57"/>
  <c r="AW72" i="57"/>
  <c r="AX72" i="57"/>
  <c r="AY72" i="57"/>
  <c r="G73" i="57"/>
  <c r="H73" i="57"/>
  <c r="I73" i="57"/>
  <c r="J73" i="57"/>
  <c r="K73" i="57"/>
  <c r="L73" i="57"/>
  <c r="M73" i="57"/>
  <c r="N73" i="57"/>
  <c r="O73" i="57"/>
  <c r="P73" i="57"/>
  <c r="Q73" i="57"/>
  <c r="R73" i="57"/>
  <c r="S73" i="57"/>
  <c r="T73" i="57"/>
  <c r="U73" i="57"/>
  <c r="V73" i="57"/>
  <c r="W73" i="57"/>
  <c r="X73" i="57"/>
  <c r="AH73" i="57"/>
  <c r="AI73" i="57"/>
  <c r="AJ73" i="57"/>
  <c r="AK73" i="57"/>
  <c r="AL73" i="57"/>
  <c r="AM73" i="57"/>
  <c r="AN73" i="57"/>
  <c r="AO73" i="57"/>
  <c r="AP73" i="57"/>
  <c r="AQ73" i="57"/>
  <c r="AS73" i="57"/>
  <c r="AT73" i="57"/>
  <c r="AU73" i="57"/>
  <c r="AV73" i="57"/>
  <c r="AW73" i="57"/>
  <c r="AX73" i="57"/>
  <c r="AY73" i="57"/>
  <c r="AB83" i="57"/>
  <c r="AB125" i="57" s="1"/>
  <c r="AB167" i="57" s="1"/>
  <c r="G96" i="57"/>
  <c r="H96" i="57"/>
  <c r="I96" i="57"/>
  <c r="J96" i="57"/>
  <c r="K96" i="57"/>
  <c r="L96" i="57"/>
  <c r="M96" i="57"/>
  <c r="N96" i="57"/>
  <c r="O96" i="57"/>
  <c r="P96" i="57"/>
  <c r="Q96" i="57"/>
  <c r="R96" i="57"/>
  <c r="S96" i="57"/>
  <c r="T96" i="57"/>
  <c r="U96" i="57"/>
  <c r="V96" i="57"/>
  <c r="W96" i="57"/>
  <c r="X96" i="57"/>
  <c r="AH96" i="57"/>
  <c r="AI96" i="57"/>
  <c r="AJ96" i="57"/>
  <c r="AK96" i="57"/>
  <c r="AL96" i="57"/>
  <c r="AM96" i="57"/>
  <c r="AN96" i="57"/>
  <c r="AO96" i="57"/>
  <c r="AP96" i="57"/>
  <c r="AQ96" i="57"/>
  <c r="AR96" i="57"/>
  <c r="AS96" i="57"/>
  <c r="AT96" i="57"/>
  <c r="AU96" i="57"/>
  <c r="AV96" i="57"/>
  <c r="AW96" i="57"/>
  <c r="AX96" i="57"/>
  <c r="AY96" i="57"/>
  <c r="G98" i="57"/>
  <c r="H98" i="57"/>
  <c r="I98" i="57"/>
  <c r="J98" i="57"/>
  <c r="K98" i="57"/>
  <c r="L98" i="57"/>
  <c r="M98" i="57"/>
  <c r="N98" i="57"/>
  <c r="O98" i="57"/>
  <c r="P98" i="57"/>
  <c r="Q98" i="57"/>
  <c r="R98" i="57"/>
  <c r="S98" i="57"/>
  <c r="T98" i="57"/>
  <c r="U98" i="57"/>
  <c r="V98" i="57"/>
  <c r="W98" i="57"/>
  <c r="X98" i="57"/>
  <c r="AH98" i="57"/>
  <c r="AI98" i="57"/>
  <c r="AJ98" i="57"/>
  <c r="AK98" i="57"/>
  <c r="AL98" i="57"/>
  <c r="AM98" i="57"/>
  <c r="AN98" i="57"/>
  <c r="AO98" i="57"/>
  <c r="AP98" i="57"/>
  <c r="AQ98" i="57"/>
  <c r="AR98" i="57"/>
  <c r="AS98" i="57"/>
  <c r="AT98" i="57"/>
  <c r="AU98" i="57"/>
  <c r="AV98" i="57"/>
  <c r="AW98" i="57"/>
  <c r="AX98" i="57"/>
  <c r="AY98" i="57"/>
  <c r="G99" i="57"/>
  <c r="H99" i="57"/>
  <c r="I99" i="57"/>
  <c r="J99" i="57"/>
  <c r="K99" i="57"/>
  <c r="L99" i="57"/>
  <c r="M99" i="57"/>
  <c r="N99" i="57"/>
  <c r="O99" i="57"/>
  <c r="P99" i="57"/>
  <c r="Q99" i="57"/>
  <c r="R99" i="57"/>
  <c r="S99" i="57"/>
  <c r="T99" i="57"/>
  <c r="U99" i="57"/>
  <c r="V99" i="57"/>
  <c r="W99" i="57"/>
  <c r="X99" i="57"/>
  <c r="AH99" i="57"/>
  <c r="AI99" i="57"/>
  <c r="AJ99" i="57"/>
  <c r="AK99" i="57"/>
  <c r="AL99" i="57"/>
  <c r="AM99" i="57"/>
  <c r="AN99" i="57"/>
  <c r="AO99" i="57"/>
  <c r="AP99" i="57"/>
  <c r="AQ99" i="57"/>
  <c r="AR99" i="57"/>
  <c r="AS99" i="57"/>
  <c r="AT99" i="57"/>
  <c r="AU99" i="57"/>
  <c r="AV99" i="57"/>
  <c r="AW99" i="57"/>
  <c r="AX99" i="57"/>
  <c r="AY99" i="57"/>
  <c r="G100" i="57"/>
  <c r="H100" i="57"/>
  <c r="I100" i="57"/>
  <c r="J100" i="57"/>
  <c r="K100" i="57"/>
  <c r="L100" i="57"/>
  <c r="M100" i="57"/>
  <c r="N100" i="57"/>
  <c r="O100" i="57"/>
  <c r="P100" i="57"/>
  <c r="Q100" i="57"/>
  <c r="R100" i="57"/>
  <c r="S100" i="57"/>
  <c r="T100" i="57"/>
  <c r="U100" i="57"/>
  <c r="V100" i="57"/>
  <c r="W100" i="57"/>
  <c r="X100" i="57"/>
  <c r="AH100" i="57"/>
  <c r="AI100" i="57"/>
  <c r="AJ100" i="57"/>
  <c r="AK100" i="57"/>
  <c r="AL100" i="57"/>
  <c r="AM100" i="57"/>
  <c r="AN100" i="57"/>
  <c r="AO100" i="57"/>
  <c r="AP100" i="57"/>
  <c r="AQ100" i="57"/>
  <c r="AR100" i="57"/>
  <c r="AS100" i="57"/>
  <c r="AT100" i="57"/>
  <c r="AU100" i="57"/>
  <c r="AV100" i="57"/>
  <c r="AW100" i="57"/>
  <c r="AX100" i="57"/>
  <c r="AY100" i="57"/>
  <c r="G107" i="57"/>
  <c r="G108" i="57" s="1"/>
  <c r="H107" i="57"/>
  <c r="H108" i="57" s="1"/>
  <c r="I107" i="57"/>
  <c r="I108" i="57" s="1"/>
  <c r="J107" i="57"/>
  <c r="J108" i="57" s="1"/>
  <c r="K107" i="57"/>
  <c r="K108" i="57" s="1"/>
  <c r="L107" i="57"/>
  <c r="L108" i="57" s="1"/>
  <c r="M107" i="57"/>
  <c r="M108" i="57" s="1"/>
  <c r="N107" i="57"/>
  <c r="N108" i="57" s="1"/>
  <c r="O107" i="57"/>
  <c r="O108" i="57" s="1"/>
  <c r="P107" i="57"/>
  <c r="P108" i="57" s="1"/>
  <c r="Q107" i="57"/>
  <c r="Q108" i="57" s="1"/>
  <c r="R107" i="57"/>
  <c r="R108" i="57" s="1"/>
  <c r="S107" i="57"/>
  <c r="S108" i="57" s="1"/>
  <c r="T107" i="57"/>
  <c r="T108" i="57" s="1"/>
  <c r="U107" i="57"/>
  <c r="U108" i="57" s="1"/>
  <c r="V107" i="57"/>
  <c r="V108" i="57" s="1"/>
  <c r="W107" i="57"/>
  <c r="W108" i="57" s="1"/>
  <c r="X107" i="57"/>
  <c r="X108" i="57" s="1"/>
  <c r="AH107" i="57"/>
  <c r="AH108" i="57" s="1"/>
  <c r="AI107" i="57"/>
  <c r="AI108" i="57" s="1"/>
  <c r="AJ107" i="57"/>
  <c r="AJ108" i="57" s="1"/>
  <c r="AK107" i="57"/>
  <c r="AK108" i="57" s="1"/>
  <c r="AL107" i="57"/>
  <c r="AL108" i="57" s="1"/>
  <c r="AM107" i="57"/>
  <c r="AM108" i="57" s="1"/>
  <c r="AQ107" i="57"/>
  <c r="AQ108" i="57" s="1"/>
  <c r="AT107" i="57"/>
  <c r="AT108" i="57" s="1"/>
  <c r="AU107" i="57"/>
  <c r="AU108" i="57" s="1"/>
  <c r="AV107" i="57"/>
  <c r="AV108" i="57" s="1"/>
  <c r="AW107" i="57"/>
  <c r="AW108" i="57" s="1"/>
  <c r="AX107" i="57"/>
  <c r="AX108" i="57" s="1"/>
  <c r="AY107" i="57"/>
  <c r="AY108" i="57" s="1"/>
  <c r="AN108" i="57"/>
  <c r="AO108" i="57"/>
  <c r="AP108" i="57"/>
  <c r="AS108" i="57"/>
  <c r="G109" i="57"/>
  <c r="H109" i="57"/>
  <c r="I109" i="57"/>
  <c r="J109" i="57"/>
  <c r="K109" i="57"/>
  <c r="L109" i="57"/>
  <c r="M109" i="57"/>
  <c r="N109" i="57"/>
  <c r="O109" i="57"/>
  <c r="P109" i="57"/>
  <c r="Q109" i="57"/>
  <c r="R109" i="57"/>
  <c r="S109" i="57"/>
  <c r="T109" i="57"/>
  <c r="U109" i="57"/>
  <c r="V109" i="57"/>
  <c r="W109" i="57"/>
  <c r="X109" i="57"/>
  <c r="AH109" i="57"/>
  <c r="AI109" i="57"/>
  <c r="AJ109" i="57"/>
  <c r="AK109" i="57"/>
  <c r="AL109" i="57"/>
  <c r="AM109" i="57"/>
  <c r="AN109" i="57"/>
  <c r="AO109" i="57"/>
  <c r="AP109" i="57"/>
  <c r="AQ109" i="57"/>
  <c r="AR109" i="57"/>
  <c r="AS109" i="57"/>
  <c r="AT109" i="57"/>
  <c r="AU109" i="57"/>
  <c r="AV109" i="57"/>
  <c r="AW109" i="57"/>
  <c r="AX109" i="57"/>
  <c r="AY109" i="57"/>
  <c r="G111" i="57"/>
  <c r="H111" i="57"/>
  <c r="I111" i="57"/>
  <c r="J111" i="57"/>
  <c r="K111" i="57"/>
  <c r="L111" i="57"/>
  <c r="M111" i="57"/>
  <c r="N111" i="57"/>
  <c r="O111" i="57"/>
  <c r="P111" i="57"/>
  <c r="Q111" i="57"/>
  <c r="R111" i="57"/>
  <c r="S111" i="57"/>
  <c r="T111" i="57"/>
  <c r="U111" i="57"/>
  <c r="V111" i="57"/>
  <c r="W111" i="57"/>
  <c r="X111" i="57"/>
  <c r="AH111" i="57"/>
  <c r="AI111" i="57"/>
  <c r="AJ111" i="57"/>
  <c r="AK111" i="57"/>
  <c r="AL111" i="57"/>
  <c r="AM111" i="57"/>
  <c r="AN111" i="57"/>
  <c r="AO111" i="57"/>
  <c r="AP111" i="57"/>
  <c r="AQ111" i="57"/>
  <c r="AR111" i="57"/>
  <c r="AS111" i="57"/>
  <c r="AT111" i="57"/>
  <c r="AU111" i="57"/>
  <c r="AV111" i="57"/>
  <c r="AW111" i="57"/>
  <c r="AX111" i="57"/>
  <c r="AY111" i="57"/>
  <c r="G112" i="57"/>
  <c r="H112" i="57"/>
  <c r="I112" i="57"/>
  <c r="J112" i="57"/>
  <c r="K112" i="57"/>
  <c r="L112" i="57"/>
  <c r="M112" i="57"/>
  <c r="N112" i="57"/>
  <c r="O112" i="57"/>
  <c r="P112" i="57"/>
  <c r="Q112" i="57"/>
  <c r="R112" i="57"/>
  <c r="S112" i="57"/>
  <c r="T112" i="57"/>
  <c r="U112" i="57"/>
  <c r="V112" i="57"/>
  <c r="W112" i="57"/>
  <c r="X112" i="57"/>
  <c r="AH112" i="57"/>
  <c r="AI112" i="57"/>
  <c r="AJ112" i="57"/>
  <c r="AK112" i="57"/>
  <c r="AL112" i="57"/>
  <c r="AM112" i="57"/>
  <c r="AN112" i="57"/>
  <c r="AO112" i="57"/>
  <c r="AP112" i="57"/>
  <c r="AQ112" i="57"/>
  <c r="AR112" i="57"/>
  <c r="AS112" i="57"/>
  <c r="AT112" i="57"/>
  <c r="AU112" i="57"/>
  <c r="AV112" i="57"/>
  <c r="AW112" i="57"/>
  <c r="AX112" i="57"/>
  <c r="AY112" i="57"/>
  <c r="G113" i="57"/>
  <c r="H113" i="57"/>
  <c r="I113" i="57"/>
  <c r="J113" i="57"/>
  <c r="K113" i="57"/>
  <c r="L113" i="57"/>
  <c r="M113" i="57"/>
  <c r="N113" i="57"/>
  <c r="O113" i="57"/>
  <c r="P113" i="57"/>
  <c r="Q113" i="57"/>
  <c r="R113" i="57"/>
  <c r="S113" i="57"/>
  <c r="T113" i="57"/>
  <c r="U113" i="57"/>
  <c r="V113" i="57"/>
  <c r="W113" i="57"/>
  <c r="X113" i="57"/>
  <c r="AH113" i="57"/>
  <c r="AI113" i="57"/>
  <c r="AJ113" i="57"/>
  <c r="AK113" i="57"/>
  <c r="AL113" i="57"/>
  <c r="AM113" i="57"/>
  <c r="AN113" i="57"/>
  <c r="AO113" i="57"/>
  <c r="AP113" i="57"/>
  <c r="AQ113" i="57"/>
  <c r="AR113" i="57"/>
  <c r="AS113" i="57"/>
  <c r="AT113" i="57"/>
  <c r="AU113" i="57"/>
  <c r="AV113" i="57"/>
  <c r="AW113" i="57"/>
  <c r="AX113" i="57"/>
  <c r="AY113" i="57"/>
  <c r="G114" i="57"/>
  <c r="H114" i="57"/>
  <c r="I114" i="57"/>
  <c r="J114" i="57"/>
  <c r="K114" i="57"/>
  <c r="L114" i="57"/>
  <c r="M114" i="57"/>
  <c r="N114" i="57"/>
  <c r="O114" i="57"/>
  <c r="P114" i="57"/>
  <c r="Q114" i="57"/>
  <c r="R114" i="57"/>
  <c r="S114" i="57"/>
  <c r="T114" i="57"/>
  <c r="U114" i="57"/>
  <c r="V114" i="57"/>
  <c r="W114" i="57"/>
  <c r="X114" i="57"/>
  <c r="AH114" i="57"/>
  <c r="AI114" i="57"/>
  <c r="AJ114" i="57"/>
  <c r="AK114" i="57"/>
  <c r="AL114" i="57"/>
  <c r="AM114" i="57"/>
  <c r="AN114" i="57"/>
  <c r="AO114" i="57"/>
  <c r="AP114" i="57"/>
  <c r="AQ114" i="57"/>
  <c r="AR114" i="57"/>
  <c r="AS114" i="57"/>
  <c r="AT114" i="57"/>
  <c r="AU114" i="57"/>
  <c r="AV114" i="57"/>
  <c r="AW114" i="57"/>
  <c r="AX114" i="57"/>
  <c r="AY114" i="57"/>
  <c r="G115" i="57"/>
  <c r="H115" i="57"/>
  <c r="I115" i="57"/>
  <c r="J115" i="57"/>
  <c r="K115" i="57"/>
  <c r="L115" i="57"/>
  <c r="M115" i="57"/>
  <c r="N115" i="57"/>
  <c r="O115" i="57"/>
  <c r="P115" i="57"/>
  <c r="Q115" i="57"/>
  <c r="R115" i="57"/>
  <c r="S115" i="57"/>
  <c r="T115" i="57"/>
  <c r="U115" i="57"/>
  <c r="V115" i="57"/>
  <c r="W115" i="57"/>
  <c r="X115" i="57"/>
  <c r="AH115" i="57"/>
  <c r="AI115" i="57"/>
  <c r="AJ115" i="57"/>
  <c r="AK115" i="57"/>
  <c r="AL115" i="57"/>
  <c r="AM115" i="57"/>
  <c r="AN115" i="57"/>
  <c r="AO115" i="57"/>
  <c r="AP115" i="57"/>
  <c r="AQ115" i="57"/>
  <c r="AR115" i="57"/>
  <c r="AS115" i="57"/>
  <c r="AT115" i="57"/>
  <c r="AU115" i="57"/>
  <c r="AV115" i="57"/>
  <c r="AW115" i="57"/>
  <c r="AX115" i="57"/>
  <c r="AY115" i="57"/>
  <c r="A125" i="57"/>
  <c r="A167" i="57" s="1"/>
  <c r="G138" i="57"/>
  <c r="H138" i="57"/>
  <c r="I138" i="57"/>
  <c r="J138" i="57"/>
  <c r="K138" i="57"/>
  <c r="L138" i="57"/>
  <c r="M138" i="57"/>
  <c r="N138" i="57"/>
  <c r="O138" i="57"/>
  <c r="P138" i="57"/>
  <c r="Q138" i="57"/>
  <c r="R138" i="57"/>
  <c r="AH138" i="57"/>
  <c r="AI138" i="57"/>
  <c r="AJ138" i="57"/>
  <c r="AK138" i="57"/>
  <c r="AL138" i="57"/>
  <c r="AM138" i="57"/>
  <c r="AN138" i="57"/>
  <c r="AO138" i="57"/>
  <c r="AP138" i="57"/>
  <c r="AQ138" i="57"/>
  <c r="AR138" i="57"/>
  <c r="AS138" i="57"/>
  <c r="G140" i="57"/>
  <c r="H140" i="57"/>
  <c r="I140" i="57"/>
  <c r="J140" i="57"/>
  <c r="K140" i="57"/>
  <c r="L140" i="57"/>
  <c r="M140" i="57"/>
  <c r="N140" i="57"/>
  <c r="O140" i="57"/>
  <c r="P140" i="57"/>
  <c r="Q140" i="57"/>
  <c r="R140" i="57"/>
  <c r="AH140" i="57"/>
  <c r="AI140" i="57"/>
  <c r="AJ140" i="57"/>
  <c r="AK140" i="57"/>
  <c r="AL140" i="57"/>
  <c r="AM140" i="57"/>
  <c r="AN140" i="57"/>
  <c r="AO140" i="57"/>
  <c r="AP140" i="57"/>
  <c r="AQ140" i="57"/>
  <c r="AR140" i="57"/>
  <c r="AS140" i="57"/>
  <c r="G141" i="57"/>
  <c r="H141" i="57"/>
  <c r="I141" i="57"/>
  <c r="J141" i="57"/>
  <c r="K141" i="57"/>
  <c r="L141" i="57"/>
  <c r="M141" i="57"/>
  <c r="N141" i="57"/>
  <c r="O141" i="57"/>
  <c r="P141" i="57"/>
  <c r="Q141" i="57"/>
  <c r="R141" i="57"/>
  <c r="AH141" i="57"/>
  <c r="AI141" i="57"/>
  <c r="AJ141" i="57"/>
  <c r="AK141" i="57"/>
  <c r="AL141" i="57"/>
  <c r="AM141" i="57"/>
  <c r="AN141" i="57"/>
  <c r="AO141" i="57"/>
  <c r="AP141" i="57"/>
  <c r="AQ141" i="57"/>
  <c r="AR141" i="57"/>
  <c r="AS141" i="57"/>
  <c r="G142" i="57"/>
  <c r="H142" i="57"/>
  <c r="I142" i="57"/>
  <c r="J142" i="57"/>
  <c r="K142" i="57"/>
  <c r="L142" i="57"/>
  <c r="M142" i="57"/>
  <c r="N142" i="57"/>
  <c r="O142" i="57"/>
  <c r="P142" i="57"/>
  <c r="Q142" i="57"/>
  <c r="R142" i="57"/>
  <c r="AH142" i="57"/>
  <c r="AI142" i="57"/>
  <c r="AJ142" i="57"/>
  <c r="AK142" i="57"/>
  <c r="AL142" i="57"/>
  <c r="AM142" i="57"/>
  <c r="AN142" i="57"/>
  <c r="AO142" i="57"/>
  <c r="AP142" i="57"/>
  <c r="AQ142" i="57"/>
  <c r="AR142" i="57"/>
  <c r="AS142" i="57"/>
  <c r="G149" i="57"/>
  <c r="G150" i="57" s="1"/>
  <c r="H149" i="57"/>
  <c r="H150" i="57" s="1"/>
  <c r="I149" i="57"/>
  <c r="I150" i="57" s="1"/>
  <c r="J149" i="57"/>
  <c r="J150" i="57" s="1"/>
  <c r="K149" i="57"/>
  <c r="K150" i="57" s="1"/>
  <c r="L149" i="57"/>
  <c r="L150" i="57" s="1"/>
  <c r="M149" i="57"/>
  <c r="M150" i="57" s="1"/>
  <c r="N149" i="57"/>
  <c r="N150" i="57" s="1"/>
  <c r="O149" i="57"/>
  <c r="O150" i="57" s="1"/>
  <c r="P149" i="57"/>
  <c r="P150" i="57" s="1"/>
  <c r="Q149" i="57"/>
  <c r="Q150" i="57" s="1"/>
  <c r="R149" i="57"/>
  <c r="R150" i="57" s="1"/>
  <c r="AH149" i="57"/>
  <c r="AH150" i="57" s="1"/>
  <c r="AI149" i="57"/>
  <c r="AI150" i="57" s="1"/>
  <c r="AJ149" i="57"/>
  <c r="AJ150" i="57" s="1"/>
  <c r="AK149" i="57"/>
  <c r="AK150" i="57" s="1"/>
  <c r="AL149" i="57"/>
  <c r="AL150" i="57" s="1"/>
  <c r="AM149" i="57"/>
  <c r="AM150" i="57" s="1"/>
  <c r="AN149" i="57"/>
  <c r="AN150" i="57" s="1"/>
  <c r="AO149" i="57"/>
  <c r="AO150" i="57" s="1"/>
  <c r="AP149" i="57"/>
  <c r="AP150" i="57" s="1"/>
  <c r="AQ149" i="57"/>
  <c r="AQ150" i="57" s="1"/>
  <c r="AR149" i="57"/>
  <c r="AR150" i="57" s="1"/>
  <c r="AS149" i="57"/>
  <c r="AS150" i="57" s="1"/>
  <c r="G151" i="57"/>
  <c r="H151" i="57"/>
  <c r="I151" i="57"/>
  <c r="J151" i="57"/>
  <c r="K151" i="57"/>
  <c r="L151" i="57"/>
  <c r="M151" i="57"/>
  <c r="N151" i="57"/>
  <c r="O151" i="57"/>
  <c r="P151" i="57"/>
  <c r="Q151" i="57"/>
  <c r="R151" i="57"/>
  <c r="AH151" i="57"/>
  <c r="AI151" i="57"/>
  <c r="AJ151" i="57"/>
  <c r="AK151" i="57"/>
  <c r="AL151" i="57"/>
  <c r="AM151" i="57"/>
  <c r="AN151" i="57"/>
  <c r="AO151" i="57"/>
  <c r="AP151" i="57"/>
  <c r="AQ151" i="57"/>
  <c r="AR151" i="57"/>
  <c r="AS151" i="57"/>
  <c r="G153" i="57"/>
  <c r="H153" i="57"/>
  <c r="I153" i="57"/>
  <c r="J153" i="57"/>
  <c r="K153" i="57"/>
  <c r="L153" i="57"/>
  <c r="M153" i="57"/>
  <c r="N153" i="57"/>
  <c r="O153" i="57"/>
  <c r="P153" i="57"/>
  <c r="Q153" i="57"/>
  <c r="R153" i="57"/>
  <c r="AH153" i="57"/>
  <c r="AI153" i="57"/>
  <c r="AJ153" i="57"/>
  <c r="AK153" i="57"/>
  <c r="AL153" i="57"/>
  <c r="AM153" i="57"/>
  <c r="AN153" i="57"/>
  <c r="AO153" i="57"/>
  <c r="AP153" i="57"/>
  <c r="AQ153" i="57"/>
  <c r="AR153" i="57"/>
  <c r="AS153" i="57"/>
  <c r="G154" i="57"/>
  <c r="H154" i="57"/>
  <c r="I154" i="57"/>
  <c r="J154" i="57"/>
  <c r="K154" i="57"/>
  <c r="L154" i="57"/>
  <c r="M154" i="57"/>
  <c r="N154" i="57"/>
  <c r="O154" i="57"/>
  <c r="P154" i="57"/>
  <c r="Q154" i="57"/>
  <c r="R154" i="57"/>
  <c r="AH154" i="57"/>
  <c r="AI154" i="57"/>
  <c r="AJ154" i="57"/>
  <c r="AK154" i="57"/>
  <c r="AL154" i="57"/>
  <c r="AM154" i="57"/>
  <c r="AN154" i="57"/>
  <c r="AO154" i="57"/>
  <c r="AP154" i="57"/>
  <c r="AQ154" i="57"/>
  <c r="AR154" i="57"/>
  <c r="AS154" i="57"/>
  <c r="G155" i="57"/>
  <c r="H155" i="57"/>
  <c r="I155" i="57"/>
  <c r="J155" i="57"/>
  <c r="K155" i="57"/>
  <c r="L155" i="57"/>
  <c r="M155" i="57"/>
  <c r="N155" i="57"/>
  <c r="O155" i="57"/>
  <c r="P155" i="57"/>
  <c r="Q155" i="57"/>
  <c r="R155" i="57"/>
  <c r="AH155" i="57"/>
  <c r="AI155" i="57"/>
  <c r="AJ155" i="57"/>
  <c r="AK155" i="57"/>
  <c r="AL155" i="57"/>
  <c r="AM155" i="57"/>
  <c r="AN155" i="57"/>
  <c r="AO155" i="57"/>
  <c r="AP155" i="57"/>
  <c r="AQ155" i="57"/>
  <c r="AR155" i="57"/>
  <c r="AS155" i="57"/>
  <c r="G156" i="57"/>
  <c r="H156" i="57"/>
  <c r="I156" i="57"/>
  <c r="J156" i="57"/>
  <c r="K156" i="57"/>
  <c r="L156" i="57"/>
  <c r="M156" i="57"/>
  <c r="N156" i="57"/>
  <c r="O156" i="57"/>
  <c r="P156" i="57"/>
  <c r="Q156" i="57"/>
  <c r="R156" i="57"/>
  <c r="AH156" i="57"/>
  <c r="AI156" i="57"/>
  <c r="AJ156" i="57"/>
  <c r="AK156" i="57"/>
  <c r="AL156" i="57"/>
  <c r="AM156" i="57"/>
  <c r="AN156" i="57"/>
  <c r="AO156" i="57"/>
  <c r="AP156" i="57"/>
  <c r="AQ156" i="57"/>
  <c r="AR156" i="57"/>
  <c r="AS156" i="57"/>
  <c r="G157" i="57"/>
  <c r="H157" i="57"/>
  <c r="I157" i="57"/>
  <c r="J157" i="57"/>
  <c r="K157" i="57"/>
  <c r="L157" i="57"/>
  <c r="M157" i="57"/>
  <c r="N157" i="57"/>
  <c r="O157" i="57"/>
  <c r="P157" i="57"/>
  <c r="Q157" i="57"/>
  <c r="R157" i="57"/>
  <c r="AH157" i="57"/>
  <c r="AI157" i="57"/>
  <c r="AJ157" i="57"/>
  <c r="AK157" i="57"/>
  <c r="AL157" i="57"/>
  <c r="AM157" i="57"/>
  <c r="AN157" i="57"/>
  <c r="AO157" i="57"/>
  <c r="AP157" i="57"/>
  <c r="AQ157" i="57"/>
  <c r="AR157" i="57"/>
  <c r="AS157" i="57"/>
  <c r="G10" i="37"/>
  <c r="H10" i="37"/>
  <c r="I10" i="37"/>
  <c r="J10" i="37"/>
  <c r="K10" i="37"/>
  <c r="L10" i="37"/>
  <c r="M10" i="37"/>
  <c r="N10" i="37"/>
  <c r="O10" i="37"/>
  <c r="P10" i="37"/>
  <c r="Q10" i="37"/>
  <c r="R10" i="37"/>
  <c r="S10" i="37"/>
  <c r="T10" i="37"/>
  <c r="U10" i="37"/>
  <c r="V10" i="37"/>
  <c r="W10" i="37"/>
  <c r="X10" i="37"/>
  <c r="AH10" i="37"/>
  <c r="AI10" i="37"/>
  <c r="AJ10" i="37"/>
  <c r="AK10" i="37"/>
  <c r="AL10" i="37"/>
  <c r="AM10" i="37"/>
  <c r="AN10" i="37"/>
  <c r="AO10" i="37"/>
  <c r="AP10" i="37"/>
  <c r="AQ10" i="37"/>
  <c r="AR10" i="37"/>
  <c r="AS10" i="37"/>
  <c r="AT10" i="37"/>
  <c r="AU10" i="37"/>
  <c r="AV10" i="37"/>
  <c r="AW10" i="37"/>
  <c r="AX10" i="37"/>
  <c r="AY10" i="37"/>
  <c r="G11" i="37"/>
  <c r="H11" i="37"/>
  <c r="I11" i="37"/>
  <c r="J11" i="37"/>
  <c r="K11" i="37"/>
  <c r="L11" i="37"/>
  <c r="M11" i="37"/>
  <c r="N11" i="37"/>
  <c r="O11" i="37"/>
  <c r="P11" i="37"/>
  <c r="Q11" i="37"/>
  <c r="R11" i="37"/>
  <c r="S11" i="37"/>
  <c r="T11" i="37"/>
  <c r="U11" i="37"/>
  <c r="V11" i="37"/>
  <c r="W11" i="37"/>
  <c r="X11" i="37"/>
  <c r="AH11" i="37"/>
  <c r="AI11" i="37"/>
  <c r="AJ11" i="37"/>
  <c r="AK11" i="37"/>
  <c r="AL11" i="37"/>
  <c r="AM11" i="37"/>
  <c r="AN11" i="37"/>
  <c r="AO11" i="37"/>
  <c r="AP11" i="37"/>
  <c r="AQ11" i="37"/>
  <c r="AR11" i="37"/>
  <c r="AS11" i="37"/>
  <c r="AT11" i="37"/>
  <c r="AU11" i="37"/>
  <c r="AV11" i="37"/>
  <c r="AW11" i="37"/>
  <c r="AX11" i="37"/>
  <c r="AY11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X13" i="37"/>
  <c r="J15" i="37"/>
  <c r="K15" i="37"/>
  <c r="L15" i="37"/>
  <c r="M15" i="37"/>
  <c r="N15" i="37"/>
  <c r="O15" i="37"/>
  <c r="P15" i="37"/>
  <c r="Q15" i="37"/>
  <c r="R15" i="37"/>
  <c r="S15" i="37"/>
  <c r="T15" i="37"/>
  <c r="U15" i="37"/>
  <c r="V15" i="37"/>
  <c r="W15" i="37"/>
  <c r="X15" i="37"/>
  <c r="AK15" i="37"/>
  <c r="AL15" i="37"/>
  <c r="AM15" i="37"/>
  <c r="AN15" i="37"/>
  <c r="AO15" i="37"/>
  <c r="AP15" i="37"/>
  <c r="AQ15" i="37"/>
  <c r="AR15" i="37"/>
  <c r="AS15" i="37"/>
  <c r="AT15" i="37"/>
  <c r="AU15" i="37"/>
  <c r="AV15" i="37"/>
  <c r="AW15" i="37"/>
  <c r="AX15" i="37"/>
  <c r="AY15" i="37"/>
  <c r="W16" i="37"/>
  <c r="T16" i="37" s="1"/>
  <c r="AU16" i="37"/>
  <c r="AT16" i="37" s="1"/>
  <c r="AX16" i="37"/>
  <c r="AW16" i="37" s="1"/>
  <c r="W17" i="37"/>
  <c r="T17" i="37" s="1"/>
  <c r="AX17" i="37"/>
  <c r="AW17" i="37" s="1"/>
  <c r="W18" i="37"/>
  <c r="T18" i="37" s="1"/>
  <c r="AX18" i="37"/>
  <c r="AW18" i="37" s="1"/>
  <c r="W19" i="37"/>
  <c r="T19" i="37" s="1"/>
  <c r="AX19" i="37"/>
  <c r="AW19" i="37" s="1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X21" i="37"/>
  <c r="AH21" i="37"/>
  <c r="AI21" i="37"/>
  <c r="AJ21" i="37"/>
  <c r="AK21" i="37"/>
  <c r="AL21" i="37"/>
  <c r="AM21" i="37"/>
  <c r="AN21" i="37"/>
  <c r="AO21" i="37"/>
  <c r="AP21" i="37"/>
  <c r="AQ21" i="37"/>
  <c r="AR21" i="37"/>
  <c r="AS21" i="37"/>
  <c r="AT21" i="37"/>
  <c r="AU21" i="37"/>
  <c r="AV21" i="37"/>
  <c r="AW21" i="37"/>
  <c r="AX21" i="37"/>
  <c r="AY21" i="37"/>
  <c r="P23" i="37"/>
  <c r="P24" i="37" s="1"/>
  <c r="Q23" i="37"/>
  <c r="Q24" i="37" s="1"/>
  <c r="R23" i="37"/>
  <c r="R24" i="37" s="1"/>
  <c r="S23" i="37"/>
  <c r="S24" i="37" s="1"/>
  <c r="T23" i="37"/>
  <c r="T24" i="37" s="1"/>
  <c r="U23" i="37"/>
  <c r="U24" i="37" s="1"/>
  <c r="V23" i="37"/>
  <c r="V24" i="37" s="1"/>
  <c r="W23" i="37"/>
  <c r="W24" i="37" s="1"/>
  <c r="X23" i="37"/>
  <c r="X24" i="37" s="1"/>
  <c r="AQ23" i="37"/>
  <c r="AQ24" i="37" s="1"/>
  <c r="AR23" i="37"/>
  <c r="AR24" i="37" s="1"/>
  <c r="AS23" i="37"/>
  <c r="AS24" i="37" s="1"/>
  <c r="AT23" i="37"/>
  <c r="AT24" i="37" s="1"/>
  <c r="AU23" i="37"/>
  <c r="AU24" i="37" s="1"/>
  <c r="AV23" i="37"/>
  <c r="AV24" i="37" s="1"/>
  <c r="AW23" i="37"/>
  <c r="AW24" i="37" s="1"/>
  <c r="AX23" i="37"/>
  <c r="AX24" i="37" s="1"/>
  <c r="AY23" i="37"/>
  <c r="AY24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AH25" i="37"/>
  <c r="AI25" i="37"/>
  <c r="AJ25" i="37"/>
  <c r="AK25" i="37"/>
  <c r="AL25" i="37"/>
  <c r="AM25" i="37"/>
  <c r="AN25" i="37"/>
  <c r="AO25" i="37"/>
  <c r="AP25" i="37"/>
  <c r="AQ25" i="37"/>
  <c r="AR25" i="37"/>
  <c r="AS25" i="37"/>
  <c r="AT25" i="37"/>
  <c r="AU25" i="37"/>
  <c r="AV25" i="37"/>
  <c r="AW25" i="37"/>
  <c r="AX25" i="37"/>
  <c r="AY25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AH28" i="37"/>
  <c r="AI28" i="37"/>
  <c r="AJ28" i="37"/>
  <c r="AK28" i="37"/>
  <c r="AL28" i="37"/>
  <c r="AM28" i="37"/>
  <c r="AN28" i="37"/>
  <c r="AO28" i="37"/>
  <c r="AP28" i="37"/>
  <c r="AQ28" i="37"/>
  <c r="AR28" i="37"/>
  <c r="AS28" i="37"/>
  <c r="AT28" i="37"/>
  <c r="AU28" i="37"/>
  <c r="AV28" i="37"/>
  <c r="AW28" i="37"/>
  <c r="AX28" i="37"/>
  <c r="AY28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AH29" i="37"/>
  <c r="AI29" i="37"/>
  <c r="AJ29" i="37"/>
  <c r="AK29" i="37"/>
  <c r="AL29" i="37"/>
  <c r="AM29" i="37"/>
  <c r="AN29" i="37"/>
  <c r="AO29" i="37"/>
  <c r="AP29" i="37"/>
  <c r="AQ29" i="37"/>
  <c r="AR29" i="37"/>
  <c r="AS29" i="37"/>
  <c r="AT29" i="37"/>
  <c r="AU29" i="37"/>
  <c r="AV29" i="37"/>
  <c r="AW29" i="37"/>
  <c r="AX29" i="37"/>
  <c r="AY29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AK30" i="37"/>
  <c r="AL30" i="37"/>
  <c r="AM30" i="37"/>
  <c r="AN30" i="37"/>
  <c r="AO30" i="37"/>
  <c r="AP30" i="37"/>
  <c r="AQ30" i="37"/>
  <c r="AR30" i="37"/>
  <c r="AS30" i="37"/>
  <c r="AT30" i="37"/>
  <c r="AU30" i="37"/>
  <c r="AV30" i="37"/>
  <c r="AW30" i="37"/>
  <c r="AX30" i="37"/>
  <c r="AY30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AN31" i="37"/>
  <c r="AO31" i="37"/>
  <c r="AP31" i="37"/>
  <c r="AQ31" i="37"/>
  <c r="AR31" i="37"/>
  <c r="AS31" i="37"/>
  <c r="AT31" i="37"/>
  <c r="AU31" i="37"/>
  <c r="AV31" i="37"/>
  <c r="AW31" i="37"/>
  <c r="AX31" i="37"/>
  <c r="AY31" i="37"/>
  <c r="M32" i="37"/>
  <c r="J32" i="37" s="1"/>
  <c r="G32" i="37" s="1"/>
  <c r="N32" i="37"/>
  <c r="K32" i="37" s="1"/>
  <c r="H32" i="37" s="1"/>
  <c r="O32" i="37"/>
  <c r="L32" i="37" s="1"/>
  <c r="I32" i="37" s="1"/>
  <c r="P32" i="37"/>
  <c r="Q32" i="37"/>
  <c r="R32" i="37"/>
  <c r="S32" i="37"/>
  <c r="T32" i="37"/>
  <c r="U32" i="37"/>
  <c r="V32" i="37"/>
  <c r="W32" i="37"/>
  <c r="X32" i="37"/>
  <c r="AN32" i="37"/>
  <c r="AK32" i="37" s="1"/>
  <c r="AH32" i="37" s="1"/>
  <c r="AO32" i="37"/>
  <c r="AL32" i="37" s="1"/>
  <c r="AI32" i="37" s="1"/>
  <c r="AP32" i="37"/>
  <c r="AM32" i="37" s="1"/>
  <c r="AJ32" i="37" s="1"/>
  <c r="AQ32" i="37"/>
  <c r="AR32" i="37"/>
  <c r="AS32" i="37"/>
  <c r="AT32" i="37"/>
  <c r="AU32" i="37"/>
  <c r="AV32" i="37"/>
  <c r="AW32" i="37"/>
  <c r="AX32" i="37"/>
  <c r="AY32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AH36" i="37"/>
  <c r="AI36" i="37"/>
  <c r="AJ36" i="37"/>
  <c r="AK36" i="37"/>
  <c r="AL36" i="37"/>
  <c r="AM36" i="37"/>
  <c r="AN36" i="37"/>
  <c r="AO36" i="37"/>
  <c r="AP36" i="37"/>
  <c r="AQ36" i="37"/>
  <c r="AR36" i="37"/>
  <c r="AS36" i="37"/>
  <c r="AT36" i="37"/>
  <c r="AU36" i="37"/>
  <c r="AV36" i="37"/>
  <c r="AW36" i="37"/>
  <c r="AX36" i="37"/>
  <c r="AY36" i="37"/>
  <c r="AB43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AH56" i="37"/>
  <c r="AI56" i="37"/>
  <c r="AJ56" i="37"/>
  <c r="AK56" i="37"/>
  <c r="AL56" i="37"/>
  <c r="AM56" i="37"/>
  <c r="AN56" i="37"/>
  <c r="AO56" i="37"/>
  <c r="AP56" i="37"/>
  <c r="AQ56" i="37"/>
  <c r="AR56" i="37"/>
  <c r="AS56" i="37"/>
  <c r="AT56" i="37"/>
  <c r="AU56" i="37"/>
  <c r="AV56" i="37"/>
  <c r="AW56" i="37"/>
  <c r="AX56" i="37"/>
  <c r="AY56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AH57" i="37"/>
  <c r="AI57" i="37"/>
  <c r="AJ57" i="37"/>
  <c r="AK57" i="37"/>
  <c r="AL57" i="37"/>
  <c r="AM57" i="37"/>
  <c r="AN57" i="37"/>
  <c r="AO57" i="37"/>
  <c r="AP57" i="37"/>
  <c r="AQ57" i="37"/>
  <c r="AR57" i="37"/>
  <c r="AS57" i="37"/>
  <c r="AT57" i="37"/>
  <c r="AU57" i="37"/>
  <c r="AV57" i="37"/>
  <c r="AW57" i="37"/>
  <c r="AX57" i="37"/>
  <c r="AY57" i="37"/>
  <c r="G59" i="37"/>
  <c r="H59" i="37"/>
  <c r="I59" i="37"/>
  <c r="J59" i="37"/>
  <c r="K59" i="37"/>
  <c r="L59" i="37"/>
  <c r="M59" i="37"/>
  <c r="N59" i="37"/>
  <c r="O59" i="37"/>
  <c r="P59" i="37"/>
  <c r="Q59" i="37"/>
  <c r="R59" i="37"/>
  <c r="S59" i="37"/>
  <c r="T59" i="37"/>
  <c r="U59" i="37"/>
  <c r="V59" i="37"/>
  <c r="W59" i="37"/>
  <c r="X59" i="37"/>
  <c r="AH59" i="37"/>
  <c r="AI59" i="37"/>
  <c r="AJ59" i="37"/>
  <c r="AK59" i="37"/>
  <c r="AL59" i="37"/>
  <c r="AM59" i="37"/>
  <c r="AN59" i="37"/>
  <c r="AO59" i="37"/>
  <c r="AP59" i="37"/>
  <c r="AQ59" i="37"/>
  <c r="AR59" i="37"/>
  <c r="AS59" i="37"/>
  <c r="AT59" i="37"/>
  <c r="AU59" i="37"/>
  <c r="AV59" i="37"/>
  <c r="AW59" i="37"/>
  <c r="AX59" i="37"/>
  <c r="AY59" i="37"/>
  <c r="G60" i="37"/>
  <c r="H60" i="37"/>
  <c r="I60" i="37"/>
  <c r="J60" i="37"/>
  <c r="K60" i="37"/>
  <c r="L60" i="37"/>
  <c r="M60" i="37"/>
  <c r="N60" i="37"/>
  <c r="O60" i="37"/>
  <c r="P60" i="37"/>
  <c r="Q60" i="37"/>
  <c r="R60" i="37"/>
  <c r="S60" i="37"/>
  <c r="T60" i="37"/>
  <c r="U60" i="37"/>
  <c r="V60" i="37"/>
  <c r="W60" i="37"/>
  <c r="X60" i="37"/>
  <c r="AH60" i="37"/>
  <c r="AI60" i="37"/>
  <c r="AJ60" i="37"/>
  <c r="AK60" i="37"/>
  <c r="AL60" i="37"/>
  <c r="AM60" i="37"/>
  <c r="AN60" i="37"/>
  <c r="AO60" i="37"/>
  <c r="AP60" i="37"/>
  <c r="AQ60" i="37"/>
  <c r="AR60" i="37"/>
  <c r="AS60" i="37"/>
  <c r="AT60" i="37"/>
  <c r="AU60" i="37"/>
  <c r="AV60" i="37"/>
  <c r="AW60" i="37"/>
  <c r="AX60" i="37"/>
  <c r="AY60" i="37"/>
  <c r="G61" i="37"/>
  <c r="H61" i="37"/>
  <c r="I61" i="37"/>
  <c r="J61" i="37"/>
  <c r="K61" i="37"/>
  <c r="L61" i="37"/>
  <c r="M61" i="37"/>
  <c r="N61" i="37"/>
  <c r="O61" i="37"/>
  <c r="P61" i="37"/>
  <c r="Q61" i="37"/>
  <c r="R61" i="37"/>
  <c r="S61" i="37"/>
  <c r="T61" i="37"/>
  <c r="U61" i="37"/>
  <c r="V61" i="37"/>
  <c r="W61" i="37"/>
  <c r="X61" i="37"/>
  <c r="AH61" i="37"/>
  <c r="AI61" i="37"/>
  <c r="AJ61" i="37"/>
  <c r="AK61" i="37"/>
  <c r="AL61" i="37"/>
  <c r="AM61" i="37"/>
  <c r="AN61" i="37"/>
  <c r="AO61" i="37"/>
  <c r="AP61" i="37"/>
  <c r="AQ61" i="37"/>
  <c r="AR61" i="37"/>
  <c r="AS61" i="37"/>
  <c r="AT61" i="37"/>
  <c r="AU61" i="37"/>
  <c r="AV61" i="37"/>
  <c r="AW61" i="37"/>
  <c r="AX61" i="37"/>
  <c r="AY61" i="37"/>
  <c r="G62" i="37"/>
  <c r="I62" i="37"/>
  <c r="K62" i="37"/>
  <c r="L62" i="37" s="1"/>
  <c r="N62" i="37"/>
  <c r="M62" i="37" s="1"/>
  <c r="O62" i="37"/>
  <c r="Q62" i="37"/>
  <c r="P62" i="37" s="1"/>
  <c r="AH62" i="37"/>
  <c r="AJ62" i="37"/>
  <c r="AK62" i="37"/>
  <c r="AL62" i="37"/>
  <c r="AM62" i="37" s="1"/>
  <c r="AO62" i="37"/>
  <c r="AP62" i="37" s="1"/>
  <c r="AR62" i="37"/>
  <c r="AS62" i="37" s="1"/>
  <c r="G63" i="37"/>
  <c r="I63" i="37"/>
  <c r="K63" i="37"/>
  <c r="J63" i="37" s="1"/>
  <c r="N63" i="37"/>
  <c r="M63" i="37" s="1"/>
  <c r="Q63" i="37"/>
  <c r="R63" i="37" s="1"/>
  <c r="AH63" i="37"/>
  <c r="AJ63" i="37"/>
  <c r="AK63" i="37"/>
  <c r="AL63" i="37"/>
  <c r="AM63" i="37" s="1"/>
  <c r="AN63" i="37"/>
  <c r="AP63" i="37"/>
  <c r="AR63" i="37"/>
  <c r="AS63" i="37" s="1"/>
  <c r="G64" i="37"/>
  <c r="I64" i="37"/>
  <c r="J64" i="37"/>
  <c r="K64" i="37"/>
  <c r="L64" i="37" s="1"/>
  <c r="N64" i="37"/>
  <c r="M64" i="37" s="1"/>
  <c r="P64" i="37"/>
  <c r="Q64" i="37"/>
  <c r="R64" i="37" s="1"/>
  <c r="AH64" i="37"/>
  <c r="AJ64" i="37"/>
  <c r="AL64" i="37"/>
  <c r="AM64" i="37" s="1"/>
  <c r="AN64" i="37"/>
  <c r="AP64" i="37"/>
  <c r="AR64" i="37"/>
  <c r="AQ64" i="37" s="1"/>
  <c r="G65" i="37"/>
  <c r="I65" i="37"/>
  <c r="K65" i="37"/>
  <c r="L65" i="37" s="1"/>
  <c r="N65" i="37"/>
  <c r="M65" i="37" s="1"/>
  <c r="Q65" i="37"/>
  <c r="P65" i="37" s="1"/>
  <c r="AH65" i="37"/>
  <c r="AJ65" i="37"/>
  <c r="AL65" i="37"/>
  <c r="AK65" i="37" s="1"/>
  <c r="AN65" i="37"/>
  <c r="AP65" i="37"/>
  <c r="AR65" i="37"/>
  <c r="AQ65" i="37" s="1"/>
  <c r="G66" i="37"/>
  <c r="V26" i="37" s="1"/>
  <c r="S26" i="37" s="1"/>
  <c r="P26" i="37" s="1"/>
  <c r="M26" i="37" s="1"/>
  <c r="J26" i="37" s="1"/>
  <c r="G26" i="37" s="1"/>
  <c r="H66" i="37"/>
  <c r="W26" i="37" s="1"/>
  <c r="T26" i="37" s="1"/>
  <c r="Q26" i="37" s="1"/>
  <c r="N26" i="37" s="1"/>
  <c r="K26" i="37" s="1"/>
  <c r="H26" i="37" s="1"/>
  <c r="I66" i="37"/>
  <c r="X26" i="37" s="1"/>
  <c r="U26" i="37" s="1"/>
  <c r="R26" i="37" s="1"/>
  <c r="O26" i="37" s="1"/>
  <c r="L26" i="37" s="1"/>
  <c r="I26" i="37" s="1"/>
  <c r="J66" i="37"/>
  <c r="K66" i="37"/>
  <c r="L66" i="37"/>
  <c r="M66" i="37"/>
  <c r="N66" i="37"/>
  <c r="O66" i="37"/>
  <c r="P66" i="37"/>
  <c r="Q66" i="37"/>
  <c r="R66" i="37"/>
  <c r="S66" i="37"/>
  <c r="T66" i="37"/>
  <c r="U66" i="37"/>
  <c r="V66" i="37"/>
  <c r="W66" i="37"/>
  <c r="X66" i="37"/>
  <c r="AH66" i="37"/>
  <c r="AW26" i="37" s="1"/>
  <c r="AT26" i="37" s="1"/>
  <c r="AQ26" i="37" s="1"/>
  <c r="AN26" i="37" s="1"/>
  <c r="AK26" i="37" s="1"/>
  <c r="AH26" i="37" s="1"/>
  <c r="AI66" i="37"/>
  <c r="AX26" i="37" s="1"/>
  <c r="AU26" i="37" s="1"/>
  <c r="AR26" i="37" s="1"/>
  <c r="AO26" i="37" s="1"/>
  <c r="AL26" i="37" s="1"/>
  <c r="AI26" i="37" s="1"/>
  <c r="AJ66" i="37"/>
  <c r="AY26" i="37" s="1"/>
  <c r="AV26" i="37" s="1"/>
  <c r="AS26" i="37" s="1"/>
  <c r="AP26" i="37" s="1"/>
  <c r="AM26" i="37" s="1"/>
  <c r="AJ26" i="37" s="1"/>
  <c r="AK66" i="37"/>
  <c r="AL66" i="37"/>
  <c r="AM66" i="37"/>
  <c r="AN66" i="37"/>
  <c r="AO66" i="37"/>
  <c r="AP66" i="37"/>
  <c r="AQ66" i="37"/>
  <c r="AR66" i="37"/>
  <c r="AS66" i="37"/>
  <c r="AT66" i="37"/>
  <c r="AU66" i="37"/>
  <c r="AV66" i="37"/>
  <c r="AW66" i="37"/>
  <c r="AX66" i="37"/>
  <c r="AY66" i="37"/>
  <c r="G68" i="37"/>
  <c r="H68" i="37"/>
  <c r="I68" i="37"/>
  <c r="J68" i="37"/>
  <c r="K68" i="37"/>
  <c r="L68" i="37"/>
  <c r="M68" i="37"/>
  <c r="N68" i="37"/>
  <c r="O68" i="37"/>
  <c r="P68" i="37"/>
  <c r="Q68" i="37"/>
  <c r="R68" i="37"/>
  <c r="S68" i="37"/>
  <c r="T68" i="37"/>
  <c r="U68" i="37"/>
  <c r="V68" i="37"/>
  <c r="W68" i="37"/>
  <c r="X68" i="37"/>
  <c r="AH68" i="37"/>
  <c r="AI68" i="37"/>
  <c r="AJ68" i="37"/>
  <c r="AK68" i="37"/>
  <c r="AL68" i="37"/>
  <c r="AM68" i="37"/>
  <c r="AN68" i="37"/>
  <c r="AO68" i="37"/>
  <c r="AP68" i="37"/>
  <c r="AQ68" i="37"/>
  <c r="AR68" i="37"/>
  <c r="AS68" i="37"/>
  <c r="AT68" i="37"/>
  <c r="AU68" i="37"/>
  <c r="AV68" i="37"/>
  <c r="AW68" i="37"/>
  <c r="AX68" i="37"/>
  <c r="AY68" i="37"/>
  <c r="G69" i="37"/>
  <c r="H69" i="37"/>
  <c r="I69" i="37"/>
  <c r="J69" i="37"/>
  <c r="K69" i="37"/>
  <c r="L69" i="37"/>
  <c r="M69" i="37"/>
  <c r="N69" i="37"/>
  <c r="O69" i="37"/>
  <c r="P69" i="37"/>
  <c r="Q69" i="37"/>
  <c r="R69" i="37"/>
  <c r="S69" i="37"/>
  <c r="T69" i="37"/>
  <c r="U69" i="37"/>
  <c r="V69" i="37"/>
  <c r="W69" i="37"/>
  <c r="X69" i="37"/>
  <c r="AH69" i="37"/>
  <c r="AI69" i="37"/>
  <c r="AJ69" i="37"/>
  <c r="AK69" i="37"/>
  <c r="AL69" i="37"/>
  <c r="AM69" i="37"/>
  <c r="AN69" i="37"/>
  <c r="AO69" i="37"/>
  <c r="AP69" i="37"/>
  <c r="AQ69" i="37"/>
  <c r="AR69" i="37"/>
  <c r="AS69" i="37"/>
  <c r="AT69" i="37"/>
  <c r="AU69" i="37"/>
  <c r="AV69" i="37"/>
  <c r="AW69" i="37"/>
  <c r="AX69" i="37"/>
  <c r="AY69" i="37"/>
  <c r="G70" i="37"/>
  <c r="H70" i="37"/>
  <c r="I70" i="37"/>
  <c r="J70" i="37"/>
  <c r="K70" i="37"/>
  <c r="L70" i="37"/>
  <c r="M70" i="37"/>
  <c r="N70" i="37"/>
  <c r="O70" i="37"/>
  <c r="P70" i="37"/>
  <c r="Q70" i="37"/>
  <c r="R70" i="37"/>
  <c r="S70" i="37"/>
  <c r="T70" i="37"/>
  <c r="U70" i="37"/>
  <c r="V70" i="37"/>
  <c r="W70" i="37"/>
  <c r="X70" i="37"/>
  <c r="AH70" i="37"/>
  <c r="AI70" i="37"/>
  <c r="AJ70" i="37"/>
  <c r="AK70" i="37"/>
  <c r="AL70" i="37"/>
  <c r="AM70" i="37"/>
  <c r="AN70" i="37"/>
  <c r="AO70" i="37"/>
  <c r="AP70" i="37"/>
  <c r="AQ70" i="37"/>
  <c r="AR70" i="37"/>
  <c r="AS70" i="37"/>
  <c r="AT70" i="37"/>
  <c r="AU70" i="37"/>
  <c r="AV70" i="37"/>
  <c r="AW70" i="37"/>
  <c r="AX70" i="37"/>
  <c r="AY70" i="37"/>
  <c r="G72" i="37"/>
  <c r="H72" i="37"/>
  <c r="I72" i="37"/>
  <c r="J72" i="37"/>
  <c r="K72" i="37"/>
  <c r="L72" i="37"/>
  <c r="M72" i="37"/>
  <c r="N72" i="37"/>
  <c r="O72" i="37"/>
  <c r="P72" i="37"/>
  <c r="Q72" i="37"/>
  <c r="R72" i="37"/>
  <c r="S72" i="37"/>
  <c r="T72" i="37"/>
  <c r="U72" i="37"/>
  <c r="V72" i="37"/>
  <c r="W72" i="37"/>
  <c r="X72" i="37"/>
  <c r="AH72" i="37"/>
  <c r="AI72" i="37"/>
  <c r="AJ72" i="37"/>
  <c r="AK72" i="37"/>
  <c r="AL72" i="37"/>
  <c r="AM72" i="37"/>
  <c r="AN72" i="37"/>
  <c r="AO72" i="37"/>
  <c r="AP72" i="37"/>
  <c r="AQ72" i="37"/>
  <c r="AR72" i="37"/>
  <c r="AS72" i="37"/>
  <c r="AT72" i="37"/>
  <c r="AU72" i="37"/>
  <c r="AV72" i="37"/>
  <c r="AW72" i="37"/>
  <c r="AX72" i="37"/>
  <c r="AY72" i="37"/>
  <c r="G73" i="37"/>
  <c r="H73" i="37"/>
  <c r="I73" i="37"/>
  <c r="J73" i="37"/>
  <c r="K73" i="37"/>
  <c r="L73" i="37"/>
  <c r="M73" i="37"/>
  <c r="N73" i="37"/>
  <c r="O73" i="37"/>
  <c r="P73" i="37"/>
  <c r="Q73" i="37"/>
  <c r="R73" i="37"/>
  <c r="S73" i="37"/>
  <c r="T73" i="37"/>
  <c r="U73" i="37"/>
  <c r="V73" i="37"/>
  <c r="W73" i="37"/>
  <c r="X73" i="37"/>
  <c r="AH73" i="37"/>
  <c r="AI73" i="37"/>
  <c r="AJ73" i="37"/>
  <c r="AK73" i="37"/>
  <c r="AL73" i="37"/>
  <c r="AM73" i="37"/>
  <c r="AN73" i="37"/>
  <c r="AO73" i="37"/>
  <c r="AP73" i="37"/>
  <c r="AQ73" i="37"/>
  <c r="AR73" i="37"/>
  <c r="AS73" i="37"/>
  <c r="AT73" i="37"/>
  <c r="AU73" i="37"/>
  <c r="AV73" i="37"/>
  <c r="AW73" i="37"/>
  <c r="AX73" i="37"/>
  <c r="AY73" i="37"/>
  <c r="G74" i="37"/>
  <c r="H74" i="37"/>
  <c r="I74" i="37"/>
  <c r="J74" i="37"/>
  <c r="K74" i="37"/>
  <c r="L74" i="37"/>
  <c r="M74" i="37"/>
  <c r="N74" i="37"/>
  <c r="O74" i="37"/>
  <c r="P74" i="37"/>
  <c r="Q74" i="37"/>
  <c r="R74" i="37"/>
  <c r="S74" i="37"/>
  <c r="T74" i="37"/>
  <c r="U74" i="37"/>
  <c r="V74" i="37"/>
  <c r="W74" i="37"/>
  <c r="X74" i="37"/>
  <c r="AH74" i="37"/>
  <c r="AI74" i="37"/>
  <c r="AJ74" i="37"/>
  <c r="AK74" i="37"/>
  <c r="AL74" i="37"/>
  <c r="AM74" i="37"/>
  <c r="AN74" i="37"/>
  <c r="AO74" i="37"/>
  <c r="AP74" i="37"/>
  <c r="AQ74" i="37"/>
  <c r="AR74" i="37"/>
  <c r="AS74" i="37"/>
  <c r="AT74" i="37"/>
  <c r="AU74" i="37"/>
  <c r="AV74" i="37"/>
  <c r="AW74" i="37"/>
  <c r="AX74" i="37"/>
  <c r="AY74" i="37"/>
  <c r="G75" i="37"/>
  <c r="H75" i="37"/>
  <c r="I75" i="37"/>
  <c r="J75" i="37"/>
  <c r="K75" i="37"/>
  <c r="L75" i="37"/>
  <c r="M75" i="37"/>
  <c r="N75" i="37"/>
  <c r="O75" i="37"/>
  <c r="P75" i="37"/>
  <c r="Q75" i="37"/>
  <c r="R75" i="37"/>
  <c r="S75" i="37"/>
  <c r="T75" i="37"/>
  <c r="U75" i="37"/>
  <c r="V75" i="37"/>
  <c r="W75" i="37"/>
  <c r="X75" i="37"/>
  <c r="AH75" i="37"/>
  <c r="AI75" i="37"/>
  <c r="AJ75" i="37"/>
  <c r="AK75" i="37"/>
  <c r="AL75" i="37"/>
  <c r="AM75" i="37"/>
  <c r="AN75" i="37"/>
  <c r="AO75" i="37"/>
  <c r="AP75" i="37"/>
  <c r="AQ75" i="37"/>
  <c r="AR75" i="37"/>
  <c r="AS75" i="37"/>
  <c r="AT75" i="37"/>
  <c r="AU75" i="37"/>
  <c r="AV75" i="37"/>
  <c r="AW75" i="37"/>
  <c r="AX75" i="37"/>
  <c r="AY75" i="37"/>
  <c r="G76" i="37"/>
  <c r="H76" i="37"/>
  <c r="I76" i="37"/>
  <c r="J76" i="37"/>
  <c r="K76" i="37"/>
  <c r="L76" i="37"/>
  <c r="M76" i="37"/>
  <c r="N76" i="37"/>
  <c r="O76" i="37"/>
  <c r="P76" i="37"/>
  <c r="Q76" i="37"/>
  <c r="R76" i="37"/>
  <c r="S76" i="37"/>
  <c r="T76" i="37"/>
  <c r="U76" i="37"/>
  <c r="V76" i="37"/>
  <c r="W76" i="37"/>
  <c r="X76" i="37"/>
  <c r="AH76" i="37"/>
  <c r="AI76" i="37"/>
  <c r="AJ76" i="37"/>
  <c r="AK76" i="37"/>
  <c r="AL76" i="37"/>
  <c r="AM76" i="37"/>
  <c r="AN76" i="37"/>
  <c r="AO76" i="37"/>
  <c r="AP76" i="37"/>
  <c r="AQ76" i="37"/>
  <c r="AR76" i="37"/>
  <c r="AS76" i="37"/>
  <c r="AT76" i="37"/>
  <c r="AU76" i="37"/>
  <c r="AV76" i="37"/>
  <c r="AW76" i="37"/>
  <c r="AX76" i="37"/>
  <c r="AY76" i="37"/>
  <c r="G77" i="37"/>
  <c r="H77" i="37"/>
  <c r="I77" i="37"/>
  <c r="J77" i="37"/>
  <c r="K77" i="37"/>
  <c r="L77" i="37"/>
  <c r="M77" i="37"/>
  <c r="N77" i="37"/>
  <c r="O77" i="37"/>
  <c r="P77" i="37"/>
  <c r="Q77" i="37"/>
  <c r="R77" i="37"/>
  <c r="S77" i="37"/>
  <c r="T77" i="37"/>
  <c r="U77" i="37"/>
  <c r="V77" i="37"/>
  <c r="W77" i="37"/>
  <c r="X77" i="37"/>
  <c r="AH77" i="37"/>
  <c r="AI77" i="37"/>
  <c r="AJ77" i="37"/>
  <c r="AK77" i="37"/>
  <c r="AL77" i="37"/>
  <c r="AM77" i="37"/>
  <c r="AN77" i="37"/>
  <c r="AO77" i="37"/>
  <c r="AP77" i="37"/>
  <c r="AQ77" i="37"/>
  <c r="AR77" i="37"/>
  <c r="AS77" i="37"/>
  <c r="AT77" i="37"/>
  <c r="AU77" i="37"/>
  <c r="AV77" i="37"/>
  <c r="AW77" i="37"/>
  <c r="AX77" i="37"/>
  <c r="AY77" i="37"/>
  <c r="AB86" i="37"/>
  <c r="AB129" i="37" s="1"/>
  <c r="AB172" i="37" s="1"/>
  <c r="G99" i="37"/>
  <c r="H99" i="37"/>
  <c r="I99" i="37"/>
  <c r="J99" i="37"/>
  <c r="K99" i="37"/>
  <c r="L99" i="37"/>
  <c r="M99" i="37"/>
  <c r="N99" i="37"/>
  <c r="O99" i="37"/>
  <c r="P99" i="37"/>
  <c r="Q99" i="37"/>
  <c r="R99" i="37"/>
  <c r="S99" i="37"/>
  <c r="T99" i="37"/>
  <c r="U99" i="37"/>
  <c r="V99" i="37"/>
  <c r="W99" i="37"/>
  <c r="X99" i="37"/>
  <c r="AH99" i="37"/>
  <c r="AI99" i="37"/>
  <c r="AJ99" i="37"/>
  <c r="AK99" i="37"/>
  <c r="AL99" i="37"/>
  <c r="AM99" i="37"/>
  <c r="AN99" i="37"/>
  <c r="AO99" i="37"/>
  <c r="AP99" i="37"/>
  <c r="AQ99" i="37"/>
  <c r="AR99" i="37"/>
  <c r="AS99" i="37"/>
  <c r="AT99" i="37"/>
  <c r="AU99" i="37"/>
  <c r="AV99" i="37"/>
  <c r="AW99" i="37"/>
  <c r="AX99" i="37"/>
  <c r="AY99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AH100" i="37"/>
  <c r="AI100" i="37"/>
  <c r="AJ100" i="37"/>
  <c r="AK100" i="37"/>
  <c r="AL100" i="37"/>
  <c r="AM100" i="37"/>
  <c r="AN100" i="37"/>
  <c r="AO100" i="37"/>
  <c r="AP100" i="37"/>
  <c r="AQ100" i="37"/>
  <c r="AR100" i="37"/>
  <c r="AS100" i="37"/>
  <c r="AT100" i="37"/>
  <c r="AU100" i="37"/>
  <c r="AV100" i="37"/>
  <c r="AW100" i="37"/>
  <c r="AX100" i="37"/>
  <c r="AY100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G109" i="37"/>
  <c r="H109" i="37"/>
  <c r="I109" i="37"/>
  <c r="J109" i="37"/>
  <c r="K109" i="37"/>
  <c r="L109" i="37"/>
  <c r="M109" i="37"/>
  <c r="N109" i="37"/>
  <c r="O109" i="37"/>
  <c r="P109" i="37"/>
  <c r="Q109" i="37"/>
  <c r="R109" i="37"/>
  <c r="S109" i="37"/>
  <c r="T109" i="37"/>
  <c r="U109" i="37"/>
  <c r="V109" i="37"/>
  <c r="W109" i="37"/>
  <c r="X109" i="37"/>
  <c r="AH109" i="37"/>
  <c r="AI109" i="37"/>
  <c r="AJ109" i="37"/>
  <c r="AK109" i="37"/>
  <c r="AL109" i="37"/>
  <c r="AM109" i="37"/>
  <c r="AN109" i="37"/>
  <c r="AO109" i="37"/>
  <c r="AP109" i="37"/>
  <c r="AQ109" i="37"/>
  <c r="AR109" i="37"/>
  <c r="AS109" i="37"/>
  <c r="AT109" i="37"/>
  <c r="AU109" i="37"/>
  <c r="AV109" i="37"/>
  <c r="AW109" i="37"/>
  <c r="AX109" i="37"/>
  <c r="AY109" i="37"/>
  <c r="G111" i="37"/>
  <c r="H111" i="37"/>
  <c r="I111" i="37"/>
  <c r="J111" i="37"/>
  <c r="K111" i="37"/>
  <c r="L111" i="37"/>
  <c r="M111" i="37"/>
  <c r="N111" i="37"/>
  <c r="O111" i="37"/>
  <c r="P111" i="37"/>
  <c r="Q111" i="37"/>
  <c r="R111" i="37"/>
  <c r="S111" i="37"/>
  <c r="T111" i="37"/>
  <c r="U111" i="37"/>
  <c r="V111" i="37"/>
  <c r="W111" i="37"/>
  <c r="X111" i="37"/>
  <c r="AH111" i="37"/>
  <c r="AI111" i="37"/>
  <c r="AJ111" i="37"/>
  <c r="AK111" i="37"/>
  <c r="AL111" i="37"/>
  <c r="AM111" i="37"/>
  <c r="AN111" i="37"/>
  <c r="AO111" i="37"/>
  <c r="AP111" i="37"/>
  <c r="AQ111" i="37"/>
  <c r="AR111" i="37"/>
  <c r="AS111" i="37"/>
  <c r="AT111" i="37"/>
  <c r="AU111" i="37"/>
  <c r="AV111" i="37"/>
  <c r="AW111" i="37"/>
  <c r="AX111" i="37"/>
  <c r="AY111" i="37"/>
  <c r="G112" i="37"/>
  <c r="H112" i="37"/>
  <c r="I112" i="37"/>
  <c r="J112" i="37"/>
  <c r="K112" i="37"/>
  <c r="L112" i="37"/>
  <c r="M112" i="37"/>
  <c r="N112" i="37"/>
  <c r="O112" i="37"/>
  <c r="P112" i="37"/>
  <c r="Q112" i="37"/>
  <c r="R112" i="37"/>
  <c r="S112" i="37"/>
  <c r="T112" i="37"/>
  <c r="U112" i="37"/>
  <c r="V112" i="37"/>
  <c r="W112" i="37"/>
  <c r="X112" i="37"/>
  <c r="AH112" i="37"/>
  <c r="AI112" i="37"/>
  <c r="AJ112" i="37"/>
  <c r="AK112" i="37"/>
  <c r="AL112" i="37"/>
  <c r="AM112" i="37"/>
  <c r="AN112" i="37"/>
  <c r="AO112" i="37"/>
  <c r="AP112" i="37"/>
  <c r="AQ112" i="37"/>
  <c r="AR112" i="37"/>
  <c r="AS112" i="37"/>
  <c r="AT112" i="37"/>
  <c r="AU112" i="37"/>
  <c r="AV112" i="37"/>
  <c r="AW112" i="37"/>
  <c r="AX112" i="37"/>
  <c r="AY112" i="37"/>
  <c r="G113" i="37"/>
  <c r="H113" i="37"/>
  <c r="I113" i="37"/>
  <c r="J113" i="37"/>
  <c r="K113" i="37"/>
  <c r="L113" i="37"/>
  <c r="M113" i="37"/>
  <c r="N113" i="37"/>
  <c r="O113" i="37"/>
  <c r="P113" i="37"/>
  <c r="Q113" i="37"/>
  <c r="R113" i="37"/>
  <c r="S113" i="37"/>
  <c r="T113" i="37"/>
  <c r="U113" i="37"/>
  <c r="V113" i="37"/>
  <c r="W113" i="37"/>
  <c r="X113" i="37"/>
  <c r="AH113" i="37"/>
  <c r="AI113" i="37"/>
  <c r="AJ113" i="37"/>
  <c r="AK113" i="37"/>
  <c r="AL113" i="37"/>
  <c r="AM113" i="37"/>
  <c r="AN113" i="37"/>
  <c r="AO113" i="37"/>
  <c r="AP113" i="37"/>
  <c r="AQ113" i="37"/>
  <c r="AR113" i="37"/>
  <c r="AS113" i="37"/>
  <c r="AT113" i="37"/>
  <c r="AU113" i="37"/>
  <c r="AV113" i="37"/>
  <c r="AW113" i="37"/>
  <c r="AX113" i="37"/>
  <c r="AY113" i="37"/>
  <c r="G115" i="37"/>
  <c r="H115" i="37"/>
  <c r="I115" i="37"/>
  <c r="J115" i="37"/>
  <c r="K115" i="37"/>
  <c r="L115" i="37"/>
  <c r="M115" i="37"/>
  <c r="N115" i="37"/>
  <c r="O115" i="37"/>
  <c r="P115" i="37"/>
  <c r="Q115" i="37"/>
  <c r="R115" i="37"/>
  <c r="S115" i="37"/>
  <c r="T115" i="37"/>
  <c r="U115" i="37"/>
  <c r="V115" i="37"/>
  <c r="W115" i="37"/>
  <c r="X115" i="37"/>
  <c r="AH115" i="37"/>
  <c r="AI115" i="37"/>
  <c r="AJ115" i="37"/>
  <c r="AK115" i="37"/>
  <c r="AL115" i="37"/>
  <c r="AM115" i="37"/>
  <c r="AN115" i="37"/>
  <c r="AO115" i="37"/>
  <c r="AP115" i="37"/>
  <c r="AQ115" i="37"/>
  <c r="AR115" i="37"/>
  <c r="AS115" i="37"/>
  <c r="AT115" i="37"/>
  <c r="AU115" i="37"/>
  <c r="AV115" i="37"/>
  <c r="AW115" i="37"/>
  <c r="AX115" i="37"/>
  <c r="AY115" i="37"/>
  <c r="G116" i="37"/>
  <c r="H116" i="37"/>
  <c r="I116" i="37"/>
  <c r="J116" i="37"/>
  <c r="K116" i="37"/>
  <c r="L116" i="37"/>
  <c r="M116" i="37"/>
  <c r="N116" i="37"/>
  <c r="O116" i="37"/>
  <c r="P116" i="37"/>
  <c r="Q116" i="37"/>
  <c r="R116" i="37"/>
  <c r="S116" i="37"/>
  <c r="T116" i="37"/>
  <c r="U116" i="37"/>
  <c r="V116" i="37"/>
  <c r="W116" i="37"/>
  <c r="X116" i="37"/>
  <c r="AH116" i="37"/>
  <c r="AI116" i="37"/>
  <c r="AJ116" i="37"/>
  <c r="AK116" i="37"/>
  <c r="AL116" i="37"/>
  <c r="AM116" i="37"/>
  <c r="AN116" i="37"/>
  <c r="AO116" i="37"/>
  <c r="AP116" i="37"/>
  <c r="AQ116" i="37"/>
  <c r="AR116" i="37"/>
  <c r="AS116" i="37"/>
  <c r="AT116" i="37"/>
  <c r="AU116" i="37"/>
  <c r="AV116" i="37"/>
  <c r="AW116" i="37"/>
  <c r="AX116" i="37"/>
  <c r="AY116" i="37"/>
  <c r="G117" i="37"/>
  <c r="H117" i="37"/>
  <c r="I117" i="37"/>
  <c r="J117" i="37"/>
  <c r="K117" i="37"/>
  <c r="L117" i="37"/>
  <c r="M117" i="37"/>
  <c r="N117" i="37"/>
  <c r="O117" i="37"/>
  <c r="P117" i="37"/>
  <c r="Q117" i="37"/>
  <c r="R117" i="37"/>
  <c r="S117" i="37"/>
  <c r="T117" i="37"/>
  <c r="U117" i="37"/>
  <c r="V117" i="37"/>
  <c r="W117" i="37"/>
  <c r="X117" i="37"/>
  <c r="AH117" i="37"/>
  <c r="AI117" i="37"/>
  <c r="AJ117" i="37"/>
  <c r="AK117" i="37"/>
  <c r="AL117" i="37"/>
  <c r="AM117" i="37"/>
  <c r="AN117" i="37"/>
  <c r="AO117" i="37"/>
  <c r="AP117" i="37"/>
  <c r="AQ117" i="37"/>
  <c r="AR117" i="37"/>
  <c r="AS117" i="37"/>
  <c r="AT117" i="37"/>
  <c r="AU117" i="37"/>
  <c r="AV117" i="37"/>
  <c r="AW117" i="37"/>
  <c r="AX117" i="37"/>
  <c r="AY117" i="37"/>
  <c r="G118" i="37"/>
  <c r="H118" i="37"/>
  <c r="I118" i="37"/>
  <c r="J118" i="37"/>
  <c r="K118" i="37"/>
  <c r="L118" i="37"/>
  <c r="M118" i="37"/>
  <c r="N118" i="37"/>
  <c r="O118" i="37"/>
  <c r="P118" i="37"/>
  <c r="Q118" i="37"/>
  <c r="R118" i="37"/>
  <c r="S118" i="37"/>
  <c r="T118" i="37"/>
  <c r="U118" i="37"/>
  <c r="V118" i="37"/>
  <c r="W118" i="37"/>
  <c r="X118" i="37"/>
  <c r="AH118" i="37"/>
  <c r="AI118" i="37"/>
  <c r="AJ118" i="37"/>
  <c r="AK118" i="37"/>
  <c r="AL118" i="37"/>
  <c r="AM118" i="37"/>
  <c r="AN118" i="37"/>
  <c r="AO118" i="37"/>
  <c r="AP118" i="37"/>
  <c r="AQ118" i="37"/>
  <c r="AR118" i="37"/>
  <c r="AS118" i="37"/>
  <c r="AT118" i="37"/>
  <c r="AU118" i="37"/>
  <c r="AV118" i="37"/>
  <c r="AW118" i="37"/>
  <c r="AX118" i="37"/>
  <c r="AY118" i="37"/>
  <c r="G119" i="37"/>
  <c r="H119" i="37"/>
  <c r="I119" i="37"/>
  <c r="J119" i="37"/>
  <c r="K119" i="37"/>
  <c r="L119" i="37"/>
  <c r="M119" i="37"/>
  <c r="N119" i="37"/>
  <c r="O119" i="37"/>
  <c r="P119" i="37"/>
  <c r="Q119" i="37"/>
  <c r="R119" i="37"/>
  <c r="S119" i="37"/>
  <c r="T119" i="37"/>
  <c r="U119" i="37"/>
  <c r="V119" i="37"/>
  <c r="W119" i="37"/>
  <c r="X119" i="37"/>
  <c r="AH119" i="37"/>
  <c r="AI119" i="37"/>
  <c r="AJ119" i="37"/>
  <c r="AK119" i="37"/>
  <c r="AL119" i="37"/>
  <c r="AM119" i="37"/>
  <c r="AN119" i="37"/>
  <c r="AO119" i="37"/>
  <c r="AP119" i="37"/>
  <c r="AQ119" i="37"/>
  <c r="AR119" i="37"/>
  <c r="AS119" i="37"/>
  <c r="AT119" i="37"/>
  <c r="AU119" i="37"/>
  <c r="AV119" i="37"/>
  <c r="AW119" i="37"/>
  <c r="AX119" i="37"/>
  <c r="AY119" i="37"/>
  <c r="G120" i="37"/>
  <c r="H120" i="37"/>
  <c r="I120" i="37"/>
  <c r="J120" i="37"/>
  <c r="K120" i="37"/>
  <c r="L120" i="37"/>
  <c r="M120" i="37"/>
  <c r="N120" i="37"/>
  <c r="O120" i="37"/>
  <c r="P120" i="37"/>
  <c r="Q120" i="37"/>
  <c r="R120" i="37"/>
  <c r="S120" i="37"/>
  <c r="T120" i="37"/>
  <c r="U120" i="37"/>
  <c r="V120" i="37"/>
  <c r="W120" i="37"/>
  <c r="X120" i="37"/>
  <c r="AH120" i="37"/>
  <c r="AI120" i="37"/>
  <c r="AJ120" i="37"/>
  <c r="AK120" i="37"/>
  <c r="AL120" i="37"/>
  <c r="AM120" i="37"/>
  <c r="AN120" i="37"/>
  <c r="AO120" i="37"/>
  <c r="AP120" i="37"/>
  <c r="AQ120" i="37"/>
  <c r="AR120" i="37"/>
  <c r="AS120" i="37"/>
  <c r="AT120" i="37"/>
  <c r="AU120" i="37"/>
  <c r="AV120" i="37"/>
  <c r="AW120" i="37"/>
  <c r="AX120" i="37"/>
  <c r="AY120" i="37"/>
  <c r="A129" i="37"/>
  <c r="A172" i="37"/>
  <c r="G142" i="37"/>
  <c r="H142" i="37"/>
  <c r="I142" i="37"/>
  <c r="J142" i="37"/>
  <c r="K142" i="37"/>
  <c r="L142" i="37"/>
  <c r="M142" i="37"/>
  <c r="N142" i="37"/>
  <c r="O142" i="37"/>
  <c r="P142" i="37"/>
  <c r="Q142" i="37"/>
  <c r="R142" i="37"/>
  <c r="AH142" i="37"/>
  <c r="AI142" i="37"/>
  <c r="AJ142" i="37"/>
  <c r="AK142" i="37"/>
  <c r="AL142" i="37"/>
  <c r="AM142" i="37"/>
  <c r="AN142" i="37"/>
  <c r="AO142" i="37"/>
  <c r="AP142" i="37"/>
  <c r="AQ142" i="37"/>
  <c r="AR142" i="37"/>
  <c r="AS142" i="37"/>
  <c r="G143" i="37"/>
  <c r="H143" i="37"/>
  <c r="I143" i="37"/>
  <c r="J143" i="37"/>
  <c r="K143" i="37"/>
  <c r="L143" i="37"/>
  <c r="M143" i="37"/>
  <c r="N143" i="37"/>
  <c r="O143" i="37"/>
  <c r="P143" i="37"/>
  <c r="Q143" i="37"/>
  <c r="R143" i="37"/>
  <c r="AH143" i="37"/>
  <c r="AI143" i="37"/>
  <c r="AJ143" i="37"/>
  <c r="AK143" i="37"/>
  <c r="AL143" i="37"/>
  <c r="AM143" i="37"/>
  <c r="AN143" i="37"/>
  <c r="AO143" i="37"/>
  <c r="AP143" i="37"/>
  <c r="AQ143" i="37"/>
  <c r="AR143" i="37"/>
  <c r="AS143" i="37"/>
  <c r="G145" i="37"/>
  <c r="H145" i="37"/>
  <c r="I145" i="37"/>
  <c r="J145" i="37"/>
  <c r="K145" i="37"/>
  <c r="L145" i="37"/>
  <c r="M145" i="37"/>
  <c r="N145" i="37"/>
  <c r="O145" i="37"/>
  <c r="P145" i="37"/>
  <c r="Q145" i="37"/>
  <c r="R145" i="37"/>
  <c r="AH145" i="37"/>
  <c r="AI145" i="37"/>
  <c r="AJ145" i="37"/>
  <c r="AK145" i="37"/>
  <c r="AL145" i="37"/>
  <c r="AM145" i="37"/>
  <c r="AN145" i="37"/>
  <c r="AO145" i="37"/>
  <c r="AP145" i="37"/>
  <c r="AQ145" i="37"/>
  <c r="AR145" i="37"/>
  <c r="AS145" i="37"/>
  <c r="G146" i="37"/>
  <c r="H146" i="37"/>
  <c r="I146" i="37"/>
  <c r="J146" i="37"/>
  <c r="K146" i="37"/>
  <c r="L146" i="37"/>
  <c r="M146" i="37"/>
  <c r="N146" i="37"/>
  <c r="O146" i="37"/>
  <c r="P146" i="37"/>
  <c r="Q146" i="37"/>
  <c r="R146" i="37"/>
  <c r="AH146" i="37"/>
  <c r="AI146" i="37"/>
  <c r="AJ146" i="37"/>
  <c r="AK146" i="37"/>
  <c r="AL146" i="37"/>
  <c r="AM146" i="37"/>
  <c r="AN146" i="37"/>
  <c r="AO146" i="37"/>
  <c r="AP146" i="37"/>
  <c r="AQ146" i="37"/>
  <c r="AR146" i="37"/>
  <c r="AS146" i="37"/>
  <c r="G147" i="37"/>
  <c r="H147" i="37"/>
  <c r="I147" i="37"/>
  <c r="J147" i="37"/>
  <c r="K147" i="37"/>
  <c r="L147" i="37"/>
  <c r="M147" i="37"/>
  <c r="N147" i="37"/>
  <c r="O147" i="37"/>
  <c r="P147" i="37"/>
  <c r="Q147" i="37"/>
  <c r="R147" i="37"/>
  <c r="AH147" i="37"/>
  <c r="AI147" i="37"/>
  <c r="AJ147" i="37"/>
  <c r="AK147" i="37"/>
  <c r="AL147" i="37"/>
  <c r="AM147" i="37"/>
  <c r="AN147" i="37"/>
  <c r="AO147" i="37"/>
  <c r="AP147" i="37"/>
  <c r="AQ147" i="37"/>
  <c r="AR147" i="37"/>
  <c r="AS147" i="37"/>
  <c r="G152" i="37"/>
  <c r="H152" i="37"/>
  <c r="I152" i="37"/>
  <c r="J152" i="37"/>
  <c r="K152" i="37"/>
  <c r="L152" i="37"/>
  <c r="M152" i="37"/>
  <c r="N152" i="37"/>
  <c r="O152" i="37"/>
  <c r="P152" i="37"/>
  <c r="Q152" i="37"/>
  <c r="R152" i="37"/>
  <c r="AH152" i="37"/>
  <c r="AI152" i="37"/>
  <c r="AJ152" i="37"/>
  <c r="AK152" i="37"/>
  <c r="AL152" i="37"/>
  <c r="AM152" i="37"/>
  <c r="AN152" i="37"/>
  <c r="AO152" i="37"/>
  <c r="AP152" i="37"/>
  <c r="AQ152" i="37"/>
  <c r="AR152" i="37"/>
  <c r="AS152" i="37"/>
  <c r="G154" i="37"/>
  <c r="H154" i="37"/>
  <c r="I154" i="37"/>
  <c r="J154" i="37"/>
  <c r="K154" i="37"/>
  <c r="L154" i="37"/>
  <c r="M154" i="37"/>
  <c r="N154" i="37"/>
  <c r="O154" i="37"/>
  <c r="P154" i="37"/>
  <c r="Q154" i="37"/>
  <c r="R154" i="37"/>
  <c r="AH154" i="37"/>
  <c r="AI154" i="37"/>
  <c r="AJ154" i="37"/>
  <c r="AK154" i="37"/>
  <c r="AL154" i="37"/>
  <c r="AM154" i="37"/>
  <c r="AN154" i="37"/>
  <c r="AO154" i="37"/>
  <c r="AP154" i="37"/>
  <c r="AQ154" i="37"/>
  <c r="AR154" i="37"/>
  <c r="AS154" i="37"/>
  <c r="G155" i="37"/>
  <c r="H155" i="37"/>
  <c r="I155" i="37"/>
  <c r="J155" i="37"/>
  <c r="K155" i="37"/>
  <c r="L155" i="37"/>
  <c r="M155" i="37"/>
  <c r="N155" i="37"/>
  <c r="O155" i="37"/>
  <c r="P155" i="37"/>
  <c r="Q155" i="37"/>
  <c r="R155" i="37"/>
  <c r="AH155" i="37"/>
  <c r="AI155" i="37"/>
  <c r="AJ155" i="37"/>
  <c r="AK155" i="37"/>
  <c r="AL155" i="37"/>
  <c r="AM155" i="37"/>
  <c r="AN155" i="37"/>
  <c r="AO155" i="37"/>
  <c r="AP155" i="37"/>
  <c r="AQ155" i="37"/>
  <c r="AR155" i="37"/>
  <c r="AS155" i="37"/>
  <c r="G156" i="37"/>
  <c r="H156" i="37"/>
  <c r="I156" i="37"/>
  <c r="J156" i="37"/>
  <c r="K156" i="37"/>
  <c r="L156" i="37"/>
  <c r="M156" i="37"/>
  <c r="N156" i="37"/>
  <c r="O156" i="37"/>
  <c r="P156" i="37"/>
  <c r="Q156" i="37"/>
  <c r="R156" i="37"/>
  <c r="AH156" i="37"/>
  <c r="AI156" i="37"/>
  <c r="AJ156" i="37"/>
  <c r="AK156" i="37"/>
  <c r="AL156" i="37"/>
  <c r="AM156" i="37"/>
  <c r="AN156" i="37"/>
  <c r="AO156" i="37"/>
  <c r="AP156" i="37"/>
  <c r="AQ156" i="37"/>
  <c r="AR156" i="37"/>
  <c r="AS156" i="37"/>
  <c r="G158" i="37"/>
  <c r="H158" i="37"/>
  <c r="I158" i="37"/>
  <c r="J158" i="37"/>
  <c r="K158" i="37"/>
  <c r="L158" i="37"/>
  <c r="M158" i="37"/>
  <c r="N158" i="37"/>
  <c r="O158" i="37"/>
  <c r="P158" i="37"/>
  <c r="Q158" i="37"/>
  <c r="R158" i="37"/>
  <c r="AH158" i="37"/>
  <c r="AI158" i="37"/>
  <c r="AJ158" i="37"/>
  <c r="AK158" i="37"/>
  <c r="AL158" i="37"/>
  <c r="AM158" i="37"/>
  <c r="AN158" i="37"/>
  <c r="AO158" i="37"/>
  <c r="AP158" i="37"/>
  <c r="AQ158" i="37"/>
  <c r="AR158" i="37"/>
  <c r="AS158" i="37"/>
  <c r="G159" i="37"/>
  <c r="H159" i="37"/>
  <c r="I159" i="37"/>
  <c r="J159" i="37"/>
  <c r="K159" i="37"/>
  <c r="L159" i="37"/>
  <c r="M159" i="37"/>
  <c r="N159" i="37"/>
  <c r="O159" i="37"/>
  <c r="P159" i="37"/>
  <c r="Q159" i="37"/>
  <c r="R159" i="37"/>
  <c r="AH159" i="37"/>
  <c r="AI159" i="37"/>
  <c r="AJ159" i="37"/>
  <c r="AK159" i="37"/>
  <c r="AL159" i="37"/>
  <c r="AM159" i="37"/>
  <c r="AN159" i="37"/>
  <c r="AO159" i="37"/>
  <c r="AP159" i="37"/>
  <c r="AQ159" i="37"/>
  <c r="AR159" i="37"/>
  <c r="AS159" i="37"/>
  <c r="G160" i="37"/>
  <c r="H160" i="37"/>
  <c r="I160" i="37"/>
  <c r="J160" i="37"/>
  <c r="K160" i="37"/>
  <c r="L160" i="37"/>
  <c r="M160" i="37"/>
  <c r="N160" i="37"/>
  <c r="O160" i="37"/>
  <c r="P160" i="37"/>
  <c r="Q160" i="37"/>
  <c r="R160" i="37"/>
  <c r="AH160" i="37"/>
  <c r="AI160" i="37"/>
  <c r="AJ160" i="37"/>
  <c r="AK160" i="37"/>
  <c r="AL160" i="37"/>
  <c r="AM160" i="37"/>
  <c r="AN160" i="37"/>
  <c r="AO160" i="37"/>
  <c r="AP160" i="37"/>
  <c r="AQ160" i="37"/>
  <c r="AR160" i="37"/>
  <c r="AS160" i="37"/>
  <c r="G161" i="37"/>
  <c r="H161" i="37"/>
  <c r="I161" i="37"/>
  <c r="J161" i="37"/>
  <c r="K161" i="37"/>
  <c r="L161" i="37"/>
  <c r="M161" i="37"/>
  <c r="N161" i="37"/>
  <c r="O161" i="37"/>
  <c r="P161" i="37"/>
  <c r="Q161" i="37"/>
  <c r="R161" i="37"/>
  <c r="AH161" i="37"/>
  <c r="AI161" i="37"/>
  <c r="AJ161" i="37"/>
  <c r="AK161" i="37"/>
  <c r="AL161" i="37"/>
  <c r="AM161" i="37"/>
  <c r="AN161" i="37"/>
  <c r="AO161" i="37"/>
  <c r="AP161" i="37"/>
  <c r="AQ161" i="37"/>
  <c r="AR161" i="37"/>
  <c r="AS161" i="37"/>
  <c r="G162" i="37"/>
  <c r="H162" i="37"/>
  <c r="I162" i="37"/>
  <c r="J162" i="37"/>
  <c r="K162" i="37"/>
  <c r="L162" i="37"/>
  <c r="M162" i="37"/>
  <c r="N162" i="37"/>
  <c r="O162" i="37"/>
  <c r="P162" i="37"/>
  <c r="Q162" i="37"/>
  <c r="R162" i="37"/>
  <c r="AH162" i="37"/>
  <c r="AI162" i="37"/>
  <c r="AJ162" i="37"/>
  <c r="AK162" i="37"/>
  <c r="AL162" i="37"/>
  <c r="AM162" i="37"/>
  <c r="AN162" i="37"/>
  <c r="AO162" i="37"/>
  <c r="AP162" i="37"/>
  <c r="AQ162" i="37"/>
  <c r="AR162" i="37"/>
  <c r="AS162" i="37"/>
  <c r="G163" i="37"/>
  <c r="H163" i="37"/>
  <c r="I163" i="37"/>
  <c r="J163" i="37"/>
  <c r="K163" i="37"/>
  <c r="L163" i="37"/>
  <c r="M163" i="37"/>
  <c r="N163" i="37"/>
  <c r="O163" i="37"/>
  <c r="P163" i="37"/>
  <c r="Q163" i="37"/>
  <c r="R163" i="37"/>
  <c r="AH163" i="37"/>
  <c r="AI163" i="37"/>
  <c r="AJ163" i="37"/>
  <c r="AK163" i="37"/>
  <c r="AL163" i="37"/>
  <c r="AM163" i="37"/>
  <c r="AN163" i="37"/>
  <c r="AO163" i="37"/>
  <c r="AP163" i="37"/>
  <c r="AQ163" i="37"/>
  <c r="AR163" i="37"/>
  <c r="AS163" i="37"/>
  <c r="G10" i="35"/>
  <c r="H10" i="35"/>
  <c r="I10" i="35"/>
  <c r="J10" i="35"/>
  <c r="K10" i="35"/>
  <c r="L10" i="35"/>
  <c r="M10" i="35"/>
  <c r="N10" i="35"/>
  <c r="O10" i="35"/>
  <c r="P10" i="35"/>
  <c r="Q10" i="35"/>
  <c r="R10" i="35"/>
  <c r="S10" i="35"/>
  <c r="T10" i="35"/>
  <c r="U10" i="35"/>
  <c r="V10" i="35"/>
  <c r="W10" i="35"/>
  <c r="X10" i="35"/>
  <c r="AH10" i="35"/>
  <c r="AI10" i="35"/>
  <c r="AJ10" i="35"/>
  <c r="AK10" i="35"/>
  <c r="AL10" i="35"/>
  <c r="AM10" i="35"/>
  <c r="AN10" i="35"/>
  <c r="AO10" i="35"/>
  <c r="AP10" i="35"/>
  <c r="AQ10" i="35"/>
  <c r="AR10" i="35"/>
  <c r="AS10" i="35"/>
  <c r="AT10" i="35"/>
  <c r="AU10" i="35"/>
  <c r="AV10" i="35"/>
  <c r="AW10" i="35"/>
  <c r="AX10" i="35"/>
  <c r="AY10" i="35"/>
  <c r="G11" i="35"/>
  <c r="H11" i="35"/>
  <c r="I11" i="35"/>
  <c r="J11" i="35"/>
  <c r="K11" i="35"/>
  <c r="L11" i="35"/>
  <c r="M11" i="35"/>
  <c r="N11" i="35"/>
  <c r="O11" i="35"/>
  <c r="P11" i="35"/>
  <c r="Q11" i="35"/>
  <c r="R11" i="35"/>
  <c r="S11" i="35"/>
  <c r="T11" i="35"/>
  <c r="U11" i="35"/>
  <c r="V11" i="35"/>
  <c r="W11" i="35"/>
  <c r="X11" i="35"/>
  <c r="AH11" i="35"/>
  <c r="AI11" i="35"/>
  <c r="AJ11" i="35"/>
  <c r="AK11" i="35"/>
  <c r="AL11" i="35"/>
  <c r="AM11" i="35"/>
  <c r="AN11" i="35"/>
  <c r="AO11" i="35"/>
  <c r="AP11" i="35"/>
  <c r="AQ11" i="35"/>
  <c r="AR11" i="35"/>
  <c r="AS11" i="35"/>
  <c r="AT11" i="35"/>
  <c r="AU11" i="35"/>
  <c r="AV11" i="35"/>
  <c r="AW11" i="35"/>
  <c r="AX11" i="35"/>
  <c r="AY11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U13" i="35"/>
  <c r="V13" i="35"/>
  <c r="W13" i="35"/>
  <c r="X13" i="35"/>
  <c r="J15" i="35"/>
  <c r="K15" i="35"/>
  <c r="L15" i="35"/>
  <c r="M15" i="35"/>
  <c r="N15" i="35"/>
  <c r="O15" i="35"/>
  <c r="P15" i="35"/>
  <c r="Q15" i="35"/>
  <c r="R15" i="35"/>
  <c r="S15" i="35"/>
  <c r="T15" i="35"/>
  <c r="U15" i="35"/>
  <c r="V15" i="35"/>
  <c r="W15" i="35"/>
  <c r="X15" i="35"/>
  <c r="AK15" i="35"/>
  <c r="AL15" i="35"/>
  <c r="AM15" i="35"/>
  <c r="AN15" i="35"/>
  <c r="AO15" i="35"/>
  <c r="AP15" i="35"/>
  <c r="AQ15" i="35"/>
  <c r="AR15" i="35"/>
  <c r="AS15" i="35"/>
  <c r="AT15" i="35"/>
  <c r="AU15" i="35"/>
  <c r="AV15" i="35"/>
  <c r="AW15" i="35"/>
  <c r="AX15" i="35"/>
  <c r="AY15" i="35"/>
  <c r="W16" i="35"/>
  <c r="T16" i="35" s="1"/>
  <c r="AX16" i="35"/>
  <c r="AW16" i="35" s="1"/>
  <c r="W17" i="35"/>
  <c r="T17" i="35" s="1"/>
  <c r="AX17" i="35"/>
  <c r="AW17" i="35" s="1"/>
  <c r="W18" i="35"/>
  <c r="T18" i="35" s="1"/>
  <c r="AX18" i="35"/>
  <c r="AW18" i="35" s="1"/>
  <c r="W19" i="35"/>
  <c r="T19" i="35" s="1"/>
  <c r="AU19" i="35"/>
  <c r="AT19" i="35" s="1"/>
  <c r="AX19" i="35"/>
  <c r="AW19" i="35" s="1"/>
  <c r="AY19" i="35"/>
  <c r="G21" i="35"/>
  <c r="H21" i="35"/>
  <c r="I21" i="35"/>
  <c r="J21" i="35"/>
  <c r="K21" i="35"/>
  <c r="L21" i="35"/>
  <c r="M21" i="35"/>
  <c r="N21" i="35"/>
  <c r="O21" i="35"/>
  <c r="P21" i="35"/>
  <c r="Q21" i="35"/>
  <c r="R21" i="35"/>
  <c r="S21" i="35"/>
  <c r="T21" i="35"/>
  <c r="U21" i="35"/>
  <c r="V21" i="35"/>
  <c r="W21" i="35"/>
  <c r="X21" i="35"/>
  <c r="AH21" i="35"/>
  <c r="AI21" i="35"/>
  <c r="AJ21" i="35"/>
  <c r="AK21" i="35"/>
  <c r="AL21" i="35"/>
  <c r="AM21" i="35"/>
  <c r="AN21" i="35"/>
  <c r="AO21" i="35"/>
  <c r="AP21" i="35"/>
  <c r="AQ21" i="35"/>
  <c r="AR21" i="35"/>
  <c r="AS21" i="35"/>
  <c r="AT21" i="35"/>
  <c r="AU21" i="35"/>
  <c r="AV21" i="35"/>
  <c r="AW21" i="35"/>
  <c r="AX21" i="35"/>
  <c r="AY21" i="35"/>
  <c r="P23" i="35"/>
  <c r="P24" i="35" s="1"/>
  <c r="Q23" i="35"/>
  <c r="Q24" i="35" s="1"/>
  <c r="R23" i="35"/>
  <c r="S23" i="35"/>
  <c r="S24" i="35" s="1"/>
  <c r="T23" i="35"/>
  <c r="T24" i="35" s="1"/>
  <c r="U23" i="35"/>
  <c r="V23" i="35"/>
  <c r="V24" i="35" s="1"/>
  <c r="W23" i="35"/>
  <c r="W24" i="35" s="1"/>
  <c r="X23" i="35"/>
  <c r="X24" i="35" s="1"/>
  <c r="AQ23" i="35"/>
  <c r="AQ24" i="35" s="1"/>
  <c r="AR23" i="35"/>
  <c r="AS23" i="35"/>
  <c r="AS24" i="35" s="1"/>
  <c r="AT23" i="35"/>
  <c r="AT24" i="35" s="1"/>
  <c r="AU23" i="35"/>
  <c r="AU24" i="35" s="1"/>
  <c r="AV23" i="35"/>
  <c r="AV24" i="35" s="1"/>
  <c r="AW23" i="35"/>
  <c r="AW24" i="35" s="1"/>
  <c r="AX23" i="35"/>
  <c r="AX24" i="35" s="1"/>
  <c r="AY23" i="35"/>
  <c r="R24" i="35"/>
  <c r="U24" i="35"/>
  <c r="AR24" i="35"/>
  <c r="AY24" i="35"/>
  <c r="G25" i="35"/>
  <c r="H25" i="35"/>
  <c r="I25" i="35"/>
  <c r="J25" i="35"/>
  <c r="K25" i="35"/>
  <c r="L25" i="35"/>
  <c r="M25" i="35"/>
  <c r="N25" i="35"/>
  <c r="O25" i="35"/>
  <c r="P25" i="35"/>
  <c r="Q25" i="35"/>
  <c r="R25" i="35"/>
  <c r="S25" i="35"/>
  <c r="T25" i="35"/>
  <c r="U25" i="35"/>
  <c r="V25" i="35"/>
  <c r="W25" i="35"/>
  <c r="X25" i="35"/>
  <c r="AH25" i="35"/>
  <c r="AI25" i="35"/>
  <c r="AJ25" i="35"/>
  <c r="AK25" i="35"/>
  <c r="AL25" i="35"/>
  <c r="AM25" i="35"/>
  <c r="AN25" i="35"/>
  <c r="AO25" i="35"/>
  <c r="AP25" i="35"/>
  <c r="AQ25" i="35"/>
  <c r="AR25" i="35"/>
  <c r="AS25" i="35"/>
  <c r="AT25" i="35"/>
  <c r="AU25" i="35"/>
  <c r="AV25" i="35"/>
  <c r="AW25" i="35"/>
  <c r="AX25" i="35"/>
  <c r="AY25" i="35"/>
  <c r="G28" i="35"/>
  <c r="H28" i="35"/>
  <c r="I28" i="35"/>
  <c r="J28" i="35"/>
  <c r="K28" i="35"/>
  <c r="L28" i="35"/>
  <c r="M28" i="35"/>
  <c r="N28" i="35"/>
  <c r="O28" i="35"/>
  <c r="P28" i="35"/>
  <c r="Q28" i="35"/>
  <c r="R28" i="35"/>
  <c r="S28" i="35"/>
  <c r="T28" i="35"/>
  <c r="U28" i="35"/>
  <c r="V28" i="35"/>
  <c r="W28" i="35"/>
  <c r="X28" i="35"/>
  <c r="AH28" i="35"/>
  <c r="AI28" i="35"/>
  <c r="AJ28" i="35"/>
  <c r="AK28" i="35"/>
  <c r="AL28" i="35"/>
  <c r="AM28" i="35"/>
  <c r="AN28" i="35"/>
  <c r="AO28" i="35"/>
  <c r="AP28" i="35"/>
  <c r="AQ28" i="35"/>
  <c r="AR28" i="35"/>
  <c r="AS28" i="35"/>
  <c r="AT28" i="35"/>
  <c r="AU28" i="35"/>
  <c r="AV28" i="35"/>
  <c r="AW28" i="35"/>
  <c r="AX28" i="35"/>
  <c r="AY28" i="35"/>
  <c r="G29" i="35"/>
  <c r="H29" i="35"/>
  <c r="I29" i="35"/>
  <c r="J29" i="35"/>
  <c r="K29" i="35"/>
  <c r="L29" i="35"/>
  <c r="M29" i="35"/>
  <c r="N29" i="35"/>
  <c r="O29" i="35"/>
  <c r="P29" i="35"/>
  <c r="Q29" i="35"/>
  <c r="R29" i="35"/>
  <c r="S29" i="35"/>
  <c r="T29" i="35"/>
  <c r="U29" i="35"/>
  <c r="V29" i="35"/>
  <c r="W29" i="35"/>
  <c r="X29" i="35"/>
  <c r="AH29" i="35"/>
  <c r="AI29" i="35"/>
  <c r="AJ29" i="35"/>
  <c r="AK29" i="35"/>
  <c r="AL29" i="35"/>
  <c r="AM29" i="35"/>
  <c r="AN29" i="35"/>
  <c r="AO29" i="35"/>
  <c r="AP29" i="35"/>
  <c r="AQ29" i="35"/>
  <c r="AR29" i="35"/>
  <c r="AS29" i="35"/>
  <c r="AT29" i="35"/>
  <c r="AU29" i="35"/>
  <c r="AV29" i="35"/>
  <c r="AW29" i="35"/>
  <c r="AX29" i="35"/>
  <c r="AY29" i="35"/>
  <c r="J30" i="35"/>
  <c r="K30" i="35"/>
  <c r="L30" i="35"/>
  <c r="M30" i="35"/>
  <c r="N30" i="35"/>
  <c r="O30" i="35"/>
  <c r="P30" i="35"/>
  <c r="Q30" i="35"/>
  <c r="R30" i="35"/>
  <c r="S30" i="35"/>
  <c r="T30" i="35"/>
  <c r="U30" i="35"/>
  <c r="V30" i="35"/>
  <c r="W30" i="35"/>
  <c r="X30" i="35"/>
  <c r="AK30" i="35"/>
  <c r="AL30" i="35"/>
  <c r="AM30" i="35"/>
  <c r="AN30" i="35"/>
  <c r="AO30" i="35"/>
  <c r="AP30" i="35"/>
  <c r="AQ30" i="35"/>
  <c r="AR30" i="35"/>
  <c r="AS30" i="35"/>
  <c r="AT30" i="35"/>
  <c r="AU30" i="35"/>
  <c r="AV30" i="35"/>
  <c r="AW30" i="35"/>
  <c r="AX30" i="35"/>
  <c r="AY30" i="35"/>
  <c r="M31" i="35"/>
  <c r="N31" i="35"/>
  <c r="O31" i="35"/>
  <c r="P31" i="35"/>
  <c r="Q31" i="35"/>
  <c r="R31" i="35"/>
  <c r="S31" i="35"/>
  <c r="T31" i="35"/>
  <c r="U31" i="35"/>
  <c r="V31" i="35"/>
  <c r="W31" i="35"/>
  <c r="X31" i="35"/>
  <c r="AN31" i="35"/>
  <c r="AO31" i="35"/>
  <c r="AP31" i="35"/>
  <c r="AQ31" i="35"/>
  <c r="AR31" i="35"/>
  <c r="AS31" i="35"/>
  <c r="AT31" i="35"/>
  <c r="AU31" i="35"/>
  <c r="AV31" i="35"/>
  <c r="AW31" i="35"/>
  <c r="AX31" i="35"/>
  <c r="AY31" i="35"/>
  <c r="M32" i="35"/>
  <c r="J32" i="35" s="1"/>
  <c r="G32" i="35" s="1"/>
  <c r="N32" i="35"/>
  <c r="K32" i="35" s="1"/>
  <c r="H32" i="35" s="1"/>
  <c r="O32" i="35"/>
  <c r="L32" i="35" s="1"/>
  <c r="I32" i="35" s="1"/>
  <c r="P32" i="35"/>
  <c r="Q32" i="35"/>
  <c r="R32" i="35"/>
  <c r="S32" i="35"/>
  <c r="T32" i="35"/>
  <c r="U32" i="35"/>
  <c r="V32" i="35"/>
  <c r="W32" i="35"/>
  <c r="X32" i="35"/>
  <c r="AN32" i="35"/>
  <c r="AK32" i="35" s="1"/>
  <c r="AH32" i="35" s="1"/>
  <c r="AO32" i="35"/>
  <c r="AL32" i="35" s="1"/>
  <c r="AI32" i="35" s="1"/>
  <c r="AP32" i="35"/>
  <c r="AM32" i="35" s="1"/>
  <c r="AJ32" i="35" s="1"/>
  <c r="AQ32" i="35"/>
  <c r="AR32" i="35"/>
  <c r="AS32" i="35"/>
  <c r="AT32" i="35"/>
  <c r="AU32" i="35"/>
  <c r="AV32" i="35"/>
  <c r="AW32" i="35"/>
  <c r="AX32" i="35"/>
  <c r="AY32" i="35"/>
  <c r="AB41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W54" i="35"/>
  <c r="X54" i="35"/>
  <c r="AH54" i="35"/>
  <c r="AI54" i="35"/>
  <c r="AJ54" i="35"/>
  <c r="AK54" i="35"/>
  <c r="AL54" i="35"/>
  <c r="AM54" i="35"/>
  <c r="AN54" i="35"/>
  <c r="AO54" i="35"/>
  <c r="AP54" i="35"/>
  <c r="AQ54" i="35"/>
  <c r="AR54" i="35"/>
  <c r="AS54" i="35"/>
  <c r="AT54" i="35"/>
  <c r="AU54" i="35"/>
  <c r="AV54" i="35"/>
  <c r="AW54" i="35"/>
  <c r="AX54" i="35"/>
  <c r="AY54" i="35"/>
  <c r="G55" i="35"/>
  <c r="H55" i="35"/>
  <c r="I55" i="35"/>
  <c r="J55" i="35"/>
  <c r="K55" i="35"/>
  <c r="L55" i="35"/>
  <c r="M55" i="35"/>
  <c r="N55" i="35"/>
  <c r="O55" i="35"/>
  <c r="P55" i="35"/>
  <c r="Q55" i="35"/>
  <c r="R55" i="35"/>
  <c r="S55" i="35"/>
  <c r="T55" i="35"/>
  <c r="U55" i="35"/>
  <c r="V55" i="35"/>
  <c r="W55" i="35"/>
  <c r="X55" i="35"/>
  <c r="AH55" i="35"/>
  <c r="AI55" i="35"/>
  <c r="AJ55" i="35"/>
  <c r="AK55" i="35"/>
  <c r="AL55" i="35"/>
  <c r="AM55" i="35"/>
  <c r="AN55" i="35"/>
  <c r="AO55" i="35"/>
  <c r="AP55" i="35"/>
  <c r="AQ55" i="35"/>
  <c r="AR55" i="35"/>
  <c r="AS55" i="35"/>
  <c r="AT55" i="35"/>
  <c r="AU55" i="35"/>
  <c r="AV55" i="35"/>
  <c r="AW55" i="35"/>
  <c r="AX55" i="35"/>
  <c r="AY55" i="35"/>
  <c r="G57" i="35"/>
  <c r="H57" i="35"/>
  <c r="I57" i="35"/>
  <c r="J57" i="35"/>
  <c r="K57" i="35"/>
  <c r="L57" i="35"/>
  <c r="M57" i="35"/>
  <c r="N57" i="35"/>
  <c r="O57" i="35"/>
  <c r="P57" i="35"/>
  <c r="Q57" i="35"/>
  <c r="R57" i="35"/>
  <c r="S57" i="35"/>
  <c r="T57" i="35"/>
  <c r="U57" i="35"/>
  <c r="V57" i="35"/>
  <c r="W57" i="35"/>
  <c r="X57" i="35"/>
  <c r="AH57" i="35"/>
  <c r="AI57" i="35"/>
  <c r="AJ57" i="35"/>
  <c r="AK57" i="35"/>
  <c r="AL57" i="35"/>
  <c r="AM57" i="35"/>
  <c r="AN57" i="35"/>
  <c r="AO57" i="35"/>
  <c r="AP57" i="35"/>
  <c r="AQ57" i="35"/>
  <c r="AR57" i="35"/>
  <c r="AS57" i="35"/>
  <c r="AT57" i="35"/>
  <c r="AU57" i="35"/>
  <c r="AV57" i="35"/>
  <c r="AW57" i="35"/>
  <c r="AX57" i="35"/>
  <c r="AY57" i="35"/>
  <c r="G58" i="35"/>
  <c r="H58" i="35"/>
  <c r="I58" i="35"/>
  <c r="J58" i="35"/>
  <c r="K58" i="35"/>
  <c r="L58" i="35"/>
  <c r="M58" i="35"/>
  <c r="N58" i="35"/>
  <c r="O58" i="35"/>
  <c r="P58" i="35"/>
  <c r="Q58" i="35"/>
  <c r="R58" i="35"/>
  <c r="S58" i="35"/>
  <c r="T58" i="35"/>
  <c r="U58" i="35"/>
  <c r="V58" i="35"/>
  <c r="W58" i="35"/>
  <c r="X58" i="35"/>
  <c r="AH58" i="35"/>
  <c r="AI58" i="35"/>
  <c r="AJ58" i="35"/>
  <c r="AK58" i="35"/>
  <c r="AL58" i="35"/>
  <c r="AM58" i="35"/>
  <c r="AN58" i="35"/>
  <c r="AO58" i="35"/>
  <c r="AP58" i="35"/>
  <c r="AQ58" i="35"/>
  <c r="AR58" i="35"/>
  <c r="AS58" i="35"/>
  <c r="AT58" i="35"/>
  <c r="AU58" i="35"/>
  <c r="AV58" i="35"/>
  <c r="AW58" i="35"/>
  <c r="AX58" i="35"/>
  <c r="AY58" i="35"/>
  <c r="G59" i="35"/>
  <c r="H59" i="35"/>
  <c r="I59" i="35"/>
  <c r="J59" i="35"/>
  <c r="K59" i="35"/>
  <c r="L59" i="35"/>
  <c r="M59" i="35"/>
  <c r="N59" i="35"/>
  <c r="O59" i="35"/>
  <c r="P59" i="35"/>
  <c r="Q59" i="35"/>
  <c r="R59" i="35"/>
  <c r="S59" i="35"/>
  <c r="T59" i="35"/>
  <c r="U59" i="35"/>
  <c r="V59" i="35"/>
  <c r="W59" i="35"/>
  <c r="X59" i="35"/>
  <c r="AH59" i="35"/>
  <c r="AI59" i="35"/>
  <c r="AJ59" i="35"/>
  <c r="AK59" i="35"/>
  <c r="AL59" i="35"/>
  <c r="AM59" i="35"/>
  <c r="AN59" i="35"/>
  <c r="AO59" i="35"/>
  <c r="AP59" i="35"/>
  <c r="AQ59" i="35"/>
  <c r="AR59" i="35"/>
  <c r="AS59" i="35"/>
  <c r="AT59" i="35"/>
  <c r="AU59" i="35"/>
  <c r="AV59" i="35"/>
  <c r="AW59" i="35"/>
  <c r="AX59" i="35"/>
  <c r="AY59" i="35"/>
  <c r="G60" i="35"/>
  <c r="I60" i="35"/>
  <c r="K60" i="35"/>
  <c r="L60" i="35" s="1"/>
  <c r="N60" i="35"/>
  <c r="M60" i="35" s="1"/>
  <c r="Q60" i="35"/>
  <c r="P60" i="35" s="1"/>
  <c r="AH60" i="35"/>
  <c r="AJ60" i="35"/>
  <c r="AL60" i="35"/>
  <c r="AK60" i="35" s="1"/>
  <c r="AO60" i="35"/>
  <c r="AP60" i="35" s="1"/>
  <c r="AR60" i="35"/>
  <c r="AQ60" i="35" s="1"/>
  <c r="G61" i="35"/>
  <c r="I61" i="35"/>
  <c r="K61" i="35"/>
  <c r="J61" i="35" s="1"/>
  <c r="M61" i="35"/>
  <c r="N61" i="35"/>
  <c r="O61" i="35"/>
  <c r="Q61" i="35"/>
  <c r="R61" i="35" s="1"/>
  <c r="AH61" i="35"/>
  <c r="AJ61" i="35"/>
  <c r="AL61" i="35"/>
  <c r="AK61" i="35" s="1"/>
  <c r="AN61" i="35"/>
  <c r="AP61" i="35"/>
  <c r="AR61" i="35"/>
  <c r="AS61" i="35" s="1"/>
  <c r="G62" i="35"/>
  <c r="I62" i="35"/>
  <c r="K62" i="35"/>
  <c r="J62" i="35" s="1"/>
  <c r="L62" i="35"/>
  <c r="N62" i="35"/>
  <c r="M62" i="35" s="1"/>
  <c r="Q62" i="35"/>
  <c r="P62" i="35" s="1"/>
  <c r="T62" i="35"/>
  <c r="U62" i="35" s="1"/>
  <c r="AH62" i="35"/>
  <c r="AJ62" i="35"/>
  <c r="AL62" i="35"/>
  <c r="AM62" i="35" s="1"/>
  <c r="AN62" i="35"/>
  <c r="AP62" i="35"/>
  <c r="AR62" i="35"/>
  <c r="AU62" i="35" s="1"/>
  <c r="AV62" i="35" s="1"/>
  <c r="G63" i="35"/>
  <c r="I63" i="35"/>
  <c r="K63" i="35"/>
  <c r="L63" i="35" s="1"/>
  <c r="N63" i="35"/>
  <c r="M63" i="35" s="1"/>
  <c r="Q63" i="35"/>
  <c r="P63" i="35" s="1"/>
  <c r="AH63" i="35"/>
  <c r="AJ63" i="35"/>
  <c r="AL63" i="35"/>
  <c r="AM63" i="35" s="1"/>
  <c r="AN63" i="35"/>
  <c r="AP63" i="35"/>
  <c r="AR63" i="35"/>
  <c r="AQ63" i="35" s="1"/>
  <c r="G64" i="35"/>
  <c r="V26" i="35" s="1"/>
  <c r="S26" i="35" s="1"/>
  <c r="P26" i="35" s="1"/>
  <c r="M26" i="35" s="1"/>
  <c r="J26" i="35" s="1"/>
  <c r="G26" i="35" s="1"/>
  <c r="H64" i="35"/>
  <c r="W26" i="35" s="1"/>
  <c r="T26" i="35" s="1"/>
  <c r="Q26" i="35" s="1"/>
  <c r="N26" i="35" s="1"/>
  <c r="K26" i="35" s="1"/>
  <c r="H26" i="35" s="1"/>
  <c r="I64" i="35"/>
  <c r="X26" i="35" s="1"/>
  <c r="U26" i="35" s="1"/>
  <c r="R26" i="35" s="1"/>
  <c r="O26" i="35" s="1"/>
  <c r="L26" i="35" s="1"/>
  <c r="I26" i="35" s="1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W64" i="35"/>
  <c r="X64" i="35"/>
  <c r="AH64" i="35"/>
  <c r="AW26" i="35" s="1"/>
  <c r="AT26" i="35" s="1"/>
  <c r="AQ26" i="35" s="1"/>
  <c r="AN26" i="35" s="1"/>
  <c r="AK26" i="35" s="1"/>
  <c r="AH26" i="35" s="1"/>
  <c r="AI64" i="35"/>
  <c r="AX26" i="35" s="1"/>
  <c r="AU26" i="35" s="1"/>
  <c r="AR26" i="35" s="1"/>
  <c r="AO26" i="35" s="1"/>
  <c r="AL26" i="35" s="1"/>
  <c r="AI26" i="35" s="1"/>
  <c r="AJ64" i="35"/>
  <c r="AY26" i="35" s="1"/>
  <c r="AV26" i="35" s="1"/>
  <c r="AS26" i="35" s="1"/>
  <c r="AP26" i="35" s="1"/>
  <c r="AM26" i="35" s="1"/>
  <c r="AJ26" i="35" s="1"/>
  <c r="AK64" i="35"/>
  <c r="AL64" i="35"/>
  <c r="AM64" i="35"/>
  <c r="AN64" i="35"/>
  <c r="AO64" i="35"/>
  <c r="AP64" i="35"/>
  <c r="AQ64" i="35"/>
  <c r="AR64" i="35"/>
  <c r="AS64" i="35"/>
  <c r="AT64" i="35"/>
  <c r="AU64" i="35"/>
  <c r="AV64" i="35"/>
  <c r="AW64" i="35"/>
  <c r="AX64" i="35"/>
  <c r="AY64" i="35"/>
  <c r="G66" i="35"/>
  <c r="H66" i="35"/>
  <c r="I66" i="35"/>
  <c r="J66" i="35"/>
  <c r="K66" i="35"/>
  <c r="L66" i="35"/>
  <c r="M66" i="35"/>
  <c r="N66" i="35"/>
  <c r="O66" i="35"/>
  <c r="P66" i="35"/>
  <c r="Q66" i="35"/>
  <c r="R66" i="35"/>
  <c r="S66" i="35"/>
  <c r="T66" i="35"/>
  <c r="U66" i="35"/>
  <c r="V66" i="35"/>
  <c r="W66" i="35"/>
  <c r="X66" i="35"/>
  <c r="AH66" i="35"/>
  <c r="AI66" i="35"/>
  <c r="AJ66" i="35"/>
  <c r="AK66" i="35"/>
  <c r="AL66" i="35"/>
  <c r="AM66" i="35"/>
  <c r="AN66" i="35"/>
  <c r="AO66" i="35"/>
  <c r="AP66" i="35"/>
  <c r="AQ66" i="35"/>
  <c r="AR66" i="35"/>
  <c r="AS66" i="35"/>
  <c r="AT66" i="35"/>
  <c r="AU66" i="35"/>
  <c r="AV66" i="35"/>
  <c r="AW66" i="35"/>
  <c r="AX66" i="35"/>
  <c r="AY66" i="35"/>
  <c r="G67" i="35"/>
  <c r="H67" i="35"/>
  <c r="I67" i="35"/>
  <c r="J67" i="35"/>
  <c r="K67" i="35"/>
  <c r="L67" i="35"/>
  <c r="M67" i="35"/>
  <c r="N67" i="35"/>
  <c r="O67" i="35"/>
  <c r="P67" i="35"/>
  <c r="Q67" i="35"/>
  <c r="R67" i="35"/>
  <c r="S67" i="35"/>
  <c r="T67" i="35"/>
  <c r="U67" i="35"/>
  <c r="V67" i="35"/>
  <c r="W67" i="35"/>
  <c r="X67" i="35"/>
  <c r="AH67" i="35"/>
  <c r="AI67" i="35"/>
  <c r="AJ67" i="35"/>
  <c r="AK67" i="35"/>
  <c r="AL67" i="35"/>
  <c r="AM67" i="35"/>
  <c r="AN67" i="35"/>
  <c r="AO67" i="35"/>
  <c r="AP67" i="35"/>
  <c r="AQ67" i="35"/>
  <c r="AR67" i="35"/>
  <c r="AS67" i="35"/>
  <c r="AT67" i="35"/>
  <c r="AU67" i="35"/>
  <c r="AV67" i="35"/>
  <c r="AW67" i="35"/>
  <c r="AX67" i="35"/>
  <c r="AY67" i="35"/>
  <c r="G68" i="35"/>
  <c r="H68" i="35"/>
  <c r="I68" i="35"/>
  <c r="J68" i="35"/>
  <c r="K68" i="35"/>
  <c r="L68" i="35"/>
  <c r="M68" i="35"/>
  <c r="N68" i="35"/>
  <c r="O68" i="35"/>
  <c r="P68" i="35"/>
  <c r="Q68" i="35"/>
  <c r="R68" i="35"/>
  <c r="S68" i="35"/>
  <c r="T68" i="35"/>
  <c r="U68" i="35"/>
  <c r="V68" i="35"/>
  <c r="W68" i="35"/>
  <c r="X68" i="35"/>
  <c r="AH68" i="35"/>
  <c r="AI68" i="35"/>
  <c r="AJ68" i="35"/>
  <c r="AK68" i="35"/>
  <c r="AL68" i="35"/>
  <c r="AM68" i="35"/>
  <c r="AN68" i="35"/>
  <c r="AO68" i="35"/>
  <c r="AP68" i="35"/>
  <c r="AQ68" i="35"/>
  <c r="AR68" i="35"/>
  <c r="AS68" i="35"/>
  <c r="AT68" i="35"/>
  <c r="AU68" i="35"/>
  <c r="AV68" i="35"/>
  <c r="AW68" i="35"/>
  <c r="AX68" i="35"/>
  <c r="AY68" i="35"/>
  <c r="G70" i="35"/>
  <c r="H70" i="35"/>
  <c r="I70" i="35"/>
  <c r="J70" i="35"/>
  <c r="K70" i="35"/>
  <c r="L70" i="35"/>
  <c r="M70" i="35"/>
  <c r="N70" i="35"/>
  <c r="O70" i="35"/>
  <c r="P70" i="35"/>
  <c r="Q70" i="35"/>
  <c r="R70" i="35"/>
  <c r="S70" i="35"/>
  <c r="T70" i="35"/>
  <c r="U70" i="35"/>
  <c r="V70" i="35"/>
  <c r="W70" i="35"/>
  <c r="X70" i="35"/>
  <c r="AH70" i="35"/>
  <c r="AI70" i="35"/>
  <c r="AJ70" i="35"/>
  <c r="AK70" i="35"/>
  <c r="AL70" i="35"/>
  <c r="AM70" i="35"/>
  <c r="AN70" i="35"/>
  <c r="AO70" i="35"/>
  <c r="AP70" i="35"/>
  <c r="AQ70" i="35"/>
  <c r="AR70" i="35"/>
  <c r="AS70" i="35"/>
  <c r="AT70" i="35"/>
  <c r="AU70" i="35"/>
  <c r="AV70" i="35"/>
  <c r="AW70" i="35"/>
  <c r="AX70" i="35"/>
  <c r="AY70" i="35"/>
  <c r="G71" i="35"/>
  <c r="H71" i="35"/>
  <c r="I71" i="35"/>
  <c r="J71" i="35"/>
  <c r="K71" i="35"/>
  <c r="L71" i="35"/>
  <c r="M71" i="35"/>
  <c r="N71" i="35"/>
  <c r="O71" i="35"/>
  <c r="P71" i="35"/>
  <c r="Q71" i="35"/>
  <c r="R71" i="35"/>
  <c r="S71" i="35"/>
  <c r="T71" i="35"/>
  <c r="U71" i="35"/>
  <c r="V71" i="35"/>
  <c r="W71" i="35"/>
  <c r="X71" i="35"/>
  <c r="AH71" i="35"/>
  <c r="AI71" i="35"/>
  <c r="AJ71" i="35"/>
  <c r="AK71" i="35"/>
  <c r="AL71" i="35"/>
  <c r="AM71" i="35"/>
  <c r="AN71" i="35"/>
  <c r="AO71" i="35"/>
  <c r="AP71" i="35"/>
  <c r="AQ71" i="35"/>
  <c r="AR71" i="35"/>
  <c r="AS71" i="35"/>
  <c r="AT71" i="35"/>
  <c r="AU71" i="35"/>
  <c r="AV71" i="35"/>
  <c r="AW71" i="35"/>
  <c r="AX71" i="35"/>
  <c r="AY71" i="35"/>
  <c r="G72" i="35"/>
  <c r="H72" i="35"/>
  <c r="I72" i="35"/>
  <c r="J72" i="35"/>
  <c r="K72" i="35"/>
  <c r="L72" i="35"/>
  <c r="M72" i="35"/>
  <c r="N72" i="35"/>
  <c r="O72" i="35"/>
  <c r="P72" i="35"/>
  <c r="Q72" i="35"/>
  <c r="R72" i="35"/>
  <c r="S72" i="35"/>
  <c r="T72" i="35"/>
  <c r="U72" i="35"/>
  <c r="V72" i="35"/>
  <c r="W72" i="35"/>
  <c r="X72" i="35"/>
  <c r="AH72" i="35"/>
  <c r="AI72" i="35"/>
  <c r="AJ72" i="35"/>
  <c r="AK72" i="35"/>
  <c r="AL72" i="35"/>
  <c r="AM72" i="35"/>
  <c r="AN72" i="35"/>
  <c r="AO72" i="35"/>
  <c r="AP72" i="35"/>
  <c r="AQ72" i="35"/>
  <c r="AR72" i="35"/>
  <c r="AS72" i="35"/>
  <c r="AT72" i="35"/>
  <c r="AU72" i="35"/>
  <c r="AV72" i="35"/>
  <c r="AW72" i="35"/>
  <c r="AX72" i="35"/>
  <c r="AY72" i="35"/>
  <c r="G73" i="35"/>
  <c r="H73" i="35"/>
  <c r="I73" i="35"/>
  <c r="J73" i="35"/>
  <c r="K73" i="35"/>
  <c r="L73" i="35"/>
  <c r="M73" i="35"/>
  <c r="N73" i="35"/>
  <c r="O73" i="35"/>
  <c r="P73" i="35"/>
  <c r="Q73" i="35"/>
  <c r="R73" i="35"/>
  <c r="S73" i="35"/>
  <c r="T73" i="35"/>
  <c r="U73" i="35"/>
  <c r="V73" i="35"/>
  <c r="W73" i="35"/>
  <c r="X73" i="35"/>
  <c r="AH73" i="35"/>
  <c r="AI73" i="35"/>
  <c r="AJ73" i="35"/>
  <c r="AK73" i="35"/>
  <c r="AL73" i="35"/>
  <c r="AM73" i="35"/>
  <c r="AN73" i="35"/>
  <c r="AO73" i="35"/>
  <c r="AP73" i="35"/>
  <c r="AQ73" i="35"/>
  <c r="AR73" i="35"/>
  <c r="AS73" i="35"/>
  <c r="AT73" i="35"/>
  <c r="AU73" i="35"/>
  <c r="AV73" i="35"/>
  <c r="AW73" i="35"/>
  <c r="AX73" i="35"/>
  <c r="AY73" i="35"/>
  <c r="G74" i="35"/>
  <c r="H74" i="35"/>
  <c r="I74" i="35"/>
  <c r="J74" i="35"/>
  <c r="K74" i="35"/>
  <c r="L74" i="35"/>
  <c r="M74" i="35"/>
  <c r="N74" i="35"/>
  <c r="O74" i="35"/>
  <c r="P74" i="35"/>
  <c r="Q74" i="35"/>
  <c r="R74" i="35"/>
  <c r="S74" i="35"/>
  <c r="T74" i="35"/>
  <c r="U74" i="35"/>
  <c r="V74" i="35"/>
  <c r="W74" i="35"/>
  <c r="X74" i="35"/>
  <c r="AH74" i="35"/>
  <c r="AI74" i="35"/>
  <c r="AJ74" i="35"/>
  <c r="AK74" i="35"/>
  <c r="AL74" i="35"/>
  <c r="AM74" i="35"/>
  <c r="AN74" i="35"/>
  <c r="AO74" i="35"/>
  <c r="AP74" i="35"/>
  <c r="AQ74" i="35"/>
  <c r="AR74" i="35"/>
  <c r="AS74" i="35"/>
  <c r="AT74" i="35"/>
  <c r="AU74" i="35"/>
  <c r="AV74" i="35"/>
  <c r="AW74" i="35"/>
  <c r="AX74" i="35"/>
  <c r="AY74" i="35"/>
  <c r="AB83" i="35"/>
  <c r="AB125" i="35" s="1"/>
  <c r="AB167" i="35" s="1"/>
  <c r="G96" i="35"/>
  <c r="H96" i="35"/>
  <c r="I96" i="35"/>
  <c r="J96" i="35"/>
  <c r="K96" i="35"/>
  <c r="L96" i="35"/>
  <c r="M96" i="35"/>
  <c r="N96" i="35"/>
  <c r="O96" i="35"/>
  <c r="P96" i="35"/>
  <c r="Q96" i="35"/>
  <c r="R96" i="35"/>
  <c r="S96" i="35"/>
  <c r="T96" i="35"/>
  <c r="U96" i="35"/>
  <c r="V96" i="35"/>
  <c r="W96" i="35"/>
  <c r="X96" i="35"/>
  <c r="AH96" i="35"/>
  <c r="AI96" i="35"/>
  <c r="AJ96" i="35"/>
  <c r="AK96" i="35"/>
  <c r="AL96" i="35"/>
  <c r="AM96" i="35"/>
  <c r="AN96" i="35"/>
  <c r="AO96" i="35"/>
  <c r="AP96" i="35"/>
  <c r="AQ96" i="35"/>
  <c r="AR96" i="35"/>
  <c r="AS96" i="35"/>
  <c r="AT96" i="35"/>
  <c r="AU96" i="35"/>
  <c r="AV96" i="35"/>
  <c r="AW96" i="35"/>
  <c r="AX96" i="35"/>
  <c r="AY96" i="35"/>
  <c r="G97" i="35"/>
  <c r="H97" i="35"/>
  <c r="I97" i="35"/>
  <c r="J97" i="35"/>
  <c r="K97" i="35"/>
  <c r="L97" i="35"/>
  <c r="M97" i="35"/>
  <c r="N97" i="35"/>
  <c r="O97" i="35"/>
  <c r="P97" i="35"/>
  <c r="Q97" i="35"/>
  <c r="R97" i="35"/>
  <c r="S97" i="35"/>
  <c r="T97" i="35"/>
  <c r="U97" i="35"/>
  <c r="V97" i="35"/>
  <c r="W97" i="35"/>
  <c r="X97" i="35"/>
  <c r="AH97" i="35"/>
  <c r="AI97" i="35"/>
  <c r="AJ97" i="35"/>
  <c r="AK97" i="35"/>
  <c r="AL97" i="35"/>
  <c r="AM97" i="35"/>
  <c r="AN97" i="35"/>
  <c r="AO97" i="35"/>
  <c r="AP97" i="35"/>
  <c r="AQ97" i="35"/>
  <c r="AR97" i="35"/>
  <c r="AS97" i="35"/>
  <c r="AT97" i="35"/>
  <c r="AU97" i="35"/>
  <c r="AV97" i="35"/>
  <c r="AW97" i="35"/>
  <c r="AX97" i="35"/>
  <c r="AY97" i="35"/>
  <c r="G99" i="35"/>
  <c r="H99" i="35"/>
  <c r="I99" i="35"/>
  <c r="J99" i="35"/>
  <c r="K99" i="35"/>
  <c r="L99" i="35"/>
  <c r="M99" i="35"/>
  <c r="N99" i="35"/>
  <c r="O99" i="35"/>
  <c r="P99" i="35"/>
  <c r="Q99" i="35"/>
  <c r="R99" i="35"/>
  <c r="S99" i="35"/>
  <c r="T99" i="35"/>
  <c r="U99" i="35"/>
  <c r="V99" i="35"/>
  <c r="W99" i="35"/>
  <c r="X99" i="35"/>
  <c r="AH99" i="35"/>
  <c r="AI99" i="35"/>
  <c r="AJ99" i="35"/>
  <c r="AK99" i="35"/>
  <c r="AL99" i="35"/>
  <c r="AM99" i="35"/>
  <c r="AN99" i="35"/>
  <c r="AO99" i="35"/>
  <c r="AP99" i="35"/>
  <c r="AQ99" i="35"/>
  <c r="AR99" i="35"/>
  <c r="AS99" i="35"/>
  <c r="AT99" i="35"/>
  <c r="AU99" i="35"/>
  <c r="AV99" i="35"/>
  <c r="AW99" i="35"/>
  <c r="AX99" i="35"/>
  <c r="AY99" i="35"/>
  <c r="G100" i="35"/>
  <c r="H100" i="35"/>
  <c r="I100" i="35"/>
  <c r="J100" i="35"/>
  <c r="K100" i="35"/>
  <c r="L100" i="35"/>
  <c r="M100" i="35"/>
  <c r="N100" i="35"/>
  <c r="O100" i="35"/>
  <c r="P100" i="35"/>
  <c r="Q100" i="35"/>
  <c r="R100" i="35"/>
  <c r="S100" i="35"/>
  <c r="T100" i="35"/>
  <c r="U100" i="35"/>
  <c r="V100" i="35"/>
  <c r="W100" i="35"/>
  <c r="X100" i="35"/>
  <c r="AH100" i="35"/>
  <c r="AI100" i="35"/>
  <c r="AJ100" i="35"/>
  <c r="AK100" i="35"/>
  <c r="AL100" i="35"/>
  <c r="AM100" i="35"/>
  <c r="AN100" i="35"/>
  <c r="AO100" i="35"/>
  <c r="AP100" i="35"/>
  <c r="AQ100" i="35"/>
  <c r="AR100" i="35"/>
  <c r="AS100" i="35"/>
  <c r="AT100" i="35"/>
  <c r="AU100" i="35"/>
  <c r="AV100" i="35"/>
  <c r="AW100" i="35"/>
  <c r="AX100" i="35"/>
  <c r="AY100" i="35"/>
  <c r="G101" i="35"/>
  <c r="H101" i="35"/>
  <c r="I101" i="35"/>
  <c r="J101" i="35"/>
  <c r="K101" i="35"/>
  <c r="L101" i="35"/>
  <c r="M101" i="35"/>
  <c r="N101" i="35"/>
  <c r="O101" i="35"/>
  <c r="P101" i="35"/>
  <c r="Q101" i="35"/>
  <c r="R101" i="35"/>
  <c r="S101" i="35"/>
  <c r="T101" i="35"/>
  <c r="U101" i="35"/>
  <c r="V101" i="35"/>
  <c r="W101" i="35"/>
  <c r="X101" i="35"/>
  <c r="AH101" i="35"/>
  <c r="AI101" i="35"/>
  <c r="AJ101" i="35"/>
  <c r="AK101" i="35"/>
  <c r="AL101" i="35"/>
  <c r="AM101" i="35"/>
  <c r="AN101" i="35"/>
  <c r="AO101" i="35"/>
  <c r="AP101" i="35"/>
  <c r="AQ101" i="35"/>
  <c r="AR101" i="35"/>
  <c r="AS101" i="35"/>
  <c r="AT101" i="35"/>
  <c r="AU101" i="35"/>
  <c r="AV101" i="35"/>
  <c r="AW101" i="35"/>
  <c r="AX101" i="35"/>
  <c r="AY101" i="35"/>
  <c r="G106" i="35"/>
  <c r="H106" i="35"/>
  <c r="I106" i="35"/>
  <c r="J106" i="35"/>
  <c r="K106" i="35"/>
  <c r="L106" i="35"/>
  <c r="M106" i="35"/>
  <c r="N106" i="35"/>
  <c r="O106" i="35"/>
  <c r="P106" i="35"/>
  <c r="Q106" i="35"/>
  <c r="R106" i="35"/>
  <c r="S106" i="35"/>
  <c r="T106" i="35"/>
  <c r="U106" i="35"/>
  <c r="V106" i="35"/>
  <c r="W106" i="35"/>
  <c r="X106" i="35"/>
  <c r="AH106" i="35"/>
  <c r="AI106" i="35"/>
  <c r="AJ106" i="35"/>
  <c r="AK106" i="35"/>
  <c r="AL106" i="35"/>
  <c r="AM106" i="35"/>
  <c r="AN106" i="35"/>
  <c r="AO106" i="35"/>
  <c r="AP106" i="35"/>
  <c r="AQ106" i="35"/>
  <c r="AR106" i="35"/>
  <c r="AS106" i="35"/>
  <c r="AT106" i="35"/>
  <c r="AU106" i="35"/>
  <c r="AV106" i="35"/>
  <c r="AW106" i="35"/>
  <c r="AX106" i="35"/>
  <c r="AY106" i="35"/>
  <c r="G108" i="35"/>
  <c r="H108" i="35"/>
  <c r="I108" i="35"/>
  <c r="J108" i="35"/>
  <c r="K108" i="35"/>
  <c r="L108" i="35"/>
  <c r="M108" i="35"/>
  <c r="N108" i="35"/>
  <c r="O108" i="35"/>
  <c r="P108" i="35"/>
  <c r="Q108" i="35"/>
  <c r="R108" i="35"/>
  <c r="S108" i="35"/>
  <c r="T108" i="35"/>
  <c r="U108" i="35"/>
  <c r="V108" i="35"/>
  <c r="W108" i="35"/>
  <c r="X108" i="35"/>
  <c r="AH108" i="35"/>
  <c r="AI108" i="35"/>
  <c r="AJ108" i="35"/>
  <c r="AK108" i="35"/>
  <c r="AL108" i="35"/>
  <c r="AM108" i="35"/>
  <c r="AN108" i="35"/>
  <c r="AO108" i="35"/>
  <c r="AP108" i="35"/>
  <c r="AQ108" i="35"/>
  <c r="AR108" i="35"/>
  <c r="AS108" i="35"/>
  <c r="AT108" i="35"/>
  <c r="AU108" i="35"/>
  <c r="AV108" i="35"/>
  <c r="AW108" i="35"/>
  <c r="AX108" i="35"/>
  <c r="AY108" i="35"/>
  <c r="G109" i="35"/>
  <c r="H109" i="35"/>
  <c r="I109" i="35"/>
  <c r="J109" i="35"/>
  <c r="K109" i="35"/>
  <c r="L109" i="35"/>
  <c r="M109" i="35"/>
  <c r="N109" i="35"/>
  <c r="O109" i="35"/>
  <c r="P109" i="35"/>
  <c r="Q109" i="35"/>
  <c r="R109" i="35"/>
  <c r="S109" i="35"/>
  <c r="T109" i="35"/>
  <c r="U109" i="35"/>
  <c r="V109" i="35"/>
  <c r="W109" i="35"/>
  <c r="X109" i="35"/>
  <c r="AH109" i="35"/>
  <c r="AI109" i="35"/>
  <c r="AJ109" i="35"/>
  <c r="AK109" i="35"/>
  <c r="AL109" i="35"/>
  <c r="AM109" i="35"/>
  <c r="AN109" i="35"/>
  <c r="AO109" i="35"/>
  <c r="AP109" i="35"/>
  <c r="AQ109" i="35"/>
  <c r="AR109" i="35"/>
  <c r="AS109" i="35"/>
  <c r="AT109" i="35"/>
  <c r="AU109" i="35"/>
  <c r="AV109" i="35"/>
  <c r="AW109" i="35"/>
  <c r="AX109" i="35"/>
  <c r="AY109" i="35"/>
  <c r="G110" i="35"/>
  <c r="H110" i="35"/>
  <c r="I110" i="35"/>
  <c r="J110" i="35"/>
  <c r="K110" i="35"/>
  <c r="L110" i="35"/>
  <c r="M110" i="35"/>
  <c r="N110" i="35"/>
  <c r="O110" i="35"/>
  <c r="P110" i="35"/>
  <c r="Q110" i="35"/>
  <c r="R110" i="35"/>
  <c r="S110" i="35"/>
  <c r="T110" i="35"/>
  <c r="U110" i="35"/>
  <c r="V110" i="35"/>
  <c r="W110" i="35"/>
  <c r="X110" i="35"/>
  <c r="AH110" i="35"/>
  <c r="AI110" i="35"/>
  <c r="AJ110" i="35"/>
  <c r="AK110" i="35"/>
  <c r="AL110" i="35"/>
  <c r="AM110" i="35"/>
  <c r="AN110" i="35"/>
  <c r="AO110" i="35"/>
  <c r="AP110" i="35"/>
  <c r="AQ110" i="35"/>
  <c r="AR110" i="35"/>
  <c r="AS110" i="35"/>
  <c r="AT110" i="35"/>
  <c r="AU110" i="35"/>
  <c r="AV110" i="35"/>
  <c r="AW110" i="35"/>
  <c r="AX110" i="35"/>
  <c r="AY110" i="35"/>
  <c r="G112" i="35"/>
  <c r="H112" i="35"/>
  <c r="I112" i="35"/>
  <c r="J112" i="35"/>
  <c r="K112" i="35"/>
  <c r="L112" i="35"/>
  <c r="M112" i="35"/>
  <c r="N112" i="35"/>
  <c r="O112" i="35"/>
  <c r="P112" i="35"/>
  <c r="Q112" i="35"/>
  <c r="R112" i="35"/>
  <c r="S112" i="35"/>
  <c r="T112" i="35"/>
  <c r="U112" i="35"/>
  <c r="V112" i="35"/>
  <c r="W112" i="35"/>
  <c r="X112" i="35"/>
  <c r="AH112" i="35"/>
  <c r="AI112" i="35"/>
  <c r="AJ112" i="35"/>
  <c r="AK112" i="35"/>
  <c r="AL112" i="35"/>
  <c r="AM112" i="35"/>
  <c r="AN112" i="35"/>
  <c r="AO112" i="35"/>
  <c r="AP112" i="35"/>
  <c r="AQ112" i="35"/>
  <c r="AR112" i="35"/>
  <c r="AS112" i="35"/>
  <c r="AT112" i="35"/>
  <c r="AU112" i="35"/>
  <c r="AV112" i="35"/>
  <c r="AW112" i="35"/>
  <c r="AX112" i="35"/>
  <c r="AY112" i="35"/>
  <c r="G113" i="35"/>
  <c r="H113" i="35"/>
  <c r="I113" i="35"/>
  <c r="J113" i="35"/>
  <c r="K113" i="35"/>
  <c r="L113" i="35"/>
  <c r="M113" i="35"/>
  <c r="N113" i="35"/>
  <c r="O113" i="35"/>
  <c r="P113" i="35"/>
  <c r="Q113" i="35"/>
  <c r="R113" i="35"/>
  <c r="S113" i="35"/>
  <c r="T113" i="35"/>
  <c r="U113" i="35"/>
  <c r="V113" i="35"/>
  <c r="W113" i="35"/>
  <c r="X113" i="35"/>
  <c r="AH113" i="35"/>
  <c r="AI113" i="35"/>
  <c r="AJ113" i="35"/>
  <c r="AK113" i="35"/>
  <c r="AL113" i="35"/>
  <c r="AM113" i="35"/>
  <c r="AN113" i="35"/>
  <c r="AO113" i="35"/>
  <c r="AP113" i="35"/>
  <c r="AQ113" i="35"/>
  <c r="AR113" i="35"/>
  <c r="AS113" i="35"/>
  <c r="AT113" i="35"/>
  <c r="AU113" i="35"/>
  <c r="AV113" i="35"/>
  <c r="AW113" i="35"/>
  <c r="AX113" i="35"/>
  <c r="AY113" i="35"/>
  <c r="G114" i="35"/>
  <c r="H114" i="35"/>
  <c r="I114" i="35"/>
  <c r="J114" i="35"/>
  <c r="K114" i="35"/>
  <c r="L114" i="35"/>
  <c r="M114" i="35"/>
  <c r="N114" i="35"/>
  <c r="O114" i="35"/>
  <c r="P114" i="35"/>
  <c r="Q114" i="35"/>
  <c r="R114" i="35"/>
  <c r="S114" i="35"/>
  <c r="T114" i="35"/>
  <c r="U114" i="35"/>
  <c r="V114" i="35"/>
  <c r="W114" i="35"/>
  <c r="X114" i="35"/>
  <c r="AH114" i="35"/>
  <c r="AI114" i="35"/>
  <c r="AJ114" i="35"/>
  <c r="AK114" i="35"/>
  <c r="AL114" i="35"/>
  <c r="AM114" i="35"/>
  <c r="AN114" i="35"/>
  <c r="AO114" i="35"/>
  <c r="AP114" i="35"/>
  <c r="AQ114" i="35"/>
  <c r="AR114" i="35"/>
  <c r="AS114" i="35"/>
  <c r="AT114" i="35"/>
  <c r="AU114" i="35"/>
  <c r="AV114" i="35"/>
  <c r="AW114" i="35"/>
  <c r="AX114" i="35"/>
  <c r="AY114" i="35"/>
  <c r="G115" i="35"/>
  <c r="H115" i="35"/>
  <c r="I115" i="35"/>
  <c r="J115" i="35"/>
  <c r="K115" i="35"/>
  <c r="L115" i="35"/>
  <c r="M115" i="35"/>
  <c r="N115" i="35"/>
  <c r="O115" i="35"/>
  <c r="P115" i="35"/>
  <c r="Q115" i="35"/>
  <c r="R115" i="35"/>
  <c r="S115" i="35"/>
  <c r="T115" i="35"/>
  <c r="U115" i="35"/>
  <c r="V115" i="35"/>
  <c r="W115" i="35"/>
  <c r="X115" i="35"/>
  <c r="AH115" i="35"/>
  <c r="AI115" i="35"/>
  <c r="AJ115" i="35"/>
  <c r="AK115" i="35"/>
  <c r="AL115" i="35"/>
  <c r="AM115" i="35"/>
  <c r="AN115" i="35"/>
  <c r="AO115" i="35"/>
  <c r="AP115" i="35"/>
  <c r="AQ115" i="35"/>
  <c r="AR115" i="35"/>
  <c r="AS115" i="35"/>
  <c r="AT115" i="35"/>
  <c r="AU115" i="35"/>
  <c r="AV115" i="35"/>
  <c r="AW115" i="35"/>
  <c r="AX115" i="35"/>
  <c r="AY115" i="35"/>
  <c r="G116" i="35"/>
  <c r="H116" i="35"/>
  <c r="I116" i="35"/>
  <c r="J116" i="35"/>
  <c r="K116" i="35"/>
  <c r="L116" i="35"/>
  <c r="M116" i="35"/>
  <c r="N116" i="35"/>
  <c r="O116" i="35"/>
  <c r="P116" i="35"/>
  <c r="Q116" i="35"/>
  <c r="R116" i="35"/>
  <c r="S116" i="35"/>
  <c r="T116" i="35"/>
  <c r="U116" i="35"/>
  <c r="V116" i="35"/>
  <c r="W116" i="35"/>
  <c r="X116" i="35"/>
  <c r="AH116" i="35"/>
  <c r="AI116" i="35"/>
  <c r="AJ116" i="35"/>
  <c r="AK116" i="35"/>
  <c r="AL116" i="35"/>
  <c r="AM116" i="35"/>
  <c r="AN116" i="35"/>
  <c r="AO116" i="35"/>
  <c r="AP116" i="35"/>
  <c r="AQ116" i="35"/>
  <c r="AR116" i="35"/>
  <c r="AS116" i="35"/>
  <c r="AT116" i="35"/>
  <c r="AU116" i="35"/>
  <c r="AV116" i="35"/>
  <c r="AW116" i="35"/>
  <c r="AX116" i="35"/>
  <c r="AY116" i="35"/>
  <c r="A125" i="35"/>
  <c r="A167" i="35" s="1"/>
  <c r="G138" i="35"/>
  <c r="H138" i="35"/>
  <c r="I138" i="35"/>
  <c r="J138" i="35"/>
  <c r="K138" i="35"/>
  <c r="L138" i="35"/>
  <c r="M138" i="35"/>
  <c r="N138" i="35"/>
  <c r="O138" i="35"/>
  <c r="P138" i="35"/>
  <c r="Q138" i="35"/>
  <c r="R138" i="35"/>
  <c r="AH138" i="35"/>
  <c r="AI138" i="35"/>
  <c r="AJ138" i="35"/>
  <c r="AK138" i="35"/>
  <c r="AL138" i="35"/>
  <c r="AM138" i="35"/>
  <c r="AN138" i="35"/>
  <c r="AO138" i="35"/>
  <c r="AP138" i="35"/>
  <c r="AQ138" i="35"/>
  <c r="AR138" i="35"/>
  <c r="AS138" i="35"/>
  <c r="G139" i="35"/>
  <c r="H139" i="35"/>
  <c r="I139" i="35"/>
  <c r="J139" i="35"/>
  <c r="K139" i="35"/>
  <c r="L139" i="35"/>
  <c r="M139" i="35"/>
  <c r="N139" i="35"/>
  <c r="O139" i="35"/>
  <c r="P139" i="35"/>
  <c r="Q139" i="35"/>
  <c r="R139" i="35"/>
  <c r="AH139" i="35"/>
  <c r="AI139" i="35"/>
  <c r="AJ139" i="35"/>
  <c r="AK139" i="35"/>
  <c r="AL139" i="35"/>
  <c r="AM139" i="35"/>
  <c r="AN139" i="35"/>
  <c r="AO139" i="35"/>
  <c r="AP139" i="35"/>
  <c r="AQ139" i="35"/>
  <c r="AR139" i="35"/>
  <c r="AS139" i="35"/>
  <c r="G141" i="35"/>
  <c r="H141" i="35"/>
  <c r="I141" i="35"/>
  <c r="J141" i="35"/>
  <c r="K141" i="35"/>
  <c r="L141" i="35"/>
  <c r="M141" i="35"/>
  <c r="N141" i="35"/>
  <c r="O141" i="35"/>
  <c r="P141" i="35"/>
  <c r="Q141" i="35"/>
  <c r="R141" i="35"/>
  <c r="AH141" i="35"/>
  <c r="AI141" i="35"/>
  <c r="AJ141" i="35"/>
  <c r="AK141" i="35"/>
  <c r="AL141" i="35"/>
  <c r="AM141" i="35"/>
  <c r="AN141" i="35"/>
  <c r="AO141" i="35"/>
  <c r="AP141" i="35"/>
  <c r="AQ141" i="35"/>
  <c r="AR141" i="35"/>
  <c r="AS141" i="35"/>
  <c r="G142" i="35"/>
  <c r="H142" i="35"/>
  <c r="I142" i="35"/>
  <c r="J142" i="35"/>
  <c r="K142" i="35"/>
  <c r="L142" i="35"/>
  <c r="M142" i="35"/>
  <c r="N142" i="35"/>
  <c r="O142" i="35"/>
  <c r="P142" i="35"/>
  <c r="Q142" i="35"/>
  <c r="R142" i="35"/>
  <c r="AH142" i="35"/>
  <c r="AI142" i="35"/>
  <c r="AJ142" i="35"/>
  <c r="AK142" i="35"/>
  <c r="AL142" i="35"/>
  <c r="AM142" i="35"/>
  <c r="AN142" i="35"/>
  <c r="AO142" i="35"/>
  <c r="AP142" i="35"/>
  <c r="AQ142" i="35"/>
  <c r="AR142" i="35"/>
  <c r="AS142" i="35"/>
  <c r="G143" i="35"/>
  <c r="H143" i="35"/>
  <c r="I143" i="35"/>
  <c r="J143" i="35"/>
  <c r="K143" i="35"/>
  <c r="L143" i="35"/>
  <c r="M143" i="35"/>
  <c r="N143" i="35"/>
  <c r="O143" i="35"/>
  <c r="P143" i="35"/>
  <c r="Q143" i="35"/>
  <c r="R143" i="35"/>
  <c r="AH143" i="35"/>
  <c r="AI143" i="35"/>
  <c r="AJ143" i="35"/>
  <c r="AK143" i="35"/>
  <c r="AL143" i="35"/>
  <c r="AM143" i="35"/>
  <c r="AN143" i="35"/>
  <c r="AO143" i="35"/>
  <c r="AP143" i="35"/>
  <c r="AQ143" i="35"/>
  <c r="AR143" i="35"/>
  <c r="AS143" i="35"/>
  <c r="G148" i="35"/>
  <c r="H148" i="35"/>
  <c r="I148" i="35"/>
  <c r="J148" i="35"/>
  <c r="K148" i="35"/>
  <c r="L148" i="35"/>
  <c r="M148" i="35"/>
  <c r="N148" i="35"/>
  <c r="O148" i="35"/>
  <c r="P148" i="35"/>
  <c r="Q148" i="35"/>
  <c r="R148" i="35"/>
  <c r="AH148" i="35"/>
  <c r="AI148" i="35"/>
  <c r="AJ148" i="35"/>
  <c r="AK148" i="35"/>
  <c r="AL148" i="35"/>
  <c r="AM148" i="35"/>
  <c r="AN148" i="35"/>
  <c r="AO148" i="35"/>
  <c r="AP148" i="35"/>
  <c r="AQ148" i="35"/>
  <c r="AR148" i="35"/>
  <c r="AS148" i="35"/>
  <c r="G150" i="35"/>
  <c r="H150" i="35"/>
  <c r="I150" i="35"/>
  <c r="J150" i="35"/>
  <c r="K150" i="35"/>
  <c r="L150" i="35"/>
  <c r="M150" i="35"/>
  <c r="N150" i="35"/>
  <c r="O150" i="35"/>
  <c r="P150" i="35"/>
  <c r="Q150" i="35"/>
  <c r="R150" i="35"/>
  <c r="AH150" i="35"/>
  <c r="AI150" i="35"/>
  <c r="AJ150" i="35"/>
  <c r="AK150" i="35"/>
  <c r="AL150" i="35"/>
  <c r="AM150" i="35"/>
  <c r="AN150" i="35"/>
  <c r="AO150" i="35"/>
  <c r="AP150" i="35"/>
  <c r="AQ150" i="35"/>
  <c r="AR150" i="35"/>
  <c r="AS150" i="35"/>
  <c r="G151" i="35"/>
  <c r="H151" i="35"/>
  <c r="I151" i="35"/>
  <c r="J151" i="35"/>
  <c r="K151" i="35"/>
  <c r="L151" i="35"/>
  <c r="M151" i="35"/>
  <c r="N151" i="35"/>
  <c r="O151" i="35"/>
  <c r="P151" i="35"/>
  <c r="Q151" i="35"/>
  <c r="R151" i="35"/>
  <c r="AH151" i="35"/>
  <c r="AI151" i="35"/>
  <c r="AJ151" i="35"/>
  <c r="AK151" i="35"/>
  <c r="AL151" i="35"/>
  <c r="AM151" i="35"/>
  <c r="AN151" i="35"/>
  <c r="AO151" i="35"/>
  <c r="AP151" i="35"/>
  <c r="AQ151" i="35"/>
  <c r="AR151" i="35"/>
  <c r="AS151" i="35"/>
  <c r="G152" i="35"/>
  <c r="H152" i="35"/>
  <c r="I152" i="35"/>
  <c r="J152" i="35"/>
  <c r="K152" i="35"/>
  <c r="L152" i="35"/>
  <c r="M152" i="35"/>
  <c r="N152" i="35"/>
  <c r="O152" i="35"/>
  <c r="P152" i="35"/>
  <c r="Q152" i="35"/>
  <c r="R152" i="35"/>
  <c r="AH152" i="35"/>
  <c r="AI152" i="35"/>
  <c r="AJ152" i="35"/>
  <c r="AK152" i="35"/>
  <c r="AL152" i="35"/>
  <c r="AM152" i="35"/>
  <c r="AN152" i="35"/>
  <c r="AO152" i="35"/>
  <c r="AP152" i="35"/>
  <c r="AQ152" i="35"/>
  <c r="AR152" i="35"/>
  <c r="AS152" i="35"/>
  <c r="G154" i="35"/>
  <c r="H154" i="35"/>
  <c r="I154" i="35"/>
  <c r="J154" i="35"/>
  <c r="K154" i="35"/>
  <c r="L154" i="35"/>
  <c r="M154" i="35"/>
  <c r="N154" i="35"/>
  <c r="O154" i="35"/>
  <c r="P154" i="35"/>
  <c r="Q154" i="35"/>
  <c r="R154" i="35"/>
  <c r="AH154" i="35"/>
  <c r="AI154" i="35"/>
  <c r="AJ154" i="35"/>
  <c r="AK154" i="35"/>
  <c r="AL154" i="35"/>
  <c r="AM154" i="35"/>
  <c r="AN154" i="35"/>
  <c r="AO154" i="35"/>
  <c r="AP154" i="35"/>
  <c r="AQ154" i="35"/>
  <c r="AR154" i="35"/>
  <c r="AS154" i="35"/>
  <c r="G155" i="35"/>
  <c r="H155" i="35"/>
  <c r="I155" i="35"/>
  <c r="J155" i="35"/>
  <c r="K155" i="35"/>
  <c r="L155" i="35"/>
  <c r="M155" i="35"/>
  <c r="N155" i="35"/>
  <c r="O155" i="35"/>
  <c r="P155" i="35"/>
  <c r="Q155" i="35"/>
  <c r="R155" i="35"/>
  <c r="AH155" i="35"/>
  <c r="AI155" i="35"/>
  <c r="AJ155" i="35"/>
  <c r="AK155" i="35"/>
  <c r="AL155" i="35"/>
  <c r="AM155" i="35"/>
  <c r="AN155" i="35"/>
  <c r="AO155" i="35"/>
  <c r="AP155" i="35"/>
  <c r="AQ155" i="35"/>
  <c r="AR155" i="35"/>
  <c r="AS155" i="35"/>
  <c r="G156" i="35"/>
  <c r="H156" i="35"/>
  <c r="I156" i="35"/>
  <c r="J156" i="35"/>
  <c r="K156" i="35"/>
  <c r="L156" i="35"/>
  <c r="M156" i="35"/>
  <c r="N156" i="35"/>
  <c r="O156" i="35"/>
  <c r="P156" i="35"/>
  <c r="Q156" i="35"/>
  <c r="R156" i="35"/>
  <c r="AH156" i="35"/>
  <c r="AI156" i="35"/>
  <c r="AJ156" i="35"/>
  <c r="AK156" i="35"/>
  <c r="AL156" i="35"/>
  <c r="AM156" i="35"/>
  <c r="AN156" i="35"/>
  <c r="AO156" i="35"/>
  <c r="AP156" i="35"/>
  <c r="AQ156" i="35"/>
  <c r="AR156" i="35"/>
  <c r="AS156" i="35"/>
  <c r="G157" i="35"/>
  <c r="H157" i="35"/>
  <c r="I157" i="35"/>
  <c r="J157" i="35"/>
  <c r="K157" i="35"/>
  <c r="L157" i="35"/>
  <c r="M157" i="35"/>
  <c r="N157" i="35"/>
  <c r="O157" i="35"/>
  <c r="P157" i="35"/>
  <c r="Q157" i="35"/>
  <c r="R157" i="35"/>
  <c r="AH157" i="35"/>
  <c r="AI157" i="35"/>
  <c r="AJ157" i="35"/>
  <c r="AK157" i="35"/>
  <c r="AL157" i="35"/>
  <c r="AM157" i="35"/>
  <c r="AN157" i="35"/>
  <c r="AO157" i="35"/>
  <c r="AP157" i="35"/>
  <c r="AQ157" i="35"/>
  <c r="AR157" i="35"/>
  <c r="AS157" i="35"/>
  <c r="G158" i="35"/>
  <c r="H158" i="35"/>
  <c r="I158" i="35"/>
  <c r="J158" i="35"/>
  <c r="K158" i="35"/>
  <c r="L158" i="35"/>
  <c r="M158" i="35"/>
  <c r="N158" i="35"/>
  <c r="O158" i="35"/>
  <c r="P158" i="35"/>
  <c r="Q158" i="35"/>
  <c r="R158" i="35"/>
  <c r="AH158" i="35"/>
  <c r="AI158" i="35"/>
  <c r="AJ158" i="35"/>
  <c r="AK158" i="35"/>
  <c r="AL158" i="35"/>
  <c r="AM158" i="35"/>
  <c r="AN158" i="35"/>
  <c r="AO158" i="35"/>
  <c r="AP158" i="35"/>
  <c r="AQ158" i="35"/>
  <c r="AR158" i="35"/>
  <c r="AS158" i="35"/>
  <c r="G10" i="36"/>
  <c r="H10" i="36"/>
  <c r="I10" i="36"/>
  <c r="J10" i="36"/>
  <c r="K10" i="36"/>
  <c r="L10" i="36"/>
  <c r="M10" i="36"/>
  <c r="N10" i="36"/>
  <c r="O10" i="36"/>
  <c r="P10" i="36"/>
  <c r="Q10" i="36"/>
  <c r="R10" i="36"/>
  <c r="S10" i="36"/>
  <c r="T10" i="36"/>
  <c r="U10" i="36"/>
  <c r="V10" i="36"/>
  <c r="W10" i="36"/>
  <c r="X10" i="36"/>
  <c r="AH10" i="36"/>
  <c r="AI10" i="36"/>
  <c r="AJ10" i="36"/>
  <c r="AK10" i="36"/>
  <c r="AL10" i="36"/>
  <c r="AM10" i="36"/>
  <c r="AN10" i="36"/>
  <c r="AO10" i="36"/>
  <c r="AP10" i="36"/>
  <c r="AQ10" i="36"/>
  <c r="AR10" i="36"/>
  <c r="AS10" i="36"/>
  <c r="AT10" i="36"/>
  <c r="AU10" i="36"/>
  <c r="AV10" i="36"/>
  <c r="AW10" i="36"/>
  <c r="AX10" i="36"/>
  <c r="AY10" i="36"/>
  <c r="G11" i="36"/>
  <c r="H11" i="36"/>
  <c r="I11" i="36"/>
  <c r="J11" i="36"/>
  <c r="K11" i="36"/>
  <c r="L11" i="36"/>
  <c r="M11" i="36"/>
  <c r="N11" i="36"/>
  <c r="O11" i="36"/>
  <c r="P11" i="36"/>
  <c r="Q11" i="36"/>
  <c r="R11" i="36"/>
  <c r="S11" i="36"/>
  <c r="T11" i="36"/>
  <c r="U11" i="36"/>
  <c r="V11" i="36"/>
  <c r="W11" i="36"/>
  <c r="X11" i="36"/>
  <c r="AH11" i="36"/>
  <c r="AI11" i="36"/>
  <c r="AJ11" i="36"/>
  <c r="AK11" i="36"/>
  <c r="AL11" i="36"/>
  <c r="AM11" i="36"/>
  <c r="AN11" i="36"/>
  <c r="AO11" i="36"/>
  <c r="AP11" i="36"/>
  <c r="AQ11" i="36"/>
  <c r="AR11" i="36"/>
  <c r="AS11" i="36"/>
  <c r="AT11" i="36"/>
  <c r="AU11" i="36"/>
  <c r="AV11" i="36"/>
  <c r="AW11" i="36"/>
  <c r="AX11" i="36"/>
  <c r="AY11" i="36"/>
  <c r="G13" i="36"/>
  <c r="H13" i="36"/>
  <c r="I13" i="36"/>
  <c r="J13" i="36"/>
  <c r="K13" i="36"/>
  <c r="L13" i="36"/>
  <c r="M13" i="36"/>
  <c r="N13" i="36"/>
  <c r="O13" i="36"/>
  <c r="P13" i="36"/>
  <c r="Q13" i="36"/>
  <c r="R13" i="36"/>
  <c r="S13" i="36"/>
  <c r="T13" i="36"/>
  <c r="U13" i="36"/>
  <c r="V13" i="36"/>
  <c r="W13" i="36"/>
  <c r="X13" i="36"/>
  <c r="J15" i="36"/>
  <c r="K15" i="36"/>
  <c r="L15" i="36"/>
  <c r="M15" i="36"/>
  <c r="N15" i="36"/>
  <c r="O15" i="36"/>
  <c r="P15" i="36"/>
  <c r="Q15" i="36"/>
  <c r="R15" i="36"/>
  <c r="S15" i="36"/>
  <c r="T15" i="36"/>
  <c r="U15" i="36"/>
  <c r="V15" i="36"/>
  <c r="W15" i="36"/>
  <c r="X15" i="36"/>
  <c r="AK15" i="36"/>
  <c r="AL15" i="36"/>
  <c r="AM15" i="36"/>
  <c r="AN15" i="36"/>
  <c r="AO15" i="36"/>
  <c r="AP15" i="36"/>
  <c r="AQ15" i="36"/>
  <c r="AR15" i="36"/>
  <c r="AS15" i="36"/>
  <c r="AT15" i="36"/>
  <c r="AU15" i="36"/>
  <c r="AV15" i="36"/>
  <c r="AW15" i="36"/>
  <c r="AX15" i="36"/>
  <c r="AY15" i="36"/>
  <c r="T16" i="36"/>
  <c r="S16" i="36" s="1"/>
  <c r="V16" i="36"/>
  <c r="W16" i="36"/>
  <c r="X16" i="36"/>
  <c r="AX16" i="36"/>
  <c r="AW16" i="36" s="1"/>
  <c r="W17" i="36"/>
  <c r="T17" i="36" s="1"/>
  <c r="AX17" i="36"/>
  <c r="AW17" i="36" s="1"/>
  <c r="W18" i="36"/>
  <c r="V18" i="36" s="1"/>
  <c r="AX18" i="36"/>
  <c r="AW18" i="36" s="1"/>
  <c r="AY18" i="36"/>
  <c r="W19" i="36"/>
  <c r="V19" i="36" s="1"/>
  <c r="AU19" i="36"/>
  <c r="AR19" i="36" s="1"/>
  <c r="AX19" i="36"/>
  <c r="AW19" i="36" s="1"/>
  <c r="AY19" i="36"/>
  <c r="G21" i="36"/>
  <c r="H21" i="36"/>
  <c r="I21" i="36"/>
  <c r="J21" i="36"/>
  <c r="K21" i="36"/>
  <c r="L21" i="36"/>
  <c r="M21" i="36"/>
  <c r="N21" i="36"/>
  <c r="O21" i="36"/>
  <c r="P21" i="36"/>
  <c r="Q21" i="36"/>
  <c r="R21" i="36"/>
  <c r="S21" i="36"/>
  <c r="T21" i="36"/>
  <c r="U21" i="36"/>
  <c r="V21" i="36"/>
  <c r="W21" i="36"/>
  <c r="X21" i="36"/>
  <c r="AH21" i="36"/>
  <c r="AI21" i="36"/>
  <c r="AJ21" i="36"/>
  <c r="AK21" i="36"/>
  <c r="AL21" i="36"/>
  <c r="AM21" i="36"/>
  <c r="AN21" i="36"/>
  <c r="AO21" i="36"/>
  <c r="AP21" i="36"/>
  <c r="AQ21" i="36"/>
  <c r="AR21" i="36"/>
  <c r="AS21" i="36"/>
  <c r="AT21" i="36"/>
  <c r="AU21" i="36"/>
  <c r="AV21" i="36"/>
  <c r="AW21" i="36"/>
  <c r="AX21" i="36"/>
  <c r="AY21" i="36"/>
  <c r="P23" i="36"/>
  <c r="P24" i="36" s="1"/>
  <c r="Q23" i="36"/>
  <c r="Q24" i="36" s="1"/>
  <c r="R23" i="36"/>
  <c r="R24" i="36" s="1"/>
  <c r="S23" i="36"/>
  <c r="S24" i="36" s="1"/>
  <c r="T23" i="36"/>
  <c r="T24" i="36" s="1"/>
  <c r="U23" i="36"/>
  <c r="U24" i="36" s="1"/>
  <c r="V23" i="36"/>
  <c r="V24" i="36" s="1"/>
  <c r="W23" i="36"/>
  <c r="W24" i="36" s="1"/>
  <c r="X23" i="36"/>
  <c r="X24" i="36" s="1"/>
  <c r="AQ23" i="36"/>
  <c r="AQ24" i="36" s="1"/>
  <c r="AR23" i="36"/>
  <c r="AR24" i="36" s="1"/>
  <c r="AS23" i="36"/>
  <c r="AS24" i="36" s="1"/>
  <c r="AT23" i="36"/>
  <c r="AT24" i="36" s="1"/>
  <c r="AU23" i="36"/>
  <c r="AU24" i="36" s="1"/>
  <c r="AV23" i="36"/>
  <c r="AV24" i="36" s="1"/>
  <c r="AW23" i="36"/>
  <c r="AW24" i="36" s="1"/>
  <c r="AX23" i="36"/>
  <c r="AX24" i="36" s="1"/>
  <c r="AY23" i="36"/>
  <c r="AY24" i="36" s="1"/>
  <c r="G25" i="36"/>
  <c r="H25" i="36"/>
  <c r="I25" i="36"/>
  <c r="J25" i="36"/>
  <c r="K25" i="36"/>
  <c r="L25" i="36"/>
  <c r="M25" i="36"/>
  <c r="N25" i="36"/>
  <c r="O25" i="36"/>
  <c r="P25" i="36"/>
  <c r="Q25" i="36"/>
  <c r="R25" i="36"/>
  <c r="S25" i="36"/>
  <c r="T25" i="36"/>
  <c r="U25" i="36"/>
  <c r="V25" i="36"/>
  <c r="W25" i="36"/>
  <c r="X25" i="36"/>
  <c r="AH25" i="36"/>
  <c r="AI25" i="36"/>
  <c r="AJ25" i="36"/>
  <c r="AK25" i="36"/>
  <c r="AL25" i="36"/>
  <c r="AM25" i="36"/>
  <c r="AN25" i="36"/>
  <c r="AO25" i="36"/>
  <c r="AP25" i="36"/>
  <c r="AQ25" i="36"/>
  <c r="AR25" i="36"/>
  <c r="AS25" i="36"/>
  <c r="AT25" i="36"/>
  <c r="AU25" i="36"/>
  <c r="AV25" i="36"/>
  <c r="AW25" i="36"/>
  <c r="AX25" i="36"/>
  <c r="AY25" i="36"/>
  <c r="G28" i="36"/>
  <c r="H28" i="36"/>
  <c r="I28" i="36"/>
  <c r="J28" i="36"/>
  <c r="K28" i="36"/>
  <c r="L28" i="36"/>
  <c r="M28" i="36"/>
  <c r="N28" i="36"/>
  <c r="O28" i="36"/>
  <c r="P28" i="36"/>
  <c r="Q28" i="36"/>
  <c r="R28" i="36"/>
  <c r="S28" i="36"/>
  <c r="T28" i="36"/>
  <c r="U28" i="36"/>
  <c r="V28" i="36"/>
  <c r="W28" i="36"/>
  <c r="X28" i="36"/>
  <c r="AH28" i="36"/>
  <c r="AI28" i="36"/>
  <c r="AJ28" i="36"/>
  <c r="AK28" i="36"/>
  <c r="AL28" i="36"/>
  <c r="AM28" i="36"/>
  <c r="AN28" i="36"/>
  <c r="AO28" i="36"/>
  <c r="AP28" i="36"/>
  <c r="AQ28" i="36"/>
  <c r="AR28" i="36"/>
  <c r="AS28" i="36"/>
  <c r="AT28" i="36"/>
  <c r="AU28" i="36"/>
  <c r="AV28" i="36"/>
  <c r="AW28" i="36"/>
  <c r="AX28" i="36"/>
  <c r="AY28" i="36"/>
  <c r="G29" i="36"/>
  <c r="H29" i="36"/>
  <c r="I29" i="36"/>
  <c r="J29" i="36"/>
  <c r="K29" i="36"/>
  <c r="L29" i="36"/>
  <c r="M29" i="36"/>
  <c r="N29" i="36"/>
  <c r="O29" i="36"/>
  <c r="P29" i="36"/>
  <c r="Q29" i="36"/>
  <c r="R29" i="36"/>
  <c r="S29" i="36"/>
  <c r="T29" i="36"/>
  <c r="U29" i="36"/>
  <c r="V29" i="36"/>
  <c r="W29" i="36"/>
  <c r="X29" i="36"/>
  <c r="AH29" i="36"/>
  <c r="AI29" i="36"/>
  <c r="AJ29" i="36"/>
  <c r="AK29" i="36"/>
  <c r="AL29" i="36"/>
  <c r="AM29" i="36"/>
  <c r="AN29" i="36"/>
  <c r="AO29" i="36"/>
  <c r="AP29" i="36"/>
  <c r="AQ29" i="36"/>
  <c r="AR29" i="36"/>
  <c r="AS29" i="36"/>
  <c r="AT29" i="36"/>
  <c r="AU29" i="36"/>
  <c r="AV29" i="36"/>
  <c r="AW29" i="36"/>
  <c r="AX29" i="36"/>
  <c r="AY29" i="36"/>
  <c r="J30" i="36"/>
  <c r="K30" i="36"/>
  <c r="L30" i="36"/>
  <c r="M30" i="36"/>
  <c r="N30" i="36"/>
  <c r="O30" i="36"/>
  <c r="P30" i="36"/>
  <c r="Q30" i="36"/>
  <c r="R30" i="36"/>
  <c r="S30" i="36"/>
  <c r="T30" i="36"/>
  <c r="U30" i="36"/>
  <c r="V30" i="36"/>
  <c r="W30" i="36"/>
  <c r="X30" i="36"/>
  <c r="AK30" i="36"/>
  <c r="AL30" i="36"/>
  <c r="AM30" i="36"/>
  <c r="AN30" i="36"/>
  <c r="AO30" i="36"/>
  <c r="AP30" i="36"/>
  <c r="AQ30" i="36"/>
  <c r="AR30" i="36"/>
  <c r="AS30" i="36"/>
  <c r="AT30" i="36"/>
  <c r="AU30" i="36"/>
  <c r="AV30" i="36"/>
  <c r="AW30" i="36"/>
  <c r="AX30" i="36"/>
  <c r="AY30" i="36"/>
  <c r="M31" i="36"/>
  <c r="N31" i="36"/>
  <c r="O31" i="36"/>
  <c r="P31" i="36"/>
  <c r="Q31" i="36"/>
  <c r="R31" i="36"/>
  <c r="S31" i="36"/>
  <c r="T31" i="36"/>
  <c r="U31" i="36"/>
  <c r="V31" i="36"/>
  <c r="W31" i="36"/>
  <c r="X31" i="36"/>
  <c r="AN31" i="36"/>
  <c r="AO31" i="36"/>
  <c r="AP31" i="36"/>
  <c r="AQ31" i="36"/>
  <c r="AR31" i="36"/>
  <c r="AS31" i="36"/>
  <c r="AT31" i="36"/>
  <c r="AU31" i="36"/>
  <c r="AV31" i="36"/>
  <c r="AW31" i="36"/>
  <c r="AX31" i="36"/>
  <c r="AY31" i="36"/>
  <c r="M32" i="36"/>
  <c r="J32" i="36"/>
  <c r="G32" i="36" s="1"/>
  <c r="N32" i="36"/>
  <c r="K32" i="36" s="1"/>
  <c r="H32" i="36" s="1"/>
  <c r="O32" i="36"/>
  <c r="L32" i="36" s="1"/>
  <c r="I32" i="36" s="1"/>
  <c r="P32" i="36"/>
  <c r="Q32" i="36"/>
  <c r="R32" i="36"/>
  <c r="S32" i="36"/>
  <c r="T32" i="36"/>
  <c r="U32" i="36"/>
  <c r="V32" i="36"/>
  <c r="W32" i="36"/>
  <c r="X32" i="36"/>
  <c r="AN32" i="36"/>
  <c r="AK32" i="36" s="1"/>
  <c r="AH32" i="36" s="1"/>
  <c r="AO32" i="36"/>
  <c r="AL32" i="36" s="1"/>
  <c r="AI32" i="36" s="1"/>
  <c r="AP32" i="36"/>
  <c r="AM32" i="36" s="1"/>
  <c r="AJ32" i="36" s="1"/>
  <c r="AQ32" i="36"/>
  <c r="AR32" i="36"/>
  <c r="AS32" i="36"/>
  <c r="AT32" i="36"/>
  <c r="AU32" i="36"/>
  <c r="AV32" i="36"/>
  <c r="AW32" i="36"/>
  <c r="AX32" i="36"/>
  <c r="AY32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AH36" i="36"/>
  <c r="AI36" i="36"/>
  <c r="AJ36" i="36"/>
  <c r="AK36" i="36"/>
  <c r="AL36" i="36"/>
  <c r="AM36" i="36"/>
  <c r="AN36" i="36"/>
  <c r="AO36" i="36"/>
  <c r="AP36" i="36"/>
  <c r="AQ36" i="36"/>
  <c r="AR36" i="36"/>
  <c r="AS36" i="36"/>
  <c r="AT36" i="36"/>
  <c r="AU36" i="36"/>
  <c r="AV36" i="36"/>
  <c r="AW36" i="36"/>
  <c r="AX36" i="36"/>
  <c r="AY36" i="36"/>
  <c r="AB43" i="36"/>
  <c r="G56" i="36"/>
  <c r="H56" i="36"/>
  <c r="I56" i="36"/>
  <c r="J56" i="36"/>
  <c r="K56" i="36"/>
  <c r="L56" i="36"/>
  <c r="M56" i="36"/>
  <c r="N56" i="36"/>
  <c r="O56" i="36"/>
  <c r="P56" i="36"/>
  <c r="Q56" i="36"/>
  <c r="R56" i="36"/>
  <c r="S56" i="36"/>
  <c r="T56" i="36"/>
  <c r="U56" i="36"/>
  <c r="V56" i="36"/>
  <c r="W56" i="36"/>
  <c r="X56" i="36"/>
  <c r="AH56" i="36"/>
  <c r="AI56" i="36"/>
  <c r="AJ56" i="36"/>
  <c r="AK56" i="36"/>
  <c r="AL56" i="36"/>
  <c r="AM56" i="36"/>
  <c r="AN56" i="36"/>
  <c r="AO56" i="36"/>
  <c r="AP56" i="36"/>
  <c r="AQ56" i="36"/>
  <c r="AR56" i="36"/>
  <c r="AS56" i="36"/>
  <c r="AT56" i="36"/>
  <c r="AU56" i="36"/>
  <c r="AV56" i="36"/>
  <c r="AW56" i="36"/>
  <c r="AX56" i="36"/>
  <c r="AY56" i="36"/>
  <c r="G57" i="36"/>
  <c r="H57" i="36"/>
  <c r="I57" i="36"/>
  <c r="J57" i="36"/>
  <c r="K57" i="36"/>
  <c r="L57" i="36"/>
  <c r="M57" i="36"/>
  <c r="N57" i="36"/>
  <c r="O57" i="36"/>
  <c r="P57" i="36"/>
  <c r="Q57" i="36"/>
  <c r="R57" i="36"/>
  <c r="S57" i="36"/>
  <c r="T57" i="36"/>
  <c r="U57" i="36"/>
  <c r="V57" i="36"/>
  <c r="W57" i="36"/>
  <c r="X57" i="36"/>
  <c r="AH57" i="36"/>
  <c r="AI57" i="36"/>
  <c r="AJ57" i="36"/>
  <c r="AK57" i="36"/>
  <c r="AL57" i="36"/>
  <c r="AM57" i="36"/>
  <c r="AN57" i="36"/>
  <c r="AO57" i="36"/>
  <c r="AP57" i="36"/>
  <c r="AQ57" i="36"/>
  <c r="AR57" i="36"/>
  <c r="AS57" i="36"/>
  <c r="AT57" i="36"/>
  <c r="AU57" i="36"/>
  <c r="AV57" i="36"/>
  <c r="AW57" i="36"/>
  <c r="AX57" i="36"/>
  <c r="AY57" i="36"/>
  <c r="G59" i="36"/>
  <c r="H59" i="36"/>
  <c r="I59" i="36"/>
  <c r="J59" i="36"/>
  <c r="K59" i="36"/>
  <c r="L59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AH59" i="36"/>
  <c r="AI59" i="36"/>
  <c r="AJ59" i="36"/>
  <c r="AK59" i="36"/>
  <c r="AL59" i="36"/>
  <c r="AM59" i="36"/>
  <c r="AN59" i="36"/>
  <c r="AO59" i="36"/>
  <c r="AP59" i="36"/>
  <c r="AQ59" i="36"/>
  <c r="AR59" i="36"/>
  <c r="AS59" i="36"/>
  <c r="AT59" i="36"/>
  <c r="AU59" i="36"/>
  <c r="AV59" i="36"/>
  <c r="AW59" i="36"/>
  <c r="AX59" i="36"/>
  <c r="AY59" i="36"/>
  <c r="G60" i="36"/>
  <c r="H60" i="36"/>
  <c r="I60" i="36"/>
  <c r="J60" i="36"/>
  <c r="K60" i="36"/>
  <c r="L60" i="36"/>
  <c r="M60" i="36"/>
  <c r="N60" i="36"/>
  <c r="O60" i="36"/>
  <c r="P60" i="36"/>
  <c r="Q60" i="36"/>
  <c r="R60" i="36"/>
  <c r="S60" i="36"/>
  <c r="T60" i="36"/>
  <c r="U60" i="36"/>
  <c r="V60" i="36"/>
  <c r="W60" i="36"/>
  <c r="X60" i="36"/>
  <c r="AH60" i="36"/>
  <c r="AI60" i="36"/>
  <c r="AJ60" i="36"/>
  <c r="AK60" i="36"/>
  <c r="AL60" i="36"/>
  <c r="AM60" i="36"/>
  <c r="AN60" i="36"/>
  <c r="AO60" i="36"/>
  <c r="AP60" i="36"/>
  <c r="AQ60" i="36"/>
  <c r="AR60" i="36"/>
  <c r="AS60" i="36"/>
  <c r="AT60" i="36"/>
  <c r="AU60" i="36"/>
  <c r="AV60" i="36"/>
  <c r="AW60" i="36"/>
  <c r="AX60" i="36"/>
  <c r="AY60" i="36"/>
  <c r="G61" i="36"/>
  <c r="H61" i="36"/>
  <c r="I61" i="36"/>
  <c r="J61" i="36"/>
  <c r="K61" i="36"/>
  <c r="L61" i="36"/>
  <c r="M61" i="36"/>
  <c r="N61" i="36"/>
  <c r="O61" i="36"/>
  <c r="P61" i="36"/>
  <c r="Q61" i="36"/>
  <c r="R61" i="36"/>
  <c r="S61" i="36"/>
  <c r="T61" i="36"/>
  <c r="U61" i="36"/>
  <c r="V61" i="36"/>
  <c r="W61" i="36"/>
  <c r="X61" i="36"/>
  <c r="AH61" i="36"/>
  <c r="AI61" i="36"/>
  <c r="AJ61" i="36"/>
  <c r="AK61" i="36"/>
  <c r="AL61" i="36"/>
  <c r="AM61" i="36"/>
  <c r="AN61" i="36"/>
  <c r="AO61" i="36"/>
  <c r="AP61" i="36"/>
  <c r="AQ61" i="36"/>
  <c r="AR61" i="36"/>
  <c r="AS61" i="36"/>
  <c r="AT61" i="36"/>
  <c r="AU61" i="36"/>
  <c r="AV61" i="36"/>
  <c r="AW61" i="36"/>
  <c r="AX61" i="36"/>
  <c r="AY61" i="36"/>
  <c r="G62" i="36"/>
  <c r="I62" i="36"/>
  <c r="K62" i="36"/>
  <c r="J62" i="36" s="1"/>
  <c r="N62" i="36"/>
  <c r="M62" i="36" s="1"/>
  <c r="O62" i="36"/>
  <c r="Q62" i="36"/>
  <c r="R62" i="36" s="1"/>
  <c r="T62" i="36"/>
  <c r="U62" i="36" s="1"/>
  <c r="AH62" i="36"/>
  <c r="AJ62" i="36"/>
  <c r="AL62" i="36"/>
  <c r="AM62" i="36" s="1"/>
  <c r="AO62" i="36"/>
  <c r="AN62" i="36" s="1"/>
  <c r="AR62" i="36"/>
  <c r="AQ62" i="36" s="1"/>
  <c r="AS62" i="36"/>
  <c r="G63" i="36"/>
  <c r="I63" i="36"/>
  <c r="K63" i="36"/>
  <c r="J63" i="36" s="1"/>
  <c r="L63" i="36"/>
  <c r="N63" i="36"/>
  <c r="O63" i="36" s="1"/>
  <c r="Q63" i="36"/>
  <c r="P63" i="36" s="1"/>
  <c r="AH63" i="36"/>
  <c r="AJ63" i="36"/>
  <c r="AL63" i="36"/>
  <c r="AK63" i="36" s="1"/>
  <c r="AN63" i="36"/>
  <c r="AP63" i="36"/>
  <c r="AR63" i="36"/>
  <c r="AQ63" i="36" s="1"/>
  <c r="G64" i="36"/>
  <c r="I64" i="36"/>
  <c r="K64" i="36"/>
  <c r="J64" i="36" s="1"/>
  <c r="M64" i="36"/>
  <c r="N64" i="36"/>
  <c r="O64" i="36" s="1"/>
  <c r="Q64" i="36"/>
  <c r="R64" i="36" s="1"/>
  <c r="AH64" i="36"/>
  <c r="AJ64" i="36"/>
  <c r="AL64" i="36"/>
  <c r="AK64" i="36" s="1"/>
  <c r="AM64" i="36"/>
  <c r="AN64" i="36"/>
  <c r="AP64" i="36"/>
  <c r="AR64" i="36"/>
  <c r="AS64" i="36" s="1"/>
  <c r="G65" i="36"/>
  <c r="I65" i="36"/>
  <c r="K65" i="36"/>
  <c r="J65" i="36" s="1"/>
  <c r="N65" i="36"/>
  <c r="M65" i="36" s="1"/>
  <c r="O65" i="36"/>
  <c r="Q65" i="36"/>
  <c r="R65" i="36" s="1"/>
  <c r="T65" i="36"/>
  <c r="U65" i="36" s="1"/>
  <c r="AH65" i="36"/>
  <c r="AJ65" i="36"/>
  <c r="AL65" i="36"/>
  <c r="AM65" i="36" s="1"/>
  <c r="AN65" i="36"/>
  <c r="AP65" i="36"/>
  <c r="AR65" i="36"/>
  <c r="AQ65" i="36" s="1"/>
  <c r="AU65" i="36"/>
  <c r="AV65" i="36" s="1"/>
  <c r="G66" i="36"/>
  <c r="V26" i="36" s="1"/>
  <c r="S26" i="36" s="1"/>
  <c r="P26" i="36" s="1"/>
  <c r="M26" i="36" s="1"/>
  <c r="J26" i="36" s="1"/>
  <c r="G26" i="36" s="1"/>
  <c r="H66" i="36"/>
  <c r="W26" i="36" s="1"/>
  <c r="T26" i="36" s="1"/>
  <c r="Q26" i="36" s="1"/>
  <c r="N26" i="36" s="1"/>
  <c r="K26" i="36" s="1"/>
  <c r="H26" i="36" s="1"/>
  <c r="I66" i="36"/>
  <c r="X26" i="36" s="1"/>
  <c r="U26" i="36" s="1"/>
  <c r="R26" i="36" s="1"/>
  <c r="O26" i="36" s="1"/>
  <c r="L26" i="36" s="1"/>
  <c r="I26" i="36" s="1"/>
  <c r="J66" i="36"/>
  <c r="K66" i="36"/>
  <c r="L66" i="36"/>
  <c r="M66" i="36"/>
  <c r="N66" i="36"/>
  <c r="O66" i="36"/>
  <c r="P66" i="36"/>
  <c r="Q66" i="36"/>
  <c r="R66" i="36"/>
  <c r="S66" i="36"/>
  <c r="T66" i="36"/>
  <c r="U66" i="36"/>
  <c r="V66" i="36"/>
  <c r="W66" i="36"/>
  <c r="X66" i="36"/>
  <c r="AH66" i="36"/>
  <c r="AW26" i="36" s="1"/>
  <c r="AT26" i="36" s="1"/>
  <c r="AQ26" i="36" s="1"/>
  <c r="AN26" i="36" s="1"/>
  <c r="AK26" i="36" s="1"/>
  <c r="AH26" i="36" s="1"/>
  <c r="AI66" i="36"/>
  <c r="AX26" i="36" s="1"/>
  <c r="AU26" i="36" s="1"/>
  <c r="AR26" i="36" s="1"/>
  <c r="AO26" i="36" s="1"/>
  <c r="AL26" i="36" s="1"/>
  <c r="AI26" i="36" s="1"/>
  <c r="AJ66" i="36"/>
  <c r="AY26" i="36" s="1"/>
  <c r="AV26" i="36" s="1"/>
  <c r="AS26" i="36" s="1"/>
  <c r="AP26" i="36" s="1"/>
  <c r="AM26" i="36" s="1"/>
  <c r="AJ26" i="36" s="1"/>
  <c r="AK66" i="36"/>
  <c r="AL66" i="36"/>
  <c r="AM66" i="36"/>
  <c r="AN66" i="36"/>
  <c r="AO66" i="36"/>
  <c r="AP66" i="36"/>
  <c r="AQ66" i="36"/>
  <c r="AR66" i="36"/>
  <c r="AS66" i="36"/>
  <c r="AT66" i="36"/>
  <c r="AU66" i="36"/>
  <c r="AV66" i="36"/>
  <c r="AW66" i="36"/>
  <c r="AX66" i="36"/>
  <c r="AY66" i="36"/>
  <c r="G68" i="36"/>
  <c r="H68" i="36"/>
  <c r="I68" i="36"/>
  <c r="J68" i="36"/>
  <c r="K68" i="36"/>
  <c r="L68" i="36"/>
  <c r="M68" i="36"/>
  <c r="N68" i="36"/>
  <c r="O68" i="36"/>
  <c r="P68" i="36"/>
  <c r="Q68" i="36"/>
  <c r="R68" i="36"/>
  <c r="S68" i="36"/>
  <c r="T68" i="36"/>
  <c r="U68" i="36"/>
  <c r="V68" i="36"/>
  <c r="W68" i="36"/>
  <c r="X68" i="36"/>
  <c r="AH68" i="36"/>
  <c r="AI68" i="36"/>
  <c r="AJ68" i="36"/>
  <c r="AK68" i="36"/>
  <c r="AL68" i="36"/>
  <c r="AM68" i="36"/>
  <c r="AN68" i="36"/>
  <c r="AO68" i="36"/>
  <c r="AP68" i="36"/>
  <c r="AQ68" i="36"/>
  <c r="AR68" i="36"/>
  <c r="AS68" i="36"/>
  <c r="AT68" i="36"/>
  <c r="AU68" i="36"/>
  <c r="AV68" i="36"/>
  <c r="AW68" i="36"/>
  <c r="AX68" i="36"/>
  <c r="AY68" i="36"/>
  <c r="G69" i="36"/>
  <c r="H69" i="36"/>
  <c r="I69" i="36"/>
  <c r="J69" i="36"/>
  <c r="K69" i="36"/>
  <c r="L69" i="36"/>
  <c r="M69" i="36"/>
  <c r="N69" i="36"/>
  <c r="O69" i="36"/>
  <c r="P69" i="36"/>
  <c r="Q69" i="36"/>
  <c r="R69" i="36"/>
  <c r="S69" i="36"/>
  <c r="T69" i="36"/>
  <c r="U69" i="36"/>
  <c r="V69" i="36"/>
  <c r="W69" i="36"/>
  <c r="X69" i="36"/>
  <c r="AH69" i="36"/>
  <c r="AI69" i="36"/>
  <c r="AJ69" i="36"/>
  <c r="AK69" i="36"/>
  <c r="AL69" i="36"/>
  <c r="AM69" i="36"/>
  <c r="AN69" i="36"/>
  <c r="AO69" i="36"/>
  <c r="AP69" i="36"/>
  <c r="AQ69" i="36"/>
  <c r="AR69" i="36"/>
  <c r="AS69" i="36"/>
  <c r="AT69" i="36"/>
  <c r="AU69" i="36"/>
  <c r="AV69" i="36"/>
  <c r="AW69" i="36"/>
  <c r="AX69" i="36"/>
  <c r="AY69" i="36"/>
  <c r="G70" i="36"/>
  <c r="H70" i="36"/>
  <c r="I70" i="36"/>
  <c r="J70" i="36"/>
  <c r="K70" i="36"/>
  <c r="L70" i="36"/>
  <c r="M70" i="36"/>
  <c r="N70" i="36"/>
  <c r="O70" i="36"/>
  <c r="P70" i="36"/>
  <c r="Q70" i="36"/>
  <c r="R70" i="36"/>
  <c r="S70" i="36"/>
  <c r="T70" i="36"/>
  <c r="U70" i="36"/>
  <c r="V70" i="36"/>
  <c r="W70" i="36"/>
  <c r="X70" i="36"/>
  <c r="AH70" i="36"/>
  <c r="AI70" i="36"/>
  <c r="AJ70" i="36"/>
  <c r="AK70" i="36"/>
  <c r="AL70" i="36"/>
  <c r="AM70" i="36"/>
  <c r="AN70" i="36"/>
  <c r="AO70" i="36"/>
  <c r="AP70" i="36"/>
  <c r="AQ70" i="36"/>
  <c r="AR70" i="36"/>
  <c r="AS70" i="36"/>
  <c r="AT70" i="36"/>
  <c r="AU70" i="36"/>
  <c r="AV70" i="36"/>
  <c r="AW70" i="36"/>
  <c r="AX70" i="36"/>
  <c r="AY70" i="36"/>
  <c r="G72" i="36"/>
  <c r="H72" i="36"/>
  <c r="I72" i="36"/>
  <c r="J72" i="36"/>
  <c r="K72" i="36"/>
  <c r="L72" i="36"/>
  <c r="M72" i="36"/>
  <c r="N72" i="36"/>
  <c r="O72" i="36"/>
  <c r="P72" i="36"/>
  <c r="Q72" i="36"/>
  <c r="R72" i="36"/>
  <c r="S72" i="36"/>
  <c r="T72" i="36"/>
  <c r="U72" i="36"/>
  <c r="V72" i="36"/>
  <c r="W72" i="36"/>
  <c r="X72" i="36"/>
  <c r="AH72" i="36"/>
  <c r="AI72" i="36"/>
  <c r="AJ72" i="36"/>
  <c r="AK72" i="36"/>
  <c r="AL72" i="36"/>
  <c r="AM72" i="36"/>
  <c r="AN72" i="36"/>
  <c r="AO72" i="36"/>
  <c r="AP72" i="36"/>
  <c r="AQ72" i="36"/>
  <c r="AR72" i="36"/>
  <c r="AS72" i="36"/>
  <c r="AT72" i="36"/>
  <c r="AU72" i="36"/>
  <c r="AV72" i="36"/>
  <c r="AW72" i="36"/>
  <c r="AX72" i="36"/>
  <c r="AY72" i="36"/>
  <c r="G73" i="36"/>
  <c r="H73" i="36"/>
  <c r="I73" i="36"/>
  <c r="J73" i="36"/>
  <c r="K73" i="36"/>
  <c r="L73" i="36"/>
  <c r="M73" i="36"/>
  <c r="N73" i="36"/>
  <c r="O73" i="36"/>
  <c r="P73" i="36"/>
  <c r="Q73" i="36"/>
  <c r="R73" i="36"/>
  <c r="S73" i="36"/>
  <c r="T73" i="36"/>
  <c r="U73" i="36"/>
  <c r="V73" i="36"/>
  <c r="W73" i="36"/>
  <c r="X73" i="36"/>
  <c r="AH73" i="36"/>
  <c r="AI73" i="36"/>
  <c r="AJ73" i="36"/>
  <c r="AK73" i="36"/>
  <c r="AL73" i="36"/>
  <c r="AM73" i="36"/>
  <c r="AN73" i="36"/>
  <c r="AO73" i="36"/>
  <c r="AP73" i="36"/>
  <c r="AQ73" i="36"/>
  <c r="AR73" i="36"/>
  <c r="AS73" i="36"/>
  <c r="AT73" i="36"/>
  <c r="AU73" i="36"/>
  <c r="AV73" i="36"/>
  <c r="AW73" i="36"/>
  <c r="AX73" i="36"/>
  <c r="AY73" i="36"/>
  <c r="G74" i="36"/>
  <c r="H74" i="36"/>
  <c r="I74" i="36"/>
  <c r="J74" i="36"/>
  <c r="K74" i="36"/>
  <c r="L74" i="36"/>
  <c r="M74" i="36"/>
  <c r="N74" i="36"/>
  <c r="O74" i="36"/>
  <c r="P74" i="36"/>
  <c r="Q74" i="36"/>
  <c r="R74" i="36"/>
  <c r="S74" i="36"/>
  <c r="T74" i="36"/>
  <c r="U74" i="36"/>
  <c r="V74" i="36"/>
  <c r="W74" i="36"/>
  <c r="X74" i="36"/>
  <c r="AH74" i="36"/>
  <c r="AI74" i="36"/>
  <c r="AJ74" i="36"/>
  <c r="AK74" i="36"/>
  <c r="AL74" i="36"/>
  <c r="AM74" i="36"/>
  <c r="AN74" i="36"/>
  <c r="AO74" i="36"/>
  <c r="AP74" i="36"/>
  <c r="AQ74" i="36"/>
  <c r="AR74" i="36"/>
  <c r="AS74" i="36"/>
  <c r="AT74" i="36"/>
  <c r="AU74" i="36"/>
  <c r="AV74" i="36"/>
  <c r="AW74" i="36"/>
  <c r="AX74" i="36"/>
  <c r="AY74" i="36"/>
  <c r="G75" i="36"/>
  <c r="H75" i="36"/>
  <c r="I75" i="36"/>
  <c r="J75" i="36"/>
  <c r="K75" i="36"/>
  <c r="L75" i="36"/>
  <c r="M75" i="36"/>
  <c r="N75" i="36"/>
  <c r="O75" i="36"/>
  <c r="P75" i="36"/>
  <c r="Q75" i="36"/>
  <c r="R75" i="36"/>
  <c r="S75" i="36"/>
  <c r="T75" i="36"/>
  <c r="U75" i="36"/>
  <c r="V75" i="36"/>
  <c r="W75" i="36"/>
  <c r="X75" i="36"/>
  <c r="AH75" i="36"/>
  <c r="AI75" i="36"/>
  <c r="AJ75" i="36"/>
  <c r="AK75" i="36"/>
  <c r="AL75" i="36"/>
  <c r="AM75" i="36"/>
  <c r="AN75" i="36"/>
  <c r="AO75" i="36"/>
  <c r="AP75" i="36"/>
  <c r="AQ75" i="36"/>
  <c r="AR75" i="36"/>
  <c r="AS75" i="36"/>
  <c r="AT75" i="36"/>
  <c r="AU75" i="36"/>
  <c r="AV75" i="36"/>
  <c r="AW75" i="36"/>
  <c r="AX75" i="36"/>
  <c r="AY75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T76" i="36"/>
  <c r="U76" i="36"/>
  <c r="V76" i="36"/>
  <c r="W76" i="36"/>
  <c r="X76" i="36"/>
  <c r="AH76" i="36"/>
  <c r="AI76" i="36"/>
  <c r="AJ76" i="36"/>
  <c r="AK76" i="36"/>
  <c r="AL76" i="36"/>
  <c r="AM76" i="36"/>
  <c r="AN76" i="36"/>
  <c r="AO76" i="36"/>
  <c r="AP76" i="36"/>
  <c r="AQ76" i="36"/>
  <c r="AR76" i="36"/>
  <c r="AS76" i="36"/>
  <c r="AT76" i="36"/>
  <c r="AU76" i="36"/>
  <c r="AV76" i="36"/>
  <c r="AW76" i="36"/>
  <c r="AX76" i="36"/>
  <c r="AY76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T77" i="36"/>
  <c r="U77" i="36"/>
  <c r="V77" i="36"/>
  <c r="W77" i="36"/>
  <c r="X77" i="36"/>
  <c r="AH77" i="36"/>
  <c r="AI77" i="36"/>
  <c r="AJ77" i="36"/>
  <c r="AK77" i="36"/>
  <c r="AL77" i="36"/>
  <c r="AM77" i="36"/>
  <c r="AN77" i="36"/>
  <c r="AO77" i="36"/>
  <c r="AP77" i="36"/>
  <c r="AQ77" i="36"/>
  <c r="AR77" i="36"/>
  <c r="AS77" i="36"/>
  <c r="AT77" i="36"/>
  <c r="AU77" i="36"/>
  <c r="AV77" i="36"/>
  <c r="AW77" i="36"/>
  <c r="AX77" i="36"/>
  <c r="AY77" i="36"/>
  <c r="AB86" i="36"/>
  <c r="G99" i="36"/>
  <c r="H99" i="36"/>
  <c r="I99" i="36"/>
  <c r="J99" i="36"/>
  <c r="K99" i="36"/>
  <c r="L99" i="36"/>
  <c r="M99" i="36"/>
  <c r="N99" i="36"/>
  <c r="O99" i="36"/>
  <c r="P99" i="36"/>
  <c r="Q99" i="36"/>
  <c r="R99" i="36"/>
  <c r="S99" i="36"/>
  <c r="T99" i="36"/>
  <c r="U99" i="36"/>
  <c r="V99" i="36"/>
  <c r="W99" i="36"/>
  <c r="X99" i="36"/>
  <c r="AH99" i="36"/>
  <c r="AI99" i="36"/>
  <c r="AJ99" i="36"/>
  <c r="AK99" i="36"/>
  <c r="AL99" i="36"/>
  <c r="AM99" i="36"/>
  <c r="AN99" i="36"/>
  <c r="AO99" i="36"/>
  <c r="AP99" i="36"/>
  <c r="AQ99" i="36"/>
  <c r="AR99" i="36"/>
  <c r="AS99" i="36"/>
  <c r="AT99" i="36"/>
  <c r="AU99" i="36"/>
  <c r="AV99" i="36"/>
  <c r="AW99" i="36"/>
  <c r="AX99" i="36"/>
  <c r="AY99" i="36"/>
  <c r="G100" i="36"/>
  <c r="H100" i="36"/>
  <c r="I100" i="36"/>
  <c r="J100" i="36"/>
  <c r="K100" i="36"/>
  <c r="L100" i="36"/>
  <c r="M100" i="36"/>
  <c r="N100" i="36"/>
  <c r="O100" i="36"/>
  <c r="P100" i="36"/>
  <c r="Q100" i="36"/>
  <c r="R100" i="36"/>
  <c r="S100" i="36"/>
  <c r="T100" i="36"/>
  <c r="U100" i="36"/>
  <c r="V100" i="36"/>
  <c r="W100" i="36"/>
  <c r="X100" i="36"/>
  <c r="AH100" i="36"/>
  <c r="AI100" i="36"/>
  <c r="AJ100" i="36"/>
  <c r="AK100" i="36"/>
  <c r="AL100" i="36"/>
  <c r="AM100" i="36"/>
  <c r="AN100" i="36"/>
  <c r="AO100" i="36"/>
  <c r="AP100" i="36"/>
  <c r="AQ100" i="36"/>
  <c r="AR100" i="36"/>
  <c r="AS100" i="36"/>
  <c r="AT100" i="36"/>
  <c r="AU100" i="36"/>
  <c r="AV100" i="36"/>
  <c r="AW100" i="36"/>
  <c r="AX100" i="36"/>
  <c r="AY100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G109" i="36"/>
  <c r="H109" i="36"/>
  <c r="I109" i="36"/>
  <c r="J109" i="36"/>
  <c r="K109" i="36"/>
  <c r="L109" i="36"/>
  <c r="M109" i="36"/>
  <c r="N109" i="36"/>
  <c r="O109" i="36"/>
  <c r="P109" i="36"/>
  <c r="Q109" i="36"/>
  <c r="R109" i="36"/>
  <c r="S109" i="36"/>
  <c r="T109" i="36"/>
  <c r="U109" i="36"/>
  <c r="V109" i="36"/>
  <c r="W109" i="36"/>
  <c r="X109" i="36"/>
  <c r="AH109" i="36"/>
  <c r="AI109" i="36"/>
  <c r="AJ109" i="36"/>
  <c r="AK109" i="36"/>
  <c r="AL109" i="36"/>
  <c r="AM109" i="36"/>
  <c r="AN109" i="36"/>
  <c r="AO109" i="36"/>
  <c r="AP109" i="36"/>
  <c r="AQ109" i="36"/>
  <c r="AR109" i="36"/>
  <c r="AS109" i="36"/>
  <c r="AT109" i="36"/>
  <c r="AU109" i="36"/>
  <c r="AV109" i="36"/>
  <c r="AW109" i="36"/>
  <c r="AX109" i="36"/>
  <c r="AY109" i="36"/>
  <c r="G111" i="36"/>
  <c r="H111" i="36"/>
  <c r="I111" i="36"/>
  <c r="J111" i="36"/>
  <c r="K111" i="36"/>
  <c r="L111" i="36"/>
  <c r="M111" i="36"/>
  <c r="N111" i="36"/>
  <c r="O111" i="36"/>
  <c r="P111" i="36"/>
  <c r="Q111" i="36"/>
  <c r="R111" i="36"/>
  <c r="S111" i="36"/>
  <c r="T111" i="36"/>
  <c r="U111" i="36"/>
  <c r="V111" i="36"/>
  <c r="W111" i="36"/>
  <c r="X111" i="36"/>
  <c r="AH111" i="36"/>
  <c r="AI111" i="36"/>
  <c r="AJ111" i="36"/>
  <c r="AK111" i="36"/>
  <c r="AL111" i="36"/>
  <c r="AM111" i="36"/>
  <c r="AN111" i="36"/>
  <c r="AO111" i="36"/>
  <c r="AP111" i="36"/>
  <c r="AQ111" i="36"/>
  <c r="AR111" i="36"/>
  <c r="AS111" i="36"/>
  <c r="AT111" i="36"/>
  <c r="AU111" i="36"/>
  <c r="AV111" i="36"/>
  <c r="AW111" i="36"/>
  <c r="AX111" i="36"/>
  <c r="AY111" i="36"/>
  <c r="G112" i="36"/>
  <c r="H112" i="36"/>
  <c r="I112" i="36"/>
  <c r="J112" i="36"/>
  <c r="K112" i="36"/>
  <c r="L112" i="36"/>
  <c r="M112" i="36"/>
  <c r="N112" i="36"/>
  <c r="O112" i="36"/>
  <c r="P112" i="36"/>
  <c r="Q112" i="36"/>
  <c r="R112" i="36"/>
  <c r="S112" i="36"/>
  <c r="T112" i="36"/>
  <c r="U112" i="36"/>
  <c r="V112" i="36"/>
  <c r="W112" i="36"/>
  <c r="X112" i="36"/>
  <c r="AH112" i="36"/>
  <c r="AI112" i="36"/>
  <c r="AJ112" i="36"/>
  <c r="AK112" i="36"/>
  <c r="AL112" i="36"/>
  <c r="AM112" i="36"/>
  <c r="AN112" i="36"/>
  <c r="AO112" i="36"/>
  <c r="AP112" i="36"/>
  <c r="AQ112" i="36"/>
  <c r="AR112" i="36"/>
  <c r="AS112" i="36"/>
  <c r="AT112" i="36"/>
  <c r="AU112" i="36"/>
  <c r="AV112" i="36"/>
  <c r="AW112" i="36"/>
  <c r="AX112" i="36"/>
  <c r="AY112" i="36"/>
  <c r="G113" i="36"/>
  <c r="H113" i="36"/>
  <c r="I113" i="36"/>
  <c r="J113" i="36"/>
  <c r="K113" i="36"/>
  <c r="L113" i="36"/>
  <c r="M113" i="36"/>
  <c r="N113" i="36"/>
  <c r="O113" i="36"/>
  <c r="P113" i="36"/>
  <c r="Q113" i="36"/>
  <c r="R113" i="36"/>
  <c r="S113" i="36"/>
  <c r="T113" i="36"/>
  <c r="U113" i="36"/>
  <c r="V113" i="36"/>
  <c r="W113" i="36"/>
  <c r="X113" i="36"/>
  <c r="AH113" i="36"/>
  <c r="AI113" i="36"/>
  <c r="AJ113" i="36"/>
  <c r="AK113" i="36"/>
  <c r="AL113" i="36"/>
  <c r="AM113" i="36"/>
  <c r="AN113" i="36"/>
  <c r="AO113" i="36"/>
  <c r="AP113" i="36"/>
  <c r="AQ113" i="36"/>
  <c r="AR113" i="36"/>
  <c r="AS113" i="36"/>
  <c r="AT113" i="36"/>
  <c r="AU113" i="36"/>
  <c r="AV113" i="36"/>
  <c r="AW113" i="36"/>
  <c r="AX113" i="36"/>
  <c r="AY113" i="36"/>
  <c r="G115" i="36"/>
  <c r="H115" i="36"/>
  <c r="I115" i="36"/>
  <c r="J115" i="36"/>
  <c r="K115" i="36"/>
  <c r="L115" i="36"/>
  <c r="M115" i="36"/>
  <c r="N115" i="36"/>
  <c r="O115" i="36"/>
  <c r="P115" i="36"/>
  <c r="Q115" i="36"/>
  <c r="R115" i="36"/>
  <c r="S115" i="36"/>
  <c r="T115" i="36"/>
  <c r="U115" i="36"/>
  <c r="V115" i="36"/>
  <c r="W115" i="36"/>
  <c r="X115" i="36"/>
  <c r="AH115" i="36"/>
  <c r="AI115" i="36"/>
  <c r="AJ115" i="36"/>
  <c r="AK115" i="36"/>
  <c r="AL115" i="36"/>
  <c r="AM115" i="36"/>
  <c r="AN115" i="36"/>
  <c r="AO115" i="36"/>
  <c r="AP115" i="36"/>
  <c r="AQ115" i="36"/>
  <c r="AR115" i="36"/>
  <c r="AS115" i="36"/>
  <c r="AT115" i="36"/>
  <c r="AU115" i="36"/>
  <c r="AV115" i="36"/>
  <c r="AW115" i="36"/>
  <c r="AX115" i="36"/>
  <c r="AY115" i="36"/>
  <c r="G116" i="36"/>
  <c r="H116" i="36"/>
  <c r="I116" i="36"/>
  <c r="J116" i="36"/>
  <c r="K116" i="36"/>
  <c r="L116" i="36"/>
  <c r="M116" i="36"/>
  <c r="N116" i="36"/>
  <c r="O116" i="36"/>
  <c r="P116" i="36"/>
  <c r="Q116" i="36"/>
  <c r="R116" i="36"/>
  <c r="S116" i="36"/>
  <c r="T116" i="36"/>
  <c r="U116" i="36"/>
  <c r="V116" i="36"/>
  <c r="W116" i="36"/>
  <c r="X116" i="36"/>
  <c r="AH116" i="36"/>
  <c r="AI116" i="36"/>
  <c r="AJ116" i="36"/>
  <c r="AK116" i="36"/>
  <c r="AL116" i="36"/>
  <c r="AM116" i="36"/>
  <c r="AN116" i="36"/>
  <c r="AO116" i="36"/>
  <c r="AP116" i="36"/>
  <c r="AQ116" i="36"/>
  <c r="AR116" i="36"/>
  <c r="AS116" i="36"/>
  <c r="AT116" i="36"/>
  <c r="AU116" i="36"/>
  <c r="AV116" i="36"/>
  <c r="AW116" i="36"/>
  <c r="AX116" i="36"/>
  <c r="AY116" i="36"/>
  <c r="G117" i="36"/>
  <c r="H117" i="36"/>
  <c r="I117" i="36"/>
  <c r="J117" i="36"/>
  <c r="K117" i="36"/>
  <c r="L117" i="36"/>
  <c r="M117" i="36"/>
  <c r="N117" i="36"/>
  <c r="O117" i="36"/>
  <c r="P117" i="36"/>
  <c r="Q117" i="36"/>
  <c r="R117" i="36"/>
  <c r="S117" i="36"/>
  <c r="T117" i="36"/>
  <c r="U117" i="36"/>
  <c r="V117" i="36"/>
  <c r="W117" i="36"/>
  <c r="X117" i="36"/>
  <c r="AH117" i="36"/>
  <c r="AI117" i="36"/>
  <c r="AJ117" i="36"/>
  <c r="AK117" i="36"/>
  <c r="AL117" i="36"/>
  <c r="AM117" i="36"/>
  <c r="AN117" i="36"/>
  <c r="AO117" i="36"/>
  <c r="AP117" i="36"/>
  <c r="AQ117" i="36"/>
  <c r="AR117" i="36"/>
  <c r="AS117" i="36"/>
  <c r="AT117" i="36"/>
  <c r="AU117" i="36"/>
  <c r="AV117" i="36"/>
  <c r="AW117" i="36"/>
  <c r="AX117" i="36"/>
  <c r="AY117" i="36"/>
  <c r="G118" i="36"/>
  <c r="H118" i="36"/>
  <c r="I118" i="36"/>
  <c r="J118" i="36"/>
  <c r="K118" i="36"/>
  <c r="L118" i="36"/>
  <c r="M118" i="36"/>
  <c r="N118" i="36"/>
  <c r="O118" i="36"/>
  <c r="P118" i="36"/>
  <c r="Q118" i="36"/>
  <c r="R118" i="36"/>
  <c r="S118" i="36"/>
  <c r="T118" i="36"/>
  <c r="U118" i="36"/>
  <c r="V118" i="36"/>
  <c r="W118" i="36"/>
  <c r="X118" i="36"/>
  <c r="AH118" i="36"/>
  <c r="AI118" i="36"/>
  <c r="AJ118" i="36"/>
  <c r="AK118" i="36"/>
  <c r="AL118" i="36"/>
  <c r="AM118" i="36"/>
  <c r="AN118" i="36"/>
  <c r="AO118" i="36"/>
  <c r="AP118" i="36"/>
  <c r="AQ118" i="36"/>
  <c r="AR118" i="36"/>
  <c r="AS118" i="36"/>
  <c r="AT118" i="36"/>
  <c r="AU118" i="36"/>
  <c r="AV118" i="36"/>
  <c r="AW118" i="36"/>
  <c r="AX118" i="36"/>
  <c r="AY118" i="36"/>
  <c r="G119" i="36"/>
  <c r="H119" i="36"/>
  <c r="I119" i="36"/>
  <c r="J119" i="36"/>
  <c r="K119" i="36"/>
  <c r="L119" i="36"/>
  <c r="M119" i="36"/>
  <c r="N119" i="36"/>
  <c r="O119" i="36"/>
  <c r="P119" i="36"/>
  <c r="Q119" i="36"/>
  <c r="R119" i="36"/>
  <c r="S119" i="36"/>
  <c r="T119" i="36"/>
  <c r="U119" i="36"/>
  <c r="V119" i="36"/>
  <c r="W119" i="36"/>
  <c r="X119" i="36"/>
  <c r="AH119" i="36"/>
  <c r="AI119" i="36"/>
  <c r="AJ119" i="36"/>
  <c r="AK119" i="36"/>
  <c r="AL119" i="36"/>
  <c r="AM119" i="36"/>
  <c r="AN119" i="36"/>
  <c r="AO119" i="36"/>
  <c r="AP119" i="36"/>
  <c r="AQ119" i="36"/>
  <c r="AR119" i="36"/>
  <c r="AS119" i="36"/>
  <c r="AT119" i="36"/>
  <c r="AU119" i="36"/>
  <c r="AV119" i="36"/>
  <c r="AW119" i="36"/>
  <c r="AX119" i="36"/>
  <c r="AY119" i="36"/>
  <c r="G120" i="36"/>
  <c r="H120" i="36"/>
  <c r="I120" i="36"/>
  <c r="J120" i="36"/>
  <c r="K120" i="36"/>
  <c r="L120" i="36"/>
  <c r="M120" i="36"/>
  <c r="N120" i="36"/>
  <c r="O120" i="36"/>
  <c r="P120" i="36"/>
  <c r="Q120" i="36"/>
  <c r="R120" i="36"/>
  <c r="S120" i="36"/>
  <c r="T120" i="36"/>
  <c r="U120" i="36"/>
  <c r="V120" i="36"/>
  <c r="W120" i="36"/>
  <c r="X120" i="36"/>
  <c r="AH120" i="36"/>
  <c r="AI120" i="36"/>
  <c r="AJ120" i="36"/>
  <c r="AK120" i="36"/>
  <c r="AL120" i="36"/>
  <c r="AM120" i="36"/>
  <c r="AN120" i="36"/>
  <c r="AO120" i="36"/>
  <c r="AP120" i="36"/>
  <c r="AQ120" i="36"/>
  <c r="AR120" i="36"/>
  <c r="AS120" i="36"/>
  <c r="AT120" i="36"/>
  <c r="AU120" i="36"/>
  <c r="AV120" i="36"/>
  <c r="AW120" i="36"/>
  <c r="AX120" i="36"/>
  <c r="AY120" i="36"/>
  <c r="A129" i="36"/>
  <c r="AB129" i="36"/>
  <c r="G142" i="36"/>
  <c r="H142" i="36"/>
  <c r="I142" i="36"/>
  <c r="J142" i="36"/>
  <c r="K142" i="36"/>
  <c r="L142" i="36"/>
  <c r="M142" i="36"/>
  <c r="N142" i="36"/>
  <c r="O142" i="36"/>
  <c r="P142" i="36"/>
  <c r="Q142" i="36"/>
  <c r="R142" i="36"/>
  <c r="AH142" i="36"/>
  <c r="AI142" i="36"/>
  <c r="AJ142" i="36"/>
  <c r="AK142" i="36"/>
  <c r="AL142" i="36"/>
  <c r="AM142" i="36"/>
  <c r="AN142" i="36"/>
  <c r="AO142" i="36"/>
  <c r="AP142" i="36"/>
  <c r="AQ142" i="36"/>
  <c r="AR142" i="36"/>
  <c r="AS142" i="36"/>
  <c r="G143" i="36"/>
  <c r="H143" i="36"/>
  <c r="I143" i="36"/>
  <c r="J143" i="36"/>
  <c r="K143" i="36"/>
  <c r="L143" i="36"/>
  <c r="M143" i="36"/>
  <c r="N143" i="36"/>
  <c r="O143" i="36"/>
  <c r="P143" i="36"/>
  <c r="Q143" i="36"/>
  <c r="R143" i="36"/>
  <c r="AH143" i="36"/>
  <c r="AI143" i="36"/>
  <c r="AJ143" i="36"/>
  <c r="AK143" i="36"/>
  <c r="AL143" i="36"/>
  <c r="AM143" i="36"/>
  <c r="AN143" i="36"/>
  <c r="AO143" i="36"/>
  <c r="AP143" i="36"/>
  <c r="AQ143" i="36"/>
  <c r="AR143" i="36"/>
  <c r="AS143" i="36"/>
  <c r="G145" i="36"/>
  <c r="H145" i="36"/>
  <c r="I145" i="36"/>
  <c r="J145" i="36"/>
  <c r="K145" i="36"/>
  <c r="L145" i="36"/>
  <c r="M145" i="36"/>
  <c r="N145" i="36"/>
  <c r="O145" i="36"/>
  <c r="P145" i="36"/>
  <c r="Q145" i="36"/>
  <c r="R145" i="36"/>
  <c r="AH145" i="36"/>
  <c r="AI145" i="36"/>
  <c r="AJ145" i="36"/>
  <c r="AK145" i="36"/>
  <c r="AL145" i="36"/>
  <c r="AM145" i="36"/>
  <c r="AN145" i="36"/>
  <c r="AO145" i="36"/>
  <c r="AP145" i="36"/>
  <c r="AQ145" i="36"/>
  <c r="AR145" i="36"/>
  <c r="AS145" i="36"/>
  <c r="G146" i="36"/>
  <c r="H146" i="36"/>
  <c r="I146" i="36"/>
  <c r="J146" i="36"/>
  <c r="K146" i="36"/>
  <c r="L146" i="36"/>
  <c r="M146" i="36"/>
  <c r="N146" i="36"/>
  <c r="O146" i="36"/>
  <c r="P146" i="36"/>
  <c r="Q146" i="36"/>
  <c r="R146" i="36"/>
  <c r="AH146" i="36"/>
  <c r="AI146" i="36"/>
  <c r="AJ146" i="36"/>
  <c r="AK146" i="36"/>
  <c r="AL146" i="36"/>
  <c r="AM146" i="36"/>
  <c r="AN146" i="36"/>
  <c r="AO146" i="36"/>
  <c r="AP146" i="36"/>
  <c r="AQ146" i="36"/>
  <c r="AR146" i="36"/>
  <c r="AS146" i="36"/>
  <c r="G147" i="36"/>
  <c r="H147" i="36"/>
  <c r="I147" i="36"/>
  <c r="J147" i="36"/>
  <c r="K147" i="36"/>
  <c r="L147" i="36"/>
  <c r="M147" i="36"/>
  <c r="N147" i="36"/>
  <c r="O147" i="36"/>
  <c r="P147" i="36"/>
  <c r="Q147" i="36"/>
  <c r="R147" i="36"/>
  <c r="AH147" i="36"/>
  <c r="AI147" i="36"/>
  <c r="AJ147" i="36"/>
  <c r="AK147" i="36"/>
  <c r="AL147" i="36"/>
  <c r="AM147" i="36"/>
  <c r="AN147" i="36"/>
  <c r="AO147" i="36"/>
  <c r="AP147" i="36"/>
  <c r="AQ147" i="36"/>
  <c r="AR147" i="36"/>
  <c r="AS147" i="36"/>
  <c r="G152" i="36"/>
  <c r="H152" i="36"/>
  <c r="I152" i="36"/>
  <c r="J152" i="36"/>
  <c r="K152" i="36"/>
  <c r="L152" i="36"/>
  <c r="M152" i="36"/>
  <c r="N152" i="36"/>
  <c r="O152" i="36"/>
  <c r="P152" i="36"/>
  <c r="Q152" i="36"/>
  <c r="R152" i="36"/>
  <c r="AH152" i="36"/>
  <c r="AI152" i="36"/>
  <c r="AJ152" i="36"/>
  <c r="AK152" i="36"/>
  <c r="AL152" i="36"/>
  <c r="AM152" i="36"/>
  <c r="AN152" i="36"/>
  <c r="AO152" i="36"/>
  <c r="AP152" i="36"/>
  <c r="AQ152" i="36"/>
  <c r="AR152" i="36"/>
  <c r="AS152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AH154" i="36"/>
  <c r="AI154" i="36"/>
  <c r="AJ154" i="36"/>
  <c r="AK154" i="36"/>
  <c r="AL154" i="36"/>
  <c r="AM154" i="36"/>
  <c r="AN154" i="36"/>
  <c r="AO154" i="36"/>
  <c r="AP154" i="36"/>
  <c r="AQ154" i="36"/>
  <c r="AR154" i="36"/>
  <c r="AS154" i="36"/>
  <c r="G155" i="36"/>
  <c r="H155" i="36"/>
  <c r="I155" i="36"/>
  <c r="J155" i="36"/>
  <c r="K155" i="36"/>
  <c r="L155" i="36"/>
  <c r="M155" i="36"/>
  <c r="N155" i="36"/>
  <c r="O155" i="36"/>
  <c r="P155" i="36"/>
  <c r="Q155" i="36"/>
  <c r="R155" i="36"/>
  <c r="AH155" i="36"/>
  <c r="AI155" i="36"/>
  <c r="AJ155" i="36"/>
  <c r="AK155" i="36"/>
  <c r="AL155" i="36"/>
  <c r="AM155" i="36"/>
  <c r="AN155" i="36"/>
  <c r="AO155" i="36"/>
  <c r="AP155" i="36"/>
  <c r="AQ155" i="36"/>
  <c r="AR155" i="36"/>
  <c r="AS155" i="36"/>
  <c r="G156" i="36"/>
  <c r="H156" i="36"/>
  <c r="I156" i="36"/>
  <c r="J156" i="36"/>
  <c r="K156" i="36"/>
  <c r="L156" i="36"/>
  <c r="M156" i="36"/>
  <c r="N156" i="36"/>
  <c r="O156" i="36"/>
  <c r="P156" i="36"/>
  <c r="Q156" i="36"/>
  <c r="R156" i="36"/>
  <c r="AH156" i="36"/>
  <c r="AI156" i="36"/>
  <c r="AJ156" i="36"/>
  <c r="AK156" i="36"/>
  <c r="AL156" i="36"/>
  <c r="AM156" i="36"/>
  <c r="AN156" i="36"/>
  <c r="AO156" i="36"/>
  <c r="AP156" i="36"/>
  <c r="AQ156" i="36"/>
  <c r="AR156" i="36"/>
  <c r="AS156" i="36"/>
  <c r="G158" i="36"/>
  <c r="H158" i="36"/>
  <c r="I158" i="36"/>
  <c r="J158" i="36"/>
  <c r="K158" i="36"/>
  <c r="L158" i="36"/>
  <c r="M158" i="36"/>
  <c r="N158" i="36"/>
  <c r="O158" i="36"/>
  <c r="P158" i="36"/>
  <c r="Q158" i="36"/>
  <c r="R158" i="36"/>
  <c r="AH158" i="36"/>
  <c r="AI158" i="36"/>
  <c r="AJ158" i="36"/>
  <c r="AK158" i="36"/>
  <c r="AL158" i="36"/>
  <c r="AM158" i="36"/>
  <c r="AN158" i="36"/>
  <c r="AO158" i="36"/>
  <c r="AP158" i="36"/>
  <c r="AQ158" i="36"/>
  <c r="AR158" i="36"/>
  <c r="AS158" i="36"/>
  <c r="G159" i="36"/>
  <c r="H159" i="36"/>
  <c r="I159" i="36"/>
  <c r="J159" i="36"/>
  <c r="K159" i="36"/>
  <c r="L159" i="36"/>
  <c r="M159" i="36"/>
  <c r="N159" i="36"/>
  <c r="O159" i="36"/>
  <c r="P159" i="36"/>
  <c r="Q159" i="36"/>
  <c r="R159" i="36"/>
  <c r="AH159" i="36"/>
  <c r="AI159" i="36"/>
  <c r="AJ159" i="36"/>
  <c r="AK159" i="36"/>
  <c r="AL159" i="36"/>
  <c r="AM159" i="36"/>
  <c r="AN159" i="36"/>
  <c r="AO159" i="36"/>
  <c r="AP159" i="36"/>
  <c r="AQ159" i="36"/>
  <c r="AR159" i="36"/>
  <c r="AS159" i="36"/>
  <c r="G160" i="36"/>
  <c r="H160" i="36"/>
  <c r="I160" i="36"/>
  <c r="J160" i="36"/>
  <c r="K160" i="36"/>
  <c r="L160" i="36"/>
  <c r="M160" i="36"/>
  <c r="N160" i="36"/>
  <c r="O160" i="36"/>
  <c r="P160" i="36"/>
  <c r="Q160" i="36"/>
  <c r="R160" i="36"/>
  <c r="AH160" i="36"/>
  <c r="AI160" i="36"/>
  <c r="AJ160" i="36"/>
  <c r="AK160" i="36"/>
  <c r="AL160" i="36"/>
  <c r="AM160" i="36"/>
  <c r="AN160" i="36"/>
  <c r="AO160" i="36"/>
  <c r="AP160" i="36"/>
  <c r="AQ160" i="36"/>
  <c r="AR160" i="36"/>
  <c r="AS160" i="36"/>
  <c r="G161" i="36"/>
  <c r="H161" i="36"/>
  <c r="I161" i="36"/>
  <c r="J161" i="36"/>
  <c r="K161" i="36"/>
  <c r="L161" i="36"/>
  <c r="M161" i="36"/>
  <c r="N161" i="36"/>
  <c r="O161" i="36"/>
  <c r="P161" i="36"/>
  <c r="Q161" i="36"/>
  <c r="R161" i="36"/>
  <c r="AH161" i="36"/>
  <c r="AI161" i="36"/>
  <c r="AJ161" i="36"/>
  <c r="AK161" i="36"/>
  <c r="AL161" i="36"/>
  <c r="AM161" i="36"/>
  <c r="AN161" i="36"/>
  <c r="AO161" i="36"/>
  <c r="AP161" i="36"/>
  <c r="AQ161" i="36"/>
  <c r="AR161" i="36"/>
  <c r="AS161" i="36"/>
  <c r="G162" i="36"/>
  <c r="H162" i="36"/>
  <c r="I162" i="36"/>
  <c r="J162" i="36"/>
  <c r="K162" i="36"/>
  <c r="L162" i="36"/>
  <c r="M162" i="36"/>
  <c r="N162" i="36"/>
  <c r="O162" i="36"/>
  <c r="P162" i="36"/>
  <c r="Q162" i="36"/>
  <c r="R162" i="36"/>
  <c r="AH162" i="36"/>
  <c r="AI162" i="36"/>
  <c r="AJ162" i="36"/>
  <c r="AK162" i="36"/>
  <c r="AL162" i="36"/>
  <c r="AM162" i="36"/>
  <c r="AN162" i="36"/>
  <c r="AO162" i="36"/>
  <c r="AP162" i="36"/>
  <c r="AQ162" i="36"/>
  <c r="AR162" i="36"/>
  <c r="AS162" i="36"/>
  <c r="G163" i="36"/>
  <c r="H163" i="36"/>
  <c r="I163" i="36"/>
  <c r="J163" i="36"/>
  <c r="K163" i="36"/>
  <c r="L163" i="36"/>
  <c r="M163" i="36"/>
  <c r="N163" i="36"/>
  <c r="O163" i="36"/>
  <c r="P163" i="36"/>
  <c r="Q163" i="36"/>
  <c r="R163" i="36"/>
  <c r="AH163" i="36"/>
  <c r="AI163" i="36"/>
  <c r="AJ163" i="36"/>
  <c r="AK163" i="36"/>
  <c r="AL163" i="36"/>
  <c r="AM163" i="36"/>
  <c r="AN163" i="36"/>
  <c r="AO163" i="36"/>
  <c r="AP163" i="36"/>
  <c r="AQ163" i="36"/>
  <c r="AR163" i="36"/>
  <c r="AS163" i="36"/>
  <c r="A172" i="36"/>
  <c r="AB172" i="36"/>
  <c r="G10" i="34"/>
  <c r="H10" i="34"/>
  <c r="I10" i="34"/>
  <c r="J10" i="34"/>
  <c r="K10" i="34"/>
  <c r="L10" i="34"/>
  <c r="M10" i="34"/>
  <c r="N10" i="34"/>
  <c r="O10" i="34"/>
  <c r="P10" i="34"/>
  <c r="Q10" i="34"/>
  <c r="R10" i="34"/>
  <c r="S10" i="34"/>
  <c r="T10" i="34"/>
  <c r="U10" i="34"/>
  <c r="V10" i="34"/>
  <c r="W10" i="34"/>
  <c r="X10" i="34"/>
  <c r="AH10" i="34"/>
  <c r="AI10" i="34"/>
  <c r="AJ10" i="34"/>
  <c r="AK10" i="34"/>
  <c r="AL10" i="34"/>
  <c r="AM10" i="34"/>
  <c r="AN10" i="34"/>
  <c r="AO10" i="34"/>
  <c r="AP10" i="34"/>
  <c r="AQ10" i="34"/>
  <c r="AR10" i="34"/>
  <c r="AS10" i="34"/>
  <c r="AT10" i="34"/>
  <c r="AU10" i="34"/>
  <c r="AV10" i="34"/>
  <c r="AW10" i="34"/>
  <c r="AX10" i="34"/>
  <c r="AY10" i="34"/>
  <c r="G11" i="34"/>
  <c r="H11" i="34"/>
  <c r="I11" i="34"/>
  <c r="J11" i="34"/>
  <c r="K11" i="34"/>
  <c r="L11" i="34"/>
  <c r="M11" i="34"/>
  <c r="N11" i="34"/>
  <c r="O11" i="34"/>
  <c r="P11" i="34"/>
  <c r="Q11" i="34"/>
  <c r="R11" i="34"/>
  <c r="S11" i="34"/>
  <c r="T11" i="34"/>
  <c r="U11" i="34"/>
  <c r="V11" i="34"/>
  <c r="W11" i="34"/>
  <c r="X11" i="34"/>
  <c r="AH11" i="34"/>
  <c r="AI11" i="34"/>
  <c r="AJ11" i="34"/>
  <c r="AK11" i="34"/>
  <c r="AL11" i="34"/>
  <c r="AM11" i="34"/>
  <c r="AN11" i="34"/>
  <c r="AO11" i="34"/>
  <c r="AP11" i="34"/>
  <c r="AQ11" i="34"/>
  <c r="AR11" i="34"/>
  <c r="AS11" i="34"/>
  <c r="AT11" i="34"/>
  <c r="AU11" i="34"/>
  <c r="AV11" i="34"/>
  <c r="AW11" i="34"/>
  <c r="AX11" i="34"/>
  <c r="AY11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U13" i="34"/>
  <c r="V13" i="34"/>
  <c r="W13" i="34"/>
  <c r="X13" i="34"/>
  <c r="J15" i="34"/>
  <c r="K15" i="34"/>
  <c r="L15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AK15" i="34"/>
  <c r="AL15" i="34"/>
  <c r="AM15" i="34"/>
  <c r="AN15" i="34"/>
  <c r="AO15" i="34"/>
  <c r="AP15" i="34"/>
  <c r="AQ15" i="34"/>
  <c r="AR15" i="34"/>
  <c r="AS15" i="34"/>
  <c r="AT15" i="34"/>
  <c r="AU15" i="34"/>
  <c r="AV15" i="34"/>
  <c r="AW15" i="34"/>
  <c r="AX15" i="34"/>
  <c r="AY15" i="34"/>
  <c r="W16" i="34"/>
  <c r="V16" i="34" s="1"/>
  <c r="X16" i="34"/>
  <c r="AX16" i="34"/>
  <c r="AU16" i="34" s="1"/>
  <c r="W17" i="34"/>
  <c r="V17" i="34" s="1"/>
  <c r="X17" i="34"/>
  <c r="AX17" i="34"/>
  <c r="AU17" i="34" s="1"/>
  <c r="W18" i="34"/>
  <c r="V18" i="34" s="1"/>
  <c r="X18" i="34"/>
  <c r="AX18" i="34"/>
  <c r="AU18" i="34" s="1"/>
  <c r="W19" i="34"/>
  <c r="V19" i="34" s="1"/>
  <c r="X19" i="34"/>
  <c r="AX19" i="34"/>
  <c r="AU19" i="34" s="1"/>
  <c r="G20" i="34"/>
  <c r="H20" i="34"/>
  <c r="I20" i="34"/>
  <c r="J20" i="34"/>
  <c r="K20" i="34"/>
  <c r="L20" i="34"/>
  <c r="M20" i="34"/>
  <c r="N20" i="34"/>
  <c r="O20" i="34"/>
  <c r="P20" i="34"/>
  <c r="Q20" i="34"/>
  <c r="R20" i="34"/>
  <c r="S20" i="34"/>
  <c r="T20" i="34"/>
  <c r="U20" i="34"/>
  <c r="V20" i="34"/>
  <c r="W20" i="34"/>
  <c r="X20" i="34"/>
  <c r="AH20" i="34"/>
  <c r="AI20" i="34"/>
  <c r="AJ20" i="34"/>
  <c r="AK20" i="34"/>
  <c r="AL20" i="34"/>
  <c r="AM20" i="34"/>
  <c r="AN20" i="34"/>
  <c r="AO20" i="34"/>
  <c r="AP20" i="34"/>
  <c r="AQ20" i="34"/>
  <c r="AR20" i="34"/>
  <c r="AS20" i="34"/>
  <c r="AT20" i="34"/>
  <c r="AU20" i="34"/>
  <c r="AV20" i="34"/>
  <c r="AW20" i="34"/>
  <c r="AX20" i="34"/>
  <c r="AY20" i="34"/>
  <c r="G21" i="34"/>
  <c r="H21" i="34"/>
  <c r="I21" i="34"/>
  <c r="AH21" i="34"/>
  <c r="AI21" i="34"/>
  <c r="AJ21" i="34"/>
  <c r="G23" i="34"/>
  <c r="H23" i="34"/>
  <c r="I23" i="34"/>
  <c r="J23" i="34"/>
  <c r="K23" i="34"/>
  <c r="L23" i="34"/>
  <c r="M23" i="34"/>
  <c r="N23" i="34"/>
  <c r="O23" i="34"/>
  <c r="P23" i="34"/>
  <c r="Q23" i="34"/>
  <c r="R23" i="34"/>
  <c r="S23" i="34"/>
  <c r="T23" i="34"/>
  <c r="U23" i="34"/>
  <c r="V23" i="34"/>
  <c r="W23" i="34"/>
  <c r="X23" i="34"/>
  <c r="AH23" i="34"/>
  <c r="AI23" i="34"/>
  <c r="AJ23" i="34"/>
  <c r="AK23" i="34"/>
  <c r="AL23" i="34"/>
  <c r="AM23" i="34"/>
  <c r="AN23" i="34"/>
  <c r="AO23" i="34"/>
  <c r="AP23" i="34"/>
  <c r="AQ23" i="34"/>
  <c r="AR23" i="34"/>
  <c r="AS23" i="34"/>
  <c r="AT23" i="34"/>
  <c r="AU23" i="34"/>
  <c r="AV23" i="34"/>
  <c r="AW23" i="34"/>
  <c r="AX23" i="34"/>
  <c r="AY23" i="34"/>
  <c r="G24" i="34"/>
  <c r="H24" i="34"/>
  <c r="I24" i="34"/>
  <c r="J24" i="34"/>
  <c r="K24" i="34"/>
  <c r="L24" i="34"/>
  <c r="M24" i="34"/>
  <c r="N24" i="34"/>
  <c r="O24" i="34"/>
  <c r="P24" i="34"/>
  <c r="Q24" i="34"/>
  <c r="R24" i="34"/>
  <c r="S24" i="34"/>
  <c r="T24" i="34"/>
  <c r="U24" i="34"/>
  <c r="V24" i="34"/>
  <c r="W24" i="34"/>
  <c r="X24" i="34"/>
  <c r="AH24" i="34"/>
  <c r="AI24" i="34"/>
  <c r="AJ24" i="34"/>
  <c r="AK24" i="34"/>
  <c r="AL24" i="34"/>
  <c r="AM24" i="34"/>
  <c r="AN24" i="34"/>
  <c r="AO24" i="34"/>
  <c r="AP24" i="34"/>
  <c r="AQ24" i="34"/>
  <c r="AR24" i="34"/>
  <c r="AS24" i="34"/>
  <c r="AT24" i="34"/>
  <c r="AU24" i="34"/>
  <c r="AV24" i="34"/>
  <c r="AW24" i="34"/>
  <c r="AX24" i="34"/>
  <c r="AY24" i="34"/>
  <c r="J25" i="34"/>
  <c r="K25" i="34"/>
  <c r="L25" i="34"/>
  <c r="M25" i="34"/>
  <c r="N25" i="34"/>
  <c r="O25" i="34"/>
  <c r="P25" i="34"/>
  <c r="Q25" i="34"/>
  <c r="R25" i="34"/>
  <c r="S25" i="34"/>
  <c r="T25" i="34"/>
  <c r="U25" i="34"/>
  <c r="V25" i="34"/>
  <c r="W25" i="34"/>
  <c r="X25" i="34"/>
  <c r="AK25" i="34"/>
  <c r="AL25" i="34"/>
  <c r="AM25" i="34"/>
  <c r="AN25" i="34"/>
  <c r="AO25" i="34"/>
  <c r="AP25" i="34"/>
  <c r="AQ25" i="34"/>
  <c r="AR25" i="34"/>
  <c r="AS25" i="34"/>
  <c r="AT25" i="34"/>
  <c r="AU25" i="34"/>
  <c r="AV25" i="34"/>
  <c r="AW25" i="34"/>
  <c r="AX25" i="34"/>
  <c r="AY25" i="34"/>
  <c r="M26" i="34"/>
  <c r="N26" i="34"/>
  <c r="O26" i="34"/>
  <c r="P26" i="34"/>
  <c r="Q26" i="34"/>
  <c r="R26" i="34"/>
  <c r="S26" i="34"/>
  <c r="T26" i="34"/>
  <c r="U26" i="34"/>
  <c r="V26" i="34"/>
  <c r="W26" i="34"/>
  <c r="X26" i="34"/>
  <c r="AN26" i="34"/>
  <c r="AO26" i="34"/>
  <c r="AP26" i="34"/>
  <c r="AQ26" i="34"/>
  <c r="AR26" i="34"/>
  <c r="AS26" i="34"/>
  <c r="AT26" i="34"/>
  <c r="AU26" i="34"/>
  <c r="AV26" i="34"/>
  <c r="AW26" i="34"/>
  <c r="AX26" i="34"/>
  <c r="AY26" i="34"/>
  <c r="M27" i="34"/>
  <c r="J27" i="34" s="1"/>
  <c r="G27" i="34" s="1"/>
  <c r="N27" i="34"/>
  <c r="K27" i="34" s="1"/>
  <c r="H27" i="34" s="1"/>
  <c r="O27" i="34"/>
  <c r="L27" i="34" s="1"/>
  <c r="I27" i="34" s="1"/>
  <c r="P27" i="34"/>
  <c r="Q27" i="34"/>
  <c r="R27" i="34"/>
  <c r="S27" i="34"/>
  <c r="T27" i="34"/>
  <c r="U27" i="34"/>
  <c r="V27" i="34"/>
  <c r="W27" i="34"/>
  <c r="X27" i="34"/>
  <c r="AN27" i="34"/>
  <c r="AK27" i="34" s="1"/>
  <c r="AH27" i="34" s="1"/>
  <c r="AO27" i="34"/>
  <c r="AL27" i="34" s="1"/>
  <c r="AI27" i="34" s="1"/>
  <c r="AP27" i="34"/>
  <c r="AM27" i="34" s="1"/>
  <c r="AJ27" i="34" s="1"/>
  <c r="AQ27" i="34"/>
  <c r="AR27" i="34"/>
  <c r="AS27" i="34"/>
  <c r="AT27" i="34"/>
  <c r="AU27" i="34"/>
  <c r="AV27" i="34"/>
  <c r="AW27" i="34"/>
  <c r="AX27" i="34"/>
  <c r="AY27" i="34"/>
  <c r="AB36" i="34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T49" i="34"/>
  <c r="U49" i="34"/>
  <c r="V49" i="34"/>
  <c r="W49" i="34"/>
  <c r="X49" i="34"/>
  <c r="AH49" i="34"/>
  <c r="AI49" i="34"/>
  <c r="AJ49" i="34"/>
  <c r="AK49" i="34"/>
  <c r="AL49" i="34"/>
  <c r="AM49" i="34"/>
  <c r="AN49" i="34"/>
  <c r="AO49" i="34"/>
  <c r="AP49" i="34"/>
  <c r="AQ49" i="34"/>
  <c r="AR49" i="34"/>
  <c r="AS49" i="34"/>
  <c r="AT49" i="34"/>
  <c r="AU49" i="34"/>
  <c r="AV49" i="34"/>
  <c r="AW49" i="34"/>
  <c r="AX49" i="34"/>
  <c r="AY49" i="34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T50" i="34"/>
  <c r="U50" i="34"/>
  <c r="V50" i="34"/>
  <c r="W50" i="34"/>
  <c r="X50" i="34"/>
  <c r="AH50" i="34"/>
  <c r="AI50" i="34"/>
  <c r="AJ50" i="34"/>
  <c r="AK50" i="34"/>
  <c r="AL50" i="34"/>
  <c r="AM50" i="34"/>
  <c r="AN50" i="34"/>
  <c r="AO50" i="34"/>
  <c r="AP50" i="34"/>
  <c r="AQ50" i="34"/>
  <c r="AR50" i="34"/>
  <c r="AS50" i="34"/>
  <c r="AT50" i="34"/>
  <c r="AU50" i="34"/>
  <c r="AV50" i="34"/>
  <c r="AW50" i="34"/>
  <c r="AX50" i="34"/>
  <c r="AY50" i="34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U52" i="34"/>
  <c r="V52" i="34"/>
  <c r="W52" i="34"/>
  <c r="X52" i="34"/>
  <c r="AH52" i="34"/>
  <c r="AI52" i="34"/>
  <c r="AJ52" i="34"/>
  <c r="AK52" i="34"/>
  <c r="AL52" i="34"/>
  <c r="AM52" i="34"/>
  <c r="AN52" i="34"/>
  <c r="AO52" i="34"/>
  <c r="AP52" i="34"/>
  <c r="AQ52" i="34"/>
  <c r="AR52" i="34"/>
  <c r="AS52" i="34"/>
  <c r="AT52" i="34"/>
  <c r="AU52" i="34"/>
  <c r="AV52" i="34"/>
  <c r="AW52" i="34"/>
  <c r="AX52" i="34"/>
  <c r="AY52" i="34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T53" i="34"/>
  <c r="U53" i="34"/>
  <c r="V53" i="34"/>
  <c r="W53" i="34"/>
  <c r="X53" i="34"/>
  <c r="AH53" i="34"/>
  <c r="AI53" i="34"/>
  <c r="AJ53" i="34"/>
  <c r="AK53" i="34"/>
  <c r="AL53" i="34"/>
  <c r="AM53" i="34"/>
  <c r="AN53" i="34"/>
  <c r="AO53" i="34"/>
  <c r="AP53" i="34"/>
  <c r="AQ53" i="34"/>
  <c r="AR53" i="34"/>
  <c r="AS53" i="34"/>
  <c r="AT53" i="34"/>
  <c r="AU53" i="34"/>
  <c r="AV53" i="34"/>
  <c r="AW53" i="34"/>
  <c r="AX53" i="34"/>
  <c r="AY53" i="34"/>
  <c r="G54" i="34"/>
  <c r="H54" i="34"/>
  <c r="I54" i="34"/>
  <c r="J54" i="34"/>
  <c r="K54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AH54" i="34"/>
  <c r="AI54" i="34"/>
  <c r="AJ54" i="34"/>
  <c r="AK54" i="34"/>
  <c r="AL54" i="34"/>
  <c r="AM54" i="34"/>
  <c r="AN54" i="34"/>
  <c r="AO54" i="34"/>
  <c r="AP54" i="34"/>
  <c r="AQ54" i="34"/>
  <c r="AR54" i="34"/>
  <c r="AS54" i="34"/>
  <c r="AT54" i="34"/>
  <c r="AU54" i="34"/>
  <c r="AV54" i="34"/>
  <c r="AW54" i="34"/>
  <c r="AX54" i="34"/>
  <c r="AY54" i="34"/>
  <c r="G55" i="34"/>
  <c r="I55" i="34"/>
  <c r="K55" i="34"/>
  <c r="N55" i="34"/>
  <c r="M55" i="34" s="1"/>
  <c r="O55" i="34"/>
  <c r="Q55" i="34"/>
  <c r="P55" i="34" s="1"/>
  <c r="AH55" i="34"/>
  <c r="AJ55" i="34"/>
  <c r="AL55" i="34"/>
  <c r="AM55" i="34" s="1"/>
  <c r="AO55" i="34"/>
  <c r="AR55" i="34"/>
  <c r="AQ55" i="34" s="1"/>
  <c r="AS55" i="34"/>
  <c r="G56" i="34"/>
  <c r="I56" i="34"/>
  <c r="K56" i="34"/>
  <c r="J56" i="34" s="1"/>
  <c r="L56" i="34"/>
  <c r="N56" i="34"/>
  <c r="M56" i="34" s="1"/>
  <c r="Q56" i="34"/>
  <c r="AH56" i="34"/>
  <c r="AJ56" i="34"/>
  <c r="AL56" i="34"/>
  <c r="AK56" i="34" s="1"/>
  <c r="AN56" i="34"/>
  <c r="AP56" i="34"/>
  <c r="AR56" i="34"/>
  <c r="G57" i="34"/>
  <c r="I57" i="34"/>
  <c r="K57" i="34"/>
  <c r="J57" i="34" s="1"/>
  <c r="N57" i="34"/>
  <c r="M57" i="34" s="1"/>
  <c r="Q57" i="34"/>
  <c r="T57" i="34" s="1"/>
  <c r="R57" i="34"/>
  <c r="AH57" i="34"/>
  <c r="AJ57" i="34"/>
  <c r="AL57" i="34"/>
  <c r="AN57" i="34"/>
  <c r="AP57" i="34"/>
  <c r="AR57" i="34"/>
  <c r="AS57" i="34" s="1"/>
  <c r="G58" i="34"/>
  <c r="I58" i="34"/>
  <c r="K58" i="34"/>
  <c r="N58" i="34"/>
  <c r="M58" i="34" s="1"/>
  <c r="O58" i="34"/>
  <c r="Q58" i="34"/>
  <c r="P58" i="34" s="1"/>
  <c r="AH58" i="34"/>
  <c r="AJ58" i="34"/>
  <c r="AL58" i="34"/>
  <c r="AM58" i="34" s="1"/>
  <c r="AN58" i="34"/>
  <c r="AP58" i="34"/>
  <c r="AR58" i="34"/>
  <c r="AQ58" i="34" s="1"/>
  <c r="G59" i="34"/>
  <c r="H59" i="34"/>
  <c r="I59" i="34"/>
  <c r="J59" i="34"/>
  <c r="K59" i="34"/>
  <c r="L59" i="34"/>
  <c r="M59" i="34"/>
  <c r="N59" i="34"/>
  <c r="O59" i="34"/>
  <c r="P59" i="34"/>
  <c r="Q59" i="34"/>
  <c r="R59" i="34"/>
  <c r="S59" i="34"/>
  <c r="T59" i="34"/>
  <c r="U59" i="34"/>
  <c r="V59" i="34"/>
  <c r="W59" i="34"/>
  <c r="X59" i="34"/>
  <c r="AH59" i="34"/>
  <c r="AI59" i="34"/>
  <c r="AJ59" i="34"/>
  <c r="AK59" i="34"/>
  <c r="AL59" i="34"/>
  <c r="AM59" i="34"/>
  <c r="AN59" i="34"/>
  <c r="AO59" i="34"/>
  <c r="AP59" i="34"/>
  <c r="AQ59" i="34"/>
  <c r="AR59" i="34"/>
  <c r="AS59" i="34"/>
  <c r="AT59" i="34"/>
  <c r="AU59" i="34"/>
  <c r="AV59" i="34"/>
  <c r="AW59" i="34"/>
  <c r="AX59" i="34"/>
  <c r="AY59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AH62" i="34"/>
  <c r="AI62" i="34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AH63" i="34"/>
  <c r="AI63" i="34"/>
  <c r="AJ63" i="34"/>
  <c r="AK63" i="34"/>
  <c r="AL63" i="34"/>
  <c r="AM63" i="34"/>
  <c r="AN63" i="34"/>
  <c r="AO63" i="34"/>
  <c r="AP63" i="34"/>
  <c r="AQ63" i="34"/>
  <c r="AR63" i="34"/>
  <c r="AS63" i="34"/>
  <c r="AT63" i="34"/>
  <c r="AU63" i="34"/>
  <c r="AV63" i="34"/>
  <c r="AW63" i="34"/>
  <c r="AX63" i="34"/>
  <c r="AY63" i="34"/>
  <c r="G64" i="34"/>
  <c r="H64" i="34"/>
  <c r="I64" i="34"/>
  <c r="J64" i="34"/>
  <c r="K64" i="34"/>
  <c r="L64" i="34"/>
  <c r="M64" i="34"/>
  <c r="N64" i="34"/>
  <c r="O64" i="34"/>
  <c r="P64" i="34"/>
  <c r="Q64" i="34"/>
  <c r="R64" i="34"/>
  <c r="S64" i="34"/>
  <c r="T64" i="34"/>
  <c r="U64" i="34"/>
  <c r="V64" i="34"/>
  <c r="W64" i="34"/>
  <c r="X64" i="34"/>
  <c r="AH64" i="34"/>
  <c r="AI64" i="34"/>
  <c r="AJ64" i="34"/>
  <c r="AK64" i="34"/>
  <c r="AL64" i="34"/>
  <c r="AM64" i="34"/>
  <c r="AN64" i="34"/>
  <c r="AO64" i="34"/>
  <c r="AP64" i="34"/>
  <c r="AQ64" i="34"/>
  <c r="AR64" i="34"/>
  <c r="AS64" i="34"/>
  <c r="AT64" i="34"/>
  <c r="AU64" i="34"/>
  <c r="AV64" i="34"/>
  <c r="AW64" i="34"/>
  <c r="AX64" i="34"/>
  <c r="AY64" i="34"/>
  <c r="G65" i="34"/>
  <c r="H65" i="34"/>
  <c r="I65" i="34"/>
  <c r="J65" i="34"/>
  <c r="K65" i="34"/>
  <c r="L65" i="34"/>
  <c r="M65" i="34"/>
  <c r="N65" i="34"/>
  <c r="O65" i="34"/>
  <c r="P65" i="34"/>
  <c r="Q65" i="34"/>
  <c r="R65" i="34"/>
  <c r="S65" i="34"/>
  <c r="T65" i="34"/>
  <c r="U65" i="34"/>
  <c r="V65" i="34"/>
  <c r="W65" i="34"/>
  <c r="X65" i="34"/>
  <c r="AH65" i="34"/>
  <c r="AI65" i="34"/>
  <c r="AJ65" i="34"/>
  <c r="AK65" i="34"/>
  <c r="AL65" i="34"/>
  <c r="AM65" i="34"/>
  <c r="AN65" i="34"/>
  <c r="AO65" i="34"/>
  <c r="AP65" i="34"/>
  <c r="AQ65" i="34"/>
  <c r="AR65" i="34"/>
  <c r="AS65" i="34"/>
  <c r="AT65" i="34"/>
  <c r="AU65" i="34"/>
  <c r="AV65" i="34"/>
  <c r="AW65" i="34"/>
  <c r="AX65" i="34"/>
  <c r="AY65" i="34"/>
  <c r="G66" i="34"/>
  <c r="H66" i="34"/>
  <c r="I66" i="34"/>
  <c r="J66" i="34"/>
  <c r="K66" i="34"/>
  <c r="L66" i="34"/>
  <c r="M66" i="34"/>
  <c r="N66" i="34"/>
  <c r="O66" i="34"/>
  <c r="P66" i="34"/>
  <c r="Q66" i="34"/>
  <c r="R66" i="34"/>
  <c r="S66" i="34"/>
  <c r="T66" i="34"/>
  <c r="U66" i="34"/>
  <c r="V66" i="34"/>
  <c r="W66" i="34"/>
  <c r="X66" i="34"/>
  <c r="AH66" i="34"/>
  <c r="AI66" i="34"/>
  <c r="AJ66" i="34"/>
  <c r="AK66" i="34"/>
  <c r="AL66" i="34"/>
  <c r="AM66" i="34"/>
  <c r="AN66" i="34"/>
  <c r="AO66" i="34"/>
  <c r="AP66" i="34"/>
  <c r="AQ66" i="34"/>
  <c r="AR66" i="34"/>
  <c r="AS66" i="34"/>
  <c r="AT66" i="34"/>
  <c r="AU66" i="34"/>
  <c r="AV66" i="34"/>
  <c r="AW66" i="34"/>
  <c r="AX66" i="34"/>
  <c r="AY66" i="34"/>
  <c r="AB75" i="34"/>
  <c r="AB114" i="34" s="1"/>
  <c r="AB153" i="34" s="1"/>
  <c r="G88" i="34"/>
  <c r="H88" i="34"/>
  <c r="I88" i="34"/>
  <c r="J88" i="34"/>
  <c r="K88" i="34"/>
  <c r="L88" i="34"/>
  <c r="M88" i="34"/>
  <c r="N88" i="34"/>
  <c r="O88" i="34"/>
  <c r="P88" i="34"/>
  <c r="Q88" i="34"/>
  <c r="R88" i="34"/>
  <c r="S88" i="34"/>
  <c r="T88" i="34"/>
  <c r="U88" i="34"/>
  <c r="V88" i="34"/>
  <c r="W88" i="34"/>
  <c r="X88" i="34"/>
  <c r="AH88" i="34"/>
  <c r="AI88" i="34"/>
  <c r="AJ88" i="34"/>
  <c r="AK88" i="34"/>
  <c r="AL88" i="34"/>
  <c r="AM88" i="34"/>
  <c r="AN88" i="34"/>
  <c r="AO88" i="34"/>
  <c r="AP88" i="34"/>
  <c r="AQ88" i="34"/>
  <c r="AR88" i="34"/>
  <c r="AS88" i="34"/>
  <c r="AT88" i="34"/>
  <c r="AU88" i="34"/>
  <c r="AV88" i="34"/>
  <c r="AW88" i="34"/>
  <c r="AX88" i="34"/>
  <c r="AY88" i="34"/>
  <c r="G89" i="34"/>
  <c r="H89" i="34"/>
  <c r="I89" i="34"/>
  <c r="J89" i="34"/>
  <c r="K89" i="34"/>
  <c r="L89" i="34"/>
  <c r="M89" i="34"/>
  <c r="N89" i="34"/>
  <c r="O89" i="34"/>
  <c r="P89" i="34"/>
  <c r="Q89" i="34"/>
  <c r="R89" i="34"/>
  <c r="S89" i="34"/>
  <c r="T89" i="34"/>
  <c r="U89" i="34"/>
  <c r="V89" i="34"/>
  <c r="W89" i="34"/>
  <c r="X89" i="34"/>
  <c r="AH89" i="34"/>
  <c r="AI89" i="34"/>
  <c r="AJ89" i="34"/>
  <c r="AK89" i="34"/>
  <c r="AL89" i="34"/>
  <c r="AM89" i="34"/>
  <c r="AN89" i="34"/>
  <c r="AO89" i="34"/>
  <c r="AP89" i="34"/>
  <c r="AQ89" i="34"/>
  <c r="AR89" i="34"/>
  <c r="AS89" i="34"/>
  <c r="AT89" i="34"/>
  <c r="AU89" i="34"/>
  <c r="AV89" i="34"/>
  <c r="AW89" i="34"/>
  <c r="AX89" i="34"/>
  <c r="AY89" i="34"/>
  <c r="G91" i="34"/>
  <c r="H91" i="34"/>
  <c r="I91" i="34"/>
  <c r="J91" i="34"/>
  <c r="K91" i="34"/>
  <c r="L91" i="34"/>
  <c r="M91" i="34"/>
  <c r="N91" i="34"/>
  <c r="O91" i="34"/>
  <c r="P91" i="34"/>
  <c r="Q91" i="34"/>
  <c r="R91" i="34"/>
  <c r="S91" i="34"/>
  <c r="T91" i="34"/>
  <c r="U91" i="34"/>
  <c r="V91" i="34"/>
  <c r="W91" i="34"/>
  <c r="X91" i="34"/>
  <c r="AH91" i="34"/>
  <c r="AI91" i="34"/>
  <c r="AJ91" i="34"/>
  <c r="AK91" i="34"/>
  <c r="AL91" i="34"/>
  <c r="AM91" i="34"/>
  <c r="AN91" i="34"/>
  <c r="AO91" i="34"/>
  <c r="AP91" i="34"/>
  <c r="AQ91" i="34"/>
  <c r="AR91" i="34"/>
  <c r="AS91" i="34"/>
  <c r="AT91" i="34"/>
  <c r="AU91" i="34"/>
  <c r="AV91" i="34"/>
  <c r="AW91" i="34"/>
  <c r="AX91" i="34"/>
  <c r="AY91" i="34"/>
  <c r="G92" i="34"/>
  <c r="H92" i="34"/>
  <c r="I92" i="34"/>
  <c r="J92" i="34"/>
  <c r="K92" i="34"/>
  <c r="L92" i="34"/>
  <c r="M92" i="34"/>
  <c r="N92" i="34"/>
  <c r="O92" i="34"/>
  <c r="P92" i="34"/>
  <c r="Q92" i="34"/>
  <c r="R92" i="34"/>
  <c r="S92" i="34"/>
  <c r="T92" i="34"/>
  <c r="U92" i="34"/>
  <c r="V92" i="34"/>
  <c r="W92" i="34"/>
  <c r="X92" i="34"/>
  <c r="AH92" i="34"/>
  <c r="AI92" i="34"/>
  <c r="AJ92" i="34"/>
  <c r="AK92" i="34"/>
  <c r="AL92" i="34"/>
  <c r="AM92" i="34"/>
  <c r="AN92" i="34"/>
  <c r="AO92" i="34"/>
  <c r="AP92" i="34"/>
  <c r="AQ92" i="34"/>
  <c r="AR92" i="34"/>
  <c r="AS92" i="34"/>
  <c r="AT92" i="34"/>
  <c r="AU92" i="34"/>
  <c r="AV92" i="34"/>
  <c r="AW92" i="34"/>
  <c r="AX92" i="34"/>
  <c r="AY92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AH93" i="34"/>
  <c r="AI93" i="34"/>
  <c r="AJ93" i="34"/>
  <c r="AK93" i="34"/>
  <c r="AL93" i="34"/>
  <c r="AM93" i="34"/>
  <c r="AN93" i="34"/>
  <c r="AO93" i="34"/>
  <c r="AP93" i="34"/>
  <c r="AQ93" i="34"/>
  <c r="AR93" i="34"/>
  <c r="AS93" i="34"/>
  <c r="AT93" i="34"/>
  <c r="AU93" i="34"/>
  <c r="AV93" i="34"/>
  <c r="AW93" i="34"/>
  <c r="AX93" i="34"/>
  <c r="AY93" i="34"/>
  <c r="G98" i="34"/>
  <c r="H98" i="34"/>
  <c r="I98" i="34"/>
  <c r="J98" i="34"/>
  <c r="K98" i="34"/>
  <c r="L98" i="34"/>
  <c r="M98" i="34"/>
  <c r="N98" i="34"/>
  <c r="O98" i="34"/>
  <c r="P98" i="34"/>
  <c r="Q98" i="34"/>
  <c r="R98" i="34"/>
  <c r="S98" i="34"/>
  <c r="T98" i="34"/>
  <c r="U98" i="34"/>
  <c r="V98" i="34"/>
  <c r="W98" i="34"/>
  <c r="X98" i="34"/>
  <c r="AH98" i="34"/>
  <c r="AI98" i="34"/>
  <c r="AJ98" i="34"/>
  <c r="AK98" i="34"/>
  <c r="AL98" i="34"/>
  <c r="AM98" i="34"/>
  <c r="AN98" i="34"/>
  <c r="AO98" i="34"/>
  <c r="AP98" i="34"/>
  <c r="AQ98" i="34"/>
  <c r="AR98" i="34"/>
  <c r="AS98" i="34"/>
  <c r="AT98" i="34"/>
  <c r="AU98" i="34"/>
  <c r="AV98" i="34"/>
  <c r="AW98" i="34"/>
  <c r="AX98" i="34"/>
  <c r="AY98" i="34"/>
  <c r="G101" i="34"/>
  <c r="H101" i="34"/>
  <c r="I101" i="34"/>
  <c r="J101" i="34"/>
  <c r="K101" i="34"/>
  <c r="L101" i="34"/>
  <c r="M101" i="34"/>
  <c r="N101" i="34"/>
  <c r="O101" i="34"/>
  <c r="P101" i="34"/>
  <c r="Q101" i="34"/>
  <c r="R101" i="34"/>
  <c r="S101" i="34"/>
  <c r="T101" i="34"/>
  <c r="U101" i="34"/>
  <c r="V101" i="34"/>
  <c r="W101" i="34"/>
  <c r="X101" i="34"/>
  <c r="AH101" i="34"/>
  <c r="AI101" i="34"/>
  <c r="AJ101" i="34"/>
  <c r="AK101" i="34"/>
  <c r="AL101" i="34"/>
  <c r="AM101" i="34"/>
  <c r="AN101" i="34"/>
  <c r="AO101" i="34"/>
  <c r="AP101" i="34"/>
  <c r="AQ101" i="34"/>
  <c r="AR101" i="34"/>
  <c r="AS101" i="34"/>
  <c r="AT101" i="34"/>
  <c r="AU101" i="34"/>
  <c r="AV101" i="34"/>
  <c r="AW101" i="34"/>
  <c r="AX101" i="34"/>
  <c r="AY101" i="34"/>
  <c r="G102" i="34"/>
  <c r="H102" i="34"/>
  <c r="I102" i="34"/>
  <c r="J102" i="34"/>
  <c r="K102" i="34"/>
  <c r="L102" i="34"/>
  <c r="M102" i="34"/>
  <c r="N102" i="34"/>
  <c r="O102" i="34"/>
  <c r="P102" i="34"/>
  <c r="Q102" i="34"/>
  <c r="R102" i="34"/>
  <c r="S102" i="34"/>
  <c r="T102" i="34"/>
  <c r="U102" i="34"/>
  <c r="V102" i="34"/>
  <c r="W102" i="34"/>
  <c r="X102" i="34"/>
  <c r="AH102" i="34"/>
  <c r="AI102" i="34"/>
  <c r="AJ102" i="34"/>
  <c r="AK102" i="34"/>
  <c r="AL102" i="34"/>
  <c r="AM102" i="34"/>
  <c r="AN102" i="34"/>
  <c r="AO102" i="34"/>
  <c r="AP102" i="34"/>
  <c r="AQ102" i="34"/>
  <c r="AR102" i="34"/>
  <c r="AS102" i="34"/>
  <c r="AT102" i="34"/>
  <c r="AU102" i="34"/>
  <c r="AV102" i="34"/>
  <c r="AW102" i="34"/>
  <c r="AX102" i="34"/>
  <c r="AY102" i="34"/>
  <c r="G103" i="34"/>
  <c r="H103" i="34"/>
  <c r="I103" i="34"/>
  <c r="J103" i="34"/>
  <c r="K103" i="34"/>
  <c r="L103" i="34"/>
  <c r="M103" i="34"/>
  <c r="N103" i="34"/>
  <c r="O103" i="34"/>
  <c r="P103" i="34"/>
  <c r="Q103" i="34"/>
  <c r="R103" i="34"/>
  <c r="S103" i="34"/>
  <c r="T103" i="34"/>
  <c r="U103" i="34"/>
  <c r="V103" i="34"/>
  <c r="W103" i="34"/>
  <c r="X103" i="34"/>
  <c r="AH103" i="34"/>
  <c r="AI103" i="34"/>
  <c r="AJ103" i="34"/>
  <c r="AK103" i="34"/>
  <c r="AL103" i="34"/>
  <c r="AM103" i="34"/>
  <c r="AN103" i="34"/>
  <c r="AO103" i="34"/>
  <c r="AP103" i="34"/>
  <c r="AQ103" i="34"/>
  <c r="AR103" i="34"/>
  <c r="AS103" i="34"/>
  <c r="AT103" i="34"/>
  <c r="AU103" i="34"/>
  <c r="AV103" i="34"/>
  <c r="AW103" i="34"/>
  <c r="AX103" i="34"/>
  <c r="AY103" i="34"/>
  <c r="G104" i="34"/>
  <c r="H104" i="34"/>
  <c r="I104" i="34"/>
  <c r="J104" i="34"/>
  <c r="K104" i="34"/>
  <c r="L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AH104" i="34"/>
  <c r="AI104" i="34"/>
  <c r="AJ104" i="34"/>
  <c r="AK104" i="34"/>
  <c r="AL104" i="34"/>
  <c r="AM104" i="34"/>
  <c r="AN104" i="34"/>
  <c r="AO104" i="34"/>
  <c r="AP104" i="34"/>
  <c r="AQ104" i="34"/>
  <c r="AR104" i="34"/>
  <c r="AS104" i="34"/>
  <c r="AT104" i="34"/>
  <c r="AU104" i="34"/>
  <c r="AV104" i="34"/>
  <c r="AW104" i="34"/>
  <c r="AX104" i="34"/>
  <c r="AY104" i="34"/>
  <c r="G105" i="34"/>
  <c r="H105" i="34"/>
  <c r="I105" i="34"/>
  <c r="J105" i="34"/>
  <c r="K105" i="34"/>
  <c r="L105" i="34"/>
  <c r="M105" i="34"/>
  <c r="N105" i="34"/>
  <c r="O105" i="34"/>
  <c r="P105" i="34"/>
  <c r="Q105" i="34"/>
  <c r="R105" i="34"/>
  <c r="S105" i="34"/>
  <c r="T105" i="34"/>
  <c r="U105" i="34"/>
  <c r="V105" i="34"/>
  <c r="W105" i="34"/>
  <c r="X105" i="34"/>
  <c r="AH105" i="34"/>
  <c r="AI105" i="34"/>
  <c r="AJ105" i="34"/>
  <c r="AK105" i="34"/>
  <c r="AL105" i="34"/>
  <c r="AM105" i="34"/>
  <c r="AN105" i="34"/>
  <c r="AO105" i="34"/>
  <c r="AP105" i="34"/>
  <c r="AQ105" i="34"/>
  <c r="AR105" i="34"/>
  <c r="AS105" i="34"/>
  <c r="AT105" i="34"/>
  <c r="AU105" i="34"/>
  <c r="AV105" i="34"/>
  <c r="AW105" i="34"/>
  <c r="AX105" i="34"/>
  <c r="AY105" i="34"/>
  <c r="A114" i="34"/>
  <c r="A153" i="34" s="1"/>
  <c r="G127" i="34"/>
  <c r="H127" i="34"/>
  <c r="I127" i="34"/>
  <c r="J127" i="34"/>
  <c r="K127" i="34"/>
  <c r="L127" i="34"/>
  <c r="M127" i="34"/>
  <c r="N127" i="34"/>
  <c r="O127" i="34"/>
  <c r="P127" i="34"/>
  <c r="Q127" i="34"/>
  <c r="R127" i="34"/>
  <c r="AH127" i="34"/>
  <c r="AI127" i="34"/>
  <c r="AJ127" i="34"/>
  <c r="AK127" i="34"/>
  <c r="AL127" i="34"/>
  <c r="AM127" i="34"/>
  <c r="AN127" i="34"/>
  <c r="AO127" i="34"/>
  <c r="AP127" i="34"/>
  <c r="AQ127" i="34"/>
  <c r="AR127" i="34"/>
  <c r="AS127" i="34"/>
  <c r="G128" i="34"/>
  <c r="H128" i="34"/>
  <c r="I128" i="34"/>
  <c r="J128" i="34"/>
  <c r="K128" i="34"/>
  <c r="L128" i="34"/>
  <c r="M128" i="34"/>
  <c r="N128" i="34"/>
  <c r="O128" i="34"/>
  <c r="P128" i="34"/>
  <c r="Q128" i="34"/>
  <c r="R128" i="34"/>
  <c r="AH128" i="34"/>
  <c r="AI128" i="34"/>
  <c r="AJ128" i="34"/>
  <c r="AK128" i="34"/>
  <c r="AL128" i="34"/>
  <c r="AM128" i="34"/>
  <c r="AN128" i="34"/>
  <c r="AO128" i="34"/>
  <c r="AP128" i="34"/>
  <c r="AQ128" i="34"/>
  <c r="AR128" i="34"/>
  <c r="AS128" i="34"/>
  <c r="G130" i="34"/>
  <c r="H130" i="34"/>
  <c r="I130" i="34"/>
  <c r="J130" i="34"/>
  <c r="K130" i="34"/>
  <c r="L130" i="34"/>
  <c r="M130" i="34"/>
  <c r="N130" i="34"/>
  <c r="O130" i="34"/>
  <c r="P130" i="34"/>
  <c r="Q130" i="34"/>
  <c r="R130" i="34"/>
  <c r="AH130" i="34"/>
  <c r="AI130" i="34"/>
  <c r="AJ130" i="34"/>
  <c r="AK130" i="34"/>
  <c r="AL130" i="34"/>
  <c r="AM130" i="34"/>
  <c r="AN130" i="34"/>
  <c r="AO130" i="34"/>
  <c r="AP130" i="34"/>
  <c r="AQ130" i="34"/>
  <c r="AR130" i="34"/>
  <c r="AS130" i="34"/>
  <c r="G131" i="34"/>
  <c r="H131" i="34"/>
  <c r="I131" i="34"/>
  <c r="J131" i="34"/>
  <c r="K131" i="34"/>
  <c r="L131" i="34"/>
  <c r="M131" i="34"/>
  <c r="N131" i="34"/>
  <c r="O131" i="34"/>
  <c r="P131" i="34"/>
  <c r="Q131" i="34"/>
  <c r="R131" i="34"/>
  <c r="AH131" i="34"/>
  <c r="AI131" i="34"/>
  <c r="AJ131" i="34"/>
  <c r="AK131" i="34"/>
  <c r="AL131" i="34"/>
  <c r="AM131" i="34"/>
  <c r="AN131" i="34"/>
  <c r="AO131" i="34"/>
  <c r="AP131" i="34"/>
  <c r="AQ131" i="34"/>
  <c r="AR131" i="34"/>
  <c r="AS131" i="34"/>
  <c r="G132" i="34"/>
  <c r="H132" i="34"/>
  <c r="I132" i="34"/>
  <c r="J132" i="34"/>
  <c r="K132" i="34"/>
  <c r="L132" i="34"/>
  <c r="M132" i="34"/>
  <c r="N132" i="34"/>
  <c r="O132" i="34"/>
  <c r="P132" i="34"/>
  <c r="Q132" i="34"/>
  <c r="R132" i="34"/>
  <c r="AH132" i="34"/>
  <c r="AI132" i="34"/>
  <c r="AJ132" i="34"/>
  <c r="AK132" i="34"/>
  <c r="AL132" i="34"/>
  <c r="AM132" i="34"/>
  <c r="AN132" i="34"/>
  <c r="AO132" i="34"/>
  <c r="AP132" i="34"/>
  <c r="AQ132" i="34"/>
  <c r="AR132" i="34"/>
  <c r="AS132" i="34"/>
  <c r="G137" i="34"/>
  <c r="H137" i="34"/>
  <c r="I137" i="34"/>
  <c r="J137" i="34"/>
  <c r="K137" i="34"/>
  <c r="L137" i="34"/>
  <c r="M137" i="34"/>
  <c r="N137" i="34"/>
  <c r="O137" i="34"/>
  <c r="P137" i="34"/>
  <c r="Q137" i="34"/>
  <c r="R137" i="34"/>
  <c r="AH137" i="34"/>
  <c r="AI137" i="34"/>
  <c r="AJ137" i="34"/>
  <c r="AK137" i="34"/>
  <c r="AL137" i="34"/>
  <c r="AM137" i="34"/>
  <c r="AN137" i="34"/>
  <c r="AO137" i="34"/>
  <c r="AP137" i="34"/>
  <c r="AQ137" i="34"/>
  <c r="AR137" i="34"/>
  <c r="AS137" i="34"/>
  <c r="G140" i="34"/>
  <c r="H140" i="34"/>
  <c r="I140" i="34"/>
  <c r="J140" i="34"/>
  <c r="K140" i="34"/>
  <c r="L140" i="34"/>
  <c r="M140" i="34"/>
  <c r="N140" i="34"/>
  <c r="O140" i="34"/>
  <c r="P140" i="34"/>
  <c r="Q140" i="34"/>
  <c r="R140" i="34"/>
  <c r="AH140" i="34"/>
  <c r="AI140" i="34"/>
  <c r="AJ140" i="34"/>
  <c r="AK140" i="34"/>
  <c r="AL140" i="34"/>
  <c r="AM140" i="34"/>
  <c r="AN140" i="34"/>
  <c r="AO140" i="34"/>
  <c r="AP140" i="34"/>
  <c r="AQ140" i="34"/>
  <c r="AR140" i="34"/>
  <c r="AS140" i="34"/>
  <c r="G141" i="34"/>
  <c r="H141" i="34"/>
  <c r="I141" i="34"/>
  <c r="J141" i="34"/>
  <c r="K141" i="34"/>
  <c r="L141" i="34"/>
  <c r="M141" i="34"/>
  <c r="N141" i="34"/>
  <c r="O141" i="34"/>
  <c r="P141" i="34"/>
  <c r="Q141" i="34"/>
  <c r="R141" i="34"/>
  <c r="AH141" i="34"/>
  <c r="AI141" i="34"/>
  <c r="AJ141" i="34"/>
  <c r="AK141" i="34"/>
  <c r="AL141" i="34"/>
  <c r="AM141" i="34"/>
  <c r="AN141" i="34"/>
  <c r="AO141" i="34"/>
  <c r="AP141" i="34"/>
  <c r="AQ141" i="34"/>
  <c r="AR141" i="34"/>
  <c r="AS141" i="34"/>
  <c r="G142" i="34"/>
  <c r="H142" i="34"/>
  <c r="I142" i="34"/>
  <c r="J142" i="34"/>
  <c r="K142" i="34"/>
  <c r="L142" i="34"/>
  <c r="M142" i="34"/>
  <c r="N142" i="34"/>
  <c r="O142" i="34"/>
  <c r="P142" i="34"/>
  <c r="Q142" i="34"/>
  <c r="R142" i="34"/>
  <c r="AH142" i="34"/>
  <c r="AI142" i="34"/>
  <c r="AJ142" i="34"/>
  <c r="AK142" i="34"/>
  <c r="AL142" i="34"/>
  <c r="AM142" i="34"/>
  <c r="AN142" i="34"/>
  <c r="AO142" i="34"/>
  <c r="AP142" i="34"/>
  <c r="AQ142" i="34"/>
  <c r="AR142" i="34"/>
  <c r="AS142" i="34"/>
  <c r="G143" i="34"/>
  <c r="H143" i="34"/>
  <c r="I143" i="34"/>
  <c r="J143" i="34"/>
  <c r="K143" i="34"/>
  <c r="L143" i="34"/>
  <c r="M143" i="34"/>
  <c r="N143" i="34"/>
  <c r="O143" i="34"/>
  <c r="P143" i="34"/>
  <c r="Q143" i="34"/>
  <c r="R143" i="34"/>
  <c r="AH143" i="34"/>
  <c r="AI143" i="34"/>
  <c r="AJ143" i="34"/>
  <c r="AK143" i="34"/>
  <c r="AL143" i="34"/>
  <c r="AM143" i="34"/>
  <c r="AN143" i="34"/>
  <c r="AO143" i="34"/>
  <c r="AP143" i="34"/>
  <c r="AQ143" i="34"/>
  <c r="AR143" i="34"/>
  <c r="AS143" i="34"/>
  <c r="G144" i="34"/>
  <c r="H144" i="34"/>
  <c r="I144" i="34"/>
  <c r="J144" i="34"/>
  <c r="K144" i="34"/>
  <c r="L144" i="34"/>
  <c r="M144" i="34"/>
  <c r="N144" i="34"/>
  <c r="O144" i="34"/>
  <c r="P144" i="34"/>
  <c r="Q144" i="34"/>
  <c r="R144" i="34"/>
  <c r="AH144" i="34"/>
  <c r="AI144" i="34"/>
  <c r="AJ144" i="34"/>
  <c r="AK144" i="34"/>
  <c r="AL144" i="34"/>
  <c r="AM144" i="34"/>
  <c r="AN144" i="34"/>
  <c r="AO144" i="34"/>
  <c r="AP144" i="34"/>
  <c r="AQ144" i="34"/>
  <c r="AR144" i="34"/>
  <c r="AS144" i="34"/>
  <c r="G10" i="33"/>
  <c r="H10" i="33"/>
  <c r="I10" i="33"/>
  <c r="J10" i="33"/>
  <c r="K10" i="33"/>
  <c r="L10" i="33"/>
  <c r="M10" i="33"/>
  <c r="N10" i="33"/>
  <c r="O10" i="33"/>
  <c r="P10" i="33"/>
  <c r="Q10" i="33"/>
  <c r="R10" i="33"/>
  <c r="S10" i="33"/>
  <c r="T10" i="33"/>
  <c r="U10" i="33"/>
  <c r="V10" i="33"/>
  <c r="W10" i="33"/>
  <c r="X10" i="33"/>
  <c r="AH10" i="33"/>
  <c r="AI10" i="33"/>
  <c r="AJ10" i="33"/>
  <c r="AK10" i="33"/>
  <c r="AL10" i="33"/>
  <c r="AM10" i="33"/>
  <c r="AN10" i="33"/>
  <c r="AO10" i="33"/>
  <c r="AP10" i="33"/>
  <c r="AQ10" i="33"/>
  <c r="AR10" i="33"/>
  <c r="AS10" i="33"/>
  <c r="AT10" i="33"/>
  <c r="AU10" i="33"/>
  <c r="AV10" i="33"/>
  <c r="AW10" i="33"/>
  <c r="AX10" i="33"/>
  <c r="AY10" i="33"/>
  <c r="G11" i="33"/>
  <c r="H11" i="33"/>
  <c r="I11" i="33"/>
  <c r="J11" i="33"/>
  <c r="K11" i="33"/>
  <c r="L11" i="33"/>
  <c r="M11" i="33"/>
  <c r="N11" i="33"/>
  <c r="O11" i="33"/>
  <c r="P11" i="33"/>
  <c r="Q11" i="33"/>
  <c r="R11" i="33"/>
  <c r="S11" i="33"/>
  <c r="T11" i="33"/>
  <c r="U11" i="33"/>
  <c r="V11" i="33"/>
  <c r="W11" i="33"/>
  <c r="X11" i="33"/>
  <c r="AH11" i="33"/>
  <c r="AI11" i="33"/>
  <c r="AJ11" i="33"/>
  <c r="AK11" i="33"/>
  <c r="AL11" i="33"/>
  <c r="AM11" i="33"/>
  <c r="AN11" i="33"/>
  <c r="AO11" i="33"/>
  <c r="AP11" i="33"/>
  <c r="AQ11" i="33"/>
  <c r="AR11" i="33"/>
  <c r="AS11" i="33"/>
  <c r="AT11" i="33"/>
  <c r="AU11" i="33"/>
  <c r="AV11" i="33"/>
  <c r="AW11" i="33"/>
  <c r="AX11" i="33"/>
  <c r="AY11" i="33"/>
  <c r="G13" i="33"/>
  <c r="H13" i="33"/>
  <c r="I13" i="33"/>
  <c r="J13" i="33"/>
  <c r="K13" i="33"/>
  <c r="L13" i="33"/>
  <c r="M13" i="33"/>
  <c r="N13" i="33"/>
  <c r="O13" i="33"/>
  <c r="P13" i="33"/>
  <c r="Q13" i="33"/>
  <c r="R13" i="33"/>
  <c r="S13" i="33"/>
  <c r="T13" i="33"/>
  <c r="U13" i="33"/>
  <c r="V13" i="33"/>
  <c r="W13" i="33"/>
  <c r="X13" i="33"/>
  <c r="J15" i="33"/>
  <c r="K15" i="33"/>
  <c r="L15" i="33"/>
  <c r="M15" i="33"/>
  <c r="N15" i="33"/>
  <c r="O15" i="33"/>
  <c r="P15" i="33"/>
  <c r="Q15" i="33"/>
  <c r="R15" i="33"/>
  <c r="S15" i="33"/>
  <c r="T15" i="33"/>
  <c r="U15" i="33"/>
  <c r="V15" i="33"/>
  <c r="W15" i="33"/>
  <c r="X15" i="33"/>
  <c r="AK15" i="33"/>
  <c r="AL15" i="33"/>
  <c r="AM15" i="33"/>
  <c r="AN15" i="33"/>
  <c r="AO15" i="33"/>
  <c r="AP15" i="33"/>
  <c r="AQ15" i="33"/>
  <c r="AR15" i="33"/>
  <c r="AS15" i="33"/>
  <c r="AT15" i="33"/>
  <c r="AU15" i="33"/>
  <c r="AV15" i="33"/>
  <c r="AW15" i="33"/>
  <c r="AX15" i="33"/>
  <c r="AY15" i="33"/>
  <c r="V16" i="33"/>
  <c r="W16" i="33"/>
  <c r="T16" i="33" s="1"/>
  <c r="AX16" i="33"/>
  <c r="W17" i="33"/>
  <c r="V17" i="33" s="1"/>
  <c r="AX17" i="33"/>
  <c r="T18" i="33"/>
  <c r="S18" i="33" s="1"/>
  <c r="W18" i="33"/>
  <c r="V18" i="33" s="1"/>
  <c r="X18" i="33"/>
  <c r="AX18" i="33"/>
  <c r="W19" i="33"/>
  <c r="T19" i="33" s="1"/>
  <c r="AX19" i="33"/>
  <c r="G20" i="33"/>
  <c r="H20" i="33"/>
  <c r="I20" i="33"/>
  <c r="J20" i="33"/>
  <c r="K20" i="33"/>
  <c r="L20" i="33"/>
  <c r="M20" i="33"/>
  <c r="N20" i="33"/>
  <c r="O20" i="33"/>
  <c r="P20" i="33"/>
  <c r="Q20" i="33"/>
  <c r="R20" i="33"/>
  <c r="S20" i="33"/>
  <c r="T20" i="33"/>
  <c r="U20" i="33"/>
  <c r="V20" i="33"/>
  <c r="W20" i="33"/>
  <c r="X20" i="33"/>
  <c r="AH20" i="33"/>
  <c r="AI20" i="33"/>
  <c r="AJ20" i="33"/>
  <c r="AK20" i="33"/>
  <c r="AL20" i="33"/>
  <c r="AM20" i="33"/>
  <c r="AN20" i="33"/>
  <c r="AO20" i="33"/>
  <c r="AP20" i="33"/>
  <c r="AQ20" i="33"/>
  <c r="AR20" i="33"/>
  <c r="AS20" i="33"/>
  <c r="AT20" i="33"/>
  <c r="AU20" i="33"/>
  <c r="AV20" i="33"/>
  <c r="AW20" i="33"/>
  <c r="AX20" i="33"/>
  <c r="AY20" i="33"/>
  <c r="J21" i="33"/>
  <c r="J21" i="34" s="1"/>
  <c r="K21" i="33"/>
  <c r="K21" i="34" s="1"/>
  <c r="L21" i="33"/>
  <c r="AK21" i="33"/>
  <c r="AK21" i="34" s="1"/>
  <c r="AL21" i="33"/>
  <c r="AL21" i="34" s="1"/>
  <c r="AM21" i="33"/>
  <c r="AM21" i="34" s="1"/>
  <c r="G23" i="33"/>
  <c r="H23" i="33"/>
  <c r="I23" i="33"/>
  <c r="J23" i="33"/>
  <c r="K23" i="33"/>
  <c r="L23" i="33"/>
  <c r="M23" i="33"/>
  <c r="N23" i="33"/>
  <c r="O23" i="33"/>
  <c r="P23" i="33"/>
  <c r="Q23" i="33"/>
  <c r="R23" i="33"/>
  <c r="S23" i="33"/>
  <c r="T23" i="33"/>
  <c r="U23" i="33"/>
  <c r="V23" i="33"/>
  <c r="W23" i="33"/>
  <c r="X23" i="33"/>
  <c r="AH23" i="33"/>
  <c r="AI23" i="33"/>
  <c r="AJ23" i="33"/>
  <c r="AK23" i="33"/>
  <c r="AL23" i="33"/>
  <c r="AM23" i="33"/>
  <c r="AN23" i="33"/>
  <c r="AO23" i="33"/>
  <c r="AP23" i="33"/>
  <c r="AQ23" i="33"/>
  <c r="AR23" i="33"/>
  <c r="AS23" i="33"/>
  <c r="AT23" i="33"/>
  <c r="AU23" i="33"/>
  <c r="AV23" i="33"/>
  <c r="AW23" i="33"/>
  <c r="AX23" i="33"/>
  <c r="AY23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V24" i="33"/>
  <c r="W24" i="33"/>
  <c r="X24" i="33"/>
  <c r="AH24" i="33"/>
  <c r="AI24" i="33"/>
  <c r="AJ24" i="33"/>
  <c r="AK24" i="33"/>
  <c r="AL24" i="33"/>
  <c r="AM24" i="33"/>
  <c r="AN24" i="33"/>
  <c r="AO24" i="33"/>
  <c r="AP24" i="33"/>
  <c r="AQ24" i="33"/>
  <c r="AR24" i="33"/>
  <c r="AS24" i="33"/>
  <c r="AT24" i="33"/>
  <c r="AU24" i="33"/>
  <c r="AV24" i="33"/>
  <c r="AW24" i="33"/>
  <c r="AX24" i="33"/>
  <c r="AY24" i="33"/>
  <c r="J25" i="33"/>
  <c r="K25" i="33"/>
  <c r="L25" i="33"/>
  <c r="M25" i="33"/>
  <c r="N25" i="33"/>
  <c r="O25" i="33"/>
  <c r="P25" i="33"/>
  <c r="Q25" i="33"/>
  <c r="R25" i="33"/>
  <c r="S25" i="33"/>
  <c r="T25" i="33"/>
  <c r="U25" i="33"/>
  <c r="V25" i="33"/>
  <c r="W25" i="33"/>
  <c r="X25" i="33"/>
  <c r="AK25" i="33"/>
  <c r="AL25" i="33"/>
  <c r="AM25" i="33"/>
  <c r="AN25" i="33"/>
  <c r="AO25" i="33"/>
  <c r="AP25" i="33"/>
  <c r="AQ25" i="33"/>
  <c r="AR25" i="33"/>
  <c r="AS25" i="33"/>
  <c r="AT25" i="33"/>
  <c r="AU25" i="33"/>
  <c r="AV25" i="33"/>
  <c r="AW25" i="33"/>
  <c r="AX25" i="33"/>
  <c r="AY25" i="33"/>
  <c r="M26" i="33"/>
  <c r="N26" i="33"/>
  <c r="O26" i="33"/>
  <c r="P26" i="33"/>
  <c r="Q26" i="33"/>
  <c r="R26" i="33"/>
  <c r="S26" i="33"/>
  <c r="T26" i="33"/>
  <c r="U26" i="33"/>
  <c r="V26" i="33"/>
  <c r="W26" i="33"/>
  <c r="X26" i="33"/>
  <c r="AN26" i="33"/>
  <c r="AO26" i="33"/>
  <c r="AP26" i="33"/>
  <c r="AQ26" i="33"/>
  <c r="AR26" i="33"/>
  <c r="AS26" i="33"/>
  <c r="AT26" i="33"/>
  <c r="AU26" i="33"/>
  <c r="AV26" i="33"/>
  <c r="AW26" i="33"/>
  <c r="AX26" i="33"/>
  <c r="AY26" i="33"/>
  <c r="M27" i="33"/>
  <c r="J27" i="33" s="1"/>
  <c r="G27" i="33" s="1"/>
  <c r="N27" i="33"/>
  <c r="K27" i="33" s="1"/>
  <c r="H27" i="33" s="1"/>
  <c r="O27" i="33"/>
  <c r="L27" i="33" s="1"/>
  <c r="I27" i="33" s="1"/>
  <c r="P27" i="33"/>
  <c r="Q27" i="33"/>
  <c r="R27" i="33"/>
  <c r="S27" i="33"/>
  <c r="T27" i="33"/>
  <c r="U27" i="33"/>
  <c r="V27" i="33"/>
  <c r="W27" i="33"/>
  <c r="X27" i="33"/>
  <c r="AN27" i="33"/>
  <c r="AK27" i="33" s="1"/>
  <c r="AH27" i="33" s="1"/>
  <c r="AO27" i="33"/>
  <c r="AL27" i="33" s="1"/>
  <c r="AI27" i="33" s="1"/>
  <c r="AP27" i="33"/>
  <c r="AM27" i="33" s="1"/>
  <c r="AJ27" i="33" s="1"/>
  <c r="AQ27" i="33"/>
  <c r="AR27" i="33"/>
  <c r="AS27" i="33"/>
  <c r="AT27" i="33"/>
  <c r="AU27" i="33"/>
  <c r="AV27" i="33"/>
  <c r="AW27" i="33"/>
  <c r="AX27" i="33"/>
  <c r="AY27" i="33"/>
  <c r="AB36" i="33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T49" i="33"/>
  <c r="U49" i="33"/>
  <c r="V49" i="33"/>
  <c r="W49" i="33"/>
  <c r="X49" i="33"/>
  <c r="AH49" i="33"/>
  <c r="AI49" i="33"/>
  <c r="AJ49" i="33"/>
  <c r="AK49" i="33"/>
  <c r="AL49" i="33"/>
  <c r="AM49" i="33"/>
  <c r="AN49" i="33"/>
  <c r="AO49" i="33"/>
  <c r="AP49" i="33"/>
  <c r="AQ49" i="33"/>
  <c r="AR49" i="33"/>
  <c r="AS49" i="33"/>
  <c r="AT49" i="33"/>
  <c r="AU49" i="33"/>
  <c r="AV49" i="33"/>
  <c r="AW49" i="33"/>
  <c r="AX49" i="33"/>
  <c r="AY49" i="33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U50" i="33"/>
  <c r="V50" i="33"/>
  <c r="W50" i="33"/>
  <c r="X50" i="33"/>
  <c r="AH50" i="33"/>
  <c r="AI50" i="33"/>
  <c r="AJ50" i="33"/>
  <c r="AK50" i="33"/>
  <c r="AL50" i="33"/>
  <c r="AM50" i="33"/>
  <c r="AN50" i="33"/>
  <c r="AO50" i="33"/>
  <c r="AP50" i="33"/>
  <c r="AQ50" i="33"/>
  <c r="AR50" i="33"/>
  <c r="AS50" i="33"/>
  <c r="AT50" i="33"/>
  <c r="AU50" i="33"/>
  <c r="AV50" i="33"/>
  <c r="AW50" i="33"/>
  <c r="AX50" i="33"/>
  <c r="AY50" i="33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T52" i="33"/>
  <c r="U52" i="33"/>
  <c r="V52" i="33"/>
  <c r="W52" i="33"/>
  <c r="X52" i="33"/>
  <c r="AH52" i="33"/>
  <c r="AI52" i="33"/>
  <c r="AJ52" i="33"/>
  <c r="AK52" i="33"/>
  <c r="AL52" i="33"/>
  <c r="AM52" i="33"/>
  <c r="AN52" i="33"/>
  <c r="AO52" i="33"/>
  <c r="AP52" i="33"/>
  <c r="AQ52" i="33"/>
  <c r="AR52" i="33"/>
  <c r="AS52" i="33"/>
  <c r="AT52" i="33"/>
  <c r="AU52" i="33"/>
  <c r="AV52" i="33"/>
  <c r="AW52" i="33"/>
  <c r="AX52" i="33"/>
  <c r="AY52" i="33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T53" i="33"/>
  <c r="U53" i="33"/>
  <c r="V53" i="33"/>
  <c r="W53" i="33"/>
  <c r="X53" i="33"/>
  <c r="AH53" i="33"/>
  <c r="AI53" i="33"/>
  <c r="AJ53" i="33"/>
  <c r="AK53" i="33"/>
  <c r="AL53" i="33"/>
  <c r="AM53" i="33"/>
  <c r="AN53" i="33"/>
  <c r="AO53" i="33"/>
  <c r="AP53" i="33"/>
  <c r="AQ53" i="33"/>
  <c r="AR53" i="33"/>
  <c r="AS53" i="33"/>
  <c r="AT53" i="33"/>
  <c r="AU53" i="33"/>
  <c r="AV53" i="33"/>
  <c r="AW53" i="33"/>
  <c r="AX53" i="33"/>
  <c r="AY53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X54" i="33"/>
  <c r="AH54" i="33"/>
  <c r="AI54" i="33"/>
  <c r="AJ54" i="33"/>
  <c r="AK54" i="33"/>
  <c r="AL54" i="33"/>
  <c r="AM54" i="33"/>
  <c r="AN54" i="33"/>
  <c r="AO54" i="33"/>
  <c r="AP54" i="33"/>
  <c r="AQ54" i="33"/>
  <c r="AR54" i="33"/>
  <c r="AS54" i="33"/>
  <c r="AT54" i="33"/>
  <c r="AU54" i="33"/>
  <c r="AV54" i="33"/>
  <c r="AW54" i="33"/>
  <c r="AX54" i="33"/>
  <c r="AY54" i="33"/>
  <c r="G55" i="33"/>
  <c r="I55" i="33"/>
  <c r="K55" i="33"/>
  <c r="J55" i="33" s="1"/>
  <c r="L55" i="33"/>
  <c r="M55" i="33"/>
  <c r="N55" i="33"/>
  <c r="O55" i="33" s="1"/>
  <c r="Q55" i="33"/>
  <c r="AH55" i="33"/>
  <c r="AJ55" i="33"/>
  <c r="AL55" i="33"/>
  <c r="AK55" i="33" s="1"/>
  <c r="AM55" i="33"/>
  <c r="AN55" i="33"/>
  <c r="AO55" i="33"/>
  <c r="AP55" i="33" s="1"/>
  <c r="AR55" i="33"/>
  <c r="AS55" i="33" s="1"/>
  <c r="G56" i="33"/>
  <c r="I56" i="33"/>
  <c r="K56" i="33"/>
  <c r="N56" i="33"/>
  <c r="M56" i="33" s="1"/>
  <c r="Q56" i="33"/>
  <c r="P56" i="33" s="1"/>
  <c r="AH56" i="33"/>
  <c r="AJ56" i="33"/>
  <c r="AL56" i="33"/>
  <c r="AM56" i="33" s="1"/>
  <c r="AN56" i="33"/>
  <c r="AP56" i="33"/>
  <c r="AR56" i="33"/>
  <c r="AQ56" i="33" s="1"/>
  <c r="G57" i="33"/>
  <c r="I57" i="33"/>
  <c r="K57" i="33"/>
  <c r="L57" i="33" s="1"/>
  <c r="N57" i="33"/>
  <c r="Q57" i="33"/>
  <c r="P57" i="33" s="1"/>
  <c r="R57" i="33"/>
  <c r="AH57" i="33"/>
  <c r="AJ57" i="33"/>
  <c r="AL57" i="33"/>
  <c r="AK57" i="33" s="1"/>
  <c r="AM57" i="33"/>
  <c r="AN57" i="33"/>
  <c r="AP57" i="33"/>
  <c r="AR57" i="33"/>
  <c r="AQ57" i="33" s="1"/>
  <c r="AS57" i="33"/>
  <c r="G58" i="33"/>
  <c r="I58" i="33"/>
  <c r="K58" i="33"/>
  <c r="J58" i="33" s="1"/>
  <c r="N58" i="33"/>
  <c r="O58" i="33" s="1"/>
  <c r="Q58" i="33"/>
  <c r="AH58" i="33"/>
  <c r="AJ58" i="33"/>
  <c r="AL58" i="33"/>
  <c r="AK58" i="33" s="1"/>
  <c r="AM58" i="33"/>
  <c r="AN58" i="33"/>
  <c r="AP58" i="33"/>
  <c r="AR58" i="33"/>
  <c r="G59" i="33"/>
  <c r="H59" i="33"/>
  <c r="I59" i="33"/>
  <c r="J59" i="33"/>
  <c r="K59" i="33"/>
  <c r="L59" i="33"/>
  <c r="M59" i="33"/>
  <c r="N59" i="33"/>
  <c r="O59" i="33"/>
  <c r="P59" i="33"/>
  <c r="Q59" i="33"/>
  <c r="R59" i="33"/>
  <c r="S59" i="33"/>
  <c r="T59" i="33"/>
  <c r="U59" i="33"/>
  <c r="V59" i="33"/>
  <c r="W59" i="33"/>
  <c r="X59" i="33"/>
  <c r="AH59" i="33"/>
  <c r="AI59" i="33"/>
  <c r="AJ59" i="33"/>
  <c r="AK59" i="33"/>
  <c r="AL59" i="33"/>
  <c r="AM59" i="33"/>
  <c r="AN59" i="33"/>
  <c r="AO59" i="33"/>
  <c r="AP59" i="33"/>
  <c r="AQ59" i="33"/>
  <c r="AR59" i="33"/>
  <c r="AS59" i="33"/>
  <c r="AT59" i="33"/>
  <c r="AU59" i="33"/>
  <c r="AV59" i="33"/>
  <c r="AW59" i="33"/>
  <c r="AX59" i="33"/>
  <c r="AY59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X62" i="33"/>
  <c r="AH62" i="33"/>
  <c r="AI62" i="33"/>
  <c r="AJ62" i="33"/>
  <c r="AK62" i="33"/>
  <c r="AL62" i="33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G63" i="33"/>
  <c r="H63" i="33"/>
  <c r="I63" i="33"/>
  <c r="J63" i="33"/>
  <c r="K63" i="33"/>
  <c r="L63" i="33"/>
  <c r="M63" i="33"/>
  <c r="N63" i="33"/>
  <c r="O63" i="33"/>
  <c r="P63" i="33"/>
  <c r="Q63" i="33"/>
  <c r="R63" i="33"/>
  <c r="S63" i="33"/>
  <c r="T63" i="33"/>
  <c r="U63" i="33"/>
  <c r="V63" i="33"/>
  <c r="W63" i="33"/>
  <c r="X63" i="33"/>
  <c r="AH63" i="33"/>
  <c r="AI63" i="33"/>
  <c r="AJ63" i="33"/>
  <c r="AK63" i="33"/>
  <c r="AL63" i="33"/>
  <c r="AM63" i="33"/>
  <c r="AN63" i="33"/>
  <c r="AO63" i="33"/>
  <c r="AP63" i="33"/>
  <c r="AQ63" i="33"/>
  <c r="AR63" i="33"/>
  <c r="AS63" i="33"/>
  <c r="AT63" i="33"/>
  <c r="AU63" i="33"/>
  <c r="AV63" i="33"/>
  <c r="AW63" i="33"/>
  <c r="AX63" i="33"/>
  <c r="AY63" i="33"/>
  <c r="G64" i="33"/>
  <c r="H64" i="33"/>
  <c r="I64" i="33"/>
  <c r="J64" i="33"/>
  <c r="K64" i="33"/>
  <c r="L64" i="33"/>
  <c r="M64" i="33"/>
  <c r="N64" i="33"/>
  <c r="O64" i="33"/>
  <c r="P64" i="33"/>
  <c r="Q64" i="33"/>
  <c r="R64" i="33"/>
  <c r="S64" i="33"/>
  <c r="T64" i="33"/>
  <c r="U64" i="33"/>
  <c r="V64" i="33"/>
  <c r="W64" i="33"/>
  <c r="X64" i="33"/>
  <c r="AH64" i="33"/>
  <c r="AI64" i="33"/>
  <c r="AJ64" i="33"/>
  <c r="AK64" i="33"/>
  <c r="AL64" i="33"/>
  <c r="AM64" i="33"/>
  <c r="AN64" i="33"/>
  <c r="AO64" i="33"/>
  <c r="AP64" i="33"/>
  <c r="AQ64" i="33"/>
  <c r="AR64" i="33"/>
  <c r="AS64" i="33"/>
  <c r="AT64" i="33"/>
  <c r="AU64" i="33"/>
  <c r="AV64" i="33"/>
  <c r="AW64" i="33"/>
  <c r="AX64" i="33"/>
  <c r="AY64" i="33"/>
  <c r="G65" i="33"/>
  <c r="H65" i="33"/>
  <c r="I65" i="33"/>
  <c r="J65" i="33"/>
  <c r="K65" i="33"/>
  <c r="L65" i="33"/>
  <c r="M65" i="33"/>
  <c r="N65" i="33"/>
  <c r="O65" i="33"/>
  <c r="P65" i="33"/>
  <c r="Q65" i="33"/>
  <c r="R65" i="33"/>
  <c r="S65" i="33"/>
  <c r="T65" i="33"/>
  <c r="U65" i="33"/>
  <c r="V65" i="33"/>
  <c r="W65" i="33"/>
  <c r="X65" i="33"/>
  <c r="AH65" i="33"/>
  <c r="AI65" i="33"/>
  <c r="AJ65" i="33"/>
  <c r="AK65" i="33"/>
  <c r="AL65" i="33"/>
  <c r="AM65" i="33"/>
  <c r="AN65" i="33"/>
  <c r="AO65" i="33"/>
  <c r="AP65" i="33"/>
  <c r="AQ65" i="33"/>
  <c r="AR65" i="33"/>
  <c r="AS65" i="33"/>
  <c r="AT65" i="33"/>
  <c r="AU65" i="33"/>
  <c r="AV65" i="33"/>
  <c r="AW65" i="33"/>
  <c r="AX65" i="33"/>
  <c r="AY65" i="33"/>
  <c r="G66" i="33"/>
  <c r="H66" i="33"/>
  <c r="I66" i="33"/>
  <c r="J66" i="33"/>
  <c r="K66" i="33"/>
  <c r="L66" i="33"/>
  <c r="M66" i="33"/>
  <c r="N66" i="33"/>
  <c r="O66" i="33"/>
  <c r="P66" i="33"/>
  <c r="Q66" i="33"/>
  <c r="R66" i="33"/>
  <c r="S66" i="33"/>
  <c r="T66" i="33"/>
  <c r="U66" i="33"/>
  <c r="V66" i="33"/>
  <c r="W66" i="33"/>
  <c r="X66" i="33"/>
  <c r="AH66" i="33"/>
  <c r="AI66" i="33"/>
  <c r="AJ66" i="33"/>
  <c r="AK66" i="33"/>
  <c r="AL66" i="33"/>
  <c r="AM66" i="33"/>
  <c r="AN66" i="33"/>
  <c r="AO66" i="33"/>
  <c r="AP66" i="33"/>
  <c r="AQ66" i="33"/>
  <c r="AR66" i="33"/>
  <c r="AS66" i="33"/>
  <c r="AT66" i="33"/>
  <c r="AU66" i="33"/>
  <c r="AV66" i="33"/>
  <c r="AW66" i="33"/>
  <c r="AX66" i="33"/>
  <c r="AY66" i="33"/>
  <c r="AB75" i="33"/>
  <c r="AB114" i="33" s="1"/>
  <c r="AB153" i="33" s="1"/>
  <c r="G88" i="33"/>
  <c r="H88" i="33"/>
  <c r="I88" i="33"/>
  <c r="J88" i="33"/>
  <c r="K88" i="33"/>
  <c r="L88" i="33"/>
  <c r="M88" i="33"/>
  <c r="N88" i="33"/>
  <c r="O88" i="33"/>
  <c r="P88" i="33"/>
  <c r="Q88" i="33"/>
  <c r="R88" i="33"/>
  <c r="S88" i="33"/>
  <c r="T88" i="33"/>
  <c r="U88" i="33"/>
  <c r="V88" i="33"/>
  <c r="W88" i="33"/>
  <c r="X88" i="33"/>
  <c r="AH88" i="33"/>
  <c r="AI88" i="33"/>
  <c r="AJ88" i="33"/>
  <c r="AK88" i="33"/>
  <c r="AL88" i="33"/>
  <c r="AM88" i="33"/>
  <c r="AN88" i="33"/>
  <c r="AO88" i="33"/>
  <c r="AP88" i="33"/>
  <c r="AQ88" i="33"/>
  <c r="AR88" i="33"/>
  <c r="AS88" i="33"/>
  <c r="AT88" i="33"/>
  <c r="AU88" i="33"/>
  <c r="AV88" i="33"/>
  <c r="AW88" i="33"/>
  <c r="AX88" i="33"/>
  <c r="AY88" i="33"/>
  <c r="G89" i="33"/>
  <c r="H89" i="33"/>
  <c r="I89" i="33"/>
  <c r="J89" i="33"/>
  <c r="K89" i="33"/>
  <c r="L89" i="33"/>
  <c r="M89" i="33"/>
  <c r="N89" i="33"/>
  <c r="O89" i="33"/>
  <c r="P89" i="33"/>
  <c r="Q89" i="33"/>
  <c r="R89" i="33"/>
  <c r="S89" i="33"/>
  <c r="T89" i="33"/>
  <c r="U89" i="33"/>
  <c r="V89" i="33"/>
  <c r="W89" i="33"/>
  <c r="X89" i="33"/>
  <c r="AH89" i="33"/>
  <c r="AI89" i="33"/>
  <c r="AJ89" i="33"/>
  <c r="AK89" i="33"/>
  <c r="AL89" i="33"/>
  <c r="AM89" i="33"/>
  <c r="AN89" i="33"/>
  <c r="AO89" i="33"/>
  <c r="AP89" i="33"/>
  <c r="AQ89" i="33"/>
  <c r="AR89" i="33"/>
  <c r="AS89" i="33"/>
  <c r="AT89" i="33"/>
  <c r="AU89" i="33"/>
  <c r="AV89" i="33"/>
  <c r="AW89" i="33"/>
  <c r="AX89" i="33"/>
  <c r="AY89" i="33"/>
  <c r="G91" i="33"/>
  <c r="H91" i="33"/>
  <c r="I91" i="33"/>
  <c r="J91" i="33"/>
  <c r="K91" i="33"/>
  <c r="L91" i="33"/>
  <c r="M91" i="33"/>
  <c r="N91" i="33"/>
  <c r="O91" i="33"/>
  <c r="P91" i="33"/>
  <c r="Q91" i="33"/>
  <c r="R91" i="33"/>
  <c r="S91" i="33"/>
  <c r="T91" i="33"/>
  <c r="U91" i="33"/>
  <c r="V91" i="33"/>
  <c r="W91" i="33"/>
  <c r="X91" i="33"/>
  <c r="AH91" i="33"/>
  <c r="AI91" i="33"/>
  <c r="AJ91" i="33"/>
  <c r="AK91" i="33"/>
  <c r="AL91" i="33"/>
  <c r="AM91" i="33"/>
  <c r="AN91" i="33"/>
  <c r="AO91" i="33"/>
  <c r="AP91" i="33"/>
  <c r="AQ91" i="33"/>
  <c r="AR91" i="33"/>
  <c r="AS91" i="33"/>
  <c r="AT91" i="33"/>
  <c r="AU91" i="33"/>
  <c r="AV91" i="33"/>
  <c r="AW91" i="33"/>
  <c r="AX91" i="33"/>
  <c r="AY91" i="33"/>
  <c r="G92" i="33"/>
  <c r="H92" i="33"/>
  <c r="I92" i="33"/>
  <c r="J92" i="33"/>
  <c r="K92" i="33"/>
  <c r="L92" i="33"/>
  <c r="M92" i="33"/>
  <c r="N92" i="33"/>
  <c r="O92" i="33"/>
  <c r="P92" i="33"/>
  <c r="Q92" i="33"/>
  <c r="R92" i="33"/>
  <c r="S92" i="33"/>
  <c r="T92" i="33"/>
  <c r="U92" i="33"/>
  <c r="V92" i="33"/>
  <c r="W92" i="33"/>
  <c r="X92" i="33"/>
  <c r="AH92" i="33"/>
  <c r="AI92" i="33"/>
  <c r="AJ92" i="33"/>
  <c r="AK92" i="33"/>
  <c r="AL92" i="33"/>
  <c r="AM92" i="33"/>
  <c r="AN92" i="33"/>
  <c r="AO92" i="33"/>
  <c r="AP92" i="33"/>
  <c r="AQ92" i="33"/>
  <c r="AR92" i="33"/>
  <c r="AS92" i="33"/>
  <c r="AT92" i="33"/>
  <c r="AU92" i="33"/>
  <c r="AV92" i="33"/>
  <c r="AW92" i="33"/>
  <c r="AX92" i="33"/>
  <c r="AY92" i="33"/>
  <c r="G93" i="33"/>
  <c r="H93" i="33"/>
  <c r="I93" i="33"/>
  <c r="J93" i="33"/>
  <c r="K93" i="33"/>
  <c r="L93" i="33"/>
  <c r="M93" i="33"/>
  <c r="N93" i="33"/>
  <c r="O93" i="33"/>
  <c r="P93" i="33"/>
  <c r="Q93" i="33"/>
  <c r="R93" i="33"/>
  <c r="S93" i="33"/>
  <c r="T93" i="33"/>
  <c r="U93" i="33"/>
  <c r="V93" i="33"/>
  <c r="W93" i="33"/>
  <c r="X93" i="33"/>
  <c r="AH93" i="33"/>
  <c r="AI93" i="33"/>
  <c r="AJ93" i="33"/>
  <c r="AK93" i="33"/>
  <c r="AL93" i="33"/>
  <c r="AM93" i="33"/>
  <c r="AN93" i="33"/>
  <c r="AO93" i="33"/>
  <c r="AP93" i="33"/>
  <c r="AQ93" i="33"/>
  <c r="AR93" i="33"/>
  <c r="AS93" i="33"/>
  <c r="AT93" i="33"/>
  <c r="AU93" i="33"/>
  <c r="AV93" i="33"/>
  <c r="AW93" i="33"/>
  <c r="AX93" i="33"/>
  <c r="AY93" i="33"/>
  <c r="G98" i="33"/>
  <c r="H98" i="33"/>
  <c r="I98" i="33"/>
  <c r="J98" i="33"/>
  <c r="K98" i="33"/>
  <c r="L98" i="33"/>
  <c r="M98" i="33"/>
  <c r="N98" i="33"/>
  <c r="O98" i="33"/>
  <c r="P98" i="33"/>
  <c r="Q98" i="33"/>
  <c r="R98" i="33"/>
  <c r="S98" i="33"/>
  <c r="T98" i="33"/>
  <c r="U98" i="33"/>
  <c r="V98" i="33"/>
  <c r="W98" i="33"/>
  <c r="X98" i="33"/>
  <c r="AH98" i="33"/>
  <c r="AI98" i="33"/>
  <c r="AJ98" i="33"/>
  <c r="AK98" i="33"/>
  <c r="AL98" i="33"/>
  <c r="AM98" i="33"/>
  <c r="AN98" i="33"/>
  <c r="AO98" i="33"/>
  <c r="AP98" i="33"/>
  <c r="AQ98" i="33"/>
  <c r="AR98" i="33"/>
  <c r="AS98" i="33"/>
  <c r="AT98" i="33"/>
  <c r="AU98" i="33"/>
  <c r="AV98" i="33"/>
  <c r="AW98" i="33"/>
  <c r="AX98" i="33"/>
  <c r="AY98" i="33"/>
  <c r="G101" i="33"/>
  <c r="H101" i="33"/>
  <c r="I101" i="33"/>
  <c r="J101" i="33"/>
  <c r="K101" i="33"/>
  <c r="L101" i="33"/>
  <c r="M101" i="33"/>
  <c r="N101" i="33"/>
  <c r="O101" i="33"/>
  <c r="P101" i="33"/>
  <c r="Q101" i="33"/>
  <c r="R101" i="33"/>
  <c r="S101" i="33"/>
  <c r="T101" i="33"/>
  <c r="U101" i="33"/>
  <c r="V101" i="33"/>
  <c r="W101" i="33"/>
  <c r="X101" i="33"/>
  <c r="AH101" i="33"/>
  <c r="AI101" i="33"/>
  <c r="AJ101" i="33"/>
  <c r="AK101" i="33"/>
  <c r="AL101" i="33"/>
  <c r="AM101" i="33"/>
  <c r="AN101" i="33"/>
  <c r="AO101" i="33"/>
  <c r="AP101" i="33"/>
  <c r="AQ101" i="33"/>
  <c r="AR101" i="33"/>
  <c r="AS101" i="33"/>
  <c r="AT101" i="33"/>
  <c r="AU101" i="33"/>
  <c r="AV101" i="33"/>
  <c r="AW101" i="33"/>
  <c r="AX101" i="33"/>
  <c r="AY101" i="33"/>
  <c r="G102" i="33"/>
  <c r="H102" i="33"/>
  <c r="I102" i="33"/>
  <c r="J102" i="33"/>
  <c r="K102" i="33"/>
  <c r="L102" i="33"/>
  <c r="M102" i="33"/>
  <c r="N102" i="33"/>
  <c r="O102" i="33"/>
  <c r="P102" i="33"/>
  <c r="Q102" i="33"/>
  <c r="R102" i="33"/>
  <c r="S102" i="33"/>
  <c r="T102" i="33"/>
  <c r="U102" i="33"/>
  <c r="V102" i="33"/>
  <c r="W102" i="33"/>
  <c r="X102" i="33"/>
  <c r="AH102" i="33"/>
  <c r="AI102" i="33"/>
  <c r="AJ102" i="33"/>
  <c r="AK102" i="33"/>
  <c r="AL102" i="33"/>
  <c r="AM102" i="33"/>
  <c r="AN102" i="33"/>
  <c r="AO102" i="33"/>
  <c r="AP102" i="33"/>
  <c r="AQ102" i="33"/>
  <c r="AR102" i="33"/>
  <c r="AS102" i="33"/>
  <c r="AT102" i="33"/>
  <c r="AU102" i="33"/>
  <c r="AV102" i="33"/>
  <c r="AW102" i="33"/>
  <c r="AX102" i="33"/>
  <c r="AY102" i="33"/>
  <c r="G103" i="33"/>
  <c r="H103" i="33"/>
  <c r="I103" i="33"/>
  <c r="J103" i="33"/>
  <c r="K103" i="33"/>
  <c r="L103" i="33"/>
  <c r="M103" i="33"/>
  <c r="N103" i="33"/>
  <c r="O103" i="33"/>
  <c r="P103" i="33"/>
  <c r="Q103" i="33"/>
  <c r="R103" i="33"/>
  <c r="S103" i="33"/>
  <c r="T103" i="33"/>
  <c r="U103" i="33"/>
  <c r="V103" i="33"/>
  <c r="W103" i="33"/>
  <c r="X103" i="33"/>
  <c r="AH103" i="33"/>
  <c r="AI103" i="33"/>
  <c r="AJ103" i="33"/>
  <c r="AK103" i="33"/>
  <c r="AL103" i="33"/>
  <c r="AM103" i="33"/>
  <c r="AN103" i="33"/>
  <c r="AO103" i="33"/>
  <c r="AP103" i="33"/>
  <c r="AQ103" i="33"/>
  <c r="AR103" i="33"/>
  <c r="AS103" i="33"/>
  <c r="AT103" i="33"/>
  <c r="AU103" i="33"/>
  <c r="AV103" i="33"/>
  <c r="AW103" i="33"/>
  <c r="AX103" i="33"/>
  <c r="AY103" i="33"/>
  <c r="G104" i="33"/>
  <c r="H104" i="33"/>
  <c r="I104" i="33"/>
  <c r="J104" i="33"/>
  <c r="K104" i="33"/>
  <c r="L104" i="33"/>
  <c r="M104" i="33"/>
  <c r="N104" i="33"/>
  <c r="O104" i="33"/>
  <c r="P104" i="33"/>
  <c r="Q104" i="33"/>
  <c r="R104" i="33"/>
  <c r="S104" i="33"/>
  <c r="T104" i="33"/>
  <c r="U104" i="33"/>
  <c r="V104" i="33"/>
  <c r="W104" i="33"/>
  <c r="X104" i="33"/>
  <c r="AH104" i="33"/>
  <c r="AI104" i="33"/>
  <c r="AJ104" i="33"/>
  <c r="AK104" i="33"/>
  <c r="AL104" i="33"/>
  <c r="AM104" i="33"/>
  <c r="AN104" i="33"/>
  <c r="AO104" i="33"/>
  <c r="AP104" i="33"/>
  <c r="AQ104" i="33"/>
  <c r="AR104" i="33"/>
  <c r="AS104" i="33"/>
  <c r="AT104" i="33"/>
  <c r="AU104" i="33"/>
  <c r="AV104" i="33"/>
  <c r="AW104" i="33"/>
  <c r="AX104" i="33"/>
  <c r="AY104" i="33"/>
  <c r="G105" i="33"/>
  <c r="H105" i="33"/>
  <c r="I105" i="33"/>
  <c r="J105" i="33"/>
  <c r="K105" i="33"/>
  <c r="L105" i="33"/>
  <c r="M105" i="33"/>
  <c r="N105" i="33"/>
  <c r="O105" i="33"/>
  <c r="P105" i="33"/>
  <c r="Q105" i="33"/>
  <c r="R105" i="33"/>
  <c r="S105" i="33"/>
  <c r="T105" i="33"/>
  <c r="U105" i="33"/>
  <c r="V105" i="33"/>
  <c r="W105" i="33"/>
  <c r="X105" i="33"/>
  <c r="AH105" i="33"/>
  <c r="AI105" i="33"/>
  <c r="AJ105" i="33"/>
  <c r="AK105" i="33"/>
  <c r="AL105" i="33"/>
  <c r="AM105" i="33"/>
  <c r="AN105" i="33"/>
  <c r="AO105" i="33"/>
  <c r="AP105" i="33"/>
  <c r="AQ105" i="33"/>
  <c r="AR105" i="33"/>
  <c r="AS105" i="33"/>
  <c r="AT105" i="33"/>
  <c r="AU105" i="33"/>
  <c r="AV105" i="33"/>
  <c r="AW105" i="33"/>
  <c r="AX105" i="33"/>
  <c r="AY105" i="33"/>
  <c r="A114" i="33"/>
  <c r="A153" i="33" s="1"/>
  <c r="G127" i="33"/>
  <c r="H127" i="33"/>
  <c r="I127" i="33"/>
  <c r="J127" i="33"/>
  <c r="K127" i="33"/>
  <c r="L127" i="33"/>
  <c r="M127" i="33"/>
  <c r="N127" i="33"/>
  <c r="O127" i="33"/>
  <c r="P127" i="33"/>
  <c r="Q127" i="33"/>
  <c r="R127" i="33"/>
  <c r="AH127" i="33"/>
  <c r="AI127" i="33"/>
  <c r="AJ127" i="33"/>
  <c r="AK127" i="33"/>
  <c r="AL127" i="33"/>
  <c r="AM127" i="33"/>
  <c r="AN127" i="33"/>
  <c r="AO127" i="33"/>
  <c r="AP127" i="33"/>
  <c r="AQ127" i="33"/>
  <c r="AR127" i="33"/>
  <c r="AS127" i="33"/>
  <c r="G128" i="33"/>
  <c r="H128" i="33"/>
  <c r="I128" i="33"/>
  <c r="J128" i="33"/>
  <c r="K128" i="33"/>
  <c r="L128" i="33"/>
  <c r="M128" i="33"/>
  <c r="N128" i="33"/>
  <c r="O128" i="33"/>
  <c r="P128" i="33"/>
  <c r="Q128" i="33"/>
  <c r="R128" i="33"/>
  <c r="AH128" i="33"/>
  <c r="AI128" i="33"/>
  <c r="AJ128" i="33"/>
  <c r="AK128" i="33"/>
  <c r="AL128" i="33"/>
  <c r="AM128" i="33"/>
  <c r="AN128" i="33"/>
  <c r="AO128" i="33"/>
  <c r="AP128" i="33"/>
  <c r="AQ128" i="33"/>
  <c r="AR128" i="33"/>
  <c r="AS128" i="33"/>
  <c r="G130" i="33"/>
  <c r="H130" i="33"/>
  <c r="I130" i="33"/>
  <c r="J130" i="33"/>
  <c r="K130" i="33"/>
  <c r="L130" i="33"/>
  <c r="M130" i="33"/>
  <c r="N130" i="33"/>
  <c r="O130" i="33"/>
  <c r="P130" i="33"/>
  <c r="Q130" i="33"/>
  <c r="R130" i="33"/>
  <c r="AH130" i="33"/>
  <c r="AI130" i="33"/>
  <c r="AJ130" i="33"/>
  <c r="AK130" i="33"/>
  <c r="AL130" i="33"/>
  <c r="AM130" i="33"/>
  <c r="AN130" i="33"/>
  <c r="AO130" i="33"/>
  <c r="AP130" i="33"/>
  <c r="AQ130" i="33"/>
  <c r="AR130" i="33"/>
  <c r="AS130" i="33"/>
  <c r="G131" i="33"/>
  <c r="H131" i="33"/>
  <c r="I131" i="33"/>
  <c r="J131" i="33"/>
  <c r="K131" i="33"/>
  <c r="L131" i="33"/>
  <c r="M131" i="33"/>
  <c r="N131" i="33"/>
  <c r="O131" i="33"/>
  <c r="P131" i="33"/>
  <c r="Q131" i="33"/>
  <c r="R131" i="33"/>
  <c r="AH131" i="33"/>
  <c r="AI131" i="33"/>
  <c r="AJ131" i="33"/>
  <c r="AK131" i="33"/>
  <c r="AL131" i="33"/>
  <c r="AM131" i="33"/>
  <c r="AN131" i="33"/>
  <c r="AO131" i="33"/>
  <c r="AP131" i="33"/>
  <c r="AQ131" i="33"/>
  <c r="AR131" i="33"/>
  <c r="AS131" i="33"/>
  <c r="G132" i="33"/>
  <c r="H132" i="33"/>
  <c r="I132" i="33"/>
  <c r="J132" i="33"/>
  <c r="K132" i="33"/>
  <c r="L132" i="33"/>
  <c r="M132" i="33"/>
  <c r="N132" i="33"/>
  <c r="O132" i="33"/>
  <c r="P132" i="33"/>
  <c r="Q132" i="33"/>
  <c r="R132" i="33"/>
  <c r="AH132" i="33"/>
  <c r="AI132" i="33"/>
  <c r="AJ132" i="33"/>
  <c r="AK132" i="33"/>
  <c r="AL132" i="33"/>
  <c r="AM132" i="33"/>
  <c r="AN132" i="33"/>
  <c r="AO132" i="33"/>
  <c r="AP132" i="33"/>
  <c r="AQ132" i="33"/>
  <c r="AR132" i="33"/>
  <c r="AS132" i="33"/>
  <c r="G137" i="33"/>
  <c r="H137" i="33"/>
  <c r="I137" i="33"/>
  <c r="J137" i="33"/>
  <c r="K137" i="33"/>
  <c r="L137" i="33"/>
  <c r="M137" i="33"/>
  <c r="N137" i="33"/>
  <c r="O137" i="33"/>
  <c r="P137" i="33"/>
  <c r="Q137" i="33"/>
  <c r="R137" i="33"/>
  <c r="AH137" i="33"/>
  <c r="AI137" i="33"/>
  <c r="AJ137" i="33"/>
  <c r="AK137" i="33"/>
  <c r="AL137" i="33"/>
  <c r="AM137" i="33"/>
  <c r="AN137" i="33"/>
  <c r="AO137" i="33"/>
  <c r="AP137" i="33"/>
  <c r="AQ137" i="33"/>
  <c r="AR137" i="33"/>
  <c r="AS137" i="33"/>
  <c r="G140" i="33"/>
  <c r="H140" i="33"/>
  <c r="I140" i="33"/>
  <c r="J140" i="33"/>
  <c r="K140" i="33"/>
  <c r="L140" i="33"/>
  <c r="M140" i="33"/>
  <c r="N140" i="33"/>
  <c r="O140" i="33"/>
  <c r="P140" i="33"/>
  <c r="Q140" i="33"/>
  <c r="R140" i="33"/>
  <c r="AH140" i="33"/>
  <c r="AI140" i="33"/>
  <c r="AJ140" i="33"/>
  <c r="AK140" i="33"/>
  <c r="AL140" i="33"/>
  <c r="AM140" i="33"/>
  <c r="AN140" i="33"/>
  <c r="AO140" i="33"/>
  <c r="AP140" i="33"/>
  <c r="AQ140" i="33"/>
  <c r="AR140" i="33"/>
  <c r="AS140" i="33"/>
  <c r="G141" i="33"/>
  <c r="H141" i="33"/>
  <c r="I141" i="33"/>
  <c r="J141" i="33"/>
  <c r="K141" i="33"/>
  <c r="L141" i="33"/>
  <c r="M141" i="33"/>
  <c r="N141" i="33"/>
  <c r="O141" i="33"/>
  <c r="P141" i="33"/>
  <c r="Q141" i="33"/>
  <c r="R141" i="33"/>
  <c r="AH141" i="33"/>
  <c r="AI141" i="33"/>
  <c r="AJ141" i="33"/>
  <c r="AK141" i="33"/>
  <c r="AL141" i="33"/>
  <c r="AM141" i="33"/>
  <c r="AN141" i="33"/>
  <c r="AO141" i="33"/>
  <c r="AP141" i="33"/>
  <c r="AQ141" i="33"/>
  <c r="AR141" i="33"/>
  <c r="AS141" i="33"/>
  <c r="G142" i="33"/>
  <c r="H142" i="33"/>
  <c r="I142" i="33"/>
  <c r="J142" i="33"/>
  <c r="K142" i="33"/>
  <c r="L142" i="33"/>
  <c r="M142" i="33"/>
  <c r="N142" i="33"/>
  <c r="O142" i="33"/>
  <c r="P142" i="33"/>
  <c r="Q142" i="33"/>
  <c r="R142" i="33"/>
  <c r="AH142" i="33"/>
  <c r="AI142" i="33"/>
  <c r="AJ142" i="33"/>
  <c r="AK142" i="33"/>
  <c r="AL142" i="33"/>
  <c r="AM142" i="33"/>
  <c r="AN142" i="33"/>
  <c r="AO142" i="33"/>
  <c r="AP142" i="33"/>
  <c r="AQ142" i="33"/>
  <c r="AR142" i="33"/>
  <c r="AS142" i="33"/>
  <c r="G143" i="33"/>
  <c r="H143" i="33"/>
  <c r="I143" i="33"/>
  <c r="J143" i="33"/>
  <c r="K143" i="33"/>
  <c r="L143" i="33"/>
  <c r="M143" i="33"/>
  <c r="N143" i="33"/>
  <c r="O143" i="33"/>
  <c r="P143" i="33"/>
  <c r="Q143" i="33"/>
  <c r="R143" i="33"/>
  <c r="AH143" i="33"/>
  <c r="AI143" i="33"/>
  <c r="AJ143" i="33"/>
  <c r="AK143" i="33"/>
  <c r="AL143" i="33"/>
  <c r="AM143" i="33"/>
  <c r="AN143" i="33"/>
  <c r="AO143" i="33"/>
  <c r="AP143" i="33"/>
  <c r="AQ143" i="33"/>
  <c r="AR143" i="33"/>
  <c r="AS143" i="33"/>
  <c r="G144" i="33"/>
  <c r="H144" i="33"/>
  <c r="I144" i="33"/>
  <c r="J144" i="33"/>
  <c r="K144" i="33"/>
  <c r="L144" i="33"/>
  <c r="M144" i="33"/>
  <c r="N144" i="33"/>
  <c r="O144" i="33"/>
  <c r="P144" i="33"/>
  <c r="Q144" i="33"/>
  <c r="R144" i="33"/>
  <c r="AH144" i="33"/>
  <c r="AI144" i="33"/>
  <c r="AJ144" i="33"/>
  <c r="AK144" i="33"/>
  <c r="AL144" i="33"/>
  <c r="AM144" i="33"/>
  <c r="AN144" i="33"/>
  <c r="AO144" i="33"/>
  <c r="AP144" i="33"/>
  <c r="AQ144" i="33"/>
  <c r="AR144" i="33"/>
  <c r="AS144" i="33"/>
  <c r="G10" i="32"/>
  <c r="H10" i="32"/>
  <c r="I10" i="32"/>
  <c r="J10" i="32"/>
  <c r="K10" i="32"/>
  <c r="L10" i="32"/>
  <c r="M10" i="32"/>
  <c r="N10" i="32"/>
  <c r="O10" i="32"/>
  <c r="P10" i="32"/>
  <c r="Q10" i="32"/>
  <c r="R10" i="32"/>
  <c r="S10" i="32"/>
  <c r="T10" i="32"/>
  <c r="U10" i="32"/>
  <c r="V10" i="32"/>
  <c r="W10" i="32"/>
  <c r="X10" i="32"/>
  <c r="AH10" i="32"/>
  <c r="AI10" i="32"/>
  <c r="AJ10" i="32"/>
  <c r="AK10" i="32"/>
  <c r="AL10" i="32"/>
  <c r="AM10" i="32"/>
  <c r="AN10" i="32"/>
  <c r="AO10" i="32"/>
  <c r="AP10" i="32"/>
  <c r="AQ10" i="32"/>
  <c r="AR10" i="32"/>
  <c r="AS10" i="32"/>
  <c r="AT10" i="32"/>
  <c r="AU10" i="32"/>
  <c r="AV10" i="32"/>
  <c r="AW10" i="32"/>
  <c r="AX10" i="32"/>
  <c r="AY10" i="32"/>
  <c r="G11" i="32"/>
  <c r="H11" i="32"/>
  <c r="I11" i="32"/>
  <c r="J11" i="32"/>
  <c r="K11" i="32"/>
  <c r="L11" i="32"/>
  <c r="M11" i="32"/>
  <c r="N11" i="32"/>
  <c r="O11" i="32"/>
  <c r="P11" i="32"/>
  <c r="Q11" i="32"/>
  <c r="R11" i="32"/>
  <c r="S11" i="32"/>
  <c r="T11" i="32"/>
  <c r="U11" i="32"/>
  <c r="V11" i="32"/>
  <c r="W11" i="32"/>
  <c r="X11" i="32"/>
  <c r="AH11" i="32"/>
  <c r="AI11" i="32"/>
  <c r="AJ11" i="32"/>
  <c r="AK11" i="32"/>
  <c r="AL11" i="32"/>
  <c r="AM11" i="32"/>
  <c r="AN11" i="32"/>
  <c r="AO11" i="32"/>
  <c r="AP11" i="32"/>
  <c r="AQ11" i="32"/>
  <c r="AR11" i="32"/>
  <c r="AS11" i="32"/>
  <c r="AT11" i="32"/>
  <c r="AU11" i="32"/>
  <c r="AV11" i="32"/>
  <c r="AW11" i="32"/>
  <c r="AX11" i="32"/>
  <c r="AY11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J15" i="32"/>
  <c r="K15" i="32"/>
  <c r="L15" i="32"/>
  <c r="M15" i="32"/>
  <c r="N15" i="32"/>
  <c r="O15" i="32"/>
  <c r="P15" i="32"/>
  <c r="Q15" i="32"/>
  <c r="R15" i="32"/>
  <c r="S15" i="32"/>
  <c r="T15" i="32"/>
  <c r="U15" i="32"/>
  <c r="V15" i="32"/>
  <c r="W15" i="32"/>
  <c r="X15" i="32"/>
  <c r="AK15" i="32"/>
  <c r="AL15" i="32"/>
  <c r="AM15" i="32"/>
  <c r="AN15" i="32"/>
  <c r="AO15" i="32"/>
  <c r="AP15" i="32"/>
  <c r="AQ15" i="32"/>
  <c r="AR15" i="32"/>
  <c r="AS15" i="32"/>
  <c r="AT15" i="32"/>
  <c r="AU15" i="32"/>
  <c r="AV15" i="32"/>
  <c r="AW15" i="32"/>
  <c r="AX15" i="32"/>
  <c r="AY15" i="32"/>
  <c r="W16" i="32"/>
  <c r="T16" i="32" s="1"/>
  <c r="AX16" i="32"/>
  <c r="W17" i="32"/>
  <c r="V17" i="32" s="1"/>
  <c r="AX17" i="32"/>
  <c r="W18" i="32"/>
  <c r="V18" i="32" s="1"/>
  <c r="AX18" i="32"/>
  <c r="T19" i="32"/>
  <c r="S19" i="32" s="1"/>
  <c r="U19" i="32"/>
  <c r="W19" i="32"/>
  <c r="V19" i="32" s="1"/>
  <c r="X19" i="32"/>
  <c r="AX19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G67" i="32" s="1"/>
  <c r="J67" i="32" s="1"/>
  <c r="M67" i="32" s="1"/>
  <c r="P67" i="32" s="1"/>
  <c r="S67" i="32" s="1"/>
  <c r="V67" i="32" s="1"/>
  <c r="G109" i="32" s="1"/>
  <c r="J109" i="32" s="1"/>
  <c r="M109" i="32" s="1"/>
  <c r="P109" i="32" s="1"/>
  <c r="S109" i="32" s="1"/>
  <c r="V109" i="32" s="1"/>
  <c r="G151" i="32" s="1"/>
  <c r="J151" i="32" s="1"/>
  <c r="W21" i="32"/>
  <c r="H67" i="32" s="1"/>
  <c r="K67" i="32" s="1"/>
  <c r="N67" i="32" s="1"/>
  <c r="Q67" i="32" s="1"/>
  <c r="T67" i="32" s="1"/>
  <c r="W67" i="32" s="1"/>
  <c r="H109" i="32" s="1"/>
  <c r="K109" i="32" s="1"/>
  <c r="N109" i="32" s="1"/>
  <c r="Q109" i="32" s="1"/>
  <c r="T109" i="32" s="1"/>
  <c r="W109" i="32" s="1"/>
  <c r="H151" i="32" s="1"/>
  <c r="K151" i="32" s="1"/>
  <c r="X21" i="32"/>
  <c r="I67" i="32" s="1"/>
  <c r="L67" i="32" s="1"/>
  <c r="O67" i="32" s="1"/>
  <c r="R67" i="32" s="1"/>
  <c r="U67" i="32" s="1"/>
  <c r="X67" i="32" s="1"/>
  <c r="I109" i="32" s="1"/>
  <c r="L109" i="32" s="1"/>
  <c r="O109" i="32" s="1"/>
  <c r="R109" i="32" s="1"/>
  <c r="U109" i="32" s="1"/>
  <c r="X109" i="32" s="1"/>
  <c r="I151" i="32" s="1"/>
  <c r="L151" i="32" s="1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H67" i="32" s="1"/>
  <c r="AK67" i="32" s="1"/>
  <c r="AN67" i="32" s="1"/>
  <c r="AQ67" i="32" s="1"/>
  <c r="AT67" i="32" s="1"/>
  <c r="AW67" i="32" s="1"/>
  <c r="AH109" i="32" s="1"/>
  <c r="AK109" i="32" s="1"/>
  <c r="AN109" i="32" s="1"/>
  <c r="AQ109" i="32" s="1"/>
  <c r="AT109" i="32" s="1"/>
  <c r="AW109" i="32" s="1"/>
  <c r="AH151" i="32" s="1"/>
  <c r="AK151" i="32" s="1"/>
  <c r="AX21" i="32"/>
  <c r="AI67" i="32" s="1"/>
  <c r="AL67" i="32" s="1"/>
  <c r="AO67" i="32" s="1"/>
  <c r="AR67" i="32" s="1"/>
  <c r="AU67" i="32" s="1"/>
  <c r="AX67" i="32" s="1"/>
  <c r="AI109" i="32" s="1"/>
  <c r="AL109" i="32" s="1"/>
  <c r="AO109" i="32" s="1"/>
  <c r="AR109" i="32" s="1"/>
  <c r="AU109" i="32" s="1"/>
  <c r="AX109" i="32" s="1"/>
  <c r="AI151" i="32" s="1"/>
  <c r="AL151" i="32" s="1"/>
  <c r="AY21" i="32"/>
  <c r="AJ67" i="32" s="1"/>
  <c r="AM67" i="32" s="1"/>
  <c r="AP67" i="32" s="1"/>
  <c r="AS67" i="32" s="1"/>
  <c r="AV67" i="32" s="1"/>
  <c r="AY67" i="32" s="1"/>
  <c r="AJ109" i="32" s="1"/>
  <c r="AM109" i="32" s="1"/>
  <c r="AP109" i="32" s="1"/>
  <c r="AS109" i="32" s="1"/>
  <c r="AV109" i="32" s="1"/>
  <c r="AY109" i="32" s="1"/>
  <c r="AJ151" i="32" s="1"/>
  <c r="AM151" i="32" s="1"/>
  <c r="P23" i="32"/>
  <c r="Q23" i="32"/>
  <c r="R23" i="32"/>
  <c r="S23" i="32"/>
  <c r="T23" i="32"/>
  <c r="U23" i="32"/>
  <c r="V23" i="32"/>
  <c r="W23" i="32"/>
  <c r="X23" i="32"/>
  <c r="AQ23" i="32"/>
  <c r="AR23" i="32"/>
  <c r="AS23" i="32"/>
  <c r="AT23" i="32"/>
  <c r="AU23" i="32"/>
  <c r="AV23" i="32"/>
  <c r="AW23" i="32"/>
  <c r="AX23" i="32"/>
  <c r="AY23" i="32"/>
  <c r="G24" i="32"/>
  <c r="H24" i="32"/>
  <c r="I24" i="32"/>
  <c r="J24" i="32"/>
  <c r="K24" i="32"/>
  <c r="L24" i="32"/>
  <c r="M24" i="32"/>
  <c r="N24" i="32"/>
  <c r="O24" i="32"/>
  <c r="P24" i="32"/>
  <c r="Q24" i="32"/>
  <c r="R24" i="32"/>
  <c r="S24" i="32"/>
  <c r="T24" i="32"/>
  <c r="U24" i="32"/>
  <c r="V24" i="32"/>
  <c r="W24" i="32"/>
  <c r="X24" i="32"/>
  <c r="AH24" i="32"/>
  <c r="AI24" i="32"/>
  <c r="AJ24" i="32"/>
  <c r="AK24" i="32"/>
  <c r="AL24" i="32"/>
  <c r="AM24" i="32"/>
  <c r="AN24" i="32"/>
  <c r="AO24" i="32"/>
  <c r="AP24" i="32"/>
  <c r="AQ24" i="32"/>
  <c r="AR24" i="32"/>
  <c r="AS24" i="32"/>
  <c r="AT24" i="32"/>
  <c r="AU24" i="32"/>
  <c r="AV24" i="32"/>
  <c r="AW24" i="32"/>
  <c r="AX24" i="32"/>
  <c r="AY24" i="32"/>
  <c r="G26" i="32"/>
  <c r="H26" i="32"/>
  <c r="I26" i="32"/>
  <c r="J26" i="32"/>
  <c r="K26" i="32"/>
  <c r="L26" i="32"/>
  <c r="M26" i="32"/>
  <c r="N26" i="32"/>
  <c r="O26" i="32"/>
  <c r="P26" i="32"/>
  <c r="Q26" i="32"/>
  <c r="R26" i="32"/>
  <c r="S26" i="32"/>
  <c r="T26" i="32"/>
  <c r="U26" i="32"/>
  <c r="V26" i="32"/>
  <c r="W26" i="32"/>
  <c r="X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AY26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AH27" i="32"/>
  <c r="AI27" i="32"/>
  <c r="AJ27" i="32"/>
  <c r="AK27" i="32"/>
  <c r="AL27" i="32"/>
  <c r="AM27" i="32"/>
  <c r="AN27" i="32"/>
  <c r="AO27" i="32"/>
  <c r="AP27" i="32"/>
  <c r="AQ27" i="32"/>
  <c r="AR27" i="32"/>
  <c r="AS27" i="32"/>
  <c r="AT27" i="32"/>
  <c r="AU27" i="32"/>
  <c r="AV27" i="32"/>
  <c r="AW27" i="32"/>
  <c r="AX27" i="32"/>
  <c r="AY27" i="32"/>
  <c r="J28" i="32"/>
  <c r="K28" i="32"/>
  <c r="L28" i="32"/>
  <c r="M28" i="32"/>
  <c r="N28" i="32"/>
  <c r="O28" i="32"/>
  <c r="P28" i="32"/>
  <c r="Q28" i="32"/>
  <c r="R28" i="32"/>
  <c r="S28" i="32"/>
  <c r="T28" i="32"/>
  <c r="U28" i="32"/>
  <c r="V28" i="32"/>
  <c r="W28" i="32"/>
  <c r="X28" i="32"/>
  <c r="AK28" i="32"/>
  <c r="AL28" i="32"/>
  <c r="AM28" i="32"/>
  <c r="AN28" i="32"/>
  <c r="AO28" i="32"/>
  <c r="AP28" i="32"/>
  <c r="AQ28" i="32"/>
  <c r="AR28" i="32"/>
  <c r="AS28" i="32"/>
  <c r="AT28" i="32"/>
  <c r="AU28" i="32"/>
  <c r="AV28" i="32"/>
  <c r="AW28" i="32"/>
  <c r="AX28" i="32"/>
  <c r="AY28" i="32"/>
  <c r="M29" i="32"/>
  <c r="N29" i="32"/>
  <c r="O29" i="32"/>
  <c r="P29" i="32"/>
  <c r="Q29" i="32"/>
  <c r="R29" i="32"/>
  <c r="S29" i="32"/>
  <c r="T29" i="32"/>
  <c r="U29" i="32"/>
  <c r="V29" i="32"/>
  <c r="W29" i="32"/>
  <c r="X29" i="32"/>
  <c r="AN29" i="32"/>
  <c r="AO29" i="32"/>
  <c r="AP29" i="32"/>
  <c r="AQ29" i="32"/>
  <c r="AR29" i="32"/>
  <c r="AS29" i="32"/>
  <c r="AT29" i="32"/>
  <c r="AU29" i="32"/>
  <c r="AV29" i="32"/>
  <c r="AW29" i="32"/>
  <c r="AX29" i="32"/>
  <c r="AY29" i="32"/>
  <c r="M30" i="32"/>
  <c r="J30" i="32" s="1"/>
  <c r="G30" i="32" s="1"/>
  <c r="N30" i="32"/>
  <c r="K30" i="32" s="1"/>
  <c r="H30" i="32" s="1"/>
  <c r="O30" i="32"/>
  <c r="L30" i="32" s="1"/>
  <c r="I30" i="32" s="1"/>
  <c r="P30" i="32"/>
  <c r="Q30" i="32"/>
  <c r="R30" i="32"/>
  <c r="S30" i="32"/>
  <c r="T30" i="32"/>
  <c r="U30" i="32"/>
  <c r="V30" i="32"/>
  <c r="W30" i="32"/>
  <c r="X30" i="32"/>
  <c r="AN30" i="32"/>
  <c r="AK30" i="32" s="1"/>
  <c r="AH30" i="32" s="1"/>
  <c r="AO30" i="32"/>
  <c r="AL30" i="32" s="1"/>
  <c r="AI30" i="32" s="1"/>
  <c r="AP30" i="32"/>
  <c r="AM30" i="32" s="1"/>
  <c r="AJ30" i="32" s="1"/>
  <c r="AQ30" i="32"/>
  <c r="AR30" i="32"/>
  <c r="AS30" i="32"/>
  <c r="AT30" i="32"/>
  <c r="AU30" i="32"/>
  <c r="AV30" i="32"/>
  <c r="AW30" i="32"/>
  <c r="AX30" i="32"/>
  <c r="AY30" i="32"/>
  <c r="P34" i="32"/>
  <c r="Q34" i="32"/>
  <c r="R34" i="32"/>
  <c r="S34" i="32"/>
  <c r="T34" i="32"/>
  <c r="U34" i="32"/>
  <c r="V34" i="32"/>
  <c r="W34" i="32"/>
  <c r="X34" i="32"/>
  <c r="AQ34" i="32"/>
  <c r="AR34" i="32"/>
  <c r="AS34" i="32"/>
  <c r="AT34" i="32"/>
  <c r="AU34" i="32"/>
  <c r="AV34" i="32"/>
  <c r="AW34" i="32"/>
  <c r="AX34" i="32"/>
  <c r="AY34" i="32"/>
  <c r="AB41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AH54" i="32"/>
  <c r="AI54" i="32"/>
  <c r="AJ54" i="32"/>
  <c r="AK54" i="32"/>
  <c r="AL54" i="32"/>
  <c r="AM54" i="32"/>
  <c r="AN54" i="32"/>
  <c r="AO54" i="32"/>
  <c r="AP54" i="32"/>
  <c r="AQ54" i="32"/>
  <c r="AR54" i="32"/>
  <c r="AS54" i="32"/>
  <c r="AT54" i="32"/>
  <c r="AU54" i="32"/>
  <c r="AV54" i="32"/>
  <c r="AW54" i="32"/>
  <c r="AX54" i="32"/>
  <c r="AY54" i="32"/>
  <c r="G55" i="32"/>
  <c r="H55" i="32"/>
  <c r="I55" i="32"/>
  <c r="J55" i="32"/>
  <c r="K55" i="32"/>
  <c r="L55" i="32"/>
  <c r="M55" i="32"/>
  <c r="N55" i="32"/>
  <c r="O55" i="32"/>
  <c r="P55" i="32"/>
  <c r="Q55" i="32"/>
  <c r="R55" i="32"/>
  <c r="S55" i="32"/>
  <c r="T55" i="32"/>
  <c r="U55" i="32"/>
  <c r="V55" i="32"/>
  <c r="W55" i="32"/>
  <c r="X55" i="32"/>
  <c r="AH55" i="32"/>
  <c r="AI55" i="32"/>
  <c r="AJ55" i="32"/>
  <c r="AK55" i="32"/>
  <c r="AL55" i="32"/>
  <c r="AM55" i="32"/>
  <c r="AN55" i="32"/>
  <c r="AO55" i="32"/>
  <c r="AP55" i="32"/>
  <c r="AQ55" i="32"/>
  <c r="AR55" i="32"/>
  <c r="AS55" i="32"/>
  <c r="AT55" i="32"/>
  <c r="AU55" i="32"/>
  <c r="AV55" i="32"/>
  <c r="AW55" i="32"/>
  <c r="AX55" i="32"/>
  <c r="AY55" i="32"/>
  <c r="G57" i="32"/>
  <c r="H57" i="32"/>
  <c r="I57" i="32"/>
  <c r="J57" i="32"/>
  <c r="K57" i="32"/>
  <c r="L57" i="32"/>
  <c r="M57" i="32"/>
  <c r="N57" i="32"/>
  <c r="O57" i="32"/>
  <c r="P57" i="32"/>
  <c r="Q57" i="32"/>
  <c r="R57" i="32"/>
  <c r="S57" i="32"/>
  <c r="T57" i="32"/>
  <c r="U57" i="32"/>
  <c r="V57" i="32"/>
  <c r="W57" i="32"/>
  <c r="X57" i="32"/>
  <c r="AH57" i="32"/>
  <c r="AI57" i="32"/>
  <c r="AJ57" i="32"/>
  <c r="AK57" i="32"/>
  <c r="AL57" i="32"/>
  <c r="AM57" i="32"/>
  <c r="AN57" i="32"/>
  <c r="AO57" i="32"/>
  <c r="AP57" i="32"/>
  <c r="AQ57" i="32"/>
  <c r="AR57" i="32"/>
  <c r="AS57" i="32"/>
  <c r="AT57" i="32"/>
  <c r="AU57" i="32"/>
  <c r="AV57" i="32"/>
  <c r="AW57" i="32"/>
  <c r="AX57" i="32"/>
  <c r="AY57" i="32"/>
  <c r="G58" i="32"/>
  <c r="H58" i="32"/>
  <c r="I58" i="32"/>
  <c r="J58" i="32"/>
  <c r="K58" i="32"/>
  <c r="L58" i="32"/>
  <c r="M58" i="32"/>
  <c r="N58" i="32"/>
  <c r="O58" i="32"/>
  <c r="P58" i="32"/>
  <c r="Q58" i="32"/>
  <c r="R58" i="32"/>
  <c r="S58" i="32"/>
  <c r="T58" i="32"/>
  <c r="U58" i="32"/>
  <c r="V58" i="32"/>
  <c r="W58" i="32"/>
  <c r="X58" i="32"/>
  <c r="AH58" i="32"/>
  <c r="AI58" i="32"/>
  <c r="AJ58" i="32"/>
  <c r="AK58" i="32"/>
  <c r="AL58" i="32"/>
  <c r="AM58" i="32"/>
  <c r="AN58" i="32"/>
  <c r="AO58" i="32"/>
  <c r="AP58" i="32"/>
  <c r="AQ58" i="32"/>
  <c r="AR58" i="32"/>
  <c r="AS58" i="32"/>
  <c r="AT58" i="32"/>
  <c r="AU58" i="32"/>
  <c r="AV58" i="32"/>
  <c r="AW58" i="32"/>
  <c r="AX58" i="32"/>
  <c r="AY58" i="32"/>
  <c r="G59" i="32"/>
  <c r="H59" i="32"/>
  <c r="I59" i="32"/>
  <c r="J59" i="32"/>
  <c r="K59" i="32"/>
  <c r="L59" i="32"/>
  <c r="M59" i="32"/>
  <c r="N59" i="32"/>
  <c r="O59" i="32"/>
  <c r="P59" i="32"/>
  <c r="Q59" i="32"/>
  <c r="R59" i="32"/>
  <c r="S59" i="32"/>
  <c r="T59" i="32"/>
  <c r="U59" i="32"/>
  <c r="V59" i="32"/>
  <c r="W59" i="32"/>
  <c r="X59" i="32"/>
  <c r="AH59" i="32"/>
  <c r="AI59" i="32"/>
  <c r="AJ59" i="32"/>
  <c r="AK59" i="32"/>
  <c r="AL59" i="32"/>
  <c r="AM59" i="32"/>
  <c r="AN59" i="32"/>
  <c r="AO59" i="32"/>
  <c r="AP59" i="32"/>
  <c r="AQ59" i="32"/>
  <c r="AR59" i="32"/>
  <c r="AS59" i="32"/>
  <c r="AT59" i="32"/>
  <c r="AU59" i="32"/>
  <c r="AV59" i="32"/>
  <c r="AW59" i="32"/>
  <c r="AX59" i="32"/>
  <c r="AY59" i="32"/>
  <c r="G60" i="32"/>
  <c r="I60" i="32"/>
  <c r="K60" i="32"/>
  <c r="N60" i="32"/>
  <c r="M60" i="32" s="1"/>
  <c r="Q60" i="32"/>
  <c r="P60" i="32" s="1"/>
  <c r="R60" i="32"/>
  <c r="AH60" i="32"/>
  <c r="AJ60" i="32"/>
  <c r="AL60" i="32"/>
  <c r="AM60" i="32" s="1"/>
  <c r="AO60" i="32"/>
  <c r="AR60" i="32"/>
  <c r="AQ60" i="32" s="1"/>
  <c r="G61" i="32"/>
  <c r="I61" i="32"/>
  <c r="K61" i="32"/>
  <c r="L61" i="32" s="1"/>
  <c r="N61" i="32"/>
  <c r="O61" i="32" s="1"/>
  <c r="Q61" i="32"/>
  <c r="AH61" i="32"/>
  <c r="AJ61" i="32"/>
  <c r="AL61" i="32"/>
  <c r="AK61" i="32" s="1"/>
  <c r="AN61" i="32"/>
  <c r="AP61" i="32"/>
  <c r="AR61" i="32"/>
  <c r="G62" i="32"/>
  <c r="I62" i="32"/>
  <c r="K62" i="32"/>
  <c r="J62" i="32" s="1"/>
  <c r="N62" i="32"/>
  <c r="M62" i="32" s="1"/>
  <c r="O62" i="32"/>
  <c r="P62" i="32"/>
  <c r="Q62" i="32"/>
  <c r="R62" i="32" s="1"/>
  <c r="T62" i="32"/>
  <c r="AH62" i="32"/>
  <c r="AJ62" i="32"/>
  <c r="AL62" i="32"/>
  <c r="AN62" i="32"/>
  <c r="AP62" i="32"/>
  <c r="AQ62" i="32"/>
  <c r="AR62" i="32"/>
  <c r="AS62" i="32" s="1"/>
  <c r="AU62" i="32"/>
  <c r="G63" i="32"/>
  <c r="I63" i="32"/>
  <c r="K63" i="32"/>
  <c r="N63" i="32"/>
  <c r="M63" i="32" s="1"/>
  <c r="O63" i="32"/>
  <c r="P63" i="32"/>
  <c r="Q63" i="32"/>
  <c r="R63" i="32"/>
  <c r="T63" i="32"/>
  <c r="U63" i="32" s="1"/>
  <c r="AH63" i="32"/>
  <c r="AJ63" i="32"/>
  <c r="AL63" i="32"/>
  <c r="AM63" i="32" s="1"/>
  <c r="AN63" i="32"/>
  <c r="AP63" i="32"/>
  <c r="AR63" i="32"/>
  <c r="AS63" i="32" s="1"/>
  <c r="G65" i="32"/>
  <c r="H65" i="32"/>
  <c r="I65" i="32"/>
  <c r="J65" i="32"/>
  <c r="K65" i="32"/>
  <c r="L65" i="32"/>
  <c r="M65" i="32"/>
  <c r="N65" i="32"/>
  <c r="O65" i="32"/>
  <c r="P65" i="32"/>
  <c r="Q65" i="32"/>
  <c r="R65" i="32"/>
  <c r="S65" i="32"/>
  <c r="T65" i="32"/>
  <c r="U65" i="32"/>
  <c r="V65" i="32"/>
  <c r="W65" i="32"/>
  <c r="X65" i="32"/>
  <c r="AH65" i="32"/>
  <c r="AI65" i="32"/>
  <c r="AJ65" i="32"/>
  <c r="AK65" i="32"/>
  <c r="AL65" i="32"/>
  <c r="AM65" i="32"/>
  <c r="AN65" i="32"/>
  <c r="AO65" i="32"/>
  <c r="AP65" i="32"/>
  <c r="AQ65" i="32"/>
  <c r="AR65" i="32"/>
  <c r="AS65" i="32"/>
  <c r="AT65" i="32"/>
  <c r="AU65" i="32"/>
  <c r="AV65" i="32"/>
  <c r="AW65" i="32"/>
  <c r="AX65" i="32"/>
  <c r="AY65" i="32"/>
  <c r="G66" i="32"/>
  <c r="H66" i="32"/>
  <c r="I66" i="32"/>
  <c r="J66" i="32"/>
  <c r="K66" i="32"/>
  <c r="L66" i="32"/>
  <c r="M66" i="32"/>
  <c r="N66" i="32"/>
  <c r="O66" i="32"/>
  <c r="P66" i="32"/>
  <c r="Q66" i="32"/>
  <c r="R66" i="32"/>
  <c r="S66" i="32"/>
  <c r="T66" i="32"/>
  <c r="U66" i="32"/>
  <c r="V66" i="32"/>
  <c r="W66" i="32"/>
  <c r="X66" i="32"/>
  <c r="AH66" i="32"/>
  <c r="AI66" i="32"/>
  <c r="AJ66" i="32"/>
  <c r="AK66" i="32"/>
  <c r="AL66" i="32"/>
  <c r="AM66" i="32"/>
  <c r="AN66" i="32"/>
  <c r="AO66" i="32"/>
  <c r="AP66" i="32"/>
  <c r="AQ66" i="32"/>
  <c r="AR66" i="32"/>
  <c r="AS66" i="32"/>
  <c r="AT66" i="32"/>
  <c r="AU66" i="32"/>
  <c r="AV66" i="32"/>
  <c r="AW66" i="32"/>
  <c r="AX66" i="32"/>
  <c r="AY66" i="32"/>
  <c r="G69" i="32"/>
  <c r="H69" i="32"/>
  <c r="I69" i="32"/>
  <c r="J69" i="32"/>
  <c r="K69" i="32"/>
  <c r="L69" i="32"/>
  <c r="M69" i="32"/>
  <c r="N69" i="32"/>
  <c r="O69" i="32"/>
  <c r="P69" i="32"/>
  <c r="Q69" i="32"/>
  <c r="R69" i="32"/>
  <c r="S69" i="32"/>
  <c r="T69" i="32"/>
  <c r="U69" i="32"/>
  <c r="V69" i="32"/>
  <c r="W69" i="32"/>
  <c r="X69" i="32"/>
  <c r="AH69" i="32"/>
  <c r="AI69" i="32"/>
  <c r="AJ69" i="32"/>
  <c r="AK69" i="32"/>
  <c r="AL69" i="32"/>
  <c r="AM69" i="32"/>
  <c r="AN69" i="32"/>
  <c r="AO69" i="32"/>
  <c r="AP69" i="32"/>
  <c r="AQ69" i="32"/>
  <c r="AR69" i="32"/>
  <c r="AS69" i="32"/>
  <c r="AT69" i="32"/>
  <c r="AU69" i="32"/>
  <c r="AV69" i="32"/>
  <c r="AW69" i="32"/>
  <c r="AX69" i="32"/>
  <c r="AY69" i="32"/>
  <c r="G70" i="32"/>
  <c r="H70" i="32"/>
  <c r="I70" i="32"/>
  <c r="J70" i="32"/>
  <c r="K70" i="32"/>
  <c r="L70" i="32"/>
  <c r="M70" i="32"/>
  <c r="N70" i="32"/>
  <c r="O70" i="32"/>
  <c r="P70" i="32"/>
  <c r="Q70" i="32"/>
  <c r="R70" i="32"/>
  <c r="S70" i="32"/>
  <c r="T70" i="32"/>
  <c r="U70" i="32"/>
  <c r="V70" i="32"/>
  <c r="W70" i="32"/>
  <c r="X70" i="32"/>
  <c r="AH70" i="32"/>
  <c r="AI70" i="32"/>
  <c r="AJ70" i="32"/>
  <c r="AK70" i="32"/>
  <c r="AL70" i="32"/>
  <c r="AM70" i="32"/>
  <c r="AN70" i="32"/>
  <c r="AO70" i="32"/>
  <c r="AP70" i="32"/>
  <c r="AQ70" i="32"/>
  <c r="AR70" i="32"/>
  <c r="AS70" i="32"/>
  <c r="AT70" i="32"/>
  <c r="AU70" i="32"/>
  <c r="AV70" i="32"/>
  <c r="AW70" i="32"/>
  <c r="AX70" i="32"/>
  <c r="AY70" i="32"/>
  <c r="G71" i="32"/>
  <c r="H71" i="32"/>
  <c r="I71" i="32"/>
  <c r="J71" i="32"/>
  <c r="K71" i="32"/>
  <c r="L71" i="32"/>
  <c r="M71" i="32"/>
  <c r="N71" i="32"/>
  <c r="O71" i="32"/>
  <c r="P71" i="32"/>
  <c r="Q71" i="32"/>
  <c r="R71" i="32"/>
  <c r="S71" i="32"/>
  <c r="T71" i="32"/>
  <c r="U71" i="32"/>
  <c r="V71" i="32"/>
  <c r="W71" i="32"/>
  <c r="X71" i="32"/>
  <c r="AH71" i="32"/>
  <c r="AI71" i="32"/>
  <c r="AJ71" i="32"/>
  <c r="AK71" i="32"/>
  <c r="AL71" i="32"/>
  <c r="AM71" i="32"/>
  <c r="AN71" i="32"/>
  <c r="AO71" i="32"/>
  <c r="AP71" i="32"/>
  <c r="AQ71" i="32"/>
  <c r="AR71" i="32"/>
  <c r="AS71" i="32"/>
  <c r="AT71" i="32"/>
  <c r="AU71" i="32"/>
  <c r="AV71" i="32"/>
  <c r="AW71" i="32"/>
  <c r="AX71" i="32"/>
  <c r="AY71" i="32"/>
  <c r="G72" i="32"/>
  <c r="H72" i="32"/>
  <c r="I72" i="32"/>
  <c r="J72" i="32"/>
  <c r="K72" i="32"/>
  <c r="L72" i="32"/>
  <c r="M72" i="32"/>
  <c r="N72" i="32"/>
  <c r="O72" i="32"/>
  <c r="P72" i="32"/>
  <c r="Q72" i="32"/>
  <c r="R72" i="32"/>
  <c r="S72" i="32"/>
  <c r="T72" i="32"/>
  <c r="U72" i="32"/>
  <c r="V72" i="32"/>
  <c r="W72" i="32"/>
  <c r="X72" i="32"/>
  <c r="AH72" i="32"/>
  <c r="AI72" i="32"/>
  <c r="AJ72" i="32"/>
  <c r="AK72" i="32"/>
  <c r="AL72" i="32"/>
  <c r="AM72" i="32"/>
  <c r="AN72" i="32"/>
  <c r="AO72" i="32"/>
  <c r="AP72" i="32"/>
  <c r="AQ72" i="32"/>
  <c r="AR72" i="32"/>
  <c r="AS72" i="32"/>
  <c r="AT72" i="32"/>
  <c r="AU72" i="32"/>
  <c r="AV72" i="32"/>
  <c r="AW72" i="32"/>
  <c r="AX72" i="32"/>
  <c r="AY72" i="32"/>
  <c r="G73" i="32"/>
  <c r="H73" i="32"/>
  <c r="I73" i="32"/>
  <c r="J73" i="32"/>
  <c r="K73" i="32"/>
  <c r="L73" i="32"/>
  <c r="M73" i="32"/>
  <c r="N73" i="32"/>
  <c r="O73" i="32"/>
  <c r="P73" i="32"/>
  <c r="Q73" i="32"/>
  <c r="R73" i="32"/>
  <c r="S73" i="32"/>
  <c r="T73" i="32"/>
  <c r="U73" i="32"/>
  <c r="V73" i="32"/>
  <c r="W73" i="32"/>
  <c r="X73" i="32"/>
  <c r="AH73" i="32"/>
  <c r="AI73" i="32"/>
  <c r="AJ73" i="32"/>
  <c r="AK73" i="32"/>
  <c r="AL73" i="32"/>
  <c r="AM73" i="32"/>
  <c r="AN73" i="32"/>
  <c r="AO73" i="32"/>
  <c r="AP73" i="32"/>
  <c r="AQ73" i="32"/>
  <c r="AR73" i="32"/>
  <c r="AS73" i="32"/>
  <c r="AT73" i="32"/>
  <c r="AU73" i="32"/>
  <c r="AV73" i="32"/>
  <c r="AW73" i="32"/>
  <c r="AX73" i="32"/>
  <c r="AY73" i="32"/>
  <c r="G74" i="32"/>
  <c r="H74" i="32"/>
  <c r="I74" i="32"/>
  <c r="J74" i="32"/>
  <c r="K74" i="32"/>
  <c r="L74" i="32"/>
  <c r="M74" i="32"/>
  <c r="N74" i="32"/>
  <c r="O74" i="32"/>
  <c r="P74" i="32"/>
  <c r="Q74" i="32"/>
  <c r="R74" i="32"/>
  <c r="S74" i="32"/>
  <c r="T74" i="32"/>
  <c r="U74" i="32"/>
  <c r="V74" i="32"/>
  <c r="W74" i="32"/>
  <c r="X74" i="32"/>
  <c r="AH74" i="32"/>
  <c r="AI74" i="32"/>
  <c r="AJ74" i="32"/>
  <c r="AK74" i="32"/>
  <c r="AL74" i="32"/>
  <c r="AM74" i="32"/>
  <c r="AN74" i="32"/>
  <c r="AO74" i="32"/>
  <c r="AP74" i="32"/>
  <c r="AQ74" i="32"/>
  <c r="AR74" i="32"/>
  <c r="AS74" i="32"/>
  <c r="AT74" i="32"/>
  <c r="AU74" i="32"/>
  <c r="AV74" i="32"/>
  <c r="AW74" i="32"/>
  <c r="AX74" i="32"/>
  <c r="AY74" i="32"/>
  <c r="AB83" i="32"/>
  <c r="AB125" i="32" s="1"/>
  <c r="AB167" i="32" s="1"/>
  <c r="G96" i="32"/>
  <c r="H96" i="32"/>
  <c r="I96" i="32"/>
  <c r="J96" i="32"/>
  <c r="K96" i="32"/>
  <c r="L96" i="32"/>
  <c r="M96" i="32"/>
  <c r="N96" i="32"/>
  <c r="O96" i="32"/>
  <c r="P96" i="32"/>
  <c r="Q96" i="32"/>
  <c r="R96" i="32"/>
  <c r="S96" i="32"/>
  <c r="T96" i="32"/>
  <c r="U96" i="32"/>
  <c r="V96" i="32"/>
  <c r="W96" i="32"/>
  <c r="X96" i="32"/>
  <c r="AH96" i="32"/>
  <c r="AI96" i="32"/>
  <c r="AJ96" i="32"/>
  <c r="AK96" i="32"/>
  <c r="AL96" i="32"/>
  <c r="AM96" i="32"/>
  <c r="AN96" i="32"/>
  <c r="AO96" i="32"/>
  <c r="AP96" i="32"/>
  <c r="AQ96" i="32"/>
  <c r="AR96" i="32"/>
  <c r="AS96" i="32"/>
  <c r="AT96" i="32"/>
  <c r="AU96" i="32"/>
  <c r="AV96" i="32"/>
  <c r="AW96" i="32"/>
  <c r="AX96" i="32"/>
  <c r="AY96" i="32"/>
  <c r="G97" i="32"/>
  <c r="H97" i="32"/>
  <c r="I97" i="32"/>
  <c r="J97" i="32"/>
  <c r="K97" i="32"/>
  <c r="L97" i="32"/>
  <c r="M97" i="32"/>
  <c r="N97" i="32"/>
  <c r="O97" i="32"/>
  <c r="P97" i="32"/>
  <c r="Q97" i="32"/>
  <c r="R97" i="32"/>
  <c r="S97" i="32"/>
  <c r="T97" i="32"/>
  <c r="U97" i="32"/>
  <c r="V97" i="32"/>
  <c r="W97" i="32"/>
  <c r="X97" i="32"/>
  <c r="AH97" i="32"/>
  <c r="AI97" i="32"/>
  <c r="AJ97" i="32"/>
  <c r="AK97" i="32"/>
  <c r="AL97" i="32"/>
  <c r="AM97" i="32"/>
  <c r="AN97" i="32"/>
  <c r="AO97" i="32"/>
  <c r="AP97" i="32"/>
  <c r="AQ97" i="32"/>
  <c r="AR97" i="32"/>
  <c r="AS97" i="32"/>
  <c r="AT97" i="32"/>
  <c r="AU97" i="32"/>
  <c r="AV97" i="32"/>
  <c r="AW97" i="32"/>
  <c r="AX97" i="32"/>
  <c r="AY97" i="32"/>
  <c r="G99" i="32"/>
  <c r="H99" i="32"/>
  <c r="I99" i="32"/>
  <c r="J99" i="32"/>
  <c r="K99" i="32"/>
  <c r="L99" i="32"/>
  <c r="M99" i="32"/>
  <c r="N99" i="32"/>
  <c r="O99" i="32"/>
  <c r="P99" i="32"/>
  <c r="Q99" i="32"/>
  <c r="R99" i="32"/>
  <c r="S99" i="32"/>
  <c r="T99" i="32"/>
  <c r="U99" i="32"/>
  <c r="V99" i="32"/>
  <c r="W99" i="32"/>
  <c r="X99" i="32"/>
  <c r="AH99" i="32"/>
  <c r="AI99" i="32"/>
  <c r="AJ99" i="32"/>
  <c r="AK99" i="32"/>
  <c r="AL99" i="32"/>
  <c r="AM99" i="32"/>
  <c r="AN99" i="32"/>
  <c r="AO99" i="32"/>
  <c r="AP99" i="32"/>
  <c r="AQ99" i="32"/>
  <c r="AR99" i="32"/>
  <c r="AS99" i="32"/>
  <c r="AT99" i="32"/>
  <c r="AU99" i="32"/>
  <c r="AV99" i="32"/>
  <c r="AW99" i="32"/>
  <c r="AX99" i="32"/>
  <c r="AY99" i="32"/>
  <c r="G100" i="32"/>
  <c r="H100" i="32"/>
  <c r="I100" i="32"/>
  <c r="J100" i="32"/>
  <c r="K100" i="32"/>
  <c r="L100" i="32"/>
  <c r="M100" i="32"/>
  <c r="N100" i="32"/>
  <c r="O100" i="32"/>
  <c r="P100" i="32"/>
  <c r="Q100" i="32"/>
  <c r="R100" i="32"/>
  <c r="S100" i="32"/>
  <c r="T100" i="32"/>
  <c r="U100" i="32"/>
  <c r="V100" i="32"/>
  <c r="W100" i="32"/>
  <c r="X100" i="32"/>
  <c r="AH100" i="32"/>
  <c r="AI100" i="32"/>
  <c r="AJ100" i="32"/>
  <c r="AK100" i="32"/>
  <c r="AL100" i="32"/>
  <c r="AM100" i="32"/>
  <c r="AN100" i="32"/>
  <c r="AO100" i="32"/>
  <c r="AP100" i="32"/>
  <c r="AQ100" i="32"/>
  <c r="AR100" i="32"/>
  <c r="AS100" i="32"/>
  <c r="AT100" i="32"/>
  <c r="AU100" i="32"/>
  <c r="AV100" i="32"/>
  <c r="AW100" i="32"/>
  <c r="AX100" i="32"/>
  <c r="AY100" i="32"/>
  <c r="G101" i="32"/>
  <c r="H101" i="32"/>
  <c r="I101" i="32"/>
  <c r="J101" i="32"/>
  <c r="K101" i="32"/>
  <c r="L101" i="32"/>
  <c r="M101" i="32"/>
  <c r="N101" i="32"/>
  <c r="O101" i="32"/>
  <c r="P101" i="32"/>
  <c r="Q101" i="32"/>
  <c r="R101" i="32"/>
  <c r="S101" i="32"/>
  <c r="T101" i="32"/>
  <c r="U101" i="32"/>
  <c r="V101" i="32"/>
  <c r="W101" i="32"/>
  <c r="X101" i="32"/>
  <c r="AH101" i="32"/>
  <c r="AI101" i="32"/>
  <c r="AJ101" i="32"/>
  <c r="AK101" i="32"/>
  <c r="AL101" i="32"/>
  <c r="AM101" i="32"/>
  <c r="AN101" i="32"/>
  <c r="AO101" i="32"/>
  <c r="AP101" i="32"/>
  <c r="AQ101" i="32"/>
  <c r="AR101" i="32"/>
  <c r="AS101" i="32"/>
  <c r="AT101" i="32"/>
  <c r="AU101" i="32"/>
  <c r="AV101" i="32"/>
  <c r="AW101" i="32"/>
  <c r="AX101" i="32"/>
  <c r="AY101" i="32"/>
  <c r="G107" i="32"/>
  <c r="H107" i="32"/>
  <c r="I107" i="32"/>
  <c r="J107" i="32"/>
  <c r="K107" i="32"/>
  <c r="L107" i="32"/>
  <c r="M107" i="32"/>
  <c r="N107" i="32"/>
  <c r="O107" i="32"/>
  <c r="P107" i="32"/>
  <c r="Q107" i="32"/>
  <c r="R107" i="32"/>
  <c r="S107" i="32"/>
  <c r="T107" i="32"/>
  <c r="U107" i="32"/>
  <c r="V107" i="32"/>
  <c r="W107" i="32"/>
  <c r="X107" i="32"/>
  <c r="AH107" i="32"/>
  <c r="AI107" i="32"/>
  <c r="AJ107" i="32"/>
  <c r="AK107" i="32"/>
  <c r="AL107" i="32"/>
  <c r="AM107" i="32"/>
  <c r="AN107" i="32"/>
  <c r="AO107" i="32"/>
  <c r="AP107" i="32"/>
  <c r="AQ107" i="32"/>
  <c r="AR107" i="32"/>
  <c r="AS107" i="32"/>
  <c r="AT107" i="32"/>
  <c r="AU107" i="32"/>
  <c r="AV107" i="32"/>
  <c r="AW107" i="32"/>
  <c r="AX107" i="32"/>
  <c r="AY107" i="32"/>
  <c r="G108" i="32"/>
  <c r="H108" i="32"/>
  <c r="I108" i="32"/>
  <c r="J108" i="32"/>
  <c r="K108" i="32"/>
  <c r="L108" i="32"/>
  <c r="M108" i="32"/>
  <c r="N108" i="32"/>
  <c r="O108" i="32"/>
  <c r="P108" i="32"/>
  <c r="Q108" i="32"/>
  <c r="R108" i="32"/>
  <c r="S108" i="32"/>
  <c r="T108" i="32"/>
  <c r="U108" i="32"/>
  <c r="V108" i="32"/>
  <c r="W108" i="32"/>
  <c r="X108" i="32"/>
  <c r="AH108" i="32"/>
  <c r="AI108" i="32"/>
  <c r="AJ108" i="32"/>
  <c r="AK108" i="32"/>
  <c r="AL108" i="32"/>
  <c r="AM108" i="32"/>
  <c r="AN108" i="32"/>
  <c r="AO108" i="32"/>
  <c r="AP108" i="32"/>
  <c r="AQ108" i="32"/>
  <c r="AR108" i="32"/>
  <c r="AS108" i="32"/>
  <c r="AT108" i="32"/>
  <c r="AU108" i="32"/>
  <c r="AV108" i="32"/>
  <c r="AW108" i="32"/>
  <c r="AX108" i="32"/>
  <c r="AY108" i="32"/>
  <c r="G111" i="32"/>
  <c r="H111" i="32"/>
  <c r="I111" i="32"/>
  <c r="J111" i="32"/>
  <c r="K111" i="32"/>
  <c r="L111" i="32"/>
  <c r="M111" i="32"/>
  <c r="N111" i="32"/>
  <c r="O111" i="32"/>
  <c r="P111" i="32"/>
  <c r="Q111" i="32"/>
  <c r="R111" i="32"/>
  <c r="S111" i="32"/>
  <c r="T111" i="32"/>
  <c r="U111" i="32"/>
  <c r="V111" i="32"/>
  <c r="W111" i="32"/>
  <c r="X111" i="32"/>
  <c r="AH111" i="32"/>
  <c r="AI111" i="32"/>
  <c r="AJ111" i="32"/>
  <c r="AK111" i="32"/>
  <c r="AL111" i="32"/>
  <c r="AM111" i="32"/>
  <c r="AN111" i="32"/>
  <c r="AO111" i="32"/>
  <c r="AP111" i="32"/>
  <c r="AQ111" i="32"/>
  <c r="AR111" i="32"/>
  <c r="AS111" i="32"/>
  <c r="AT111" i="32"/>
  <c r="AU111" i="32"/>
  <c r="AV111" i="32"/>
  <c r="AW111" i="32"/>
  <c r="AX111" i="32"/>
  <c r="AY111" i="32"/>
  <c r="G112" i="32"/>
  <c r="H112" i="32"/>
  <c r="I112" i="32"/>
  <c r="J112" i="32"/>
  <c r="K112" i="32"/>
  <c r="L112" i="32"/>
  <c r="M112" i="32"/>
  <c r="N112" i="32"/>
  <c r="O112" i="32"/>
  <c r="P112" i="32"/>
  <c r="Q112" i="32"/>
  <c r="R112" i="32"/>
  <c r="S112" i="32"/>
  <c r="T112" i="32"/>
  <c r="U112" i="32"/>
  <c r="V112" i="32"/>
  <c r="W112" i="32"/>
  <c r="X112" i="32"/>
  <c r="AH112" i="32"/>
  <c r="AI112" i="32"/>
  <c r="AJ112" i="32"/>
  <c r="AK112" i="32"/>
  <c r="AL112" i="32"/>
  <c r="AM112" i="32"/>
  <c r="AN112" i="32"/>
  <c r="AO112" i="32"/>
  <c r="AP112" i="32"/>
  <c r="AQ112" i="32"/>
  <c r="AR112" i="32"/>
  <c r="AS112" i="32"/>
  <c r="AT112" i="32"/>
  <c r="AU112" i="32"/>
  <c r="AV112" i="32"/>
  <c r="AW112" i="32"/>
  <c r="AX112" i="32"/>
  <c r="AY112" i="32"/>
  <c r="G113" i="32"/>
  <c r="H113" i="32"/>
  <c r="I113" i="32"/>
  <c r="J113" i="32"/>
  <c r="K113" i="32"/>
  <c r="L113" i="32"/>
  <c r="M113" i="32"/>
  <c r="N113" i="32"/>
  <c r="O113" i="32"/>
  <c r="P113" i="32"/>
  <c r="Q113" i="32"/>
  <c r="R113" i="32"/>
  <c r="S113" i="32"/>
  <c r="T113" i="32"/>
  <c r="U113" i="32"/>
  <c r="V113" i="32"/>
  <c r="W113" i="32"/>
  <c r="X113" i="32"/>
  <c r="AH113" i="32"/>
  <c r="AI113" i="32"/>
  <c r="AJ113" i="32"/>
  <c r="AK113" i="32"/>
  <c r="AL113" i="32"/>
  <c r="AM113" i="32"/>
  <c r="AN113" i="32"/>
  <c r="AO113" i="32"/>
  <c r="AP113" i="32"/>
  <c r="AQ113" i="32"/>
  <c r="AR113" i="32"/>
  <c r="AS113" i="32"/>
  <c r="AT113" i="32"/>
  <c r="AU113" i="32"/>
  <c r="AV113" i="32"/>
  <c r="AW113" i="32"/>
  <c r="AX113" i="32"/>
  <c r="AY113" i="32"/>
  <c r="G114" i="32"/>
  <c r="H114" i="32"/>
  <c r="I114" i="32"/>
  <c r="J114" i="32"/>
  <c r="K114" i="32"/>
  <c r="L114" i="32"/>
  <c r="M114" i="32"/>
  <c r="N114" i="32"/>
  <c r="O114" i="32"/>
  <c r="P114" i="32"/>
  <c r="Q114" i="32"/>
  <c r="R114" i="32"/>
  <c r="S114" i="32"/>
  <c r="T114" i="32"/>
  <c r="U114" i="32"/>
  <c r="V114" i="32"/>
  <c r="W114" i="32"/>
  <c r="X114" i="32"/>
  <c r="AH114" i="32"/>
  <c r="AI114" i="32"/>
  <c r="AJ114" i="32"/>
  <c r="AK114" i="32"/>
  <c r="AL114" i="32"/>
  <c r="AM114" i="32"/>
  <c r="AN114" i="32"/>
  <c r="AO114" i="32"/>
  <c r="AP114" i="32"/>
  <c r="AQ114" i="32"/>
  <c r="AR114" i="32"/>
  <c r="AS114" i="32"/>
  <c r="AT114" i="32"/>
  <c r="AU114" i="32"/>
  <c r="AV114" i="32"/>
  <c r="AW114" i="32"/>
  <c r="AX114" i="32"/>
  <c r="AY114" i="32"/>
  <c r="G115" i="32"/>
  <c r="H115" i="32"/>
  <c r="I115" i="32"/>
  <c r="J115" i="32"/>
  <c r="K115" i="32"/>
  <c r="L115" i="32"/>
  <c r="M115" i="32"/>
  <c r="N115" i="32"/>
  <c r="O115" i="32"/>
  <c r="P115" i="32"/>
  <c r="Q115" i="32"/>
  <c r="R115" i="32"/>
  <c r="S115" i="32"/>
  <c r="T115" i="32"/>
  <c r="U115" i="32"/>
  <c r="V115" i="32"/>
  <c r="W115" i="32"/>
  <c r="X115" i="32"/>
  <c r="AH115" i="32"/>
  <c r="AI115" i="32"/>
  <c r="AJ115" i="32"/>
  <c r="AK115" i="32"/>
  <c r="AL115" i="32"/>
  <c r="AM115" i="32"/>
  <c r="AN115" i="32"/>
  <c r="AO115" i="32"/>
  <c r="AP115" i="32"/>
  <c r="AQ115" i="32"/>
  <c r="AR115" i="32"/>
  <c r="AS115" i="32"/>
  <c r="AT115" i="32"/>
  <c r="AU115" i="32"/>
  <c r="AV115" i="32"/>
  <c r="AW115" i="32"/>
  <c r="AX115" i="32"/>
  <c r="AY115" i="32"/>
  <c r="G116" i="32"/>
  <c r="H116" i="32"/>
  <c r="I116" i="32"/>
  <c r="J116" i="32"/>
  <c r="K116" i="32"/>
  <c r="L116" i="32"/>
  <c r="M116" i="32"/>
  <c r="N116" i="32"/>
  <c r="O116" i="32"/>
  <c r="P116" i="32"/>
  <c r="Q116" i="32"/>
  <c r="R116" i="32"/>
  <c r="S116" i="32"/>
  <c r="T116" i="32"/>
  <c r="U116" i="32"/>
  <c r="V116" i="32"/>
  <c r="W116" i="32"/>
  <c r="X116" i="32"/>
  <c r="AH116" i="32"/>
  <c r="AI116" i="32"/>
  <c r="AJ116" i="32"/>
  <c r="AK116" i="32"/>
  <c r="AL116" i="32"/>
  <c r="AM116" i="32"/>
  <c r="AN116" i="32"/>
  <c r="AO116" i="32"/>
  <c r="AP116" i="32"/>
  <c r="AQ116" i="32"/>
  <c r="AR116" i="32"/>
  <c r="AS116" i="32"/>
  <c r="AT116" i="32"/>
  <c r="AU116" i="32"/>
  <c r="AV116" i="32"/>
  <c r="AW116" i="32"/>
  <c r="AX116" i="32"/>
  <c r="AY116" i="32"/>
  <c r="A125" i="32"/>
  <c r="A167" i="32" s="1"/>
  <c r="G138" i="32"/>
  <c r="H138" i="32"/>
  <c r="I138" i="32"/>
  <c r="J138" i="32"/>
  <c r="K138" i="32"/>
  <c r="L138" i="32"/>
  <c r="M138" i="32"/>
  <c r="N138" i="32"/>
  <c r="O138" i="32"/>
  <c r="P138" i="32"/>
  <c r="Q138" i="32"/>
  <c r="R138" i="32"/>
  <c r="AH138" i="32"/>
  <c r="AI138" i="32"/>
  <c r="AJ138" i="32"/>
  <c r="AK138" i="32"/>
  <c r="AL138" i="32"/>
  <c r="AM138" i="32"/>
  <c r="AN138" i="32"/>
  <c r="AO138" i="32"/>
  <c r="AP138" i="32"/>
  <c r="AQ138" i="32"/>
  <c r="AR138" i="32"/>
  <c r="AS138" i="32"/>
  <c r="G139" i="32"/>
  <c r="H139" i="32"/>
  <c r="I139" i="32"/>
  <c r="J139" i="32"/>
  <c r="K139" i="32"/>
  <c r="L139" i="32"/>
  <c r="M139" i="32"/>
  <c r="N139" i="32"/>
  <c r="O139" i="32"/>
  <c r="P139" i="32"/>
  <c r="Q139" i="32"/>
  <c r="R139" i="32"/>
  <c r="AH139" i="32"/>
  <c r="AI139" i="32"/>
  <c r="AJ139" i="32"/>
  <c r="AK139" i="32"/>
  <c r="AL139" i="32"/>
  <c r="AM139" i="32"/>
  <c r="AN139" i="32"/>
  <c r="AO139" i="32"/>
  <c r="AP139" i="32"/>
  <c r="AQ139" i="32"/>
  <c r="AR139" i="32"/>
  <c r="AS139" i="32"/>
  <c r="G141" i="32"/>
  <c r="H141" i="32"/>
  <c r="I141" i="32"/>
  <c r="J141" i="32"/>
  <c r="K141" i="32"/>
  <c r="L141" i="32"/>
  <c r="M141" i="32"/>
  <c r="N141" i="32"/>
  <c r="O141" i="32"/>
  <c r="P141" i="32"/>
  <c r="Q141" i="32"/>
  <c r="R141" i="32"/>
  <c r="AH141" i="32"/>
  <c r="AI141" i="32"/>
  <c r="AJ141" i="32"/>
  <c r="AK141" i="32"/>
  <c r="AL141" i="32"/>
  <c r="AM141" i="32"/>
  <c r="AN141" i="32"/>
  <c r="AO141" i="32"/>
  <c r="AP141" i="32"/>
  <c r="AQ141" i="32"/>
  <c r="AR141" i="32"/>
  <c r="AS141" i="32"/>
  <c r="G142" i="32"/>
  <c r="H142" i="32"/>
  <c r="I142" i="32"/>
  <c r="J142" i="32"/>
  <c r="K142" i="32"/>
  <c r="L142" i="32"/>
  <c r="M142" i="32"/>
  <c r="N142" i="32"/>
  <c r="O142" i="32"/>
  <c r="P142" i="32"/>
  <c r="Q142" i="32"/>
  <c r="R142" i="32"/>
  <c r="AH142" i="32"/>
  <c r="AI142" i="32"/>
  <c r="AJ142" i="32"/>
  <c r="AK142" i="32"/>
  <c r="AL142" i="32"/>
  <c r="AM142" i="32"/>
  <c r="AN142" i="32"/>
  <c r="AO142" i="32"/>
  <c r="AP142" i="32"/>
  <c r="AQ142" i="32"/>
  <c r="AR142" i="32"/>
  <c r="AS142" i="32"/>
  <c r="G143" i="32"/>
  <c r="H143" i="32"/>
  <c r="I143" i="32"/>
  <c r="J143" i="32"/>
  <c r="K143" i="32"/>
  <c r="L143" i="32"/>
  <c r="M143" i="32"/>
  <c r="N143" i="32"/>
  <c r="O143" i="32"/>
  <c r="P143" i="32"/>
  <c r="Q143" i="32"/>
  <c r="R143" i="32"/>
  <c r="AH143" i="32"/>
  <c r="AI143" i="32"/>
  <c r="AJ143" i="32"/>
  <c r="AK143" i="32"/>
  <c r="AL143" i="32"/>
  <c r="AM143" i="32"/>
  <c r="AN143" i="32"/>
  <c r="AO143" i="32"/>
  <c r="AP143" i="32"/>
  <c r="AQ143" i="32"/>
  <c r="AR143" i="32"/>
  <c r="AS143" i="32"/>
  <c r="G149" i="32"/>
  <c r="H149" i="32"/>
  <c r="I149" i="32"/>
  <c r="J149" i="32"/>
  <c r="K149" i="32"/>
  <c r="L149" i="32"/>
  <c r="M149" i="32"/>
  <c r="N149" i="32"/>
  <c r="O149" i="32"/>
  <c r="P149" i="32"/>
  <c r="Q149" i="32"/>
  <c r="R149" i="32"/>
  <c r="AH149" i="32"/>
  <c r="AI149" i="32"/>
  <c r="AJ149" i="32"/>
  <c r="AK149" i="32"/>
  <c r="AL149" i="32"/>
  <c r="AM149" i="32"/>
  <c r="AN149" i="32"/>
  <c r="AO149" i="32"/>
  <c r="AP149" i="32"/>
  <c r="AQ149" i="32"/>
  <c r="AR149" i="32"/>
  <c r="AS149" i="32"/>
  <c r="G150" i="32"/>
  <c r="H150" i="32"/>
  <c r="I150" i="32"/>
  <c r="J150" i="32"/>
  <c r="K150" i="32"/>
  <c r="L150" i="32"/>
  <c r="M150" i="32"/>
  <c r="N150" i="32"/>
  <c r="O150" i="32"/>
  <c r="P150" i="32"/>
  <c r="Q150" i="32"/>
  <c r="R150" i="32"/>
  <c r="AH150" i="32"/>
  <c r="AI150" i="32"/>
  <c r="AJ150" i="32"/>
  <c r="AK150" i="32"/>
  <c r="AL150" i="32"/>
  <c r="AM150" i="32"/>
  <c r="AN150" i="32"/>
  <c r="AO150" i="32"/>
  <c r="AP150" i="32"/>
  <c r="AQ150" i="32"/>
  <c r="AR150" i="32"/>
  <c r="AS150" i="32"/>
  <c r="G153" i="32"/>
  <c r="H153" i="32"/>
  <c r="I153" i="32"/>
  <c r="J153" i="32"/>
  <c r="K153" i="32"/>
  <c r="L153" i="32"/>
  <c r="M153" i="32"/>
  <c r="N153" i="32"/>
  <c r="O153" i="32"/>
  <c r="P153" i="32"/>
  <c r="Q153" i="32"/>
  <c r="R153" i="32"/>
  <c r="AH153" i="32"/>
  <c r="AI153" i="32"/>
  <c r="AJ153" i="32"/>
  <c r="AK153" i="32"/>
  <c r="AL153" i="32"/>
  <c r="AM153" i="32"/>
  <c r="AN153" i="32"/>
  <c r="AO153" i="32"/>
  <c r="AP153" i="32"/>
  <c r="AQ153" i="32"/>
  <c r="AR153" i="32"/>
  <c r="AS153" i="32"/>
  <c r="G154" i="32"/>
  <c r="H154" i="32"/>
  <c r="I154" i="32"/>
  <c r="J154" i="32"/>
  <c r="K154" i="32"/>
  <c r="L154" i="32"/>
  <c r="M154" i="32"/>
  <c r="N154" i="32"/>
  <c r="O154" i="32"/>
  <c r="P154" i="32"/>
  <c r="Q154" i="32"/>
  <c r="R154" i="32"/>
  <c r="AH154" i="32"/>
  <c r="AI154" i="32"/>
  <c r="AJ154" i="32"/>
  <c r="AK154" i="32"/>
  <c r="AL154" i="32"/>
  <c r="AM154" i="32"/>
  <c r="AN154" i="32"/>
  <c r="AO154" i="32"/>
  <c r="AP154" i="32"/>
  <c r="AQ154" i="32"/>
  <c r="AR154" i="32"/>
  <c r="AS154" i="32"/>
  <c r="G155" i="32"/>
  <c r="H155" i="32"/>
  <c r="I155" i="32"/>
  <c r="J155" i="32"/>
  <c r="K155" i="32"/>
  <c r="L155" i="32"/>
  <c r="M155" i="32"/>
  <c r="N155" i="32"/>
  <c r="O155" i="32"/>
  <c r="P155" i="32"/>
  <c r="Q155" i="32"/>
  <c r="R155" i="32"/>
  <c r="AH155" i="32"/>
  <c r="AI155" i="32"/>
  <c r="AJ155" i="32"/>
  <c r="AK155" i="32"/>
  <c r="AL155" i="32"/>
  <c r="AM155" i="32"/>
  <c r="AN155" i="32"/>
  <c r="AO155" i="32"/>
  <c r="AP155" i="32"/>
  <c r="AQ155" i="32"/>
  <c r="AR155" i="32"/>
  <c r="AS155" i="32"/>
  <c r="G156" i="32"/>
  <c r="H156" i="32"/>
  <c r="I156" i="32"/>
  <c r="J156" i="32"/>
  <c r="K156" i="32"/>
  <c r="L156" i="32"/>
  <c r="M156" i="32"/>
  <c r="N156" i="32"/>
  <c r="O156" i="32"/>
  <c r="P156" i="32"/>
  <c r="Q156" i="32"/>
  <c r="R156" i="32"/>
  <c r="AH156" i="32"/>
  <c r="AI156" i="32"/>
  <c r="AJ156" i="32"/>
  <c r="AK156" i="32"/>
  <c r="AL156" i="32"/>
  <c r="AM156" i="32"/>
  <c r="AN156" i="32"/>
  <c r="AO156" i="32"/>
  <c r="AP156" i="32"/>
  <c r="AQ156" i="32"/>
  <c r="AR156" i="32"/>
  <c r="AS156" i="32"/>
  <c r="G157" i="32"/>
  <c r="H157" i="32"/>
  <c r="I157" i="32"/>
  <c r="J157" i="32"/>
  <c r="K157" i="32"/>
  <c r="L157" i="32"/>
  <c r="M157" i="32"/>
  <c r="N157" i="32"/>
  <c r="O157" i="32"/>
  <c r="P157" i="32"/>
  <c r="Q157" i="32"/>
  <c r="R157" i="32"/>
  <c r="AH157" i="32"/>
  <c r="AI157" i="32"/>
  <c r="AJ157" i="32"/>
  <c r="AK157" i="32"/>
  <c r="AL157" i="32"/>
  <c r="AM157" i="32"/>
  <c r="AN157" i="32"/>
  <c r="AO157" i="32"/>
  <c r="AP157" i="32"/>
  <c r="AQ157" i="32"/>
  <c r="AR157" i="32"/>
  <c r="AS157" i="32"/>
  <c r="G158" i="32"/>
  <c r="H158" i="32"/>
  <c r="I158" i="32"/>
  <c r="J158" i="32"/>
  <c r="K158" i="32"/>
  <c r="L158" i="32"/>
  <c r="M158" i="32"/>
  <c r="N158" i="32"/>
  <c r="O158" i="32"/>
  <c r="P158" i="32"/>
  <c r="Q158" i="32"/>
  <c r="R158" i="32"/>
  <c r="AH158" i="32"/>
  <c r="AI158" i="32"/>
  <c r="AJ158" i="32"/>
  <c r="AK158" i="32"/>
  <c r="AL158" i="32"/>
  <c r="AM158" i="32"/>
  <c r="AN158" i="32"/>
  <c r="AO158" i="32"/>
  <c r="AP158" i="32"/>
  <c r="AQ158" i="32"/>
  <c r="AR158" i="32"/>
  <c r="AS158" i="32"/>
  <c r="G10" i="31"/>
  <c r="H10" i="31"/>
  <c r="I10" i="31"/>
  <c r="J10" i="31"/>
  <c r="K10" i="31"/>
  <c r="L10" i="31"/>
  <c r="M10" i="31"/>
  <c r="N10" i="31"/>
  <c r="O10" i="31"/>
  <c r="P10" i="31"/>
  <c r="Q10" i="31"/>
  <c r="R10" i="31"/>
  <c r="S10" i="31"/>
  <c r="T10" i="31"/>
  <c r="U10" i="31"/>
  <c r="V10" i="31"/>
  <c r="W10" i="31"/>
  <c r="X10" i="31"/>
  <c r="AH10" i="31"/>
  <c r="AI10" i="31"/>
  <c r="AJ10" i="31"/>
  <c r="AK10" i="31"/>
  <c r="AL10" i="31"/>
  <c r="AM10" i="31"/>
  <c r="AN10" i="31"/>
  <c r="AO10" i="31"/>
  <c r="AP10" i="31"/>
  <c r="AQ10" i="31"/>
  <c r="AR10" i="31"/>
  <c r="AS10" i="31"/>
  <c r="AT10" i="31"/>
  <c r="AU10" i="31"/>
  <c r="AV10" i="31"/>
  <c r="AW10" i="31"/>
  <c r="AX10" i="31"/>
  <c r="AY10" i="31"/>
  <c r="G11" i="31"/>
  <c r="H11" i="31"/>
  <c r="I11" i="31"/>
  <c r="J11" i="31"/>
  <c r="K11" i="31"/>
  <c r="L11" i="31"/>
  <c r="M11" i="31"/>
  <c r="N11" i="31"/>
  <c r="O11" i="31"/>
  <c r="P11" i="31"/>
  <c r="Q11" i="31"/>
  <c r="R11" i="31"/>
  <c r="S11" i="31"/>
  <c r="T11" i="31"/>
  <c r="U11" i="31"/>
  <c r="V11" i="31"/>
  <c r="W11" i="31"/>
  <c r="X11" i="31"/>
  <c r="AH11" i="31"/>
  <c r="AI11" i="31"/>
  <c r="AJ11" i="31"/>
  <c r="AK11" i="31"/>
  <c r="AL11" i="31"/>
  <c r="AM11" i="31"/>
  <c r="AN11" i="31"/>
  <c r="AO11" i="31"/>
  <c r="AP11" i="31"/>
  <c r="AQ11" i="31"/>
  <c r="AR11" i="31"/>
  <c r="AS11" i="31"/>
  <c r="AT11" i="31"/>
  <c r="AU11" i="31"/>
  <c r="AV11" i="31"/>
  <c r="AW11" i="31"/>
  <c r="AX11" i="31"/>
  <c r="G13" i="31"/>
  <c r="H13" i="31"/>
  <c r="I13" i="31"/>
  <c r="J13" i="31"/>
  <c r="K13" i="31"/>
  <c r="L13" i="31"/>
  <c r="M13" i="31"/>
  <c r="N13" i="31"/>
  <c r="O13" i="31"/>
  <c r="P13" i="31"/>
  <c r="Q13" i="31"/>
  <c r="R13" i="31"/>
  <c r="S13" i="31"/>
  <c r="T13" i="31"/>
  <c r="U13" i="31"/>
  <c r="V13" i="31"/>
  <c r="W13" i="31"/>
  <c r="X13" i="31"/>
  <c r="J15" i="31"/>
  <c r="K15" i="31"/>
  <c r="L15" i="31"/>
  <c r="M15" i="31"/>
  <c r="N15" i="31"/>
  <c r="O15" i="31"/>
  <c r="P15" i="31"/>
  <c r="Q15" i="31"/>
  <c r="R15" i="31"/>
  <c r="S15" i="31"/>
  <c r="T15" i="31"/>
  <c r="U15" i="31"/>
  <c r="V15" i="31"/>
  <c r="W15" i="31"/>
  <c r="X15" i="31"/>
  <c r="AK15" i="31"/>
  <c r="AL15" i="31"/>
  <c r="AM15" i="31"/>
  <c r="AN15" i="31"/>
  <c r="AO15" i="31"/>
  <c r="AP15" i="31"/>
  <c r="AQ15" i="31"/>
  <c r="AR15" i="31"/>
  <c r="AS15" i="31"/>
  <c r="AT15" i="31"/>
  <c r="AU15" i="31"/>
  <c r="AV15" i="31"/>
  <c r="AW15" i="31"/>
  <c r="AX15" i="31"/>
  <c r="AY15" i="31"/>
  <c r="W16" i="31"/>
  <c r="V16" i="31" s="1"/>
  <c r="X16" i="31"/>
  <c r="AW16" i="31"/>
  <c r="AX16" i="31"/>
  <c r="AU16" i="31" s="1"/>
  <c r="W17" i="31"/>
  <c r="V17" i="31" s="1"/>
  <c r="AX17" i="31"/>
  <c r="AU17" i="31" s="1"/>
  <c r="T18" i="31"/>
  <c r="W18" i="31"/>
  <c r="V18" i="31" s="1"/>
  <c r="AX18" i="31"/>
  <c r="AU18" i="31" s="1"/>
  <c r="W19" i="31"/>
  <c r="V19" i="31" s="1"/>
  <c r="AX19" i="31"/>
  <c r="AU19" i="31" s="1"/>
  <c r="H21" i="31"/>
  <c r="I21" i="31"/>
  <c r="J21" i="31"/>
  <c r="K21" i="31"/>
  <c r="L21" i="31"/>
  <c r="M21" i="31"/>
  <c r="N21" i="31"/>
  <c r="O21" i="31"/>
  <c r="P21" i="31"/>
  <c r="Q21" i="31"/>
  <c r="R21" i="31"/>
  <c r="S21" i="31"/>
  <c r="T21" i="31"/>
  <c r="U21" i="31"/>
  <c r="V21" i="31"/>
  <c r="G67" i="31" s="1"/>
  <c r="J67" i="31" s="1"/>
  <c r="M67" i="31" s="1"/>
  <c r="P67" i="31" s="1"/>
  <c r="S67" i="31" s="1"/>
  <c r="V67" i="31" s="1"/>
  <c r="G109" i="31" s="1"/>
  <c r="J109" i="31" s="1"/>
  <c r="M109" i="31" s="1"/>
  <c r="P109" i="31" s="1"/>
  <c r="S109" i="31" s="1"/>
  <c r="V109" i="31" s="1"/>
  <c r="G151" i="31" s="1"/>
  <c r="J151" i="31" s="1"/>
  <c r="W21" i="31"/>
  <c r="H67" i="31" s="1"/>
  <c r="K67" i="31" s="1"/>
  <c r="N67" i="31" s="1"/>
  <c r="Q67" i="31" s="1"/>
  <c r="T67" i="31" s="1"/>
  <c r="W67" i="31" s="1"/>
  <c r="H109" i="31" s="1"/>
  <c r="K109" i="31" s="1"/>
  <c r="N109" i="31" s="1"/>
  <c r="Q109" i="31" s="1"/>
  <c r="T109" i="31" s="1"/>
  <c r="W109" i="31" s="1"/>
  <c r="H151" i="31" s="1"/>
  <c r="K151" i="31" s="1"/>
  <c r="X21" i="31"/>
  <c r="I67" i="31" s="1"/>
  <c r="L67" i="31" s="1"/>
  <c r="O67" i="31" s="1"/>
  <c r="R67" i="31" s="1"/>
  <c r="U67" i="31" s="1"/>
  <c r="X67" i="31" s="1"/>
  <c r="I109" i="31" s="1"/>
  <c r="L109" i="31" s="1"/>
  <c r="O109" i="31" s="1"/>
  <c r="R109" i="31" s="1"/>
  <c r="U109" i="31" s="1"/>
  <c r="X109" i="31" s="1"/>
  <c r="I151" i="31" s="1"/>
  <c r="L151" i="31" s="1"/>
  <c r="AH21" i="31"/>
  <c r="AI21" i="31"/>
  <c r="AJ21" i="31"/>
  <c r="AK21" i="31"/>
  <c r="AL21" i="31"/>
  <c r="AM21" i="31"/>
  <c r="AN21" i="31"/>
  <c r="AO21" i="31"/>
  <c r="AP21" i="31"/>
  <c r="AQ21" i="31"/>
  <c r="AR21" i="31"/>
  <c r="AS21" i="31"/>
  <c r="AT21" i="31"/>
  <c r="AU21" i="31"/>
  <c r="AV21" i="31"/>
  <c r="AW21" i="31"/>
  <c r="AH67" i="31" s="1"/>
  <c r="AK67" i="31" s="1"/>
  <c r="AN67" i="31" s="1"/>
  <c r="AQ67" i="31" s="1"/>
  <c r="AT67" i="31" s="1"/>
  <c r="AW67" i="31" s="1"/>
  <c r="AH109" i="31" s="1"/>
  <c r="AK109" i="31" s="1"/>
  <c r="AN109" i="31" s="1"/>
  <c r="AQ109" i="31" s="1"/>
  <c r="AT109" i="31" s="1"/>
  <c r="AW109" i="31" s="1"/>
  <c r="AH151" i="31" s="1"/>
  <c r="AK151" i="31" s="1"/>
  <c r="AX21" i="31"/>
  <c r="AI67" i="31" s="1"/>
  <c r="AL67" i="31" s="1"/>
  <c r="AO67" i="31" s="1"/>
  <c r="AR67" i="31" s="1"/>
  <c r="AU67" i="31" s="1"/>
  <c r="AX67" i="31" s="1"/>
  <c r="AI109" i="31" s="1"/>
  <c r="AL109" i="31" s="1"/>
  <c r="AO109" i="31" s="1"/>
  <c r="AR109" i="31" s="1"/>
  <c r="AU109" i="31" s="1"/>
  <c r="AX109" i="31" s="1"/>
  <c r="AI151" i="31" s="1"/>
  <c r="AL151" i="31" s="1"/>
  <c r="AY21" i="31"/>
  <c r="AJ67" i="31" s="1"/>
  <c r="AM67" i="31" s="1"/>
  <c r="AP67" i="31" s="1"/>
  <c r="AS67" i="31" s="1"/>
  <c r="AV67" i="31" s="1"/>
  <c r="AY67" i="31" s="1"/>
  <c r="AJ109" i="31" s="1"/>
  <c r="AM109" i="31" s="1"/>
  <c r="AP109" i="31" s="1"/>
  <c r="AS109" i="31" s="1"/>
  <c r="AV109" i="31" s="1"/>
  <c r="AY109" i="31" s="1"/>
  <c r="AJ151" i="31" s="1"/>
  <c r="AM151" i="31" s="1"/>
  <c r="P23" i="31"/>
  <c r="Q23" i="31"/>
  <c r="R23" i="31"/>
  <c r="S23" i="31"/>
  <c r="T23" i="31"/>
  <c r="U23" i="31"/>
  <c r="V23" i="31"/>
  <c r="W23" i="31"/>
  <c r="X23" i="31"/>
  <c r="AQ23" i="31"/>
  <c r="AR23" i="31"/>
  <c r="AS23" i="31"/>
  <c r="AT23" i="31"/>
  <c r="AU23" i="31"/>
  <c r="AV23" i="31"/>
  <c r="AW23" i="31"/>
  <c r="AX23" i="31"/>
  <c r="AY23" i="31"/>
  <c r="G24" i="31"/>
  <c r="H24" i="31"/>
  <c r="I24" i="31"/>
  <c r="J24" i="31"/>
  <c r="K24" i="31"/>
  <c r="L24" i="31"/>
  <c r="M24" i="31"/>
  <c r="N24" i="31"/>
  <c r="O24" i="31"/>
  <c r="P24" i="31"/>
  <c r="Q24" i="31"/>
  <c r="R24" i="31"/>
  <c r="S24" i="31"/>
  <c r="T24" i="31"/>
  <c r="U24" i="31"/>
  <c r="V24" i="31"/>
  <c r="W24" i="31"/>
  <c r="X24" i="31"/>
  <c r="AH24" i="31"/>
  <c r="AI24" i="31"/>
  <c r="AJ24" i="31"/>
  <c r="AK24" i="31"/>
  <c r="AL24" i="31"/>
  <c r="AM24" i="31"/>
  <c r="AN24" i="31"/>
  <c r="AO24" i="31"/>
  <c r="AP24" i="31"/>
  <c r="AQ24" i="31"/>
  <c r="AR24" i="31"/>
  <c r="AS24" i="31"/>
  <c r="AT24" i="31"/>
  <c r="AU24" i="31"/>
  <c r="AV24" i="31"/>
  <c r="AW24" i="31"/>
  <c r="AX24" i="31"/>
  <c r="AY24" i="31"/>
  <c r="G26" i="31"/>
  <c r="H26" i="31"/>
  <c r="I26" i="31"/>
  <c r="J26" i="31"/>
  <c r="K26" i="31"/>
  <c r="L26" i="31"/>
  <c r="M26" i="31"/>
  <c r="N26" i="31"/>
  <c r="O26" i="31"/>
  <c r="P26" i="31"/>
  <c r="Q26" i="31"/>
  <c r="R26" i="31"/>
  <c r="S26" i="31"/>
  <c r="T26" i="31"/>
  <c r="U26" i="31"/>
  <c r="V26" i="31"/>
  <c r="W26" i="31"/>
  <c r="X26" i="31"/>
  <c r="AH26" i="31"/>
  <c r="AI26" i="31"/>
  <c r="AJ26" i="31"/>
  <c r="AK26" i="31"/>
  <c r="AL26" i="31"/>
  <c r="AM26" i="31"/>
  <c r="AN26" i="31"/>
  <c r="AO26" i="31"/>
  <c r="AP26" i="31"/>
  <c r="AQ26" i="31"/>
  <c r="AR26" i="31"/>
  <c r="AS26" i="31"/>
  <c r="AT26" i="31"/>
  <c r="AU26" i="31"/>
  <c r="AV26" i="31"/>
  <c r="AW26" i="31"/>
  <c r="AX26" i="31"/>
  <c r="AY26" i="31"/>
  <c r="G27" i="31"/>
  <c r="H27" i="31"/>
  <c r="I27" i="31"/>
  <c r="J27" i="31"/>
  <c r="K27" i="31"/>
  <c r="L27" i="31"/>
  <c r="M27" i="31"/>
  <c r="N27" i="31"/>
  <c r="O27" i="31"/>
  <c r="P27" i="31"/>
  <c r="Q27" i="31"/>
  <c r="R27" i="31"/>
  <c r="S27" i="31"/>
  <c r="T27" i="31"/>
  <c r="U27" i="31"/>
  <c r="V27" i="31"/>
  <c r="W27" i="31"/>
  <c r="X27" i="31"/>
  <c r="AH27" i="31"/>
  <c r="AI27" i="31"/>
  <c r="AJ27" i="31"/>
  <c r="AK27" i="31"/>
  <c r="AL27" i="31"/>
  <c r="AM27" i="31"/>
  <c r="AN27" i="31"/>
  <c r="AO27" i="31"/>
  <c r="AP27" i="31"/>
  <c r="AQ27" i="31"/>
  <c r="AR27" i="31"/>
  <c r="AS27" i="31"/>
  <c r="AT27" i="31"/>
  <c r="AU27" i="31"/>
  <c r="AV27" i="31"/>
  <c r="AW27" i="31"/>
  <c r="AX27" i="31"/>
  <c r="AY27" i="31"/>
  <c r="J28" i="31"/>
  <c r="K28" i="31"/>
  <c r="L28" i="31"/>
  <c r="M28" i="31"/>
  <c r="N28" i="31"/>
  <c r="O28" i="31"/>
  <c r="P28" i="31"/>
  <c r="Q28" i="31"/>
  <c r="R28" i="31"/>
  <c r="S28" i="31"/>
  <c r="T28" i="31"/>
  <c r="U28" i="31"/>
  <c r="V28" i="31"/>
  <c r="W28" i="31"/>
  <c r="X28" i="31"/>
  <c r="AK28" i="31"/>
  <c r="AL28" i="31"/>
  <c r="AM28" i="31"/>
  <c r="AN28" i="31"/>
  <c r="AO28" i="31"/>
  <c r="AP28" i="31"/>
  <c r="AQ28" i="31"/>
  <c r="AR28" i="31"/>
  <c r="AS28" i="31"/>
  <c r="AT28" i="31"/>
  <c r="AU28" i="31"/>
  <c r="AV28" i="31"/>
  <c r="AW28" i="31"/>
  <c r="AX28" i="31"/>
  <c r="AY28" i="31"/>
  <c r="M29" i="31"/>
  <c r="N29" i="31"/>
  <c r="O29" i="31"/>
  <c r="P29" i="31"/>
  <c r="Q29" i="31"/>
  <c r="R29" i="31"/>
  <c r="S29" i="31"/>
  <c r="T29" i="31"/>
  <c r="U29" i="31"/>
  <c r="V29" i="31"/>
  <c r="W29" i="31"/>
  <c r="X29" i="31"/>
  <c r="AN29" i="31"/>
  <c r="AO29" i="31"/>
  <c r="AP29" i="31"/>
  <c r="AQ29" i="31"/>
  <c r="AR29" i="31"/>
  <c r="AS29" i="31"/>
  <c r="AT29" i="31"/>
  <c r="AU29" i="31"/>
  <c r="AV29" i="31"/>
  <c r="AW29" i="31"/>
  <c r="AX29" i="31"/>
  <c r="AY29" i="31"/>
  <c r="M30" i="31"/>
  <c r="J30" i="31" s="1"/>
  <c r="G30" i="31" s="1"/>
  <c r="N30" i="31"/>
  <c r="K30" i="31" s="1"/>
  <c r="H30" i="31" s="1"/>
  <c r="O30" i="31"/>
  <c r="L30" i="31" s="1"/>
  <c r="I30" i="31" s="1"/>
  <c r="P30" i="31"/>
  <c r="Q30" i="31"/>
  <c r="R30" i="31"/>
  <c r="S30" i="31"/>
  <c r="T30" i="31"/>
  <c r="U30" i="31"/>
  <c r="V30" i="31"/>
  <c r="W30" i="31"/>
  <c r="X30" i="31"/>
  <c r="AN30" i="31"/>
  <c r="AK30" i="31" s="1"/>
  <c r="AH30" i="31" s="1"/>
  <c r="AO30" i="31"/>
  <c r="AL30" i="31" s="1"/>
  <c r="AI30" i="31" s="1"/>
  <c r="AP30" i="31"/>
  <c r="AM30" i="31" s="1"/>
  <c r="AJ30" i="31" s="1"/>
  <c r="AQ30" i="31"/>
  <c r="AR30" i="31"/>
  <c r="AS30" i="31"/>
  <c r="AT30" i="31"/>
  <c r="AU30" i="31"/>
  <c r="AV30" i="31"/>
  <c r="AW30" i="31"/>
  <c r="AX30" i="31"/>
  <c r="AY30" i="31"/>
  <c r="G34" i="31"/>
  <c r="H34" i="31"/>
  <c r="I34" i="31"/>
  <c r="J34" i="31"/>
  <c r="K34" i="31"/>
  <c r="L34" i="31"/>
  <c r="M34" i="31"/>
  <c r="N34" i="31"/>
  <c r="O34" i="31"/>
  <c r="P34" i="31"/>
  <c r="Q34" i="31"/>
  <c r="R34" i="31"/>
  <c r="S34" i="31"/>
  <c r="T34" i="31"/>
  <c r="U34" i="31"/>
  <c r="V34" i="31"/>
  <c r="W34" i="31"/>
  <c r="X34" i="31"/>
  <c r="AH34" i="31"/>
  <c r="AI34" i="31"/>
  <c r="AJ34" i="31"/>
  <c r="AK34" i="31"/>
  <c r="AL34" i="31"/>
  <c r="AM34" i="31"/>
  <c r="AN34" i="31"/>
  <c r="AO34" i="31"/>
  <c r="AP34" i="31"/>
  <c r="AQ34" i="31"/>
  <c r="AR34" i="31"/>
  <c r="AS34" i="31"/>
  <c r="AT34" i="31"/>
  <c r="AU34" i="31"/>
  <c r="AV34" i="31"/>
  <c r="AW34" i="31"/>
  <c r="AX34" i="31"/>
  <c r="AY34" i="31"/>
  <c r="AB41" i="31"/>
  <c r="G54" i="31"/>
  <c r="H54" i="31"/>
  <c r="I54" i="31"/>
  <c r="J54" i="31"/>
  <c r="K54" i="31"/>
  <c r="L54" i="31"/>
  <c r="M54" i="31"/>
  <c r="N54" i="31"/>
  <c r="O54" i="31"/>
  <c r="P54" i="31"/>
  <c r="Q54" i="31"/>
  <c r="R54" i="31"/>
  <c r="S54" i="31"/>
  <c r="T54" i="31"/>
  <c r="U54" i="31"/>
  <c r="V54" i="31"/>
  <c r="W54" i="31"/>
  <c r="X54" i="31"/>
  <c r="AH54" i="31"/>
  <c r="AI54" i="31"/>
  <c r="AJ54" i="31"/>
  <c r="AK54" i="31"/>
  <c r="AL54" i="31"/>
  <c r="AM54" i="31"/>
  <c r="AN54" i="31"/>
  <c r="AO54" i="31"/>
  <c r="AP54" i="31"/>
  <c r="AQ54" i="31"/>
  <c r="AR54" i="31"/>
  <c r="AS54" i="31"/>
  <c r="AT54" i="31"/>
  <c r="AU54" i="31"/>
  <c r="AV54" i="31"/>
  <c r="AW54" i="31"/>
  <c r="AX54" i="31"/>
  <c r="AY54" i="31"/>
  <c r="G55" i="31"/>
  <c r="H55" i="31"/>
  <c r="I55" i="31"/>
  <c r="J55" i="31"/>
  <c r="K55" i="31"/>
  <c r="L55" i="31"/>
  <c r="M55" i="31"/>
  <c r="N55" i="31"/>
  <c r="O55" i="31"/>
  <c r="P55" i="31"/>
  <c r="Q55" i="31"/>
  <c r="R55" i="31"/>
  <c r="S55" i="31"/>
  <c r="T55" i="31"/>
  <c r="U55" i="31"/>
  <c r="V55" i="31"/>
  <c r="W55" i="31"/>
  <c r="X55" i="31"/>
  <c r="AH55" i="31"/>
  <c r="AI55" i="31"/>
  <c r="AJ55" i="31"/>
  <c r="AK55" i="31"/>
  <c r="AL55" i="31"/>
  <c r="AM55" i="31"/>
  <c r="AN55" i="31"/>
  <c r="AO55" i="31"/>
  <c r="AP55" i="31"/>
  <c r="AQ55" i="31"/>
  <c r="AR55" i="31"/>
  <c r="AS55" i="31"/>
  <c r="AT55" i="31"/>
  <c r="AU55" i="31"/>
  <c r="AV55" i="31"/>
  <c r="AW55" i="31"/>
  <c r="AX55" i="31"/>
  <c r="AY55" i="31"/>
  <c r="G57" i="31"/>
  <c r="H57" i="31"/>
  <c r="I57" i="31"/>
  <c r="J57" i="31"/>
  <c r="K57" i="31"/>
  <c r="L57" i="31"/>
  <c r="M57" i="31"/>
  <c r="N57" i="31"/>
  <c r="O57" i="31"/>
  <c r="P57" i="31"/>
  <c r="Q57" i="31"/>
  <c r="R57" i="31"/>
  <c r="S57" i="31"/>
  <c r="T57" i="31"/>
  <c r="U57" i="31"/>
  <c r="V57" i="31"/>
  <c r="W57" i="31"/>
  <c r="X57" i="31"/>
  <c r="AH57" i="31"/>
  <c r="AI57" i="31"/>
  <c r="AJ57" i="31"/>
  <c r="AK57" i="31"/>
  <c r="AL57" i="31"/>
  <c r="AM57" i="31"/>
  <c r="AN57" i="31"/>
  <c r="AO57" i="31"/>
  <c r="AP57" i="31"/>
  <c r="AQ57" i="31"/>
  <c r="AR57" i="31"/>
  <c r="AS57" i="31"/>
  <c r="AT57" i="31"/>
  <c r="AU57" i="31"/>
  <c r="AV57" i="31"/>
  <c r="AW57" i="31"/>
  <c r="AX57" i="31"/>
  <c r="AY57" i="31"/>
  <c r="G58" i="31"/>
  <c r="H58" i="31"/>
  <c r="I58" i="31"/>
  <c r="J58" i="31"/>
  <c r="K58" i="31"/>
  <c r="L58" i="31"/>
  <c r="M58" i="31"/>
  <c r="N58" i="31"/>
  <c r="O58" i="31"/>
  <c r="P58" i="31"/>
  <c r="Q58" i="31"/>
  <c r="R58" i="31"/>
  <c r="S58" i="31"/>
  <c r="T58" i="31"/>
  <c r="U58" i="31"/>
  <c r="V58" i="31"/>
  <c r="W58" i="31"/>
  <c r="X58" i="31"/>
  <c r="AH58" i="31"/>
  <c r="AI58" i="31"/>
  <c r="AJ58" i="31"/>
  <c r="AK58" i="31"/>
  <c r="AL58" i="31"/>
  <c r="AM58" i="31"/>
  <c r="AN58" i="31"/>
  <c r="AO58" i="31"/>
  <c r="AP58" i="31"/>
  <c r="AQ58" i="31"/>
  <c r="AR58" i="31"/>
  <c r="AS58" i="31"/>
  <c r="AT58" i="31"/>
  <c r="AU58" i="31"/>
  <c r="AV58" i="31"/>
  <c r="AW58" i="31"/>
  <c r="AX58" i="31"/>
  <c r="AY58" i="31"/>
  <c r="G59" i="31"/>
  <c r="H59" i="31"/>
  <c r="I59" i="31"/>
  <c r="J59" i="31"/>
  <c r="K59" i="31"/>
  <c r="L59" i="31"/>
  <c r="M59" i="31"/>
  <c r="N59" i="31"/>
  <c r="O59" i="31"/>
  <c r="P59" i="31"/>
  <c r="Q59" i="31"/>
  <c r="R59" i="31"/>
  <c r="S59" i="31"/>
  <c r="T59" i="31"/>
  <c r="U59" i="31"/>
  <c r="V59" i="31"/>
  <c r="W59" i="31"/>
  <c r="X59" i="31"/>
  <c r="AH59" i="31"/>
  <c r="AI59" i="31"/>
  <c r="AJ59" i="31"/>
  <c r="AK59" i="31"/>
  <c r="AL59" i="31"/>
  <c r="AM59" i="31"/>
  <c r="AN59" i="31"/>
  <c r="AO59" i="31"/>
  <c r="AP59" i="31"/>
  <c r="AQ59" i="31"/>
  <c r="AR59" i="31"/>
  <c r="AS59" i="31"/>
  <c r="AT59" i="31"/>
  <c r="AU59" i="31"/>
  <c r="AV59" i="31"/>
  <c r="AW59" i="31"/>
  <c r="AX59" i="31"/>
  <c r="AY59" i="31"/>
  <c r="G60" i="31"/>
  <c r="I60" i="31"/>
  <c r="K60" i="31"/>
  <c r="J60" i="31" s="1"/>
  <c r="N60" i="31"/>
  <c r="O60" i="31" s="1"/>
  <c r="Q60" i="31"/>
  <c r="T60" i="31" s="1"/>
  <c r="AH60" i="31"/>
  <c r="AJ60" i="31"/>
  <c r="AL60" i="31"/>
  <c r="AK60" i="31" s="1"/>
  <c r="AO60" i="31"/>
  <c r="AN60" i="31" s="1"/>
  <c r="AR60" i="31"/>
  <c r="AQ60" i="31" s="1"/>
  <c r="AS60" i="31"/>
  <c r="G61" i="31"/>
  <c r="I61" i="31"/>
  <c r="K61" i="31"/>
  <c r="L61" i="31" s="1"/>
  <c r="N61" i="31"/>
  <c r="M61" i="31" s="1"/>
  <c r="Q61" i="31"/>
  <c r="P61" i="31" s="1"/>
  <c r="AH61" i="31"/>
  <c r="AJ61" i="31"/>
  <c r="AL61" i="31"/>
  <c r="AM61" i="31" s="1"/>
  <c r="AN61" i="31"/>
  <c r="AP61" i="31"/>
  <c r="AR61" i="31"/>
  <c r="AQ61" i="31" s="1"/>
  <c r="G62" i="31"/>
  <c r="I62" i="31"/>
  <c r="K62" i="31"/>
  <c r="J62" i="31" s="1"/>
  <c r="N62" i="31"/>
  <c r="O62" i="31" s="1"/>
  <c r="Q62" i="31"/>
  <c r="P62" i="31" s="1"/>
  <c r="AH62" i="31"/>
  <c r="AJ62" i="31"/>
  <c r="AL62" i="31"/>
  <c r="AK62" i="31" s="1"/>
  <c r="AM62" i="31"/>
  <c r="AN62" i="31"/>
  <c r="AP62" i="31"/>
  <c r="AR62" i="31"/>
  <c r="AQ62" i="31" s="1"/>
  <c r="G63" i="31"/>
  <c r="I63" i="31"/>
  <c r="K63" i="31"/>
  <c r="J63" i="31" s="1"/>
  <c r="N63" i="31"/>
  <c r="Q63" i="31"/>
  <c r="R63" i="31" s="1"/>
  <c r="AH63" i="31"/>
  <c r="AJ63" i="31"/>
  <c r="AL63" i="31"/>
  <c r="AK63" i="31" s="1"/>
  <c r="AN63" i="31"/>
  <c r="AP63" i="31"/>
  <c r="AR63" i="31"/>
  <c r="AS63" i="31" s="1"/>
  <c r="AU63" i="31"/>
  <c r="AT63" i="31" s="1"/>
  <c r="G65" i="31"/>
  <c r="H65" i="31"/>
  <c r="I65" i="31"/>
  <c r="J65" i="31"/>
  <c r="K65" i="31"/>
  <c r="L65" i="31"/>
  <c r="M65" i="31"/>
  <c r="N65" i="31"/>
  <c r="O65" i="31"/>
  <c r="P65" i="31"/>
  <c r="Q65" i="31"/>
  <c r="R65" i="31"/>
  <c r="S65" i="31"/>
  <c r="T65" i="31"/>
  <c r="U65" i="31"/>
  <c r="V65" i="31"/>
  <c r="W65" i="31"/>
  <c r="X65" i="31"/>
  <c r="AH65" i="31"/>
  <c r="AI65" i="31"/>
  <c r="AJ65" i="31"/>
  <c r="AK65" i="31"/>
  <c r="AL65" i="31"/>
  <c r="AM65" i="31"/>
  <c r="AN65" i="31"/>
  <c r="AO65" i="31"/>
  <c r="AP65" i="31"/>
  <c r="AQ65" i="31"/>
  <c r="AR65" i="31"/>
  <c r="AS65" i="31"/>
  <c r="AT65" i="31"/>
  <c r="AU65" i="31"/>
  <c r="AV65" i="31"/>
  <c r="AW65" i="31"/>
  <c r="AX65" i="31"/>
  <c r="AY65" i="31"/>
  <c r="G66" i="31"/>
  <c r="H66" i="31"/>
  <c r="I66" i="31"/>
  <c r="J66" i="31"/>
  <c r="K66" i="31"/>
  <c r="L66" i="31"/>
  <c r="M66" i="31"/>
  <c r="N66" i="31"/>
  <c r="O66" i="31"/>
  <c r="P66" i="31"/>
  <c r="Q66" i="31"/>
  <c r="R66" i="31"/>
  <c r="S66" i="31"/>
  <c r="T66" i="31"/>
  <c r="U66" i="31"/>
  <c r="V66" i="31"/>
  <c r="W66" i="31"/>
  <c r="X66" i="31"/>
  <c r="AH66" i="31"/>
  <c r="AI66" i="31"/>
  <c r="AJ66" i="31"/>
  <c r="AK66" i="31"/>
  <c r="AL66" i="31"/>
  <c r="AM66" i="31"/>
  <c r="AN66" i="31"/>
  <c r="AO66" i="31"/>
  <c r="AP66" i="31"/>
  <c r="AQ66" i="31"/>
  <c r="AR66" i="31"/>
  <c r="AS66" i="31"/>
  <c r="AT66" i="31"/>
  <c r="AU66" i="31"/>
  <c r="AV66" i="31"/>
  <c r="AW66" i="31"/>
  <c r="AX66" i="31"/>
  <c r="AY66" i="31"/>
  <c r="G69" i="31"/>
  <c r="H69" i="31"/>
  <c r="I69" i="31"/>
  <c r="J69" i="31"/>
  <c r="K69" i="31"/>
  <c r="L69" i="31"/>
  <c r="M69" i="31"/>
  <c r="N69" i="31"/>
  <c r="O69" i="31"/>
  <c r="P69" i="31"/>
  <c r="Q69" i="31"/>
  <c r="R69" i="31"/>
  <c r="S69" i="31"/>
  <c r="T69" i="31"/>
  <c r="U69" i="31"/>
  <c r="V69" i="31"/>
  <c r="W69" i="31"/>
  <c r="X69" i="31"/>
  <c r="AH69" i="31"/>
  <c r="AI69" i="31"/>
  <c r="AJ69" i="31"/>
  <c r="AK69" i="31"/>
  <c r="AL69" i="31"/>
  <c r="AM69" i="31"/>
  <c r="AN69" i="31"/>
  <c r="AO69" i="31"/>
  <c r="AP69" i="31"/>
  <c r="AQ69" i="31"/>
  <c r="AR69" i="31"/>
  <c r="AS69" i="31"/>
  <c r="AT69" i="31"/>
  <c r="AU69" i="31"/>
  <c r="AV69" i="31"/>
  <c r="AW69" i="31"/>
  <c r="AX69" i="31"/>
  <c r="AY69" i="31"/>
  <c r="G70" i="31"/>
  <c r="H70" i="31"/>
  <c r="I70" i="31"/>
  <c r="J70" i="31"/>
  <c r="K70" i="31"/>
  <c r="L70" i="31"/>
  <c r="M70" i="31"/>
  <c r="N70" i="31"/>
  <c r="O70" i="31"/>
  <c r="P70" i="31"/>
  <c r="Q70" i="31"/>
  <c r="R70" i="31"/>
  <c r="S70" i="31"/>
  <c r="T70" i="31"/>
  <c r="U70" i="31"/>
  <c r="V70" i="31"/>
  <c r="W70" i="31"/>
  <c r="X70" i="31"/>
  <c r="AH70" i="31"/>
  <c r="AI70" i="31"/>
  <c r="AJ70" i="31"/>
  <c r="AK70" i="31"/>
  <c r="AL70" i="31"/>
  <c r="AM70" i="31"/>
  <c r="AN70" i="31"/>
  <c r="AO70" i="31"/>
  <c r="AP70" i="31"/>
  <c r="AQ70" i="31"/>
  <c r="AR70" i="31"/>
  <c r="AS70" i="31"/>
  <c r="AT70" i="31"/>
  <c r="AU70" i="31"/>
  <c r="AV70" i="31"/>
  <c r="AW70" i="31"/>
  <c r="AX70" i="31"/>
  <c r="AY70" i="31"/>
  <c r="G71" i="31"/>
  <c r="H71" i="31"/>
  <c r="I71" i="31"/>
  <c r="J71" i="31"/>
  <c r="K71" i="31"/>
  <c r="L71" i="31"/>
  <c r="M71" i="31"/>
  <c r="N71" i="31"/>
  <c r="O71" i="31"/>
  <c r="P71" i="31"/>
  <c r="Q71" i="31"/>
  <c r="R71" i="31"/>
  <c r="S71" i="31"/>
  <c r="T71" i="31"/>
  <c r="U71" i="31"/>
  <c r="V71" i="31"/>
  <c r="W71" i="31"/>
  <c r="X71" i="31"/>
  <c r="AH71" i="31"/>
  <c r="AI71" i="31"/>
  <c r="AJ71" i="31"/>
  <c r="AK71" i="31"/>
  <c r="AL71" i="31"/>
  <c r="AM71" i="31"/>
  <c r="AN71" i="31"/>
  <c r="AO71" i="31"/>
  <c r="AP71" i="31"/>
  <c r="AQ71" i="31"/>
  <c r="AR71" i="31"/>
  <c r="AS71" i="31"/>
  <c r="AT71" i="31"/>
  <c r="AU71" i="31"/>
  <c r="AV71" i="31"/>
  <c r="AW71" i="31"/>
  <c r="AX71" i="31"/>
  <c r="AY71" i="31"/>
  <c r="G72" i="31"/>
  <c r="H72" i="31"/>
  <c r="I72" i="31"/>
  <c r="J72" i="31"/>
  <c r="K72" i="31"/>
  <c r="L72" i="31"/>
  <c r="M72" i="31"/>
  <c r="N72" i="31"/>
  <c r="O72" i="31"/>
  <c r="P72" i="31"/>
  <c r="Q72" i="31"/>
  <c r="R72" i="31"/>
  <c r="S72" i="31"/>
  <c r="T72" i="31"/>
  <c r="U72" i="31"/>
  <c r="V72" i="31"/>
  <c r="W72" i="31"/>
  <c r="X72" i="31"/>
  <c r="AH72" i="31"/>
  <c r="AI72" i="31"/>
  <c r="AJ72" i="31"/>
  <c r="AK72" i="31"/>
  <c r="AL72" i="31"/>
  <c r="AM72" i="31"/>
  <c r="AN72" i="31"/>
  <c r="AO72" i="31"/>
  <c r="AP72" i="31"/>
  <c r="AQ72" i="31"/>
  <c r="AR72" i="31"/>
  <c r="AS72" i="31"/>
  <c r="AT72" i="31"/>
  <c r="AU72" i="31"/>
  <c r="AV72" i="31"/>
  <c r="AW72" i="31"/>
  <c r="AX72" i="31"/>
  <c r="AY72" i="31"/>
  <c r="G73" i="31"/>
  <c r="H73" i="31"/>
  <c r="I73" i="31"/>
  <c r="J73" i="31"/>
  <c r="K73" i="31"/>
  <c r="L73" i="31"/>
  <c r="M73" i="31"/>
  <c r="N73" i="31"/>
  <c r="O73" i="31"/>
  <c r="P73" i="31"/>
  <c r="Q73" i="31"/>
  <c r="R73" i="31"/>
  <c r="S73" i="31"/>
  <c r="T73" i="31"/>
  <c r="U73" i="31"/>
  <c r="V73" i="31"/>
  <c r="W73" i="31"/>
  <c r="X73" i="31"/>
  <c r="AH73" i="31"/>
  <c r="AI73" i="31"/>
  <c r="AJ73" i="31"/>
  <c r="AK73" i="31"/>
  <c r="AL73" i="31"/>
  <c r="AM73" i="31"/>
  <c r="AN73" i="31"/>
  <c r="AO73" i="31"/>
  <c r="AP73" i="31"/>
  <c r="AQ73" i="31"/>
  <c r="AR73" i="31"/>
  <c r="AS73" i="31"/>
  <c r="AT73" i="31"/>
  <c r="AU73" i="31"/>
  <c r="AV73" i="31"/>
  <c r="AW73" i="31"/>
  <c r="AX73" i="31"/>
  <c r="AY73" i="31"/>
  <c r="G74" i="31"/>
  <c r="H74" i="31"/>
  <c r="I74" i="31"/>
  <c r="J74" i="31"/>
  <c r="K74" i="31"/>
  <c r="L74" i="31"/>
  <c r="M74" i="31"/>
  <c r="N74" i="31"/>
  <c r="O74" i="31"/>
  <c r="P74" i="31"/>
  <c r="Q74" i="31"/>
  <c r="R74" i="31"/>
  <c r="S74" i="31"/>
  <c r="T74" i="31"/>
  <c r="U74" i="31"/>
  <c r="V74" i="31"/>
  <c r="W74" i="31"/>
  <c r="X74" i="31"/>
  <c r="AH74" i="31"/>
  <c r="AI74" i="31"/>
  <c r="AJ74" i="31"/>
  <c r="AK74" i="31"/>
  <c r="AL74" i="31"/>
  <c r="AM74" i="31"/>
  <c r="AN74" i="31"/>
  <c r="AO74" i="31"/>
  <c r="AP74" i="31"/>
  <c r="AQ74" i="31"/>
  <c r="AR74" i="31"/>
  <c r="AS74" i="31"/>
  <c r="AT74" i="31"/>
  <c r="AU74" i="31"/>
  <c r="AV74" i="31"/>
  <c r="AW74" i="31"/>
  <c r="AX74" i="31"/>
  <c r="AY74" i="31"/>
  <c r="AB83" i="31"/>
  <c r="AB125" i="31" s="1"/>
  <c r="AB167" i="31" s="1"/>
  <c r="G96" i="31"/>
  <c r="H96" i="31"/>
  <c r="I96" i="31"/>
  <c r="J96" i="31"/>
  <c r="K96" i="31"/>
  <c r="L96" i="31"/>
  <c r="M96" i="31"/>
  <c r="N96" i="31"/>
  <c r="O96" i="31"/>
  <c r="P96" i="31"/>
  <c r="Q96" i="31"/>
  <c r="R96" i="31"/>
  <c r="S96" i="31"/>
  <c r="T96" i="31"/>
  <c r="U96" i="31"/>
  <c r="V96" i="31"/>
  <c r="W96" i="31"/>
  <c r="X96" i="31"/>
  <c r="AH96" i="31"/>
  <c r="AI96" i="31"/>
  <c r="AJ96" i="31"/>
  <c r="AK96" i="31"/>
  <c r="AL96" i="31"/>
  <c r="AM96" i="31"/>
  <c r="AN96" i="31"/>
  <c r="AO96" i="31"/>
  <c r="AP96" i="31"/>
  <c r="AQ96" i="31"/>
  <c r="AR96" i="31"/>
  <c r="AS96" i="31"/>
  <c r="AT96" i="31"/>
  <c r="AU96" i="31"/>
  <c r="AV96" i="31"/>
  <c r="AW96" i="31"/>
  <c r="AX96" i="31"/>
  <c r="AY96" i="31"/>
  <c r="G97" i="31"/>
  <c r="H97" i="31"/>
  <c r="I97" i="31"/>
  <c r="J97" i="31"/>
  <c r="K97" i="31"/>
  <c r="L97" i="31"/>
  <c r="M97" i="31"/>
  <c r="N97" i="31"/>
  <c r="O97" i="31"/>
  <c r="P97" i="31"/>
  <c r="Q97" i="31"/>
  <c r="R97" i="31"/>
  <c r="S97" i="31"/>
  <c r="T97" i="31"/>
  <c r="U97" i="31"/>
  <c r="V97" i="31"/>
  <c r="W97" i="31"/>
  <c r="X97" i="31"/>
  <c r="AH97" i="31"/>
  <c r="AI97" i="31"/>
  <c r="AJ97" i="31"/>
  <c r="AK97" i="31"/>
  <c r="AL97" i="31"/>
  <c r="AM97" i="31"/>
  <c r="AN97" i="31"/>
  <c r="AO97" i="31"/>
  <c r="AP97" i="31"/>
  <c r="AQ97" i="31"/>
  <c r="AR97" i="31"/>
  <c r="AS97" i="31"/>
  <c r="AT97" i="31"/>
  <c r="AU97" i="31"/>
  <c r="AV97" i="31"/>
  <c r="AW97" i="31"/>
  <c r="AX97" i="31"/>
  <c r="AY97" i="31"/>
  <c r="G99" i="31"/>
  <c r="H99" i="31"/>
  <c r="I99" i="31"/>
  <c r="J99" i="31"/>
  <c r="K99" i="31"/>
  <c r="L99" i="31"/>
  <c r="M99" i="31"/>
  <c r="N99" i="31"/>
  <c r="O99" i="31"/>
  <c r="P99" i="31"/>
  <c r="Q99" i="31"/>
  <c r="R99" i="31"/>
  <c r="S99" i="31"/>
  <c r="T99" i="31"/>
  <c r="U99" i="31"/>
  <c r="V99" i="31"/>
  <c r="W99" i="31"/>
  <c r="X99" i="31"/>
  <c r="AH99" i="31"/>
  <c r="AI99" i="31"/>
  <c r="AJ99" i="31"/>
  <c r="AK99" i="31"/>
  <c r="AL99" i="31"/>
  <c r="AM99" i="31"/>
  <c r="AN99" i="31"/>
  <c r="AO99" i="31"/>
  <c r="AP99" i="31"/>
  <c r="AQ99" i="31"/>
  <c r="AR99" i="31"/>
  <c r="AS99" i="31"/>
  <c r="AT99" i="31"/>
  <c r="AU99" i="31"/>
  <c r="AV99" i="31"/>
  <c r="AW99" i="31"/>
  <c r="AX99" i="31"/>
  <c r="AY99" i="31"/>
  <c r="G100" i="31"/>
  <c r="H100" i="31"/>
  <c r="I100" i="31"/>
  <c r="J100" i="31"/>
  <c r="K100" i="31"/>
  <c r="L100" i="31"/>
  <c r="M100" i="31"/>
  <c r="N100" i="31"/>
  <c r="O100" i="31"/>
  <c r="P100" i="31"/>
  <c r="Q100" i="31"/>
  <c r="R100" i="31"/>
  <c r="S100" i="31"/>
  <c r="T100" i="31"/>
  <c r="U100" i="31"/>
  <c r="V100" i="31"/>
  <c r="W100" i="31"/>
  <c r="X100" i="31"/>
  <c r="AH100" i="31"/>
  <c r="AI100" i="31"/>
  <c r="AJ100" i="31"/>
  <c r="AK100" i="31"/>
  <c r="AL100" i="31"/>
  <c r="AM100" i="31"/>
  <c r="AN100" i="31"/>
  <c r="AO100" i="31"/>
  <c r="AP100" i="31"/>
  <c r="AQ100" i="31"/>
  <c r="AR100" i="31"/>
  <c r="AS100" i="31"/>
  <c r="AT100" i="31"/>
  <c r="AU100" i="31"/>
  <c r="AV100" i="31"/>
  <c r="AW100" i="31"/>
  <c r="AX100" i="31"/>
  <c r="AY100" i="31"/>
  <c r="G101" i="31"/>
  <c r="H101" i="31"/>
  <c r="I101" i="31"/>
  <c r="J101" i="31"/>
  <c r="K101" i="31"/>
  <c r="L101" i="31"/>
  <c r="M101" i="31"/>
  <c r="N101" i="31"/>
  <c r="O101" i="31"/>
  <c r="P101" i="31"/>
  <c r="Q101" i="31"/>
  <c r="R101" i="31"/>
  <c r="S101" i="31"/>
  <c r="T101" i="31"/>
  <c r="U101" i="31"/>
  <c r="V101" i="31"/>
  <c r="W101" i="31"/>
  <c r="X101" i="31"/>
  <c r="AH101" i="31"/>
  <c r="AI101" i="31"/>
  <c r="AJ101" i="31"/>
  <c r="AK101" i="31"/>
  <c r="AL101" i="31"/>
  <c r="AM101" i="31"/>
  <c r="AN101" i="31"/>
  <c r="AO101" i="31"/>
  <c r="AP101" i="31"/>
  <c r="AQ101" i="31"/>
  <c r="AR101" i="31"/>
  <c r="AS101" i="31"/>
  <c r="AT101" i="31"/>
  <c r="AU101" i="31"/>
  <c r="AV101" i="31"/>
  <c r="AW101" i="31"/>
  <c r="AX101" i="31"/>
  <c r="AY101" i="31"/>
  <c r="G107" i="31"/>
  <c r="H107" i="31"/>
  <c r="J107" i="31"/>
  <c r="K107" i="31"/>
  <c r="L107" i="31"/>
  <c r="M107" i="31"/>
  <c r="N107" i="31"/>
  <c r="O107" i="31"/>
  <c r="P107" i="31"/>
  <c r="Q107" i="31"/>
  <c r="R107" i="31"/>
  <c r="S107" i="31"/>
  <c r="T107" i="31"/>
  <c r="U107" i="31"/>
  <c r="V107" i="31"/>
  <c r="W107" i="31"/>
  <c r="X107" i="31"/>
  <c r="AH107" i="31"/>
  <c r="AI107" i="31"/>
  <c r="AJ107" i="31"/>
  <c r="AK107" i="31"/>
  <c r="AL107" i="31"/>
  <c r="AM107" i="31"/>
  <c r="AN107" i="31"/>
  <c r="AO107" i="31"/>
  <c r="AP107" i="31"/>
  <c r="AQ107" i="31"/>
  <c r="AR107" i="31"/>
  <c r="AS107" i="31"/>
  <c r="AT107" i="31"/>
  <c r="AU107" i="31"/>
  <c r="AV107" i="31"/>
  <c r="AW107" i="31"/>
  <c r="AX107" i="31"/>
  <c r="AY107" i="31"/>
  <c r="G108" i="31"/>
  <c r="H108" i="31"/>
  <c r="I108" i="31"/>
  <c r="J108" i="31"/>
  <c r="K108" i="31"/>
  <c r="L108" i="31"/>
  <c r="M108" i="31"/>
  <c r="N108" i="31"/>
  <c r="O108" i="31"/>
  <c r="P108" i="31"/>
  <c r="Q108" i="31"/>
  <c r="R108" i="31"/>
  <c r="S108" i="31"/>
  <c r="T108" i="31"/>
  <c r="U108" i="31"/>
  <c r="V108" i="31"/>
  <c r="W108" i="31"/>
  <c r="X108" i="31"/>
  <c r="AH108" i="31"/>
  <c r="AI108" i="31"/>
  <c r="AJ108" i="31"/>
  <c r="AK108" i="31"/>
  <c r="AL108" i="31"/>
  <c r="AM108" i="31"/>
  <c r="AN108" i="31"/>
  <c r="AO108" i="31"/>
  <c r="AP108" i="31"/>
  <c r="AQ108" i="31"/>
  <c r="AR108" i="31"/>
  <c r="AS108" i="31"/>
  <c r="AT108" i="31"/>
  <c r="AU108" i="31"/>
  <c r="AV108" i="31"/>
  <c r="AW108" i="31"/>
  <c r="AX108" i="31"/>
  <c r="AY108" i="31"/>
  <c r="G111" i="31"/>
  <c r="H111" i="31"/>
  <c r="I111" i="31"/>
  <c r="J111" i="31"/>
  <c r="K111" i="31"/>
  <c r="L111" i="31"/>
  <c r="M111" i="31"/>
  <c r="N111" i="31"/>
  <c r="O111" i="31"/>
  <c r="P111" i="31"/>
  <c r="Q111" i="31"/>
  <c r="R111" i="31"/>
  <c r="S111" i="31"/>
  <c r="T111" i="31"/>
  <c r="U111" i="31"/>
  <c r="V111" i="31"/>
  <c r="W111" i="31"/>
  <c r="X111" i="31"/>
  <c r="AH111" i="31"/>
  <c r="AI111" i="31"/>
  <c r="AJ111" i="31"/>
  <c r="AK111" i="31"/>
  <c r="AL111" i="31"/>
  <c r="AM111" i="31"/>
  <c r="AN111" i="31"/>
  <c r="AO111" i="31"/>
  <c r="AP111" i="31"/>
  <c r="AQ111" i="31"/>
  <c r="AR111" i="31"/>
  <c r="AS111" i="31"/>
  <c r="AT111" i="31"/>
  <c r="AU111" i="31"/>
  <c r="AV111" i="31"/>
  <c r="AW111" i="31"/>
  <c r="AX111" i="31"/>
  <c r="AY111" i="31"/>
  <c r="G112" i="31"/>
  <c r="H112" i="31"/>
  <c r="I112" i="31"/>
  <c r="J112" i="31"/>
  <c r="K112" i="31"/>
  <c r="L112" i="31"/>
  <c r="M112" i="31"/>
  <c r="N112" i="31"/>
  <c r="O112" i="31"/>
  <c r="P112" i="31"/>
  <c r="Q112" i="31"/>
  <c r="R112" i="31"/>
  <c r="S112" i="31"/>
  <c r="T112" i="31"/>
  <c r="U112" i="31"/>
  <c r="V112" i="31"/>
  <c r="W112" i="31"/>
  <c r="X112" i="31"/>
  <c r="AH112" i="31"/>
  <c r="AI112" i="31"/>
  <c r="AJ112" i="31"/>
  <c r="AK112" i="31"/>
  <c r="AL112" i="31"/>
  <c r="AM112" i="31"/>
  <c r="AN112" i="31"/>
  <c r="AO112" i="31"/>
  <c r="AP112" i="31"/>
  <c r="AQ112" i="31"/>
  <c r="AR112" i="31"/>
  <c r="AS112" i="31"/>
  <c r="AT112" i="31"/>
  <c r="AU112" i="31"/>
  <c r="AV112" i="31"/>
  <c r="AW112" i="31"/>
  <c r="AX112" i="31"/>
  <c r="AY112" i="31"/>
  <c r="G113" i="31"/>
  <c r="H113" i="31"/>
  <c r="I113" i="31"/>
  <c r="J113" i="31"/>
  <c r="K113" i="31"/>
  <c r="L113" i="31"/>
  <c r="M113" i="31"/>
  <c r="N113" i="31"/>
  <c r="O113" i="31"/>
  <c r="P113" i="31"/>
  <c r="Q113" i="31"/>
  <c r="R113" i="31"/>
  <c r="S113" i="31"/>
  <c r="T113" i="31"/>
  <c r="U113" i="31"/>
  <c r="V113" i="31"/>
  <c r="W113" i="31"/>
  <c r="X113" i="31"/>
  <c r="AH113" i="31"/>
  <c r="AI113" i="31"/>
  <c r="AJ113" i="31"/>
  <c r="AK113" i="31"/>
  <c r="AL113" i="31"/>
  <c r="AM113" i="31"/>
  <c r="AN113" i="31"/>
  <c r="AO113" i="31"/>
  <c r="AP113" i="31"/>
  <c r="AQ113" i="31"/>
  <c r="AR113" i="31"/>
  <c r="AS113" i="31"/>
  <c r="AT113" i="31"/>
  <c r="AU113" i="31"/>
  <c r="AV113" i="31"/>
  <c r="AW113" i="31"/>
  <c r="AX113" i="31"/>
  <c r="AY113" i="31"/>
  <c r="G114" i="31"/>
  <c r="H114" i="31"/>
  <c r="I114" i="31"/>
  <c r="J114" i="31"/>
  <c r="K114" i="31"/>
  <c r="L114" i="31"/>
  <c r="M114" i="31"/>
  <c r="N114" i="31"/>
  <c r="O114" i="31"/>
  <c r="P114" i="31"/>
  <c r="Q114" i="31"/>
  <c r="R114" i="31"/>
  <c r="S114" i="31"/>
  <c r="T114" i="31"/>
  <c r="U114" i="31"/>
  <c r="V114" i="31"/>
  <c r="W114" i="31"/>
  <c r="X114" i="31"/>
  <c r="AH114" i="31"/>
  <c r="AI114" i="31"/>
  <c r="AJ114" i="31"/>
  <c r="AK114" i="31"/>
  <c r="AL114" i="31"/>
  <c r="AM114" i="31"/>
  <c r="AN114" i="31"/>
  <c r="AO114" i="31"/>
  <c r="AP114" i="31"/>
  <c r="AQ114" i="31"/>
  <c r="AR114" i="31"/>
  <c r="AS114" i="31"/>
  <c r="AT114" i="31"/>
  <c r="AU114" i="31"/>
  <c r="AV114" i="31"/>
  <c r="AW114" i="31"/>
  <c r="AX114" i="31"/>
  <c r="AY114" i="31"/>
  <c r="G115" i="31"/>
  <c r="H115" i="31"/>
  <c r="I115" i="31"/>
  <c r="J115" i="31"/>
  <c r="K115" i="31"/>
  <c r="L115" i="31"/>
  <c r="M115" i="31"/>
  <c r="N115" i="31"/>
  <c r="O115" i="31"/>
  <c r="P115" i="31"/>
  <c r="Q115" i="31"/>
  <c r="R115" i="31"/>
  <c r="S115" i="31"/>
  <c r="T115" i="31"/>
  <c r="U115" i="31"/>
  <c r="V115" i="31"/>
  <c r="W115" i="31"/>
  <c r="X115" i="31"/>
  <c r="AH115" i="31"/>
  <c r="AI115" i="31"/>
  <c r="AJ115" i="31"/>
  <c r="AK115" i="31"/>
  <c r="AL115" i="31"/>
  <c r="AM115" i="31"/>
  <c r="AN115" i="31"/>
  <c r="AO115" i="31"/>
  <c r="AP115" i="31"/>
  <c r="AQ115" i="31"/>
  <c r="AR115" i="31"/>
  <c r="AS115" i="31"/>
  <c r="AT115" i="31"/>
  <c r="AU115" i="31"/>
  <c r="AV115" i="31"/>
  <c r="AW115" i="31"/>
  <c r="AX115" i="31"/>
  <c r="AY115" i="31"/>
  <c r="G116" i="31"/>
  <c r="H116" i="31"/>
  <c r="I116" i="31"/>
  <c r="J116" i="31"/>
  <c r="K116" i="31"/>
  <c r="L116" i="31"/>
  <c r="M116" i="31"/>
  <c r="N116" i="31"/>
  <c r="O116" i="31"/>
  <c r="P116" i="31"/>
  <c r="Q116" i="31"/>
  <c r="R116" i="31"/>
  <c r="S116" i="31"/>
  <c r="T116" i="31"/>
  <c r="U116" i="31"/>
  <c r="V116" i="31"/>
  <c r="W116" i="31"/>
  <c r="X116" i="31"/>
  <c r="AH116" i="31"/>
  <c r="AI116" i="31"/>
  <c r="AJ116" i="31"/>
  <c r="AK116" i="31"/>
  <c r="AL116" i="31"/>
  <c r="AM116" i="31"/>
  <c r="AN116" i="31"/>
  <c r="AO116" i="31"/>
  <c r="AP116" i="31"/>
  <c r="AQ116" i="31"/>
  <c r="AR116" i="31"/>
  <c r="AS116" i="31"/>
  <c r="AT116" i="31"/>
  <c r="AU116" i="31"/>
  <c r="AV116" i="31"/>
  <c r="AW116" i="31"/>
  <c r="AX116" i="31"/>
  <c r="AY116" i="31"/>
  <c r="A125" i="31"/>
  <c r="A167" i="31" s="1"/>
  <c r="G138" i="31"/>
  <c r="H138" i="31"/>
  <c r="I138" i="31"/>
  <c r="J138" i="31"/>
  <c r="K138" i="31"/>
  <c r="L138" i="31"/>
  <c r="M138" i="31"/>
  <c r="N138" i="31"/>
  <c r="O138" i="31"/>
  <c r="P138" i="31"/>
  <c r="Q138" i="31"/>
  <c r="R138" i="31"/>
  <c r="AH138" i="31"/>
  <c r="AI138" i="31"/>
  <c r="AJ138" i="31"/>
  <c r="AK138" i="31"/>
  <c r="AL138" i="31"/>
  <c r="AM138" i="31"/>
  <c r="AN138" i="31"/>
  <c r="AO138" i="31"/>
  <c r="AP138" i="31"/>
  <c r="AQ138" i="31"/>
  <c r="AR138" i="31"/>
  <c r="AS138" i="31"/>
  <c r="G139" i="31"/>
  <c r="H139" i="31"/>
  <c r="I139" i="31"/>
  <c r="J139" i="31"/>
  <c r="K139" i="31"/>
  <c r="L139" i="31"/>
  <c r="M139" i="31"/>
  <c r="N139" i="31"/>
  <c r="O139" i="31"/>
  <c r="P139" i="31"/>
  <c r="Q139" i="31"/>
  <c r="R139" i="31"/>
  <c r="AH139" i="31"/>
  <c r="AI139" i="31"/>
  <c r="AJ139" i="31"/>
  <c r="AK139" i="31"/>
  <c r="AL139" i="31"/>
  <c r="AM139" i="31"/>
  <c r="AN139" i="31"/>
  <c r="AO139" i="31"/>
  <c r="AP139" i="31"/>
  <c r="AQ139" i="31"/>
  <c r="AR139" i="31"/>
  <c r="AS139" i="31"/>
  <c r="G141" i="31"/>
  <c r="H141" i="31"/>
  <c r="I141" i="31"/>
  <c r="J141" i="31"/>
  <c r="K141" i="31"/>
  <c r="L141" i="31"/>
  <c r="M141" i="31"/>
  <c r="N141" i="31"/>
  <c r="O141" i="31"/>
  <c r="P141" i="31"/>
  <c r="Q141" i="31"/>
  <c r="R141" i="31"/>
  <c r="AH141" i="31"/>
  <c r="AI141" i="31"/>
  <c r="AJ141" i="31"/>
  <c r="AK141" i="31"/>
  <c r="AL141" i="31"/>
  <c r="AM141" i="31"/>
  <c r="AN141" i="31"/>
  <c r="AO141" i="31"/>
  <c r="AP141" i="31"/>
  <c r="AQ141" i="31"/>
  <c r="AR141" i="31"/>
  <c r="AS141" i="31"/>
  <c r="G142" i="31"/>
  <c r="H142" i="31"/>
  <c r="I142" i="31"/>
  <c r="J142" i="31"/>
  <c r="K142" i="31"/>
  <c r="L142" i="31"/>
  <c r="M142" i="31"/>
  <c r="N142" i="31"/>
  <c r="O142" i="31"/>
  <c r="P142" i="31"/>
  <c r="Q142" i="31"/>
  <c r="R142" i="31"/>
  <c r="AH142" i="31"/>
  <c r="AI142" i="31"/>
  <c r="AJ142" i="31"/>
  <c r="AK142" i="31"/>
  <c r="AL142" i="31"/>
  <c r="AM142" i="31"/>
  <c r="AN142" i="31"/>
  <c r="AO142" i="31"/>
  <c r="AP142" i="31"/>
  <c r="AQ142" i="31"/>
  <c r="AR142" i="31"/>
  <c r="AS142" i="31"/>
  <c r="G143" i="31"/>
  <c r="H143" i="31"/>
  <c r="I143" i="31"/>
  <c r="J143" i="31"/>
  <c r="K143" i="31"/>
  <c r="L143" i="31"/>
  <c r="M143" i="31"/>
  <c r="N143" i="31"/>
  <c r="O143" i="31"/>
  <c r="P143" i="31"/>
  <c r="Q143" i="31"/>
  <c r="R143" i="31"/>
  <c r="AH143" i="31"/>
  <c r="AI143" i="31"/>
  <c r="AJ143" i="31"/>
  <c r="AK143" i="31"/>
  <c r="AL143" i="31"/>
  <c r="AM143" i="31"/>
  <c r="AN143" i="31"/>
  <c r="AO143" i="31"/>
  <c r="AP143" i="31"/>
  <c r="AQ143" i="31"/>
  <c r="AR143" i="31"/>
  <c r="AS143" i="31"/>
  <c r="G149" i="31"/>
  <c r="H149" i="31"/>
  <c r="I149" i="31"/>
  <c r="J149" i="31"/>
  <c r="K149" i="31"/>
  <c r="L149" i="31"/>
  <c r="M149" i="31"/>
  <c r="N149" i="31"/>
  <c r="O149" i="31"/>
  <c r="P149" i="31"/>
  <c r="Q149" i="31"/>
  <c r="R149" i="31"/>
  <c r="AH149" i="31"/>
  <c r="AI149" i="31"/>
  <c r="AJ149" i="31"/>
  <c r="AK149" i="31"/>
  <c r="AL149" i="31"/>
  <c r="AM149" i="31"/>
  <c r="AN149" i="31"/>
  <c r="AO149" i="31"/>
  <c r="AP149" i="31"/>
  <c r="AQ149" i="31"/>
  <c r="AR149" i="31"/>
  <c r="AS149" i="31"/>
  <c r="G150" i="31"/>
  <c r="H150" i="31"/>
  <c r="I150" i="31"/>
  <c r="J150" i="31"/>
  <c r="K150" i="31"/>
  <c r="L150" i="31"/>
  <c r="M150" i="31"/>
  <c r="N150" i="31"/>
  <c r="O150" i="31"/>
  <c r="P150" i="31"/>
  <c r="Q150" i="31"/>
  <c r="R150" i="31"/>
  <c r="AH150" i="31"/>
  <c r="AI150" i="31"/>
  <c r="AJ150" i="31"/>
  <c r="AK150" i="31"/>
  <c r="AL150" i="31"/>
  <c r="AM150" i="31"/>
  <c r="AN150" i="31"/>
  <c r="AO150" i="31"/>
  <c r="AP150" i="31"/>
  <c r="AQ150" i="31"/>
  <c r="AR150" i="31"/>
  <c r="AS150" i="31"/>
  <c r="G153" i="31"/>
  <c r="H153" i="31"/>
  <c r="I153" i="31"/>
  <c r="J153" i="31"/>
  <c r="K153" i="31"/>
  <c r="L153" i="31"/>
  <c r="M153" i="31"/>
  <c r="N153" i="31"/>
  <c r="O153" i="31"/>
  <c r="P153" i="31"/>
  <c r="Q153" i="31"/>
  <c r="R153" i="31"/>
  <c r="AH153" i="31"/>
  <c r="AI153" i="31"/>
  <c r="AJ153" i="31"/>
  <c r="AK153" i="31"/>
  <c r="AL153" i="31"/>
  <c r="AM153" i="31"/>
  <c r="AN153" i="31"/>
  <c r="AO153" i="31"/>
  <c r="AP153" i="31"/>
  <c r="AQ153" i="31"/>
  <c r="AR153" i="31"/>
  <c r="AS153" i="31"/>
  <c r="G154" i="31"/>
  <c r="H154" i="31"/>
  <c r="I154" i="31"/>
  <c r="J154" i="31"/>
  <c r="K154" i="31"/>
  <c r="L154" i="31"/>
  <c r="M154" i="31"/>
  <c r="N154" i="31"/>
  <c r="O154" i="31"/>
  <c r="P154" i="31"/>
  <c r="Q154" i="31"/>
  <c r="R154" i="31"/>
  <c r="AH154" i="31"/>
  <c r="AI154" i="31"/>
  <c r="AJ154" i="31"/>
  <c r="AK154" i="31"/>
  <c r="AL154" i="31"/>
  <c r="AM154" i="31"/>
  <c r="AN154" i="31"/>
  <c r="AO154" i="31"/>
  <c r="AP154" i="31"/>
  <c r="AQ154" i="31"/>
  <c r="AR154" i="31"/>
  <c r="AS154" i="31"/>
  <c r="G155" i="31"/>
  <c r="H155" i="31"/>
  <c r="I155" i="31"/>
  <c r="J155" i="31"/>
  <c r="K155" i="31"/>
  <c r="L155" i="31"/>
  <c r="M155" i="31"/>
  <c r="N155" i="31"/>
  <c r="O155" i="31"/>
  <c r="P155" i="31"/>
  <c r="Q155" i="31"/>
  <c r="R155" i="31"/>
  <c r="AH155" i="31"/>
  <c r="AI155" i="31"/>
  <c r="AJ155" i="31"/>
  <c r="AK155" i="31"/>
  <c r="AL155" i="31"/>
  <c r="AM155" i="31"/>
  <c r="AN155" i="31"/>
  <c r="AO155" i="31"/>
  <c r="AP155" i="31"/>
  <c r="AQ155" i="31"/>
  <c r="AR155" i="31"/>
  <c r="AS155" i="31"/>
  <c r="G156" i="31"/>
  <c r="H156" i="31"/>
  <c r="I156" i="31"/>
  <c r="J156" i="31"/>
  <c r="K156" i="31"/>
  <c r="L156" i="31"/>
  <c r="M156" i="31"/>
  <c r="N156" i="31"/>
  <c r="O156" i="31"/>
  <c r="P156" i="31"/>
  <c r="Q156" i="31"/>
  <c r="R156" i="31"/>
  <c r="AH156" i="31"/>
  <c r="AI156" i="31"/>
  <c r="AJ156" i="31"/>
  <c r="AK156" i="31"/>
  <c r="AL156" i="31"/>
  <c r="AM156" i="31"/>
  <c r="AN156" i="31"/>
  <c r="AO156" i="31"/>
  <c r="AP156" i="31"/>
  <c r="AQ156" i="31"/>
  <c r="AR156" i="31"/>
  <c r="AS156" i="31"/>
  <c r="G157" i="31"/>
  <c r="H157" i="31"/>
  <c r="I157" i="31"/>
  <c r="J157" i="31"/>
  <c r="K157" i="31"/>
  <c r="L157" i="31"/>
  <c r="M157" i="31"/>
  <c r="N157" i="31"/>
  <c r="O157" i="31"/>
  <c r="P157" i="31"/>
  <c r="Q157" i="31"/>
  <c r="R157" i="31"/>
  <c r="AH157" i="31"/>
  <c r="AI157" i="31"/>
  <c r="AJ157" i="31"/>
  <c r="AK157" i="31"/>
  <c r="AL157" i="31"/>
  <c r="AM157" i="31"/>
  <c r="AN157" i="31"/>
  <c r="AO157" i="31"/>
  <c r="AP157" i="31"/>
  <c r="AQ157" i="31"/>
  <c r="AR157" i="31"/>
  <c r="AS157" i="31"/>
  <c r="G158" i="31"/>
  <c r="H158" i="31"/>
  <c r="I158" i="31"/>
  <c r="J158" i="31"/>
  <c r="K158" i="31"/>
  <c r="L158" i="31"/>
  <c r="M158" i="31"/>
  <c r="N158" i="31"/>
  <c r="O158" i="31"/>
  <c r="P158" i="31"/>
  <c r="Q158" i="31"/>
  <c r="R158" i="31"/>
  <c r="AH158" i="31"/>
  <c r="AI158" i="31"/>
  <c r="AJ158" i="31"/>
  <c r="AK158" i="31"/>
  <c r="AL158" i="31"/>
  <c r="AM158" i="31"/>
  <c r="AN158" i="31"/>
  <c r="AO158" i="31"/>
  <c r="AP158" i="31"/>
  <c r="AQ158" i="31"/>
  <c r="AR158" i="31"/>
  <c r="AS158" i="31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X10" i="30"/>
  <c r="AH10" i="30"/>
  <c r="AI10" i="30"/>
  <c r="AJ10" i="30"/>
  <c r="AK10" i="30"/>
  <c r="AL10" i="30"/>
  <c r="AM10" i="30"/>
  <c r="AN10" i="30"/>
  <c r="AO10" i="30"/>
  <c r="AP10" i="30"/>
  <c r="AQ10" i="30"/>
  <c r="AR10" i="30"/>
  <c r="AS10" i="30"/>
  <c r="AT10" i="30"/>
  <c r="AU10" i="30"/>
  <c r="AV10" i="30"/>
  <c r="AW10" i="30"/>
  <c r="AX10" i="30"/>
  <c r="AY10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X12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X14" i="30"/>
  <c r="AK14" i="30"/>
  <c r="AL14" i="30"/>
  <c r="AM14" i="30"/>
  <c r="AN14" i="30"/>
  <c r="AO14" i="30"/>
  <c r="AP14" i="30"/>
  <c r="AQ14" i="30"/>
  <c r="AR14" i="30"/>
  <c r="AS14" i="30"/>
  <c r="AT14" i="30"/>
  <c r="AU14" i="30"/>
  <c r="AV14" i="30"/>
  <c r="AW14" i="30"/>
  <c r="AX14" i="30"/>
  <c r="AY14" i="30"/>
  <c r="W15" i="30"/>
  <c r="T15" i="30" s="1"/>
  <c r="AX15" i="30"/>
  <c r="W16" i="30"/>
  <c r="T16" i="30" s="1"/>
  <c r="AX16" i="30"/>
  <c r="AW16" i="30" s="1"/>
  <c r="W17" i="30"/>
  <c r="AX17" i="30"/>
  <c r="AW17" i="30" s="1"/>
  <c r="V18" i="30"/>
  <c r="W18" i="30"/>
  <c r="T18" i="30" s="1"/>
  <c r="AX18" i="30"/>
  <c r="AW18" i="30" s="1"/>
  <c r="AY18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X20" i="30"/>
  <c r="AH20" i="30"/>
  <c r="AI20" i="30"/>
  <c r="AJ20" i="30"/>
  <c r="AK20" i="30"/>
  <c r="AL20" i="30"/>
  <c r="AM20" i="30"/>
  <c r="AN20" i="30"/>
  <c r="AO20" i="30"/>
  <c r="AP20" i="30"/>
  <c r="AQ20" i="30"/>
  <c r="AR20" i="30"/>
  <c r="AS20" i="30"/>
  <c r="AT20" i="30"/>
  <c r="AU20" i="30"/>
  <c r="AV20" i="30"/>
  <c r="AW20" i="30"/>
  <c r="AX20" i="30"/>
  <c r="AY20" i="30"/>
  <c r="P22" i="30"/>
  <c r="P23" i="30" s="1"/>
  <c r="Q22" i="30"/>
  <c r="Q23" i="30" s="1"/>
  <c r="R22" i="30"/>
  <c r="S22" i="30"/>
  <c r="S23" i="30" s="1"/>
  <c r="T22" i="30"/>
  <c r="T23" i="30" s="1"/>
  <c r="U22" i="30"/>
  <c r="U23" i="30" s="1"/>
  <c r="V22" i="30"/>
  <c r="V23" i="30" s="1"/>
  <c r="W22" i="30"/>
  <c r="W23" i="30" s="1"/>
  <c r="X22" i="30"/>
  <c r="X23" i="30" s="1"/>
  <c r="AQ22" i="30"/>
  <c r="AQ23" i="30" s="1"/>
  <c r="AR22" i="30"/>
  <c r="AR23" i="30" s="1"/>
  <c r="AS22" i="30"/>
  <c r="AS23" i="30" s="1"/>
  <c r="AT22" i="30"/>
  <c r="AT23" i="30" s="1"/>
  <c r="AU22" i="30"/>
  <c r="AV22" i="30"/>
  <c r="AV23" i="30" s="1"/>
  <c r="AW22" i="30"/>
  <c r="AW23" i="30" s="1"/>
  <c r="AX22" i="30"/>
  <c r="AX23" i="30" s="1"/>
  <c r="AY22" i="30"/>
  <c r="AY23" i="30" s="1"/>
  <c r="R23" i="30"/>
  <c r="AU23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X25" i="30"/>
  <c r="AH25" i="30"/>
  <c r="AI25" i="30"/>
  <c r="AJ25" i="30"/>
  <c r="AK25" i="30"/>
  <c r="AL25" i="30"/>
  <c r="AM25" i="30"/>
  <c r="AN25" i="30"/>
  <c r="AO25" i="30"/>
  <c r="AP25" i="30"/>
  <c r="AQ25" i="30"/>
  <c r="AR25" i="30"/>
  <c r="AS25" i="30"/>
  <c r="AT25" i="30"/>
  <c r="AU25" i="30"/>
  <c r="AV25" i="30"/>
  <c r="AW25" i="30"/>
  <c r="AX25" i="30"/>
  <c r="AY25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X26" i="30"/>
  <c r="AK26" i="30"/>
  <c r="AL26" i="30"/>
  <c r="AM26" i="30"/>
  <c r="AN26" i="30"/>
  <c r="AO26" i="30"/>
  <c r="AP26" i="30"/>
  <c r="AQ26" i="30"/>
  <c r="AR26" i="30"/>
  <c r="AS26" i="30"/>
  <c r="AT26" i="30"/>
  <c r="AU26" i="30"/>
  <c r="AV26" i="30"/>
  <c r="AW26" i="30"/>
  <c r="AX26" i="30"/>
  <c r="AY26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X28" i="30"/>
  <c r="AI28" i="30"/>
  <c r="AJ28" i="30"/>
  <c r="AK28" i="30"/>
  <c r="AL28" i="30"/>
  <c r="AM28" i="30"/>
  <c r="AN28" i="30"/>
  <c r="AO28" i="30"/>
  <c r="AP28" i="30"/>
  <c r="AQ28" i="30"/>
  <c r="AR28" i="30"/>
  <c r="AS28" i="30"/>
  <c r="AT28" i="30"/>
  <c r="AU28" i="30"/>
  <c r="AV28" i="30"/>
  <c r="AW28" i="30"/>
  <c r="AX28" i="30"/>
  <c r="AY28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X32" i="30"/>
  <c r="AH32" i="30"/>
  <c r="AI32" i="30"/>
  <c r="AJ32" i="30"/>
  <c r="AK32" i="30"/>
  <c r="AL32" i="30"/>
  <c r="AM32" i="30"/>
  <c r="AN32" i="30"/>
  <c r="AO32" i="30"/>
  <c r="AP32" i="30"/>
  <c r="AQ32" i="30"/>
  <c r="AR32" i="30"/>
  <c r="AS32" i="30"/>
  <c r="AT32" i="30"/>
  <c r="AU32" i="30"/>
  <c r="AV32" i="30"/>
  <c r="AW32" i="30"/>
  <c r="AX32" i="30"/>
  <c r="AY32" i="30"/>
  <c r="AB40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X54" i="30"/>
  <c r="AH54" i="30"/>
  <c r="AI54" i="30"/>
  <c r="AJ54" i="30"/>
  <c r="AK54" i="30"/>
  <c r="AL54" i="30"/>
  <c r="AM54" i="30"/>
  <c r="AN54" i="30"/>
  <c r="AO54" i="30"/>
  <c r="AP54" i="30"/>
  <c r="AQ54" i="30"/>
  <c r="AR54" i="30"/>
  <c r="AS54" i="30"/>
  <c r="AT54" i="30"/>
  <c r="AU54" i="30"/>
  <c r="AV54" i="30"/>
  <c r="AW54" i="30"/>
  <c r="AX54" i="30"/>
  <c r="AY54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X55" i="30"/>
  <c r="AH55" i="30"/>
  <c r="AI55" i="30"/>
  <c r="AJ55" i="30"/>
  <c r="AK55" i="30"/>
  <c r="AL55" i="30"/>
  <c r="AM55" i="30"/>
  <c r="AN55" i="30"/>
  <c r="AO55" i="30"/>
  <c r="AP55" i="30"/>
  <c r="AQ55" i="30"/>
  <c r="AR55" i="30"/>
  <c r="AS55" i="30"/>
  <c r="AT55" i="30"/>
  <c r="AU55" i="30"/>
  <c r="AV55" i="30"/>
  <c r="AW55" i="30"/>
  <c r="AX55" i="30"/>
  <c r="AY55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X56" i="30"/>
  <c r="AH56" i="30"/>
  <c r="AI56" i="30"/>
  <c r="AJ56" i="30"/>
  <c r="AK56" i="30"/>
  <c r="AL56" i="30"/>
  <c r="AM56" i="30"/>
  <c r="AN56" i="30"/>
  <c r="AO56" i="30"/>
  <c r="AP56" i="30"/>
  <c r="AQ56" i="30"/>
  <c r="AR56" i="30"/>
  <c r="AS56" i="30"/>
  <c r="AT56" i="30"/>
  <c r="AU56" i="30"/>
  <c r="AV56" i="30"/>
  <c r="AW56" i="30"/>
  <c r="AX56" i="30"/>
  <c r="AY56" i="30"/>
  <c r="G57" i="30"/>
  <c r="I57" i="30"/>
  <c r="K57" i="30"/>
  <c r="L57" i="30" s="1"/>
  <c r="N57" i="30"/>
  <c r="Q57" i="30"/>
  <c r="AH57" i="30"/>
  <c r="AJ57" i="30"/>
  <c r="AL57" i="30"/>
  <c r="AK57" i="30" s="1"/>
  <c r="AN57" i="30"/>
  <c r="AO57" i="30"/>
  <c r="AP57" i="30"/>
  <c r="AR57" i="30"/>
  <c r="AS57" i="30" s="1"/>
  <c r="G58" i="30"/>
  <c r="I58" i="30"/>
  <c r="K58" i="30"/>
  <c r="N58" i="30"/>
  <c r="M58" i="30" s="1"/>
  <c r="P58" i="30"/>
  <c r="Q58" i="30"/>
  <c r="R58" i="30" s="1"/>
  <c r="AH58" i="30"/>
  <c r="AJ58" i="30"/>
  <c r="AK58" i="30"/>
  <c r="AL58" i="30"/>
  <c r="AM58" i="30" s="1"/>
  <c r="AN58" i="30"/>
  <c r="AP58" i="30"/>
  <c r="AQ58" i="30"/>
  <c r="AR58" i="30"/>
  <c r="AS58" i="30" s="1"/>
  <c r="AT58" i="30"/>
  <c r="AU58" i="30"/>
  <c r="G59" i="30"/>
  <c r="I59" i="30"/>
  <c r="J59" i="30"/>
  <c r="K59" i="30"/>
  <c r="L59" i="30" s="1"/>
  <c r="N59" i="30"/>
  <c r="Q59" i="30"/>
  <c r="P59" i="30" s="1"/>
  <c r="R59" i="30"/>
  <c r="AH59" i="30"/>
  <c r="AJ59" i="30"/>
  <c r="AL59" i="30"/>
  <c r="AM59" i="30" s="1"/>
  <c r="AN59" i="30"/>
  <c r="AP59" i="30"/>
  <c r="AR59" i="30"/>
  <c r="G60" i="30"/>
  <c r="I60" i="30"/>
  <c r="K60" i="30"/>
  <c r="L60" i="30" s="1"/>
  <c r="N60" i="30"/>
  <c r="O60" i="30" s="1"/>
  <c r="Q60" i="30"/>
  <c r="AH60" i="30"/>
  <c r="AJ60" i="30"/>
  <c r="AL60" i="30"/>
  <c r="AN60" i="30"/>
  <c r="AP60" i="30"/>
  <c r="AR60" i="30"/>
  <c r="G61" i="30"/>
  <c r="V24" i="30" s="1"/>
  <c r="S24" i="30" s="1"/>
  <c r="P24" i="30" s="1"/>
  <c r="M24" i="30" s="1"/>
  <c r="J24" i="30" s="1"/>
  <c r="G24" i="30" s="1"/>
  <c r="H61" i="30"/>
  <c r="W24" i="30" s="1"/>
  <c r="T24" i="30" s="1"/>
  <c r="Q24" i="30" s="1"/>
  <c r="N24" i="30" s="1"/>
  <c r="K24" i="30" s="1"/>
  <c r="H24" i="30" s="1"/>
  <c r="I61" i="30"/>
  <c r="X24" i="30" s="1"/>
  <c r="U24" i="30" s="1"/>
  <c r="R24" i="30" s="1"/>
  <c r="O24" i="30" s="1"/>
  <c r="L24" i="30" s="1"/>
  <c r="I24" i="30" s="1"/>
  <c r="J61" i="30"/>
  <c r="K61" i="30"/>
  <c r="L61" i="30"/>
  <c r="M61" i="30"/>
  <c r="N61" i="30"/>
  <c r="O61" i="30"/>
  <c r="P61" i="30"/>
  <c r="Q61" i="30"/>
  <c r="R61" i="30"/>
  <c r="S61" i="30"/>
  <c r="T61" i="30"/>
  <c r="U61" i="30"/>
  <c r="V61" i="30"/>
  <c r="W61" i="30"/>
  <c r="X61" i="30"/>
  <c r="AH61" i="30"/>
  <c r="AW24" i="30" s="1"/>
  <c r="AT24" i="30" s="1"/>
  <c r="AQ24" i="30" s="1"/>
  <c r="AN24" i="30" s="1"/>
  <c r="AK24" i="30" s="1"/>
  <c r="AH24" i="30" s="1"/>
  <c r="AI61" i="30"/>
  <c r="AX24" i="30" s="1"/>
  <c r="AU24" i="30" s="1"/>
  <c r="AR24" i="30" s="1"/>
  <c r="AO24" i="30" s="1"/>
  <c r="AL24" i="30" s="1"/>
  <c r="AI24" i="30" s="1"/>
  <c r="AJ61" i="30"/>
  <c r="AY24" i="30" s="1"/>
  <c r="AV24" i="30" s="1"/>
  <c r="AS24" i="30" s="1"/>
  <c r="AP24" i="30" s="1"/>
  <c r="AM24" i="30" s="1"/>
  <c r="AJ24" i="30" s="1"/>
  <c r="AK61" i="30"/>
  <c r="AL61" i="30"/>
  <c r="AM61" i="30"/>
  <c r="AN61" i="30"/>
  <c r="AO61" i="30"/>
  <c r="AP61" i="30"/>
  <c r="AQ61" i="30"/>
  <c r="AR61" i="30"/>
  <c r="AS61" i="30"/>
  <c r="AT61" i="30"/>
  <c r="AU61" i="30"/>
  <c r="AV61" i="30"/>
  <c r="AW61" i="30"/>
  <c r="AX61" i="30"/>
  <c r="AY61" i="30"/>
  <c r="G63" i="30"/>
  <c r="H63" i="30"/>
  <c r="I63" i="30"/>
  <c r="J63" i="30"/>
  <c r="K63" i="30"/>
  <c r="L63" i="30"/>
  <c r="M63" i="30"/>
  <c r="N63" i="30"/>
  <c r="O63" i="30"/>
  <c r="P63" i="30"/>
  <c r="Q63" i="30"/>
  <c r="R63" i="30"/>
  <c r="S63" i="30"/>
  <c r="T63" i="30"/>
  <c r="U63" i="30"/>
  <c r="V63" i="30"/>
  <c r="W63" i="30"/>
  <c r="X63" i="30"/>
  <c r="AH63" i="30"/>
  <c r="AI63" i="30"/>
  <c r="AJ63" i="30"/>
  <c r="AK63" i="30"/>
  <c r="AL63" i="30"/>
  <c r="AM63" i="30"/>
  <c r="AN63" i="30"/>
  <c r="AO63" i="30"/>
  <c r="AP63" i="30"/>
  <c r="AQ63" i="30"/>
  <c r="AR63" i="30"/>
  <c r="AS63" i="30"/>
  <c r="AT63" i="30"/>
  <c r="AU63" i="30"/>
  <c r="AV63" i="30"/>
  <c r="AW63" i="30"/>
  <c r="AX63" i="30"/>
  <c r="AY63" i="30"/>
  <c r="G64" i="30"/>
  <c r="H64" i="30"/>
  <c r="I64" i="30"/>
  <c r="J64" i="30"/>
  <c r="K64" i="30"/>
  <c r="L64" i="30"/>
  <c r="M64" i="30"/>
  <c r="N64" i="30"/>
  <c r="O64" i="30"/>
  <c r="P64" i="30"/>
  <c r="Q64" i="30"/>
  <c r="R64" i="30"/>
  <c r="S64" i="30"/>
  <c r="T64" i="30"/>
  <c r="U64" i="30"/>
  <c r="V64" i="30"/>
  <c r="W64" i="30"/>
  <c r="X64" i="30"/>
  <c r="AH64" i="30"/>
  <c r="AI64" i="30"/>
  <c r="AJ64" i="30"/>
  <c r="AK64" i="30"/>
  <c r="AL64" i="30"/>
  <c r="AM64" i="30"/>
  <c r="AN64" i="30"/>
  <c r="AO64" i="30"/>
  <c r="AP64" i="30"/>
  <c r="AQ64" i="30"/>
  <c r="AR64" i="30"/>
  <c r="AS64" i="30"/>
  <c r="AT64" i="30"/>
  <c r="AU64" i="30"/>
  <c r="AV64" i="30"/>
  <c r="AW64" i="30"/>
  <c r="AX64" i="30"/>
  <c r="AY64" i="30"/>
  <c r="G65" i="30"/>
  <c r="H65" i="30"/>
  <c r="I65" i="30"/>
  <c r="J65" i="30"/>
  <c r="K65" i="30"/>
  <c r="L65" i="30"/>
  <c r="M65" i="30"/>
  <c r="N65" i="30"/>
  <c r="O65" i="30"/>
  <c r="P65" i="30"/>
  <c r="Q65" i="30"/>
  <c r="R65" i="30"/>
  <c r="S65" i="30"/>
  <c r="T65" i="30"/>
  <c r="U65" i="30"/>
  <c r="V65" i="30"/>
  <c r="W65" i="30"/>
  <c r="X65" i="30"/>
  <c r="AH65" i="30"/>
  <c r="AI65" i="30"/>
  <c r="AJ65" i="30"/>
  <c r="AK65" i="30"/>
  <c r="AL65" i="30"/>
  <c r="AM65" i="30"/>
  <c r="AN65" i="30"/>
  <c r="AO65" i="30"/>
  <c r="AP65" i="30"/>
  <c r="AQ65" i="30"/>
  <c r="AR65" i="30"/>
  <c r="AS65" i="30"/>
  <c r="AT65" i="30"/>
  <c r="AU65" i="30"/>
  <c r="AV65" i="30"/>
  <c r="AW65" i="30"/>
  <c r="AX65" i="30"/>
  <c r="AY65" i="30"/>
  <c r="G66" i="30"/>
  <c r="H66" i="30"/>
  <c r="I66" i="30"/>
  <c r="J66" i="30"/>
  <c r="K66" i="30"/>
  <c r="L66" i="30"/>
  <c r="M66" i="30"/>
  <c r="N66" i="30"/>
  <c r="O66" i="30"/>
  <c r="P66" i="30"/>
  <c r="Q66" i="30"/>
  <c r="R66" i="30"/>
  <c r="S66" i="30"/>
  <c r="T66" i="30"/>
  <c r="U66" i="30"/>
  <c r="V66" i="30"/>
  <c r="W66" i="30"/>
  <c r="X66" i="30"/>
  <c r="AH66" i="30"/>
  <c r="AI66" i="30"/>
  <c r="AJ66" i="30"/>
  <c r="AK66" i="30"/>
  <c r="AL66" i="30"/>
  <c r="AM66" i="30"/>
  <c r="AN66" i="30"/>
  <c r="AO66" i="30"/>
  <c r="AP66" i="30"/>
  <c r="AQ66" i="30"/>
  <c r="AR66" i="30"/>
  <c r="AS66" i="30"/>
  <c r="AT66" i="30"/>
  <c r="AU66" i="30"/>
  <c r="AV66" i="30"/>
  <c r="AW66" i="30"/>
  <c r="AX66" i="30"/>
  <c r="AY66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S68" i="30"/>
  <c r="T68" i="30"/>
  <c r="U68" i="30"/>
  <c r="V68" i="30"/>
  <c r="W68" i="30"/>
  <c r="X68" i="30"/>
  <c r="AH68" i="30"/>
  <c r="AI68" i="30"/>
  <c r="AJ68" i="30"/>
  <c r="AK68" i="30"/>
  <c r="AL68" i="30"/>
  <c r="AM68" i="30"/>
  <c r="AN68" i="30"/>
  <c r="AO68" i="30"/>
  <c r="AP68" i="30"/>
  <c r="AQ68" i="30"/>
  <c r="AR68" i="30"/>
  <c r="AS68" i="30"/>
  <c r="AT68" i="30"/>
  <c r="AU68" i="30"/>
  <c r="AV68" i="30"/>
  <c r="AW68" i="30"/>
  <c r="AX68" i="30"/>
  <c r="AY68" i="30"/>
  <c r="G69" i="30"/>
  <c r="H69" i="30"/>
  <c r="I69" i="30"/>
  <c r="J69" i="30"/>
  <c r="K69" i="30"/>
  <c r="L69" i="30"/>
  <c r="M69" i="30"/>
  <c r="N69" i="30"/>
  <c r="O69" i="30"/>
  <c r="P69" i="30"/>
  <c r="Q69" i="30"/>
  <c r="R69" i="30"/>
  <c r="S69" i="30"/>
  <c r="T69" i="30"/>
  <c r="U69" i="30"/>
  <c r="V69" i="30"/>
  <c r="W69" i="30"/>
  <c r="X69" i="30"/>
  <c r="AH69" i="30"/>
  <c r="AI69" i="30"/>
  <c r="AJ69" i="30"/>
  <c r="AK69" i="30"/>
  <c r="AL69" i="30"/>
  <c r="AM69" i="30"/>
  <c r="AN69" i="30"/>
  <c r="AO69" i="30"/>
  <c r="AP69" i="30"/>
  <c r="AQ69" i="30"/>
  <c r="AR69" i="30"/>
  <c r="AS69" i="30"/>
  <c r="AT69" i="30"/>
  <c r="AU69" i="30"/>
  <c r="AV69" i="30"/>
  <c r="AW69" i="30"/>
  <c r="AX69" i="30"/>
  <c r="AY69" i="30"/>
  <c r="AB79" i="30"/>
  <c r="AB118" i="30" s="1"/>
  <c r="AB157" i="30" s="1"/>
  <c r="G93" i="30"/>
  <c r="H93" i="30"/>
  <c r="I93" i="30"/>
  <c r="J93" i="30"/>
  <c r="K93" i="30"/>
  <c r="L93" i="30"/>
  <c r="M93" i="30"/>
  <c r="N93" i="30"/>
  <c r="O93" i="30"/>
  <c r="P93" i="30"/>
  <c r="Q93" i="30"/>
  <c r="R93" i="30"/>
  <c r="S93" i="30"/>
  <c r="T93" i="30"/>
  <c r="U93" i="30"/>
  <c r="V93" i="30"/>
  <c r="W93" i="30"/>
  <c r="X93" i="30"/>
  <c r="AH93" i="30"/>
  <c r="AI93" i="30"/>
  <c r="AJ93" i="30"/>
  <c r="AK93" i="30"/>
  <c r="AL93" i="30"/>
  <c r="AM93" i="30"/>
  <c r="AN93" i="30"/>
  <c r="AO93" i="30"/>
  <c r="AP93" i="30"/>
  <c r="AQ93" i="30"/>
  <c r="AR93" i="30"/>
  <c r="AS93" i="30"/>
  <c r="AT93" i="30"/>
  <c r="AU93" i="30"/>
  <c r="AV93" i="30"/>
  <c r="AW93" i="30"/>
  <c r="AX93" i="30"/>
  <c r="AY93" i="30"/>
  <c r="G94" i="30"/>
  <c r="H94" i="30"/>
  <c r="I94" i="30"/>
  <c r="J94" i="30"/>
  <c r="K94" i="30"/>
  <c r="L94" i="30"/>
  <c r="M94" i="30"/>
  <c r="N94" i="30"/>
  <c r="O94" i="30"/>
  <c r="P94" i="30"/>
  <c r="Q94" i="30"/>
  <c r="R94" i="30"/>
  <c r="S94" i="30"/>
  <c r="T94" i="30"/>
  <c r="U94" i="30"/>
  <c r="V94" i="30"/>
  <c r="W94" i="30"/>
  <c r="X94" i="30"/>
  <c r="AH94" i="30"/>
  <c r="AI94" i="30"/>
  <c r="AJ94" i="30"/>
  <c r="AK94" i="30"/>
  <c r="AL94" i="30"/>
  <c r="AM94" i="30"/>
  <c r="AN94" i="30"/>
  <c r="AO94" i="30"/>
  <c r="AP94" i="30"/>
  <c r="AQ94" i="30"/>
  <c r="AR94" i="30"/>
  <c r="AS94" i="30"/>
  <c r="AT94" i="30"/>
  <c r="AU94" i="30"/>
  <c r="AV94" i="30"/>
  <c r="AW94" i="30"/>
  <c r="AX94" i="30"/>
  <c r="AY94" i="30"/>
  <c r="G95" i="30"/>
  <c r="H95" i="30"/>
  <c r="I95" i="30"/>
  <c r="J95" i="30"/>
  <c r="K95" i="30"/>
  <c r="L95" i="30"/>
  <c r="M95" i="30"/>
  <c r="N95" i="30"/>
  <c r="O95" i="30"/>
  <c r="P95" i="30"/>
  <c r="Q95" i="30"/>
  <c r="R95" i="30"/>
  <c r="S95" i="30"/>
  <c r="T95" i="30"/>
  <c r="U95" i="30"/>
  <c r="V95" i="30"/>
  <c r="W95" i="30"/>
  <c r="X95" i="30"/>
  <c r="AH95" i="30"/>
  <c r="AI95" i="30"/>
  <c r="AJ95" i="30"/>
  <c r="AK95" i="30"/>
  <c r="AL95" i="30"/>
  <c r="AM95" i="30"/>
  <c r="AN95" i="30"/>
  <c r="AO95" i="30"/>
  <c r="AP95" i="30"/>
  <c r="AQ95" i="30"/>
  <c r="AR95" i="30"/>
  <c r="AS95" i="30"/>
  <c r="AT95" i="30"/>
  <c r="AU95" i="30"/>
  <c r="AV95" i="30"/>
  <c r="AW95" i="30"/>
  <c r="AX95" i="30"/>
  <c r="AY95" i="30"/>
  <c r="G100" i="30"/>
  <c r="H100" i="30"/>
  <c r="I100" i="30"/>
  <c r="J100" i="30"/>
  <c r="K100" i="30"/>
  <c r="L100" i="30"/>
  <c r="M100" i="30"/>
  <c r="N100" i="30"/>
  <c r="O100" i="30"/>
  <c r="P100" i="30"/>
  <c r="Q100" i="30"/>
  <c r="R100" i="30"/>
  <c r="S100" i="30"/>
  <c r="T100" i="30"/>
  <c r="U100" i="30"/>
  <c r="V100" i="30"/>
  <c r="W100" i="30"/>
  <c r="X100" i="30"/>
  <c r="AH100" i="30"/>
  <c r="AI100" i="30"/>
  <c r="AJ100" i="30"/>
  <c r="AK100" i="30"/>
  <c r="AL100" i="30"/>
  <c r="AM100" i="30"/>
  <c r="AN100" i="30"/>
  <c r="AO100" i="30"/>
  <c r="AP100" i="30"/>
  <c r="AQ100" i="30"/>
  <c r="AR100" i="30"/>
  <c r="AS100" i="30"/>
  <c r="AT100" i="30"/>
  <c r="AU100" i="30"/>
  <c r="AV100" i="30"/>
  <c r="AW100" i="30"/>
  <c r="AX100" i="30"/>
  <c r="AY100" i="30"/>
  <c r="G102" i="30"/>
  <c r="H102" i="30"/>
  <c r="I102" i="30"/>
  <c r="J102" i="30"/>
  <c r="K102" i="30"/>
  <c r="L102" i="30"/>
  <c r="M102" i="30"/>
  <c r="N102" i="30"/>
  <c r="O102" i="30"/>
  <c r="P102" i="30"/>
  <c r="Q102" i="30"/>
  <c r="R102" i="30"/>
  <c r="S102" i="30"/>
  <c r="T102" i="30"/>
  <c r="U102" i="30"/>
  <c r="V102" i="30"/>
  <c r="W102" i="30"/>
  <c r="X102" i="30"/>
  <c r="AH102" i="30"/>
  <c r="AI102" i="30"/>
  <c r="AJ102" i="30"/>
  <c r="AK102" i="30"/>
  <c r="AL102" i="30"/>
  <c r="AM102" i="30"/>
  <c r="AN102" i="30"/>
  <c r="AO102" i="30"/>
  <c r="AP102" i="30"/>
  <c r="AQ102" i="30"/>
  <c r="AR102" i="30"/>
  <c r="AS102" i="30"/>
  <c r="AT102" i="30"/>
  <c r="AU102" i="30"/>
  <c r="AV102" i="30"/>
  <c r="AW102" i="30"/>
  <c r="AX102" i="30"/>
  <c r="AY102" i="30"/>
  <c r="G103" i="30"/>
  <c r="H103" i="30"/>
  <c r="I103" i="30"/>
  <c r="J103" i="30"/>
  <c r="K103" i="30"/>
  <c r="L103" i="30"/>
  <c r="M103" i="30"/>
  <c r="N103" i="30"/>
  <c r="O103" i="30"/>
  <c r="P103" i="30"/>
  <c r="Q103" i="30"/>
  <c r="R103" i="30"/>
  <c r="S103" i="30"/>
  <c r="T103" i="30"/>
  <c r="U103" i="30"/>
  <c r="V103" i="30"/>
  <c r="W103" i="30"/>
  <c r="X103" i="30"/>
  <c r="AH103" i="30"/>
  <c r="AI103" i="30"/>
  <c r="AJ103" i="30"/>
  <c r="AK103" i="30"/>
  <c r="AL103" i="30"/>
  <c r="AM103" i="30"/>
  <c r="AN103" i="30"/>
  <c r="AO103" i="30"/>
  <c r="AP103" i="30"/>
  <c r="AQ103" i="30"/>
  <c r="AR103" i="30"/>
  <c r="AS103" i="30"/>
  <c r="AT103" i="30"/>
  <c r="AU103" i="30"/>
  <c r="AV103" i="30"/>
  <c r="AW103" i="30"/>
  <c r="AX103" i="30"/>
  <c r="AY103" i="30"/>
  <c r="G104" i="30"/>
  <c r="H104" i="30"/>
  <c r="I104" i="30"/>
  <c r="J104" i="30"/>
  <c r="K104" i="30"/>
  <c r="L104" i="30"/>
  <c r="M104" i="30"/>
  <c r="N104" i="30"/>
  <c r="O104" i="30"/>
  <c r="P104" i="30"/>
  <c r="Q104" i="30"/>
  <c r="R104" i="30"/>
  <c r="S104" i="30"/>
  <c r="T104" i="30"/>
  <c r="U104" i="30"/>
  <c r="V104" i="30"/>
  <c r="W104" i="30"/>
  <c r="X104" i="30"/>
  <c r="AH104" i="30"/>
  <c r="AI104" i="30"/>
  <c r="AJ104" i="30"/>
  <c r="AK104" i="30"/>
  <c r="AL104" i="30"/>
  <c r="AM104" i="30"/>
  <c r="AN104" i="30"/>
  <c r="AO104" i="30"/>
  <c r="AP104" i="30"/>
  <c r="AQ104" i="30"/>
  <c r="AR104" i="30"/>
  <c r="AS104" i="30"/>
  <c r="AT104" i="30"/>
  <c r="AU104" i="30"/>
  <c r="AV104" i="30"/>
  <c r="AW104" i="30"/>
  <c r="AX104" i="30"/>
  <c r="AY104" i="30"/>
  <c r="G105" i="30"/>
  <c r="H105" i="30"/>
  <c r="I105" i="30"/>
  <c r="J105" i="30"/>
  <c r="K105" i="30"/>
  <c r="L105" i="30"/>
  <c r="M105" i="30"/>
  <c r="N105" i="30"/>
  <c r="O105" i="30"/>
  <c r="P105" i="30"/>
  <c r="Q105" i="30"/>
  <c r="R105" i="30"/>
  <c r="S105" i="30"/>
  <c r="T105" i="30"/>
  <c r="U105" i="30"/>
  <c r="V105" i="30"/>
  <c r="W105" i="30"/>
  <c r="X105" i="30"/>
  <c r="AH105" i="30"/>
  <c r="AI105" i="30"/>
  <c r="AJ105" i="30"/>
  <c r="AK105" i="30"/>
  <c r="AL105" i="30"/>
  <c r="AM105" i="30"/>
  <c r="AN105" i="30"/>
  <c r="AO105" i="30"/>
  <c r="AP105" i="30"/>
  <c r="AQ105" i="30"/>
  <c r="AR105" i="30"/>
  <c r="AS105" i="30"/>
  <c r="AT105" i="30"/>
  <c r="AU105" i="30"/>
  <c r="AV105" i="30"/>
  <c r="AW105" i="30"/>
  <c r="AX105" i="30"/>
  <c r="AY105" i="30"/>
  <c r="G107" i="30"/>
  <c r="H107" i="30"/>
  <c r="I107" i="30"/>
  <c r="J107" i="30"/>
  <c r="K107" i="30"/>
  <c r="L107" i="30"/>
  <c r="M107" i="30"/>
  <c r="N107" i="30"/>
  <c r="O107" i="30"/>
  <c r="P107" i="30"/>
  <c r="Q107" i="30"/>
  <c r="R107" i="30"/>
  <c r="S107" i="30"/>
  <c r="T107" i="30"/>
  <c r="U107" i="30"/>
  <c r="V107" i="30"/>
  <c r="W107" i="30"/>
  <c r="X107" i="30"/>
  <c r="AH107" i="30"/>
  <c r="AI107" i="30"/>
  <c r="AJ107" i="30"/>
  <c r="AK107" i="30"/>
  <c r="AL107" i="30"/>
  <c r="AM107" i="30"/>
  <c r="AN107" i="30"/>
  <c r="AO107" i="30"/>
  <c r="AP107" i="30"/>
  <c r="AQ107" i="30"/>
  <c r="AR107" i="30"/>
  <c r="AS107" i="30"/>
  <c r="AT107" i="30"/>
  <c r="AU107" i="30"/>
  <c r="AV107" i="30"/>
  <c r="AW107" i="30"/>
  <c r="AX107" i="30"/>
  <c r="AY107" i="30"/>
  <c r="G108" i="30"/>
  <c r="H108" i="30"/>
  <c r="I108" i="30"/>
  <c r="J108" i="30"/>
  <c r="K108" i="30"/>
  <c r="L108" i="30"/>
  <c r="M108" i="30"/>
  <c r="N108" i="30"/>
  <c r="O108" i="30"/>
  <c r="P108" i="30"/>
  <c r="Q108" i="30"/>
  <c r="R108" i="30"/>
  <c r="S108" i="30"/>
  <c r="T108" i="30"/>
  <c r="U108" i="30"/>
  <c r="V108" i="30"/>
  <c r="W108" i="30"/>
  <c r="X108" i="30"/>
  <c r="AH108" i="30"/>
  <c r="AI108" i="30"/>
  <c r="AJ108" i="30"/>
  <c r="AK108" i="30"/>
  <c r="AL108" i="30"/>
  <c r="AM108" i="30"/>
  <c r="AN108" i="30"/>
  <c r="AO108" i="30"/>
  <c r="AP108" i="30"/>
  <c r="AQ108" i="30"/>
  <c r="AR108" i="30"/>
  <c r="AS108" i="30"/>
  <c r="AT108" i="30"/>
  <c r="AU108" i="30"/>
  <c r="AV108" i="30"/>
  <c r="AW108" i="30"/>
  <c r="AX108" i="30"/>
  <c r="AY108" i="30"/>
  <c r="A118" i="30"/>
  <c r="A157" i="30" s="1"/>
  <c r="G132" i="30"/>
  <c r="H132" i="30"/>
  <c r="I132" i="30"/>
  <c r="J132" i="30"/>
  <c r="K132" i="30"/>
  <c r="L132" i="30"/>
  <c r="M132" i="30"/>
  <c r="N132" i="30"/>
  <c r="O132" i="30"/>
  <c r="P132" i="30"/>
  <c r="Q132" i="30"/>
  <c r="R132" i="30"/>
  <c r="AH132" i="30"/>
  <c r="AI132" i="30"/>
  <c r="AJ132" i="30"/>
  <c r="AK132" i="30"/>
  <c r="AL132" i="30"/>
  <c r="AM132" i="30"/>
  <c r="AN132" i="30"/>
  <c r="AO132" i="30"/>
  <c r="AP132" i="30"/>
  <c r="AQ132" i="30"/>
  <c r="AR132" i="30"/>
  <c r="AS132" i="30"/>
  <c r="G133" i="30"/>
  <c r="H133" i="30"/>
  <c r="I133" i="30"/>
  <c r="J133" i="30"/>
  <c r="K133" i="30"/>
  <c r="L133" i="30"/>
  <c r="M133" i="30"/>
  <c r="N133" i="30"/>
  <c r="O133" i="30"/>
  <c r="P133" i="30"/>
  <c r="Q133" i="30"/>
  <c r="R133" i="30"/>
  <c r="AH133" i="30"/>
  <c r="AI133" i="30"/>
  <c r="AJ133" i="30"/>
  <c r="AK133" i="30"/>
  <c r="AL133" i="30"/>
  <c r="AM133" i="30"/>
  <c r="AN133" i="30"/>
  <c r="AO133" i="30"/>
  <c r="AP133" i="30"/>
  <c r="AQ133" i="30"/>
  <c r="AR133" i="30"/>
  <c r="AS133" i="30"/>
  <c r="G134" i="30"/>
  <c r="H134" i="30"/>
  <c r="I134" i="30"/>
  <c r="J134" i="30"/>
  <c r="K134" i="30"/>
  <c r="L134" i="30"/>
  <c r="M134" i="30"/>
  <c r="N134" i="30"/>
  <c r="O134" i="30"/>
  <c r="P134" i="30"/>
  <c r="Q134" i="30"/>
  <c r="R134" i="30"/>
  <c r="AH134" i="30"/>
  <c r="AI134" i="30"/>
  <c r="AJ134" i="30"/>
  <c r="AK134" i="30"/>
  <c r="AL134" i="30"/>
  <c r="AM134" i="30"/>
  <c r="AN134" i="30"/>
  <c r="AO134" i="30"/>
  <c r="AP134" i="30"/>
  <c r="AQ134" i="30"/>
  <c r="AR134" i="30"/>
  <c r="AS134" i="30"/>
  <c r="G139" i="30"/>
  <c r="H139" i="30"/>
  <c r="I139" i="30"/>
  <c r="J139" i="30"/>
  <c r="K139" i="30"/>
  <c r="L139" i="30"/>
  <c r="M139" i="30"/>
  <c r="N139" i="30"/>
  <c r="O139" i="30"/>
  <c r="P139" i="30"/>
  <c r="Q139" i="30"/>
  <c r="R139" i="30"/>
  <c r="AH139" i="30"/>
  <c r="AI139" i="30"/>
  <c r="AJ139" i="30"/>
  <c r="AK139" i="30"/>
  <c r="AL139" i="30"/>
  <c r="AM139" i="30"/>
  <c r="AN139" i="30"/>
  <c r="AO139" i="30"/>
  <c r="AP139" i="30"/>
  <c r="AQ139" i="30"/>
  <c r="AR139" i="30"/>
  <c r="AS139" i="30"/>
  <c r="G141" i="30"/>
  <c r="H141" i="30"/>
  <c r="I141" i="30"/>
  <c r="J141" i="30"/>
  <c r="K141" i="30"/>
  <c r="L141" i="30"/>
  <c r="M141" i="30"/>
  <c r="N141" i="30"/>
  <c r="O141" i="30"/>
  <c r="P141" i="30"/>
  <c r="Q141" i="30"/>
  <c r="R141" i="30"/>
  <c r="AH141" i="30"/>
  <c r="AI141" i="30"/>
  <c r="AJ141" i="30"/>
  <c r="AK141" i="30"/>
  <c r="AL141" i="30"/>
  <c r="AM141" i="30"/>
  <c r="AN141" i="30"/>
  <c r="AO141" i="30"/>
  <c r="AP141" i="30"/>
  <c r="AQ141" i="30"/>
  <c r="AR141" i="30"/>
  <c r="AS141" i="30"/>
  <c r="G142" i="30"/>
  <c r="H142" i="30"/>
  <c r="I142" i="30"/>
  <c r="J142" i="30"/>
  <c r="K142" i="30"/>
  <c r="L142" i="30"/>
  <c r="M142" i="30"/>
  <c r="N142" i="30"/>
  <c r="O142" i="30"/>
  <c r="P142" i="30"/>
  <c r="Q142" i="30"/>
  <c r="R142" i="30"/>
  <c r="AH142" i="30"/>
  <c r="AI142" i="30"/>
  <c r="AJ142" i="30"/>
  <c r="AK142" i="30"/>
  <c r="AL142" i="30"/>
  <c r="AM142" i="30"/>
  <c r="AN142" i="30"/>
  <c r="AO142" i="30"/>
  <c r="AP142" i="30"/>
  <c r="AQ142" i="30"/>
  <c r="AR142" i="30"/>
  <c r="AS142" i="30"/>
  <c r="G143" i="30"/>
  <c r="H143" i="30"/>
  <c r="I143" i="30"/>
  <c r="J143" i="30"/>
  <c r="K143" i="30"/>
  <c r="L143" i="30"/>
  <c r="M143" i="30"/>
  <c r="N143" i="30"/>
  <c r="O143" i="30"/>
  <c r="P143" i="30"/>
  <c r="Q143" i="30"/>
  <c r="R143" i="30"/>
  <c r="AH143" i="30"/>
  <c r="AI143" i="30"/>
  <c r="AJ143" i="30"/>
  <c r="AK143" i="30"/>
  <c r="AL143" i="30"/>
  <c r="AM143" i="30"/>
  <c r="AN143" i="30"/>
  <c r="AO143" i="30"/>
  <c r="AP143" i="30"/>
  <c r="AQ143" i="30"/>
  <c r="AR143" i="30"/>
  <c r="AS143" i="30"/>
  <c r="G144" i="30"/>
  <c r="H144" i="30"/>
  <c r="I144" i="30"/>
  <c r="J144" i="30"/>
  <c r="K144" i="30"/>
  <c r="L144" i="30"/>
  <c r="M144" i="30"/>
  <c r="N144" i="30"/>
  <c r="O144" i="30"/>
  <c r="P144" i="30"/>
  <c r="Q144" i="30"/>
  <c r="R144" i="30"/>
  <c r="AH144" i="30"/>
  <c r="AI144" i="30"/>
  <c r="AJ144" i="30"/>
  <c r="AK144" i="30"/>
  <c r="AL144" i="30"/>
  <c r="AM144" i="30"/>
  <c r="AN144" i="30"/>
  <c r="AO144" i="30"/>
  <c r="AP144" i="30"/>
  <c r="AQ144" i="30"/>
  <c r="AR144" i="30"/>
  <c r="AS144" i="30"/>
  <c r="G146" i="30"/>
  <c r="H146" i="30"/>
  <c r="I146" i="30"/>
  <c r="J146" i="30"/>
  <c r="K146" i="30"/>
  <c r="L146" i="30"/>
  <c r="M146" i="30"/>
  <c r="N146" i="30"/>
  <c r="O146" i="30"/>
  <c r="P146" i="30"/>
  <c r="Q146" i="30"/>
  <c r="R146" i="30"/>
  <c r="AH146" i="30"/>
  <c r="AI146" i="30"/>
  <c r="AJ146" i="30"/>
  <c r="AK146" i="30"/>
  <c r="AL146" i="30"/>
  <c r="AM146" i="30"/>
  <c r="AN146" i="30"/>
  <c r="AO146" i="30"/>
  <c r="AP146" i="30"/>
  <c r="AQ146" i="30"/>
  <c r="AR146" i="30"/>
  <c r="AS146" i="30"/>
  <c r="G147" i="30"/>
  <c r="H147" i="30"/>
  <c r="I147" i="30"/>
  <c r="J147" i="30"/>
  <c r="K147" i="30"/>
  <c r="L147" i="30"/>
  <c r="M147" i="30"/>
  <c r="N147" i="30"/>
  <c r="O147" i="30"/>
  <c r="P147" i="30"/>
  <c r="Q147" i="30"/>
  <c r="R147" i="30"/>
  <c r="AH147" i="30"/>
  <c r="AI147" i="30"/>
  <c r="AJ147" i="30"/>
  <c r="AK147" i="30"/>
  <c r="AL147" i="30"/>
  <c r="AM147" i="30"/>
  <c r="AN147" i="30"/>
  <c r="AO147" i="30"/>
  <c r="AP147" i="30"/>
  <c r="AQ147" i="30"/>
  <c r="AR147" i="30"/>
  <c r="AS147" i="30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V10" i="28"/>
  <c r="W10" i="28"/>
  <c r="X10" i="28"/>
  <c r="AH10" i="28"/>
  <c r="AI10" i="28"/>
  <c r="AJ10" i="28"/>
  <c r="AK10" i="28"/>
  <c r="AL10" i="28"/>
  <c r="AM10" i="28"/>
  <c r="AN10" i="28"/>
  <c r="AO10" i="28"/>
  <c r="AP10" i="28"/>
  <c r="AQ10" i="28"/>
  <c r="AR10" i="28"/>
  <c r="AS10" i="28"/>
  <c r="AT10" i="28"/>
  <c r="AU10" i="28"/>
  <c r="AV10" i="28"/>
  <c r="AW10" i="28"/>
  <c r="AX10" i="28"/>
  <c r="AY10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V12" i="28"/>
  <c r="W12" i="28"/>
  <c r="X12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V14" i="28"/>
  <c r="W14" i="28"/>
  <c r="X14" i="28"/>
  <c r="AK14" i="28"/>
  <c r="AL14" i="28"/>
  <c r="AM14" i="28"/>
  <c r="AN14" i="28"/>
  <c r="AO14" i="28"/>
  <c r="AP14" i="28"/>
  <c r="AQ14" i="28"/>
  <c r="AR14" i="28"/>
  <c r="AS14" i="28"/>
  <c r="AT14" i="28"/>
  <c r="AU14" i="28"/>
  <c r="AV14" i="28"/>
  <c r="AW14" i="28"/>
  <c r="AX14" i="28"/>
  <c r="AY14" i="28"/>
  <c r="W15" i="28"/>
  <c r="T15" i="28" s="1"/>
  <c r="AX15" i="28"/>
  <c r="AW15" i="28" s="1"/>
  <c r="W16" i="28"/>
  <c r="T16" i="28" s="1"/>
  <c r="AX16" i="28"/>
  <c r="AY16" i="28"/>
  <c r="W17" i="28"/>
  <c r="T17" i="28" s="1"/>
  <c r="AX17" i="28"/>
  <c r="AW17" i="28" s="1"/>
  <c r="W18" i="28"/>
  <c r="AX18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V20" i="28"/>
  <c r="W20" i="28"/>
  <c r="X20" i="28"/>
  <c r="AH20" i="28"/>
  <c r="AI20" i="28"/>
  <c r="AJ20" i="28"/>
  <c r="AK20" i="28"/>
  <c r="AL20" i="28"/>
  <c r="AM20" i="28"/>
  <c r="AN20" i="28"/>
  <c r="AO20" i="28"/>
  <c r="AP20" i="28"/>
  <c r="AQ20" i="28"/>
  <c r="AR20" i="28"/>
  <c r="AS20" i="28"/>
  <c r="AT20" i="28"/>
  <c r="AU20" i="28"/>
  <c r="AV20" i="28"/>
  <c r="AW20" i="28"/>
  <c r="AX20" i="28"/>
  <c r="AY20" i="28"/>
  <c r="P22" i="28"/>
  <c r="P23" i="28" s="1"/>
  <c r="Q22" i="28"/>
  <c r="Q23" i="28" s="1"/>
  <c r="R22" i="28"/>
  <c r="R23" i="28" s="1"/>
  <c r="S22" i="28"/>
  <c r="S23" i="28" s="1"/>
  <c r="T22" i="28"/>
  <c r="T23" i="28" s="1"/>
  <c r="U22" i="28"/>
  <c r="U23" i="28" s="1"/>
  <c r="V22" i="28"/>
  <c r="V23" i="28" s="1"/>
  <c r="W22" i="28"/>
  <c r="W23" i="28" s="1"/>
  <c r="X22" i="28"/>
  <c r="AQ22" i="28"/>
  <c r="AQ23" i="28" s="1"/>
  <c r="AR22" i="28"/>
  <c r="AR23" i="28" s="1"/>
  <c r="AS22" i="28"/>
  <c r="AS23" i="28" s="1"/>
  <c r="AT22" i="28"/>
  <c r="AT23" i="28" s="1"/>
  <c r="AU22" i="28"/>
  <c r="AV22" i="28"/>
  <c r="AV23" i="28" s="1"/>
  <c r="AW22" i="28"/>
  <c r="AW23" i="28" s="1"/>
  <c r="AX22" i="28"/>
  <c r="AX23" i="28" s="1"/>
  <c r="AY22" i="28"/>
  <c r="AY23" i="28" s="1"/>
  <c r="X23" i="28"/>
  <c r="AU23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V24" i="28"/>
  <c r="W24" i="28"/>
  <c r="X24" i="28"/>
  <c r="AH24" i="28"/>
  <c r="AI24" i="28"/>
  <c r="AJ24" i="28"/>
  <c r="AK24" i="28"/>
  <c r="AL24" i="28"/>
  <c r="AM24" i="28"/>
  <c r="AN24" i="28"/>
  <c r="AO24" i="28"/>
  <c r="AP24" i="28"/>
  <c r="AQ24" i="28"/>
  <c r="AR24" i="28"/>
  <c r="AS24" i="28"/>
  <c r="AT24" i="28"/>
  <c r="AU24" i="28"/>
  <c r="AV24" i="28"/>
  <c r="AW24" i="28"/>
  <c r="AX24" i="28"/>
  <c r="AY24" i="28"/>
  <c r="G27" i="28"/>
  <c r="G31" i="28" s="1"/>
  <c r="H27" i="28"/>
  <c r="H31" i="28" s="1"/>
  <c r="I27" i="28"/>
  <c r="I31" i="28" s="1"/>
  <c r="J27" i="28"/>
  <c r="J31" i="28" s="1"/>
  <c r="K27" i="28"/>
  <c r="K31" i="28" s="1"/>
  <c r="L27" i="28"/>
  <c r="L31" i="28" s="1"/>
  <c r="M27" i="28"/>
  <c r="M31" i="28" s="1"/>
  <c r="N27" i="28"/>
  <c r="N31" i="28" s="1"/>
  <c r="O27" i="28"/>
  <c r="O31" i="28" s="1"/>
  <c r="P27" i="28"/>
  <c r="P31" i="28" s="1"/>
  <c r="Q27" i="28"/>
  <c r="Q31" i="28" s="1"/>
  <c r="R27" i="28"/>
  <c r="R31" i="28" s="1"/>
  <c r="S27" i="28"/>
  <c r="S31" i="28" s="1"/>
  <c r="T27" i="28"/>
  <c r="T31" i="28" s="1"/>
  <c r="U27" i="28"/>
  <c r="U31" i="28" s="1"/>
  <c r="V27" i="28"/>
  <c r="V31" i="28" s="1"/>
  <c r="W27" i="28"/>
  <c r="W31" i="28" s="1"/>
  <c r="X27" i="28"/>
  <c r="X31" i="28" s="1"/>
  <c r="AH27" i="28"/>
  <c r="AH31" i="28" s="1"/>
  <c r="AI27" i="28"/>
  <c r="AI31" i="28" s="1"/>
  <c r="AJ27" i="28"/>
  <c r="AJ31" i="28" s="1"/>
  <c r="AK27" i="28"/>
  <c r="AK31" i="28"/>
  <c r="AL27" i="28"/>
  <c r="AM27" i="28"/>
  <c r="AM31" i="28" s="1"/>
  <c r="AN27" i="28"/>
  <c r="AN31" i="28" s="1"/>
  <c r="AO27" i="28"/>
  <c r="AO31" i="28" s="1"/>
  <c r="AP27" i="28"/>
  <c r="AP31" i="28" s="1"/>
  <c r="AQ27" i="28"/>
  <c r="AQ31" i="28" s="1"/>
  <c r="AR27" i="28"/>
  <c r="AR31" i="28" s="1"/>
  <c r="AS27" i="28"/>
  <c r="AS31" i="28" s="1"/>
  <c r="AT27" i="28"/>
  <c r="AT31" i="28" s="1"/>
  <c r="AU27" i="28"/>
  <c r="AU31" i="28" s="1"/>
  <c r="AV27" i="28"/>
  <c r="AW27" i="28"/>
  <c r="AW31" i="28" s="1"/>
  <c r="AX27" i="28"/>
  <c r="AX31" i="28" s="1"/>
  <c r="AY27" i="28"/>
  <c r="AY31" i="28" s="1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V28" i="28"/>
  <c r="W28" i="28"/>
  <c r="X28" i="28"/>
  <c r="AH28" i="28"/>
  <c r="AI28" i="28"/>
  <c r="AJ28" i="28"/>
  <c r="AK28" i="28"/>
  <c r="AL28" i="28"/>
  <c r="AM28" i="28"/>
  <c r="AN28" i="28"/>
  <c r="AO28" i="28"/>
  <c r="AP28" i="28"/>
  <c r="AQ28" i="28"/>
  <c r="AR28" i="28"/>
  <c r="AS28" i="28"/>
  <c r="AT28" i="28"/>
  <c r="AU28" i="28"/>
  <c r="AV28" i="28"/>
  <c r="AW28" i="28"/>
  <c r="AX28" i="28"/>
  <c r="AY28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V29" i="28"/>
  <c r="W29" i="28"/>
  <c r="X29" i="28"/>
  <c r="AK29" i="28"/>
  <c r="AL29" i="28"/>
  <c r="AM29" i="28"/>
  <c r="AN29" i="28"/>
  <c r="AO29" i="28"/>
  <c r="AP29" i="28"/>
  <c r="AQ29" i="28"/>
  <c r="AR29" i="28"/>
  <c r="AS29" i="28"/>
  <c r="AT29" i="28"/>
  <c r="AU29" i="28"/>
  <c r="AV29" i="28"/>
  <c r="AW29" i="28"/>
  <c r="AX29" i="28"/>
  <c r="AY29" i="28"/>
  <c r="AL31" i="28"/>
  <c r="AV31" i="28"/>
  <c r="M32" i="28"/>
  <c r="N32" i="28"/>
  <c r="O32" i="28"/>
  <c r="P32" i="28"/>
  <c r="Q32" i="28"/>
  <c r="R32" i="28"/>
  <c r="S32" i="28"/>
  <c r="T32" i="28"/>
  <c r="U32" i="28"/>
  <c r="V32" i="28"/>
  <c r="W32" i="28"/>
  <c r="X32" i="28"/>
  <c r="AN32" i="28"/>
  <c r="AO32" i="28"/>
  <c r="AP32" i="28"/>
  <c r="AQ32" i="28"/>
  <c r="AR32" i="28"/>
  <c r="AS32" i="28"/>
  <c r="AT32" i="28"/>
  <c r="AU32" i="28"/>
  <c r="AV32" i="28"/>
  <c r="AW32" i="28"/>
  <c r="AX32" i="28"/>
  <c r="AY32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V36" i="28"/>
  <c r="W36" i="28"/>
  <c r="X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B44" i="28"/>
  <c r="G58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V58" i="28"/>
  <c r="W58" i="28"/>
  <c r="X58" i="28"/>
  <c r="AH58" i="28"/>
  <c r="AI58" i="28"/>
  <c r="AJ58" i="28"/>
  <c r="AK58" i="28"/>
  <c r="AL58" i="28"/>
  <c r="AM58" i="28"/>
  <c r="AN58" i="28"/>
  <c r="AO58" i="28"/>
  <c r="AP58" i="28"/>
  <c r="AQ58" i="28"/>
  <c r="AR58" i="28"/>
  <c r="AS58" i="28"/>
  <c r="AT58" i="28"/>
  <c r="AU58" i="28"/>
  <c r="AV58" i="28"/>
  <c r="AW58" i="28"/>
  <c r="AX58" i="28"/>
  <c r="AY58" i="28"/>
  <c r="G59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V59" i="28"/>
  <c r="W59" i="28"/>
  <c r="X59" i="28"/>
  <c r="AH59" i="28"/>
  <c r="AI59" i="28"/>
  <c r="AJ59" i="28"/>
  <c r="AK59" i="28"/>
  <c r="AL59" i="28"/>
  <c r="AM59" i="28"/>
  <c r="AN59" i="28"/>
  <c r="AO59" i="28"/>
  <c r="AP59" i="28"/>
  <c r="AQ59" i="28"/>
  <c r="AR59" i="28"/>
  <c r="AS59" i="28"/>
  <c r="AT59" i="28"/>
  <c r="AU59" i="28"/>
  <c r="AV59" i="28"/>
  <c r="AW59" i="28"/>
  <c r="AX59" i="28"/>
  <c r="AY59" i="28"/>
  <c r="G60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V60" i="28"/>
  <c r="W60" i="28"/>
  <c r="X60" i="28"/>
  <c r="AH60" i="28"/>
  <c r="AI60" i="28"/>
  <c r="AJ60" i="28"/>
  <c r="AK60" i="28"/>
  <c r="AL60" i="28"/>
  <c r="AM60" i="28"/>
  <c r="AN60" i="28"/>
  <c r="AO60" i="28"/>
  <c r="AP60" i="28"/>
  <c r="AQ60" i="28"/>
  <c r="AR60" i="28"/>
  <c r="AS60" i="28"/>
  <c r="AT60" i="28"/>
  <c r="AU60" i="28"/>
  <c r="AV60" i="28"/>
  <c r="AW60" i="28"/>
  <c r="AX60" i="28"/>
  <c r="AY60" i="28"/>
  <c r="G61" i="28"/>
  <c r="I61" i="28"/>
  <c r="K61" i="28"/>
  <c r="L61" i="28" s="1"/>
  <c r="M61" i="28"/>
  <c r="N61" i="28"/>
  <c r="O61" i="28" s="1"/>
  <c r="Q61" i="28"/>
  <c r="AH61" i="28"/>
  <c r="AJ61" i="28"/>
  <c r="AL61" i="28"/>
  <c r="AN61" i="28"/>
  <c r="AO61" i="28"/>
  <c r="AP61" i="28"/>
  <c r="AR61" i="28"/>
  <c r="AU61" i="28"/>
  <c r="G62" i="28"/>
  <c r="I62" i="28"/>
  <c r="K62" i="28"/>
  <c r="N62" i="28"/>
  <c r="M62" i="28" s="1"/>
  <c r="Q62" i="28"/>
  <c r="P62" i="28" s="1"/>
  <c r="T62" i="28"/>
  <c r="U62" i="28" s="1"/>
  <c r="AH62" i="28"/>
  <c r="AJ62" i="28"/>
  <c r="AL62" i="28"/>
  <c r="AM62" i="28" s="1"/>
  <c r="AN62" i="28"/>
  <c r="AP62" i="28"/>
  <c r="AR62" i="28"/>
  <c r="AS62" i="28" s="1"/>
  <c r="G63" i="28"/>
  <c r="I63" i="28"/>
  <c r="K63" i="28"/>
  <c r="L63" i="28" s="1"/>
  <c r="N63" i="28"/>
  <c r="Q63" i="28"/>
  <c r="P63" i="28" s="1"/>
  <c r="AH63" i="28"/>
  <c r="AJ63" i="28"/>
  <c r="AL63" i="28"/>
  <c r="AK63" i="28" s="1"/>
  <c r="AN63" i="28"/>
  <c r="AP63" i="28"/>
  <c r="AR63" i="28"/>
  <c r="AQ63" i="28" s="1"/>
  <c r="G64" i="28"/>
  <c r="I64" i="28"/>
  <c r="J64" i="28"/>
  <c r="K64" i="28"/>
  <c r="L64" i="28"/>
  <c r="N64" i="28"/>
  <c r="O64" i="28" s="1"/>
  <c r="Q64" i="28"/>
  <c r="AH64" i="28"/>
  <c r="AJ64" i="28"/>
  <c r="AL64" i="28"/>
  <c r="AK64" i="28" s="1"/>
  <c r="AN64" i="28"/>
  <c r="AP64" i="28"/>
  <c r="AR64" i="28"/>
  <c r="G65" i="28"/>
  <c r="V25" i="28" s="1"/>
  <c r="S25" i="28" s="1"/>
  <c r="P25" i="28" s="1"/>
  <c r="M25" i="28" s="1"/>
  <c r="J25" i="28" s="1"/>
  <c r="G25" i="28" s="1"/>
  <c r="H65" i="28"/>
  <c r="W25" i="28" s="1"/>
  <c r="T25" i="28" s="1"/>
  <c r="Q25" i="28" s="1"/>
  <c r="N25" i="28" s="1"/>
  <c r="K25" i="28" s="1"/>
  <c r="H25" i="28" s="1"/>
  <c r="I65" i="28"/>
  <c r="X25" i="28" s="1"/>
  <c r="U25" i="28" s="1"/>
  <c r="R25" i="28" s="1"/>
  <c r="O25" i="28" s="1"/>
  <c r="L25" i="28" s="1"/>
  <c r="I25" i="28" s="1"/>
  <c r="J65" i="28"/>
  <c r="K65" i="28"/>
  <c r="L65" i="28"/>
  <c r="M65" i="28"/>
  <c r="N65" i="28"/>
  <c r="O65" i="28"/>
  <c r="P65" i="28"/>
  <c r="Q65" i="28"/>
  <c r="R65" i="28"/>
  <c r="S65" i="28"/>
  <c r="T65" i="28"/>
  <c r="U65" i="28"/>
  <c r="V65" i="28"/>
  <c r="W65" i="28"/>
  <c r="X65" i="28"/>
  <c r="AH65" i="28"/>
  <c r="AW25" i="28" s="1"/>
  <c r="AT25" i="28" s="1"/>
  <c r="AQ25" i="28" s="1"/>
  <c r="AN25" i="28" s="1"/>
  <c r="AK25" i="28" s="1"/>
  <c r="AH25" i="28" s="1"/>
  <c r="AI65" i="28"/>
  <c r="AX25" i="28" s="1"/>
  <c r="AU25" i="28" s="1"/>
  <c r="AR25" i="28" s="1"/>
  <c r="AO25" i="28" s="1"/>
  <c r="AL25" i="28" s="1"/>
  <c r="AI25" i="28" s="1"/>
  <c r="AJ65" i="28"/>
  <c r="AY25" i="28" s="1"/>
  <c r="AV25" i="28" s="1"/>
  <c r="AS25" i="28" s="1"/>
  <c r="AP25" i="28" s="1"/>
  <c r="AM25" i="28" s="1"/>
  <c r="AJ25" i="28" s="1"/>
  <c r="AK65" i="28"/>
  <c r="AL65" i="28"/>
  <c r="AM65" i="28"/>
  <c r="AN65" i="28"/>
  <c r="AO65" i="28"/>
  <c r="AP65" i="28"/>
  <c r="AQ65" i="28"/>
  <c r="AR65" i="28"/>
  <c r="AS65" i="28"/>
  <c r="AT65" i="28"/>
  <c r="AU65" i="28"/>
  <c r="AV65" i="28"/>
  <c r="AW65" i="28"/>
  <c r="AX65" i="28"/>
  <c r="AY65" i="28"/>
  <c r="G67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V67" i="28"/>
  <c r="W67" i="28"/>
  <c r="X67" i="28"/>
  <c r="AH67" i="28"/>
  <c r="AI67" i="28"/>
  <c r="AJ67" i="28"/>
  <c r="AK67" i="28"/>
  <c r="AL67" i="28"/>
  <c r="AM67" i="28"/>
  <c r="AN67" i="28"/>
  <c r="AO67" i="28"/>
  <c r="AP67" i="28"/>
  <c r="AQ67" i="28"/>
  <c r="AR67" i="28"/>
  <c r="AS67" i="28"/>
  <c r="AT67" i="28"/>
  <c r="AU67" i="28"/>
  <c r="AV67" i="28"/>
  <c r="AW67" i="28"/>
  <c r="AX67" i="28"/>
  <c r="AY67" i="28"/>
  <c r="G68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V68" i="28"/>
  <c r="W68" i="28"/>
  <c r="X68" i="28"/>
  <c r="AH68" i="28"/>
  <c r="AI68" i="28"/>
  <c r="AJ68" i="28"/>
  <c r="AK68" i="28"/>
  <c r="AL68" i="28"/>
  <c r="AM68" i="28"/>
  <c r="AN68" i="28"/>
  <c r="AO68" i="28"/>
  <c r="AP68" i="28"/>
  <c r="AQ68" i="28"/>
  <c r="AR68" i="28"/>
  <c r="AS68" i="28"/>
  <c r="AT68" i="28"/>
  <c r="AU68" i="28"/>
  <c r="AV68" i="28"/>
  <c r="AW68" i="28"/>
  <c r="AX68" i="28"/>
  <c r="AY68" i="28"/>
  <c r="G69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V69" i="28"/>
  <c r="W69" i="28"/>
  <c r="X69" i="28"/>
  <c r="AH69" i="28"/>
  <c r="AI69" i="28"/>
  <c r="AJ69" i="28"/>
  <c r="AK69" i="28"/>
  <c r="AL69" i="28"/>
  <c r="AM69" i="28"/>
  <c r="AN69" i="28"/>
  <c r="AO69" i="28"/>
  <c r="AP69" i="28"/>
  <c r="AQ69" i="28"/>
  <c r="AR69" i="28"/>
  <c r="AS69" i="28"/>
  <c r="AT69" i="28"/>
  <c r="AU69" i="28"/>
  <c r="AV69" i="28"/>
  <c r="AW69" i="28"/>
  <c r="AX69" i="28"/>
  <c r="AY69" i="28"/>
  <c r="G71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V71" i="28"/>
  <c r="W71" i="28"/>
  <c r="X71" i="28"/>
  <c r="AH71" i="28"/>
  <c r="AI71" i="28"/>
  <c r="AJ71" i="28"/>
  <c r="AK71" i="28"/>
  <c r="AL71" i="28"/>
  <c r="AM71" i="28"/>
  <c r="AN71" i="28"/>
  <c r="AO71" i="28"/>
  <c r="AP71" i="28"/>
  <c r="AQ71" i="28"/>
  <c r="AR71" i="28"/>
  <c r="AS71" i="28"/>
  <c r="AT71" i="28"/>
  <c r="AU71" i="28"/>
  <c r="AV71" i="28"/>
  <c r="AW71" i="28"/>
  <c r="AX71" i="28"/>
  <c r="AY71" i="28"/>
  <c r="G72" i="28"/>
  <c r="H72" i="28"/>
  <c r="I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V72" i="28"/>
  <c r="W72" i="28"/>
  <c r="X72" i="28"/>
  <c r="AH72" i="28"/>
  <c r="AI72" i="28"/>
  <c r="AJ72" i="28"/>
  <c r="AK72" i="28"/>
  <c r="AL72" i="28"/>
  <c r="AM72" i="28"/>
  <c r="AN72" i="28"/>
  <c r="AO72" i="28"/>
  <c r="AP72" i="28"/>
  <c r="AQ72" i="28"/>
  <c r="AR72" i="28"/>
  <c r="AS72" i="28"/>
  <c r="AT72" i="28"/>
  <c r="AU72" i="28"/>
  <c r="AV72" i="28"/>
  <c r="AW72" i="28"/>
  <c r="AX72" i="28"/>
  <c r="AY72" i="28"/>
  <c r="G73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V73" i="28"/>
  <c r="W73" i="28"/>
  <c r="X73" i="28"/>
  <c r="AH73" i="28"/>
  <c r="AI73" i="28"/>
  <c r="AJ73" i="28"/>
  <c r="AK73" i="28"/>
  <c r="AL73" i="28"/>
  <c r="AM73" i="28"/>
  <c r="AN73" i="28"/>
  <c r="AO73" i="28"/>
  <c r="AP73" i="28"/>
  <c r="AQ73" i="28"/>
  <c r="AR73" i="28"/>
  <c r="AS73" i="28"/>
  <c r="AT73" i="28"/>
  <c r="AU73" i="28"/>
  <c r="AV73" i="28"/>
  <c r="AW73" i="28"/>
  <c r="AX73" i="28"/>
  <c r="AY73" i="28"/>
  <c r="G75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V75" i="28"/>
  <c r="W75" i="28"/>
  <c r="X75" i="28"/>
  <c r="AH75" i="28"/>
  <c r="AI75" i="28"/>
  <c r="AJ75" i="28"/>
  <c r="AK75" i="28"/>
  <c r="AL75" i="28"/>
  <c r="AM75" i="28"/>
  <c r="AN75" i="28"/>
  <c r="AO75" i="28"/>
  <c r="AP75" i="28"/>
  <c r="AQ75" i="28"/>
  <c r="AR75" i="28"/>
  <c r="AS75" i="28"/>
  <c r="AT75" i="28"/>
  <c r="AU75" i="28"/>
  <c r="AV75" i="28"/>
  <c r="AW75" i="28"/>
  <c r="AX75" i="28"/>
  <c r="AY75" i="28"/>
  <c r="G76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V76" i="28"/>
  <c r="W76" i="28"/>
  <c r="X76" i="28"/>
  <c r="AH76" i="28"/>
  <c r="AI76" i="28"/>
  <c r="AJ76" i="28"/>
  <c r="AK76" i="28"/>
  <c r="AL76" i="28"/>
  <c r="AM76" i="28"/>
  <c r="AN76" i="28"/>
  <c r="AO76" i="28"/>
  <c r="AP76" i="28"/>
  <c r="AQ76" i="28"/>
  <c r="AR76" i="28"/>
  <c r="AS76" i="28"/>
  <c r="AT76" i="28"/>
  <c r="AU76" i="28"/>
  <c r="AV76" i="28"/>
  <c r="AW76" i="28"/>
  <c r="AX76" i="28"/>
  <c r="AY76" i="28"/>
  <c r="G77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V77" i="28"/>
  <c r="W77" i="28"/>
  <c r="X77" i="28"/>
  <c r="AH77" i="28"/>
  <c r="AI77" i="28"/>
  <c r="AJ77" i="28"/>
  <c r="AK77" i="28"/>
  <c r="AL77" i="28"/>
  <c r="AM77" i="28"/>
  <c r="AN77" i="28"/>
  <c r="AO77" i="28"/>
  <c r="AP77" i="28"/>
  <c r="AQ77" i="28"/>
  <c r="AR77" i="28"/>
  <c r="AS77" i="28"/>
  <c r="AT77" i="28"/>
  <c r="AU77" i="28"/>
  <c r="AV77" i="28"/>
  <c r="AW77" i="28"/>
  <c r="AX77" i="28"/>
  <c r="AY77" i="28"/>
  <c r="AB87" i="28"/>
  <c r="AB130" i="28" s="1"/>
  <c r="G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V101" i="28"/>
  <c r="W101" i="28"/>
  <c r="X101" i="28"/>
  <c r="AH101" i="28"/>
  <c r="AI101" i="28"/>
  <c r="AJ101" i="28"/>
  <c r="AK101" i="28"/>
  <c r="AL101" i="28"/>
  <c r="AM101" i="28"/>
  <c r="AN101" i="28"/>
  <c r="AO101" i="28"/>
  <c r="AP101" i="28"/>
  <c r="AQ101" i="28"/>
  <c r="AR101" i="28"/>
  <c r="AS101" i="28"/>
  <c r="AT101" i="28"/>
  <c r="AU101" i="28"/>
  <c r="AV101" i="28"/>
  <c r="AW101" i="28"/>
  <c r="AX101" i="28"/>
  <c r="AY101" i="28"/>
  <c r="G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V102" i="28"/>
  <c r="W102" i="28"/>
  <c r="X102" i="28"/>
  <c r="AH102" i="28"/>
  <c r="AI102" i="28"/>
  <c r="AJ102" i="28"/>
  <c r="AK102" i="28"/>
  <c r="AL102" i="28"/>
  <c r="AM102" i="28"/>
  <c r="AN102" i="28"/>
  <c r="AO102" i="28"/>
  <c r="AP102" i="28"/>
  <c r="AQ102" i="28"/>
  <c r="AR102" i="28"/>
  <c r="AS102" i="28"/>
  <c r="AT102" i="28"/>
  <c r="AU102" i="28"/>
  <c r="AV102" i="28"/>
  <c r="AW102" i="28"/>
  <c r="AX102" i="28"/>
  <c r="AY102" i="28"/>
  <c r="G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V103" i="28"/>
  <c r="W103" i="28"/>
  <c r="X103" i="28"/>
  <c r="AH103" i="28"/>
  <c r="AI103" i="28"/>
  <c r="AJ103" i="28"/>
  <c r="AK103" i="28"/>
  <c r="AL103" i="28"/>
  <c r="AM103" i="28"/>
  <c r="AN103" i="28"/>
  <c r="AO103" i="28"/>
  <c r="AP103" i="28"/>
  <c r="AQ103" i="28"/>
  <c r="AR103" i="28"/>
  <c r="AS103" i="28"/>
  <c r="AT103" i="28"/>
  <c r="AU103" i="28"/>
  <c r="AV103" i="28"/>
  <c r="AW103" i="28"/>
  <c r="AX103" i="28"/>
  <c r="AY103" i="28"/>
  <c r="G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V108" i="28"/>
  <c r="W108" i="28"/>
  <c r="X108" i="28"/>
  <c r="AH108" i="28"/>
  <c r="AI108" i="28"/>
  <c r="AJ108" i="28"/>
  <c r="AK108" i="28"/>
  <c r="AL108" i="28"/>
  <c r="AM108" i="28"/>
  <c r="AN108" i="28"/>
  <c r="AO108" i="28"/>
  <c r="AP108" i="28"/>
  <c r="AQ108" i="28"/>
  <c r="AR108" i="28"/>
  <c r="AS108" i="28"/>
  <c r="AT108" i="28"/>
  <c r="AU108" i="28"/>
  <c r="AV108" i="28"/>
  <c r="AW108" i="28"/>
  <c r="AX108" i="28"/>
  <c r="AY108" i="28"/>
  <c r="G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V110" i="28"/>
  <c r="W110" i="28"/>
  <c r="X110" i="28"/>
  <c r="AH110" i="28"/>
  <c r="AI110" i="28"/>
  <c r="AJ110" i="28"/>
  <c r="AK110" i="28"/>
  <c r="AL110" i="28"/>
  <c r="AM110" i="28"/>
  <c r="AN110" i="28"/>
  <c r="AO110" i="28"/>
  <c r="AP110" i="28"/>
  <c r="AQ110" i="28"/>
  <c r="AR110" i="28"/>
  <c r="AS110" i="28"/>
  <c r="AT110" i="28"/>
  <c r="AU110" i="28"/>
  <c r="AV110" i="28"/>
  <c r="AW110" i="28"/>
  <c r="AX110" i="28"/>
  <c r="AY110" i="28"/>
  <c r="G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V111" i="28"/>
  <c r="W111" i="28"/>
  <c r="X111" i="28"/>
  <c r="AH111" i="28"/>
  <c r="AI111" i="28"/>
  <c r="AJ111" i="28"/>
  <c r="AK111" i="28"/>
  <c r="AL111" i="28"/>
  <c r="AM111" i="28"/>
  <c r="AN111" i="28"/>
  <c r="AO111" i="28"/>
  <c r="AP111" i="28"/>
  <c r="AQ111" i="28"/>
  <c r="AR111" i="28"/>
  <c r="AS111" i="28"/>
  <c r="AT111" i="28"/>
  <c r="AU111" i="28"/>
  <c r="AV111" i="28"/>
  <c r="AW111" i="28"/>
  <c r="AX111" i="28"/>
  <c r="AY111" i="28"/>
  <c r="G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V112" i="28"/>
  <c r="W112" i="28"/>
  <c r="X112" i="28"/>
  <c r="AH112" i="28"/>
  <c r="AI112" i="28"/>
  <c r="AJ112" i="28"/>
  <c r="AK112" i="28"/>
  <c r="AL112" i="28"/>
  <c r="AM112" i="28"/>
  <c r="AN112" i="28"/>
  <c r="AO112" i="28"/>
  <c r="AP112" i="28"/>
  <c r="AQ112" i="28"/>
  <c r="AR112" i="28"/>
  <c r="AS112" i="28"/>
  <c r="AT112" i="28"/>
  <c r="AU112" i="28"/>
  <c r="AV112" i="28"/>
  <c r="AW112" i="28"/>
  <c r="AX112" i="28"/>
  <c r="AY112" i="28"/>
  <c r="G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V114" i="28"/>
  <c r="W114" i="28"/>
  <c r="X114" i="28"/>
  <c r="AH114" i="28"/>
  <c r="AI114" i="28"/>
  <c r="AJ114" i="28"/>
  <c r="AK114" i="28"/>
  <c r="AL114" i="28"/>
  <c r="AM114" i="28"/>
  <c r="AN114" i="28"/>
  <c r="AO114" i="28"/>
  <c r="AP114" i="28"/>
  <c r="AQ114" i="28"/>
  <c r="AR114" i="28"/>
  <c r="AS114" i="28"/>
  <c r="AT114" i="28"/>
  <c r="AU114" i="28"/>
  <c r="AV114" i="28"/>
  <c r="AW114" i="28"/>
  <c r="AX114" i="28"/>
  <c r="AY114" i="28"/>
  <c r="G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V115" i="28"/>
  <c r="W115" i="28"/>
  <c r="X115" i="28"/>
  <c r="AH115" i="28"/>
  <c r="AI115" i="28"/>
  <c r="AJ115" i="28"/>
  <c r="AK115" i="28"/>
  <c r="AL115" i="28"/>
  <c r="AM115" i="28"/>
  <c r="AN115" i="28"/>
  <c r="AO115" i="28"/>
  <c r="AP115" i="28"/>
  <c r="AQ115" i="28"/>
  <c r="AR115" i="28"/>
  <c r="AS115" i="28"/>
  <c r="AT115" i="28"/>
  <c r="AU115" i="28"/>
  <c r="AV115" i="28"/>
  <c r="AW115" i="28"/>
  <c r="AX115" i="28"/>
  <c r="AY115" i="28"/>
  <c r="G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V116" i="28"/>
  <c r="W116" i="28"/>
  <c r="X116" i="28"/>
  <c r="AH116" i="28"/>
  <c r="AI116" i="28"/>
  <c r="AJ116" i="28"/>
  <c r="AK116" i="28"/>
  <c r="AL116" i="28"/>
  <c r="AM116" i="28"/>
  <c r="AN116" i="28"/>
  <c r="AO116" i="28"/>
  <c r="AP116" i="28"/>
  <c r="AQ116" i="28"/>
  <c r="AR116" i="28"/>
  <c r="AS116" i="28"/>
  <c r="AT116" i="28"/>
  <c r="AU116" i="28"/>
  <c r="AV116" i="28"/>
  <c r="AW116" i="28"/>
  <c r="AX116" i="28"/>
  <c r="AY116" i="28"/>
  <c r="G118" i="28"/>
  <c r="H118" i="28"/>
  <c r="I118" i="28"/>
  <c r="J118" i="28"/>
  <c r="K118" i="28"/>
  <c r="L118" i="28"/>
  <c r="M118" i="28"/>
  <c r="N118" i="28"/>
  <c r="O118" i="28"/>
  <c r="P118" i="28"/>
  <c r="Q118" i="28"/>
  <c r="R118" i="28"/>
  <c r="S118" i="28"/>
  <c r="T118" i="28"/>
  <c r="U118" i="28"/>
  <c r="V118" i="28"/>
  <c r="W118" i="28"/>
  <c r="X118" i="28"/>
  <c r="AH118" i="28"/>
  <c r="AI118" i="28"/>
  <c r="AJ118" i="28"/>
  <c r="AK118" i="28"/>
  <c r="AL118" i="28"/>
  <c r="AM118" i="28"/>
  <c r="AN118" i="28"/>
  <c r="AO118" i="28"/>
  <c r="AP118" i="28"/>
  <c r="AQ118" i="28"/>
  <c r="AR118" i="28"/>
  <c r="AS118" i="28"/>
  <c r="AT118" i="28"/>
  <c r="AU118" i="28"/>
  <c r="AV118" i="28"/>
  <c r="AW118" i="28"/>
  <c r="AX118" i="28"/>
  <c r="AY118" i="28"/>
  <c r="G119" i="28"/>
  <c r="H119" i="28"/>
  <c r="I119" i="28"/>
  <c r="J119" i="28"/>
  <c r="K119" i="28"/>
  <c r="L119" i="28"/>
  <c r="M119" i="28"/>
  <c r="N119" i="28"/>
  <c r="O119" i="28"/>
  <c r="P119" i="28"/>
  <c r="Q119" i="28"/>
  <c r="R119" i="28"/>
  <c r="S119" i="28"/>
  <c r="T119" i="28"/>
  <c r="U119" i="28"/>
  <c r="V119" i="28"/>
  <c r="W119" i="28"/>
  <c r="X119" i="28"/>
  <c r="AH119" i="28"/>
  <c r="AI119" i="28"/>
  <c r="AJ119" i="28"/>
  <c r="AK119" i="28"/>
  <c r="AL119" i="28"/>
  <c r="AM119" i="28"/>
  <c r="AN119" i="28"/>
  <c r="AO119" i="28"/>
  <c r="AP119" i="28"/>
  <c r="AQ119" i="28"/>
  <c r="AR119" i="28"/>
  <c r="AS119" i="28"/>
  <c r="AT119" i="28"/>
  <c r="AU119" i="28"/>
  <c r="AV119" i="28"/>
  <c r="AW119" i="28"/>
  <c r="AX119" i="28"/>
  <c r="AY119" i="28"/>
  <c r="G120" i="28"/>
  <c r="H120" i="28"/>
  <c r="I120" i="28"/>
  <c r="J120" i="28"/>
  <c r="K120" i="28"/>
  <c r="L120" i="28"/>
  <c r="M120" i="28"/>
  <c r="N120" i="28"/>
  <c r="O120" i="28"/>
  <c r="P120" i="28"/>
  <c r="Q120" i="28"/>
  <c r="R120" i="28"/>
  <c r="S120" i="28"/>
  <c r="T120" i="28"/>
  <c r="U120" i="28"/>
  <c r="V120" i="28"/>
  <c r="W120" i="28"/>
  <c r="X120" i="28"/>
  <c r="AH120" i="28"/>
  <c r="AI120" i="28"/>
  <c r="AJ120" i="28"/>
  <c r="AK120" i="28"/>
  <c r="AL120" i="28"/>
  <c r="AM120" i="28"/>
  <c r="AN120" i="28"/>
  <c r="AO120" i="28"/>
  <c r="AP120" i="28"/>
  <c r="AQ120" i="28"/>
  <c r="AR120" i="28"/>
  <c r="AS120" i="28"/>
  <c r="AT120" i="28"/>
  <c r="AU120" i="28"/>
  <c r="AV120" i="28"/>
  <c r="AW120" i="28"/>
  <c r="AX120" i="28"/>
  <c r="AY120" i="28"/>
  <c r="A130" i="28"/>
  <c r="A173" i="28" s="1"/>
  <c r="G144" i="28"/>
  <c r="H144" i="28"/>
  <c r="I144" i="28"/>
  <c r="J144" i="28"/>
  <c r="K144" i="28"/>
  <c r="L144" i="28"/>
  <c r="M144" i="28"/>
  <c r="N144" i="28"/>
  <c r="O144" i="28"/>
  <c r="P144" i="28"/>
  <c r="Q144" i="28"/>
  <c r="R144" i="28"/>
  <c r="AH144" i="28"/>
  <c r="AI144" i="28"/>
  <c r="AJ144" i="28"/>
  <c r="AK144" i="28"/>
  <c r="AL144" i="28"/>
  <c r="AM144" i="28"/>
  <c r="AN144" i="28"/>
  <c r="AO144" i="28"/>
  <c r="AP144" i="28"/>
  <c r="AQ144" i="28"/>
  <c r="AR144" i="28"/>
  <c r="AS144" i="28"/>
  <c r="G145" i="28"/>
  <c r="H145" i="28"/>
  <c r="I145" i="28"/>
  <c r="J145" i="28"/>
  <c r="K145" i="28"/>
  <c r="L145" i="28"/>
  <c r="M145" i="28"/>
  <c r="N145" i="28"/>
  <c r="O145" i="28"/>
  <c r="P145" i="28"/>
  <c r="Q145" i="28"/>
  <c r="R145" i="28"/>
  <c r="AH145" i="28"/>
  <c r="AI145" i="28"/>
  <c r="AJ145" i="28"/>
  <c r="AK145" i="28"/>
  <c r="AL145" i="28"/>
  <c r="AM145" i="28"/>
  <c r="AN145" i="28"/>
  <c r="AO145" i="28"/>
  <c r="AP145" i="28"/>
  <c r="AQ145" i="28"/>
  <c r="AR145" i="28"/>
  <c r="AS145" i="28"/>
  <c r="G146" i="28"/>
  <c r="H146" i="28"/>
  <c r="I146" i="28"/>
  <c r="J146" i="28"/>
  <c r="K146" i="28"/>
  <c r="L146" i="28"/>
  <c r="M146" i="28"/>
  <c r="N146" i="28"/>
  <c r="O146" i="28"/>
  <c r="P146" i="28"/>
  <c r="Q146" i="28"/>
  <c r="R146" i="28"/>
  <c r="AH146" i="28"/>
  <c r="AI146" i="28"/>
  <c r="AJ146" i="28"/>
  <c r="AK146" i="28"/>
  <c r="AL146" i="28"/>
  <c r="AM146" i="28"/>
  <c r="AN146" i="28"/>
  <c r="AO146" i="28"/>
  <c r="AP146" i="28"/>
  <c r="AQ146" i="28"/>
  <c r="AR146" i="28"/>
  <c r="AS146" i="28"/>
  <c r="G151" i="28"/>
  <c r="H151" i="28"/>
  <c r="I151" i="28"/>
  <c r="J151" i="28"/>
  <c r="K151" i="28"/>
  <c r="L151" i="28"/>
  <c r="M151" i="28"/>
  <c r="N151" i="28"/>
  <c r="O151" i="28"/>
  <c r="P151" i="28"/>
  <c r="Q151" i="28"/>
  <c r="R151" i="28"/>
  <c r="AH151" i="28"/>
  <c r="AI151" i="28"/>
  <c r="AJ151" i="28"/>
  <c r="AK151" i="28"/>
  <c r="AL151" i="28"/>
  <c r="AM151" i="28"/>
  <c r="AN151" i="28"/>
  <c r="AO151" i="28"/>
  <c r="AP151" i="28"/>
  <c r="AQ151" i="28"/>
  <c r="AR151" i="28"/>
  <c r="AS151" i="28"/>
  <c r="G153" i="28"/>
  <c r="H153" i="28"/>
  <c r="I153" i="28"/>
  <c r="J153" i="28"/>
  <c r="K153" i="28"/>
  <c r="L153" i="28"/>
  <c r="M153" i="28"/>
  <c r="N153" i="28"/>
  <c r="O153" i="28"/>
  <c r="P153" i="28"/>
  <c r="Q153" i="28"/>
  <c r="R153" i="28"/>
  <c r="AH153" i="28"/>
  <c r="AI153" i="28"/>
  <c r="AJ153" i="28"/>
  <c r="AK153" i="28"/>
  <c r="AL153" i="28"/>
  <c r="AM153" i="28"/>
  <c r="AN153" i="28"/>
  <c r="AO153" i="28"/>
  <c r="AP153" i="28"/>
  <c r="AQ153" i="28"/>
  <c r="AR153" i="28"/>
  <c r="AS153" i="28"/>
  <c r="G154" i="28"/>
  <c r="H154" i="28"/>
  <c r="I154" i="28"/>
  <c r="J154" i="28"/>
  <c r="K154" i="28"/>
  <c r="L154" i="28"/>
  <c r="M154" i="28"/>
  <c r="N154" i="28"/>
  <c r="O154" i="28"/>
  <c r="P154" i="28"/>
  <c r="Q154" i="28"/>
  <c r="R154" i="28"/>
  <c r="AH154" i="28"/>
  <c r="AI154" i="28"/>
  <c r="AJ154" i="28"/>
  <c r="AK154" i="28"/>
  <c r="AL154" i="28"/>
  <c r="AM154" i="28"/>
  <c r="AN154" i="28"/>
  <c r="AO154" i="28"/>
  <c r="AP154" i="28"/>
  <c r="AQ154" i="28"/>
  <c r="AR154" i="28"/>
  <c r="AS154" i="28"/>
  <c r="G155" i="28"/>
  <c r="H155" i="28"/>
  <c r="I155" i="28"/>
  <c r="J155" i="28"/>
  <c r="K155" i="28"/>
  <c r="L155" i="28"/>
  <c r="M155" i="28"/>
  <c r="N155" i="28"/>
  <c r="O155" i="28"/>
  <c r="P155" i="28"/>
  <c r="Q155" i="28"/>
  <c r="R155" i="28"/>
  <c r="AH155" i="28"/>
  <c r="AI155" i="28"/>
  <c r="AJ155" i="28"/>
  <c r="AK155" i="28"/>
  <c r="AL155" i="28"/>
  <c r="AM155" i="28"/>
  <c r="AN155" i="28"/>
  <c r="AO155" i="28"/>
  <c r="AP155" i="28"/>
  <c r="AQ155" i="28"/>
  <c r="AR155" i="28"/>
  <c r="AS155" i="28"/>
  <c r="G157" i="28"/>
  <c r="H157" i="28"/>
  <c r="I157" i="28"/>
  <c r="J157" i="28"/>
  <c r="K157" i="28"/>
  <c r="L157" i="28"/>
  <c r="M157" i="28"/>
  <c r="N157" i="28"/>
  <c r="O157" i="28"/>
  <c r="P157" i="28"/>
  <c r="Q157" i="28"/>
  <c r="R157" i="28"/>
  <c r="AH157" i="28"/>
  <c r="AI157" i="28"/>
  <c r="AJ157" i="28"/>
  <c r="AK157" i="28"/>
  <c r="AL157" i="28"/>
  <c r="AM157" i="28"/>
  <c r="AN157" i="28"/>
  <c r="AO157" i="28"/>
  <c r="AP157" i="28"/>
  <c r="AQ157" i="28"/>
  <c r="AR157" i="28"/>
  <c r="AS157" i="28"/>
  <c r="G158" i="28"/>
  <c r="H158" i="28"/>
  <c r="I158" i="28"/>
  <c r="J158" i="28"/>
  <c r="K158" i="28"/>
  <c r="L158" i="28"/>
  <c r="M158" i="28"/>
  <c r="N158" i="28"/>
  <c r="O158" i="28"/>
  <c r="P158" i="28"/>
  <c r="Q158" i="28"/>
  <c r="R158" i="28"/>
  <c r="AH158" i="28"/>
  <c r="AI158" i="28"/>
  <c r="AJ158" i="28"/>
  <c r="AK158" i="28"/>
  <c r="AL158" i="28"/>
  <c r="AM158" i="28"/>
  <c r="AN158" i="28"/>
  <c r="AO158" i="28"/>
  <c r="AP158" i="28"/>
  <c r="AQ158" i="28"/>
  <c r="AR158" i="28"/>
  <c r="AS158" i="28"/>
  <c r="G159" i="28"/>
  <c r="H159" i="28"/>
  <c r="I159" i="28"/>
  <c r="J159" i="28"/>
  <c r="K159" i="28"/>
  <c r="L159" i="28"/>
  <c r="M159" i="28"/>
  <c r="N159" i="28"/>
  <c r="O159" i="28"/>
  <c r="P159" i="28"/>
  <c r="Q159" i="28"/>
  <c r="R159" i="28"/>
  <c r="AH159" i="28"/>
  <c r="AI159" i="28"/>
  <c r="AJ159" i="28"/>
  <c r="AK159" i="28"/>
  <c r="AL159" i="28"/>
  <c r="AM159" i="28"/>
  <c r="AN159" i="28"/>
  <c r="AO159" i="28"/>
  <c r="AP159" i="28"/>
  <c r="AQ159" i="28"/>
  <c r="AR159" i="28"/>
  <c r="AS159" i="28"/>
  <c r="G161" i="28"/>
  <c r="H161" i="28"/>
  <c r="I161" i="28"/>
  <c r="J161" i="28"/>
  <c r="K161" i="28"/>
  <c r="L161" i="28"/>
  <c r="M161" i="28"/>
  <c r="N161" i="28"/>
  <c r="O161" i="28"/>
  <c r="P161" i="28"/>
  <c r="Q161" i="28"/>
  <c r="R161" i="28"/>
  <c r="AH161" i="28"/>
  <c r="AI161" i="28"/>
  <c r="AJ161" i="28"/>
  <c r="AK161" i="28"/>
  <c r="AL161" i="28"/>
  <c r="AM161" i="28"/>
  <c r="AN161" i="28"/>
  <c r="AO161" i="28"/>
  <c r="AP161" i="28"/>
  <c r="AQ161" i="28"/>
  <c r="AR161" i="28"/>
  <c r="AS161" i="28"/>
  <c r="G162" i="28"/>
  <c r="H162" i="28"/>
  <c r="I162" i="28"/>
  <c r="J162" i="28"/>
  <c r="K162" i="28"/>
  <c r="L162" i="28"/>
  <c r="M162" i="28"/>
  <c r="N162" i="28"/>
  <c r="O162" i="28"/>
  <c r="P162" i="28"/>
  <c r="Q162" i="28"/>
  <c r="R162" i="28"/>
  <c r="AH162" i="28"/>
  <c r="AI162" i="28"/>
  <c r="AJ162" i="28"/>
  <c r="AK162" i="28"/>
  <c r="AL162" i="28"/>
  <c r="AM162" i="28"/>
  <c r="AN162" i="28"/>
  <c r="AO162" i="28"/>
  <c r="AP162" i="28"/>
  <c r="AQ162" i="28"/>
  <c r="AR162" i="28"/>
  <c r="AS162" i="28"/>
  <c r="G163" i="28"/>
  <c r="H163" i="28"/>
  <c r="I163" i="28"/>
  <c r="J163" i="28"/>
  <c r="K163" i="28"/>
  <c r="L163" i="28"/>
  <c r="M163" i="28"/>
  <c r="N163" i="28"/>
  <c r="O163" i="28"/>
  <c r="P163" i="28"/>
  <c r="Q163" i="28"/>
  <c r="R163" i="28"/>
  <c r="AH163" i="28"/>
  <c r="AI163" i="28"/>
  <c r="AJ163" i="28"/>
  <c r="AK163" i="28"/>
  <c r="AL163" i="28"/>
  <c r="AM163" i="28"/>
  <c r="AN163" i="28"/>
  <c r="AO163" i="28"/>
  <c r="AP163" i="28"/>
  <c r="AQ163" i="28"/>
  <c r="AR163" i="28"/>
  <c r="AS163" i="28"/>
  <c r="AB173" i="28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AH11" i="26"/>
  <c r="AI11" i="26"/>
  <c r="AJ11" i="26"/>
  <c r="AK11" i="26"/>
  <c r="AL11" i="26"/>
  <c r="AM11" i="26"/>
  <c r="AN11" i="26"/>
  <c r="AO11" i="26"/>
  <c r="AP11" i="26"/>
  <c r="AQ11" i="26"/>
  <c r="AR11" i="26"/>
  <c r="AS11" i="26"/>
  <c r="AT11" i="26"/>
  <c r="AU11" i="26"/>
  <c r="AV11" i="26"/>
  <c r="AW11" i="26"/>
  <c r="AX11" i="26"/>
  <c r="AY11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AK15" i="26"/>
  <c r="AL15" i="26"/>
  <c r="AM15" i="26"/>
  <c r="AN15" i="26"/>
  <c r="AO15" i="26"/>
  <c r="AP15" i="26"/>
  <c r="AQ15" i="26"/>
  <c r="AR15" i="26"/>
  <c r="AS15" i="26"/>
  <c r="AT15" i="26"/>
  <c r="AU15" i="26"/>
  <c r="AV15" i="26"/>
  <c r="AW15" i="26"/>
  <c r="AX15" i="26"/>
  <c r="AY15" i="26"/>
  <c r="W16" i="26"/>
  <c r="V16" i="26" s="1"/>
  <c r="AX16" i="26"/>
  <c r="AW16" i="26" s="1"/>
  <c r="W17" i="26"/>
  <c r="AX17" i="26"/>
  <c r="AW17" i="26" s="1"/>
  <c r="W18" i="26"/>
  <c r="AX18" i="26"/>
  <c r="V19" i="26"/>
  <c r="W19" i="26"/>
  <c r="AX19" i="26"/>
  <c r="AW19" i="26" s="1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AH21" i="26"/>
  <c r="AI21" i="26"/>
  <c r="AJ21" i="26"/>
  <c r="AK21" i="26"/>
  <c r="AL21" i="26"/>
  <c r="AM21" i="26"/>
  <c r="AN21" i="26"/>
  <c r="AO21" i="26"/>
  <c r="AP21" i="26"/>
  <c r="AQ21" i="26"/>
  <c r="AR21" i="26"/>
  <c r="AS21" i="26"/>
  <c r="AT21" i="26"/>
  <c r="AU21" i="26"/>
  <c r="AV21" i="26"/>
  <c r="AW21" i="26"/>
  <c r="AX21" i="26"/>
  <c r="AY21" i="26"/>
  <c r="P23" i="26"/>
  <c r="P24" i="26" s="1"/>
  <c r="Q23" i="26"/>
  <c r="Q24" i="26" s="1"/>
  <c r="R23" i="26"/>
  <c r="R24" i="26" s="1"/>
  <c r="S23" i="26"/>
  <c r="S24" i="26" s="1"/>
  <c r="T23" i="26"/>
  <c r="T24" i="26" s="1"/>
  <c r="U23" i="26"/>
  <c r="U24" i="26" s="1"/>
  <c r="V23" i="26"/>
  <c r="V24" i="26" s="1"/>
  <c r="W23" i="26"/>
  <c r="W24" i="26" s="1"/>
  <c r="X23" i="26"/>
  <c r="AQ23" i="26"/>
  <c r="AQ24" i="26" s="1"/>
  <c r="AR23" i="26"/>
  <c r="AR24" i="26" s="1"/>
  <c r="AS23" i="26"/>
  <c r="AS24" i="26" s="1"/>
  <c r="AT23" i="26"/>
  <c r="AT24" i="26" s="1"/>
  <c r="AU23" i="26"/>
  <c r="AU24" i="26" s="1"/>
  <c r="AV23" i="26"/>
  <c r="AV24" i="26" s="1"/>
  <c r="AW23" i="26"/>
  <c r="AW24" i="26" s="1"/>
  <c r="AX23" i="26"/>
  <c r="AX24" i="26" s="1"/>
  <c r="AY23" i="26"/>
  <c r="AY24" i="26" s="1"/>
  <c r="X24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AH25" i="26"/>
  <c r="AI25" i="26"/>
  <c r="AJ25" i="26"/>
  <c r="AK25" i="26"/>
  <c r="AL25" i="26"/>
  <c r="AM25" i="26"/>
  <c r="AN25" i="26"/>
  <c r="AO25" i="26"/>
  <c r="AP25" i="26"/>
  <c r="AQ25" i="26"/>
  <c r="AR25" i="26"/>
  <c r="AS25" i="26"/>
  <c r="AT25" i="26"/>
  <c r="AU25" i="26"/>
  <c r="AV25" i="26"/>
  <c r="AW25" i="26"/>
  <c r="AX25" i="26"/>
  <c r="AY25" i="26"/>
  <c r="G28" i="26"/>
  <c r="G32" i="26" s="1"/>
  <c r="H28" i="26"/>
  <c r="H32" i="26" s="1"/>
  <c r="I28" i="26"/>
  <c r="I32" i="26" s="1"/>
  <c r="J28" i="26"/>
  <c r="J32" i="26" s="1"/>
  <c r="K28" i="26"/>
  <c r="K32" i="26" s="1"/>
  <c r="L28" i="26"/>
  <c r="L32" i="26" s="1"/>
  <c r="M28" i="26"/>
  <c r="M32" i="26" s="1"/>
  <c r="N28" i="26"/>
  <c r="N32" i="26" s="1"/>
  <c r="O28" i="26"/>
  <c r="O32" i="26" s="1"/>
  <c r="P28" i="26"/>
  <c r="P32" i="26" s="1"/>
  <c r="Q28" i="26"/>
  <c r="Q32" i="26" s="1"/>
  <c r="R28" i="26"/>
  <c r="R32" i="26" s="1"/>
  <c r="S28" i="26"/>
  <c r="S32" i="26" s="1"/>
  <c r="T28" i="26"/>
  <c r="T32" i="26" s="1"/>
  <c r="U28" i="26"/>
  <c r="V28" i="26"/>
  <c r="V32" i="26" s="1"/>
  <c r="W28" i="26"/>
  <c r="W32" i="26" s="1"/>
  <c r="X28" i="26"/>
  <c r="X32" i="26" s="1"/>
  <c r="AH28" i="26"/>
  <c r="AH32" i="26" s="1"/>
  <c r="AI28" i="26"/>
  <c r="AI32" i="26" s="1"/>
  <c r="AJ28" i="26"/>
  <c r="AJ32" i="26" s="1"/>
  <c r="AK28" i="26"/>
  <c r="AK32" i="26" s="1"/>
  <c r="AL28" i="26"/>
  <c r="AL32" i="26" s="1"/>
  <c r="AM28" i="26"/>
  <c r="AM32" i="26" s="1"/>
  <c r="AN28" i="26"/>
  <c r="AN32" i="26" s="1"/>
  <c r="AO28" i="26"/>
  <c r="AO32" i="26" s="1"/>
  <c r="AP28" i="26"/>
  <c r="AP32" i="26" s="1"/>
  <c r="AQ28" i="26"/>
  <c r="AQ32" i="26" s="1"/>
  <c r="AR28" i="26"/>
  <c r="AR32" i="26" s="1"/>
  <c r="AS28" i="26"/>
  <c r="AS32" i="26" s="1"/>
  <c r="AT28" i="26"/>
  <c r="AT32" i="26" s="1"/>
  <c r="AU28" i="26"/>
  <c r="AU32" i="26" s="1"/>
  <c r="AV28" i="26"/>
  <c r="AV32" i="26" s="1"/>
  <c r="AW28" i="26"/>
  <c r="AX28" i="26"/>
  <c r="AX32" i="26" s="1"/>
  <c r="AY28" i="26"/>
  <c r="AY32" i="26" s="1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AH29" i="26"/>
  <c r="AI29" i="26"/>
  <c r="AJ29" i="26"/>
  <c r="AK29" i="26"/>
  <c r="AL29" i="26"/>
  <c r="AM29" i="26"/>
  <c r="AN29" i="26"/>
  <c r="AO29" i="26"/>
  <c r="AP29" i="26"/>
  <c r="AQ29" i="26"/>
  <c r="AR29" i="26"/>
  <c r="AS29" i="26"/>
  <c r="AT29" i="26"/>
  <c r="AU29" i="26"/>
  <c r="AV29" i="26"/>
  <c r="AW29" i="26"/>
  <c r="AX29" i="26"/>
  <c r="AY29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AK30" i="26"/>
  <c r="AL30" i="26"/>
  <c r="AM30" i="26"/>
  <c r="AN30" i="26"/>
  <c r="AO30" i="26"/>
  <c r="AP30" i="26"/>
  <c r="AQ30" i="26"/>
  <c r="AR30" i="26"/>
  <c r="AS30" i="26"/>
  <c r="AT30" i="26"/>
  <c r="AU30" i="26"/>
  <c r="AV30" i="26"/>
  <c r="AW30" i="26"/>
  <c r="AX30" i="26"/>
  <c r="AY30" i="26"/>
  <c r="U32" i="26"/>
  <c r="AW32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AN33" i="26"/>
  <c r="AO33" i="26"/>
  <c r="AP33" i="26"/>
  <c r="AQ33" i="26"/>
  <c r="AR33" i="26"/>
  <c r="AS33" i="26"/>
  <c r="AT33" i="26"/>
  <c r="AU33" i="26"/>
  <c r="AV33" i="26"/>
  <c r="AW33" i="26"/>
  <c r="AX33" i="26"/>
  <c r="AY33" i="26"/>
  <c r="M34" i="26"/>
  <c r="J34" i="26" s="1"/>
  <c r="G34" i="26" s="1"/>
  <c r="N34" i="26"/>
  <c r="K34" i="26" s="1"/>
  <c r="H34" i="26" s="1"/>
  <c r="O34" i="26"/>
  <c r="L34" i="26" s="1"/>
  <c r="I34" i="26" s="1"/>
  <c r="P34" i="26"/>
  <c r="Q34" i="26"/>
  <c r="R34" i="26"/>
  <c r="S34" i="26"/>
  <c r="T34" i="26"/>
  <c r="U34" i="26"/>
  <c r="V34" i="26"/>
  <c r="W34" i="26"/>
  <c r="X34" i="26"/>
  <c r="AN34" i="26"/>
  <c r="AK34" i="26" s="1"/>
  <c r="AH34" i="26" s="1"/>
  <c r="AO34" i="26"/>
  <c r="AL34" i="26" s="1"/>
  <c r="AI34" i="26" s="1"/>
  <c r="AP34" i="26"/>
  <c r="AM34" i="26" s="1"/>
  <c r="AJ34" i="26" s="1"/>
  <c r="AQ34" i="26"/>
  <c r="AR34" i="26"/>
  <c r="AS34" i="26"/>
  <c r="AT34" i="26"/>
  <c r="AU34" i="26"/>
  <c r="AV34" i="26"/>
  <c r="AW34" i="26"/>
  <c r="AX34" i="26"/>
  <c r="AY34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AH38" i="26"/>
  <c r="AI38" i="26"/>
  <c r="AJ38" i="26"/>
  <c r="AK38" i="26"/>
  <c r="AL38" i="26"/>
  <c r="AM38" i="26"/>
  <c r="AN38" i="26"/>
  <c r="AO38" i="26"/>
  <c r="AP38" i="26"/>
  <c r="AQ38" i="26"/>
  <c r="AR38" i="26"/>
  <c r="AS38" i="26"/>
  <c r="AT38" i="26"/>
  <c r="AU38" i="26"/>
  <c r="AV38" i="26"/>
  <c r="AW38" i="26"/>
  <c r="AX38" i="26"/>
  <c r="AY38" i="26"/>
  <c r="AB46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AH59" i="26"/>
  <c r="AI59" i="26"/>
  <c r="AJ59" i="26"/>
  <c r="AK59" i="26"/>
  <c r="AL59" i="26"/>
  <c r="AM59" i="26"/>
  <c r="AN59" i="26"/>
  <c r="AO59" i="26"/>
  <c r="AP59" i="26"/>
  <c r="AQ59" i="26"/>
  <c r="AR59" i="26"/>
  <c r="AS59" i="26"/>
  <c r="AT59" i="26"/>
  <c r="AU59" i="26"/>
  <c r="AV59" i="26"/>
  <c r="AW59" i="26"/>
  <c r="AX59" i="26"/>
  <c r="AY59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AH61" i="26"/>
  <c r="AI61" i="26"/>
  <c r="AJ61" i="26"/>
  <c r="AK61" i="26"/>
  <c r="AL61" i="26"/>
  <c r="AM61" i="26"/>
  <c r="AN61" i="26"/>
  <c r="AO61" i="26"/>
  <c r="AP61" i="26"/>
  <c r="AQ61" i="26"/>
  <c r="AR61" i="26"/>
  <c r="AS61" i="26"/>
  <c r="AT61" i="26"/>
  <c r="AU61" i="26"/>
  <c r="AV61" i="26"/>
  <c r="AW61" i="26"/>
  <c r="AX61" i="26"/>
  <c r="AY61" i="26"/>
  <c r="G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AH62" i="26"/>
  <c r="AI62" i="26"/>
  <c r="AJ62" i="26"/>
  <c r="AK62" i="26"/>
  <c r="AL62" i="26"/>
  <c r="AM62" i="26"/>
  <c r="AN62" i="26"/>
  <c r="AO62" i="26"/>
  <c r="AP62" i="26"/>
  <c r="AQ62" i="26"/>
  <c r="AR62" i="26"/>
  <c r="AS62" i="26"/>
  <c r="AT62" i="26"/>
  <c r="AU62" i="26"/>
  <c r="AV62" i="26"/>
  <c r="AW62" i="26"/>
  <c r="AX62" i="26"/>
  <c r="AY62" i="26"/>
  <c r="G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AH63" i="26"/>
  <c r="AI63" i="26"/>
  <c r="AJ63" i="26"/>
  <c r="AK63" i="26"/>
  <c r="AL63" i="26"/>
  <c r="AM63" i="26"/>
  <c r="AN63" i="26"/>
  <c r="AO63" i="26"/>
  <c r="AP63" i="26"/>
  <c r="AQ63" i="26"/>
  <c r="AR63" i="26"/>
  <c r="AS63" i="26"/>
  <c r="AT63" i="26"/>
  <c r="AU63" i="26"/>
  <c r="AV63" i="26"/>
  <c r="AW63" i="26"/>
  <c r="AX63" i="26"/>
  <c r="AY63" i="26"/>
  <c r="G64" i="26"/>
  <c r="I64" i="26"/>
  <c r="K64" i="26"/>
  <c r="L64" i="26" s="1"/>
  <c r="N64" i="26"/>
  <c r="Q64" i="26"/>
  <c r="R64" i="26" s="1"/>
  <c r="AH64" i="26"/>
  <c r="AJ64" i="26"/>
  <c r="AL64" i="26"/>
  <c r="AK64" i="26" s="1"/>
  <c r="AO64" i="26"/>
  <c r="AP64" i="26" s="1"/>
  <c r="AR64" i="26"/>
  <c r="G65" i="26"/>
  <c r="I65" i="26"/>
  <c r="K65" i="26"/>
  <c r="L65" i="26" s="1"/>
  <c r="N65" i="26"/>
  <c r="M65" i="26" s="1"/>
  <c r="O65" i="26"/>
  <c r="Q65" i="26"/>
  <c r="P65" i="26" s="1"/>
  <c r="AH65" i="26"/>
  <c r="AJ65" i="26"/>
  <c r="AL65" i="26"/>
  <c r="AN65" i="26"/>
  <c r="AP65" i="26"/>
  <c r="AR65" i="26"/>
  <c r="AS65" i="26" s="1"/>
  <c r="AU65" i="26"/>
  <c r="AV65" i="26" s="1"/>
  <c r="G66" i="26"/>
  <c r="I66" i="26"/>
  <c r="K66" i="26"/>
  <c r="L66" i="26" s="1"/>
  <c r="N66" i="26"/>
  <c r="Q66" i="26"/>
  <c r="R66" i="26" s="1"/>
  <c r="AH66" i="26"/>
  <c r="AJ66" i="26"/>
  <c r="AK66" i="26"/>
  <c r="AL66" i="26"/>
  <c r="AM66" i="26"/>
  <c r="AN66" i="26"/>
  <c r="AP66" i="26"/>
  <c r="AR66" i="26"/>
  <c r="AS66" i="26"/>
  <c r="G67" i="26"/>
  <c r="I67" i="26"/>
  <c r="K67" i="26"/>
  <c r="L67" i="26" s="1"/>
  <c r="N67" i="26"/>
  <c r="O67" i="26" s="1"/>
  <c r="Q67" i="26"/>
  <c r="R67" i="26" s="1"/>
  <c r="AH67" i="26"/>
  <c r="AJ67" i="26"/>
  <c r="AL67" i="26"/>
  <c r="AK67" i="26" s="1"/>
  <c r="AN67" i="26"/>
  <c r="AP67" i="26"/>
  <c r="AR67" i="26"/>
  <c r="AQ67" i="26" s="1"/>
  <c r="AU67" i="26"/>
  <c r="G68" i="26"/>
  <c r="V26" i="26" s="1"/>
  <c r="S26" i="26" s="1"/>
  <c r="P26" i="26" s="1"/>
  <c r="M26" i="26" s="1"/>
  <c r="J26" i="26" s="1"/>
  <c r="G26" i="26" s="1"/>
  <c r="H68" i="26"/>
  <c r="W26" i="26" s="1"/>
  <c r="T26" i="26" s="1"/>
  <c r="Q26" i="26" s="1"/>
  <c r="N26" i="26" s="1"/>
  <c r="K26" i="26" s="1"/>
  <c r="H26" i="26" s="1"/>
  <c r="I68" i="26"/>
  <c r="X26" i="26" s="1"/>
  <c r="U26" i="26" s="1"/>
  <c r="R26" i="26" s="1"/>
  <c r="O26" i="26" s="1"/>
  <c r="L26" i="26" s="1"/>
  <c r="I26" i="26" s="1"/>
  <c r="J68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AH68" i="26"/>
  <c r="AW26" i="26" s="1"/>
  <c r="AT26" i="26" s="1"/>
  <c r="AQ26" i="26" s="1"/>
  <c r="AN26" i="26" s="1"/>
  <c r="AK26" i="26" s="1"/>
  <c r="AH26" i="26" s="1"/>
  <c r="AI68" i="26"/>
  <c r="AX26" i="26" s="1"/>
  <c r="AU26" i="26" s="1"/>
  <c r="AR26" i="26" s="1"/>
  <c r="AO26" i="26" s="1"/>
  <c r="AL26" i="26" s="1"/>
  <c r="AI26" i="26" s="1"/>
  <c r="AJ68" i="26"/>
  <c r="AY26" i="26" s="1"/>
  <c r="AV26" i="26" s="1"/>
  <c r="AS26" i="26" s="1"/>
  <c r="AP26" i="26" s="1"/>
  <c r="AM26" i="26" s="1"/>
  <c r="AJ26" i="26" s="1"/>
  <c r="AK68" i="26"/>
  <c r="AL68" i="26"/>
  <c r="AM68" i="26"/>
  <c r="AN68" i="26"/>
  <c r="AO68" i="26"/>
  <c r="AP68" i="26"/>
  <c r="AQ68" i="26"/>
  <c r="AR68" i="26"/>
  <c r="AS68" i="26"/>
  <c r="AT68" i="26"/>
  <c r="AU68" i="26"/>
  <c r="AV68" i="26"/>
  <c r="AW68" i="26"/>
  <c r="AX68" i="26"/>
  <c r="AY68" i="26"/>
  <c r="G70" i="26"/>
  <c r="H70" i="26"/>
  <c r="I70" i="26"/>
  <c r="J70" i="26"/>
  <c r="K70" i="26"/>
  <c r="L70" i="26"/>
  <c r="M70" i="26"/>
  <c r="N70" i="26"/>
  <c r="O70" i="26"/>
  <c r="P70" i="26"/>
  <c r="Q70" i="26"/>
  <c r="R70" i="26"/>
  <c r="S70" i="26"/>
  <c r="T70" i="26"/>
  <c r="U70" i="26"/>
  <c r="V70" i="26"/>
  <c r="W70" i="26"/>
  <c r="X70" i="26"/>
  <c r="AH70" i="26"/>
  <c r="AI70" i="26"/>
  <c r="AJ70" i="26"/>
  <c r="AK70" i="26"/>
  <c r="AL70" i="26"/>
  <c r="AM70" i="26"/>
  <c r="AN70" i="26"/>
  <c r="AO70" i="26"/>
  <c r="AP70" i="26"/>
  <c r="AQ70" i="26"/>
  <c r="AR70" i="26"/>
  <c r="AS70" i="26"/>
  <c r="AT70" i="26"/>
  <c r="AU70" i="26"/>
  <c r="AV70" i="26"/>
  <c r="AW70" i="26"/>
  <c r="AX70" i="26"/>
  <c r="AY70" i="26"/>
  <c r="G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AH71" i="26"/>
  <c r="AI71" i="26"/>
  <c r="AJ71" i="26"/>
  <c r="AK71" i="26"/>
  <c r="AL71" i="26"/>
  <c r="AM71" i="26"/>
  <c r="AN71" i="26"/>
  <c r="AO71" i="26"/>
  <c r="AP71" i="26"/>
  <c r="AQ71" i="26"/>
  <c r="AR71" i="26"/>
  <c r="AS71" i="26"/>
  <c r="AT71" i="26"/>
  <c r="AU71" i="26"/>
  <c r="AV71" i="26"/>
  <c r="AW71" i="26"/>
  <c r="AX71" i="26"/>
  <c r="AY71" i="26"/>
  <c r="G72" i="26"/>
  <c r="H72" i="26"/>
  <c r="I72" i="26"/>
  <c r="J72" i="26"/>
  <c r="K72" i="26"/>
  <c r="L72" i="26"/>
  <c r="M72" i="26"/>
  <c r="N72" i="26"/>
  <c r="O72" i="26"/>
  <c r="P72" i="26"/>
  <c r="Q72" i="26"/>
  <c r="R72" i="26"/>
  <c r="S72" i="26"/>
  <c r="T72" i="26"/>
  <c r="U72" i="26"/>
  <c r="V72" i="26"/>
  <c r="W72" i="26"/>
  <c r="X72" i="26"/>
  <c r="AH72" i="26"/>
  <c r="AI72" i="26"/>
  <c r="AJ72" i="26"/>
  <c r="AK72" i="26"/>
  <c r="AL72" i="26"/>
  <c r="AM72" i="26"/>
  <c r="AN72" i="26"/>
  <c r="AO72" i="26"/>
  <c r="AP72" i="26"/>
  <c r="AQ72" i="26"/>
  <c r="AR72" i="26"/>
  <c r="AS72" i="26"/>
  <c r="AT72" i="26"/>
  <c r="AU72" i="26"/>
  <c r="AV72" i="26"/>
  <c r="AW72" i="26"/>
  <c r="AX72" i="26"/>
  <c r="AY72" i="26"/>
  <c r="G74" i="26"/>
  <c r="H74" i="26"/>
  <c r="I74" i="26"/>
  <c r="J74" i="26"/>
  <c r="K74" i="26"/>
  <c r="L74" i="26"/>
  <c r="M74" i="26"/>
  <c r="N74" i="26"/>
  <c r="O74" i="26"/>
  <c r="P74" i="26"/>
  <c r="Q74" i="26"/>
  <c r="R74" i="26"/>
  <c r="S74" i="26"/>
  <c r="T74" i="26"/>
  <c r="U74" i="26"/>
  <c r="V74" i="26"/>
  <c r="W74" i="26"/>
  <c r="X74" i="26"/>
  <c r="AH74" i="26"/>
  <c r="AH78" i="26" s="1"/>
  <c r="AI74" i="26"/>
  <c r="AI78" i="26" s="1"/>
  <c r="AJ74" i="26"/>
  <c r="AJ78" i="26" s="1"/>
  <c r="AK74" i="26"/>
  <c r="AK78" i="26" s="1"/>
  <c r="AL74" i="26"/>
  <c r="AM74" i="26"/>
  <c r="AM78" i="26" s="1"/>
  <c r="AN74" i="26"/>
  <c r="AN78" i="26" s="1"/>
  <c r="AO74" i="26"/>
  <c r="AO78" i="26" s="1"/>
  <c r="AP74" i="26"/>
  <c r="AP78" i="26" s="1"/>
  <c r="AQ74" i="26"/>
  <c r="AQ78" i="26" s="1"/>
  <c r="AR74" i="26"/>
  <c r="AR78" i="26" s="1"/>
  <c r="AS74" i="26"/>
  <c r="AS78" i="26" s="1"/>
  <c r="AT74" i="26"/>
  <c r="AT78" i="26" s="1"/>
  <c r="AU74" i="26"/>
  <c r="AU78" i="26" s="1"/>
  <c r="AV74" i="26"/>
  <c r="AV78" i="26" s="1"/>
  <c r="AW74" i="26"/>
  <c r="AW78" i="26" s="1"/>
  <c r="AX74" i="26"/>
  <c r="AX78" i="26" s="1"/>
  <c r="AY74" i="26"/>
  <c r="AY78" i="26" s="1"/>
  <c r="G75" i="26"/>
  <c r="H75" i="26"/>
  <c r="I75" i="26"/>
  <c r="J75" i="26"/>
  <c r="K75" i="26"/>
  <c r="L75" i="26"/>
  <c r="M75" i="26"/>
  <c r="N75" i="26"/>
  <c r="O75" i="26"/>
  <c r="P75" i="26"/>
  <c r="Q75" i="26"/>
  <c r="R75" i="26"/>
  <c r="S75" i="26"/>
  <c r="T75" i="26"/>
  <c r="U75" i="26"/>
  <c r="V75" i="26"/>
  <c r="W75" i="26"/>
  <c r="X75" i="26"/>
  <c r="AH75" i="26"/>
  <c r="AI75" i="26"/>
  <c r="AJ75" i="26"/>
  <c r="AK75" i="26"/>
  <c r="AL75" i="26"/>
  <c r="AM75" i="26"/>
  <c r="AN75" i="26"/>
  <c r="AO75" i="26"/>
  <c r="AP75" i="26"/>
  <c r="AQ75" i="26"/>
  <c r="AR75" i="26"/>
  <c r="AS75" i="26"/>
  <c r="AT75" i="26"/>
  <c r="AU75" i="26"/>
  <c r="AV75" i="26"/>
  <c r="AW75" i="26"/>
  <c r="AX75" i="26"/>
  <c r="AY75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T76" i="26"/>
  <c r="U76" i="26"/>
  <c r="V76" i="26"/>
  <c r="W76" i="26"/>
  <c r="X76" i="26"/>
  <c r="AH76" i="26"/>
  <c r="AI76" i="26"/>
  <c r="AJ76" i="26"/>
  <c r="AK76" i="26"/>
  <c r="AL76" i="26"/>
  <c r="AM76" i="26"/>
  <c r="AN76" i="26"/>
  <c r="AO76" i="26"/>
  <c r="AP76" i="26"/>
  <c r="AQ76" i="26"/>
  <c r="AR76" i="26"/>
  <c r="AS76" i="26"/>
  <c r="AT76" i="26"/>
  <c r="AU76" i="26"/>
  <c r="AV76" i="26"/>
  <c r="AW76" i="26"/>
  <c r="AX76" i="26"/>
  <c r="AY76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T78" i="26"/>
  <c r="U78" i="26"/>
  <c r="V78" i="26"/>
  <c r="W78" i="26"/>
  <c r="X78" i="26"/>
  <c r="AL78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T79" i="26"/>
  <c r="U79" i="26"/>
  <c r="V79" i="26"/>
  <c r="W79" i="26"/>
  <c r="X79" i="26"/>
  <c r="AH79" i="26"/>
  <c r="AI79" i="26"/>
  <c r="AJ79" i="26"/>
  <c r="AK79" i="26"/>
  <c r="AL79" i="26"/>
  <c r="AM79" i="26"/>
  <c r="AN79" i="26"/>
  <c r="AO79" i="26"/>
  <c r="AP79" i="26"/>
  <c r="AQ79" i="26"/>
  <c r="AR79" i="26"/>
  <c r="AS79" i="26"/>
  <c r="AT79" i="26"/>
  <c r="AU79" i="26"/>
  <c r="AV79" i="26"/>
  <c r="AW79" i="26"/>
  <c r="AX79" i="26"/>
  <c r="AY79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T80" i="26"/>
  <c r="U80" i="26"/>
  <c r="V80" i="26"/>
  <c r="W80" i="26"/>
  <c r="X80" i="26"/>
  <c r="AH80" i="26"/>
  <c r="AI80" i="26"/>
  <c r="AJ80" i="26"/>
  <c r="AK80" i="26"/>
  <c r="AL80" i="26"/>
  <c r="AM80" i="26"/>
  <c r="AN80" i="26"/>
  <c r="AO80" i="26"/>
  <c r="AP80" i="26"/>
  <c r="AQ80" i="26"/>
  <c r="AR80" i="26"/>
  <c r="AS80" i="26"/>
  <c r="AT80" i="26"/>
  <c r="AU80" i="26"/>
  <c r="AV80" i="26"/>
  <c r="AW80" i="26"/>
  <c r="AX80" i="26"/>
  <c r="AY80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T81" i="26"/>
  <c r="U81" i="26"/>
  <c r="V81" i="26"/>
  <c r="W81" i="26"/>
  <c r="X81" i="26"/>
  <c r="AH81" i="26"/>
  <c r="AI81" i="26"/>
  <c r="AJ81" i="26"/>
  <c r="AK81" i="26"/>
  <c r="AL81" i="26"/>
  <c r="AM81" i="26"/>
  <c r="AN81" i="26"/>
  <c r="AO81" i="26"/>
  <c r="AP81" i="26"/>
  <c r="AQ81" i="26"/>
  <c r="AR81" i="26"/>
  <c r="AS81" i="26"/>
  <c r="AT81" i="26"/>
  <c r="AU81" i="26"/>
  <c r="AV81" i="26"/>
  <c r="AW81" i="26"/>
  <c r="AX81" i="26"/>
  <c r="AY81" i="26"/>
  <c r="AB91" i="26"/>
  <c r="G104" i="26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V104" i="26"/>
  <c r="W104" i="26"/>
  <c r="X104" i="26"/>
  <c r="AH104" i="26"/>
  <c r="AI104" i="26"/>
  <c r="AJ104" i="26"/>
  <c r="AK104" i="26"/>
  <c r="AL104" i="26"/>
  <c r="AM104" i="26"/>
  <c r="AN104" i="26"/>
  <c r="AO104" i="26"/>
  <c r="AP104" i="26"/>
  <c r="AQ104" i="26"/>
  <c r="AR104" i="26"/>
  <c r="AS104" i="26"/>
  <c r="AT104" i="26"/>
  <c r="AU104" i="26"/>
  <c r="AV104" i="26"/>
  <c r="AW104" i="26"/>
  <c r="AX104" i="26"/>
  <c r="AY104" i="26"/>
  <c r="G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AH106" i="26"/>
  <c r="AI106" i="26"/>
  <c r="AJ106" i="26"/>
  <c r="AK106" i="26"/>
  <c r="AL106" i="26"/>
  <c r="AM106" i="26"/>
  <c r="AN106" i="26"/>
  <c r="AO106" i="26"/>
  <c r="AP106" i="26"/>
  <c r="AQ106" i="26"/>
  <c r="AR106" i="26"/>
  <c r="AS106" i="26"/>
  <c r="AT106" i="26"/>
  <c r="AU106" i="26"/>
  <c r="AV106" i="26"/>
  <c r="AW106" i="26"/>
  <c r="AX106" i="26"/>
  <c r="AY106" i="26"/>
  <c r="G107" i="26"/>
  <c r="H107" i="26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U107" i="26"/>
  <c r="V107" i="26"/>
  <c r="W107" i="26"/>
  <c r="X107" i="26"/>
  <c r="AH107" i="26"/>
  <c r="AI107" i="26"/>
  <c r="AJ107" i="26"/>
  <c r="AK107" i="26"/>
  <c r="AL107" i="26"/>
  <c r="AM107" i="26"/>
  <c r="AN107" i="26"/>
  <c r="AO107" i="26"/>
  <c r="AP107" i="26"/>
  <c r="AQ107" i="26"/>
  <c r="AR107" i="26"/>
  <c r="AS107" i="26"/>
  <c r="AT107" i="26"/>
  <c r="AU107" i="26"/>
  <c r="AV107" i="26"/>
  <c r="AW107" i="26"/>
  <c r="AX107" i="26"/>
  <c r="AY107" i="26"/>
  <c r="G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AH108" i="26"/>
  <c r="AI108" i="26"/>
  <c r="AJ108" i="26"/>
  <c r="AK108" i="26"/>
  <c r="AL108" i="26"/>
  <c r="AM108" i="26"/>
  <c r="AN108" i="26"/>
  <c r="AO108" i="26"/>
  <c r="AP108" i="26"/>
  <c r="AQ108" i="26"/>
  <c r="AR108" i="26"/>
  <c r="AS108" i="26"/>
  <c r="AT108" i="26"/>
  <c r="AU108" i="26"/>
  <c r="AV108" i="26"/>
  <c r="AW108" i="26"/>
  <c r="AX108" i="26"/>
  <c r="AY108" i="26"/>
  <c r="G113" i="26"/>
  <c r="H113" i="26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U113" i="26"/>
  <c r="V113" i="26"/>
  <c r="W113" i="26"/>
  <c r="X113" i="26"/>
  <c r="AH113" i="26"/>
  <c r="AI113" i="26"/>
  <c r="AJ113" i="26"/>
  <c r="AK113" i="26"/>
  <c r="AL113" i="26"/>
  <c r="AM113" i="26"/>
  <c r="AN113" i="26"/>
  <c r="AO113" i="26"/>
  <c r="AP113" i="26"/>
  <c r="AQ113" i="26"/>
  <c r="AR113" i="26"/>
  <c r="AS113" i="26"/>
  <c r="AT113" i="26"/>
  <c r="AU113" i="26"/>
  <c r="AV113" i="26"/>
  <c r="AW113" i="26"/>
  <c r="AX113" i="26"/>
  <c r="AY113" i="26"/>
  <c r="G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AH115" i="26"/>
  <c r="AI115" i="26"/>
  <c r="AJ115" i="26"/>
  <c r="AK115" i="26"/>
  <c r="AL115" i="26"/>
  <c r="AM115" i="26"/>
  <c r="AN115" i="26"/>
  <c r="AO115" i="26"/>
  <c r="AP115" i="26"/>
  <c r="AQ115" i="26"/>
  <c r="AR115" i="26"/>
  <c r="AS115" i="26"/>
  <c r="AT115" i="26"/>
  <c r="AU115" i="26"/>
  <c r="AV115" i="26"/>
  <c r="AW115" i="26"/>
  <c r="AX115" i="26"/>
  <c r="AY115" i="26"/>
  <c r="G116" i="26"/>
  <c r="H116" i="26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AH116" i="26"/>
  <c r="AI116" i="26"/>
  <c r="AJ116" i="26"/>
  <c r="AK116" i="26"/>
  <c r="AL116" i="26"/>
  <c r="AM116" i="26"/>
  <c r="AN116" i="26"/>
  <c r="AO116" i="26"/>
  <c r="AP116" i="26"/>
  <c r="AQ116" i="26"/>
  <c r="AR116" i="26"/>
  <c r="AS116" i="26"/>
  <c r="AT116" i="26"/>
  <c r="AU116" i="26"/>
  <c r="AV116" i="26"/>
  <c r="AW116" i="26"/>
  <c r="AX116" i="26"/>
  <c r="AY116" i="26"/>
  <c r="G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AH117" i="26"/>
  <c r="AI117" i="26"/>
  <c r="AJ117" i="26"/>
  <c r="AK117" i="26"/>
  <c r="AL117" i="26"/>
  <c r="AM117" i="26"/>
  <c r="AN117" i="26"/>
  <c r="AO117" i="26"/>
  <c r="AP117" i="26"/>
  <c r="AQ117" i="26"/>
  <c r="AR117" i="26"/>
  <c r="AS117" i="26"/>
  <c r="AT117" i="26"/>
  <c r="AU117" i="26"/>
  <c r="AV117" i="26"/>
  <c r="AW117" i="26"/>
  <c r="AX117" i="26"/>
  <c r="AY117" i="26"/>
  <c r="G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AH119" i="26"/>
  <c r="AI119" i="26"/>
  <c r="AJ119" i="26"/>
  <c r="AK119" i="26"/>
  <c r="AL119" i="26"/>
  <c r="AM119" i="26"/>
  <c r="AN119" i="26"/>
  <c r="AO119" i="26"/>
  <c r="AP119" i="26"/>
  <c r="AQ119" i="26"/>
  <c r="AR119" i="26"/>
  <c r="AS119" i="26"/>
  <c r="AT119" i="26"/>
  <c r="AU119" i="26"/>
  <c r="AV119" i="26"/>
  <c r="AW119" i="26"/>
  <c r="AX119" i="26"/>
  <c r="AY119" i="26"/>
  <c r="G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AH120" i="26"/>
  <c r="AI120" i="26"/>
  <c r="AJ120" i="26"/>
  <c r="AK120" i="26"/>
  <c r="AL120" i="26"/>
  <c r="AM120" i="26"/>
  <c r="AN120" i="26"/>
  <c r="AO120" i="26"/>
  <c r="AP120" i="26"/>
  <c r="AQ120" i="26"/>
  <c r="AR120" i="26"/>
  <c r="AS120" i="26"/>
  <c r="AT120" i="26"/>
  <c r="AU120" i="26"/>
  <c r="AV120" i="26"/>
  <c r="AW120" i="26"/>
  <c r="AX120" i="26"/>
  <c r="AY120" i="26"/>
  <c r="G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AH121" i="26"/>
  <c r="AI121" i="26"/>
  <c r="AJ121" i="26"/>
  <c r="AK121" i="26"/>
  <c r="AL121" i="26"/>
  <c r="AM121" i="26"/>
  <c r="AN121" i="26"/>
  <c r="AO121" i="26"/>
  <c r="AP121" i="26"/>
  <c r="AQ121" i="26"/>
  <c r="AR121" i="26"/>
  <c r="AS121" i="26"/>
  <c r="AT121" i="26"/>
  <c r="AU121" i="26"/>
  <c r="AV121" i="26"/>
  <c r="AW121" i="26"/>
  <c r="AX121" i="26"/>
  <c r="AY121" i="26"/>
  <c r="G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AH123" i="26"/>
  <c r="AI123" i="26"/>
  <c r="AJ123" i="26"/>
  <c r="AK123" i="26"/>
  <c r="AL123" i="26"/>
  <c r="AM123" i="26"/>
  <c r="AN123" i="26"/>
  <c r="AO123" i="26"/>
  <c r="AP123" i="26"/>
  <c r="AQ123" i="26"/>
  <c r="AR123" i="26"/>
  <c r="AS123" i="26"/>
  <c r="AT123" i="26"/>
  <c r="AU123" i="26"/>
  <c r="AV123" i="26"/>
  <c r="AW123" i="26"/>
  <c r="AX123" i="26"/>
  <c r="AY123" i="26"/>
  <c r="G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AH124" i="26"/>
  <c r="AI124" i="26"/>
  <c r="AJ124" i="26"/>
  <c r="AK124" i="26"/>
  <c r="AL124" i="26"/>
  <c r="AM124" i="26"/>
  <c r="AN124" i="26"/>
  <c r="AO124" i="26"/>
  <c r="AP124" i="26"/>
  <c r="AQ124" i="26"/>
  <c r="AR124" i="26"/>
  <c r="AS124" i="26"/>
  <c r="AT124" i="26"/>
  <c r="AU124" i="26"/>
  <c r="AV124" i="26"/>
  <c r="AW124" i="26"/>
  <c r="AX124" i="26"/>
  <c r="AY124" i="26"/>
  <c r="G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AH125" i="26"/>
  <c r="AI125" i="26"/>
  <c r="AJ125" i="26"/>
  <c r="AK125" i="26"/>
  <c r="AL125" i="26"/>
  <c r="AM125" i="26"/>
  <c r="AN125" i="26"/>
  <c r="AO125" i="26"/>
  <c r="AP125" i="26"/>
  <c r="AQ125" i="26"/>
  <c r="AR125" i="26"/>
  <c r="AS125" i="26"/>
  <c r="AT125" i="26"/>
  <c r="AU125" i="26"/>
  <c r="AV125" i="26"/>
  <c r="AW125" i="26"/>
  <c r="AX125" i="26"/>
  <c r="AY125" i="26"/>
  <c r="G126" i="26"/>
  <c r="H126" i="26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AH126" i="26"/>
  <c r="AI126" i="26"/>
  <c r="AJ126" i="26"/>
  <c r="AK126" i="26"/>
  <c r="AL126" i="26"/>
  <c r="AM126" i="26"/>
  <c r="AN126" i="26"/>
  <c r="AO126" i="26"/>
  <c r="AP126" i="26"/>
  <c r="AQ126" i="26"/>
  <c r="AR126" i="26"/>
  <c r="AS126" i="26"/>
  <c r="AT126" i="26"/>
  <c r="AU126" i="26"/>
  <c r="AV126" i="26"/>
  <c r="AW126" i="26"/>
  <c r="AX126" i="26"/>
  <c r="AY126" i="26"/>
  <c r="A136" i="26"/>
  <c r="AB136" i="26"/>
  <c r="AB181" i="26" s="1"/>
  <c r="G149" i="26"/>
  <c r="H149" i="26"/>
  <c r="I149" i="26"/>
  <c r="J149" i="26"/>
  <c r="K149" i="26"/>
  <c r="L149" i="26"/>
  <c r="M149" i="26"/>
  <c r="N149" i="26"/>
  <c r="O149" i="26"/>
  <c r="P149" i="26"/>
  <c r="Q149" i="26"/>
  <c r="R149" i="26"/>
  <c r="AH149" i="26"/>
  <c r="AI149" i="26"/>
  <c r="AJ149" i="26"/>
  <c r="AK149" i="26"/>
  <c r="AL149" i="26"/>
  <c r="AM149" i="26"/>
  <c r="AN149" i="26"/>
  <c r="AO149" i="26"/>
  <c r="AP149" i="26"/>
  <c r="AQ149" i="26"/>
  <c r="AR149" i="26"/>
  <c r="AS149" i="26"/>
  <c r="G151" i="26"/>
  <c r="H151" i="26"/>
  <c r="I151" i="26"/>
  <c r="J151" i="26"/>
  <c r="K151" i="26"/>
  <c r="L151" i="26"/>
  <c r="M151" i="26"/>
  <c r="N151" i="26"/>
  <c r="O151" i="26"/>
  <c r="P151" i="26"/>
  <c r="Q151" i="26"/>
  <c r="R151" i="26"/>
  <c r="AH151" i="26"/>
  <c r="AI151" i="26"/>
  <c r="AJ151" i="26"/>
  <c r="AK151" i="26"/>
  <c r="AL151" i="26"/>
  <c r="AM151" i="26"/>
  <c r="AN151" i="26"/>
  <c r="AO151" i="26"/>
  <c r="AP151" i="26"/>
  <c r="AQ151" i="26"/>
  <c r="AR151" i="26"/>
  <c r="AS151" i="26"/>
  <c r="G152" i="26"/>
  <c r="H152" i="26"/>
  <c r="I152" i="26"/>
  <c r="J152" i="26"/>
  <c r="K152" i="26"/>
  <c r="L152" i="26"/>
  <c r="M152" i="26"/>
  <c r="N152" i="26"/>
  <c r="O152" i="26"/>
  <c r="P152" i="26"/>
  <c r="Q152" i="26"/>
  <c r="R152" i="26"/>
  <c r="AH152" i="26"/>
  <c r="AI152" i="26"/>
  <c r="AJ152" i="26"/>
  <c r="AK152" i="26"/>
  <c r="AL152" i="26"/>
  <c r="AM152" i="26"/>
  <c r="AN152" i="26"/>
  <c r="AO152" i="26"/>
  <c r="AP152" i="26"/>
  <c r="AQ152" i="26"/>
  <c r="AR152" i="26"/>
  <c r="AS152" i="26"/>
  <c r="G153" i="26"/>
  <c r="H153" i="26"/>
  <c r="I153" i="26"/>
  <c r="J153" i="26"/>
  <c r="K153" i="26"/>
  <c r="L153" i="26"/>
  <c r="M153" i="26"/>
  <c r="N153" i="26"/>
  <c r="O153" i="26"/>
  <c r="P153" i="26"/>
  <c r="Q153" i="26"/>
  <c r="R153" i="26"/>
  <c r="AH153" i="26"/>
  <c r="AI153" i="26"/>
  <c r="AJ153" i="26"/>
  <c r="AK153" i="26"/>
  <c r="AL153" i="26"/>
  <c r="AM153" i="26"/>
  <c r="AN153" i="26"/>
  <c r="AO153" i="26"/>
  <c r="AP153" i="26"/>
  <c r="AQ153" i="26"/>
  <c r="AR153" i="26"/>
  <c r="AS153" i="26"/>
  <c r="G158" i="26"/>
  <c r="H158" i="26"/>
  <c r="I158" i="26"/>
  <c r="J158" i="26"/>
  <c r="K158" i="26"/>
  <c r="L158" i="26"/>
  <c r="M158" i="26"/>
  <c r="N158" i="26"/>
  <c r="O158" i="26"/>
  <c r="P158" i="26"/>
  <c r="Q158" i="26"/>
  <c r="R158" i="26"/>
  <c r="AH158" i="26"/>
  <c r="AI158" i="26"/>
  <c r="AJ158" i="26"/>
  <c r="AK158" i="26"/>
  <c r="AL158" i="26"/>
  <c r="AM158" i="26"/>
  <c r="AN158" i="26"/>
  <c r="AO158" i="26"/>
  <c r="AP158" i="26"/>
  <c r="AQ158" i="26"/>
  <c r="AR158" i="26"/>
  <c r="AS158" i="26"/>
  <c r="G160" i="26"/>
  <c r="H160" i="26"/>
  <c r="I160" i="26"/>
  <c r="J160" i="26"/>
  <c r="K160" i="26"/>
  <c r="L160" i="26"/>
  <c r="M160" i="26"/>
  <c r="N160" i="26"/>
  <c r="O160" i="26"/>
  <c r="P160" i="26"/>
  <c r="Q160" i="26"/>
  <c r="R160" i="26"/>
  <c r="AH160" i="26"/>
  <c r="AI160" i="26"/>
  <c r="AJ160" i="26"/>
  <c r="AK160" i="26"/>
  <c r="AL160" i="26"/>
  <c r="AM160" i="26"/>
  <c r="AN160" i="26"/>
  <c r="AO160" i="26"/>
  <c r="AP160" i="26"/>
  <c r="AQ160" i="26"/>
  <c r="AR160" i="26"/>
  <c r="AS160" i="26"/>
  <c r="G161" i="26"/>
  <c r="H161" i="26"/>
  <c r="I161" i="26"/>
  <c r="J161" i="26"/>
  <c r="K161" i="26"/>
  <c r="L161" i="26"/>
  <c r="M161" i="26"/>
  <c r="N161" i="26"/>
  <c r="O161" i="26"/>
  <c r="P161" i="26"/>
  <c r="Q161" i="26"/>
  <c r="R161" i="26"/>
  <c r="AH161" i="26"/>
  <c r="AI161" i="26"/>
  <c r="AJ161" i="26"/>
  <c r="AK161" i="26"/>
  <c r="AL161" i="26"/>
  <c r="AM161" i="26"/>
  <c r="AN161" i="26"/>
  <c r="AO161" i="26"/>
  <c r="AP161" i="26"/>
  <c r="AQ161" i="26"/>
  <c r="AR161" i="26"/>
  <c r="AS161" i="26"/>
  <c r="G162" i="26"/>
  <c r="H162" i="26"/>
  <c r="I162" i="26"/>
  <c r="J162" i="26"/>
  <c r="K162" i="26"/>
  <c r="L162" i="26"/>
  <c r="M162" i="26"/>
  <c r="N162" i="26"/>
  <c r="O162" i="26"/>
  <c r="P162" i="26"/>
  <c r="Q162" i="26"/>
  <c r="R162" i="26"/>
  <c r="AH162" i="26"/>
  <c r="AI162" i="26"/>
  <c r="AJ162" i="26"/>
  <c r="AK162" i="26"/>
  <c r="AL162" i="26"/>
  <c r="AM162" i="26"/>
  <c r="AN162" i="26"/>
  <c r="AO162" i="26"/>
  <c r="AP162" i="26"/>
  <c r="AQ162" i="26"/>
  <c r="AR162" i="26"/>
  <c r="AS162" i="26"/>
  <c r="G164" i="26"/>
  <c r="H164" i="26"/>
  <c r="I164" i="26"/>
  <c r="J164" i="26"/>
  <c r="K164" i="26"/>
  <c r="L164" i="26"/>
  <c r="M164" i="26"/>
  <c r="N164" i="26"/>
  <c r="O164" i="26"/>
  <c r="P164" i="26"/>
  <c r="Q164" i="26"/>
  <c r="R164" i="26"/>
  <c r="AH164" i="26"/>
  <c r="AI164" i="26"/>
  <c r="AJ164" i="26"/>
  <c r="AK164" i="26"/>
  <c r="AL164" i="26"/>
  <c r="AM164" i="26"/>
  <c r="AN164" i="26"/>
  <c r="AO164" i="26"/>
  <c r="AP164" i="26"/>
  <c r="AQ164" i="26"/>
  <c r="AR164" i="26"/>
  <c r="AS164" i="26"/>
  <c r="G165" i="26"/>
  <c r="H165" i="26"/>
  <c r="I165" i="26"/>
  <c r="J165" i="26"/>
  <c r="K165" i="26"/>
  <c r="L165" i="26"/>
  <c r="M165" i="26"/>
  <c r="N165" i="26"/>
  <c r="O165" i="26"/>
  <c r="P165" i="26"/>
  <c r="Q165" i="26"/>
  <c r="R165" i="26"/>
  <c r="AH165" i="26"/>
  <c r="AI165" i="26"/>
  <c r="AJ165" i="26"/>
  <c r="AK165" i="26"/>
  <c r="AL165" i="26"/>
  <c r="AM165" i="26"/>
  <c r="AN165" i="26"/>
  <c r="AO165" i="26"/>
  <c r="AP165" i="26"/>
  <c r="AQ165" i="26"/>
  <c r="AR165" i="26"/>
  <c r="AS165" i="26"/>
  <c r="G166" i="26"/>
  <c r="H166" i="26"/>
  <c r="I166" i="26"/>
  <c r="J166" i="26"/>
  <c r="K166" i="26"/>
  <c r="L166" i="26"/>
  <c r="M166" i="26"/>
  <c r="N166" i="26"/>
  <c r="O166" i="26"/>
  <c r="P166" i="26"/>
  <c r="Q166" i="26"/>
  <c r="R166" i="26"/>
  <c r="AH166" i="26"/>
  <c r="AI166" i="26"/>
  <c r="AJ166" i="26"/>
  <c r="AK166" i="26"/>
  <c r="AL166" i="26"/>
  <c r="AM166" i="26"/>
  <c r="AN166" i="26"/>
  <c r="AO166" i="26"/>
  <c r="AP166" i="26"/>
  <c r="AQ166" i="26"/>
  <c r="AR166" i="26"/>
  <c r="AS166" i="26"/>
  <c r="G168" i="26"/>
  <c r="H168" i="26"/>
  <c r="I168" i="26"/>
  <c r="J168" i="26"/>
  <c r="K168" i="26"/>
  <c r="L168" i="26"/>
  <c r="M168" i="26"/>
  <c r="N168" i="26"/>
  <c r="O168" i="26"/>
  <c r="P168" i="26"/>
  <c r="Q168" i="26"/>
  <c r="R168" i="26"/>
  <c r="AH168" i="26"/>
  <c r="AI168" i="26"/>
  <c r="AJ168" i="26"/>
  <c r="AK168" i="26"/>
  <c r="AL168" i="26"/>
  <c r="AM168" i="26"/>
  <c r="AN168" i="26"/>
  <c r="AO168" i="26"/>
  <c r="AP168" i="26"/>
  <c r="AQ168" i="26"/>
  <c r="AR168" i="26"/>
  <c r="AS168" i="26"/>
  <c r="G169" i="26"/>
  <c r="H169" i="26"/>
  <c r="I169" i="26"/>
  <c r="J169" i="26"/>
  <c r="K169" i="26"/>
  <c r="L169" i="26"/>
  <c r="M169" i="26"/>
  <c r="N169" i="26"/>
  <c r="O169" i="26"/>
  <c r="P169" i="26"/>
  <c r="Q169" i="26"/>
  <c r="R169" i="26"/>
  <c r="AH169" i="26"/>
  <c r="AI169" i="26"/>
  <c r="AJ169" i="26"/>
  <c r="AK169" i="26"/>
  <c r="AL169" i="26"/>
  <c r="AM169" i="26"/>
  <c r="AN169" i="26"/>
  <c r="AO169" i="26"/>
  <c r="AP169" i="26"/>
  <c r="AQ169" i="26"/>
  <c r="AR169" i="26"/>
  <c r="AS169" i="26"/>
  <c r="G170" i="26"/>
  <c r="H170" i="26"/>
  <c r="I170" i="26"/>
  <c r="J170" i="26"/>
  <c r="K170" i="26"/>
  <c r="L170" i="26"/>
  <c r="M170" i="26"/>
  <c r="N170" i="26"/>
  <c r="O170" i="26"/>
  <c r="P170" i="26"/>
  <c r="Q170" i="26"/>
  <c r="R170" i="26"/>
  <c r="AH170" i="26"/>
  <c r="AI170" i="26"/>
  <c r="AJ170" i="26"/>
  <c r="AK170" i="26"/>
  <c r="AL170" i="26"/>
  <c r="AM170" i="26"/>
  <c r="AN170" i="26"/>
  <c r="AO170" i="26"/>
  <c r="AP170" i="26"/>
  <c r="AQ170" i="26"/>
  <c r="AR170" i="26"/>
  <c r="AS170" i="26"/>
  <c r="G171" i="26"/>
  <c r="H171" i="26"/>
  <c r="I171" i="26"/>
  <c r="J171" i="26"/>
  <c r="K171" i="26"/>
  <c r="L171" i="26"/>
  <c r="M171" i="26"/>
  <c r="N171" i="26"/>
  <c r="O171" i="26"/>
  <c r="P171" i="26"/>
  <c r="Q171" i="26"/>
  <c r="R171" i="26"/>
  <c r="AH171" i="26"/>
  <c r="AI171" i="26"/>
  <c r="AJ171" i="26"/>
  <c r="AK171" i="26"/>
  <c r="AL171" i="26"/>
  <c r="AM171" i="26"/>
  <c r="AN171" i="26"/>
  <c r="AO171" i="26"/>
  <c r="AP171" i="26"/>
  <c r="AQ171" i="26"/>
  <c r="AR171" i="26"/>
  <c r="AS171" i="26"/>
  <c r="A181" i="26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AH10" i="25"/>
  <c r="AI10" i="25"/>
  <c r="AJ10" i="25"/>
  <c r="AK10" i="25"/>
  <c r="AL10" i="25"/>
  <c r="AM10" i="25"/>
  <c r="AN10" i="25"/>
  <c r="AO10" i="25"/>
  <c r="AP10" i="25"/>
  <c r="AQ10" i="25"/>
  <c r="AR10" i="25"/>
  <c r="AS10" i="25"/>
  <c r="AT10" i="25"/>
  <c r="AU10" i="25"/>
  <c r="AV10" i="25"/>
  <c r="AW10" i="25"/>
  <c r="AX10" i="25"/>
  <c r="AY10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AH11" i="25"/>
  <c r="AI11" i="25"/>
  <c r="AJ11" i="25"/>
  <c r="AK11" i="25"/>
  <c r="AL11" i="25"/>
  <c r="AM11" i="25"/>
  <c r="AN11" i="25"/>
  <c r="AO11" i="25"/>
  <c r="AP11" i="25"/>
  <c r="AQ11" i="25"/>
  <c r="AR11" i="25"/>
  <c r="AS11" i="25"/>
  <c r="AT11" i="25"/>
  <c r="AU11" i="25"/>
  <c r="AV11" i="25"/>
  <c r="AW11" i="25"/>
  <c r="AX11" i="25"/>
  <c r="AY11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AH13" i="25"/>
  <c r="AI13" i="25"/>
  <c r="AJ13" i="25"/>
  <c r="AN13" i="25"/>
  <c r="AO13" i="25"/>
  <c r="AP13" i="25"/>
  <c r="AQ13" i="25"/>
  <c r="AR13" i="25"/>
  <c r="AS13" i="25"/>
  <c r="AT13" i="25"/>
  <c r="AU13" i="25"/>
  <c r="AV13" i="25"/>
  <c r="AW13" i="25"/>
  <c r="AX13" i="25"/>
  <c r="AY13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AK15" i="25"/>
  <c r="AL15" i="25"/>
  <c r="AM15" i="25"/>
  <c r="AN15" i="25"/>
  <c r="AO15" i="25"/>
  <c r="AP15" i="25"/>
  <c r="AQ15" i="25"/>
  <c r="AR15" i="25"/>
  <c r="AS15" i="25"/>
  <c r="AT15" i="25"/>
  <c r="AU15" i="25"/>
  <c r="AV15" i="25"/>
  <c r="AW15" i="25"/>
  <c r="AX15" i="25"/>
  <c r="AY15" i="25"/>
  <c r="W16" i="25"/>
  <c r="V16" i="25" s="1"/>
  <c r="AX16" i="25"/>
  <c r="AW16" i="25" s="1"/>
  <c r="T17" i="25"/>
  <c r="S17" i="25" s="1"/>
  <c r="W17" i="25"/>
  <c r="V17" i="25" s="1"/>
  <c r="AX17" i="25"/>
  <c r="AW17" i="25" s="1"/>
  <c r="W18" i="25"/>
  <c r="T18" i="25" s="1"/>
  <c r="AU18" i="25"/>
  <c r="AX18" i="25"/>
  <c r="AW18" i="25" s="1"/>
  <c r="AY18" i="25"/>
  <c r="W19" i="25"/>
  <c r="AX19" i="25"/>
  <c r="AW19" i="25" s="1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AH21" i="25"/>
  <c r="AI21" i="25"/>
  <c r="AJ21" i="25"/>
  <c r="AK21" i="25"/>
  <c r="AL21" i="25"/>
  <c r="AM21" i="25"/>
  <c r="AN21" i="25"/>
  <c r="AO21" i="25"/>
  <c r="AP21" i="25"/>
  <c r="AQ21" i="25"/>
  <c r="AR21" i="25"/>
  <c r="AS21" i="25"/>
  <c r="AT21" i="25"/>
  <c r="AU21" i="25"/>
  <c r="AV21" i="25"/>
  <c r="AW21" i="25"/>
  <c r="AX21" i="25"/>
  <c r="AY21" i="25"/>
  <c r="P23" i="25"/>
  <c r="P24" i="25" s="1"/>
  <c r="Q23" i="25"/>
  <c r="Q24" i="25" s="1"/>
  <c r="R23" i="25"/>
  <c r="R24" i="25" s="1"/>
  <c r="S23" i="25"/>
  <c r="S24" i="25" s="1"/>
  <c r="T23" i="25"/>
  <c r="T24" i="25" s="1"/>
  <c r="U23" i="25"/>
  <c r="U24" i="25" s="1"/>
  <c r="V23" i="25"/>
  <c r="V24" i="25" s="1"/>
  <c r="W23" i="25"/>
  <c r="W24" i="25" s="1"/>
  <c r="X23" i="25"/>
  <c r="X24" i="25" s="1"/>
  <c r="AQ23" i="25"/>
  <c r="AQ24" i="25" s="1"/>
  <c r="AR23" i="25"/>
  <c r="AR24" i="25" s="1"/>
  <c r="AS23" i="25"/>
  <c r="AS24" i="25" s="1"/>
  <c r="AT23" i="25"/>
  <c r="AT24" i="25" s="1"/>
  <c r="AU23" i="25"/>
  <c r="AU24" i="25" s="1"/>
  <c r="AV23" i="25"/>
  <c r="AV24" i="25" s="1"/>
  <c r="AW23" i="25"/>
  <c r="AW24" i="25" s="1"/>
  <c r="AX23" i="25"/>
  <c r="AX24" i="25" s="1"/>
  <c r="AY23" i="25"/>
  <c r="AY24" i="25" s="1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AH25" i="25"/>
  <c r="AI25" i="25"/>
  <c r="AJ25" i="25"/>
  <c r="AK25" i="25"/>
  <c r="AL25" i="25"/>
  <c r="AM25" i="25"/>
  <c r="AN25" i="25"/>
  <c r="AO25" i="25"/>
  <c r="AP25" i="25"/>
  <c r="AQ25" i="25"/>
  <c r="AR25" i="25"/>
  <c r="AS25" i="25"/>
  <c r="AT25" i="25"/>
  <c r="AU25" i="25"/>
  <c r="AV25" i="25"/>
  <c r="AW25" i="25"/>
  <c r="AX25" i="25"/>
  <c r="AY25" i="25"/>
  <c r="G28" i="25"/>
  <c r="G32" i="25" s="1"/>
  <c r="H28" i="25"/>
  <c r="I28" i="25"/>
  <c r="I32" i="25" s="1"/>
  <c r="J28" i="25"/>
  <c r="J32" i="25" s="1"/>
  <c r="K28" i="25"/>
  <c r="K32" i="25" s="1"/>
  <c r="L28" i="25"/>
  <c r="L32" i="25" s="1"/>
  <c r="M28" i="25"/>
  <c r="M32" i="25" s="1"/>
  <c r="N28" i="25"/>
  <c r="N32" i="25" s="1"/>
  <c r="O28" i="25"/>
  <c r="O32" i="25" s="1"/>
  <c r="P28" i="25"/>
  <c r="Q28" i="25"/>
  <c r="Q32" i="25" s="1"/>
  <c r="R28" i="25"/>
  <c r="R32" i="25" s="1"/>
  <c r="S28" i="25"/>
  <c r="S32" i="25" s="1"/>
  <c r="T28" i="25"/>
  <c r="U28" i="25"/>
  <c r="U32" i="25" s="1"/>
  <c r="V28" i="25"/>
  <c r="V32" i="25" s="1"/>
  <c r="W28" i="25"/>
  <c r="W32" i="25" s="1"/>
  <c r="X28" i="25"/>
  <c r="AH28" i="25"/>
  <c r="AH32" i="25" s="1"/>
  <c r="AI28" i="25"/>
  <c r="AI32" i="25" s="1"/>
  <c r="AJ28" i="25"/>
  <c r="AJ32" i="25" s="1"/>
  <c r="AK28" i="25"/>
  <c r="AK32" i="25" s="1"/>
  <c r="AL28" i="25"/>
  <c r="AL32" i="25" s="1"/>
  <c r="AM28" i="25"/>
  <c r="AM32" i="25" s="1"/>
  <c r="AN28" i="25"/>
  <c r="AN32" i="25" s="1"/>
  <c r="AO28" i="25"/>
  <c r="AP28" i="25"/>
  <c r="AP32" i="25" s="1"/>
  <c r="AQ28" i="25"/>
  <c r="AQ32" i="25" s="1"/>
  <c r="AR28" i="25"/>
  <c r="AR32" i="25" s="1"/>
  <c r="AS28" i="25"/>
  <c r="AT28" i="25"/>
  <c r="AT32" i="25" s="1"/>
  <c r="AU28" i="25"/>
  <c r="AU32" i="25" s="1"/>
  <c r="AV28" i="25"/>
  <c r="AV32" i="25" s="1"/>
  <c r="AW28" i="25"/>
  <c r="AW32" i="25" s="1"/>
  <c r="AX28" i="25"/>
  <c r="AX32" i="25" s="1"/>
  <c r="AY28" i="25"/>
  <c r="AY32" i="25" s="1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AH29" i="25"/>
  <c r="AI29" i="25"/>
  <c r="AJ29" i="25"/>
  <c r="AK29" i="25"/>
  <c r="AL29" i="25"/>
  <c r="AM29" i="25"/>
  <c r="AN29" i="25"/>
  <c r="AO29" i="25"/>
  <c r="AP29" i="25"/>
  <c r="AQ29" i="25"/>
  <c r="AR29" i="25"/>
  <c r="AS29" i="25"/>
  <c r="AT29" i="25"/>
  <c r="AU29" i="25"/>
  <c r="AV29" i="25"/>
  <c r="AW29" i="25"/>
  <c r="AX29" i="25"/>
  <c r="AY29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AK30" i="25"/>
  <c r="AL30" i="25"/>
  <c r="AM30" i="25"/>
  <c r="AN30" i="25"/>
  <c r="AO30" i="25"/>
  <c r="AP30" i="25"/>
  <c r="AQ30" i="25"/>
  <c r="AR30" i="25"/>
  <c r="AS30" i="25"/>
  <c r="AT30" i="25"/>
  <c r="AU30" i="25"/>
  <c r="AV30" i="25"/>
  <c r="AW30" i="25"/>
  <c r="AX30" i="25"/>
  <c r="AY30" i="25"/>
  <c r="H32" i="25"/>
  <c r="P32" i="25"/>
  <c r="T32" i="25"/>
  <c r="X32" i="25"/>
  <c r="AO32" i="25"/>
  <c r="AS32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AN33" i="25"/>
  <c r="AO33" i="25"/>
  <c r="AP33" i="25"/>
  <c r="AQ33" i="25"/>
  <c r="AR33" i="25"/>
  <c r="AS33" i="25"/>
  <c r="AT33" i="25"/>
  <c r="AU33" i="25"/>
  <c r="AV33" i="25"/>
  <c r="AW33" i="25"/>
  <c r="AX33" i="25"/>
  <c r="AY33" i="25"/>
  <c r="J34" i="25"/>
  <c r="G34" i="25" s="1"/>
  <c r="M34" i="25"/>
  <c r="N34" i="25"/>
  <c r="K34" i="25" s="1"/>
  <c r="H34" i="25" s="1"/>
  <c r="O34" i="25"/>
  <c r="L34" i="25" s="1"/>
  <c r="I34" i="25" s="1"/>
  <c r="P34" i="25"/>
  <c r="Q34" i="25"/>
  <c r="R34" i="25"/>
  <c r="S34" i="25"/>
  <c r="T34" i="25"/>
  <c r="U34" i="25"/>
  <c r="V34" i="25"/>
  <c r="W34" i="25"/>
  <c r="X34" i="25"/>
  <c r="AN34" i="25"/>
  <c r="AK34" i="25" s="1"/>
  <c r="AH34" i="25" s="1"/>
  <c r="AO34" i="25"/>
  <c r="AL34" i="25" s="1"/>
  <c r="AI34" i="25" s="1"/>
  <c r="AP34" i="25"/>
  <c r="AM34" i="25" s="1"/>
  <c r="AJ34" i="25" s="1"/>
  <c r="AQ34" i="25"/>
  <c r="AR34" i="25"/>
  <c r="AS34" i="25"/>
  <c r="AT34" i="25"/>
  <c r="AU34" i="25"/>
  <c r="AV34" i="25"/>
  <c r="AW34" i="25"/>
  <c r="AX34" i="25"/>
  <c r="AY34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AH38" i="25"/>
  <c r="AI38" i="25"/>
  <c r="AJ38" i="25"/>
  <c r="AK38" i="25"/>
  <c r="AL38" i="25"/>
  <c r="AM38" i="25"/>
  <c r="AN38" i="25"/>
  <c r="AO38" i="25"/>
  <c r="AP38" i="25"/>
  <c r="AQ38" i="25"/>
  <c r="AR38" i="25"/>
  <c r="AS38" i="25"/>
  <c r="AT38" i="25"/>
  <c r="AU38" i="25"/>
  <c r="AV38" i="25"/>
  <c r="AW38" i="25"/>
  <c r="AX38" i="25"/>
  <c r="AY38" i="25"/>
  <c r="AB46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AH59" i="25"/>
  <c r="AI59" i="25"/>
  <c r="AJ59" i="25"/>
  <c r="AK59" i="25"/>
  <c r="AL59" i="25"/>
  <c r="AM59" i="25"/>
  <c r="AN59" i="25"/>
  <c r="AO59" i="25"/>
  <c r="AP59" i="25"/>
  <c r="AQ59" i="25"/>
  <c r="AR59" i="25"/>
  <c r="AS59" i="25"/>
  <c r="AT59" i="25"/>
  <c r="AU59" i="25"/>
  <c r="AV59" i="25"/>
  <c r="AW59" i="25"/>
  <c r="AX59" i="25"/>
  <c r="AY59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G64" i="25"/>
  <c r="I64" i="25"/>
  <c r="K64" i="25"/>
  <c r="J64" i="25" s="1"/>
  <c r="L64" i="25"/>
  <c r="N64" i="25"/>
  <c r="M64" i="25" s="1"/>
  <c r="O64" i="25"/>
  <c r="Q64" i="25"/>
  <c r="P64" i="25" s="1"/>
  <c r="AH64" i="25"/>
  <c r="AJ64" i="25"/>
  <c r="AL64" i="25"/>
  <c r="AM64" i="25" s="1"/>
  <c r="AO64" i="25"/>
  <c r="AN64" i="25" s="1"/>
  <c r="AR64" i="25"/>
  <c r="AQ64" i="25" s="1"/>
  <c r="G65" i="25"/>
  <c r="I65" i="25"/>
  <c r="K65" i="25"/>
  <c r="J65" i="25" s="1"/>
  <c r="N65" i="25"/>
  <c r="O65" i="25" s="1"/>
  <c r="Q65" i="25"/>
  <c r="R65" i="25" s="1"/>
  <c r="AH65" i="25"/>
  <c r="AJ65" i="25"/>
  <c r="AL65" i="25"/>
  <c r="AK65" i="25" s="1"/>
  <c r="AN65" i="25"/>
  <c r="AP65" i="25"/>
  <c r="AR65" i="25"/>
  <c r="AS65" i="25" s="1"/>
  <c r="G66" i="25"/>
  <c r="I66" i="25"/>
  <c r="K66" i="25"/>
  <c r="J66" i="25" s="1"/>
  <c r="N66" i="25"/>
  <c r="M66" i="25" s="1"/>
  <c r="Q66" i="25"/>
  <c r="R66" i="25" s="1"/>
  <c r="AH66" i="25"/>
  <c r="AJ66" i="25"/>
  <c r="AL66" i="25"/>
  <c r="AK66" i="25" s="1"/>
  <c r="AN66" i="25"/>
  <c r="AP66" i="25"/>
  <c r="AR66" i="25"/>
  <c r="G67" i="25"/>
  <c r="I67" i="25"/>
  <c r="K67" i="25"/>
  <c r="N67" i="25"/>
  <c r="M67" i="25" s="1"/>
  <c r="Q67" i="25"/>
  <c r="R67" i="25" s="1"/>
  <c r="AH67" i="25"/>
  <c r="AJ67" i="25"/>
  <c r="AL67" i="25"/>
  <c r="AM67" i="25" s="1"/>
  <c r="AN67" i="25"/>
  <c r="AP67" i="25"/>
  <c r="AR67" i="25"/>
  <c r="AS67" i="25" s="1"/>
  <c r="G68" i="25"/>
  <c r="V26" i="25" s="1"/>
  <c r="S26" i="25" s="1"/>
  <c r="P26" i="25" s="1"/>
  <c r="M26" i="25" s="1"/>
  <c r="J26" i="25" s="1"/>
  <c r="G26" i="25" s="1"/>
  <c r="H68" i="25"/>
  <c r="W26" i="25" s="1"/>
  <c r="T26" i="25" s="1"/>
  <c r="Q26" i="25" s="1"/>
  <c r="N26" i="25" s="1"/>
  <c r="K26" i="25" s="1"/>
  <c r="H26" i="25" s="1"/>
  <c r="I68" i="25"/>
  <c r="X26" i="25" s="1"/>
  <c r="U26" i="25" s="1"/>
  <c r="R26" i="25" s="1"/>
  <c r="O26" i="25" s="1"/>
  <c r="L26" i="25" s="1"/>
  <c r="I26" i="25" s="1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AH68" i="25"/>
  <c r="AW26" i="25" s="1"/>
  <c r="AT26" i="25" s="1"/>
  <c r="AQ26" i="25" s="1"/>
  <c r="AN26" i="25" s="1"/>
  <c r="AK26" i="25" s="1"/>
  <c r="AH26" i="25" s="1"/>
  <c r="AI68" i="25"/>
  <c r="AX26" i="25" s="1"/>
  <c r="AU26" i="25" s="1"/>
  <c r="AR26" i="25" s="1"/>
  <c r="AO26" i="25" s="1"/>
  <c r="AL26" i="25" s="1"/>
  <c r="AI26" i="25" s="1"/>
  <c r="AJ68" i="25"/>
  <c r="AY26" i="25" s="1"/>
  <c r="AV26" i="25" s="1"/>
  <c r="AS26" i="25" s="1"/>
  <c r="AP26" i="25" s="1"/>
  <c r="AM26" i="25" s="1"/>
  <c r="AJ26" i="25" s="1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AU72" i="25"/>
  <c r="AV72" i="25"/>
  <c r="AW72" i="25"/>
  <c r="AX72" i="25"/>
  <c r="AY72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AU74" i="25"/>
  <c r="AV74" i="25"/>
  <c r="AW74" i="25"/>
  <c r="AX74" i="25"/>
  <c r="AY74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AV75" i="25"/>
  <c r="AW75" i="25"/>
  <c r="AX75" i="25"/>
  <c r="AY75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AU76" i="25"/>
  <c r="AV76" i="25"/>
  <c r="AW76" i="25"/>
  <c r="AX76" i="25"/>
  <c r="AY76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AU78" i="25"/>
  <c r="AV78" i="25"/>
  <c r="AW78" i="25"/>
  <c r="AX78" i="25"/>
  <c r="AY78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AV79" i="25"/>
  <c r="AW79" i="25"/>
  <c r="AX79" i="25"/>
  <c r="AY79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AU80" i="25"/>
  <c r="AV80" i="25"/>
  <c r="AW80" i="25"/>
  <c r="AX80" i="25"/>
  <c r="AY80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AU81" i="25"/>
  <c r="AV81" i="25"/>
  <c r="AW81" i="25"/>
  <c r="AX81" i="25"/>
  <c r="AY81" i="25"/>
  <c r="AB91" i="25"/>
  <c r="AB136" i="25" s="1"/>
  <c r="AB181" i="25" s="1"/>
  <c r="G104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AH104" i="25"/>
  <c r="AI104" i="25"/>
  <c r="AJ104" i="25"/>
  <c r="AK104" i="25"/>
  <c r="AL104" i="25"/>
  <c r="AM104" i="25"/>
  <c r="AN104" i="25"/>
  <c r="AO104" i="25"/>
  <c r="AP104" i="25"/>
  <c r="AQ104" i="25"/>
  <c r="AR104" i="25"/>
  <c r="AS104" i="25"/>
  <c r="AT104" i="25"/>
  <c r="AU104" i="25"/>
  <c r="AV104" i="25"/>
  <c r="AW104" i="25"/>
  <c r="AX104" i="25"/>
  <c r="AY104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AH106" i="25"/>
  <c r="AI106" i="25"/>
  <c r="AJ106" i="25"/>
  <c r="AK106" i="25"/>
  <c r="AL106" i="25"/>
  <c r="AM106" i="25"/>
  <c r="AN106" i="25"/>
  <c r="AO106" i="25"/>
  <c r="AP106" i="25"/>
  <c r="AQ106" i="25"/>
  <c r="AR106" i="25"/>
  <c r="AS106" i="25"/>
  <c r="AT106" i="25"/>
  <c r="AU106" i="25"/>
  <c r="AV106" i="25"/>
  <c r="AW106" i="25"/>
  <c r="AX106" i="25"/>
  <c r="AY106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AH107" i="25"/>
  <c r="AI107" i="25"/>
  <c r="AJ107" i="25"/>
  <c r="AK107" i="25"/>
  <c r="AL107" i="25"/>
  <c r="AM107" i="25"/>
  <c r="AN107" i="25"/>
  <c r="AO107" i="25"/>
  <c r="AP107" i="25"/>
  <c r="AQ107" i="25"/>
  <c r="AR107" i="25"/>
  <c r="AS107" i="25"/>
  <c r="AT107" i="25"/>
  <c r="AU107" i="25"/>
  <c r="AV107" i="25"/>
  <c r="AW107" i="25"/>
  <c r="AX107" i="25"/>
  <c r="AY107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AH108" i="25"/>
  <c r="AI108" i="25"/>
  <c r="AJ108" i="25"/>
  <c r="AK108" i="25"/>
  <c r="AL108" i="25"/>
  <c r="AM108" i="25"/>
  <c r="AN108" i="25"/>
  <c r="AO108" i="25"/>
  <c r="AP108" i="25"/>
  <c r="AQ108" i="25"/>
  <c r="AR108" i="25"/>
  <c r="AS108" i="25"/>
  <c r="AT108" i="25"/>
  <c r="AU108" i="25"/>
  <c r="AV108" i="25"/>
  <c r="AW108" i="25"/>
  <c r="AX108" i="25"/>
  <c r="AY108" i="25"/>
  <c r="G113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AH113" i="25"/>
  <c r="AI113" i="25"/>
  <c r="AJ113" i="25"/>
  <c r="AK113" i="25"/>
  <c r="AL113" i="25"/>
  <c r="AM113" i="25"/>
  <c r="AN113" i="25"/>
  <c r="AO113" i="25"/>
  <c r="AP113" i="25"/>
  <c r="AQ113" i="25"/>
  <c r="AR113" i="25"/>
  <c r="AS113" i="25"/>
  <c r="AT113" i="25"/>
  <c r="AU113" i="25"/>
  <c r="AV113" i="25"/>
  <c r="AW113" i="25"/>
  <c r="AX113" i="25"/>
  <c r="AY113" i="25"/>
  <c r="G115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AH115" i="25"/>
  <c r="AI115" i="25"/>
  <c r="AJ115" i="25"/>
  <c r="AK115" i="25"/>
  <c r="AL115" i="25"/>
  <c r="AM115" i="25"/>
  <c r="AN115" i="25"/>
  <c r="AO115" i="25"/>
  <c r="AP115" i="25"/>
  <c r="AQ115" i="25"/>
  <c r="AR115" i="25"/>
  <c r="AS115" i="25"/>
  <c r="AT115" i="25"/>
  <c r="AU115" i="25"/>
  <c r="AV115" i="25"/>
  <c r="AW115" i="25"/>
  <c r="AX115" i="25"/>
  <c r="AY115" i="25"/>
  <c r="G116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AH116" i="25"/>
  <c r="AI116" i="25"/>
  <c r="AJ116" i="25"/>
  <c r="AK116" i="25"/>
  <c r="AL116" i="25"/>
  <c r="AM116" i="25"/>
  <c r="AN116" i="25"/>
  <c r="AO116" i="25"/>
  <c r="AP116" i="25"/>
  <c r="AQ116" i="25"/>
  <c r="AR116" i="25"/>
  <c r="AS116" i="25"/>
  <c r="AT116" i="25"/>
  <c r="AU116" i="25"/>
  <c r="AV116" i="25"/>
  <c r="AW116" i="25"/>
  <c r="AX116" i="25"/>
  <c r="AY116" i="25"/>
  <c r="G117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AH117" i="25"/>
  <c r="AI117" i="25"/>
  <c r="AJ117" i="25"/>
  <c r="AK117" i="25"/>
  <c r="AL117" i="25"/>
  <c r="AM117" i="25"/>
  <c r="AN117" i="25"/>
  <c r="AO117" i="25"/>
  <c r="AP117" i="25"/>
  <c r="AQ117" i="25"/>
  <c r="AR117" i="25"/>
  <c r="AS117" i="25"/>
  <c r="AT117" i="25"/>
  <c r="AU117" i="25"/>
  <c r="AV117" i="25"/>
  <c r="AW117" i="25"/>
  <c r="AX117" i="25"/>
  <c r="AY117" i="25"/>
  <c r="G119" i="25"/>
  <c r="G123" i="25" s="1"/>
  <c r="H119" i="25"/>
  <c r="H123" i="25" s="1"/>
  <c r="I119" i="25"/>
  <c r="I123" i="25" s="1"/>
  <c r="J119" i="25"/>
  <c r="J123" i="25" s="1"/>
  <c r="K119" i="25"/>
  <c r="K123" i="25" s="1"/>
  <c r="L119" i="25"/>
  <c r="L123" i="25" s="1"/>
  <c r="M119" i="25"/>
  <c r="M123" i="25" s="1"/>
  <c r="N119" i="25"/>
  <c r="N123" i="25" s="1"/>
  <c r="O119" i="25"/>
  <c r="O123" i="25" s="1"/>
  <c r="P119" i="25"/>
  <c r="P123" i="25" s="1"/>
  <c r="Q119" i="25"/>
  <c r="Q123" i="25" s="1"/>
  <c r="R119" i="25"/>
  <c r="R123" i="25" s="1"/>
  <c r="S119" i="25"/>
  <c r="S123" i="25" s="1"/>
  <c r="T119" i="25"/>
  <c r="T123" i="25" s="1"/>
  <c r="U119" i="25"/>
  <c r="U123" i="25" s="1"/>
  <c r="V119" i="25"/>
  <c r="V123" i="25" s="1"/>
  <c r="W119" i="25"/>
  <c r="W123" i="25" s="1"/>
  <c r="X119" i="25"/>
  <c r="X123" i="25" s="1"/>
  <c r="AH119" i="25"/>
  <c r="AH123" i="25" s="1"/>
  <c r="AI119" i="25"/>
  <c r="AI123" i="25" s="1"/>
  <c r="AJ119" i="25"/>
  <c r="AJ123" i="25" s="1"/>
  <c r="AK119" i="25"/>
  <c r="AK123" i="25" s="1"/>
  <c r="AL119" i="25"/>
  <c r="AL123" i="25" s="1"/>
  <c r="AM119" i="25"/>
  <c r="AM123" i="25" s="1"/>
  <c r="AN119" i="25"/>
  <c r="AN123" i="25" s="1"/>
  <c r="AO119" i="25"/>
  <c r="AO123" i="25" s="1"/>
  <c r="AP119" i="25"/>
  <c r="AP123" i="25" s="1"/>
  <c r="AQ119" i="25"/>
  <c r="AQ123" i="25" s="1"/>
  <c r="AR119" i="25"/>
  <c r="AR123" i="25" s="1"/>
  <c r="AS119" i="25"/>
  <c r="AS123" i="25" s="1"/>
  <c r="AT119" i="25"/>
  <c r="AT123" i="25" s="1"/>
  <c r="AU119" i="25"/>
  <c r="AU123" i="25" s="1"/>
  <c r="AV119" i="25"/>
  <c r="AV123" i="25" s="1"/>
  <c r="AW119" i="25"/>
  <c r="AW123" i="25" s="1"/>
  <c r="AX119" i="25"/>
  <c r="AX123" i="25" s="1"/>
  <c r="AY119" i="25"/>
  <c r="AY123" i="25" s="1"/>
  <c r="G120" i="25"/>
  <c r="H120" i="25"/>
  <c r="I120" i="25"/>
  <c r="J120" i="25"/>
  <c r="K120" i="25"/>
  <c r="L120" i="25"/>
  <c r="M120" i="25"/>
  <c r="N120" i="25"/>
  <c r="O120" i="25"/>
  <c r="P120" i="25"/>
  <c r="Q120" i="25"/>
  <c r="R120" i="25"/>
  <c r="S120" i="25"/>
  <c r="T120" i="25"/>
  <c r="U120" i="25"/>
  <c r="V120" i="25"/>
  <c r="W120" i="25"/>
  <c r="X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AU120" i="25"/>
  <c r="AV120" i="25"/>
  <c r="AW120" i="25"/>
  <c r="AX120" i="25"/>
  <c r="AY120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AW121" i="25"/>
  <c r="AX121" i="25"/>
  <c r="AY121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X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AU125" i="25"/>
  <c r="AV125" i="25"/>
  <c r="AW125" i="25"/>
  <c r="AX125" i="25"/>
  <c r="AY125" i="25"/>
  <c r="G126" i="25"/>
  <c r="H126" i="25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X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AU126" i="25"/>
  <c r="AV126" i="25"/>
  <c r="AW126" i="25"/>
  <c r="AX126" i="25"/>
  <c r="AY126" i="25"/>
  <c r="A136" i="25"/>
  <c r="A181" i="25" s="1"/>
  <c r="G149" i="25"/>
  <c r="H149" i="25"/>
  <c r="I149" i="25"/>
  <c r="J149" i="25"/>
  <c r="K149" i="25"/>
  <c r="L149" i="25"/>
  <c r="M149" i="25"/>
  <c r="N149" i="25"/>
  <c r="O149" i="25"/>
  <c r="P149" i="25"/>
  <c r="Q149" i="25"/>
  <c r="R149" i="25"/>
  <c r="AH149" i="25"/>
  <c r="AI149" i="25"/>
  <c r="AJ149" i="25"/>
  <c r="AK149" i="25"/>
  <c r="AL149" i="25"/>
  <c r="AM149" i="25"/>
  <c r="AN149" i="25"/>
  <c r="AO149" i="25"/>
  <c r="AP149" i="25"/>
  <c r="AQ149" i="25"/>
  <c r="AR149" i="25"/>
  <c r="AS149" i="25"/>
  <c r="G151" i="25"/>
  <c r="H151" i="25"/>
  <c r="I151" i="25"/>
  <c r="J151" i="25"/>
  <c r="K151" i="25"/>
  <c r="L151" i="25"/>
  <c r="M151" i="25"/>
  <c r="N151" i="25"/>
  <c r="O151" i="25"/>
  <c r="P151" i="25"/>
  <c r="Q151" i="25"/>
  <c r="R151" i="25"/>
  <c r="AH151" i="25"/>
  <c r="AI151" i="25"/>
  <c r="AJ151" i="25"/>
  <c r="AK151" i="25"/>
  <c r="AL151" i="25"/>
  <c r="AM151" i="25"/>
  <c r="AN151" i="25"/>
  <c r="AO151" i="25"/>
  <c r="AP151" i="25"/>
  <c r="AQ151" i="25"/>
  <c r="AR151" i="25"/>
  <c r="AS151" i="25"/>
  <c r="G152" i="25"/>
  <c r="H152" i="25"/>
  <c r="I152" i="25"/>
  <c r="J152" i="25"/>
  <c r="K152" i="25"/>
  <c r="L152" i="25"/>
  <c r="M152" i="25"/>
  <c r="N152" i="25"/>
  <c r="O152" i="25"/>
  <c r="P152" i="25"/>
  <c r="Q152" i="25"/>
  <c r="R152" i="25"/>
  <c r="AH152" i="25"/>
  <c r="AI152" i="25"/>
  <c r="AJ152" i="25"/>
  <c r="AK152" i="25"/>
  <c r="AL152" i="25"/>
  <c r="AM152" i="25"/>
  <c r="AN152" i="25"/>
  <c r="AO152" i="25"/>
  <c r="AP152" i="25"/>
  <c r="AQ152" i="25"/>
  <c r="AR152" i="25"/>
  <c r="AS152" i="25"/>
  <c r="G153" i="25"/>
  <c r="H153" i="25"/>
  <c r="I153" i="25"/>
  <c r="J153" i="25"/>
  <c r="K153" i="25"/>
  <c r="L153" i="25"/>
  <c r="M153" i="25"/>
  <c r="N153" i="25"/>
  <c r="O153" i="25"/>
  <c r="P153" i="25"/>
  <c r="Q153" i="25"/>
  <c r="R153" i="25"/>
  <c r="AH153" i="25"/>
  <c r="AI153" i="25"/>
  <c r="AJ153" i="25"/>
  <c r="AK153" i="25"/>
  <c r="AL153" i="25"/>
  <c r="AM153" i="25"/>
  <c r="AN153" i="25"/>
  <c r="AO153" i="25"/>
  <c r="AP153" i="25"/>
  <c r="AQ153" i="25"/>
  <c r="AR153" i="25"/>
  <c r="AS153" i="25"/>
  <c r="G158" i="25"/>
  <c r="H158" i="25"/>
  <c r="I158" i="25"/>
  <c r="J158" i="25"/>
  <c r="K158" i="25"/>
  <c r="L158" i="25"/>
  <c r="M158" i="25"/>
  <c r="N158" i="25"/>
  <c r="O158" i="25"/>
  <c r="P158" i="25"/>
  <c r="Q158" i="25"/>
  <c r="R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G160" i="25"/>
  <c r="H160" i="25"/>
  <c r="I160" i="25"/>
  <c r="J160" i="25"/>
  <c r="K160" i="25"/>
  <c r="L160" i="25"/>
  <c r="M160" i="25"/>
  <c r="N160" i="25"/>
  <c r="O160" i="25"/>
  <c r="P160" i="25"/>
  <c r="Q160" i="25"/>
  <c r="R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G161" i="25"/>
  <c r="H161" i="25"/>
  <c r="I161" i="25"/>
  <c r="J161" i="25"/>
  <c r="K161" i="25"/>
  <c r="L161" i="25"/>
  <c r="M161" i="25"/>
  <c r="N161" i="25"/>
  <c r="O161" i="25"/>
  <c r="P161" i="25"/>
  <c r="Q161" i="25"/>
  <c r="R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G162" i="25"/>
  <c r="H162" i="25"/>
  <c r="I162" i="25"/>
  <c r="J162" i="25"/>
  <c r="K162" i="25"/>
  <c r="L162" i="25"/>
  <c r="M162" i="25"/>
  <c r="N162" i="25"/>
  <c r="O162" i="25"/>
  <c r="P162" i="25"/>
  <c r="Q162" i="25"/>
  <c r="R162" i="25"/>
  <c r="AH162" i="25"/>
  <c r="AI162" i="25"/>
  <c r="AJ162" i="25"/>
  <c r="AK162" i="25"/>
  <c r="AL162" i="25"/>
  <c r="AM162" i="25"/>
  <c r="AN162" i="25"/>
  <c r="AO162" i="25"/>
  <c r="AP162" i="25"/>
  <c r="AQ162" i="25"/>
  <c r="AR162" i="25"/>
  <c r="AS162" i="25"/>
  <c r="G164" i="25"/>
  <c r="G168" i="25" s="1"/>
  <c r="H164" i="25"/>
  <c r="H168" i="25" s="1"/>
  <c r="I164" i="25"/>
  <c r="I168" i="25" s="1"/>
  <c r="J164" i="25"/>
  <c r="K164" i="25"/>
  <c r="K168" i="25" s="1"/>
  <c r="L164" i="25"/>
  <c r="L168" i="25" s="1"/>
  <c r="M164" i="25"/>
  <c r="M168" i="25" s="1"/>
  <c r="N164" i="25"/>
  <c r="O164" i="25"/>
  <c r="O168" i="25" s="1"/>
  <c r="P164" i="25"/>
  <c r="P168" i="25" s="1"/>
  <c r="Q164" i="25"/>
  <c r="Q168" i="25" s="1"/>
  <c r="R164" i="25"/>
  <c r="AH164" i="25"/>
  <c r="AI164" i="25"/>
  <c r="AI168" i="25" s="1"/>
  <c r="AJ164" i="25"/>
  <c r="AJ168" i="25" s="1"/>
  <c r="AK164" i="25"/>
  <c r="AL164" i="25"/>
  <c r="AL168" i="25" s="1"/>
  <c r="AM164" i="25"/>
  <c r="AM168" i="25" s="1"/>
  <c r="AN164" i="25"/>
  <c r="AN168" i="25" s="1"/>
  <c r="AO164" i="25"/>
  <c r="AO168" i="25" s="1"/>
  <c r="AP164" i="25"/>
  <c r="AP168" i="25" s="1"/>
  <c r="AQ164" i="25"/>
  <c r="AQ168" i="25" s="1"/>
  <c r="AR164" i="25"/>
  <c r="AR168" i="25" s="1"/>
  <c r="AS164" i="25"/>
  <c r="G165" i="25"/>
  <c r="H165" i="25"/>
  <c r="I165" i="25"/>
  <c r="J165" i="25"/>
  <c r="K165" i="25"/>
  <c r="L165" i="25"/>
  <c r="M165" i="25"/>
  <c r="N165" i="25"/>
  <c r="O165" i="25"/>
  <c r="P165" i="25"/>
  <c r="Q165" i="25"/>
  <c r="R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G166" i="25"/>
  <c r="H166" i="25"/>
  <c r="I166" i="25"/>
  <c r="J166" i="25"/>
  <c r="K166" i="25"/>
  <c r="L166" i="25"/>
  <c r="M166" i="25"/>
  <c r="N166" i="25"/>
  <c r="O166" i="25"/>
  <c r="P166" i="25"/>
  <c r="Q166" i="25"/>
  <c r="R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J168" i="25"/>
  <c r="N168" i="25"/>
  <c r="R168" i="25"/>
  <c r="AH168" i="25"/>
  <c r="AK168" i="25"/>
  <c r="AS168" i="25"/>
  <c r="G169" i="25"/>
  <c r="H169" i="25"/>
  <c r="I169" i="25"/>
  <c r="J169" i="25"/>
  <c r="K169" i="25"/>
  <c r="L169" i="25"/>
  <c r="M169" i="25"/>
  <c r="N169" i="25"/>
  <c r="O169" i="25"/>
  <c r="P169" i="25"/>
  <c r="Q169" i="25"/>
  <c r="R169" i="25"/>
  <c r="AH169" i="25"/>
  <c r="AI169" i="25"/>
  <c r="AJ169" i="25"/>
  <c r="AK169" i="25"/>
  <c r="AL169" i="25"/>
  <c r="AM169" i="25"/>
  <c r="AN169" i="25"/>
  <c r="AO169" i="25"/>
  <c r="AP169" i="25"/>
  <c r="AQ169" i="25"/>
  <c r="AR169" i="25"/>
  <c r="AS169" i="25"/>
  <c r="G170" i="25"/>
  <c r="H170" i="25"/>
  <c r="I170" i="25"/>
  <c r="J170" i="25"/>
  <c r="K170" i="25"/>
  <c r="L170" i="25"/>
  <c r="M170" i="25"/>
  <c r="N170" i="25"/>
  <c r="O170" i="25"/>
  <c r="P170" i="25"/>
  <c r="Q170" i="25"/>
  <c r="R170" i="25"/>
  <c r="AH170" i="25"/>
  <c r="AI170" i="25"/>
  <c r="AJ170" i="25"/>
  <c r="AK170" i="25"/>
  <c r="AL170" i="25"/>
  <c r="AM170" i="25"/>
  <c r="AN170" i="25"/>
  <c r="AO170" i="25"/>
  <c r="AP170" i="25"/>
  <c r="AQ170" i="25"/>
  <c r="AR170" i="25"/>
  <c r="AS170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AH10" i="21"/>
  <c r="AI10" i="21"/>
  <c r="AJ10" i="21"/>
  <c r="AK10" i="21"/>
  <c r="AL10" i="21"/>
  <c r="AM10" i="21"/>
  <c r="AN10" i="21"/>
  <c r="AO10" i="21"/>
  <c r="AP10" i="21"/>
  <c r="AQ10" i="21"/>
  <c r="AR10" i="21"/>
  <c r="AS10" i="21"/>
  <c r="AT10" i="21"/>
  <c r="AV10" i="21"/>
  <c r="AW10" i="21"/>
  <c r="AY10" i="21"/>
  <c r="G11" i="21"/>
  <c r="H11" i="21"/>
  <c r="I11" i="21"/>
  <c r="J11" i="21"/>
  <c r="K11" i="21"/>
  <c r="L11" i="21"/>
  <c r="M11" i="21"/>
  <c r="N11" i="21"/>
  <c r="O11" i="21"/>
  <c r="P11" i="21"/>
  <c r="Q11" i="21"/>
  <c r="R11" i="21"/>
  <c r="S11" i="21"/>
  <c r="T11" i="21"/>
  <c r="U11" i="21"/>
  <c r="V11" i="21"/>
  <c r="W11" i="21"/>
  <c r="X11" i="21"/>
  <c r="AH11" i="21"/>
  <c r="AI11" i="21"/>
  <c r="AJ11" i="21"/>
  <c r="AK11" i="21"/>
  <c r="AL11" i="21"/>
  <c r="AM11" i="21"/>
  <c r="AN11" i="21"/>
  <c r="AO11" i="21"/>
  <c r="AP11" i="21"/>
  <c r="AQ11" i="21"/>
  <c r="AR11" i="21"/>
  <c r="AS11" i="21"/>
  <c r="AT11" i="21"/>
  <c r="AU11" i="21"/>
  <c r="AV11" i="21"/>
  <c r="AW11" i="21"/>
  <c r="AX11" i="21"/>
  <c r="AY11" i="21"/>
  <c r="G13" i="21"/>
  <c r="H13" i="21"/>
  <c r="I13" i="21"/>
  <c r="J13" i="21"/>
  <c r="K13" i="21"/>
  <c r="L13" i="21"/>
  <c r="M13" i="21"/>
  <c r="N13" i="21"/>
  <c r="O13" i="21"/>
  <c r="P13" i="21"/>
  <c r="Q13" i="21"/>
  <c r="R13" i="21"/>
  <c r="S13" i="21"/>
  <c r="T13" i="21"/>
  <c r="U13" i="21"/>
  <c r="V13" i="21"/>
  <c r="W13" i="21"/>
  <c r="X13" i="21"/>
  <c r="J15" i="21"/>
  <c r="K15" i="21"/>
  <c r="L15" i="21"/>
  <c r="M15" i="21"/>
  <c r="N15" i="21"/>
  <c r="O15" i="21"/>
  <c r="P15" i="21"/>
  <c r="Q15" i="21"/>
  <c r="R15" i="21"/>
  <c r="S15" i="21"/>
  <c r="T15" i="21"/>
  <c r="U15" i="21"/>
  <c r="V15" i="21"/>
  <c r="W15" i="21"/>
  <c r="X15" i="21"/>
  <c r="AK15" i="21"/>
  <c r="AL15" i="21"/>
  <c r="AM15" i="21"/>
  <c r="AN15" i="21"/>
  <c r="AO15" i="21"/>
  <c r="AP15" i="21"/>
  <c r="AQ15" i="21"/>
  <c r="AR15" i="21"/>
  <c r="AS15" i="21"/>
  <c r="AT15" i="21"/>
  <c r="AU15" i="21"/>
  <c r="AV15" i="21"/>
  <c r="AW15" i="21"/>
  <c r="AX15" i="21"/>
  <c r="AY15" i="21"/>
  <c r="W16" i="21"/>
  <c r="V16" i="21" s="1"/>
  <c r="AX16" i="21"/>
  <c r="W17" i="21"/>
  <c r="V17" i="21" s="1"/>
  <c r="AX17" i="21"/>
  <c r="AW17" i="21" s="1"/>
  <c r="W18" i="21"/>
  <c r="V18" i="21" s="1"/>
  <c r="AX18" i="21"/>
  <c r="AW18" i="21" s="1"/>
  <c r="W19" i="21"/>
  <c r="V19" i="21" s="1"/>
  <c r="AX19" i="21"/>
  <c r="AW19" i="21" s="1"/>
  <c r="G21" i="21"/>
  <c r="H21" i="21"/>
  <c r="I21" i="21"/>
  <c r="J21" i="21"/>
  <c r="K21" i="21"/>
  <c r="L21" i="21"/>
  <c r="M21" i="21"/>
  <c r="N21" i="21"/>
  <c r="O21" i="21"/>
  <c r="P21" i="21"/>
  <c r="Q21" i="21"/>
  <c r="R21" i="21"/>
  <c r="S21" i="21"/>
  <c r="T21" i="21"/>
  <c r="U21" i="21"/>
  <c r="V21" i="21"/>
  <c r="W21" i="21"/>
  <c r="X21" i="21"/>
  <c r="AH21" i="21"/>
  <c r="AI21" i="21"/>
  <c r="AJ21" i="21"/>
  <c r="AK21" i="21"/>
  <c r="AL21" i="21"/>
  <c r="AM21" i="21"/>
  <c r="AN21" i="21"/>
  <c r="AO21" i="21"/>
  <c r="AP21" i="21"/>
  <c r="AQ21" i="21"/>
  <c r="AR21" i="21"/>
  <c r="AS21" i="21"/>
  <c r="AT21" i="21"/>
  <c r="AU21" i="21"/>
  <c r="AV21" i="21"/>
  <c r="AW21" i="21"/>
  <c r="AX21" i="21"/>
  <c r="AY21" i="21"/>
  <c r="P23" i="21"/>
  <c r="P24" i="21" s="1"/>
  <c r="Q23" i="21"/>
  <c r="Q24" i="21" s="1"/>
  <c r="R23" i="21"/>
  <c r="R24" i="21" s="1"/>
  <c r="S23" i="21"/>
  <c r="S24" i="21" s="1"/>
  <c r="T23" i="21"/>
  <c r="T24" i="21" s="1"/>
  <c r="U23" i="21"/>
  <c r="U24" i="21" s="1"/>
  <c r="V23" i="21"/>
  <c r="V24" i="21" s="1"/>
  <c r="W23" i="21"/>
  <c r="W24" i="21" s="1"/>
  <c r="X23" i="21"/>
  <c r="X24" i="21" s="1"/>
  <c r="AQ23" i="21"/>
  <c r="AQ24" i="21" s="1"/>
  <c r="AR23" i="21"/>
  <c r="AR24" i="21" s="1"/>
  <c r="AS23" i="21"/>
  <c r="AS24" i="21" s="1"/>
  <c r="AT23" i="21"/>
  <c r="AT24" i="21" s="1"/>
  <c r="AU23" i="21"/>
  <c r="AU24" i="21" s="1"/>
  <c r="AV23" i="21"/>
  <c r="AV24" i="21" s="1"/>
  <c r="AW23" i="21"/>
  <c r="AW24" i="21" s="1"/>
  <c r="AX23" i="21"/>
  <c r="AX24" i="21" s="1"/>
  <c r="AY23" i="21"/>
  <c r="AY24" i="21" s="1"/>
  <c r="G25" i="21"/>
  <c r="H25" i="21"/>
  <c r="I25" i="21"/>
  <c r="J25" i="21"/>
  <c r="K25" i="21"/>
  <c r="L25" i="21"/>
  <c r="M25" i="21"/>
  <c r="N25" i="21"/>
  <c r="O25" i="21"/>
  <c r="P25" i="21"/>
  <c r="Q25" i="21"/>
  <c r="R25" i="21"/>
  <c r="S25" i="21"/>
  <c r="T25" i="21"/>
  <c r="U25" i="21"/>
  <c r="V25" i="21"/>
  <c r="W25" i="21"/>
  <c r="X25" i="21"/>
  <c r="AH25" i="21"/>
  <c r="AI25" i="21"/>
  <c r="AJ25" i="21"/>
  <c r="AK25" i="21"/>
  <c r="AL25" i="21"/>
  <c r="AM25" i="21"/>
  <c r="AN25" i="21"/>
  <c r="AO25" i="21"/>
  <c r="AP25" i="21"/>
  <c r="AQ25" i="21"/>
  <c r="AR25" i="21"/>
  <c r="AS25" i="21"/>
  <c r="AT25" i="21"/>
  <c r="AU25" i="21"/>
  <c r="AV25" i="21"/>
  <c r="AW25" i="21"/>
  <c r="AX25" i="21"/>
  <c r="AY25" i="21"/>
  <c r="G28" i="21"/>
  <c r="H28" i="21"/>
  <c r="I28" i="21"/>
  <c r="J28" i="21"/>
  <c r="K28" i="21"/>
  <c r="L28" i="21"/>
  <c r="M28" i="21"/>
  <c r="N28" i="21"/>
  <c r="O28" i="21"/>
  <c r="P28" i="21"/>
  <c r="Q28" i="21"/>
  <c r="R28" i="21"/>
  <c r="S28" i="21"/>
  <c r="T28" i="21"/>
  <c r="U28" i="21"/>
  <c r="V28" i="21"/>
  <c r="W28" i="21"/>
  <c r="X28" i="21"/>
  <c r="AH28" i="21"/>
  <c r="AI28" i="21"/>
  <c r="AJ28" i="21"/>
  <c r="AK28" i="21"/>
  <c r="AL28" i="21"/>
  <c r="AM28" i="21"/>
  <c r="AN28" i="21"/>
  <c r="AO28" i="21"/>
  <c r="AP28" i="21"/>
  <c r="AQ28" i="21"/>
  <c r="AR28" i="21"/>
  <c r="AS28" i="21"/>
  <c r="AT28" i="21"/>
  <c r="AU28" i="21"/>
  <c r="AV28" i="21"/>
  <c r="AW28" i="21"/>
  <c r="AX28" i="21"/>
  <c r="AY28" i="21"/>
  <c r="G29" i="21"/>
  <c r="H29" i="21"/>
  <c r="I29" i="21"/>
  <c r="J29" i="21"/>
  <c r="K29" i="21"/>
  <c r="L29" i="21"/>
  <c r="M29" i="21"/>
  <c r="N29" i="21"/>
  <c r="O29" i="21"/>
  <c r="P29" i="21"/>
  <c r="Q29" i="21"/>
  <c r="R29" i="21"/>
  <c r="S29" i="21"/>
  <c r="T29" i="21"/>
  <c r="U29" i="21"/>
  <c r="V29" i="21"/>
  <c r="W29" i="21"/>
  <c r="X29" i="21"/>
  <c r="AH29" i="21"/>
  <c r="AI29" i="21"/>
  <c r="AJ29" i="21"/>
  <c r="AK29" i="21"/>
  <c r="AL29" i="21"/>
  <c r="AM29" i="21"/>
  <c r="AN29" i="21"/>
  <c r="AO29" i="21"/>
  <c r="AP29" i="21"/>
  <c r="AQ29" i="21"/>
  <c r="AR29" i="21"/>
  <c r="AS29" i="21"/>
  <c r="AT29" i="21"/>
  <c r="AU29" i="21"/>
  <c r="AV29" i="21"/>
  <c r="AW29" i="21"/>
  <c r="AX29" i="21"/>
  <c r="AY29" i="21"/>
  <c r="J30" i="21"/>
  <c r="K30" i="21"/>
  <c r="L30" i="21"/>
  <c r="M30" i="21"/>
  <c r="N30" i="21"/>
  <c r="O30" i="21"/>
  <c r="P30" i="21"/>
  <c r="Q30" i="21"/>
  <c r="R30" i="21"/>
  <c r="S30" i="21"/>
  <c r="T30" i="21"/>
  <c r="U30" i="21"/>
  <c r="V30" i="21"/>
  <c r="W30" i="21"/>
  <c r="X30" i="21"/>
  <c r="AK30" i="21"/>
  <c r="AL30" i="21"/>
  <c r="AM30" i="21"/>
  <c r="AN30" i="21"/>
  <c r="AO30" i="21"/>
  <c r="AP30" i="21"/>
  <c r="AQ30" i="21"/>
  <c r="AR30" i="21"/>
  <c r="AS30" i="21"/>
  <c r="AT30" i="21"/>
  <c r="AU30" i="21"/>
  <c r="AV30" i="21"/>
  <c r="AW30" i="21"/>
  <c r="AX30" i="21"/>
  <c r="AY30" i="21"/>
  <c r="M31" i="21"/>
  <c r="N31" i="21"/>
  <c r="O31" i="21"/>
  <c r="P31" i="21"/>
  <c r="Q31" i="21"/>
  <c r="R31" i="21"/>
  <c r="S31" i="21"/>
  <c r="T31" i="21"/>
  <c r="U31" i="21"/>
  <c r="V31" i="21"/>
  <c r="W31" i="21"/>
  <c r="X31" i="21"/>
  <c r="AN31" i="21"/>
  <c r="AO31" i="21"/>
  <c r="AP31" i="21"/>
  <c r="AQ31" i="21"/>
  <c r="AR31" i="21"/>
  <c r="AS31" i="21"/>
  <c r="AT31" i="21"/>
  <c r="AU31" i="21"/>
  <c r="AV31" i="21"/>
  <c r="AW31" i="21"/>
  <c r="AX31" i="21"/>
  <c r="AY31" i="21"/>
  <c r="M32" i="21"/>
  <c r="J32" i="21" s="1"/>
  <c r="G32" i="21" s="1"/>
  <c r="N32" i="21"/>
  <c r="K32" i="21" s="1"/>
  <c r="H32" i="21" s="1"/>
  <c r="O32" i="21"/>
  <c r="L32" i="21" s="1"/>
  <c r="I32" i="21" s="1"/>
  <c r="P32" i="21"/>
  <c r="Q32" i="21"/>
  <c r="R32" i="21"/>
  <c r="S32" i="21"/>
  <c r="T32" i="21"/>
  <c r="U32" i="21"/>
  <c r="V32" i="21"/>
  <c r="W32" i="21"/>
  <c r="X32" i="21"/>
  <c r="AN32" i="21"/>
  <c r="AK32" i="21" s="1"/>
  <c r="AH32" i="21" s="1"/>
  <c r="AO32" i="21"/>
  <c r="AL32" i="21" s="1"/>
  <c r="AI32" i="21" s="1"/>
  <c r="AP32" i="21"/>
  <c r="AM32" i="21" s="1"/>
  <c r="AJ32" i="21" s="1"/>
  <c r="AQ32" i="21"/>
  <c r="AR32" i="21"/>
  <c r="AS32" i="21"/>
  <c r="AT32" i="21"/>
  <c r="AU32" i="21"/>
  <c r="AV32" i="21"/>
  <c r="AW32" i="21"/>
  <c r="AX32" i="21"/>
  <c r="AY32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W36" i="21"/>
  <c r="X36" i="21"/>
  <c r="AH36" i="21"/>
  <c r="AI36" i="21"/>
  <c r="AJ36" i="21"/>
  <c r="AK36" i="21"/>
  <c r="AL36" i="21"/>
  <c r="AM36" i="21"/>
  <c r="AN36" i="21"/>
  <c r="AO36" i="21"/>
  <c r="AP36" i="21"/>
  <c r="AQ36" i="21"/>
  <c r="AR36" i="21"/>
  <c r="AS36" i="21"/>
  <c r="AT36" i="21"/>
  <c r="AU36" i="21"/>
  <c r="AV36" i="21"/>
  <c r="AW36" i="21"/>
  <c r="AX36" i="21"/>
  <c r="AY36" i="21"/>
  <c r="AB43" i="21"/>
  <c r="G56" i="21"/>
  <c r="H56" i="21"/>
  <c r="I56" i="21"/>
  <c r="J56" i="21"/>
  <c r="K56" i="21"/>
  <c r="L56" i="21"/>
  <c r="M56" i="21"/>
  <c r="N56" i="21"/>
  <c r="O56" i="21"/>
  <c r="P56" i="21"/>
  <c r="Q56" i="21"/>
  <c r="R56" i="21"/>
  <c r="S56" i="21"/>
  <c r="T56" i="21"/>
  <c r="U56" i="21"/>
  <c r="V56" i="21"/>
  <c r="W56" i="21"/>
  <c r="X56" i="21"/>
  <c r="AH56" i="21"/>
  <c r="AI56" i="21"/>
  <c r="AJ56" i="21"/>
  <c r="AK56" i="21"/>
  <c r="AL56" i="21"/>
  <c r="AM56" i="21"/>
  <c r="AN56" i="21"/>
  <c r="AO56" i="21"/>
  <c r="AP56" i="21"/>
  <c r="AQ56" i="21"/>
  <c r="AR56" i="21"/>
  <c r="AS56" i="21"/>
  <c r="AT56" i="21"/>
  <c r="AU56" i="21"/>
  <c r="AV56" i="21"/>
  <c r="AW56" i="21"/>
  <c r="AX56" i="21"/>
  <c r="AY56" i="21"/>
  <c r="G57" i="21"/>
  <c r="H57" i="21"/>
  <c r="I57" i="21"/>
  <c r="J57" i="21"/>
  <c r="K57" i="21"/>
  <c r="L57" i="21"/>
  <c r="M57" i="21"/>
  <c r="N57" i="21"/>
  <c r="O57" i="21"/>
  <c r="P57" i="21"/>
  <c r="Q57" i="21"/>
  <c r="R57" i="21"/>
  <c r="S57" i="21"/>
  <c r="T57" i="21"/>
  <c r="U57" i="21"/>
  <c r="V57" i="21"/>
  <c r="W57" i="21"/>
  <c r="X57" i="21"/>
  <c r="AH57" i="21"/>
  <c r="AI57" i="21"/>
  <c r="AJ57" i="21"/>
  <c r="AK57" i="21"/>
  <c r="AL57" i="21"/>
  <c r="AM57" i="21"/>
  <c r="AN57" i="21"/>
  <c r="AO57" i="21"/>
  <c r="AP57" i="21"/>
  <c r="AQ57" i="21"/>
  <c r="AR57" i="21"/>
  <c r="AS57" i="21"/>
  <c r="AT57" i="21"/>
  <c r="AU57" i="21"/>
  <c r="AV57" i="21"/>
  <c r="AW57" i="21"/>
  <c r="AX57" i="21"/>
  <c r="AY57" i="21"/>
  <c r="G59" i="21"/>
  <c r="H59" i="21"/>
  <c r="I59" i="21"/>
  <c r="J59" i="21"/>
  <c r="K59" i="21"/>
  <c r="L59" i="21"/>
  <c r="M59" i="21"/>
  <c r="N59" i="21"/>
  <c r="O59" i="21"/>
  <c r="P59" i="21"/>
  <c r="Q59" i="21"/>
  <c r="R59" i="21"/>
  <c r="S59" i="21"/>
  <c r="T59" i="21"/>
  <c r="U59" i="21"/>
  <c r="V59" i="21"/>
  <c r="W59" i="21"/>
  <c r="X59" i="21"/>
  <c r="AH59" i="21"/>
  <c r="AI59" i="21"/>
  <c r="AJ59" i="21"/>
  <c r="AK59" i="21"/>
  <c r="AL59" i="21"/>
  <c r="AM59" i="21"/>
  <c r="AN59" i="21"/>
  <c r="AO59" i="21"/>
  <c r="AP59" i="21"/>
  <c r="AQ59" i="21"/>
  <c r="AR59" i="21"/>
  <c r="AS59" i="21"/>
  <c r="AT59" i="21"/>
  <c r="AU59" i="21"/>
  <c r="AV59" i="21"/>
  <c r="AW59" i="21"/>
  <c r="AX59" i="21"/>
  <c r="AY59" i="21"/>
  <c r="G60" i="21"/>
  <c r="H60" i="21"/>
  <c r="I60" i="21"/>
  <c r="J60" i="21"/>
  <c r="K60" i="21"/>
  <c r="L60" i="21"/>
  <c r="M60" i="21"/>
  <c r="N60" i="21"/>
  <c r="O60" i="21"/>
  <c r="P60" i="21"/>
  <c r="Q60" i="21"/>
  <c r="R60" i="21"/>
  <c r="S60" i="21"/>
  <c r="T60" i="21"/>
  <c r="U60" i="21"/>
  <c r="V60" i="21"/>
  <c r="W60" i="21"/>
  <c r="X60" i="21"/>
  <c r="AH60" i="21"/>
  <c r="AI60" i="21"/>
  <c r="AJ60" i="21"/>
  <c r="AK60" i="21"/>
  <c r="AL60" i="21"/>
  <c r="AM60" i="21"/>
  <c r="AN60" i="21"/>
  <c r="AO60" i="21"/>
  <c r="AP60" i="21"/>
  <c r="AQ60" i="21"/>
  <c r="AR60" i="21"/>
  <c r="AS60" i="21"/>
  <c r="AT60" i="21"/>
  <c r="AU60" i="21"/>
  <c r="AV60" i="21"/>
  <c r="AW60" i="21"/>
  <c r="AX60" i="21"/>
  <c r="AY60" i="21"/>
  <c r="G61" i="21"/>
  <c r="H61" i="21"/>
  <c r="I61" i="21"/>
  <c r="J61" i="21"/>
  <c r="K61" i="21"/>
  <c r="L61" i="21"/>
  <c r="M61" i="21"/>
  <c r="N61" i="21"/>
  <c r="O61" i="21"/>
  <c r="P61" i="21"/>
  <c r="Q61" i="21"/>
  <c r="R61" i="21"/>
  <c r="S61" i="21"/>
  <c r="T61" i="21"/>
  <c r="U61" i="21"/>
  <c r="V61" i="21"/>
  <c r="W61" i="21"/>
  <c r="X61" i="21"/>
  <c r="AH61" i="21"/>
  <c r="AI61" i="21"/>
  <c r="AJ61" i="21"/>
  <c r="AK61" i="21"/>
  <c r="AL61" i="21"/>
  <c r="AM61" i="21"/>
  <c r="AN61" i="21"/>
  <c r="AO61" i="21"/>
  <c r="AP61" i="21"/>
  <c r="AQ61" i="21"/>
  <c r="AR61" i="21"/>
  <c r="AS61" i="21"/>
  <c r="AT61" i="21"/>
  <c r="AU61" i="21"/>
  <c r="AV61" i="21"/>
  <c r="AW61" i="21"/>
  <c r="AX61" i="21"/>
  <c r="AY61" i="21"/>
  <c r="G62" i="21"/>
  <c r="I62" i="21"/>
  <c r="K62" i="21"/>
  <c r="N62" i="21"/>
  <c r="M62" i="21" s="1"/>
  <c r="Q62" i="21"/>
  <c r="P62" i="21" s="1"/>
  <c r="AH62" i="21"/>
  <c r="AJ62" i="21"/>
  <c r="AL62" i="21"/>
  <c r="AM62" i="21" s="1"/>
  <c r="AO62" i="21"/>
  <c r="AP62" i="21" s="1"/>
  <c r="AR62" i="21"/>
  <c r="G63" i="21"/>
  <c r="I63" i="21"/>
  <c r="K63" i="21"/>
  <c r="L63" i="21" s="1"/>
  <c r="N63" i="21"/>
  <c r="O63" i="21" s="1"/>
  <c r="Q63" i="21"/>
  <c r="AH63" i="21"/>
  <c r="AJ63" i="21"/>
  <c r="AL63" i="21"/>
  <c r="AK63" i="21" s="1"/>
  <c r="AN63" i="21"/>
  <c r="AP63" i="21"/>
  <c r="AR63" i="21"/>
  <c r="AS63" i="21" s="1"/>
  <c r="G64" i="21"/>
  <c r="I64" i="21"/>
  <c r="K64" i="21"/>
  <c r="J64" i="21" s="1"/>
  <c r="N64" i="21"/>
  <c r="O64" i="21" s="1"/>
  <c r="Q64" i="21"/>
  <c r="R64" i="21" s="1"/>
  <c r="AH64" i="21"/>
  <c r="AJ64" i="21"/>
  <c r="AL64" i="21"/>
  <c r="AM64" i="21" s="1"/>
  <c r="AN64" i="21"/>
  <c r="AP64" i="21"/>
  <c r="AR64" i="21"/>
  <c r="AS64" i="21" s="1"/>
  <c r="G65" i="21"/>
  <c r="I65" i="21"/>
  <c r="K65" i="21"/>
  <c r="L65" i="21" s="1"/>
  <c r="N65" i="21"/>
  <c r="Q65" i="21"/>
  <c r="P65" i="21" s="1"/>
  <c r="AH65" i="21"/>
  <c r="AJ65" i="21"/>
  <c r="AL65" i="21"/>
  <c r="AM65" i="21" s="1"/>
  <c r="AN65" i="21"/>
  <c r="AP65" i="21"/>
  <c r="AR65" i="21"/>
  <c r="AQ65" i="21" s="1"/>
  <c r="G66" i="21"/>
  <c r="V26" i="21" s="1"/>
  <c r="S26" i="21" s="1"/>
  <c r="P26" i="21" s="1"/>
  <c r="M26" i="21" s="1"/>
  <c r="J26" i="21" s="1"/>
  <c r="G26" i="21" s="1"/>
  <c r="H66" i="21"/>
  <c r="W26" i="21" s="1"/>
  <c r="T26" i="21" s="1"/>
  <c r="Q26" i="21" s="1"/>
  <c r="N26" i="21" s="1"/>
  <c r="K26" i="21" s="1"/>
  <c r="H26" i="21" s="1"/>
  <c r="I66" i="21"/>
  <c r="X26" i="21" s="1"/>
  <c r="U26" i="21" s="1"/>
  <c r="R26" i="21" s="1"/>
  <c r="O26" i="21" s="1"/>
  <c r="L26" i="21" s="1"/>
  <c r="I26" i="21" s="1"/>
  <c r="J66" i="21"/>
  <c r="K66" i="21"/>
  <c r="L66" i="21"/>
  <c r="M66" i="21"/>
  <c r="N66" i="21"/>
  <c r="O66" i="21"/>
  <c r="P66" i="21"/>
  <c r="Q66" i="21"/>
  <c r="R66" i="21"/>
  <c r="S66" i="21"/>
  <c r="T66" i="21"/>
  <c r="U66" i="21"/>
  <c r="V66" i="21"/>
  <c r="W66" i="21"/>
  <c r="X66" i="21"/>
  <c r="AW26" i="21"/>
  <c r="AT26" i="21" s="1"/>
  <c r="AQ26" i="21" s="1"/>
  <c r="AN26" i="21" s="1"/>
  <c r="AK26" i="21" s="1"/>
  <c r="AH26" i="21" s="1"/>
  <c r="AU26" i="21"/>
  <c r="AR26" i="21" s="1"/>
  <c r="AO26" i="21" s="1"/>
  <c r="AL26" i="21" s="1"/>
  <c r="AI26" i="21" s="1"/>
  <c r="AJ66" i="21"/>
  <c r="AK66" i="21"/>
  <c r="AL66" i="21"/>
  <c r="AM66" i="21"/>
  <c r="AN66" i="21"/>
  <c r="AO66" i="21"/>
  <c r="AP66" i="21"/>
  <c r="AQ66" i="21"/>
  <c r="AR66" i="21"/>
  <c r="AS66" i="21"/>
  <c r="AT66" i="21"/>
  <c r="AU66" i="21"/>
  <c r="AV66" i="21"/>
  <c r="AW66" i="21"/>
  <c r="AX66" i="21"/>
  <c r="AY66" i="21"/>
  <c r="G68" i="21"/>
  <c r="H68" i="21"/>
  <c r="I68" i="21"/>
  <c r="J68" i="21"/>
  <c r="K68" i="21"/>
  <c r="L68" i="21"/>
  <c r="M68" i="21"/>
  <c r="N68" i="21"/>
  <c r="O68" i="21"/>
  <c r="P68" i="21"/>
  <c r="Q68" i="21"/>
  <c r="R68" i="21"/>
  <c r="S68" i="21"/>
  <c r="T68" i="21"/>
  <c r="U68" i="21"/>
  <c r="V68" i="21"/>
  <c r="W68" i="21"/>
  <c r="X68" i="21"/>
  <c r="AH68" i="21"/>
  <c r="AI68" i="21"/>
  <c r="AJ68" i="21"/>
  <c r="AK68" i="21"/>
  <c r="AL68" i="21"/>
  <c r="AM68" i="21"/>
  <c r="AN68" i="21"/>
  <c r="AO68" i="21"/>
  <c r="AP68" i="21"/>
  <c r="AQ68" i="21"/>
  <c r="AR68" i="21"/>
  <c r="AS68" i="21"/>
  <c r="AT68" i="21"/>
  <c r="AU68" i="21"/>
  <c r="AV68" i="21"/>
  <c r="AW68" i="21"/>
  <c r="AX68" i="21"/>
  <c r="AY68" i="21"/>
  <c r="G69" i="21"/>
  <c r="H69" i="21"/>
  <c r="I69" i="21"/>
  <c r="J69" i="21"/>
  <c r="K69" i="21"/>
  <c r="L69" i="21"/>
  <c r="M69" i="21"/>
  <c r="N69" i="21"/>
  <c r="O69" i="21"/>
  <c r="P69" i="21"/>
  <c r="Q69" i="21"/>
  <c r="R69" i="21"/>
  <c r="S69" i="21"/>
  <c r="T69" i="21"/>
  <c r="U69" i="21"/>
  <c r="V69" i="21"/>
  <c r="W69" i="21"/>
  <c r="X69" i="21"/>
  <c r="AH69" i="21"/>
  <c r="AI69" i="21"/>
  <c r="AJ69" i="21"/>
  <c r="AK69" i="21"/>
  <c r="AL69" i="21"/>
  <c r="AM69" i="21"/>
  <c r="AN69" i="21"/>
  <c r="AO69" i="21"/>
  <c r="AP69" i="21"/>
  <c r="AQ69" i="21"/>
  <c r="AR69" i="21"/>
  <c r="AS69" i="21"/>
  <c r="AT69" i="21"/>
  <c r="AU69" i="21"/>
  <c r="AV69" i="21"/>
  <c r="AW69" i="21"/>
  <c r="AX69" i="21"/>
  <c r="AY69" i="21"/>
  <c r="G70" i="21"/>
  <c r="H70" i="21"/>
  <c r="I70" i="21"/>
  <c r="J70" i="21"/>
  <c r="K70" i="21"/>
  <c r="L70" i="21"/>
  <c r="M70" i="21"/>
  <c r="N70" i="21"/>
  <c r="O70" i="21"/>
  <c r="P70" i="21"/>
  <c r="Q70" i="21"/>
  <c r="R70" i="21"/>
  <c r="S70" i="21"/>
  <c r="T70" i="21"/>
  <c r="U70" i="21"/>
  <c r="V70" i="21"/>
  <c r="W70" i="21"/>
  <c r="X70" i="21"/>
  <c r="AH70" i="21"/>
  <c r="AI70" i="21"/>
  <c r="AJ70" i="21"/>
  <c r="AK70" i="21"/>
  <c r="AL70" i="21"/>
  <c r="AM70" i="21"/>
  <c r="AN70" i="21"/>
  <c r="AO70" i="21"/>
  <c r="AP70" i="21"/>
  <c r="AQ70" i="21"/>
  <c r="AR70" i="21"/>
  <c r="AS70" i="21"/>
  <c r="AT70" i="21"/>
  <c r="AU70" i="21"/>
  <c r="AV70" i="21"/>
  <c r="AW70" i="21"/>
  <c r="AX70" i="21"/>
  <c r="AY70" i="21"/>
  <c r="G72" i="21"/>
  <c r="H72" i="21"/>
  <c r="I72" i="21"/>
  <c r="J72" i="21"/>
  <c r="K72" i="21"/>
  <c r="L72" i="21"/>
  <c r="M72" i="21"/>
  <c r="N72" i="21"/>
  <c r="O72" i="21"/>
  <c r="P72" i="21"/>
  <c r="Q72" i="21"/>
  <c r="R72" i="21"/>
  <c r="S72" i="21"/>
  <c r="T72" i="21"/>
  <c r="U72" i="21"/>
  <c r="V72" i="21"/>
  <c r="W72" i="21"/>
  <c r="X72" i="21"/>
  <c r="AH72" i="21"/>
  <c r="AI72" i="21"/>
  <c r="AJ72" i="21"/>
  <c r="AK72" i="21"/>
  <c r="AL72" i="21"/>
  <c r="AM72" i="21"/>
  <c r="AN72" i="21"/>
  <c r="AO72" i="21"/>
  <c r="AP72" i="21"/>
  <c r="AQ72" i="21"/>
  <c r="AR72" i="21"/>
  <c r="AS72" i="21"/>
  <c r="AT72" i="21"/>
  <c r="AU72" i="21"/>
  <c r="AV72" i="21"/>
  <c r="AW72" i="21"/>
  <c r="AX72" i="21"/>
  <c r="AY72" i="21"/>
  <c r="G73" i="21"/>
  <c r="H73" i="21"/>
  <c r="I73" i="21"/>
  <c r="J73" i="21"/>
  <c r="K73" i="21"/>
  <c r="L73" i="21"/>
  <c r="M73" i="21"/>
  <c r="N73" i="21"/>
  <c r="O73" i="21"/>
  <c r="P73" i="21"/>
  <c r="Q73" i="21"/>
  <c r="R73" i="21"/>
  <c r="S73" i="21"/>
  <c r="T73" i="21"/>
  <c r="U73" i="21"/>
  <c r="V73" i="21"/>
  <c r="W73" i="21"/>
  <c r="X73" i="21"/>
  <c r="AH73" i="21"/>
  <c r="AI73" i="21"/>
  <c r="AJ73" i="21"/>
  <c r="AK73" i="21"/>
  <c r="AL73" i="21"/>
  <c r="AM73" i="21"/>
  <c r="AN73" i="21"/>
  <c r="AO73" i="21"/>
  <c r="AP73" i="21"/>
  <c r="AQ73" i="21"/>
  <c r="AR73" i="21"/>
  <c r="AS73" i="21"/>
  <c r="AT73" i="21"/>
  <c r="AU73" i="21"/>
  <c r="AV73" i="21"/>
  <c r="AW73" i="21"/>
  <c r="AX73" i="21"/>
  <c r="AY73" i="21"/>
  <c r="G74" i="21"/>
  <c r="H74" i="21"/>
  <c r="I74" i="21"/>
  <c r="J74" i="21"/>
  <c r="K74" i="21"/>
  <c r="L74" i="21"/>
  <c r="M74" i="21"/>
  <c r="N74" i="21"/>
  <c r="O74" i="21"/>
  <c r="P74" i="21"/>
  <c r="Q74" i="21"/>
  <c r="R74" i="21"/>
  <c r="S74" i="21"/>
  <c r="T74" i="21"/>
  <c r="U74" i="21"/>
  <c r="V74" i="21"/>
  <c r="W74" i="21"/>
  <c r="X74" i="21"/>
  <c r="AH74" i="21"/>
  <c r="AI74" i="21"/>
  <c r="AJ74" i="21"/>
  <c r="AK74" i="21"/>
  <c r="AL74" i="21"/>
  <c r="AM74" i="21"/>
  <c r="AN74" i="21"/>
  <c r="AO74" i="21"/>
  <c r="AP74" i="21"/>
  <c r="AQ74" i="21"/>
  <c r="AR74" i="21"/>
  <c r="AS74" i="21"/>
  <c r="AT74" i="21"/>
  <c r="AU74" i="21"/>
  <c r="AV74" i="21"/>
  <c r="AW74" i="21"/>
  <c r="AX74" i="21"/>
  <c r="AY74" i="21"/>
  <c r="G75" i="21"/>
  <c r="H75" i="21"/>
  <c r="I75" i="21"/>
  <c r="J75" i="21"/>
  <c r="K75" i="21"/>
  <c r="L75" i="21"/>
  <c r="M75" i="21"/>
  <c r="N75" i="21"/>
  <c r="O75" i="21"/>
  <c r="P75" i="21"/>
  <c r="Q75" i="21"/>
  <c r="R75" i="21"/>
  <c r="S75" i="21"/>
  <c r="T75" i="21"/>
  <c r="U75" i="21"/>
  <c r="V75" i="21"/>
  <c r="W75" i="21"/>
  <c r="X75" i="21"/>
  <c r="AH75" i="21"/>
  <c r="AI75" i="21"/>
  <c r="AJ75" i="21"/>
  <c r="AK75" i="21"/>
  <c r="AL75" i="21"/>
  <c r="AM75" i="21"/>
  <c r="AN75" i="21"/>
  <c r="AO75" i="21"/>
  <c r="AP75" i="21"/>
  <c r="AQ75" i="21"/>
  <c r="AR75" i="21"/>
  <c r="AS75" i="21"/>
  <c r="AT75" i="21"/>
  <c r="AU75" i="21"/>
  <c r="AV75" i="21"/>
  <c r="AW75" i="21"/>
  <c r="AX75" i="21"/>
  <c r="AY75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S76" i="21"/>
  <c r="T76" i="21"/>
  <c r="U76" i="21"/>
  <c r="V76" i="21"/>
  <c r="W76" i="21"/>
  <c r="X76" i="21"/>
  <c r="AH76" i="21"/>
  <c r="AI76" i="21"/>
  <c r="AJ76" i="21"/>
  <c r="AK76" i="21"/>
  <c r="AL76" i="21"/>
  <c r="AM76" i="21"/>
  <c r="AN76" i="21"/>
  <c r="AO76" i="21"/>
  <c r="AP76" i="21"/>
  <c r="AQ76" i="21"/>
  <c r="AR76" i="21"/>
  <c r="AS76" i="21"/>
  <c r="AT76" i="21"/>
  <c r="AU76" i="21"/>
  <c r="AV76" i="21"/>
  <c r="AW76" i="21"/>
  <c r="AX76" i="21"/>
  <c r="AY76" i="21"/>
  <c r="G77" i="21"/>
  <c r="H77" i="21"/>
  <c r="I77" i="21"/>
  <c r="J77" i="21"/>
  <c r="K77" i="21"/>
  <c r="L77" i="21"/>
  <c r="M77" i="21"/>
  <c r="N77" i="21"/>
  <c r="O77" i="21"/>
  <c r="P77" i="21"/>
  <c r="Q77" i="21"/>
  <c r="R77" i="21"/>
  <c r="S77" i="21"/>
  <c r="T77" i="21"/>
  <c r="U77" i="21"/>
  <c r="V77" i="21"/>
  <c r="W77" i="21"/>
  <c r="X77" i="21"/>
  <c r="AH77" i="21"/>
  <c r="AI77" i="21"/>
  <c r="AJ77" i="21"/>
  <c r="AK77" i="21"/>
  <c r="AL77" i="21"/>
  <c r="AM77" i="21"/>
  <c r="AN77" i="21"/>
  <c r="AO77" i="21"/>
  <c r="AP77" i="21"/>
  <c r="AQ77" i="21"/>
  <c r="AR77" i="21"/>
  <c r="AS77" i="21"/>
  <c r="AT77" i="21"/>
  <c r="AU77" i="21"/>
  <c r="AV77" i="21"/>
  <c r="AW77" i="21"/>
  <c r="AX77" i="21"/>
  <c r="AY77" i="21"/>
  <c r="AB86" i="21"/>
  <c r="G99" i="21"/>
  <c r="H99" i="21"/>
  <c r="I99" i="21"/>
  <c r="J99" i="21"/>
  <c r="K99" i="21"/>
  <c r="L99" i="21"/>
  <c r="M99" i="21"/>
  <c r="N99" i="21"/>
  <c r="O99" i="21"/>
  <c r="P99" i="21"/>
  <c r="Q99" i="21"/>
  <c r="R99" i="21"/>
  <c r="S99" i="21"/>
  <c r="T99" i="21"/>
  <c r="U99" i="21"/>
  <c r="V99" i="21"/>
  <c r="W99" i="21"/>
  <c r="X99" i="21"/>
  <c r="AH99" i="21"/>
  <c r="AI99" i="21"/>
  <c r="AJ99" i="21"/>
  <c r="AK99" i="21"/>
  <c r="AL99" i="21"/>
  <c r="AM99" i="21"/>
  <c r="AN99" i="21"/>
  <c r="AO99" i="21"/>
  <c r="AP99" i="21"/>
  <c r="AQ99" i="21"/>
  <c r="AR99" i="21"/>
  <c r="AS99" i="21"/>
  <c r="AT99" i="21"/>
  <c r="AU99" i="21"/>
  <c r="AV99" i="21"/>
  <c r="AW99" i="21"/>
  <c r="AX99" i="21"/>
  <c r="AY99" i="21"/>
  <c r="G100" i="21"/>
  <c r="H100" i="21"/>
  <c r="I100" i="21"/>
  <c r="J100" i="21"/>
  <c r="K100" i="21"/>
  <c r="L100" i="21"/>
  <c r="M100" i="21"/>
  <c r="N100" i="21"/>
  <c r="O100" i="21"/>
  <c r="P100" i="21"/>
  <c r="Q100" i="21"/>
  <c r="R100" i="21"/>
  <c r="S100" i="21"/>
  <c r="T100" i="21"/>
  <c r="U100" i="21"/>
  <c r="V100" i="21"/>
  <c r="W100" i="21"/>
  <c r="X100" i="21"/>
  <c r="AH100" i="21"/>
  <c r="AI100" i="21"/>
  <c r="AJ100" i="21"/>
  <c r="AK100" i="21"/>
  <c r="AL100" i="21"/>
  <c r="AM100" i="21"/>
  <c r="AN100" i="21"/>
  <c r="AO100" i="21"/>
  <c r="AP100" i="21"/>
  <c r="AQ100" i="21"/>
  <c r="AR100" i="21"/>
  <c r="AS100" i="21"/>
  <c r="AT100" i="21"/>
  <c r="AU100" i="21"/>
  <c r="AV100" i="21"/>
  <c r="AW100" i="21"/>
  <c r="AX100" i="21"/>
  <c r="AY100" i="21"/>
  <c r="G102" i="21"/>
  <c r="H102" i="21"/>
  <c r="I102" i="21"/>
  <c r="J102" i="21"/>
  <c r="K102" i="21"/>
  <c r="L102" i="21"/>
  <c r="M102" i="21"/>
  <c r="N102" i="21"/>
  <c r="O102" i="21"/>
  <c r="P102" i="21"/>
  <c r="Q102" i="21"/>
  <c r="R102" i="21"/>
  <c r="S102" i="21"/>
  <c r="T102" i="21"/>
  <c r="U102" i="21"/>
  <c r="V102" i="21"/>
  <c r="W102" i="21"/>
  <c r="X102" i="21"/>
  <c r="AH102" i="21"/>
  <c r="AI102" i="21"/>
  <c r="AJ102" i="21"/>
  <c r="AK102" i="21"/>
  <c r="AL102" i="21"/>
  <c r="AM102" i="21"/>
  <c r="AN102" i="21"/>
  <c r="AO102" i="21"/>
  <c r="AP102" i="21"/>
  <c r="AQ102" i="21"/>
  <c r="AR102" i="21"/>
  <c r="AS102" i="21"/>
  <c r="AT102" i="21"/>
  <c r="AU102" i="21"/>
  <c r="AV102" i="21"/>
  <c r="AW102" i="21"/>
  <c r="AX102" i="21"/>
  <c r="AY102" i="21"/>
  <c r="G103" i="21"/>
  <c r="H103" i="21"/>
  <c r="I103" i="21"/>
  <c r="J103" i="21"/>
  <c r="K103" i="21"/>
  <c r="L103" i="21"/>
  <c r="M103" i="21"/>
  <c r="N103" i="21"/>
  <c r="O103" i="21"/>
  <c r="P103" i="21"/>
  <c r="Q103" i="21"/>
  <c r="R103" i="21"/>
  <c r="S103" i="21"/>
  <c r="T103" i="21"/>
  <c r="U103" i="21"/>
  <c r="V103" i="21"/>
  <c r="W103" i="21"/>
  <c r="X103" i="21"/>
  <c r="AH103" i="21"/>
  <c r="AI103" i="21"/>
  <c r="AJ103" i="21"/>
  <c r="AK103" i="21"/>
  <c r="AL103" i="21"/>
  <c r="AM103" i="21"/>
  <c r="AN103" i="21"/>
  <c r="AO103" i="21"/>
  <c r="AP103" i="21"/>
  <c r="AQ103" i="21"/>
  <c r="AR103" i="21"/>
  <c r="AS103" i="21"/>
  <c r="AT103" i="21"/>
  <c r="AU103" i="21"/>
  <c r="AV103" i="21"/>
  <c r="AW103" i="21"/>
  <c r="AX103" i="21"/>
  <c r="AY103" i="21"/>
  <c r="G104" i="21"/>
  <c r="H104" i="21"/>
  <c r="I104" i="21"/>
  <c r="J104" i="21"/>
  <c r="K104" i="21"/>
  <c r="L104" i="21"/>
  <c r="M104" i="21"/>
  <c r="N104" i="21"/>
  <c r="O104" i="21"/>
  <c r="P104" i="21"/>
  <c r="Q104" i="21"/>
  <c r="R104" i="21"/>
  <c r="S104" i="21"/>
  <c r="T104" i="21"/>
  <c r="U104" i="21"/>
  <c r="V104" i="21"/>
  <c r="W104" i="21"/>
  <c r="X104" i="21"/>
  <c r="AH104" i="21"/>
  <c r="AI104" i="21"/>
  <c r="AJ104" i="21"/>
  <c r="AK104" i="21"/>
  <c r="AL104" i="21"/>
  <c r="AM104" i="21"/>
  <c r="AN104" i="21"/>
  <c r="AO104" i="21"/>
  <c r="AP104" i="21"/>
  <c r="AQ104" i="21"/>
  <c r="AR104" i="21"/>
  <c r="AS104" i="21"/>
  <c r="AT104" i="21"/>
  <c r="AU104" i="21"/>
  <c r="AV104" i="21"/>
  <c r="AW104" i="21"/>
  <c r="AX104" i="21"/>
  <c r="AY104" i="21"/>
  <c r="G109" i="21"/>
  <c r="H109" i="21"/>
  <c r="I109" i="21"/>
  <c r="J109" i="21"/>
  <c r="K109" i="21"/>
  <c r="L109" i="21"/>
  <c r="M109" i="21"/>
  <c r="N109" i="21"/>
  <c r="O109" i="21"/>
  <c r="P109" i="21"/>
  <c r="Q109" i="21"/>
  <c r="R109" i="21"/>
  <c r="S109" i="21"/>
  <c r="T109" i="21"/>
  <c r="U109" i="21"/>
  <c r="V109" i="21"/>
  <c r="W109" i="21"/>
  <c r="X109" i="21"/>
  <c r="AH109" i="21"/>
  <c r="AI109" i="21"/>
  <c r="AJ109" i="21"/>
  <c r="AK109" i="21"/>
  <c r="AL109" i="21"/>
  <c r="AM109" i="21"/>
  <c r="AN109" i="21"/>
  <c r="AO109" i="21"/>
  <c r="AP109" i="21"/>
  <c r="AQ109" i="21"/>
  <c r="AR109" i="21"/>
  <c r="AS109" i="21"/>
  <c r="AT109" i="21"/>
  <c r="AU109" i="21"/>
  <c r="AV109" i="21"/>
  <c r="AW109" i="21"/>
  <c r="AX109" i="21"/>
  <c r="AY109" i="21"/>
  <c r="G111" i="21"/>
  <c r="H111" i="21"/>
  <c r="I111" i="21"/>
  <c r="J111" i="21"/>
  <c r="K111" i="21"/>
  <c r="L111" i="21"/>
  <c r="M111" i="21"/>
  <c r="N111" i="21"/>
  <c r="O111" i="21"/>
  <c r="P111" i="21"/>
  <c r="Q111" i="21"/>
  <c r="R111" i="21"/>
  <c r="S111" i="21"/>
  <c r="T111" i="21"/>
  <c r="U111" i="21"/>
  <c r="V111" i="21"/>
  <c r="W111" i="21"/>
  <c r="X111" i="21"/>
  <c r="AH111" i="21"/>
  <c r="AI111" i="21"/>
  <c r="AJ111" i="21"/>
  <c r="AK111" i="21"/>
  <c r="AL111" i="21"/>
  <c r="AM111" i="21"/>
  <c r="AN111" i="21"/>
  <c r="AO111" i="21"/>
  <c r="AO112" i="21" s="1"/>
  <c r="AP111" i="21"/>
  <c r="AP112" i="21" s="1"/>
  <c r="AQ111" i="21"/>
  <c r="AQ112" i="21" s="1"/>
  <c r="AR111" i="21"/>
  <c r="AR112" i="21" s="1"/>
  <c r="AS111" i="21"/>
  <c r="AT111" i="21"/>
  <c r="AT112" i="21" s="1"/>
  <c r="AU111" i="21"/>
  <c r="AU112" i="21" s="1"/>
  <c r="AV111" i="21"/>
  <c r="AV112" i="21" s="1"/>
  <c r="AW111" i="21"/>
  <c r="AW112" i="21" s="1"/>
  <c r="AX111" i="21"/>
  <c r="AX112" i="21" s="1"/>
  <c r="AY111" i="21"/>
  <c r="AY112" i="21" s="1"/>
  <c r="G112" i="21"/>
  <c r="H112" i="21"/>
  <c r="I112" i="21"/>
  <c r="J112" i="21"/>
  <c r="K112" i="21"/>
  <c r="L112" i="21"/>
  <c r="M112" i="21"/>
  <c r="N112" i="21"/>
  <c r="O112" i="21"/>
  <c r="P112" i="21"/>
  <c r="Q112" i="21"/>
  <c r="R112" i="21"/>
  <c r="S112" i="21"/>
  <c r="T112" i="21"/>
  <c r="U112" i="21"/>
  <c r="V112" i="21"/>
  <c r="W112" i="21"/>
  <c r="X112" i="21"/>
  <c r="AH112" i="21"/>
  <c r="AI112" i="21"/>
  <c r="AJ112" i="21"/>
  <c r="AK112" i="21"/>
  <c r="AL112" i="21"/>
  <c r="AM112" i="21"/>
  <c r="AN112" i="21"/>
  <c r="AS112" i="21"/>
  <c r="G113" i="21"/>
  <c r="H113" i="21"/>
  <c r="I113" i="21"/>
  <c r="J113" i="21"/>
  <c r="K113" i="21"/>
  <c r="L113" i="21"/>
  <c r="M113" i="21"/>
  <c r="N113" i="21"/>
  <c r="O113" i="21"/>
  <c r="P113" i="21"/>
  <c r="Q113" i="21"/>
  <c r="R113" i="21"/>
  <c r="S113" i="21"/>
  <c r="T113" i="21"/>
  <c r="U113" i="21"/>
  <c r="V113" i="21"/>
  <c r="W113" i="21"/>
  <c r="X113" i="21"/>
  <c r="AH113" i="21"/>
  <c r="AI113" i="21"/>
  <c r="AJ113" i="21"/>
  <c r="AK113" i="21"/>
  <c r="AL113" i="21"/>
  <c r="AM113" i="21"/>
  <c r="AN113" i="21"/>
  <c r="AO113" i="21"/>
  <c r="AP113" i="21"/>
  <c r="AQ113" i="21"/>
  <c r="AR113" i="21"/>
  <c r="AS113" i="21"/>
  <c r="AT113" i="21"/>
  <c r="AU113" i="21"/>
  <c r="AV113" i="21"/>
  <c r="AW113" i="21"/>
  <c r="AX113" i="21"/>
  <c r="AY113" i="21"/>
  <c r="G115" i="21"/>
  <c r="H115" i="21"/>
  <c r="I115" i="21"/>
  <c r="J115" i="21"/>
  <c r="K115" i="21"/>
  <c r="L115" i="21"/>
  <c r="M115" i="21"/>
  <c r="N115" i="21"/>
  <c r="O115" i="21"/>
  <c r="P115" i="21"/>
  <c r="Q115" i="21"/>
  <c r="R115" i="21"/>
  <c r="S115" i="21"/>
  <c r="T115" i="21"/>
  <c r="U115" i="21"/>
  <c r="V115" i="21"/>
  <c r="W115" i="21"/>
  <c r="X115" i="21"/>
  <c r="AH115" i="21"/>
  <c r="AI115" i="21"/>
  <c r="AJ115" i="21"/>
  <c r="AK115" i="21"/>
  <c r="AL115" i="21"/>
  <c r="AM115" i="21"/>
  <c r="AN115" i="21"/>
  <c r="AO115" i="21"/>
  <c r="AP115" i="21"/>
  <c r="AQ115" i="21"/>
  <c r="AR115" i="21"/>
  <c r="AS115" i="21"/>
  <c r="AT115" i="21"/>
  <c r="AU115" i="21"/>
  <c r="AV115" i="21"/>
  <c r="AW115" i="21"/>
  <c r="AX115" i="21"/>
  <c r="AY115" i="21"/>
  <c r="G116" i="21"/>
  <c r="H116" i="21"/>
  <c r="I116" i="21"/>
  <c r="J116" i="21"/>
  <c r="K116" i="21"/>
  <c r="L116" i="21"/>
  <c r="M116" i="21"/>
  <c r="N116" i="21"/>
  <c r="O116" i="21"/>
  <c r="P116" i="21"/>
  <c r="Q116" i="21"/>
  <c r="R116" i="21"/>
  <c r="S116" i="21"/>
  <c r="T116" i="21"/>
  <c r="U116" i="21"/>
  <c r="V116" i="21"/>
  <c r="W116" i="21"/>
  <c r="X116" i="21"/>
  <c r="AH116" i="21"/>
  <c r="AI116" i="21"/>
  <c r="AJ116" i="21"/>
  <c r="AK116" i="21"/>
  <c r="AL116" i="21"/>
  <c r="AM116" i="21"/>
  <c r="AN116" i="21"/>
  <c r="AO116" i="21"/>
  <c r="AP116" i="21"/>
  <c r="AQ116" i="21"/>
  <c r="AR116" i="21"/>
  <c r="AS116" i="21"/>
  <c r="AT116" i="21"/>
  <c r="AU116" i="21"/>
  <c r="AV116" i="21"/>
  <c r="AW116" i="21"/>
  <c r="AX116" i="21"/>
  <c r="AY116" i="21"/>
  <c r="G117" i="21"/>
  <c r="H117" i="21"/>
  <c r="I117" i="21"/>
  <c r="J117" i="21"/>
  <c r="K117" i="21"/>
  <c r="L117" i="21"/>
  <c r="M117" i="21"/>
  <c r="N117" i="21"/>
  <c r="O117" i="21"/>
  <c r="P117" i="21"/>
  <c r="Q117" i="21"/>
  <c r="R117" i="21"/>
  <c r="S117" i="21"/>
  <c r="T117" i="21"/>
  <c r="U117" i="21"/>
  <c r="V117" i="21"/>
  <c r="W117" i="21"/>
  <c r="X117" i="21"/>
  <c r="AH117" i="21"/>
  <c r="AI117" i="21"/>
  <c r="AJ117" i="21"/>
  <c r="AK117" i="21"/>
  <c r="AL117" i="21"/>
  <c r="AM117" i="21"/>
  <c r="AN117" i="21"/>
  <c r="AO117" i="21"/>
  <c r="AP117" i="21"/>
  <c r="AQ117" i="21"/>
  <c r="AR117" i="21"/>
  <c r="AS117" i="21"/>
  <c r="AT117" i="21"/>
  <c r="AU117" i="21"/>
  <c r="AV117" i="21"/>
  <c r="AW117" i="21"/>
  <c r="AX117" i="21"/>
  <c r="AY117" i="21"/>
  <c r="G118" i="21"/>
  <c r="H118" i="21"/>
  <c r="I118" i="21"/>
  <c r="J118" i="21"/>
  <c r="K118" i="21"/>
  <c r="L118" i="21"/>
  <c r="M118" i="21"/>
  <c r="N118" i="21"/>
  <c r="O118" i="21"/>
  <c r="P118" i="21"/>
  <c r="Q118" i="21"/>
  <c r="R118" i="21"/>
  <c r="S118" i="21"/>
  <c r="T118" i="21"/>
  <c r="U118" i="21"/>
  <c r="V118" i="21"/>
  <c r="W118" i="21"/>
  <c r="X118" i="21"/>
  <c r="AH118" i="21"/>
  <c r="AI118" i="21"/>
  <c r="AJ118" i="21"/>
  <c r="AK118" i="21"/>
  <c r="AL118" i="21"/>
  <c r="AM118" i="21"/>
  <c r="AN118" i="21"/>
  <c r="AO118" i="21"/>
  <c r="AP118" i="21"/>
  <c r="AQ118" i="21"/>
  <c r="AR118" i="21"/>
  <c r="AS118" i="21"/>
  <c r="AT118" i="21"/>
  <c r="AU118" i="21"/>
  <c r="AV118" i="21"/>
  <c r="AW118" i="21"/>
  <c r="AX118" i="21"/>
  <c r="AY118" i="21"/>
  <c r="G119" i="21"/>
  <c r="H119" i="21"/>
  <c r="I119" i="21"/>
  <c r="J119" i="21"/>
  <c r="K119" i="21"/>
  <c r="L119" i="21"/>
  <c r="M119" i="21"/>
  <c r="N119" i="21"/>
  <c r="O119" i="21"/>
  <c r="P119" i="21"/>
  <c r="Q119" i="21"/>
  <c r="R119" i="21"/>
  <c r="S119" i="21"/>
  <c r="T119" i="21"/>
  <c r="U119" i="21"/>
  <c r="V119" i="21"/>
  <c r="W119" i="21"/>
  <c r="X119" i="21"/>
  <c r="AH119" i="21"/>
  <c r="AI119" i="21"/>
  <c r="AJ119" i="21"/>
  <c r="AK119" i="21"/>
  <c r="AL119" i="21"/>
  <c r="AM119" i="21"/>
  <c r="AN119" i="21"/>
  <c r="AO119" i="21"/>
  <c r="AP119" i="21"/>
  <c r="AQ119" i="21"/>
  <c r="AR119" i="21"/>
  <c r="AS119" i="21"/>
  <c r="AT119" i="21"/>
  <c r="AU119" i="21"/>
  <c r="AV119" i="21"/>
  <c r="AW119" i="21"/>
  <c r="AX119" i="21"/>
  <c r="AY119" i="21"/>
  <c r="G120" i="21"/>
  <c r="H120" i="21"/>
  <c r="I120" i="21"/>
  <c r="J120" i="21"/>
  <c r="K120" i="21"/>
  <c r="L120" i="21"/>
  <c r="M120" i="21"/>
  <c r="N120" i="21"/>
  <c r="O120" i="21"/>
  <c r="P120" i="21"/>
  <c r="Q120" i="21"/>
  <c r="R120" i="21"/>
  <c r="S120" i="21"/>
  <c r="T120" i="21"/>
  <c r="U120" i="21"/>
  <c r="V120" i="21"/>
  <c r="W120" i="21"/>
  <c r="X120" i="21"/>
  <c r="AH120" i="21"/>
  <c r="AI120" i="21"/>
  <c r="AJ120" i="21"/>
  <c r="AK120" i="21"/>
  <c r="AL120" i="21"/>
  <c r="AM120" i="21"/>
  <c r="AN120" i="21"/>
  <c r="AO120" i="21"/>
  <c r="AP120" i="21"/>
  <c r="AQ120" i="21"/>
  <c r="AR120" i="21"/>
  <c r="AS120" i="21"/>
  <c r="AT120" i="21"/>
  <c r="AU120" i="21"/>
  <c r="AV120" i="21"/>
  <c r="AW120" i="21"/>
  <c r="AX120" i="21"/>
  <c r="AY120" i="21"/>
  <c r="A129" i="21"/>
  <c r="A172" i="21" s="1"/>
  <c r="AB129" i="21"/>
  <c r="AB172" i="21" s="1"/>
  <c r="G142" i="21"/>
  <c r="H142" i="21"/>
  <c r="I142" i="21"/>
  <c r="M142" i="21"/>
  <c r="N142" i="21"/>
  <c r="O142" i="21"/>
  <c r="P142" i="21"/>
  <c r="Q142" i="21"/>
  <c r="R142" i="21"/>
  <c r="AH142" i="21"/>
  <c r="AI142" i="21"/>
  <c r="AJ142" i="21"/>
  <c r="AK142" i="21"/>
  <c r="AL142" i="21"/>
  <c r="AM142" i="21"/>
  <c r="AN142" i="21"/>
  <c r="AO142" i="21"/>
  <c r="AP142" i="21"/>
  <c r="AQ142" i="21"/>
  <c r="AR142" i="21"/>
  <c r="AS142" i="21"/>
  <c r="G143" i="21"/>
  <c r="H143" i="21"/>
  <c r="I143" i="21"/>
  <c r="M143" i="21"/>
  <c r="N143" i="21"/>
  <c r="O143" i="21"/>
  <c r="P143" i="21"/>
  <c r="Q143" i="21"/>
  <c r="R143" i="21"/>
  <c r="AH143" i="21"/>
  <c r="AI143" i="21"/>
  <c r="AJ143" i="21"/>
  <c r="AK143" i="21"/>
  <c r="AL143" i="21"/>
  <c r="AM143" i="21"/>
  <c r="AN143" i="21"/>
  <c r="AO143" i="21"/>
  <c r="AP143" i="21"/>
  <c r="AQ143" i="21"/>
  <c r="AR143" i="21"/>
  <c r="AS143" i="21"/>
  <c r="G145" i="21"/>
  <c r="H145" i="21"/>
  <c r="I145" i="21"/>
  <c r="M145" i="21"/>
  <c r="N145" i="21"/>
  <c r="O145" i="21"/>
  <c r="P145" i="21"/>
  <c r="Q145" i="21"/>
  <c r="R145" i="21"/>
  <c r="AH145" i="21"/>
  <c r="AI145" i="21"/>
  <c r="AJ145" i="21"/>
  <c r="AK145" i="21"/>
  <c r="AL145" i="21"/>
  <c r="AM145" i="21"/>
  <c r="AN145" i="21"/>
  <c r="AO145" i="21"/>
  <c r="AP145" i="21"/>
  <c r="AQ145" i="21"/>
  <c r="AR145" i="21"/>
  <c r="AS145" i="21"/>
  <c r="G146" i="21"/>
  <c r="H146" i="21"/>
  <c r="I146" i="21"/>
  <c r="M146" i="21"/>
  <c r="N146" i="21"/>
  <c r="O146" i="21"/>
  <c r="P146" i="21"/>
  <c r="Q146" i="21"/>
  <c r="R146" i="21"/>
  <c r="AH146" i="21"/>
  <c r="AI146" i="21"/>
  <c r="AJ146" i="21"/>
  <c r="AK146" i="21"/>
  <c r="AL146" i="21"/>
  <c r="AM146" i="21"/>
  <c r="AN146" i="21"/>
  <c r="AO146" i="21"/>
  <c r="AP146" i="21"/>
  <c r="AQ146" i="21"/>
  <c r="AR146" i="21"/>
  <c r="AS146" i="21"/>
  <c r="G147" i="21"/>
  <c r="H147" i="21"/>
  <c r="I147" i="21"/>
  <c r="M147" i="21"/>
  <c r="N147" i="21"/>
  <c r="O147" i="21"/>
  <c r="P147" i="21"/>
  <c r="Q147" i="21"/>
  <c r="R147" i="21"/>
  <c r="AH147" i="21"/>
  <c r="AI147" i="21"/>
  <c r="AJ147" i="21"/>
  <c r="AK147" i="21"/>
  <c r="AL147" i="21"/>
  <c r="AM147" i="21"/>
  <c r="AN147" i="21"/>
  <c r="AO147" i="21"/>
  <c r="AP147" i="21"/>
  <c r="AQ147" i="21"/>
  <c r="AR147" i="21"/>
  <c r="AS147" i="21"/>
  <c r="G152" i="21"/>
  <c r="H152" i="21"/>
  <c r="I152" i="21"/>
  <c r="M152" i="21"/>
  <c r="N152" i="21"/>
  <c r="O152" i="21"/>
  <c r="P152" i="21"/>
  <c r="Q152" i="21"/>
  <c r="R152" i="21"/>
  <c r="AH152" i="21"/>
  <c r="AI152" i="21"/>
  <c r="AJ152" i="21"/>
  <c r="AK152" i="21"/>
  <c r="AL152" i="21"/>
  <c r="AM152" i="21"/>
  <c r="AN152" i="21"/>
  <c r="AO152" i="21"/>
  <c r="AP152" i="21"/>
  <c r="AQ152" i="21"/>
  <c r="AR152" i="21"/>
  <c r="AS152" i="21"/>
  <c r="G154" i="21"/>
  <c r="G155" i="21" s="1"/>
  <c r="H154" i="21"/>
  <c r="I154" i="21"/>
  <c r="I155" i="21" s="1"/>
  <c r="M154" i="21"/>
  <c r="M155" i="21" s="1"/>
  <c r="N154" i="21"/>
  <c r="N155" i="21" s="1"/>
  <c r="O154" i="21"/>
  <c r="O155" i="21" s="1"/>
  <c r="P154" i="21"/>
  <c r="P155" i="21" s="1"/>
  <c r="Q154" i="21"/>
  <c r="Q155" i="21" s="1"/>
  <c r="R154" i="21"/>
  <c r="R155" i="21" s="1"/>
  <c r="AH154" i="21"/>
  <c r="AH155" i="21" s="1"/>
  <c r="AI154" i="21"/>
  <c r="AI155" i="21" s="1"/>
  <c r="AJ154" i="21"/>
  <c r="AJ155" i="21" s="1"/>
  <c r="AK154" i="21"/>
  <c r="AK155" i="21" s="1"/>
  <c r="AL154" i="21"/>
  <c r="AL155" i="21" s="1"/>
  <c r="AM154" i="21"/>
  <c r="AM155" i="21" s="1"/>
  <c r="AN154" i="21"/>
  <c r="AN155" i="21" s="1"/>
  <c r="AO154" i="21"/>
  <c r="AO155" i="21" s="1"/>
  <c r="AP154" i="21"/>
  <c r="AP155" i="21" s="1"/>
  <c r="AQ154" i="21"/>
  <c r="AQ155" i="21" s="1"/>
  <c r="AR154" i="21"/>
  <c r="AR155" i="21" s="1"/>
  <c r="AS154" i="21"/>
  <c r="AS155" i="21" s="1"/>
  <c r="H155" i="21"/>
  <c r="G156" i="21"/>
  <c r="H156" i="21"/>
  <c r="I156" i="21"/>
  <c r="M156" i="21"/>
  <c r="N156" i="21"/>
  <c r="O156" i="21"/>
  <c r="P156" i="21"/>
  <c r="Q156" i="21"/>
  <c r="R156" i="21"/>
  <c r="AH156" i="21"/>
  <c r="AI156" i="21"/>
  <c r="AJ156" i="21"/>
  <c r="AK156" i="21"/>
  <c r="AL156" i="21"/>
  <c r="AM156" i="21"/>
  <c r="AN156" i="21"/>
  <c r="AO156" i="21"/>
  <c r="AP156" i="21"/>
  <c r="AQ156" i="21"/>
  <c r="AR156" i="21"/>
  <c r="AS156" i="21"/>
  <c r="G158" i="21"/>
  <c r="H158" i="21"/>
  <c r="I158" i="21"/>
  <c r="M158" i="21"/>
  <c r="N158" i="21"/>
  <c r="O158" i="21"/>
  <c r="P158" i="21"/>
  <c r="Q158" i="21"/>
  <c r="R158" i="21"/>
  <c r="AH158" i="21"/>
  <c r="AI158" i="21"/>
  <c r="AJ158" i="21"/>
  <c r="AK158" i="21"/>
  <c r="AL158" i="21"/>
  <c r="AM158" i="21"/>
  <c r="AN158" i="21"/>
  <c r="AO158" i="21"/>
  <c r="AP158" i="21"/>
  <c r="AQ158" i="21"/>
  <c r="AR158" i="21"/>
  <c r="AS158" i="21"/>
  <c r="G159" i="21"/>
  <c r="H159" i="21"/>
  <c r="I159" i="21"/>
  <c r="M159" i="21"/>
  <c r="N159" i="21"/>
  <c r="O159" i="21"/>
  <c r="P159" i="21"/>
  <c r="Q159" i="21"/>
  <c r="R159" i="21"/>
  <c r="AH159" i="21"/>
  <c r="AI159" i="21"/>
  <c r="AJ159" i="21"/>
  <c r="AK159" i="21"/>
  <c r="AL159" i="21"/>
  <c r="AM159" i="21"/>
  <c r="AN159" i="21"/>
  <c r="AO159" i="21"/>
  <c r="AP159" i="21"/>
  <c r="AQ159" i="21"/>
  <c r="AR159" i="21"/>
  <c r="AS159" i="21"/>
  <c r="G160" i="21"/>
  <c r="H160" i="21"/>
  <c r="I160" i="21"/>
  <c r="M160" i="21"/>
  <c r="N160" i="21"/>
  <c r="O160" i="21"/>
  <c r="P160" i="21"/>
  <c r="Q160" i="21"/>
  <c r="R160" i="21"/>
  <c r="AH160" i="21"/>
  <c r="AI160" i="21"/>
  <c r="AJ160" i="21"/>
  <c r="AK160" i="21"/>
  <c r="AL160" i="21"/>
  <c r="AM160" i="21"/>
  <c r="AN160" i="21"/>
  <c r="AO160" i="21"/>
  <c r="AP160" i="21"/>
  <c r="AQ160" i="21"/>
  <c r="AR160" i="21"/>
  <c r="AS160" i="21"/>
  <c r="G161" i="21"/>
  <c r="H161" i="21"/>
  <c r="I161" i="21"/>
  <c r="M161" i="21"/>
  <c r="N161" i="21"/>
  <c r="O161" i="21"/>
  <c r="P161" i="21"/>
  <c r="Q161" i="21"/>
  <c r="R161" i="21"/>
  <c r="AH161" i="21"/>
  <c r="AI161" i="21"/>
  <c r="AJ161" i="21"/>
  <c r="AK161" i="21"/>
  <c r="AL161" i="21"/>
  <c r="AM161" i="21"/>
  <c r="AN161" i="21"/>
  <c r="AO161" i="21"/>
  <c r="AP161" i="21"/>
  <c r="AQ161" i="21"/>
  <c r="AR161" i="21"/>
  <c r="AS161" i="21"/>
  <c r="G162" i="21"/>
  <c r="H162" i="21"/>
  <c r="I162" i="21"/>
  <c r="M162" i="21"/>
  <c r="N162" i="21"/>
  <c r="O162" i="21"/>
  <c r="P162" i="21"/>
  <c r="Q162" i="21"/>
  <c r="R162" i="21"/>
  <c r="AH162" i="21"/>
  <c r="AI162" i="21"/>
  <c r="AJ162" i="21"/>
  <c r="AK162" i="21"/>
  <c r="AL162" i="21"/>
  <c r="AM162" i="21"/>
  <c r="AN162" i="21"/>
  <c r="AO162" i="21"/>
  <c r="AP162" i="21"/>
  <c r="AQ162" i="21"/>
  <c r="AR162" i="21"/>
  <c r="AS162" i="21"/>
  <c r="G163" i="21"/>
  <c r="H163" i="21"/>
  <c r="I163" i="21"/>
  <c r="M163" i="21"/>
  <c r="N163" i="21"/>
  <c r="O163" i="21"/>
  <c r="P163" i="21"/>
  <c r="Q163" i="21"/>
  <c r="R163" i="21"/>
  <c r="AH163" i="21"/>
  <c r="AI163" i="21"/>
  <c r="AJ163" i="21"/>
  <c r="AK163" i="21"/>
  <c r="AL163" i="21"/>
  <c r="AM163" i="21"/>
  <c r="AN163" i="21"/>
  <c r="AO163" i="21"/>
  <c r="AP163" i="21"/>
  <c r="AQ163" i="21"/>
  <c r="AR163" i="21"/>
  <c r="AS163" i="21"/>
  <c r="AM61" i="57"/>
  <c r="AU18" i="59"/>
  <c r="V16" i="59"/>
  <c r="AU59" i="59"/>
  <c r="AT59" i="59" s="1"/>
  <c r="M58" i="59"/>
  <c r="AP58" i="59"/>
  <c r="AS60" i="59"/>
  <c r="V18" i="59"/>
  <c r="AU16" i="59"/>
  <c r="AR16" i="59" s="1"/>
  <c r="AQ16" i="59" s="1"/>
  <c r="AM58" i="59"/>
  <c r="T61" i="59"/>
  <c r="P61" i="59"/>
  <c r="M60" i="59"/>
  <c r="P58" i="59"/>
  <c r="X18" i="59"/>
  <c r="AU60" i="59"/>
  <c r="AV60" i="59" s="1"/>
  <c r="P59" i="58"/>
  <c r="V17" i="58"/>
  <c r="M61" i="58"/>
  <c r="T59" i="58"/>
  <c r="W59" i="58" s="1"/>
  <c r="X59" i="58" s="1"/>
  <c r="M60" i="58"/>
  <c r="AS59" i="58"/>
  <c r="AK59" i="58"/>
  <c r="AS62" i="58"/>
  <c r="T61" i="58"/>
  <c r="U61" i="58" s="1"/>
  <c r="L60" i="58"/>
  <c r="V19" i="58"/>
  <c r="AU62" i="58"/>
  <c r="AT62" i="58" s="1"/>
  <c r="AK62" i="58"/>
  <c r="T62" i="58"/>
  <c r="U62" i="58" s="1"/>
  <c r="O59" i="58"/>
  <c r="AY19" i="58"/>
  <c r="V16" i="58"/>
  <c r="L62" i="58"/>
  <c r="R60" i="58"/>
  <c r="P60" i="58"/>
  <c r="T60" i="58"/>
  <c r="S60" i="58" s="1"/>
  <c r="AT17" i="58"/>
  <c r="AP59" i="58"/>
  <c r="AR19" i="58"/>
  <c r="AO19" i="58" s="1"/>
  <c r="AN19" i="58" s="1"/>
  <c r="AL19" i="58"/>
  <c r="AT19" i="58"/>
  <c r="AW19" i="58"/>
  <c r="X19" i="58"/>
  <c r="AW17" i="58"/>
  <c r="X17" i="58"/>
  <c r="X16" i="58"/>
  <c r="AU59" i="58"/>
  <c r="AX59" i="58" s="1"/>
  <c r="AW59" i="58" s="1"/>
  <c r="AY17" i="58"/>
  <c r="AS60" i="57"/>
  <c r="V19" i="57"/>
  <c r="O60" i="57"/>
  <c r="V17" i="57"/>
  <c r="AM59" i="57"/>
  <c r="T62" i="57"/>
  <c r="P62" i="57"/>
  <c r="M61" i="57"/>
  <c r="X19" i="57"/>
  <c r="X17" i="57"/>
  <c r="X16" i="57"/>
  <c r="AV62" i="58"/>
  <c r="AU62" i="57"/>
  <c r="AT62" i="57" s="1"/>
  <c r="W62" i="57"/>
  <c r="T60" i="57"/>
  <c r="U60" i="57" s="1"/>
  <c r="L62" i="57"/>
  <c r="AY17" i="57"/>
  <c r="L59" i="57"/>
  <c r="AU17" i="57"/>
  <c r="AR17" i="57" s="1"/>
  <c r="R60" i="57"/>
  <c r="AQ62" i="57"/>
  <c r="U16" i="58"/>
  <c r="S16" i="58"/>
  <c r="Q16" i="58"/>
  <c r="W62" i="58"/>
  <c r="AK61" i="58"/>
  <c r="AU60" i="58"/>
  <c r="AX60" i="58" s="1"/>
  <c r="AI102" i="58" s="1"/>
  <c r="S62" i="58"/>
  <c r="AQ60" i="58"/>
  <c r="R62" i="58"/>
  <c r="AT18" i="58"/>
  <c r="AY18" i="58"/>
  <c r="AR18" i="58"/>
  <c r="AS18" i="58" s="1"/>
  <c r="L61" i="58"/>
  <c r="AW18" i="58"/>
  <c r="J59" i="58"/>
  <c r="S18" i="58"/>
  <c r="U18" i="58"/>
  <c r="Q18" i="58"/>
  <c r="N18" i="58" s="1"/>
  <c r="H101" i="58"/>
  <c r="U17" i="58"/>
  <c r="S17" i="58"/>
  <c r="Q17" i="58"/>
  <c r="AY16" i="58"/>
  <c r="X18" i="58"/>
  <c r="AX62" i="58"/>
  <c r="AY62" i="58" s="1"/>
  <c r="AW16" i="58"/>
  <c r="Q19" i="58"/>
  <c r="R19" i="58" s="1"/>
  <c r="V18" i="58"/>
  <c r="AU61" i="58"/>
  <c r="AX61" i="58" s="1"/>
  <c r="U19" i="58"/>
  <c r="AQ61" i="58"/>
  <c r="AU17" i="59"/>
  <c r="AV17" i="59" s="1"/>
  <c r="AT15" i="59"/>
  <c r="AV15" i="59"/>
  <c r="AY17" i="59"/>
  <c r="AM61" i="59"/>
  <c r="AQ58" i="44"/>
  <c r="AS58" i="44"/>
  <c r="J55" i="44"/>
  <c r="AK57" i="44"/>
  <c r="P55" i="44"/>
  <c r="AU58" i="44"/>
  <c r="AX58" i="44" s="1"/>
  <c r="J58" i="44"/>
  <c r="AN55" i="44"/>
  <c r="T55" i="44"/>
  <c r="P58" i="44"/>
  <c r="T56" i="44"/>
  <c r="W56" i="44" s="1"/>
  <c r="X56" i="44" s="1"/>
  <c r="L56" i="44"/>
  <c r="O57" i="44"/>
  <c r="R56" i="44"/>
  <c r="T58" i="44"/>
  <c r="AQ56" i="44"/>
  <c r="AW19" i="44"/>
  <c r="V19" i="44"/>
  <c r="AW18" i="44"/>
  <c r="V18" i="44"/>
  <c r="AW17" i="44"/>
  <c r="V17" i="44"/>
  <c r="AW16" i="44"/>
  <c r="V16" i="44"/>
  <c r="R58" i="44"/>
  <c r="L58" i="44"/>
  <c r="AU56" i="44"/>
  <c r="AU19" i="44"/>
  <c r="AV19" i="44" s="1"/>
  <c r="AT19" i="44"/>
  <c r="T19" i="44"/>
  <c r="S19" i="44" s="1"/>
  <c r="AU18" i="44"/>
  <c r="AT18" i="44" s="1"/>
  <c r="T18" i="44"/>
  <c r="AU17" i="44"/>
  <c r="AV17" i="44" s="1"/>
  <c r="AT17" i="44"/>
  <c r="T17" i="44"/>
  <c r="AU16" i="44"/>
  <c r="AT16" i="44" s="1"/>
  <c r="T16" i="44"/>
  <c r="O56" i="44"/>
  <c r="M56" i="44"/>
  <c r="AM55" i="44"/>
  <c r="AK55" i="44"/>
  <c r="AS57" i="44"/>
  <c r="AQ57" i="44"/>
  <c r="AU57" i="44"/>
  <c r="AX57" i="44" s="1"/>
  <c r="AM58" i="44"/>
  <c r="AK58" i="44"/>
  <c r="R57" i="44"/>
  <c r="P57" i="44"/>
  <c r="T57" i="44"/>
  <c r="O58" i="44"/>
  <c r="L57" i="44"/>
  <c r="AM56" i="44"/>
  <c r="AS55" i="44"/>
  <c r="O55" i="44"/>
  <c r="M58" i="44"/>
  <c r="AU55" i="44"/>
  <c r="AX55" i="44" s="1"/>
  <c r="X17" i="59"/>
  <c r="AQ58" i="59"/>
  <c r="U15" i="59"/>
  <c r="S15" i="59"/>
  <c r="Q15" i="59"/>
  <c r="N15" i="59" s="1"/>
  <c r="AK59" i="59"/>
  <c r="AR15" i="59"/>
  <c r="AS15" i="59" s="1"/>
  <c r="X15" i="59"/>
  <c r="AU61" i="59"/>
  <c r="AT61" i="59" s="1"/>
  <c r="AU58" i="59"/>
  <c r="AX58" i="59" s="1"/>
  <c r="AW58" i="59" s="1"/>
  <c r="AV58" i="59"/>
  <c r="AQ61" i="59"/>
  <c r="AY16" i="59"/>
  <c r="O59" i="59"/>
  <c r="V15" i="59"/>
  <c r="L61" i="59"/>
  <c r="AY18" i="59"/>
  <c r="O61" i="59"/>
  <c r="AM60" i="59"/>
  <c r="T17" i="59"/>
  <c r="S17" i="59" s="1"/>
  <c r="T16" i="59"/>
  <c r="S16" i="59" s="1"/>
  <c r="L59" i="59"/>
  <c r="J59" i="59"/>
  <c r="S18" i="59"/>
  <c r="Q18" i="59"/>
  <c r="U17" i="59"/>
  <c r="P60" i="59"/>
  <c r="T60" i="59"/>
  <c r="U60" i="59" s="1"/>
  <c r="P59" i="59"/>
  <c r="T59" i="59"/>
  <c r="W59" i="59" s="1"/>
  <c r="H101" i="59" s="1"/>
  <c r="R58" i="59"/>
  <c r="T58" i="59"/>
  <c r="L60" i="59"/>
  <c r="J60" i="59"/>
  <c r="AT60" i="59"/>
  <c r="L58" i="59"/>
  <c r="U18" i="59"/>
  <c r="R60" i="59"/>
  <c r="AT16" i="59"/>
  <c r="AR18" i="59"/>
  <c r="AS18" i="59" s="1"/>
  <c r="AW15" i="59"/>
  <c r="AY15" i="59"/>
  <c r="AQ59" i="59"/>
  <c r="AS59" i="59"/>
  <c r="P59" i="57"/>
  <c r="T59" i="57"/>
  <c r="W59" i="57" s="1"/>
  <c r="X59" i="57" s="1"/>
  <c r="AP59" i="57"/>
  <c r="U17" i="57"/>
  <c r="X18" i="57"/>
  <c r="AU16" i="57"/>
  <c r="AT16" i="57" s="1"/>
  <c r="AQ59" i="57"/>
  <c r="AU60" i="57"/>
  <c r="AV60" i="57" s="1"/>
  <c r="J60" i="57"/>
  <c r="AY16" i="57"/>
  <c r="V18" i="57"/>
  <c r="AY19" i="57"/>
  <c r="AS59" i="57"/>
  <c r="T61" i="57"/>
  <c r="AU19" i="57"/>
  <c r="AR19" i="57" s="1"/>
  <c r="AQ19" i="57" s="1"/>
  <c r="O59" i="57"/>
  <c r="AM60" i="57"/>
  <c r="R61" i="57"/>
  <c r="AV59" i="57"/>
  <c r="AY59" i="58"/>
  <c r="AT16" i="58"/>
  <c r="AR16" i="58"/>
  <c r="P18" i="58"/>
  <c r="R18" i="58"/>
  <c r="AW62" i="58"/>
  <c r="AV59" i="58"/>
  <c r="AT59" i="58"/>
  <c r="P61" i="58"/>
  <c r="O62" i="58"/>
  <c r="AM60" i="58"/>
  <c r="M62" i="57"/>
  <c r="L61" i="57"/>
  <c r="AM62" i="57"/>
  <c r="AU61" i="57"/>
  <c r="AT61" i="57" s="1"/>
  <c r="AS61" i="57"/>
  <c r="AV61" i="58"/>
  <c r="AT61" i="58"/>
  <c r="Q16" i="44"/>
  <c r="R16" i="44" s="1"/>
  <c r="AR17" i="44"/>
  <c r="AO17" i="44" s="1"/>
  <c r="AR19" i="44"/>
  <c r="AQ19" i="44" s="1"/>
  <c r="AV58" i="44"/>
  <c r="AR16" i="44"/>
  <c r="AQ16" i="44" s="1"/>
  <c r="AV16" i="44"/>
  <c r="AT57" i="44"/>
  <c r="AV57" i="44"/>
  <c r="AV55" i="44"/>
  <c r="AT55" i="44"/>
  <c r="P15" i="59"/>
  <c r="R15" i="59"/>
  <c r="Q17" i="59"/>
  <c r="N17" i="59" s="1"/>
  <c r="W60" i="59"/>
  <c r="AS16" i="59"/>
  <c r="R17" i="59"/>
  <c r="P17" i="59"/>
  <c r="AO16" i="44"/>
  <c r="AP16" i="44" s="1"/>
  <c r="H102" i="59"/>
  <c r="G102" i="59" s="1"/>
  <c r="M17" i="59"/>
  <c r="S17" i="45"/>
  <c r="Q17" i="45"/>
  <c r="N17" i="45" s="1"/>
  <c r="K17" i="45" s="1"/>
  <c r="L17" i="45" s="1"/>
  <c r="J58" i="45"/>
  <c r="AK57" i="45"/>
  <c r="L57" i="45"/>
  <c r="AQ56" i="45"/>
  <c r="AN55" i="45"/>
  <c r="S19" i="45"/>
  <c r="AU56" i="45"/>
  <c r="AT56" i="45" s="1"/>
  <c r="AQ55" i="45"/>
  <c r="AU55" i="45"/>
  <c r="AV55" i="45"/>
  <c r="J55" i="45"/>
  <c r="Q16" i="45"/>
  <c r="P16" i="45" s="1"/>
  <c r="U16" i="45"/>
  <c r="X19" i="45"/>
  <c r="X17" i="45"/>
  <c r="X16" i="45"/>
  <c r="T55" i="45"/>
  <c r="U55" i="45" s="1"/>
  <c r="W55" i="45"/>
  <c r="X55" i="45" s="1"/>
  <c r="N16" i="45"/>
  <c r="S55" i="45"/>
  <c r="AT55" i="45"/>
  <c r="AX55" i="45"/>
  <c r="AW55" i="45" s="1"/>
  <c r="AP56" i="43"/>
  <c r="AN56" i="43"/>
  <c r="L59" i="43"/>
  <c r="J59" i="43"/>
  <c r="AV58" i="43"/>
  <c r="AT58" i="43"/>
  <c r="AX58" i="43"/>
  <c r="AY58" i="43" s="1"/>
  <c r="AS57" i="43"/>
  <c r="AQ57" i="43"/>
  <c r="AU57" i="43"/>
  <c r="AT57" i="43" s="1"/>
  <c r="L56" i="43"/>
  <c r="J56" i="43"/>
  <c r="AM58" i="43"/>
  <c r="AK58" i="43"/>
  <c r="R57" i="43"/>
  <c r="P57" i="43"/>
  <c r="T57" i="43"/>
  <c r="W57" i="43" s="1"/>
  <c r="H96" i="43" s="1"/>
  <c r="AT19" i="43"/>
  <c r="AR19" i="43"/>
  <c r="AQ19" i="43" s="1"/>
  <c r="AV19" i="43"/>
  <c r="Q19" i="43"/>
  <c r="N19" i="43" s="1"/>
  <c r="M19" i="43" s="1"/>
  <c r="U19" i="43"/>
  <c r="S19" i="43"/>
  <c r="Q18" i="43"/>
  <c r="P18" i="43" s="1"/>
  <c r="U18" i="43"/>
  <c r="S18" i="43"/>
  <c r="AT16" i="43"/>
  <c r="AR16" i="43"/>
  <c r="AO16" i="43" s="1"/>
  <c r="AV16" i="43"/>
  <c r="Q16" i="43"/>
  <c r="U16" i="43"/>
  <c r="S16" i="43"/>
  <c r="AY19" i="43"/>
  <c r="AY18" i="43"/>
  <c r="AY17" i="43"/>
  <c r="AY16" i="43"/>
  <c r="R16" i="45"/>
  <c r="O56" i="45"/>
  <c r="M56" i="45"/>
  <c r="V18" i="45"/>
  <c r="X18" i="45"/>
  <c r="T18" i="45"/>
  <c r="S18" i="45" s="1"/>
  <c r="P58" i="45"/>
  <c r="T58" i="45"/>
  <c r="S58" i="45" s="1"/>
  <c r="R58" i="45"/>
  <c r="O55" i="45"/>
  <c r="M55" i="45"/>
  <c r="U19" i="45"/>
  <c r="Q19" i="45"/>
  <c r="P19" i="45" s="1"/>
  <c r="AM55" i="45"/>
  <c r="AK55" i="45"/>
  <c r="O17" i="45"/>
  <c r="AQ58" i="45"/>
  <c r="AU58" i="45"/>
  <c r="M57" i="45"/>
  <c r="O57" i="45"/>
  <c r="AW16" i="45"/>
  <c r="AY16" i="45"/>
  <c r="J56" i="45"/>
  <c r="L56" i="45"/>
  <c r="AY17" i="45"/>
  <c r="AU17" i="45"/>
  <c r="AR17" i="45" s="1"/>
  <c r="AU16" i="45"/>
  <c r="AU57" i="45"/>
  <c r="AV57" i="45" s="1"/>
  <c r="AQ57" i="45"/>
  <c r="R57" i="45"/>
  <c r="T57" i="45"/>
  <c r="T56" i="45"/>
  <c r="S56" i="45" s="1"/>
  <c r="P56" i="45"/>
  <c r="N16" i="43"/>
  <c r="AS16" i="43"/>
  <c r="R19" i="43"/>
  <c r="Q18" i="45"/>
  <c r="R18" i="45" s="1"/>
  <c r="AT16" i="45"/>
  <c r="AT17" i="45"/>
  <c r="AV17" i="45"/>
  <c r="AN16" i="43"/>
  <c r="O16" i="43"/>
  <c r="I64" i="43"/>
  <c r="L63" i="43"/>
  <c r="O63" i="43" s="1"/>
  <c r="G63" i="43"/>
  <c r="J63" i="43" s="1"/>
  <c r="M63" i="43" s="1"/>
  <c r="P63" i="43" s="1"/>
  <c r="AI63" i="43"/>
  <c r="AL63" i="43" s="1"/>
  <c r="X25" i="43"/>
  <c r="H63" i="43"/>
  <c r="K63" i="43" s="1"/>
  <c r="K64" i="43" s="1"/>
  <c r="AJ63" i="43"/>
  <c r="AJ64" i="43" s="1"/>
  <c r="AH63" i="43"/>
  <c r="AK63" i="43" s="1"/>
  <c r="AN63" i="43" s="1"/>
  <c r="AQ63" i="43" s="1"/>
  <c r="AQ64" i="43" s="1"/>
  <c r="K61" i="44"/>
  <c r="K62" i="44" s="1"/>
  <c r="AM61" i="44"/>
  <c r="AM62" i="44" s="1"/>
  <c r="AJ62" i="44"/>
  <c r="G62" i="44"/>
  <c r="J61" i="44"/>
  <c r="J62" i="44" s="1"/>
  <c r="AI62" i="44"/>
  <c r="AL61" i="44"/>
  <c r="AO61" i="44" s="1"/>
  <c r="AO62" i="44" s="1"/>
  <c r="AH62" i="44"/>
  <c r="AK61" i="44"/>
  <c r="AN61" i="44" s="1"/>
  <c r="L61" i="44"/>
  <c r="L62" i="44" s="1"/>
  <c r="I62" i="44"/>
  <c r="H62" i="45"/>
  <c r="K61" i="45"/>
  <c r="N61" i="45" s="1"/>
  <c r="AJ62" i="45"/>
  <c r="AM61" i="45"/>
  <c r="AP61" i="45" s="1"/>
  <c r="AS61" i="45" s="1"/>
  <c r="AV61" i="45" s="1"/>
  <c r="G62" i="45"/>
  <c r="AL61" i="45"/>
  <c r="AO61" i="45" s="1"/>
  <c r="AI62" i="45"/>
  <c r="AM63" i="43"/>
  <c r="AM64" i="43" s="1"/>
  <c r="L64" i="43"/>
  <c r="N61" i="44"/>
  <c r="N62" i="44" s="1"/>
  <c r="AP61" i="44"/>
  <c r="AS61" i="44" s="1"/>
  <c r="AM62" i="45"/>
  <c r="J64" i="43"/>
  <c r="AR61" i="44"/>
  <c r="AR62" i="44" s="1"/>
  <c r="AP62" i="45"/>
  <c r="I62" i="45" l="1"/>
  <c r="L61" i="45"/>
  <c r="K62" i="45"/>
  <c r="AP62" i="44"/>
  <c r="AH62" i="45"/>
  <c r="AK61" i="45"/>
  <c r="AK62" i="45" s="1"/>
  <c r="AN64" i="43"/>
  <c r="AT63" i="43"/>
  <c r="AW63" i="43" s="1"/>
  <c r="AO107" i="59"/>
  <c r="AL108" i="59"/>
  <c r="AI93" i="44"/>
  <c r="AL93" i="44" s="1"/>
  <c r="AW55" i="44"/>
  <c r="AY55" i="44"/>
  <c r="AY57" i="44"/>
  <c r="AI95" i="44"/>
  <c r="AW57" i="44"/>
  <c r="AO16" i="59"/>
  <c r="AV60" i="58"/>
  <c r="U56" i="44"/>
  <c r="AQ16" i="43"/>
  <c r="AP63" i="43"/>
  <c r="AS63" i="43" s="1"/>
  <c r="AS64" i="43" s="1"/>
  <c r="AI64" i="43"/>
  <c r="U56" i="45"/>
  <c r="S57" i="43"/>
  <c r="AV57" i="43"/>
  <c r="AT58" i="59"/>
  <c r="S59" i="58"/>
  <c r="AI101" i="58"/>
  <c r="AP19" i="58"/>
  <c r="AV16" i="59"/>
  <c r="S56" i="44"/>
  <c r="AR17" i="59"/>
  <c r="AS17" i="59" s="1"/>
  <c r="AQ19" i="58"/>
  <c r="W60" i="58"/>
  <c r="V60" i="58" s="1"/>
  <c r="AS19" i="58"/>
  <c r="S19" i="33"/>
  <c r="U19" i="33"/>
  <c r="M64" i="43"/>
  <c r="S60" i="57"/>
  <c r="AS66" i="25"/>
  <c r="AU66" i="25"/>
  <c r="AV66" i="25" s="1"/>
  <c r="AQ66" i="25"/>
  <c r="AV17" i="58"/>
  <c r="AR17" i="58"/>
  <c r="AQ17" i="44"/>
  <c r="AT17" i="59"/>
  <c r="AK62" i="44"/>
  <c r="P18" i="45"/>
  <c r="R19" i="45"/>
  <c r="S59" i="59"/>
  <c r="AT60" i="58"/>
  <c r="W60" i="57"/>
  <c r="V60" i="57" s="1"/>
  <c r="J67" i="25"/>
  <c r="L67" i="25"/>
  <c r="X19" i="25"/>
  <c r="T19" i="25"/>
  <c r="V19" i="25"/>
  <c r="P65" i="36"/>
  <c r="L64" i="36"/>
  <c r="AS63" i="36"/>
  <c r="AM63" i="36"/>
  <c r="R63" i="36"/>
  <c r="P62" i="36"/>
  <c r="T19" i="36"/>
  <c r="S19" i="36" s="1"/>
  <c r="AU16" i="36"/>
  <c r="AR16" i="36" s="1"/>
  <c r="U16" i="36"/>
  <c r="AK63" i="35"/>
  <c r="O63" i="35"/>
  <c r="R62" i="35"/>
  <c r="R60" i="35"/>
  <c r="AU17" i="35"/>
  <c r="O65" i="37"/>
  <c r="AY18" i="37"/>
  <c r="AU67" i="25"/>
  <c r="AV67" i="25" s="1"/>
  <c r="O67" i="25"/>
  <c r="L66" i="25"/>
  <c r="L65" i="25"/>
  <c r="X17" i="25"/>
  <c r="AY16" i="25"/>
  <c r="AS67" i="26"/>
  <c r="AQ62" i="28"/>
  <c r="AK62" i="28"/>
  <c r="R62" i="28"/>
  <c r="J61" i="28"/>
  <c r="V17" i="28"/>
  <c r="AY15" i="28"/>
  <c r="V15" i="28"/>
  <c r="J60" i="30"/>
  <c r="AQ57" i="30"/>
  <c r="AU16" i="30"/>
  <c r="AV16" i="30" s="1"/>
  <c r="AK61" i="31"/>
  <c r="T19" i="31"/>
  <c r="AU63" i="32"/>
  <c r="AQ63" i="32"/>
  <c r="AK63" i="32"/>
  <c r="S63" i="32"/>
  <c r="J61" i="32"/>
  <c r="T18" i="32"/>
  <c r="S18" i="32" s="1"/>
  <c r="V19" i="33"/>
  <c r="AK58" i="34"/>
  <c r="AW19" i="43"/>
  <c r="M63" i="39"/>
  <c r="AK61" i="39"/>
  <c r="S61" i="39"/>
  <c r="T17" i="39"/>
  <c r="Q17" i="39" s="1"/>
  <c r="AU62" i="28"/>
  <c r="AV62" i="28" s="1"/>
  <c r="AU18" i="30"/>
  <c r="AU17" i="30"/>
  <c r="V15" i="30"/>
  <c r="M62" i="31"/>
  <c r="AW19" i="31"/>
  <c r="M61" i="32"/>
  <c r="V16" i="32"/>
  <c r="AN21" i="33"/>
  <c r="AN21" i="34" s="1"/>
  <c r="M21" i="33"/>
  <c r="M21" i="34" s="1"/>
  <c r="AM56" i="34"/>
  <c r="AS65" i="36"/>
  <c r="X19" i="36"/>
  <c r="V17" i="36"/>
  <c r="Q16" i="36"/>
  <c r="AM61" i="35"/>
  <c r="L61" i="35"/>
  <c r="AS60" i="35"/>
  <c r="AR19" i="35"/>
  <c r="AO19" i="35" s="1"/>
  <c r="AY17" i="35"/>
  <c r="AU64" i="37"/>
  <c r="AV64" i="37" s="1"/>
  <c r="T64" i="37"/>
  <c r="U64" i="37" s="1"/>
  <c r="AQ62" i="37"/>
  <c r="AU18" i="37"/>
  <c r="AT18" i="37" s="1"/>
  <c r="AY16" i="37"/>
  <c r="R55" i="45"/>
  <c r="V17" i="45"/>
  <c r="X19" i="43"/>
  <c r="AQ64" i="39"/>
  <c r="AK64" i="39"/>
  <c r="AU63" i="39"/>
  <c r="AV63" i="39" s="1"/>
  <c r="T19" i="39"/>
  <c r="Q19" i="39" s="1"/>
  <c r="T18" i="39"/>
  <c r="Q18" i="39" s="1"/>
  <c r="R18" i="39" s="1"/>
  <c r="M60" i="40"/>
  <c r="AS59" i="40"/>
  <c r="AK59" i="40"/>
  <c r="AU16" i="25"/>
  <c r="AT16" i="25" s="1"/>
  <c r="AM64" i="26"/>
  <c r="T64" i="26"/>
  <c r="R63" i="28"/>
  <c r="J63" i="28"/>
  <c r="AU15" i="28"/>
  <c r="M60" i="30"/>
  <c r="T58" i="30"/>
  <c r="S58" i="30" s="1"/>
  <c r="O58" i="30"/>
  <c r="J57" i="30"/>
  <c r="V16" i="30"/>
  <c r="T63" i="31"/>
  <c r="S63" i="31" s="1"/>
  <c r="L62" i="31"/>
  <c r="AS61" i="31"/>
  <c r="X19" i="31"/>
  <c r="X18" i="32"/>
  <c r="X19" i="33"/>
  <c r="AS58" i="34"/>
  <c r="L57" i="34"/>
  <c r="O56" i="34"/>
  <c r="R55" i="34"/>
  <c r="T18" i="34"/>
  <c r="T16" i="34"/>
  <c r="AS64" i="37"/>
  <c r="T58" i="43"/>
  <c r="J63" i="21"/>
  <c r="T17" i="21"/>
  <c r="S17" i="21" s="1"/>
  <c r="T16" i="21"/>
  <c r="X16" i="21"/>
  <c r="T19" i="21"/>
  <c r="S19" i="21" s="1"/>
  <c r="T18" i="21"/>
  <c r="S18" i="21" s="1"/>
  <c r="T62" i="21"/>
  <c r="U62" i="21" s="1"/>
  <c r="R62" i="21"/>
  <c r="X19" i="21"/>
  <c r="X18" i="21"/>
  <c r="P64" i="21"/>
  <c r="T64" i="21"/>
  <c r="W64" i="21" s="1"/>
  <c r="J65" i="21"/>
  <c r="AQ64" i="21"/>
  <c r="AK64" i="21"/>
  <c r="AY26" i="21"/>
  <c r="AV26" i="21" s="1"/>
  <c r="AS26" i="21" s="1"/>
  <c r="AP26" i="21" s="1"/>
  <c r="AM26" i="21" s="1"/>
  <c r="AJ26" i="21" s="1"/>
  <c r="AY61" i="45"/>
  <c r="AJ99" i="45" s="1"/>
  <c r="AV62" i="45"/>
  <c r="O15" i="59"/>
  <c r="M15" i="59"/>
  <c r="K15" i="59"/>
  <c r="K18" i="58"/>
  <c r="H18" i="58" s="1"/>
  <c r="O18" i="58"/>
  <c r="AQ17" i="45"/>
  <c r="AS17" i="45"/>
  <c r="AO17" i="45"/>
  <c r="AL17" i="45" s="1"/>
  <c r="AW58" i="44"/>
  <c r="AY58" i="44"/>
  <c r="AI96" i="44"/>
  <c r="AL96" i="44" s="1"/>
  <c r="AO96" i="44" s="1"/>
  <c r="AN96" i="44" s="1"/>
  <c r="AV61" i="44"/>
  <c r="AV62" i="44" s="1"/>
  <c r="AS62" i="44"/>
  <c r="N62" i="45"/>
  <c r="Q61" i="45"/>
  <c r="AN62" i="44"/>
  <c r="AQ61" i="44"/>
  <c r="R63" i="43"/>
  <c r="O64" i="43"/>
  <c r="R16" i="58"/>
  <c r="N16" i="58"/>
  <c r="AV63" i="43"/>
  <c r="AV64" i="43" s="1"/>
  <c r="AP64" i="43"/>
  <c r="AL62" i="45"/>
  <c r="M61" i="44"/>
  <c r="M62" i="44" s="1"/>
  <c r="G64" i="43"/>
  <c r="V57" i="43"/>
  <c r="AT57" i="45"/>
  <c r="U58" i="45"/>
  <c r="U18" i="45"/>
  <c r="N19" i="45"/>
  <c r="K19" i="45" s="1"/>
  <c r="U57" i="43"/>
  <c r="AX57" i="43"/>
  <c r="J17" i="45"/>
  <c r="AN16" i="44"/>
  <c r="AL101" i="58"/>
  <c r="AM101" i="58" s="1"/>
  <c r="AO18" i="59"/>
  <c r="AL18" i="59" s="1"/>
  <c r="U59" i="59"/>
  <c r="AO15" i="59"/>
  <c r="AV18" i="44"/>
  <c r="AR18" i="44"/>
  <c r="AO18" i="44" s="1"/>
  <c r="U59" i="58"/>
  <c r="P16" i="58"/>
  <c r="AQ17" i="59"/>
  <c r="U60" i="58"/>
  <c r="W61" i="58"/>
  <c r="H103" i="58" s="1"/>
  <c r="G103" i="58" s="1"/>
  <c r="S61" i="58"/>
  <c r="AL16" i="44"/>
  <c r="AI16" i="44" s="1"/>
  <c r="AH16" i="44" s="1"/>
  <c r="J62" i="45"/>
  <c r="H64" i="43"/>
  <c r="AX57" i="45"/>
  <c r="W58" i="45"/>
  <c r="R18" i="43"/>
  <c r="H17" i="45"/>
  <c r="G17" i="45" s="1"/>
  <c r="P17" i="45"/>
  <c r="AQ18" i="59"/>
  <c r="AN61" i="45"/>
  <c r="AS19" i="43"/>
  <c r="N16" i="44"/>
  <c r="AH64" i="43"/>
  <c r="N18" i="45"/>
  <c r="W56" i="45"/>
  <c r="AO19" i="43"/>
  <c r="P19" i="43"/>
  <c r="N18" i="43"/>
  <c r="M17" i="45"/>
  <c r="R17" i="45"/>
  <c r="AS16" i="44"/>
  <c r="AX61" i="57"/>
  <c r="AQ15" i="59"/>
  <c r="AS17" i="44"/>
  <c r="AT58" i="44"/>
  <c r="AI104" i="58"/>
  <c r="AX60" i="59"/>
  <c r="AI102" i="59" s="1"/>
  <c r="AJ102" i="59" s="1"/>
  <c r="S61" i="59"/>
  <c r="U61" i="59"/>
  <c r="S18" i="25"/>
  <c r="U18" i="25"/>
  <c r="Q18" i="25"/>
  <c r="P18" i="25" s="1"/>
  <c r="W62" i="21"/>
  <c r="Q17" i="25"/>
  <c r="AX65" i="26"/>
  <c r="T18" i="28"/>
  <c r="V18" i="28"/>
  <c r="O57" i="30"/>
  <c r="M57" i="30"/>
  <c r="AS65" i="21"/>
  <c r="R65" i="21"/>
  <c r="AU64" i="21"/>
  <c r="AX64" i="21" s="1"/>
  <c r="M64" i="21"/>
  <c r="AU63" i="21"/>
  <c r="AV63" i="21" s="1"/>
  <c r="AK62" i="21"/>
  <c r="Q19" i="21"/>
  <c r="N19" i="21" s="1"/>
  <c r="U17" i="21"/>
  <c r="AQ67" i="25"/>
  <c r="AK67" i="25"/>
  <c r="T67" i="25"/>
  <c r="P67" i="25"/>
  <c r="O66" i="25"/>
  <c r="M65" i="25"/>
  <c r="R64" i="25"/>
  <c r="V18" i="25"/>
  <c r="U17" i="25"/>
  <c r="X16" i="25"/>
  <c r="T16" i="25"/>
  <c r="P67" i="26"/>
  <c r="J67" i="26"/>
  <c r="J66" i="26"/>
  <c r="AQ65" i="26"/>
  <c r="R65" i="26"/>
  <c r="AN64" i="26"/>
  <c r="P64" i="26"/>
  <c r="J64" i="26"/>
  <c r="AY19" i="26"/>
  <c r="AU16" i="26"/>
  <c r="AT16" i="26" s="1"/>
  <c r="AM64" i="28"/>
  <c r="AS63" i="28"/>
  <c r="AM63" i="28"/>
  <c r="AX62" i="28"/>
  <c r="AY62" i="28" s="1"/>
  <c r="W62" i="28"/>
  <c r="AS61" i="28"/>
  <c r="AQ61" i="28"/>
  <c r="AK61" i="28"/>
  <c r="AM61" i="28"/>
  <c r="AY17" i="28"/>
  <c r="V16" i="28"/>
  <c r="AQ59" i="30"/>
  <c r="AS59" i="30"/>
  <c r="AK59" i="30"/>
  <c r="U58" i="30"/>
  <c r="W58" i="30"/>
  <c r="X58" i="30" s="1"/>
  <c r="M63" i="31"/>
  <c r="O63" i="31"/>
  <c r="S16" i="32"/>
  <c r="U16" i="32"/>
  <c r="Q16" i="32"/>
  <c r="S17" i="36"/>
  <c r="U17" i="36"/>
  <c r="Q17" i="36"/>
  <c r="AW18" i="28"/>
  <c r="AY18" i="28"/>
  <c r="T17" i="30"/>
  <c r="V17" i="30"/>
  <c r="AU65" i="21"/>
  <c r="AK65" i="21"/>
  <c r="T65" i="21"/>
  <c r="AQ63" i="21"/>
  <c r="M63" i="21"/>
  <c r="AN62" i="21"/>
  <c r="X17" i="21"/>
  <c r="Q17" i="21"/>
  <c r="P17" i="21" s="1"/>
  <c r="AM65" i="25"/>
  <c r="AS64" i="25"/>
  <c r="AK64" i="25"/>
  <c r="T64" i="25"/>
  <c r="U19" i="25"/>
  <c r="X18" i="25"/>
  <c r="T65" i="26"/>
  <c r="J65" i="26"/>
  <c r="AU19" i="26"/>
  <c r="AY16" i="26"/>
  <c r="M64" i="28"/>
  <c r="S62" i="28"/>
  <c r="O62" i="28"/>
  <c r="AU18" i="28"/>
  <c r="AU17" i="28"/>
  <c r="AW16" i="28"/>
  <c r="AU16" i="28"/>
  <c r="AV16" i="28" s="1"/>
  <c r="AK60" i="30"/>
  <c r="AM60" i="30"/>
  <c r="AV58" i="30"/>
  <c r="AX58" i="30"/>
  <c r="AI97" i="30" s="1"/>
  <c r="AH97" i="30" s="1"/>
  <c r="AM57" i="30"/>
  <c r="AW15" i="30"/>
  <c r="AU15" i="30"/>
  <c r="AY15" i="30"/>
  <c r="S16" i="33"/>
  <c r="U16" i="33"/>
  <c r="Q16" i="33"/>
  <c r="AP60" i="31"/>
  <c r="L60" i="31"/>
  <c r="X17" i="31"/>
  <c r="L62" i="32"/>
  <c r="O60" i="32"/>
  <c r="X17" i="32"/>
  <c r="T17" i="32"/>
  <c r="L58" i="33"/>
  <c r="AS56" i="33"/>
  <c r="R56" i="33"/>
  <c r="AU55" i="33"/>
  <c r="P21" i="33"/>
  <c r="S21" i="33" s="1"/>
  <c r="U18" i="33"/>
  <c r="X17" i="33"/>
  <c r="T17" i="33"/>
  <c r="AP62" i="36"/>
  <c r="U19" i="36"/>
  <c r="X18" i="36"/>
  <c r="T18" i="36"/>
  <c r="AY17" i="36"/>
  <c r="R63" i="35"/>
  <c r="AS62" i="35"/>
  <c r="O62" i="35"/>
  <c r="AM60" i="35"/>
  <c r="AM65" i="37"/>
  <c r="O63" i="37"/>
  <c r="AY19" i="37"/>
  <c r="AV18" i="37"/>
  <c r="AY17" i="37"/>
  <c r="AV16" i="37"/>
  <c r="AQ57" i="34"/>
  <c r="AK55" i="34"/>
  <c r="AU57" i="30"/>
  <c r="AY17" i="30"/>
  <c r="AW18" i="31"/>
  <c r="T17" i="31"/>
  <c r="Q17" i="31" s="1"/>
  <c r="J57" i="33"/>
  <c r="AU56" i="33"/>
  <c r="AK56" i="33"/>
  <c r="T56" i="33"/>
  <c r="AQ55" i="33"/>
  <c r="Q18" i="33"/>
  <c r="AU57" i="34"/>
  <c r="AT57" i="34" s="1"/>
  <c r="P57" i="34"/>
  <c r="Q18" i="34"/>
  <c r="N18" i="34" s="1"/>
  <c r="Q16" i="34"/>
  <c r="N16" i="34" s="1"/>
  <c r="AU17" i="36"/>
  <c r="AR17" i="36" s="1"/>
  <c r="AS17" i="36" s="1"/>
  <c r="AQ62" i="35"/>
  <c r="AU18" i="35"/>
  <c r="AU16" i="35"/>
  <c r="AU62" i="37"/>
  <c r="AT62" i="37" s="1"/>
  <c r="AR18" i="37"/>
  <c r="AO18" i="37" s="1"/>
  <c r="AR16" i="37"/>
  <c r="AO16" i="37" s="1"/>
  <c r="AY16" i="30"/>
  <c r="AQ63" i="31"/>
  <c r="P63" i="31"/>
  <c r="L63" i="31"/>
  <c r="R61" i="31"/>
  <c r="J61" i="31"/>
  <c r="AU60" i="31"/>
  <c r="M60" i="31"/>
  <c r="X18" i="31"/>
  <c r="AW17" i="31"/>
  <c r="T16" i="31"/>
  <c r="AX63" i="32"/>
  <c r="W63" i="32"/>
  <c r="H105" i="32" s="1"/>
  <c r="AM61" i="32"/>
  <c r="AS60" i="32"/>
  <c r="AK60" i="32"/>
  <c r="T60" i="32"/>
  <c r="Q19" i="32"/>
  <c r="R19" i="32" s="1"/>
  <c r="X16" i="32"/>
  <c r="M58" i="33"/>
  <c r="O56" i="33"/>
  <c r="AO21" i="33"/>
  <c r="Q19" i="33"/>
  <c r="X16" i="33"/>
  <c r="R58" i="34"/>
  <c r="O57" i="34"/>
  <c r="T19" i="34"/>
  <c r="T17" i="34"/>
  <c r="L65" i="36"/>
  <c r="L62" i="36"/>
  <c r="Q19" i="36"/>
  <c r="AU18" i="36"/>
  <c r="AR18" i="36" s="1"/>
  <c r="X17" i="36"/>
  <c r="AY16" i="36"/>
  <c r="R16" i="36"/>
  <c r="AS63" i="35"/>
  <c r="O60" i="35"/>
  <c r="AV19" i="35"/>
  <c r="AY18" i="35"/>
  <c r="AV17" i="35"/>
  <c r="AY16" i="35"/>
  <c r="AU19" i="37"/>
  <c r="AU17" i="37"/>
  <c r="O58" i="43"/>
  <c r="O57" i="43"/>
  <c r="AU18" i="43"/>
  <c r="AU17" i="43"/>
  <c r="X16" i="43"/>
  <c r="R64" i="39"/>
  <c r="L64" i="39"/>
  <c r="X16" i="39"/>
  <c r="O62" i="40"/>
  <c r="O61" i="40"/>
  <c r="P59" i="40"/>
  <c r="AM9" i="22"/>
  <c r="AS58" i="43"/>
  <c r="R58" i="43"/>
  <c r="L57" i="43"/>
  <c r="X18" i="43"/>
  <c r="V16" i="43"/>
  <c r="AT64" i="39"/>
  <c r="T64" i="39"/>
  <c r="P62" i="39"/>
  <c r="W61" i="39"/>
  <c r="X18" i="39"/>
  <c r="AW17" i="39"/>
  <c r="T16" i="39"/>
  <c r="Q16" i="39" s="1"/>
  <c r="T59" i="40"/>
  <c r="U59" i="40" s="1"/>
  <c r="AK56" i="45"/>
  <c r="R56" i="43"/>
  <c r="X17" i="39"/>
  <c r="AN107" i="59"/>
  <c r="AK108" i="59"/>
  <c r="S19" i="57"/>
  <c r="U19" i="57"/>
  <c r="Q19" i="57"/>
  <c r="R17" i="57"/>
  <c r="P17" i="57"/>
  <c r="N17" i="57"/>
  <c r="U16" i="57"/>
  <c r="S16" i="57"/>
  <c r="Q16" i="57"/>
  <c r="S18" i="57"/>
  <c r="U18" i="57"/>
  <c r="Q18" i="57"/>
  <c r="V59" i="57"/>
  <c r="AV61" i="57"/>
  <c r="AT60" i="57"/>
  <c r="AV62" i="57"/>
  <c r="AX60" i="57"/>
  <c r="V16" i="57"/>
  <c r="S59" i="57"/>
  <c r="S17" i="57"/>
  <c r="AY18" i="57"/>
  <c r="AU18" i="57"/>
  <c r="U59" i="57"/>
  <c r="AX62" i="57"/>
  <c r="AX59" i="57"/>
  <c r="AV19" i="57"/>
  <c r="AT19" i="57"/>
  <c r="AU62" i="40"/>
  <c r="AQ62" i="40"/>
  <c r="AK62" i="40"/>
  <c r="T62" i="40"/>
  <c r="P62" i="40"/>
  <c r="AQ61" i="40"/>
  <c r="P61" i="40"/>
  <c r="L61" i="40"/>
  <c r="J60" i="40"/>
  <c r="S59" i="40"/>
  <c r="O59" i="40"/>
  <c r="AY17" i="40"/>
  <c r="AY16" i="40"/>
  <c r="AU61" i="40"/>
  <c r="AV61" i="40" s="1"/>
  <c r="T61" i="40"/>
  <c r="U61" i="40" s="1"/>
  <c r="W59" i="40"/>
  <c r="AW18" i="40"/>
  <c r="AW17" i="40"/>
  <c r="AW16" i="40"/>
  <c r="AR61" i="45"/>
  <c r="AO62" i="45"/>
  <c r="S63" i="43"/>
  <c r="P64" i="43"/>
  <c r="AO63" i="43"/>
  <c r="AL64" i="43"/>
  <c r="AI17" i="45"/>
  <c r="AM17" i="45"/>
  <c r="U57" i="45"/>
  <c r="W57" i="45"/>
  <c r="AI93" i="45"/>
  <c r="AI103" i="57"/>
  <c r="AW61" i="57"/>
  <c r="AY61" i="57"/>
  <c r="AQ17" i="57"/>
  <c r="AO17" i="57"/>
  <c r="AS17" i="57"/>
  <c r="AO16" i="58"/>
  <c r="AQ16" i="58"/>
  <c r="Q17" i="44"/>
  <c r="U17" i="44"/>
  <c r="S17" i="44"/>
  <c r="U55" i="44"/>
  <c r="W55" i="44"/>
  <c r="S55" i="44"/>
  <c r="P61" i="45"/>
  <c r="AK16" i="44"/>
  <c r="R18" i="59"/>
  <c r="N18" i="59"/>
  <c r="V62" i="57"/>
  <c r="X62" i="57"/>
  <c r="H104" i="57"/>
  <c r="AU16" i="21"/>
  <c r="AY16" i="21"/>
  <c r="AW16" i="21"/>
  <c r="AW57" i="45"/>
  <c r="AI95" i="45"/>
  <c r="M16" i="43"/>
  <c r="K16" i="43"/>
  <c r="R16" i="43"/>
  <c r="P16" i="43"/>
  <c r="K96" i="43"/>
  <c r="I96" i="43"/>
  <c r="M16" i="45"/>
  <c r="K16" i="45"/>
  <c r="AM93" i="44"/>
  <c r="AO93" i="44"/>
  <c r="AK93" i="44"/>
  <c r="K16" i="44"/>
  <c r="O16" i="44"/>
  <c r="AI18" i="59"/>
  <c r="AM18" i="59"/>
  <c r="AK18" i="59"/>
  <c r="AH104" i="58"/>
  <c r="AJ104" i="58"/>
  <c r="AY63" i="43"/>
  <c r="Q61" i="44"/>
  <c r="G96" i="43"/>
  <c r="O18" i="45"/>
  <c r="K18" i="45"/>
  <c r="AY55" i="45"/>
  <c r="S16" i="44"/>
  <c r="U16" i="44"/>
  <c r="AT56" i="44"/>
  <c r="AV56" i="44"/>
  <c r="AX56" i="44"/>
  <c r="X62" i="58"/>
  <c r="H104" i="58"/>
  <c r="AV59" i="59"/>
  <c r="AX59" i="59"/>
  <c r="AS62" i="45"/>
  <c r="N63" i="43"/>
  <c r="AL62" i="44"/>
  <c r="AK17" i="45"/>
  <c r="M18" i="45"/>
  <c r="AY57" i="45"/>
  <c r="H94" i="45"/>
  <c r="K19" i="43"/>
  <c r="S57" i="45"/>
  <c r="AI97" i="43"/>
  <c r="AL16" i="43"/>
  <c r="AP16" i="43"/>
  <c r="AP96" i="44"/>
  <c r="AM16" i="44"/>
  <c r="I102" i="59"/>
  <c r="K102" i="59"/>
  <c r="I103" i="58"/>
  <c r="AL104" i="58"/>
  <c r="P18" i="59"/>
  <c r="AL102" i="59"/>
  <c r="AH102" i="59"/>
  <c r="V60" i="59"/>
  <c r="X60" i="59"/>
  <c r="AN17" i="44"/>
  <c r="AP17" i="44"/>
  <c r="AS19" i="57"/>
  <c r="AO19" i="57"/>
  <c r="AY60" i="59"/>
  <c r="AW60" i="59"/>
  <c r="S58" i="59"/>
  <c r="W58" i="59"/>
  <c r="U58" i="59"/>
  <c r="AO17" i="59"/>
  <c r="AO18" i="58"/>
  <c r="AQ18" i="58"/>
  <c r="AH102" i="58"/>
  <c r="AL102" i="58"/>
  <c r="AJ102" i="58"/>
  <c r="AM19" i="58"/>
  <c r="AK19" i="58"/>
  <c r="AI19" i="58"/>
  <c r="M65" i="21"/>
  <c r="O65" i="21"/>
  <c r="L62" i="21"/>
  <c r="J62" i="21"/>
  <c r="S16" i="21"/>
  <c r="U16" i="21"/>
  <c r="Q16" i="21"/>
  <c r="AR16" i="45"/>
  <c r="AV16" i="45"/>
  <c r="O19" i="43"/>
  <c r="O19" i="45"/>
  <c r="M19" i="45"/>
  <c r="AV58" i="45"/>
  <c r="AX58" i="45"/>
  <c r="W57" i="44"/>
  <c r="U57" i="44"/>
  <c r="S57" i="44"/>
  <c r="W58" i="44"/>
  <c r="S58" i="44"/>
  <c r="U58" i="44"/>
  <c r="AT64" i="43"/>
  <c r="AY61" i="44"/>
  <c r="AU61" i="44"/>
  <c r="P61" i="44"/>
  <c r="AK64" i="43"/>
  <c r="O61" i="44"/>
  <c r="H19" i="45"/>
  <c r="AN17" i="45"/>
  <c r="AP17" i="45"/>
  <c r="AP19" i="43"/>
  <c r="X57" i="43"/>
  <c r="AT58" i="45"/>
  <c r="AW58" i="43"/>
  <c r="O16" i="45"/>
  <c r="V55" i="45"/>
  <c r="H93" i="45"/>
  <c r="AV56" i="45"/>
  <c r="AX56" i="45"/>
  <c r="AJ16" i="44"/>
  <c r="K101" i="59"/>
  <c r="G101" i="59"/>
  <c r="I101" i="59"/>
  <c r="AL17" i="44"/>
  <c r="M16" i="44"/>
  <c r="AO101" i="58"/>
  <c r="AK101" i="58"/>
  <c r="AS16" i="58"/>
  <c r="V59" i="59"/>
  <c r="X59" i="59"/>
  <c r="S60" i="59"/>
  <c r="P16" i="44"/>
  <c r="AW61" i="58"/>
  <c r="AI103" i="58"/>
  <c r="AY61" i="58"/>
  <c r="V62" i="58"/>
  <c r="AW62" i="57"/>
  <c r="AI104" i="57"/>
  <c r="AY62" i="57"/>
  <c r="X60" i="57"/>
  <c r="H102" i="57"/>
  <c r="W61" i="57"/>
  <c r="U61" i="57"/>
  <c r="S61" i="57"/>
  <c r="AR16" i="57"/>
  <c r="AV16" i="57"/>
  <c r="W61" i="59"/>
  <c r="G101" i="58"/>
  <c r="K101" i="58"/>
  <c r="I101" i="58"/>
  <c r="AT63" i="21"/>
  <c r="R63" i="21"/>
  <c r="T63" i="21"/>
  <c r="P63" i="21"/>
  <c r="AQ62" i="21"/>
  <c r="AU62" i="21"/>
  <c r="AS62" i="21"/>
  <c r="H101" i="57"/>
  <c r="AJ93" i="44"/>
  <c r="AH93" i="44"/>
  <c r="AS18" i="44"/>
  <c r="M18" i="58"/>
  <c r="K17" i="59"/>
  <c r="O17" i="59"/>
  <c r="U16" i="59"/>
  <c r="AQ18" i="44"/>
  <c r="AI100" i="59"/>
  <c r="AY58" i="59"/>
  <c r="Q16" i="59"/>
  <c r="Q19" i="44"/>
  <c r="U19" i="44"/>
  <c r="V56" i="44"/>
  <c r="H94" i="44"/>
  <c r="N19" i="58"/>
  <c r="P19" i="58"/>
  <c r="R17" i="58"/>
  <c r="P17" i="58"/>
  <c r="N17" i="58"/>
  <c r="V59" i="58"/>
  <c r="AW60" i="58"/>
  <c r="AY60" i="58"/>
  <c r="AV17" i="57"/>
  <c r="AT17" i="57"/>
  <c r="AM63" i="21"/>
  <c r="U18" i="21"/>
  <c r="AU17" i="21"/>
  <c r="AY17" i="21"/>
  <c r="AT67" i="25"/>
  <c r="T66" i="25"/>
  <c r="AP64" i="25"/>
  <c r="AU19" i="25"/>
  <c r="N18" i="25"/>
  <c r="AY17" i="25"/>
  <c r="AW18" i="26"/>
  <c r="AY18" i="26"/>
  <c r="AU18" i="26"/>
  <c r="T17" i="26"/>
  <c r="X17" i="26"/>
  <c r="V17" i="26"/>
  <c r="AW62" i="28"/>
  <c r="H105" i="28"/>
  <c r="V62" i="28"/>
  <c r="X62" i="28"/>
  <c r="J62" i="28"/>
  <c r="L62" i="28"/>
  <c r="AH96" i="44"/>
  <c r="AN18" i="59"/>
  <c r="AP18" i="59"/>
  <c r="AS19" i="44"/>
  <c r="AO19" i="44"/>
  <c r="L18" i="58"/>
  <c r="J18" i="58"/>
  <c r="AX61" i="59"/>
  <c r="AV61" i="59"/>
  <c r="U18" i="44"/>
  <c r="Q18" i="44"/>
  <c r="S18" i="44"/>
  <c r="U62" i="57"/>
  <c r="S62" i="57"/>
  <c r="AV18" i="59"/>
  <c r="AT18" i="59"/>
  <c r="L64" i="21"/>
  <c r="O62" i="21"/>
  <c r="AU18" i="21"/>
  <c r="AY18" i="21"/>
  <c r="AT66" i="25"/>
  <c r="AX66" i="25"/>
  <c r="AQ65" i="25"/>
  <c r="AU65" i="25"/>
  <c r="AR18" i="25"/>
  <c r="AV18" i="25"/>
  <c r="O66" i="26"/>
  <c r="M66" i="26"/>
  <c r="AR16" i="28"/>
  <c r="AJ97" i="30"/>
  <c r="AU19" i="21"/>
  <c r="AY19" i="21"/>
  <c r="AM66" i="25"/>
  <c r="P66" i="25"/>
  <c r="AY19" i="25"/>
  <c r="AT18" i="25"/>
  <c r="R18" i="25"/>
  <c r="AU17" i="25"/>
  <c r="AT67" i="26"/>
  <c r="AX67" i="26"/>
  <c r="AV67" i="26"/>
  <c r="AM65" i="26"/>
  <c r="AK65" i="26"/>
  <c r="AS64" i="26"/>
  <c r="AU64" i="26"/>
  <c r="AQ64" i="26"/>
  <c r="S64" i="26"/>
  <c r="W64" i="26"/>
  <c r="U64" i="26"/>
  <c r="O64" i="26"/>
  <c r="M64" i="26"/>
  <c r="AR16" i="26"/>
  <c r="Q16" i="28"/>
  <c r="U16" i="28"/>
  <c r="S16" i="28"/>
  <c r="P65" i="25"/>
  <c r="T65" i="25"/>
  <c r="AT61" i="28"/>
  <c r="AX61" i="28"/>
  <c r="AV61" i="28"/>
  <c r="AT17" i="30"/>
  <c r="AR17" i="30"/>
  <c r="AV17" i="30"/>
  <c r="Q17" i="30"/>
  <c r="U17" i="30"/>
  <c r="S17" i="30"/>
  <c r="T67" i="26"/>
  <c r="AQ66" i="26"/>
  <c r="AU66" i="26"/>
  <c r="W65" i="26"/>
  <c r="AR19" i="26"/>
  <c r="T18" i="26"/>
  <c r="X18" i="26"/>
  <c r="AU17" i="26"/>
  <c r="AT17" i="28"/>
  <c r="AR17" i="28"/>
  <c r="AV17" i="28"/>
  <c r="Q17" i="28"/>
  <c r="U17" i="28"/>
  <c r="S17" i="28"/>
  <c r="AQ60" i="30"/>
  <c r="AU60" i="30"/>
  <c r="AS60" i="30"/>
  <c r="P60" i="30"/>
  <c r="T60" i="30"/>
  <c r="R60" i="30"/>
  <c r="AT18" i="30"/>
  <c r="AR18" i="30"/>
  <c r="AV18" i="30"/>
  <c r="Q18" i="30"/>
  <c r="U18" i="30"/>
  <c r="S18" i="30"/>
  <c r="AU64" i="25"/>
  <c r="AI110" i="26"/>
  <c r="AM67" i="26"/>
  <c r="M67" i="26"/>
  <c r="P66" i="26"/>
  <c r="T66" i="26"/>
  <c r="AT65" i="26"/>
  <c r="T19" i="26"/>
  <c r="X19" i="26"/>
  <c r="V18" i="26"/>
  <c r="AY17" i="26"/>
  <c r="AQ64" i="28"/>
  <c r="AU64" i="28"/>
  <c r="AS64" i="28"/>
  <c r="P64" i="28"/>
  <c r="T64" i="28"/>
  <c r="R64" i="28"/>
  <c r="AT18" i="28"/>
  <c r="AR18" i="28"/>
  <c r="AV18" i="28"/>
  <c r="Q18" i="28"/>
  <c r="U18" i="28"/>
  <c r="S18" i="28"/>
  <c r="M59" i="30"/>
  <c r="O59" i="30"/>
  <c r="P57" i="30"/>
  <c r="T57" i="30"/>
  <c r="R57" i="30"/>
  <c r="AT15" i="30"/>
  <c r="AR15" i="30"/>
  <c r="AV15" i="30"/>
  <c r="Q15" i="30"/>
  <c r="U15" i="30"/>
  <c r="S15" i="30"/>
  <c r="I105" i="32"/>
  <c r="G105" i="32"/>
  <c r="K105" i="32"/>
  <c r="T16" i="26"/>
  <c r="X16" i="26"/>
  <c r="M63" i="28"/>
  <c r="O63" i="28"/>
  <c r="P61" i="28"/>
  <c r="T61" i="28"/>
  <c r="R61" i="28"/>
  <c r="AT15" i="28"/>
  <c r="AR15" i="28"/>
  <c r="AV15" i="28"/>
  <c r="Q15" i="28"/>
  <c r="U15" i="28"/>
  <c r="S15" i="28"/>
  <c r="V58" i="30"/>
  <c r="J58" i="30"/>
  <c r="L58" i="30"/>
  <c r="AT57" i="30"/>
  <c r="AX57" i="30"/>
  <c r="AV57" i="30"/>
  <c r="AR16" i="30"/>
  <c r="Q16" i="30"/>
  <c r="U16" i="30"/>
  <c r="S16" i="30"/>
  <c r="S60" i="31"/>
  <c r="W60" i="31"/>
  <c r="U60" i="31"/>
  <c r="AV63" i="31"/>
  <c r="AM63" i="31"/>
  <c r="U63" i="31"/>
  <c r="AS62" i="31"/>
  <c r="R62" i="31"/>
  <c r="O61" i="31"/>
  <c r="AM60" i="31"/>
  <c r="R60" i="31"/>
  <c r="Q19" i="31"/>
  <c r="U19" i="31"/>
  <c r="S19" i="31"/>
  <c r="AT18" i="31"/>
  <c r="AR18" i="31"/>
  <c r="AV18" i="31"/>
  <c r="AP60" i="32"/>
  <c r="AN60" i="32"/>
  <c r="AU19" i="32"/>
  <c r="AY19" i="32"/>
  <c r="AW19" i="32"/>
  <c r="AU19" i="33"/>
  <c r="AY19" i="33"/>
  <c r="AW19" i="33"/>
  <c r="AT19" i="31"/>
  <c r="AR19" i="31"/>
  <c r="AV19" i="31"/>
  <c r="Q16" i="31"/>
  <c r="U16" i="31"/>
  <c r="S16" i="31"/>
  <c r="AY63" i="32"/>
  <c r="AI105" i="32"/>
  <c r="AW63" i="32"/>
  <c r="X63" i="32"/>
  <c r="V63" i="32"/>
  <c r="L63" i="32"/>
  <c r="J63" i="32"/>
  <c r="AV62" i="32"/>
  <c r="AT62" i="32"/>
  <c r="AX62" i="32"/>
  <c r="AS61" i="32"/>
  <c r="AQ61" i="32"/>
  <c r="AU61" i="32"/>
  <c r="R61" i="32"/>
  <c r="P61" i="32"/>
  <c r="T61" i="32"/>
  <c r="L60" i="32"/>
  <c r="J60" i="32"/>
  <c r="AU18" i="32"/>
  <c r="AY18" i="32"/>
  <c r="AW18" i="32"/>
  <c r="N16" i="32"/>
  <c r="R16" i="32"/>
  <c r="P16" i="32"/>
  <c r="AS58" i="33"/>
  <c r="AQ58" i="33"/>
  <c r="AU58" i="33"/>
  <c r="R58" i="33"/>
  <c r="P58" i="33"/>
  <c r="T58" i="33"/>
  <c r="L21" i="34"/>
  <c r="O21" i="33"/>
  <c r="AU18" i="33"/>
  <c r="AY18" i="33"/>
  <c r="AW18" i="33"/>
  <c r="N16" i="33"/>
  <c r="R16" i="33"/>
  <c r="P16" i="33"/>
  <c r="AX63" i="31"/>
  <c r="W63" i="31"/>
  <c r="AU62" i="31"/>
  <c r="T62" i="31"/>
  <c r="P60" i="31"/>
  <c r="AT16" i="31"/>
  <c r="AR16" i="31"/>
  <c r="AV16" i="31"/>
  <c r="AM62" i="32"/>
  <c r="AK62" i="32"/>
  <c r="U62" i="32"/>
  <c r="S62" i="32"/>
  <c r="W62" i="32"/>
  <c r="N19" i="32"/>
  <c r="AU17" i="32"/>
  <c r="AY17" i="32"/>
  <c r="AW17" i="32"/>
  <c r="O57" i="33"/>
  <c r="M57" i="33"/>
  <c r="R55" i="33"/>
  <c r="P55" i="33"/>
  <c r="T55" i="33"/>
  <c r="N19" i="33"/>
  <c r="R19" i="33"/>
  <c r="P19" i="33"/>
  <c r="AU17" i="33"/>
  <c r="AY17" i="33"/>
  <c r="AW17" i="33"/>
  <c r="AU63" i="28"/>
  <c r="T63" i="28"/>
  <c r="X18" i="28"/>
  <c r="X17" i="28"/>
  <c r="X16" i="28"/>
  <c r="X15" i="28"/>
  <c r="AU59" i="30"/>
  <c r="T59" i="30"/>
  <c r="X18" i="30"/>
  <c r="X17" i="30"/>
  <c r="X16" i="30"/>
  <c r="X15" i="30"/>
  <c r="AU61" i="31"/>
  <c r="T61" i="31"/>
  <c r="Q18" i="31"/>
  <c r="U18" i="31"/>
  <c r="S18" i="31"/>
  <c r="AT17" i="31"/>
  <c r="AR17" i="31"/>
  <c r="AV17" i="31"/>
  <c r="AU16" i="32"/>
  <c r="AY16" i="32"/>
  <c r="AW16" i="32"/>
  <c r="L56" i="33"/>
  <c r="J56" i="33"/>
  <c r="AV55" i="33"/>
  <c r="AT55" i="33"/>
  <c r="AX55" i="33"/>
  <c r="P21" i="34"/>
  <c r="N18" i="33"/>
  <c r="R18" i="33"/>
  <c r="P18" i="33"/>
  <c r="AU16" i="33"/>
  <c r="AY16" i="33"/>
  <c r="AW16" i="33"/>
  <c r="AS56" i="34"/>
  <c r="AQ56" i="34"/>
  <c r="AU56" i="34"/>
  <c r="R56" i="34"/>
  <c r="P56" i="34"/>
  <c r="T56" i="34"/>
  <c r="AR18" i="34"/>
  <c r="AV18" i="34"/>
  <c r="AT18" i="34"/>
  <c r="AR16" i="34"/>
  <c r="AV16" i="34"/>
  <c r="AT16" i="34"/>
  <c r="AO16" i="36"/>
  <c r="AS16" i="36"/>
  <c r="AQ16" i="36"/>
  <c r="AL19" i="35"/>
  <c r="AP19" i="35"/>
  <c r="AN19" i="35"/>
  <c r="AY19" i="31"/>
  <c r="AY18" i="31"/>
  <c r="AY17" i="31"/>
  <c r="AY16" i="31"/>
  <c r="AU60" i="32"/>
  <c r="AU57" i="33"/>
  <c r="T57" i="33"/>
  <c r="AP21" i="33"/>
  <c r="N21" i="33"/>
  <c r="AM57" i="34"/>
  <c r="AK57" i="34"/>
  <c r="U57" i="34"/>
  <c r="S57" i="34"/>
  <c r="W57" i="34"/>
  <c r="K18" i="34"/>
  <c r="O18" i="34"/>
  <c r="M18" i="34"/>
  <c r="K16" i="34"/>
  <c r="O16" i="34"/>
  <c r="M16" i="34"/>
  <c r="AO17" i="36"/>
  <c r="Q19" i="35"/>
  <c r="U19" i="35"/>
  <c r="S19" i="35"/>
  <c r="Q17" i="35"/>
  <c r="U17" i="35"/>
  <c r="S17" i="35"/>
  <c r="AR19" i="34"/>
  <c r="AV19" i="34"/>
  <c r="AT19" i="34"/>
  <c r="AR17" i="34"/>
  <c r="AV17" i="34"/>
  <c r="AT17" i="34"/>
  <c r="AO18" i="36"/>
  <c r="AS18" i="36"/>
  <c r="AQ18" i="36"/>
  <c r="L58" i="34"/>
  <c r="J58" i="34"/>
  <c r="AV57" i="34"/>
  <c r="AP55" i="34"/>
  <c r="AN55" i="34"/>
  <c r="L55" i="34"/>
  <c r="J55" i="34"/>
  <c r="AO19" i="36"/>
  <c r="AS19" i="36"/>
  <c r="AQ19" i="36"/>
  <c r="Q18" i="35"/>
  <c r="U18" i="35"/>
  <c r="S18" i="35"/>
  <c r="Q16" i="35"/>
  <c r="U16" i="35"/>
  <c r="S16" i="35"/>
  <c r="Q19" i="37"/>
  <c r="U19" i="37"/>
  <c r="S19" i="37"/>
  <c r="Q17" i="37"/>
  <c r="U17" i="37"/>
  <c r="S17" i="37"/>
  <c r="AW19" i="34"/>
  <c r="AW18" i="34"/>
  <c r="P18" i="34"/>
  <c r="AW17" i="34"/>
  <c r="AW16" i="34"/>
  <c r="P16" i="34"/>
  <c r="AX65" i="36"/>
  <c r="AT65" i="36"/>
  <c r="AK65" i="36"/>
  <c r="W65" i="36"/>
  <c r="S65" i="36"/>
  <c r="AU64" i="36"/>
  <c r="AQ64" i="36"/>
  <c r="T64" i="36"/>
  <c r="P64" i="36"/>
  <c r="M63" i="36"/>
  <c r="AK62" i="36"/>
  <c r="W62" i="36"/>
  <c r="S62" i="36"/>
  <c r="AT19" i="36"/>
  <c r="AT18" i="36"/>
  <c r="AT16" i="36"/>
  <c r="J63" i="35"/>
  <c r="AX62" i="35"/>
  <c r="AT62" i="35"/>
  <c r="AK62" i="35"/>
  <c r="W62" i="35"/>
  <c r="S62" i="35"/>
  <c r="AU61" i="35"/>
  <c r="AQ61" i="35"/>
  <c r="T61" i="35"/>
  <c r="P61" i="35"/>
  <c r="AN60" i="35"/>
  <c r="J60" i="35"/>
  <c r="AQ19" i="35"/>
  <c r="V19" i="35"/>
  <c r="V18" i="35"/>
  <c r="V17" i="35"/>
  <c r="V16" i="35"/>
  <c r="AL18" i="37"/>
  <c r="AP18" i="37"/>
  <c r="AN18" i="37"/>
  <c r="AL16" i="37"/>
  <c r="AP16" i="37"/>
  <c r="AN16" i="37"/>
  <c r="AU55" i="34"/>
  <c r="AU63" i="36"/>
  <c r="T63" i="36"/>
  <c r="AU60" i="35"/>
  <c r="Q18" i="37"/>
  <c r="U18" i="37"/>
  <c r="S18" i="37"/>
  <c r="Q16" i="37"/>
  <c r="U16" i="37"/>
  <c r="S16" i="37"/>
  <c r="AU58" i="34"/>
  <c r="T58" i="34"/>
  <c r="T55" i="34"/>
  <c r="AY19" i="34"/>
  <c r="AY18" i="34"/>
  <c r="R18" i="34"/>
  <c r="AY17" i="34"/>
  <c r="AY16" i="34"/>
  <c r="R16" i="34"/>
  <c r="AU62" i="36"/>
  <c r="AV19" i="36"/>
  <c r="AV18" i="36"/>
  <c r="AV17" i="36"/>
  <c r="AV16" i="36"/>
  <c r="AU63" i="35"/>
  <c r="T63" i="35"/>
  <c r="T60" i="35"/>
  <c r="AS19" i="35"/>
  <c r="X19" i="35"/>
  <c r="X18" i="35"/>
  <c r="X17" i="35"/>
  <c r="X16" i="35"/>
  <c r="AT62" i="39"/>
  <c r="AX62" i="39"/>
  <c r="AT17" i="39"/>
  <c r="AR17" i="39"/>
  <c r="AV17" i="39"/>
  <c r="N17" i="39"/>
  <c r="R17" i="39"/>
  <c r="P17" i="39"/>
  <c r="AS65" i="37"/>
  <c r="R65" i="37"/>
  <c r="J65" i="37"/>
  <c r="AT64" i="37"/>
  <c r="AK64" i="37"/>
  <c r="W64" i="37"/>
  <c r="S64" i="37"/>
  <c r="O64" i="37"/>
  <c r="AU63" i="37"/>
  <c r="AQ63" i="37"/>
  <c r="T63" i="37"/>
  <c r="P63" i="37"/>
  <c r="L63" i="37"/>
  <c r="AN62" i="37"/>
  <c r="R62" i="37"/>
  <c r="J62" i="37"/>
  <c r="V19" i="37"/>
  <c r="AQ18" i="37"/>
  <c r="V18" i="37"/>
  <c r="V17" i="37"/>
  <c r="AQ16" i="37"/>
  <c r="V16" i="37"/>
  <c r="AK58" i="45"/>
  <c r="V19" i="45"/>
  <c r="AU18" i="45"/>
  <c r="V16" i="45"/>
  <c r="S59" i="43"/>
  <c r="J58" i="43"/>
  <c r="AK57" i="43"/>
  <c r="AU56" i="43"/>
  <c r="AQ56" i="43"/>
  <c r="AK56" i="43"/>
  <c r="M56" i="43"/>
  <c r="V17" i="43"/>
  <c r="AW16" i="43"/>
  <c r="AX64" i="39"/>
  <c r="AT63" i="39"/>
  <c r="P63" i="39"/>
  <c r="L63" i="39"/>
  <c r="T62" i="39"/>
  <c r="AQ61" i="39"/>
  <c r="AU61" i="39"/>
  <c r="AT16" i="39"/>
  <c r="AR16" i="39"/>
  <c r="AV16" i="39"/>
  <c r="N16" i="39"/>
  <c r="R16" i="39"/>
  <c r="P16" i="39"/>
  <c r="AT18" i="40"/>
  <c r="AR18" i="40"/>
  <c r="AV18" i="40"/>
  <c r="AT17" i="40"/>
  <c r="AR17" i="40"/>
  <c r="AV17" i="40"/>
  <c r="AT16" i="40"/>
  <c r="AR16" i="40"/>
  <c r="AV16" i="40"/>
  <c r="AY19" i="45"/>
  <c r="AU19" i="45"/>
  <c r="AY18" i="45"/>
  <c r="AU59" i="43"/>
  <c r="W59" i="43"/>
  <c r="AQ58" i="43"/>
  <c r="T56" i="43"/>
  <c r="V18" i="43"/>
  <c r="T17" i="43"/>
  <c r="O64" i="39"/>
  <c r="AX63" i="39"/>
  <c r="T63" i="39"/>
  <c r="AM62" i="39"/>
  <c r="AT19" i="39"/>
  <c r="AR19" i="39"/>
  <c r="AV19" i="39"/>
  <c r="N19" i="39"/>
  <c r="R19" i="39"/>
  <c r="P19" i="39"/>
  <c r="AU65" i="37"/>
  <c r="T65" i="37"/>
  <c r="AX62" i="37"/>
  <c r="T62" i="37"/>
  <c r="X19" i="37"/>
  <c r="AS18" i="37"/>
  <c r="X18" i="37"/>
  <c r="X17" i="37"/>
  <c r="AS16" i="37"/>
  <c r="X16" i="37"/>
  <c r="AV62" i="39"/>
  <c r="AT18" i="39"/>
  <c r="AR18" i="39"/>
  <c r="AV18" i="39"/>
  <c r="N18" i="39"/>
  <c r="P18" i="39"/>
  <c r="Q18" i="40"/>
  <c r="U18" i="40"/>
  <c r="S18" i="40"/>
  <c r="Q17" i="40"/>
  <c r="U17" i="40"/>
  <c r="S17" i="40"/>
  <c r="Q16" i="40"/>
  <c r="U16" i="40"/>
  <c r="S16" i="40"/>
  <c r="S19" i="39"/>
  <c r="S17" i="39"/>
  <c r="S16" i="39"/>
  <c r="J62" i="40"/>
  <c r="AK61" i="40"/>
  <c r="W61" i="40"/>
  <c r="S61" i="40"/>
  <c r="AU60" i="40"/>
  <c r="AQ60" i="40"/>
  <c r="T60" i="40"/>
  <c r="P60" i="40"/>
  <c r="AN59" i="40"/>
  <c r="V59" i="40"/>
  <c r="J59" i="40"/>
  <c r="AY18" i="40"/>
  <c r="V18" i="40"/>
  <c r="V17" i="40"/>
  <c r="V16" i="40"/>
  <c r="AU15" i="40"/>
  <c r="AY15" i="40"/>
  <c r="T15" i="40"/>
  <c r="AY19" i="39"/>
  <c r="AY18" i="39"/>
  <c r="AY17" i="39"/>
  <c r="AY16" i="39"/>
  <c r="AU59" i="40"/>
  <c r="AW15" i="40"/>
  <c r="X15" i="40"/>
  <c r="U19" i="39"/>
  <c r="U18" i="39"/>
  <c r="U17" i="39"/>
  <c r="U16" i="39"/>
  <c r="X18" i="40"/>
  <c r="X17" i="40"/>
  <c r="X16" i="40"/>
  <c r="AM8" i="22"/>
  <c r="O61" i="45" l="1"/>
  <c r="L62" i="45"/>
  <c r="AY62" i="45"/>
  <c r="AW64" i="43"/>
  <c r="AH102" i="43"/>
  <c r="AR107" i="59"/>
  <c r="AO108" i="59"/>
  <c r="P19" i="21"/>
  <c r="U19" i="21"/>
  <c r="R19" i="21"/>
  <c r="AX63" i="21"/>
  <c r="AY63" i="21" s="1"/>
  <c r="S62" i="21"/>
  <c r="U58" i="43"/>
  <c r="S58" i="43"/>
  <c r="W58" i="43"/>
  <c r="AX64" i="37"/>
  <c r="AW64" i="37" s="1"/>
  <c r="AT17" i="36"/>
  <c r="S17" i="31"/>
  <c r="AQ21" i="33"/>
  <c r="AT16" i="30"/>
  <c r="H97" i="30"/>
  <c r="AV16" i="25"/>
  <c r="AV16" i="26"/>
  <c r="AX67" i="25"/>
  <c r="AI112" i="25" s="1"/>
  <c r="AL97" i="30"/>
  <c r="AT16" i="28"/>
  <c r="AJ96" i="44"/>
  <c r="X61" i="58"/>
  <c r="AK96" i="44"/>
  <c r="H102" i="58"/>
  <c r="AR96" i="44"/>
  <c r="AV63" i="32"/>
  <c r="AT63" i="32"/>
  <c r="AN16" i="59"/>
  <c r="AL16" i="59"/>
  <c r="AP16" i="59"/>
  <c r="AV62" i="37"/>
  <c r="U17" i="31"/>
  <c r="AY58" i="30"/>
  <c r="AR16" i="25"/>
  <c r="AS16" i="25" s="1"/>
  <c r="AI105" i="28"/>
  <c r="V61" i="58"/>
  <c r="AM96" i="44"/>
  <c r="X60" i="58"/>
  <c r="K103" i="58"/>
  <c r="AT62" i="28"/>
  <c r="S16" i="34"/>
  <c r="U16" i="34"/>
  <c r="P16" i="36"/>
  <c r="N16" i="36"/>
  <c r="S19" i="25"/>
  <c r="Q19" i="25"/>
  <c r="AO17" i="58"/>
  <c r="AS17" i="58"/>
  <c r="AQ17" i="58"/>
  <c r="AJ101" i="58"/>
  <c r="AH101" i="58"/>
  <c r="AT61" i="40"/>
  <c r="AX57" i="34"/>
  <c r="AQ17" i="36"/>
  <c r="P19" i="32"/>
  <c r="AX61" i="40"/>
  <c r="S18" i="39"/>
  <c r="AW58" i="30"/>
  <c r="I17" i="45"/>
  <c r="Q18" i="32"/>
  <c r="U18" i="32"/>
  <c r="S18" i="34"/>
  <c r="U18" i="34"/>
  <c r="AT17" i="35"/>
  <c r="AR17" i="35"/>
  <c r="AJ95" i="44"/>
  <c r="AH95" i="44"/>
  <c r="AL95" i="44"/>
  <c r="Q18" i="21"/>
  <c r="N18" i="21" s="1"/>
  <c r="R17" i="21"/>
  <c r="U64" i="21"/>
  <c r="S64" i="21"/>
  <c r="N17" i="21"/>
  <c r="K17" i="21" s="1"/>
  <c r="U60" i="32"/>
  <c r="W60" i="32"/>
  <c r="S60" i="32"/>
  <c r="AT16" i="35"/>
  <c r="AR16" i="35"/>
  <c r="AV16" i="35"/>
  <c r="AV56" i="33"/>
  <c r="AT56" i="33"/>
  <c r="AX56" i="33"/>
  <c r="S18" i="36"/>
  <c r="U18" i="36"/>
  <c r="Q18" i="36"/>
  <c r="S17" i="33"/>
  <c r="U17" i="33"/>
  <c r="Q17" i="33"/>
  <c r="S17" i="32"/>
  <c r="U17" i="32"/>
  <c r="Q17" i="32"/>
  <c r="AV19" i="26"/>
  <c r="AT19" i="26"/>
  <c r="P17" i="36"/>
  <c r="N17" i="36"/>
  <c r="R17" i="36"/>
  <c r="X62" i="21"/>
  <c r="H105" i="21"/>
  <c r="V62" i="21"/>
  <c r="Q62" i="45"/>
  <c r="T61" i="45"/>
  <c r="H15" i="59"/>
  <c r="J15" i="59"/>
  <c r="L15" i="59"/>
  <c r="X61" i="39"/>
  <c r="V61" i="39"/>
  <c r="H103" i="39"/>
  <c r="S17" i="34"/>
  <c r="U17" i="34"/>
  <c r="Q17" i="34"/>
  <c r="AT18" i="35"/>
  <c r="AR18" i="35"/>
  <c r="AV18" i="35"/>
  <c r="U65" i="21"/>
  <c r="W65" i="21"/>
  <c r="S65" i="21"/>
  <c r="AN19" i="43"/>
  <c r="AL19" i="43"/>
  <c r="AN62" i="45"/>
  <c r="AQ61" i="45"/>
  <c r="AL18" i="44"/>
  <c r="AP18" i="44"/>
  <c r="AN18" i="44"/>
  <c r="AW57" i="43"/>
  <c r="AY57" i="43"/>
  <c r="AI96" i="43"/>
  <c r="U63" i="43"/>
  <c r="R64" i="43"/>
  <c r="AV17" i="43"/>
  <c r="AR17" i="43"/>
  <c r="AT17" i="43"/>
  <c r="AT17" i="37"/>
  <c r="AV17" i="37"/>
  <c r="AR17" i="37"/>
  <c r="P19" i="36"/>
  <c r="R19" i="36"/>
  <c r="N19" i="36"/>
  <c r="S19" i="34"/>
  <c r="U19" i="34"/>
  <c r="Q19" i="34"/>
  <c r="AV60" i="31"/>
  <c r="AX60" i="31"/>
  <c r="AT60" i="31"/>
  <c r="U56" i="33"/>
  <c r="S56" i="33"/>
  <c r="W56" i="33"/>
  <c r="U65" i="26"/>
  <c r="S65" i="26"/>
  <c r="U64" i="25"/>
  <c r="W64" i="25"/>
  <c r="S64" i="25"/>
  <c r="S16" i="25"/>
  <c r="Q16" i="25"/>
  <c r="U16" i="25"/>
  <c r="AY65" i="26"/>
  <c r="AW65" i="26"/>
  <c r="X56" i="45"/>
  <c r="V56" i="45"/>
  <c r="X58" i="45"/>
  <c r="H96" i="45"/>
  <c r="V58" i="45"/>
  <c r="O16" i="58"/>
  <c r="K16" i="58"/>
  <c r="M16" i="58"/>
  <c r="AT61" i="44"/>
  <c r="AQ62" i="44"/>
  <c r="U64" i="39"/>
  <c r="S64" i="39"/>
  <c r="W64" i="39"/>
  <c r="AT18" i="43"/>
  <c r="AR18" i="43"/>
  <c r="AV18" i="43"/>
  <c r="AT19" i="37"/>
  <c r="AV19" i="37"/>
  <c r="AR19" i="37"/>
  <c r="AO21" i="34"/>
  <c r="AR21" i="33"/>
  <c r="AV65" i="21"/>
  <c r="AX65" i="21"/>
  <c r="AT65" i="21"/>
  <c r="U67" i="25"/>
  <c r="S67" i="25"/>
  <c r="W67" i="25"/>
  <c r="AV64" i="21"/>
  <c r="AT64" i="21"/>
  <c r="P17" i="25"/>
  <c r="R17" i="25"/>
  <c r="N17" i="25"/>
  <c r="M18" i="43"/>
  <c r="K18" i="43"/>
  <c r="O18" i="43"/>
  <c r="AP15" i="59"/>
  <c r="AL15" i="59"/>
  <c r="AN15" i="59"/>
  <c r="J19" i="45"/>
  <c r="L19" i="45"/>
  <c r="G18" i="58"/>
  <c r="I18" i="58"/>
  <c r="AM99" i="45"/>
  <c r="AJ100" i="45"/>
  <c r="AQ107" i="59"/>
  <c r="AN108" i="59"/>
  <c r="R18" i="57"/>
  <c r="N18" i="57"/>
  <c r="P18" i="57"/>
  <c r="N19" i="57"/>
  <c r="R19" i="57"/>
  <c r="P19" i="57"/>
  <c r="AR18" i="57"/>
  <c r="AV18" i="57"/>
  <c r="AT18" i="57"/>
  <c r="M17" i="57"/>
  <c r="O17" i="57"/>
  <c r="K17" i="57"/>
  <c r="AW59" i="57"/>
  <c r="AI101" i="57"/>
  <c r="AY59" i="57"/>
  <c r="AW60" i="57"/>
  <c r="AI102" i="57"/>
  <c r="AY60" i="57"/>
  <c r="P16" i="57"/>
  <c r="R16" i="57"/>
  <c r="N16" i="57"/>
  <c r="X59" i="40"/>
  <c r="H100" i="40"/>
  <c r="U62" i="40"/>
  <c r="S62" i="40"/>
  <c r="W62" i="40"/>
  <c r="AV62" i="40"/>
  <c r="AT62" i="40"/>
  <c r="AX62" i="40"/>
  <c r="AV15" i="40"/>
  <c r="AR15" i="40"/>
  <c r="AT15" i="40"/>
  <c r="AI102" i="40"/>
  <c r="AW61" i="40"/>
  <c r="AY61" i="40"/>
  <c r="P18" i="40"/>
  <c r="N18" i="40"/>
  <c r="R18" i="40"/>
  <c r="U65" i="37"/>
  <c r="S65" i="37"/>
  <c r="W65" i="37"/>
  <c r="M19" i="39"/>
  <c r="K19" i="39"/>
  <c r="O19" i="39"/>
  <c r="Q17" i="43"/>
  <c r="U17" i="43"/>
  <c r="S17" i="43"/>
  <c r="V59" i="43"/>
  <c r="H98" i="43"/>
  <c r="X59" i="43"/>
  <c r="AO18" i="40"/>
  <c r="AS18" i="40"/>
  <c r="AQ18" i="40"/>
  <c r="M16" i="39"/>
  <c r="K16" i="39"/>
  <c r="O16" i="39"/>
  <c r="AT61" i="39"/>
  <c r="AV61" i="39"/>
  <c r="AX61" i="39"/>
  <c r="S63" i="37"/>
  <c r="W63" i="37"/>
  <c r="U63" i="37"/>
  <c r="AY64" i="37"/>
  <c r="AQ17" i="39"/>
  <c r="AO17" i="39"/>
  <c r="AS17" i="39"/>
  <c r="AV63" i="35"/>
  <c r="AT63" i="35"/>
  <c r="AX63" i="35"/>
  <c r="AV58" i="34"/>
  <c r="AT58" i="34"/>
  <c r="AX58" i="34"/>
  <c r="S63" i="36"/>
  <c r="W63" i="36"/>
  <c r="U63" i="36"/>
  <c r="AK18" i="37"/>
  <c r="AI18" i="37"/>
  <c r="AM18" i="37"/>
  <c r="S61" i="35"/>
  <c r="W61" i="35"/>
  <c r="U61" i="35"/>
  <c r="V62" i="35"/>
  <c r="H104" i="35"/>
  <c r="X62" i="35"/>
  <c r="AT64" i="36"/>
  <c r="AX64" i="36"/>
  <c r="AV64" i="36"/>
  <c r="P17" i="37"/>
  <c r="N17" i="37"/>
  <c r="R17" i="37"/>
  <c r="AQ19" i="34"/>
  <c r="AO19" i="34"/>
  <c r="AS19" i="34"/>
  <c r="AN17" i="36"/>
  <c r="AL17" i="36"/>
  <c r="AP17" i="36"/>
  <c r="N21" i="34"/>
  <c r="Q21" i="33"/>
  <c r="AT60" i="32"/>
  <c r="AX60" i="32"/>
  <c r="AV60" i="32"/>
  <c r="AN16" i="36"/>
  <c r="AL16" i="36"/>
  <c r="AP16" i="36"/>
  <c r="AR16" i="32"/>
  <c r="AV16" i="32"/>
  <c r="AT16" i="32"/>
  <c r="AV61" i="31"/>
  <c r="AT61" i="31"/>
  <c r="AX61" i="31"/>
  <c r="AV63" i="28"/>
  <c r="AT63" i="28"/>
  <c r="AX63" i="28"/>
  <c r="AQ16" i="31"/>
  <c r="AO16" i="31"/>
  <c r="AS16" i="31"/>
  <c r="N17" i="31"/>
  <c r="R17" i="31"/>
  <c r="P17" i="31"/>
  <c r="V63" i="31"/>
  <c r="H105" i="31"/>
  <c r="X63" i="31"/>
  <c r="AR18" i="33"/>
  <c r="AV18" i="33"/>
  <c r="AT18" i="33"/>
  <c r="AT58" i="33"/>
  <c r="AX58" i="33"/>
  <c r="AV58" i="33"/>
  <c r="AR18" i="32"/>
  <c r="AV18" i="32"/>
  <c r="AT18" i="32"/>
  <c r="AT61" i="32"/>
  <c r="AX61" i="32"/>
  <c r="AV61" i="32"/>
  <c r="AR19" i="33"/>
  <c r="AV19" i="33"/>
  <c r="AT19" i="33"/>
  <c r="AO16" i="30"/>
  <c r="AS16" i="30"/>
  <c r="AQ16" i="30"/>
  <c r="AO15" i="28"/>
  <c r="AS15" i="28"/>
  <c r="AQ15" i="28"/>
  <c r="S16" i="26"/>
  <c r="U16" i="26"/>
  <c r="Q16" i="26"/>
  <c r="AO15" i="30"/>
  <c r="AS15" i="30"/>
  <c r="AQ15" i="30"/>
  <c r="U66" i="26"/>
  <c r="W66" i="26"/>
  <c r="S66" i="26"/>
  <c r="AH110" i="26"/>
  <c r="AL110" i="26"/>
  <c r="AJ110" i="26"/>
  <c r="P18" i="30"/>
  <c r="R18" i="30"/>
  <c r="N18" i="30"/>
  <c r="AT60" i="30"/>
  <c r="AX60" i="30"/>
  <c r="AV60" i="30"/>
  <c r="P17" i="28"/>
  <c r="R17" i="28"/>
  <c r="N17" i="28"/>
  <c r="AR17" i="26"/>
  <c r="AT17" i="26"/>
  <c r="AV17" i="26"/>
  <c r="V65" i="26"/>
  <c r="H110" i="26"/>
  <c r="X65" i="26"/>
  <c r="AO17" i="30"/>
  <c r="AS17" i="30"/>
  <c r="AQ17" i="30"/>
  <c r="AJ105" i="28"/>
  <c r="AL105" i="28"/>
  <c r="AH105" i="28"/>
  <c r="AW66" i="25"/>
  <c r="AI111" i="25"/>
  <c r="AY66" i="25"/>
  <c r="AW64" i="21"/>
  <c r="AI107" i="21"/>
  <c r="AY64" i="21"/>
  <c r="P18" i="44"/>
  <c r="N18" i="44"/>
  <c r="R18" i="44"/>
  <c r="AT18" i="26"/>
  <c r="AV18" i="26"/>
  <c r="AR18" i="26"/>
  <c r="S66" i="25"/>
  <c r="W66" i="25"/>
  <c r="U66" i="25"/>
  <c r="AJ100" i="59"/>
  <c r="AL100" i="59"/>
  <c r="AH100" i="59"/>
  <c r="H17" i="59"/>
  <c r="L17" i="59"/>
  <c r="J17" i="59"/>
  <c r="AI106" i="21"/>
  <c r="H103" i="57"/>
  <c r="X61" i="57"/>
  <c r="V61" i="57"/>
  <c r="AH104" i="57"/>
  <c r="AL104" i="57"/>
  <c r="AJ104" i="57"/>
  <c r="AL103" i="58"/>
  <c r="AJ103" i="58"/>
  <c r="AH103" i="58"/>
  <c r="AR101" i="58"/>
  <c r="AN101" i="58"/>
  <c r="AP101" i="58"/>
  <c r="G19" i="45"/>
  <c r="I19" i="45"/>
  <c r="P62" i="44"/>
  <c r="S61" i="44"/>
  <c r="V58" i="44"/>
  <c r="H96" i="44"/>
  <c r="X58" i="44"/>
  <c r="AY58" i="45"/>
  <c r="AI96" i="45"/>
  <c r="AW58" i="45"/>
  <c r="N16" i="21"/>
  <c r="R16" i="21"/>
  <c r="P16" i="21"/>
  <c r="H100" i="59"/>
  <c r="X58" i="59"/>
  <c r="V58" i="59"/>
  <c r="L103" i="58"/>
  <c r="J103" i="58"/>
  <c r="N103" i="58"/>
  <c r="L102" i="59"/>
  <c r="J102" i="59"/>
  <c r="N102" i="59"/>
  <c r="J19" i="43"/>
  <c r="H19" i="43"/>
  <c r="L19" i="43"/>
  <c r="H18" i="45"/>
  <c r="J18" i="45"/>
  <c r="L18" i="45"/>
  <c r="AY64" i="43"/>
  <c r="AJ102" i="43"/>
  <c r="N96" i="43"/>
  <c r="J96" i="43"/>
  <c r="L96" i="43"/>
  <c r="K18" i="59"/>
  <c r="M18" i="59"/>
  <c r="O18" i="59"/>
  <c r="AP16" i="58"/>
  <c r="AL16" i="58"/>
  <c r="AN16" i="58"/>
  <c r="H95" i="45"/>
  <c r="X57" i="45"/>
  <c r="V57" i="45"/>
  <c r="AT59" i="40"/>
  <c r="AX59" i="40"/>
  <c r="AV59" i="40"/>
  <c r="S60" i="40"/>
  <c r="W60" i="40"/>
  <c r="U60" i="40"/>
  <c r="V61" i="40"/>
  <c r="H102" i="40"/>
  <c r="X61" i="40"/>
  <c r="P17" i="40"/>
  <c r="N17" i="40"/>
  <c r="R17" i="40"/>
  <c r="AQ18" i="39"/>
  <c r="AO18" i="39"/>
  <c r="AS18" i="39"/>
  <c r="AV65" i="37"/>
  <c r="AT65" i="37"/>
  <c r="AX65" i="37"/>
  <c r="S63" i="39"/>
  <c r="U63" i="39"/>
  <c r="W63" i="39"/>
  <c r="AT59" i="43"/>
  <c r="AV59" i="43"/>
  <c r="AX59" i="43"/>
  <c r="AO17" i="40"/>
  <c r="AS17" i="40"/>
  <c r="AQ17" i="40"/>
  <c r="V64" i="37"/>
  <c r="X64" i="37"/>
  <c r="H107" i="37"/>
  <c r="AV62" i="36"/>
  <c r="AT62" i="36"/>
  <c r="AX62" i="36"/>
  <c r="AT63" i="36"/>
  <c r="AX63" i="36"/>
  <c r="AV63" i="36"/>
  <c r="AK16" i="37"/>
  <c r="AI16" i="37"/>
  <c r="AM16" i="37"/>
  <c r="AI108" i="36"/>
  <c r="AW65" i="36"/>
  <c r="AY65" i="36"/>
  <c r="P18" i="35"/>
  <c r="N18" i="35"/>
  <c r="R18" i="35"/>
  <c r="AQ17" i="34"/>
  <c r="AO17" i="34"/>
  <c r="AS17" i="34"/>
  <c r="AP21" i="34"/>
  <c r="AS21" i="33"/>
  <c r="U59" i="30"/>
  <c r="S59" i="30"/>
  <c r="W59" i="30"/>
  <c r="K19" i="32"/>
  <c r="O19" i="32"/>
  <c r="M19" i="32"/>
  <c r="AW63" i="31"/>
  <c r="AY63" i="31"/>
  <c r="AI105" i="31"/>
  <c r="K16" i="33"/>
  <c r="O16" i="33"/>
  <c r="M16" i="33"/>
  <c r="O21" i="34"/>
  <c r="R21" i="33"/>
  <c r="S58" i="33"/>
  <c r="W58" i="33"/>
  <c r="U58" i="33"/>
  <c r="K16" i="32"/>
  <c r="O16" i="32"/>
  <c r="M16" i="32"/>
  <c r="S61" i="32"/>
  <c r="W61" i="32"/>
  <c r="U61" i="32"/>
  <c r="AQ19" i="31"/>
  <c r="AS19" i="31"/>
  <c r="AO19" i="31"/>
  <c r="I97" i="30"/>
  <c r="G97" i="30"/>
  <c r="K97" i="30"/>
  <c r="J105" i="32"/>
  <c r="N105" i="32"/>
  <c r="L105" i="32"/>
  <c r="P18" i="28"/>
  <c r="N18" i="28"/>
  <c r="R18" i="28"/>
  <c r="AT64" i="28"/>
  <c r="AX64" i="28"/>
  <c r="AV64" i="28"/>
  <c r="AV64" i="25"/>
  <c r="AX64" i="25"/>
  <c r="AT64" i="25"/>
  <c r="S60" i="30"/>
  <c r="W60" i="30"/>
  <c r="U60" i="30"/>
  <c r="AT66" i="26"/>
  <c r="AV66" i="26"/>
  <c r="AX66" i="26"/>
  <c r="S65" i="25"/>
  <c r="W65" i="25"/>
  <c r="U65" i="25"/>
  <c r="AO18" i="25"/>
  <c r="AS18" i="25"/>
  <c r="AQ18" i="25"/>
  <c r="K18" i="25"/>
  <c r="O18" i="25"/>
  <c r="M18" i="25"/>
  <c r="O17" i="58"/>
  <c r="K17" i="58"/>
  <c r="M17" i="58"/>
  <c r="K19" i="58"/>
  <c r="M19" i="58"/>
  <c r="O19" i="58"/>
  <c r="N19" i="44"/>
  <c r="R19" i="44"/>
  <c r="P19" i="44"/>
  <c r="K101" i="57"/>
  <c r="I101" i="57"/>
  <c r="G101" i="57"/>
  <c r="S63" i="21"/>
  <c r="W63" i="21"/>
  <c r="U63" i="21"/>
  <c r="H103" i="59"/>
  <c r="X61" i="59"/>
  <c r="V61" i="59"/>
  <c r="AS16" i="57"/>
  <c r="AO16" i="57"/>
  <c r="AQ16" i="57"/>
  <c r="K102" i="57"/>
  <c r="G102" i="57"/>
  <c r="I102" i="57"/>
  <c r="K93" i="45"/>
  <c r="G93" i="45"/>
  <c r="I93" i="45"/>
  <c r="AU62" i="44"/>
  <c r="AX61" i="44"/>
  <c r="K19" i="21"/>
  <c r="O19" i="21"/>
  <c r="M19" i="21"/>
  <c r="AN18" i="58"/>
  <c r="AP18" i="58"/>
  <c r="AL18" i="58"/>
  <c r="AO102" i="59"/>
  <c r="AK102" i="59"/>
  <c r="AM102" i="59"/>
  <c r="AS96" i="44"/>
  <c r="AU96" i="44"/>
  <c r="AQ96" i="44"/>
  <c r="AI16" i="43"/>
  <c r="AM16" i="43"/>
  <c r="AK16" i="43"/>
  <c r="Q63" i="43"/>
  <c r="N64" i="43"/>
  <c r="AI101" i="59"/>
  <c r="AY59" i="59"/>
  <c r="AW59" i="59"/>
  <c r="AI94" i="44"/>
  <c r="AW56" i="44"/>
  <c r="AY56" i="44"/>
  <c r="AH18" i="59"/>
  <c r="AJ18" i="59"/>
  <c r="L16" i="45"/>
  <c r="J16" i="45"/>
  <c r="H16" i="45"/>
  <c r="AJ95" i="45"/>
  <c r="AL95" i="45"/>
  <c r="AH95" i="45"/>
  <c r="AR16" i="21"/>
  <c r="AV16" i="21"/>
  <c r="AT16" i="21"/>
  <c r="G104" i="57"/>
  <c r="I104" i="57"/>
  <c r="K104" i="57"/>
  <c r="AJ17" i="45"/>
  <c r="AH17" i="45"/>
  <c r="V63" i="43"/>
  <c r="S64" i="43"/>
  <c r="AU61" i="45"/>
  <c r="AR62" i="45"/>
  <c r="Q15" i="40"/>
  <c r="S15" i="40"/>
  <c r="U15" i="40"/>
  <c r="P16" i="40"/>
  <c r="N16" i="40"/>
  <c r="R16" i="40"/>
  <c r="U62" i="37"/>
  <c r="S62" i="37"/>
  <c r="W62" i="37"/>
  <c r="AQ19" i="39"/>
  <c r="AO19" i="39"/>
  <c r="AS19" i="39"/>
  <c r="AW63" i="39"/>
  <c r="AY63" i="39"/>
  <c r="AI105" i="39"/>
  <c r="S56" i="43"/>
  <c r="U56" i="43"/>
  <c r="W56" i="43"/>
  <c r="AO16" i="40"/>
  <c r="AS16" i="40"/>
  <c r="AQ16" i="40"/>
  <c r="AQ16" i="39"/>
  <c r="AO16" i="39"/>
  <c r="AS16" i="39"/>
  <c r="S62" i="39"/>
  <c r="W62" i="39"/>
  <c r="U62" i="39"/>
  <c r="AW64" i="39"/>
  <c r="AY64" i="39"/>
  <c r="AI106" i="39"/>
  <c r="AT56" i="43"/>
  <c r="AX56" i="43"/>
  <c r="AV56" i="43"/>
  <c r="AT63" i="37"/>
  <c r="AX63" i="37"/>
  <c r="AV63" i="37"/>
  <c r="M17" i="39"/>
  <c r="K17" i="39"/>
  <c r="O17" i="39"/>
  <c r="AW62" i="39"/>
  <c r="AY62" i="39"/>
  <c r="AI104" i="39"/>
  <c r="U60" i="35"/>
  <c r="S60" i="35"/>
  <c r="W60" i="35"/>
  <c r="U55" i="34"/>
  <c r="S55" i="34"/>
  <c r="W55" i="34"/>
  <c r="P18" i="37"/>
  <c r="N18" i="37"/>
  <c r="R18" i="37"/>
  <c r="AT55" i="34"/>
  <c r="AX55" i="34"/>
  <c r="AV55" i="34"/>
  <c r="AT61" i="35"/>
  <c r="AX61" i="35"/>
  <c r="AV61" i="35"/>
  <c r="V62" i="36"/>
  <c r="H105" i="36"/>
  <c r="X62" i="36"/>
  <c r="S64" i="36"/>
  <c r="W64" i="36"/>
  <c r="U64" i="36"/>
  <c r="V65" i="36"/>
  <c r="H108" i="36"/>
  <c r="X65" i="36"/>
  <c r="P16" i="35"/>
  <c r="N16" i="35"/>
  <c r="R16" i="35"/>
  <c r="AW57" i="34"/>
  <c r="AY57" i="34"/>
  <c r="AI96" i="34"/>
  <c r="AN18" i="36"/>
  <c r="AL18" i="36"/>
  <c r="AP18" i="36"/>
  <c r="P19" i="35"/>
  <c r="N19" i="35"/>
  <c r="R19" i="35"/>
  <c r="J18" i="34"/>
  <c r="H18" i="34"/>
  <c r="L18" i="34"/>
  <c r="S57" i="33"/>
  <c r="W57" i="33"/>
  <c r="U57" i="33"/>
  <c r="AK19" i="35"/>
  <c r="AI19" i="35"/>
  <c r="AM19" i="35"/>
  <c r="AQ18" i="34"/>
  <c r="AO18" i="34"/>
  <c r="AS18" i="34"/>
  <c r="AT56" i="34"/>
  <c r="AX56" i="34"/>
  <c r="AV56" i="34"/>
  <c r="K18" i="33"/>
  <c r="O18" i="33"/>
  <c r="M18" i="33"/>
  <c r="AQ17" i="31"/>
  <c r="AO17" i="31"/>
  <c r="AS17" i="31"/>
  <c r="N18" i="31"/>
  <c r="R18" i="31"/>
  <c r="P18" i="31"/>
  <c r="AV59" i="30"/>
  <c r="AT59" i="30"/>
  <c r="AX59" i="30"/>
  <c r="K19" i="33"/>
  <c r="O19" i="33"/>
  <c r="M19" i="33"/>
  <c r="AR17" i="32"/>
  <c r="AV17" i="32"/>
  <c r="AT17" i="32"/>
  <c r="V62" i="32"/>
  <c r="X62" i="32"/>
  <c r="H104" i="32"/>
  <c r="S62" i="31"/>
  <c r="W62" i="31"/>
  <c r="U62" i="31"/>
  <c r="AR19" i="32"/>
  <c r="AV19" i="32"/>
  <c r="AT19" i="32"/>
  <c r="AQ18" i="31"/>
  <c r="AO18" i="31"/>
  <c r="AS18" i="31"/>
  <c r="N19" i="31"/>
  <c r="R19" i="31"/>
  <c r="P19" i="31"/>
  <c r="H102" i="31"/>
  <c r="V60" i="31"/>
  <c r="X60" i="31"/>
  <c r="P16" i="30"/>
  <c r="N16" i="30"/>
  <c r="R16" i="30"/>
  <c r="P15" i="28"/>
  <c r="N15" i="28"/>
  <c r="R15" i="28"/>
  <c r="P15" i="30"/>
  <c r="N15" i="30"/>
  <c r="R15" i="30"/>
  <c r="S64" i="28"/>
  <c r="W64" i="28"/>
  <c r="U64" i="28"/>
  <c r="Q19" i="26"/>
  <c r="S19" i="26"/>
  <c r="U19" i="26"/>
  <c r="AO18" i="30"/>
  <c r="AS18" i="30"/>
  <c r="AQ18" i="30"/>
  <c r="AO17" i="28"/>
  <c r="AS17" i="28"/>
  <c r="AQ17" i="28"/>
  <c r="U18" i="26"/>
  <c r="Q18" i="26"/>
  <c r="S18" i="26"/>
  <c r="P17" i="30"/>
  <c r="N17" i="30"/>
  <c r="R17" i="30"/>
  <c r="AQ16" i="25"/>
  <c r="AO16" i="26"/>
  <c r="AS16" i="26"/>
  <c r="AQ16" i="26"/>
  <c r="AT64" i="26"/>
  <c r="AV64" i="26"/>
  <c r="AX64" i="26"/>
  <c r="AO16" i="28"/>
  <c r="AS16" i="28"/>
  <c r="AQ16" i="28"/>
  <c r="AT65" i="25"/>
  <c r="AX65" i="25"/>
  <c r="AV65" i="25"/>
  <c r="AP19" i="44"/>
  <c r="AN19" i="44"/>
  <c r="AL19" i="44"/>
  <c r="G105" i="28"/>
  <c r="K105" i="28"/>
  <c r="I105" i="28"/>
  <c r="AR19" i="25"/>
  <c r="AV19" i="25"/>
  <c r="AT19" i="25"/>
  <c r="K94" i="44"/>
  <c r="I94" i="44"/>
  <c r="G94" i="44"/>
  <c r="N16" i="59"/>
  <c r="R16" i="59"/>
  <c r="P16" i="59"/>
  <c r="AT62" i="21"/>
  <c r="AX62" i="21"/>
  <c r="AV62" i="21"/>
  <c r="AI17" i="44"/>
  <c r="AM17" i="44"/>
  <c r="AK17" i="44"/>
  <c r="O62" i="44"/>
  <c r="R61" i="44"/>
  <c r="AJ19" i="58"/>
  <c r="AH19" i="58"/>
  <c r="AM102" i="58"/>
  <c r="AK102" i="58"/>
  <c r="AO102" i="58"/>
  <c r="AN17" i="59"/>
  <c r="AL17" i="59"/>
  <c r="AP17" i="59"/>
  <c r="AP19" i="57"/>
  <c r="AL19" i="57"/>
  <c r="AN19" i="57"/>
  <c r="AJ97" i="43"/>
  <c r="AH97" i="43"/>
  <c r="AL97" i="43"/>
  <c r="S61" i="45"/>
  <c r="P62" i="45"/>
  <c r="V55" i="44"/>
  <c r="X55" i="44"/>
  <c r="H93" i="44"/>
  <c r="N17" i="44"/>
  <c r="R17" i="44"/>
  <c r="P17" i="44"/>
  <c r="AP17" i="57"/>
  <c r="AL17" i="57"/>
  <c r="AN17" i="57"/>
  <c r="AJ103" i="57"/>
  <c r="AL103" i="57"/>
  <c r="AH103" i="57"/>
  <c r="AT60" i="40"/>
  <c r="AX60" i="40"/>
  <c r="AV60" i="40"/>
  <c r="M18" i="39"/>
  <c r="K18" i="39"/>
  <c r="O18" i="39"/>
  <c r="AY62" i="37"/>
  <c r="AI105" i="37"/>
  <c r="AW62" i="37"/>
  <c r="AV19" i="45"/>
  <c r="AT19" i="45"/>
  <c r="AR19" i="45"/>
  <c r="AT18" i="45"/>
  <c r="AR18" i="45"/>
  <c r="AV18" i="45"/>
  <c r="U63" i="35"/>
  <c r="S63" i="35"/>
  <c r="W63" i="35"/>
  <c r="U58" i="34"/>
  <c r="S58" i="34"/>
  <c r="W58" i="34"/>
  <c r="P16" i="37"/>
  <c r="N16" i="37"/>
  <c r="R16" i="37"/>
  <c r="AT60" i="35"/>
  <c r="AX60" i="35"/>
  <c r="AV60" i="35"/>
  <c r="AW62" i="35"/>
  <c r="AY62" i="35"/>
  <c r="AI104" i="35"/>
  <c r="P19" i="37"/>
  <c r="N19" i="37"/>
  <c r="R19" i="37"/>
  <c r="AN19" i="36"/>
  <c r="AL19" i="36"/>
  <c r="AP19" i="36"/>
  <c r="P17" i="35"/>
  <c r="N17" i="35"/>
  <c r="R17" i="35"/>
  <c r="J16" i="34"/>
  <c r="H16" i="34"/>
  <c r="L16" i="34"/>
  <c r="V57" i="34"/>
  <c r="X57" i="34"/>
  <c r="H96" i="34"/>
  <c r="AT57" i="33"/>
  <c r="AX57" i="33"/>
  <c r="AV57" i="33"/>
  <c r="AQ16" i="34"/>
  <c r="AO16" i="34"/>
  <c r="AS16" i="34"/>
  <c r="S56" i="34"/>
  <c r="W56" i="34"/>
  <c r="U56" i="34"/>
  <c r="AR16" i="33"/>
  <c r="AV16" i="33"/>
  <c r="AT16" i="33"/>
  <c r="S21" i="34"/>
  <c r="V21" i="33"/>
  <c r="AI94" i="33"/>
  <c r="AW55" i="33"/>
  <c r="AY55" i="33"/>
  <c r="U61" i="31"/>
  <c r="S61" i="31"/>
  <c r="W61" i="31"/>
  <c r="U63" i="28"/>
  <c r="S63" i="28"/>
  <c r="W63" i="28"/>
  <c r="AR17" i="33"/>
  <c r="AV17" i="33"/>
  <c r="AT17" i="33"/>
  <c r="S55" i="33"/>
  <c r="W55" i="33"/>
  <c r="U55" i="33"/>
  <c r="AT62" i="31"/>
  <c r="AX62" i="31"/>
  <c r="AV62" i="31"/>
  <c r="AQ21" i="34"/>
  <c r="AT21" i="33"/>
  <c r="AW62" i="32"/>
  <c r="AI104" i="32"/>
  <c r="AY62" i="32"/>
  <c r="AH105" i="32"/>
  <c r="AL105" i="32"/>
  <c r="AJ105" i="32"/>
  <c r="N16" i="31"/>
  <c r="R16" i="31"/>
  <c r="P16" i="31"/>
  <c r="AW57" i="30"/>
  <c r="AY57" i="30"/>
  <c r="AI96" i="30"/>
  <c r="S61" i="28"/>
  <c r="W61" i="28"/>
  <c r="U61" i="28"/>
  <c r="S57" i="30"/>
  <c r="W57" i="30"/>
  <c r="U57" i="30"/>
  <c r="AO18" i="28"/>
  <c r="AS18" i="28"/>
  <c r="AQ18" i="28"/>
  <c r="AO19" i="26"/>
  <c r="AS19" i="26"/>
  <c r="AQ19" i="26"/>
  <c r="S67" i="26"/>
  <c r="W67" i="26"/>
  <c r="U67" i="26"/>
  <c r="AW61" i="28"/>
  <c r="AY61" i="28"/>
  <c r="AI104" i="28"/>
  <c r="P16" i="28"/>
  <c r="N16" i="28"/>
  <c r="R16" i="28"/>
  <c r="V64" i="26"/>
  <c r="X64" i="26"/>
  <c r="H109" i="26"/>
  <c r="AW67" i="26"/>
  <c r="AI112" i="26"/>
  <c r="AY67" i="26"/>
  <c r="AR17" i="25"/>
  <c r="AV17" i="25"/>
  <c r="AT17" i="25"/>
  <c r="AY67" i="25"/>
  <c r="AR19" i="21"/>
  <c r="AV19" i="21"/>
  <c r="AT19" i="21"/>
  <c r="AK97" i="30"/>
  <c r="AO97" i="30"/>
  <c r="AM97" i="30"/>
  <c r="AR18" i="21"/>
  <c r="AV18" i="21"/>
  <c r="AT18" i="21"/>
  <c r="V64" i="21"/>
  <c r="X64" i="21"/>
  <c r="H107" i="21"/>
  <c r="AI103" i="59"/>
  <c r="AY61" i="59"/>
  <c r="AW61" i="59"/>
  <c r="S17" i="26"/>
  <c r="U17" i="26"/>
  <c r="Q17" i="26"/>
  <c r="AR17" i="21"/>
  <c r="AV17" i="21"/>
  <c r="AT17" i="21"/>
  <c r="N101" i="58"/>
  <c r="L101" i="58"/>
  <c r="J101" i="58"/>
  <c r="N101" i="59"/>
  <c r="L101" i="59"/>
  <c r="J101" i="59"/>
  <c r="AW56" i="45"/>
  <c r="AY56" i="45"/>
  <c r="AI94" i="45"/>
  <c r="AY62" i="44"/>
  <c r="AJ99" i="44"/>
  <c r="K102" i="58"/>
  <c r="I102" i="58"/>
  <c r="G102" i="58"/>
  <c r="V57" i="44"/>
  <c r="X57" i="44"/>
  <c r="H95" i="44"/>
  <c r="AQ16" i="45"/>
  <c r="AS16" i="45"/>
  <c r="AO16" i="45"/>
  <c r="AO104" i="58"/>
  <c r="AK104" i="58"/>
  <c r="AM104" i="58"/>
  <c r="G94" i="45"/>
  <c r="I94" i="45"/>
  <c r="K94" i="45"/>
  <c r="I104" i="58"/>
  <c r="K104" i="58"/>
  <c r="G104" i="58"/>
  <c r="T61" i="44"/>
  <c r="Q62" i="44"/>
  <c r="L16" i="44"/>
  <c r="J16" i="44"/>
  <c r="H16" i="44"/>
  <c r="AR93" i="44"/>
  <c r="AP93" i="44"/>
  <c r="AN93" i="44"/>
  <c r="J16" i="43"/>
  <c r="H16" i="43"/>
  <c r="L16" i="43"/>
  <c r="AJ93" i="45"/>
  <c r="AH93" i="45"/>
  <c r="AL93" i="45"/>
  <c r="AR63" i="43"/>
  <c r="AO64" i="43"/>
  <c r="R61" i="45" l="1"/>
  <c r="O62" i="45"/>
  <c r="AK102" i="43"/>
  <c r="AH103" i="43"/>
  <c r="AU107" i="59"/>
  <c r="AR108" i="59"/>
  <c r="M17" i="21"/>
  <c r="AW63" i="21"/>
  <c r="P19" i="25"/>
  <c r="R19" i="25"/>
  <c r="N19" i="25"/>
  <c r="AI107" i="37"/>
  <c r="AO17" i="35"/>
  <c r="AQ17" i="35"/>
  <c r="AS17" i="35"/>
  <c r="AI16" i="59"/>
  <c r="AM16" i="59"/>
  <c r="AK16" i="59"/>
  <c r="X58" i="43"/>
  <c r="V58" i="43"/>
  <c r="H97" i="43"/>
  <c r="AW67" i="25"/>
  <c r="AO16" i="25"/>
  <c r="AK95" i="44"/>
  <c r="AO95" i="44"/>
  <c r="AM95" i="44"/>
  <c r="N18" i="32"/>
  <c r="R18" i="32"/>
  <c r="P18" i="32"/>
  <c r="K16" i="36"/>
  <c r="M16" i="36"/>
  <c r="O16" i="36"/>
  <c r="AN17" i="58"/>
  <c r="AP17" i="58"/>
  <c r="AL17" i="58"/>
  <c r="M18" i="21"/>
  <c r="K18" i="21"/>
  <c r="O18" i="21"/>
  <c r="P18" i="21"/>
  <c r="R18" i="21"/>
  <c r="O17" i="21"/>
  <c r="L18" i="43"/>
  <c r="J18" i="43"/>
  <c r="H18" i="43"/>
  <c r="V64" i="25"/>
  <c r="H109" i="25"/>
  <c r="X64" i="25"/>
  <c r="X56" i="33"/>
  <c r="V56" i="33"/>
  <c r="H95" i="33"/>
  <c r="AW60" i="31"/>
  <c r="AI102" i="31"/>
  <c r="AY60" i="31"/>
  <c r="AO17" i="37"/>
  <c r="AQ17" i="37"/>
  <c r="AS17" i="37"/>
  <c r="AS17" i="43"/>
  <c r="AO17" i="43"/>
  <c r="AQ17" i="43"/>
  <c r="AJ96" i="43"/>
  <c r="AL96" i="43"/>
  <c r="AH96" i="43"/>
  <c r="AK19" i="43"/>
  <c r="AI19" i="43"/>
  <c r="AM19" i="43"/>
  <c r="N17" i="34"/>
  <c r="P17" i="34"/>
  <c r="R17" i="34"/>
  <c r="W61" i="45"/>
  <c r="T62" i="45"/>
  <c r="P18" i="36"/>
  <c r="N18" i="36"/>
  <c r="R18" i="36"/>
  <c r="AI15" i="59"/>
  <c r="AK15" i="59"/>
  <c r="AM15" i="59"/>
  <c r="AR21" i="34"/>
  <c r="AU21" i="33"/>
  <c r="X64" i="39"/>
  <c r="V64" i="39"/>
  <c r="H106" i="39"/>
  <c r="AW61" i="44"/>
  <c r="AT62" i="44"/>
  <c r="P16" i="25"/>
  <c r="N16" i="25"/>
  <c r="R16" i="25"/>
  <c r="K19" i="36"/>
  <c r="M19" i="36"/>
  <c r="O19" i="36"/>
  <c r="AK18" i="44"/>
  <c r="AM18" i="44"/>
  <c r="AI18" i="44"/>
  <c r="N17" i="33"/>
  <c r="R17" i="33"/>
  <c r="P17" i="33"/>
  <c r="O17" i="25"/>
  <c r="M17" i="25"/>
  <c r="K17" i="25"/>
  <c r="I96" i="45"/>
  <c r="K96" i="45"/>
  <c r="G96" i="45"/>
  <c r="N19" i="34"/>
  <c r="P19" i="34"/>
  <c r="R19" i="34"/>
  <c r="AT61" i="45"/>
  <c r="AQ62" i="45"/>
  <c r="AO18" i="35"/>
  <c r="AQ18" i="35"/>
  <c r="AS18" i="35"/>
  <c r="K17" i="36"/>
  <c r="M17" i="36"/>
  <c r="O17" i="36"/>
  <c r="R17" i="32"/>
  <c r="P17" i="32"/>
  <c r="N17" i="32"/>
  <c r="X60" i="32"/>
  <c r="H102" i="32"/>
  <c r="V60" i="32"/>
  <c r="AP99" i="45"/>
  <c r="AM100" i="45"/>
  <c r="V67" i="25"/>
  <c r="H112" i="25"/>
  <c r="X67" i="25"/>
  <c r="AW65" i="21"/>
  <c r="AY65" i="21"/>
  <c r="AI108" i="21"/>
  <c r="AO19" i="37"/>
  <c r="AQ19" i="37"/>
  <c r="AS19" i="37"/>
  <c r="AQ18" i="43"/>
  <c r="AO18" i="43"/>
  <c r="AS18" i="43"/>
  <c r="L16" i="58"/>
  <c r="H16" i="58"/>
  <c r="J16" i="58"/>
  <c r="X63" i="43"/>
  <c r="U64" i="43"/>
  <c r="V65" i="21"/>
  <c r="X65" i="21"/>
  <c r="H108" i="21"/>
  <c r="G103" i="39"/>
  <c r="K103" i="39"/>
  <c r="I103" i="39"/>
  <c r="G15" i="59"/>
  <c r="I15" i="59"/>
  <c r="K105" i="21"/>
  <c r="G105" i="21"/>
  <c r="I105" i="21"/>
  <c r="AY56" i="33"/>
  <c r="AI95" i="33"/>
  <c r="AW56" i="33"/>
  <c r="AO16" i="35"/>
  <c r="AQ16" i="35"/>
  <c r="AS16" i="35"/>
  <c r="AT107" i="59"/>
  <c r="AQ108" i="59"/>
  <c r="L17" i="57"/>
  <c r="H17" i="57"/>
  <c r="J17" i="57"/>
  <c r="M19" i="57"/>
  <c r="O19" i="57"/>
  <c r="K19" i="57"/>
  <c r="AO18" i="57"/>
  <c r="AQ18" i="57"/>
  <c r="AS18" i="57"/>
  <c r="AL101" i="57"/>
  <c r="AH101" i="57"/>
  <c r="AJ101" i="57"/>
  <c r="O18" i="57"/>
  <c r="K18" i="57"/>
  <c r="M18" i="57"/>
  <c r="K16" i="57"/>
  <c r="O16" i="57"/>
  <c r="M16" i="57"/>
  <c r="AH102" i="57"/>
  <c r="AL102" i="57"/>
  <c r="AJ102" i="57"/>
  <c r="AY62" i="40"/>
  <c r="AI103" i="40"/>
  <c r="AW62" i="40"/>
  <c r="G100" i="40"/>
  <c r="I100" i="40"/>
  <c r="K100" i="40"/>
  <c r="X62" i="40"/>
  <c r="H103" i="40"/>
  <c r="V62" i="40"/>
  <c r="AP104" i="58"/>
  <c r="AR104" i="58"/>
  <c r="AN104" i="58"/>
  <c r="AO17" i="25"/>
  <c r="AS17" i="25"/>
  <c r="AQ17" i="25"/>
  <c r="V55" i="33"/>
  <c r="X55" i="33"/>
  <c r="H94" i="33"/>
  <c r="AJ94" i="33"/>
  <c r="AH94" i="33"/>
  <c r="AL94" i="33"/>
  <c r="AI96" i="33"/>
  <c r="AY57" i="33"/>
  <c r="AW57" i="33"/>
  <c r="AK103" i="57"/>
  <c r="AO103" i="57"/>
  <c r="AM103" i="57"/>
  <c r="AK97" i="43"/>
  <c r="AO97" i="43"/>
  <c r="AM97" i="43"/>
  <c r="AL16" i="26"/>
  <c r="AN16" i="26"/>
  <c r="AP16" i="26"/>
  <c r="J17" i="21"/>
  <c r="H17" i="21"/>
  <c r="L17" i="21"/>
  <c r="G18" i="45"/>
  <c r="I18" i="45"/>
  <c r="Q102" i="59"/>
  <c r="M102" i="59"/>
  <c r="O102" i="59"/>
  <c r="I100" i="59"/>
  <c r="G100" i="59"/>
  <c r="K100" i="59"/>
  <c r="I96" i="44"/>
  <c r="G96" i="44"/>
  <c r="K96" i="44"/>
  <c r="AS101" i="58"/>
  <c r="AQ101" i="58"/>
  <c r="AU101" i="58"/>
  <c r="AJ111" i="25"/>
  <c r="AH111" i="25"/>
  <c r="AL111" i="25"/>
  <c r="M17" i="28"/>
  <c r="K17" i="28"/>
  <c r="O17" i="28"/>
  <c r="AY60" i="30"/>
  <c r="AW60" i="30"/>
  <c r="AI99" i="30"/>
  <c r="AW64" i="36"/>
  <c r="AI107" i="36"/>
  <c r="AY64" i="36"/>
  <c r="X63" i="36"/>
  <c r="H106" i="36"/>
  <c r="V63" i="36"/>
  <c r="AH107" i="37"/>
  <c r="AL107" i="37"/>
  <c r="AJ107" i="37"/>
  <c r="AJ94" i="45"/>
  <c r="AH94" i="45"/>
  <c r="AL94" i="45"/>
  <c r="I107" i="21"/>
  <c r="G107" i="21"/>
  <c r="K107" i="21"/>
  <c r="I93" i="44"/>
  <c r="K93" i="44"/>
  <c r="G93" i="44"/>
  <c r="M19" i="31"/>
  <c r="K19" i="31"/>
  <c r="O19" i="31"/>
  <c r="V64" i="36"/>
  <c r="X64" i="36"/>
  <c r="H107" i="36"/>
  <c r="M18" i="37"/>
  <c r="K18" i="37"/>
  <c r="O18" i="37"/>
  <c r="M16" i="40"/>
  <c r="K16" i="40"/>
  <c r="O16" i="40"/>
  <c r="AP102" i="59"/>
  <c r="AN102" i="59"/>
  <c r="AR102" i="59"/>
  <c r="AN17" i="34"/>
  <c r="AL17" i="34"/>
  <c r="AP17" i="34"/>
  <c r="I95" i="45"/>
  <c r="G95" i="45"/>
  <c r="K95" i="45"/>
  <c r="AJ103" i="43"/>
  <c r="AM102" i="43"/>
  <c r="V66" i="25"/>
  <c r="H111" i="25"/>
  <c r="X66" i="25"/>
  <c r="AQ18" i="21"/>
  <c r="AO18" i="21"/>
  <c r="AS18" i="21"/>
  <c r="AJ112" i="25"/>
  <c r="AL112" i="25"/>
  <c r="AH112" i="25"/>
  <c r="AJ104" i="28"/>
  <c r="AH104" i="28"/>
  <c r="AL104" i="28"/>
  <c r="AP19" i="26"/>
  <c r="AL19" i="26"/>
  <c r="AN19" i="26"/>
  <c r="H104" i="28"/>
  <c r="X61" i="28"/>
  <c r="V61" i="28"/>
  <c r="AM105" i="32"/>
  <c r="AK105" i="32"/>
  <c r="AO105" i="32"/>
  <c r="AY62" i="31"/>
  <c r="AW62" i="31"/>
  <c r="AI104" i="31"/>
  <c r="X63" i="28"/>
  <c r="H106" i="28"/>
  <c r="V63" i="28"/>
  <c r="V21" i="34"/>
  <c r="G60" i="33"/>
  <c r="AQ16" i="33"/>
  <c r="AO16" i="33"/>
  <c r="AS16" i="33"/>
  <c r="M17" i="35"/>
  <c r="K17" i="35"/>
  <c r="O17" i="35"/>
  <c r="M19" i="37"/>
  <c r="K19" i="37"/>
  <c r="O19" i="37"/>
  <c r="AQ19" i="45"/>
  <c r="AS19" i="45"/>
  <c r="AO19" i="45"/>
  <c r="AH105" i="37"/>
  <c r="AL105" i="37"/>
  <c r="AJ105" i="37"/>
  <c r="AM19" i="57"/>
  <c r="AI19" i="57"/>
  <c r="AK19" i="57"/>
  <c r="AY62" i="21"/>
  <c r="AI105" i="21"/>
  <c r="AW62" i="21"/>
  <c r="O16" i="59"/>
  <c r="K16" i="59"/>
  <c r="M16" i="59"/>
  <c r="L105" i="28"/>
  <c r="N105" i="28"/>
  <c r="J105" i="28"/>
  <c r="M17" i="30"/>
  <c r="K17" i="30"/>
  <c r="O17" i="30"/>
  <c r="M16" i="30"/>
  <c r="K16" i="30"/>
  <c r="O16" i="30"/>
  <c r="G102" i="31"/>
  <c r="K102" i="31"/>
  <c r="I102" i="31"/>
  <c r="I104" i="32"/>
  <c r="G104" i="32"/>
  <c r="K104" i="32"/>
  <c r="J19" i="33"/>
  <c r="H19" i="33"/>
  <c r="L19" i="33"/>
  <c r="AL17" i="31"/>
  <c r="AP17" i="31"/>
  <c r="AN17" i="31"/>
  <c r="J18" i="33"/>
  <c r="H18" i="33"/>
  <c r="L18" i="33"/>
  <c r="AH19" i="35"/>
  <c r="AJ19" i="35"/>
  <c r="AK18" i="36"/>
  <c r="AI18" i="36"/>
  <c r="AM18" i="36"/>
  <c r="G108" i="36"/>
  <c r="K108" i="36"/>
  <c r="I108" i="36"/>
  <c r="AY55" i="34"/>
  <c r="AI94" i="34"/>
  <c r="AW55" i="34"/>
  <c r="X60" i="35"/>
  <c r="H102" i="35"/>
  <c r="V60" i="35"/>
  <c r="AW56" i="43"/>
  <c r="AI95" i="43"/>
  <c r="AY56" i="43"/>
  <c r="AU62" i="45"/>
  <c r="AX61" i="45"/>
  <c r="G102" i="43"/>
  <c r="V64" i="43"/>
  <c r="AO95" i="45"/>
  <c r="AK95" i="45"/>
  <c r="AM95" i="45"/>
  <c r="AJ101" i="59"/>
  <c r="AH101" i="59"/>
  <c r="AL101" i="59"/>
  <c r="J19" i="21"/>
  <c r="L19" i="21"/>
  <c r="H19" i="21"/>
  <c r="L102" i="57"/>
  <c r="N102" i="57"/>
  <c r="J102" i="57"/>
  <c r="V63" i="21"/>
  <c r="H106" i="21"/>
  <c r="X63" i="21"/>
  <c r="L101" i="57"/>
  <c r="J101" i="57"/>
  <c r="N101" i="57"/>
  <c r="H17" i="58"/>
  <c r="J17" i="58"/>
  <c r="L17" i="58"/>
  <c r="H18" i="25"/>
  <c r="L18" i="25"/>
  <c r="J18" i="25"/>
  <c r="AY66" i="26"/>
  <c r="AI111" i="26"/>
  <c r="AW66" i="26"/>
  <c r="H99" i="30"/>
  <c r="X60" i="30"/>
  <c r="V60" i="30"/>
  <c r="M105" i="32"/>
  <c r="Q105" i="32"/>
  <c r="O105" i="32"/>
  <c r="AL19" i="31"/>
  <c r="AP19" i="31"/>
  <c r="AN19" i="31"/>
  <c r="V61" i="32"/>
  <c r="X61" i="32"/>
  <c r="H103" i="32"/>
  <c r="J16" i="32"/>
  <c r="H16" i="32"/>
  <c r="L16" i="32"/>
  <c r="R21" i="34"/>
  <c r="U21" i="33"/>
  <c r="J16" i="33"/>
  <c r="H16" i="33"/>
  <c r="L16" i="33"/>
  <c r="M18" i="35"/>
  <c r="K18" i="35"/>
  <c r="O18" i="35"/>
  <c r="AJ108" i="36"/>
  <c r="AH108" i="36"/>
  <c r="AL108" i="36"/>
  <c r="AL18" i="39"/>
  <c r="AP18" i="39"/>
  <c r="AN18" i="39"/>
  <c r="V60" i="40"/>
  <c r="X60" i="40"/>
  <c r="H101" i="40"/>
  <c r="O96" i="43"/>
  <c r="Q96" i="43"/>
  <c r="M96" i="43"/>
  <c r="AH96" i="45"/>
  <c r="AJ96" i="45"/>
  <c r="AL96" i="45"/>
  <c r="AM104" i="57"/>
  <c r="AK104" i="57"/>
  <c r="AO104" i="57"/>
  <c r="G103" i="57"/>
  <c r="I103" i="57"/>
  <c r="K103" i="57"/>
  <c r="AK100" i="59"/>
  <c r="AO100" i="59"/>
  <c r="AM100" i="59"/>
  <c r="AH107" i="21"/>
  <c r="AL107" i="21"/>
  <c r="AJ107" i="21"/>
  <c r="AL17" i="30"/>
  <c r="AP17" i="30"/>
  <c r="AN17" i="30"/>
  <c r="X66" i="26"/>
  <c r="V66" i="26"/>
  <c r="H111" i="26"/>
  <c r="AL15" i="30"/>
  <c r="AP15" i="30"/>
  <c r="AN15" i="30"/>
  <c r="AQ19" i="33"/>
  <c r="AO19" i="33"/>
  <c r="AS19" i="33"/>
  <c r="AW58" i="33"/>
  <c r="AI97" i="33"/>
  <c r="AY58" i="33"/>
  <c r="AQ18" i="33"/>
  <c r="AO18" i="33"/>
  <c r="AS18" i="33"/>
  <c r="AL16" i="31"/>
  <c r="AP16" i="31"/>
  <c r="AN16" i="31"/>
  <c r="AY60" i="32"/>
  <c r="AI102" i="32"/>
  <c r="AW60" i="32"/>
  <c r="AN19" i="34"/>
  <c r="AL19" i="34"/>
  <c r="AP19" i="34"/>
  <c r="M17" i="37"/>
  <c r="K17" i="37"/>
  <c r="O17" i="37"/>
  <c r="AH18" i="37"/>
  <c r="AJ18" i="37"/>
  <c r="AY63" i="35"/>
  <c r="AW63" i="35"/>
  <c r="AI105" i="35"/>
  <c r="AL17" i="39"/>
  <c r="AP17" i="39"/>
  <c r="AN17" i="39"/>
  <c r="AY61" i="39"/>
  <c r="AW61" i="39"/>
  <c r="AI103" i="39"/>
  <c r="J16" i="39"/>
  <c r="H16" i="39"/>
  <c r="L16" i="39"/>
  <c r="AL18" i="40"/>
  <c r="AP18" i="40"/>
  <c r="AN18" i="40"/>
  <c r="J19" i="39"/>
  <c r="H19" i="39"/>
  <c r="L19" i="39"/>
  <c r="AJ102" i="40"/>
  <c r="AH102" i="40"/>
  <c r="AL102" i="40"/>
  <c r="L94" i="45"/>
  <c r="J94" i="45"/>
  <c r="N94" i="45"/>
  <c r="M101" i="58"/>
  <c r="O101" i="58"/>
  <c r="Q101" i="58"/>
  <c r="AL103" i="59"/>
  <c r="AJ103" i="59"/>
  <c r="AH103" i="59"/>
  <c r="M16" i="28"/>
  <c r="K16" i="28"/>
  <c r="O16" i="28"/>
  <c r="AL18" i="28"/>
  <c r="AP18" i="28"/>
  <c r="AN18" i="28"/>
  <c r="AQ17" i="33"/>
  <c r="AO17" i="33"/>
  <c r="AS17" i="33"/>
  <c r="J18" i="39"/>
  <c r="H18" i="39"/>
  <c r="L18" i="39"/>
  <c r="V61" i="45"/>
  <c r="S62" i="45"/>
  <c r="AK17" i="59"/>
  <c r="AI17" i="59"/>
  <c r="AM17" i="59"/>
  <c r="AL17" i="28"/>
  <c r="AP17" i="28"/>
  <c r="AN17" i="28"/>
  <c r="X57" i="33"/>
  <c r="H96" i="33"/>
  <c r="V57" i="33"/>
  <c r="N15" i="40"/>
  <c r="R15" i="40"/>
  <c r="P15" i="40"/>
  <c r="AV96" i="44"/>
  <c r="AT96" i="44"/>
  <c r="AX96" i="44"/>
  <c r="AY64" i="25"/>
  <c r="AI109" i="25"/>
  <c r="AW64" i="25"/>
  <c r="AI98" i="43"/>
  <c r="AW59" i="43"/>
  <c r="AY59" i="43"/>
  <c r="M17" i="40"/>
  <c r="K17" i="40"/>
  <c r="O17" i="40"/>
  <c r="I16" i="43"/>
  <c r="G16" i="43"/>
  <c r="AL16" i="45"/>
  <c r="AP16" i="45"/>
  <c r="AN16" i="45"/>
  <c r="N102" i="58"/>
  <c r="J102" i="58"/>
  <c r="L102" i="58"/>
  <c r="V67" i="26"/>
  <c r="X67" i="26"/>
  <c r="H112" i="26"/>
  <c r="AR64" i="43"/>
  <c r="AU63" i="43"/>
  <c r="AM93" i="45"/>
  <c r="AO93" i="45"/>
  <c r="AK93" i="45"/>
  <c r="G16" i="44"/>
  <c r="I16" i="44"/>
  <c r="T62" i="44"/>
  <c r="W61" i="44"/>
  <c r="AJ100" i="44"/>
  <c r="AM99" i="44"/>
  <c r="AQ17" i="21"/>
  <c r="AO17" i="21"/>
  <c r="AS17" i="21"/>
  <c r="AP97" i="30"/>
  <c r="AN97" i="30"/>
  <c r="AR97" i="30"/>
  <c r="AQ19" i="21"/>
  <c r="AS19" i="21"/>
  <c r="AO19" i="21"/>
  <c r="AH112" i="26"/>
  <c r="AL112" i="26"/>
  <c r="AJ112" i="26"/>
  <c r="H96" i="30"/>
  <c r="X57" i="30"/>
  <c r="V57" i="30"/>
  <c r="AT21" i="34"/>
  <c r="AW21" i="33"/>
  <c r="AN16" i="34"/>
  <c r="AL16" i="34"/>
  <c r="AP16" i="34"/>
  <c r="G96" i="34"/>
  <c r="K96" i="34"/>
  <c r="I96" i="34"/>
  <c r="G16" i="34"/>
  <c r="I16" i="34"/>
  <c r="AK19" i="36"/>
  <c r="AI19" i="36"/>
  <c r="AM19" i="36"/>
  <c r="M16" i="37"/>
  <c r="K16" i="37"/>
  <c r="O16" i="37"/>
  <c r="AW60" i="40"/>
  <c r="AI101" i="40"/>
  <c r="AY60" i="40"/>
  <c r="AN102" i="58"/>
  <c r="AP102" i="58"/>
  <c r="AR102" i="58"/>
  <c r="AI110" i="25"/>
  <c r="AY65" i="25"/>
  <c r="AW65" i="25"/>
  <c r="AL16" i="28"/>
  <c r="AP16" i="28"/>
  <c r="AN16" i="28"/>
  <c r="P19" i="26"/>
  <c r="R19" i="26"/>
  <c r="N19" i="26"/>
  <c r="M15" i="28"/>
  <c r="K15" i="28"/>
  <c r="O15" i="28"/>
  <c r="AL18" i="31"/>
  <c r="AP18" i="31"/>
  <c r="AN18" i="31"/>
  <c r="AQ19" i="32"/>
  <c r="AO19" i="32"/>
  <c r="AS19" i="32"/>
  <c r="AQ17" i="32"/>
  <c r="AO17" i="32"/>
  <c r="AS17" i="32"/>
  <c r="AY59" i="30"/>
  <c r="AW59" i="30"/>
  <c r="AI98" i="30"/>
  <c r="AN18" i="34"/>
  <c r="AL18" i="34"/>
  <c r="AP18" i="34"/>
  <c r="M19" i="35"/>
  <c r="K19" i="35"/>
  <c r="O19" i="35"/>
  <c r="M16" i="35"/>
  <c r="K16" i="35"/>
  <c r="O16" i="35"/>
  <c r="AW61" i="35"/>
  <c r="AY61" i="35"/>
  <c r="AI103" i="35"/>
  <c r="X55" i="34"/>
  <c r="H94" i="34"/>
  <c r="V55" i="34"/>
  <c r="AW63" i="37"/>
  <c r="AI106" i="37"/>
  <c r="AY63" i="37"/>
  <c r="AL16" i="39"/>
  <c r="AP16" i="39"/>
  <c r="AN16" i="39"/>
  <c r="AL16" i="40"/>
  <c r="AP16" i="40"/>
  <c r="AN16" i="40"/>
  <c r="AJ105" i="39"/>
  <c r="AH105" i="39"/>
  <c r="AL105" i="39"/>
  <c r="AL19" i="39"/>
  <c r="AP19" i="39"/>
  <c r="AN19" i="39"/>
  <c r="L104" i="57"/>
  <c r="J104" i="57"/>
  <c r="N104" i="57"/>
  <c r="AJ94" i="44"/>
  <c r="AH94" i="44"/>
  <c r="AL94" i="44"/>
  <c r="AH16" i="43"/>
  <c r="AJ16" i="43"/>
  <c r="AI99" i="44"/>
  <c r="AX62" i="44"/>
  <c r="N93" i="45"/>
  <c r="L93" i="45"/>
  <c r="J93" i="45"/>
  <c r="J18" i="21"/>
  <c r="L18" i="21"/>
  <c r="H18" i="21"/>
  <c r="M18" i="28"/>
  <c r="K18" i="28"/>
  <c r="O18" i="28"/>
  <c r="AJ105" i="31"/>
  <c r="AH105" i="31"/>
  <c r="AL105" i="31"/>
  <c r="AI106" i="36"/>
  <c r="AY63" i="36"/>
  <c r="AW63" i="36"/>
  <c r="I107" i="37"/>
  <c r="G107" i="37"/>
  <c r="K107" i="37"/>
  <c r="AY65" i="37"/>
  <c r="AI108" i="37"/>
  <c r="AW65" i="37"/>
  <c r="G102" i="40"/>
  <c r="K102" i="40"/>
  <c r="I102" i="40"/>
  <c r="AM16" i="58"/>
  <c r="AK16" i="58"/>
  <c r="AI16" i="58"/>
  <c r="J18" i="59"/>
  <c r="H18" i="59"/>
  <c r="L18" i="59"/>
  <c r="I19" i="43"/>
  <c r="G19" i="43"/>
  <c r="S62" i="44"/>
  <c r="V61" i="44"/>
  <c r="AO18" i="26"/>
  <c r="AS18" i="26"/>
  <c r="AQ18" i="26"/>
  <c r="M18" i="44"/>
  <c r="K18" i="44"/>
  <c r="O18" i="44"/>
  <c r="AK105" i="28"/>
  <c r="AO105" i="28"/>
  <c r="AM105" i="28"/>
  <c r="M18" i="30"/>
  <c r="K18" i="30"/>
  <c r="O18" i="30"/>
  <c r="AM110" i="26"/>
  <c r="AK110" i="26"/>
  <c r="AO110" i="26"/>
  <c r="P16" i="26"/>
  <c r="R16" i="26"/>
  <c r="N16" i="26"/>
  <c r="AL16" i="30"/>
  <c r="AP16" i="30"/>
  <c r="AN16" i="30"/>
  <c r="AY61" i="31"/>
  <c r="AW61" i="31"/>
  <c r="AI103" i="31"/>
  <c r="AQ16" i="32"/>
  <c r="AO16" i="32"/>
  <c r="AS16" i="32"/>
  <c r="AK16" i="36"/>
  <c r="AI16" i="36"/>
  <c r="AM16" i="36"/>
  <c r="AK17" i="36"/>
  <c r="AI17" i="36"/>
  <c r="AM17" i="36"/>
  <c r="V61" i="35"/>
  <c r="H103" i="35"/>
  <c r="X61" i="35"/>
  <c r="AY58" i="34"/>
  <c r="AW58" i="34"/>
  <c r="AI97" i="34"/>
  <c r="M18" i="40"/>
  <c r="K18" i="40"/>
  <c r="O18" i="40"/>
  <c r="N104" i="58"/>
  <c r="J104" i="58"/>
  <c r="L104" i="58"/>
  <c r="I95" i="44"/>
  <c r="G95" i="44"/>
  <c r="K95" i="44"/>
  <c r="I109" i="26"/>
  <c r="G109" i="26"/>
  <c r="K109" i="26"/>
  <c r="AH104" i="32"/>
  <c r="AL104" i="32"/>
  <c r="AJ104" i="32"/>
  <c r="X61" i="31"/>
  <c r="H103" i="31"/>
  <c r="V61" i="31"/>
  <c r="X58" i="34"/>
  <c r="V58" i="34"/>
  <c r="H97" i="34"/>
  <c r="J94" i="44"/>
  <c r="L94" i="44"/>
  <c r="N94" i="44"/>
  <c r="P18" i="26"/>
  <c r="R18" i="26"/>
  <c r="N18" i="26"/>
  <c r="H107" i="28"/>
  <c r="X64" i="28"/>
  <c r="V64" i="28"/>
  <c r="X62" i="37"/>
  <c r="V62" i="37"/>
  <c r="H105" i="37"/>
  <c r="AI18" i="58"/>
  <c r="AM18" i="58"/>
  <c r="AK18" i="58"/>
  <c r="K19" i="44"/>
  <c r="O19" i="44"/>
  <c r="M19" i="44"/>
  <c r="X59" i="30"/>
  <c r="H98" i="30"/>
  <c r="V59" i="30"/>
  <c r="AY62" i="36"/>
  <c r="AI105" i="36"/>
  <c r="AW62" i="36"/>
  <c r="AQ93" i="44"/>
  <c r="AS93" i="44"/>
  <c r="AU93" i="44"/>
  <c r="Q101" i="59"/>
  <c r="M101" i="59"/>
  <c r="O101" i="59"/>
  <c r="P17" i="26"/>
  <c r="N17" i="26"/>
  <c r="R17" i="26"/>
  <c r="AH96" i="30"/>
  <c r="AL96" i="30"/>
  <c r="AJ96" i="30"/>
  <c r="M16" i="31"/>
  <c r="K16" i="31"/>
  <c r="O16" i="31"/>
  <c r="V56" i="34"/>
  <c r="H95" i="34"/>
  <c r="X56" i="34"/>
  <c r="AJ104" i="35"/>
  <c r="AH104" i="35"/>
  <c r="AL104" i="35"/>
  <c r="AY60" i="35"/>
  <c r="AW60" i="35"/>
  <c r="AI102" i="35"/>
  <c r="X63" i="35"/>
  <c r="H105" i="35"/>
  <c r="V63" i="35"/>
  <c r="AO18" i="45"/>
  <c r="AS18" i="45"/>
  <c r="AQ18" i="45"/>
  <c r="AK17" i="57"/>
  <c r="AM17" i="57"/>
  <c r="AI17" i="57"/>
  <c r="M17" i="44"/>
  <c r="K17" i="44"/>
  <c r="O17" i="44"/>
  <c r="R62" i="44"/>
  <c r="U61" i="44"/>
  <c r="AJ17" i="44"/>
  <c r="AH17" i="44"/>
  <c r="AO19" i="25"/>
  <c r="AS19" i="25"/>
  <c r="AQ19" i="25"/>
  <c r="AI19" i="44"/>
  <c r="AK19" i="44"/>
  <c r="AM19" i="44"/>
  <c r="AW64" i="26"/>
  <c r="AY64" i="26"/>
  <c r="AI109" i="26"/>
  <c r="AN16" i="25"/>
  <c r="AP16" i="25"/>
  <c r="AL16" i="25"/>
  <c r="AL18" i="30"/>
  <c r="AP18" i="30"/>
  <c r="AN18" i="30"/>
  <c r="M15" i="30"/>
  <c r="K15" i="30"/>
  <c r="O15" i="30"/>
  <c r="X62" i="31"/>
  <c r="H104" i="31"/>
  <c r="V62" i="31"/>
  <c r="M18" i="31"/>
  <c r="K18" i="31"/>
  <c r="O18" i="31"/>
  <c r="AW56" i="34"/>
  <c r="AY56" i="34"/>
  <c r="AI95" i="34"/>
  <c r="G18" i="34"/>
  <c r="I18" i="34"/>
  <c r="AJ96" i="34"/>
  <c r="AH96" i="34"/>
  <c r="AL96" i="34"/>
  <c r="G105" i="36"/>
  <c r="K105" i="36"/>
  <c r="I105" i="36"/>
  <c r="AJ104" i="39"/>
  <c r="AH104" i="39"/>
  <c r="AL104" i="39"/>
  <c r="J17" i="39"/>
  <c r="H17" i="39"/>
  <c r="L17" i="39"/>
  <c r="AJ106" i="39"/>
  <c r="AH106" i="39"/>
  <c r="AL106" i="39"/>
  <c r="V62" i="39"/>
  <c r="X62" i="39"/>
  <c r="H104" i="39"/>
  <c r="H95" i="43"/>
  <c r="V56" i="43"/>
  <c r="X56" i="43"/>
  <c r="AQ16" i="21"/>
  <c r="AS16" i="21"/>
  <c r="AO16" i="21"/>
  <c r="I16" i="45"/>
  <c r="G16" i="45"/>
  <c r="T63" i="43"/>
  <c r="Q64" i="43"/>
  <c r="AL16" i="57"/>
  <c r="AN16" i="57"/>
  <c r="AP16" i="57"/>
  <c r="G103" i="59"/>
  <c r="K103" i="59"/>
  <c r="I103" i="59"/>
  <c r="L19" i="58"/>
  <c r="J19" i="58"/>
  <c r="H19" i="58"/>
  <c r="AN18" i="25"/>
  <c r="AL18" i="25"/>
  <c r="AP18" i="25"/>
  <c r="X65" i="25"/>
  <c r="H110" i="25"/>
  <c r="V65" i="25"/>
  <c r="AY64" i="28"/>
  <c r="AW64" i="28"/>
  <c r="AI107" i="28"/>
  <c r="L97" i="30"/>
  <c r="J97" i="30"/>
  <c r="N97" i="30"/>
  <c r="V58" i="33"/>
  <c r="X58" i="33"/>
  <c r="H97" i="33"/>
  <c r="J19" i="32"/>
  <c r="H19" i="32"/>
  <c r="L19" i="32"/>
  <c r="AS21" i="34"/>
  <c r="AV21" i="33"/>
  <c r="AH16" i="37"/>
  <c r="AJ16" i="37"/>
  <c r="AL17" i="40"/>
  <c r="AP17" i="40"/>
  <c r="AN17" i="40"/>
  <c r="V63" i="39"/>
  <c r="X63" i="39"/>
  <c r="H105" i="39"/>
  <c r="AI100" i="40"/>
  <c r="AY59" i="40"/>
  <c r="AW59" i="40"/>
  <c r="O103" i="58"/>
  <c r="M103" i="58"/>
  <c r="Q103" i="58"/>
  <c r="K16" i="21"/>
  <c r="O16" i="21"/>
  <c r="M16" i="21"/>
  <c r="AM103" i="58"/>
  <c r="AK103" i="58"/>
  <c r="AO103" i="58"/>
  <c r="AH106" i="21"/>
  <c r="AL106" i="21"/>
  <c r="AJ106" i="21"/>
  <c r="G17" i="59"/>
  <c r="I17" i="59"/>
  <c r="I110" i="26"/>
  <c r="G110" i="26"/>
  <c r="K110" i="26"/>
  <c r="AO17" i="26"/>
  <c r="AS17" i="26"/>
  <c r="AQ17" i="26"/>
  <c r="AL15" i="28"/>
  <c r="AP15" i="28"/>
  <c r="AN15" i="28"/>
  <c r="AW61" i="32"/>
  <c r="AI103" i="32"/>
  <c r="AY61" i="32"/>
  <c r="AQ18" i="32"/>
  <c r="AO18" i="32"/>
  <c r="AS18" i="32"/>
  <c r="G105" i="31"/>
  <c r="K105" i="31"/>
  <c r="I105" i="31"/>
  <c r="M17" i="31"/>
  <c r="K17" i="31"/>
  <c r="O17" i="31"/>
  <c r="AY63" i="28"/>
  <c r="AW63" i="28"/>
  <c r="AI106" i="28"/>
  <c r="Q21" i="34"/>
  <c r="T21" i="33"/>
  <c r="G104" i="35"/>
  <c r="K104" i="35"/>
  <c r="I104" i="35"/>
  <c r="V63" i="37"/>
  <c r="X63" i="37"/>
  <c r="H106" i="37"/>
  <c r="K98" i="43"/>
  <c r="I98" i="43"/>
  <c r="G98" i="43"/>
  <c r="R17" i="43"/>
  <c r="P17" i="43"/>
  <c r="N17" i="43"/>
  <c r="X65" i="37"/>
  <c r="V65" i="37"/>
  <c r="H108" i="37"/>
  <c r="AQ15" i="40"/>
  <c r="AS15" i="40"/>
  <c r="AO15" i="40"/>
  <c r="R62" i="45" l="1"/>
  <c r="U61" i="45"/>
  <c r="AK103" i="43"/>
  <c r="AN102" i="43"/>
  <c r="AX107" i="59"/>
  <c r="AU108" i="59"/>
  <c r="AH16" i="59"/>
  <c r="AJ16" i="59"/>
  <c r="AK17" i="58"/>
  <c r="AI17" i="58"/>
  <c r="AM17" i="58"/>
  <c r="O18" i="32"/>
  <c r="K18" i="32"/>
  <c r="M18" i="32"/>
  <c r="M19" i="25"/>
  <c r="O19" i="25"/>
  <c r="K19" i="25"/>
  <c r="J16" i="36"/>
  <c r="H16" i="36"/>
  <c r="L16" i="36"/>
  <c r="AR95" i="44"/>
  <c r="AN95" i="44"/>
  <c r="AP95" i="44"/>
  <c r="I97" i="43"/>
  <c r="K97" i="43"/>
  <c r="G97" i="43"/>
  <c r="AL17" i="35"/>
  <c r="AP17" i="35"/>
  <c r="AN17" i="35"/>
  <c r="AJ95" i="33"/>
  <c r="AH95" i="33"/>
  <c r="AL95" i="33"/>
  <c r="N105" i="21"/>
  <c r="J105" i="21"/>
  <c r="L105" i="21"/>
  <c r="N103" i="39"/>
  <c r="L103" i="39"/>
  <c r="J103" i="39"/>
  <c r="I16" i="58"/>
  <c r="G16" i="58"/>
  <c r="AJ108" i="21"/>
  <c r="AH108" i="21"/>
  <c r="AL108" i="21"/>
  <c r="I112" i="25"/>
  <c r="K112" i="25"/>
  <c r="G112" i="25"/>
  <c r="H17" i="36"/>
  <c r="L17" i="36"/>
  <c r="J17" i="36"/>
  <c r="AT62" i="45"/>
  <c r="AW61" i="45"/>
  <c r="O17" i="33"/>
  <c r="M17" i="33"/>
  <c r="K17" i="33"/>
  <c r="M16" i="25"/>
  <c r="K16" i="25"/>
  <c r="O16" i="25"/>
  <c r="G106" i="39"/>
  <c r="K106" i="39"/>
  <c r="I106" i="39"/>
  <c r="W62" i="45"/>
  <c r="H99" i="45"/>
  <c r="AO96" i="43"/>
  <c r="AM96" i="43"/>
  <c r="AK96" i="43"/>
  <c r="G102" i="32"/>
  <c r="K102" i="32"/>
  <c r="I102" i="32"/>
  <c r="N96" i="45"/>
  <c r="L96" i="45"/>
  <c r="J96" i="45"/>
  <c r="AJ18" i="44"/>
  <c r="AH18" i="44"/>
  <c r="K18" i="36"/>
  <c r="M18" i="36"/>
  <c r="O18" i="36"/>
  <c r="AH19" i="43"/>
  <c r="AJ19" i="43"/>
  <c r="AJ102" i="31"/>
  <c r="AH102" i="31"/>
  <c r="AL102" i="31"/>
  <c r="G18" i="43"/>
  <c r="I18" i="43"/>
  <c r="AL16" i="35"/>
  <c r="AP16" i="35"/>
  <c r="AN16" i="35"/>
  <c r="I108" i="21"/>
  <c r="K108" i="21"/>
  <c r="G108" i="21"/>
  <c r="I102" i="43"/>
  <c r="X64" i="43"/>
  <c r="AN18" i="35"/>
  <c r="AL18" i="35"/>
  <c r="AP18" i="35"/>
  <c r="J19" i="36"/>
  <c r="H19" i="36"/>
  <c r="L19" i="36"/>
  <c r="AL18" i="43"/>
  <c r="AN18" i="43"/>
  <c r="AP18" i="43"/>
  <c r="AL19" i="37"/>
  <c r="AP19" i="37"/>
  <c r="AN19" i="37"/>
  <c r="AP100" i="45"/>
  <c r="AS99" i="45"/>
  <c r="O17" i="32"/>
  <c r="M17" i="32"/>
  <c r="K17" i="32"/>
  <c r="K19" i="34"/>
  <c r="O19" i="34"/>
  <c r="M19" i="34"/>
  <c r="L17" i="25"/>
  <c r="J17" i="25"/>
  <c r="H17" i="25"/>
  <c r="AH99" i="44"/>
  <c r="AW62" i="44"/>
  <c r="AX21" i="33"/>
  <c r="AU21" i="34"/>
  <c r="AH15" i="59"/>
  <c r="AJ15" i="59"/>
  <c r="K17" i="34"/>
  <c r="O17" i="34"/>
  <c r="M17" i="34"/>
  <c r="AN17" i="43"/>
  <c r="AL17" i="43"/>
  <c r="AP17" i="43"/>
  <c r="AL17" i="37"/>
  <c r="AP17" i="37"/>
  <c r="AN17" i="37"/>
  <c r="I95" i="33"/>
  <c r="G95" i="33"/>
  <c r="K95" i="33"/>
  <c r="I109" i="25"/>
  <c r="G109" i="25"/>
  <c r="K109" i="25"/>
  <c r="AW107" i="59"/>
  <c r="AT108" i="59"/>
  <c r="AK102" i="57"/>
  <c r="AM102" i="57"/>
  <c r="AO102" i="57"/>
  <c r="H16" i="57"/>
  <c r="J16" i="57"/>
  <c r="L16" i="57"/>
  <c r="AN18" i="57"/>
  <c r="AL18" i="57"/>
  <c r="AP18" i="57"/>
  <c r="L18" i="57"/>
  <c r="H18" i="57"/>
  <c r="J18" i="57"/>
  <c r="AK101" i="57"/>
  <c r="AM101" i="57"/>
  <c r="AO101" i="57"/>
  <c r="H19" i="57"/>
  <c r="L19" i="57"/>
  <c r="J19" i="57"/>
  <c r="G17" i="57"/>
  <c r="I17" i="57"/>
  <c r="G103" i="40"/>
  <c r="I103" i="40"/>
  <c r="K103" i="40"/>
  <c r="J100" i="40"/>
  <c r="N100" i="40"/>
  <c r="L100" i="40"/>
  <c r="AJ103" i="40"/>
  <c r="AL103" i="40"/>
  <c r="AH103" i="40"/>
  <c r="I19" i="58"/>
  <c r="G19" i="58"/>
  <c r="W63" i="43"/>
  <c r="T64" i="43"/>
  <c r="AK106" i="39"/>
  <c r="AO106" i="39"/>
  <c r="AM106" i="39"/>
  <c r="AN19" i="25"/>
  <c r="AP19" i="25"/>
  <c r="AL19" i="25"/>
  <c r="AH17" i="57"/>
  <c r="AJ17" i="57"/>
  <c r="AK104" i="35"/>
  <c r="AO104" i="35"/>
  <c r="AM104" i="35"/>
  <c r="G95" i="34"/>
  <c r="K95" i="34"/>
  <c r="I95" i="34"/>
  <c r="O17" i="26"/>
  <c r="K17" i="26"/>
  <c r="M17" i="26"/>
  <c r="P101" i="59"/>
  <c r="R101" i="59"/>
  <c r="T101" i="59"/>
  <c r="O18" i="26"/>
  <c r="K18" i="26"/>
  <c r="M18" i="26"/>
  <c r="J95" i="44"/>
  <c r="L95" i="44"/>
  <c r="N95" i="44"/>
  <c r="H18" i="40"/>
  <c r="L18" i="40"/>
  <c r="J18" i="40"/>
  <c r="AJ17" i="36"/>
  <c r="AH17" i="36"/>
  <c r="AJ103" i="31"/>
  <c r="AH103" i="31"/>
  <c r="AL103" i="31"/>
  <c r="J102" i="40"/>
  <c r="N102" i="40"/>
  <c r="L102" i="40"/>
  <c r="M93" i="45"/>
  <c r="Q93" i="45"/>
  <c r="O93" i="45"/>
  <c r="Q104" i="57"/>
  <c r="O104" i="57"/>
  <c r="M104" i="57"/>
  <c r="AK105" i="39"/>
  <c r="AO105" i="39"/>
  <c r="AM105" i="39"/>
  <c r="AI16" i="39"/>
  <c r="AM16" i="39"/>
  <c r="AK16" i="39"/>
  <c r="H15" i="28"/>
  <c r="L15" i="28"/>
  <c r="J15" i="28"/>
  <c r="AJ109" i="25"/>
  <c r="AH109" i="25"/>
  <c r="AL109" i="25"/>
  <c r="AK17" i="28"/>
  <c r="AM17" i="28"/>
  <c r="AI17" i="28"/>
  <c r="H16" i="28"/>
  <c r="L16" i="28"/>
  <c r="J16" i="28"/>
  <c r="AK103" i="59"/>
  <c r="AM103" i="59"/>
  <c r="AO103" i="59"/>
  <c r="M94" i="45"/>
  <c r="Q94" i="45"/>
  <c r="O94" i="45"/>
  <c r="I19" i="39"/>
  <c r="G19" i="39"/>
  <c r="AK18" i="40"/>
  <c r="AI18" i="40"/>
  <c r="AM18" i="40"/>
  <c r="AJ103" i="39"/>
  <c r="AH103" i="39"/>
  <c r="AL103" i="39"/>
  <c r="H17" i="37"/>
  <c r="L17" i="37"/>
  <c r="J17" i="37"/>
  <c r="AP100" i="59"/>
  <c r="AR100" i="59"/>
  <c r="AN100" i="59"/>
  <c r="AK96" i="45"/>
  <c r="AM96" i="45"/>
  <c r="AO96" i="45"/>
  <c r="P96" i="43"/>
  <c r="T96" i="43"/>
  <c r="R96" i="43"/>
  <c r="AI18" i="39"/>
  <c r="AM18" i="39"/>
  <c r="AK18" i="39"/>
  <c r="AM108" i="36"/>
  <c r="AK108" i="36"/>
  <c r="AO108" i="36"/>
  <c r="H18" i="35"/>
  <c r="L18" i="35"/>
  <c r="J18" i="35"/>
  <c r="G16" i="32"/>
  <c r="I16" i="32"/>
  <c r="G102" i="35"/>
  <c r="K102" i="35"/>
  <c r="I102" i="35"/>
  <c r="G19" i="33"/>
  <c r="I19" i="33"/>
  <c r="H17" i="30"/>
  <c r="L17" i="30"/>
  <c r="J17" i="30"/>
  <c r="AH19" i="57"/>
  <c r="AJ19" i="57"/>
  <c r="AM105" i="37"/>
  <c r="AO105" i="37"/>
  <c r="AK105" i="37"/>
  <c r="J60" i="33"/>
  <c r="G60" i="34"/>
  <c r="AJ104" i="31"/>
  <c r="AH104" i="31"/>
  <c r="AL104" i="31"/>
  <c r="G104" i="28"/>
  <c r="K104" i="28"/>
  <c r="I104" i="28"/>
  <c r="AK104" i="28"/>
  <c r="AO104" i="28"/>
  <c r="AM104" i="28"/>
  <c r="AM112" i="25"/>
  <c r="AK112" i="25"/>
  <c r="AO112" i="25"/>
  <c r="AP102" i="43"/>
  <c r="AM103" i="43"/>
  <c r="H16" i="40"/>
  <c r="L16" i="40"/>
  <c r="J16" i="40"/>
  <c r="J93" i="44"/>
  <c r="L93" i="44"/>
  <c r="N93" i="44"/>
  <c r="J107" i="21"/>
  <c r="N107" i="21"/>
  <c r="L107" i="21"/>
  <c r="AJ107" i="36"/>
  <c r="AH107" i="36"/>
  <c r="AL107" i="36"/>
  <c r="AH99" i="30"/>
  <c r="AL99" i="30"/>
  <c r="AJ99" i="30"/>
  <c r="H17" i="28"/>
  <c r="L17" i="28"/>
  <c r="J17" i="28"/>
  <c r="N96" i="44"/>
  <c r="L96" i="44"/>
  <c r="J96" i="44"/>
  <c r="T102" i="59"/>
  <c r="P102" i="59"/>
  <c r="R102" i="59"/>
  <c r="AS104" i="58"/>
  <c r="AU104" i="58"/>
  <c r="AQ104" i="58"/>
  <c r="I106" i="37"/>
  <c r="G106" i="37"/>
  <c r="K106" i="37"/>
  <c r="AN18" i="32"/>
  <c r="AP18" i="32"/>
  <c r="AL18" i="32"/>
  <c r="P103" i="58"/>
  <c r="T103" i="58"/>
  <c r="R103" i="58"/>
  <c r="L105" i="31"/>
  <c r="J105" i="31"/>
  <c r="N105" i="31"/>
  <c r="AJ100" i="40"/>
  <c r="AH100" i="40"/>
  <c r="AL100" i="40"/>
  <c r="M97" i="30"/>
  <c r="Q97" i="30"/>
  <c r="O97" i="30"/>
  <c r="AK16" i="57"/>
  <c r="AI16" i="57"/>
  <c r="AH16" i="57" s="1"/>
  <c r="AM16" i="57"/>
  <c r="K95" i="43"/>
  <c r="I95" i="43"/>
  <c r="G95" i="43"/>
  <c r="O17" i="43"/>
  <c r="K17" i="43"/>
  <c r="M17" i="43"/>
  <c r="T21" i="34"/>
  <c r="W21" i="33"/>
  <c r="AH106" i="28"/>
  <c r="AJ106" i="28"/>
  <c r="AL106" i="28"/>
  <c r="J17" i="31"/>
  <c r="H17" i="31"/>
  <c r="L17" i="31"/>
  <c r="AN17" i="26"/>
  <c r="AP17" i="26"/>
  <c r="AL17" i="26"/>
  <c r="AN103" i="58"/>
  <c r="AP103" i="58"/>
  <c r="AR103" i="58"/>
  <c r="AK17" i="40"/>
  <c r="AI17" i="40"/>
  <c r="AM17" i="40"/>
  <c r="G97" i="33"/>
  <c r="K97" i="33"/>
  <c r="I97" i="33"/>
  <c r="G104" i="39"/>
  <c r="K104" i="39"/>
  <c r="I104" i="39"/>
  <c r="H15" i="30"/>
  <c r="L15" i="30"/>
  <c r="J15" i="30"/>
  <c r="AK18" i="30"/>
  <c r="AM18" i="30"/>
  <c r="AI18" i="30"/>
  <c r="AH109" i="26"/>
  <c r="AL109" i="26"/>
  <c r="AJ109" i="26"/>
  <c r="AJ19" i="44"/>
  <c r="AH19" i="44"/>
  <c r="AP18" i="45"/>
  <c r="AN18" i="45"/>
  <c r="AL18" i="45"/>
  <c r="AJ102" i="35"/>
  <c r="AH102" i="35"/>
  <c r="AL102" i="35"/>
  <c r="AV93" i="44"/>
  <c r="AT93" i="44"/>
  <c r="AX93" i="44"/>
  <c r="AJ18" i="58"/>
  <c r="AH18" i="58"/>
  <c r="AM104" i="32"/>
  <c r="AO104" i="32"/>
  <c r="AK104" i="32"/>
  <c r="O104" i="58"/>
  <c r="M104" i="58"/>
  <c r="Q104" i="58"/>
  <c r="AJ97" i="34"/>
  <c r="AL97" i="34"/>
  <c r="AH97" i="34"/>
  <c r="G103" i="35"/>
  <c r="K103" i="35"/>
  <c r="I103" i="35"/>
  <c r="AK16" i="30"/>
  <c r="AI16" i="30"/>
  <c r="AM16" i="30"/>
  <c r="AP110" i="26"/>
  <c r="AN110" i="26"/>
  <c r="AR110" i="26"/>
  <c r="H18" i="30"/>
  <c r="L18" i="30"/>
  <c r="J18" i="30"/>
  <c r="H18" i="44"/>
  <c r="L18" i="44"/>
  <c r="J18" i="44"/>
  <c r="AN18" i="26"/>
  <c r="AP18" i="26"/>
  <c r="AL18" i="26"/>
  <c r="AJ16" i="58"/>
  <c r="AH16" i="58"/>
  <c r="J107" i="37"/>
  <c r="N107" i="37"/>
  <c r="L107" i="37"/>
  <c r="AK105" i="31"/>
  <c r="AO105" i="31"/>
  <c r="AM105" i="31"/>
  <c r="H18" i="28"/>
  <c r="L18" i="28"/>
  <c r="J18" i="28"/>
  <c r="AK94" i="44"/>
  <c r="AM94" i="44"/>
  <c r="AO94" i="44"/>
  <c r="AK16" i="40"/>
  <c r="AI16" i="40"/>
  <c r="AM16" i="40"/>
  <c r="G94" i="34"/>
  <c r="K94" i="34"/>
  <c r="I94" i="34"/>
  <c r="AI18" i="34"/>
  <c r="AM18" i="34"/>
  <c r="AK18" i="34"/>
  <c r="AJ19" i="36"/>
  <c r="AH19" i="36"/>
  <c r="AI16" i="34"/>
  <c r="AM16" i="34"/>
  <c r="AK16" i="34"/>
  <c r="AM112" i="26"/>
  <c r="AK112" i="26"/>
  <c r="AO112" i="26"/>
  <c r="H99" i="44"/>
  <c r="W62" i="44"/>
  <c r="AP93" i="45"/>
  <c r="AN93" i="45"/>
  <c r="AR93" i="45"/>
  <c r="I112" i="26"/>
  <c r="G112" i="26"/>
  <c r="K112" i="26"/>
  <c r="AM16" i="45"/>
  <c r="AK16" i="45"/>
  <c r="AI16" i="45"/>
  <c r="G96" i="33"/>
  <c r="K96" i="33"/>
  <c r="I96" i="33"/>
  <c r="V62" i="45"/>
  <c r="G99" i="45"/>
  <c r="P101" i="58"/>
  <c r="R101" i="58"/>
  <c r="T101" i="58"/>
  <c r="AM102" i="40"/>
  <c r="AK102" i="40"/>
  <c r="AO102" i="40"/>
  <c r="AI17" i="39"/>
  <c r="AM17" i="39"/>
  <c r="AK17" i="39"/>
  <c r="AI16" i="31"/>
  <c r="AM16" i="31"/>
  <c r="AK16" i="31"/>
  <c r="AN19" i="33"/>
  <c r="AL19" i="33"/>
  <c r="AP19" i="33"/>
  <c r="AK15" i="30"/>
  <c r="AI15" i="30"/>
  <c r="AM15" i="30"/>
  <c r="AM107" i="21"/>
  <c r="AK107" i="21"/>
  <c r="AO107" i="21"/>
  <c r="AR104" i="57"/>
  <c r="AP104" i="57"/>
  <c r="AN104" i="57"/>
  <c r="U21" i="34"/>
  <c r="X21" i="33"/>
  <c r="R105" i="32"/>
  <c r="P105" i="32"/>
  <c r="T105" i="32"/>
  <c r="I99" i="30"/>
  <c r="G99" i="30"/>
  <c r="K99" i="30"/>
  <c r="I17" i="58"/>
  <c r="G17" i="58"/>
  <c r="O102" i="57"/>
  <c r="Q102" i="57"/>
  <c r="M102" i="57"/>
  <c r="G103" i="43"/>
  <c r="J102" i="43"/>
  <c r="AJ18" i="36"/>
  <c r="AH18" i="36"/>
  <c r="H16" i="30"/>
  <c r="L16" i="30"/>
  <c r="J16" i="30"/>
  <c r="AH105" i="21"/>
  <c r="AL105" i="21"/>
  <c r="AJ105" i="21"/>
  <c r="H17" i="35"/>
  <c r="L17" i="35"/>
  <c r="J17" i="35"/>
  <c r="AI17" i="34"/>
  <c r="AM17" i="34"/>
  <c r="AK17" i="34"/>
  <c r="G107" i="36"/>
  <c r="K107" i="36"/>
  <c r="I107" i="36"/>
  <c r="J19" i="31"/>
  <c r="H19" i="31"/>
  <c r="L19" i="31"/>
  <c r="G106" i="36"/>
  <c r="K106" i="36"/>
  <c r="I106" i="36"/>
  <c r="AV101" i="58"/>
  <c r="AT101" i="58"/>
  <c r="AX101" i="58"/>
  <c r="AK16" i="26"/>
  <c r="AM16" i="26"/>
  <c r="AI16" i="26"/>
  <c r="AP15" i="40"/>
  <c r="AL15" i="40"/>
  <c r="AN15" i="40"/>
  <c r="L104" i="35"/>
  <c r="J104" i="35"/>
  <c r="N104" i="35"/>
  <c r="AM106" i="21"/>
  <c r="AO106" i="21"/>
  <c r="AK106" i="21"/>
  <c r="G105" i="39"/>
  <c r="K105" i="39"/>
  <c r="I105" i="39"/>
  <c r="N103" i="59"/>
  <c r="L103" i="59"/>
  <c r="J103" i="59"/>
  <c r="I17" i="39"/>
  <c r="G17" i="39"/>
  <c r="I108" i="37"/>
  <c r="G108" i="37"/>
  <c r="K108" i="37"/>
  <c r="L98" i="43"/>
  <c r="J98" i="43"/>
  <c r="N98" i="43"/>
  <c r="AH103" i="32"/>
  <c r="AL103" i="32"/>
  <c r="AJ103" i="32"/>
  <c r="AK15" i="28"/>
  <c r="AI15" i="28"/>
  <c r="AM15" i="28"/>
  <c r="J110" i="26"/>
  <c r="N110" i="26"/>
  <c r="L110" i="26"/>
  <c r="J16" i="21"/>
  <c r="H16" i="21"/>
  <c r="L16" i="21"/>
  <c r="AV21" i="34"/>
  <c r="AY21" i="33"/>
  <c r="AK18" i="25"/>
  <c r="AI18" i="25"/>
  <c r="AM18" i="25"/>
  <c r="AK104" i="39"/>
  <c r="AO104" i="39"/>
  <c r="AM104" i="39"/>
  <c r="J105" i="36"/>
  <c r="N105" i="36"/>
  <c r="L105" i="36"/>
  <c r="AM96" i="34"/>
  <c r="AO96" i="34"/>
  <c r="AK96" i="34"/>
  <c r="G104" i="31"/>
  <c r="K104" i="31"/>
  <c r="I104" i="31"/>
  <c r="AK16" i="25"/>
  <c r="AM16" i="25"/>
  <c r="AI16" i="25"/>
  <c r="L17" i="44"/>
  <c r="J17" i="44"/>
  <c r="H17" i="44"/>
  <c r="AK96" i="30"/>
  <c r="AO96" i="30"/>
  <c r="AM96" i="30"/>
  <c r="I98" i="30"/>
  <c r="G98" i="30"/>
  <c r="K98" i="30"/>
  <c r="H19" i="44"/>
  <c r="L19" i="44"/>
  <c r="J19" i="44"/>
  <c r="I105" i="37"/>
  <c r="G105" i="37"/>
  <c r="K105" i="37"/>
  <c r="G97" i="34"/>
  <c r="K97" i="34"/>
  <c r="I97" i="34"/>
  <c r="G103" i="31"/>
  <c r="K103" i="31"/>
  <c r="I103" i="31"/>
  <c r="AN16" i="32"/>
  <c r="AL16" i="32"/>
  <c r="AP16" i="32"/>
  <c r="M16" i="26"/>
  <c r="O16" i="26"/>
  <c r="K16" i="26"/>
  <c r="AR105" i="28"/>
  <c r="AN105" i="28"/>
  <c r="AP105" i="28"/>
  <c r="G99" i="44"/>
  <c r="V62" i="44"/>
  <c r="AJ106" i="36"/>
  <c r="AH106" i="36"/>
  <c r="AL106" i="36"/>
  <c r="AL99" i="44"/>
  <c r="AI100" i="44"/>
  <c r="AH106" i="37"/>
  <c r="AL106" i="37"/>
  <c r="AJ106" i="37"/>
  <c r="H19" i="35"/>
  <c r="L19" i="35"/>
  <c r="J19" i="35"/>
  <c r="AN19" i="32"/>
  <c r="AL19" i="32"/>
  <c r="AP19" i="32"/>
  <c r="AI18" i="31"/>
  <c r="AM18" i="31"/>
  <c r="AK18" i="31"/>
  <c r="K19" i="26"/>
  <c r="M19" i="26"/>
  <c r="O19" i="26"/>
  <c r="AJ110" i="25"/>
  <c r="AL110" i="25"/>
  <c r="AH110" i="25"/>
  <c r="H16" i="37"/>
  <c r="L16" i="37"/>
  <c r="J16" i="37"/>
  <c r="N96" i="34"/>
  <c r="J96" i="34"/>
  <c r="L96" i="34"/>
  <c r="AS97" i="30"/>
  <c r="AQ97" i="30"/>
  <c r="AU97" i="30"/>
  <c r="AN17" i="21"/>
  <c r="AL17" i="21"/>
  <c r="AP17" i="21"/>
  <c r="Q102" i="58"/>
  <c r="O102" i="58"/>
  <c r="M102" i="58"/>
  <c r="AW96" i="44"/>
  <c r="AY96" i="44"/>
  <c r="AI134" i="44"/>
  <c r="AJ17" i="59"/>
  <c r="AH17" i="59"/>
  <c r="AN17" i="33"/>
  <c r="AL17" i="33"/>
  <c r="AP17" i="33"/>
  <c r="AK18" i="28"/>
  <c r="AI18" i="28"/>
  <c r="AM18" i="28"/>
  <c r="I16" i="39"/>
  <c r="G16" i="39"/>
  <c r="AJ105" i="35"/>
  <c r="AH105" i="35"/>
  <c r="AL105" i="35"/>
  <c r="AH102" i="32"/>
  <c r="AL102" i="32"/>
  <c r="AJ102" i="32"/>
  <c r="AJ97" i="33"/>
  <c r="AL97" i="33"/>
  <c r="AH97" i="33"/>
  <c r="I111" i="26"/>
  <c r="G111" i="26"/>
  <c r="K111" i="26"/>
  <c r="L103" i="57"/>
  <c r="J103" i="57"/>
  <c r="N103" i="57"/>
  <c r="I103" i="32"/>
  <c r="G103" i="32"/>
  <c r="K103" i="32"/>
  <c r="G18" i="25"/>
  <c r="I18" i="25"/>
  <c r="M101" i="57"/>
  <c r="O101" i="57"/>
  <c r="Q101" i="57"/>
  <c r="I106" i="21"/>
  <c r="G106" i="21"/>
  <c r="K106" i="21"/>
  <c r="AO101" i="59"/>
  <c r="AM101" i="59"/>
  <c r="AK101" i="59"/>
  <c r="AI99" i="45"/>
  <c r="AX62" i="45"/>
  <c r="J108" i="36"/>
  <c r="N108" i="36"/>
  <c r="L108" i="36"/>
  <c r="G18" i="33"/>
  <c r="I18" i="33"/>
  <c r="AI17" i="31"/>
  <c r="AM17" i="31"/>
  <c r="AK17" i="31"/>
  <c r="J104" i="32"/>
  <c r="N104" i="32"/>
  <c r="L104" i="32"/>
  <c r="L102" i="31"/>
  <c r="J102" i="31"/>
  <c r="N102" i="31"/>
  <c r="J16" i="59"/>
  <c r="L16" i="59"/>
  <c r="H16" i="59"/>
  <c r="AN19" i="45"/>
  <c r="AL19" i="45"/>
  <c r="AP19" i="45"/>
  <c r="H19" i="37"/>
  <c r="L19" i="37"/>
  <c r="J19" i="37"/>
  <c r="AN16" i="33"/>
  <c r="AL16" i="33"/>
  <c r="AP16" i="33"/>
  <c r="I106" i="28"/>
  <c r="K106" i="28"/>
  <c r="G106" i="28"/>
  <c r="AK19" i="26"/>
  <c r="AM19" i="26"/>
  <c r="AI19" i="26"/>
  <c r="G111" i="25"/>
  <c r="K111" i="25"/>
  <c r="I111" i="25"/>
  <c r="L95" i="45"/>
  <c r="N95" i="45"/>
  <c r="J95" i="45"/>
  <c r="AM107" i="37"/>
  <c r="AK107" i="37"/>
  <c r="AO107" i="37"/>
  <c r="AM111" i="25"/>
  <c r="AO111" i="25"/>
  <c r="AK111" i="25"/>
  <c r="G17" i="21"/>
  <c r="I17" i="21"/>
  <c r="AN103" i="57"/>
  <c r="AR103" i="57"/>
  <c r="AP103" i="57"/>
  <c r="AJ96" i="33"/>
  <c r="AH96" i="33"/>
  <c r="AL96" i="33"/>
  <c r="G94" i="33"/>
  <c r="K94" i="33"/>
  <c r="I94" i="33"/>
  <c r="AN17" i="25"/>
  <c r="AL17" i="25"/>
  <c r="AP17" i="25"/>
  <c r="G19" i="32"/>
  <c r="I19" i="32"/>
  <c r="AJ107" i="28"/>
  <c r="AL107" i="28"/>
  <c r="AH107" i="28"/>
  <c r="G110" i="25"/>
  <c r="K110" i="25"/>
  <c r="I110" i="25"/>
  <c r="AN16" i="21"/>
  <c r="AL16" i="21"/>
  <c r="AP16" i="21"/>
  <c r="AJ95" i="34"/>
  <c r="AL95" i="34"/>
  <c r="AH95" i="34"/>
  <c r="J18" i="31"/>
  <c r="H18" i="31"/>
  <c r="L18" i="31"/>
  <c r="X61" i="44"/>
  <c r="U62" i="44"/>
  <c r="G105" i="35"/>
  <c r="K105" i="35"/>
  <c r="I105" i="35"/>
  <c r="J16" i="31"/>
  <c r="L16" i="31"/>
  <c r="H16" i="31"/>
  <c r="AJ105" i="36"/>
  <c r="AH105" i="36"/>
  <c r="AL105" i="36"/>
  <c r="K107" i="28"/>
  <c r="G107" i="28"/>
  <c r="I107" i="28"/>
  <c r="O94" i="44"/>
  <c r="M94" i="44"/>
  <c r="Q94" i="44"/>
  <c r="J109" i="26"/>
  <c r="N109" i="26"/>
  <c r="L109" i="26"/>
  <c r="AJ16" i="36"/>
  <c r="AH16" i="36"/>
  <c r="I18" i="59"/>
  <c r="G18" i="59"/>
  <c r="AH108" i="37"/>
  <c r="AL108" i="37"/>
  <c r="AJ108" i="37"/>
  <c r="G18" i="21"/>
  <c r="I18" i="21"/>
  <c r="AI19" i="39"/>
  <c r="AM19" i="39"/>
  <c r="AK19" i="39"/>
  <c r="AJ103" i="35"/>
  <c r="AH103" i="35"/>
  <c r="AL103" i="35"/>
  <c r="H16" i="35"/>
  <c r="L16" i="35"/>
  <c r="J16" i="35"/>
  <c r="AH98" i="30"/>
  <c r="AL98" i="30"/>
  <c r="AJ98" i="30"/>
  <c r="AN17" i="32"/>
  <c r="AL17" i="32"/>
  <c r="AP17" i="32"/>
  <c r="AK16" i="28"/>
  <c r="AI16" i="28"/>
  <c r="AM16" i="28"/>
  <c r="AS102" i="58"/>
  <c r="AQ102" i="58"/>
  <c r="AU102" i="58"/>
  <c r="AJ101" i="40"/>
  <c r="AH101" i="40"/>
  <c r="AL101" i="40"/>
  <c r="AW21" i="34"/>
  <c r="AH60" i="33"/>
  <c r="I96" i="30"/>
  <c r="G96" i="30"/>
  <c r="K96" i="30"/>
  <c r="AN19" i="21"/>
  <c r="AP19" i="21"/>
  <c r="AL19" i="21"/>
  <c r="AM100" i="44"/>
  <c r="AP99" i="44"/>
  <c r="AX63" i="43"/>
  <c r="AU64" i="43"/>
  <c r="H17" i="40"/>
  <c r="L17" i="40"/>
  <c r="J17" i="40"/>
  <c r="AJ98" i="43"/>
  <c r="AH98" i="43"/>
  <c r="AL98" i="43"/>
  <c r="M15" i="40"/>
  <c r="O15" i="40"/>
  <c r="K15" i="40"/>
  <c r="I18" i="39"/>
  <c r="G18" i="39"/>
  <c r="AI19" i="34"/>
  <c r="AM19" i="34"/>
  <c r="AK19" i="34"/>
  <c r="AN18" i="33"/>
  <c r="AP18" i="33"/>
  <c r="AL18" i="33"/>
  <c r="AK17" i="30"/>
  <c r="AI17" i="30"/>
  <c r="AM17" i="30"/>
  <c r="G101" i="40"/>
  <c r="K101" i="40"/>
  <c r="I101" i="40"/>
  <c r="G16" i="33"/>
  <c r="I16" i="33"/>
  <c r="AI19" i="31"/>
  <c r="AM19" i="31"/>
  <c r="AK19" i="31"/>
  <c r="AH111" i="26"/>
  <c r="AL111" i="26"/>
  <c r="AJ111" i="26"/>
  <c r="G19" i="21"/>
  <c r="I19" i="21"/>
  <c r="AN95" i="45"/>
  <c r="AR95" i="45"/>
  <c r="AP95" i="45"/>
  <c r="AH95" i="43"/>
  <c r="AJ95" i="43"/>
  <c r="AL95" i="43"/>
  <c r="AJ94" i="34"/>
  <c r="AH94" i="34"/>
  <c r="AL94" i="34"/>
  <c r="O105" i="28"/>
  <c r="M105" i="28"/>
  <c r="Q105" i="28"/>
  <c r="AP105" i="32"/>
  <c r="AN105" i="32"/>
  <c r="AR105" i="32"/>
  <c r="AN18" i="21"/>
  <c r="AP18" i="21"/>
  <c r="AL18" i="21"/>
  <c r="AU102" i="59"/>
  <c r="AQ102" i="59"/>
  <c r="AS102" i="59"/>
  <c r="H18" i="37"/>
  <c r="L18" i="37"/>
  <c r="J18" i="37"/>
  <c r="AK94" i="45"/>
  <c r="AM94" i="45"/>
  <c r="AO94" i="45"/>
  <c r="L100" i="59"/>
  <c r="N100" i="59"/>
  <c r="J100" i="59"/>
  <c r="AN97" i="43"/>
  <c r="AR97" i="43"/>
  <c r="AP97" i="43"/>
  <c r="AM94" i="33"/>
  <c r="AK94" i="33"/>
  <c r="AO94" i="33"/>
  <c r="U62" i="45" l="1"/>
  <c r="X61" i="45"/>
  <c r="AQ102" i="43"/>
  <c r="AN103" i="43"/>
  <c r="AI149" i="59"/>
  <c r="AX108" i="59"/>
  <c r="AJ17" i="58"/>
  <c r="AH17" i="58"/>
  <c r="N97" i="43"/>
  <c r="J97" i="43"/>
  <c r="L97" i="43"/>
  <c r="AQ95" i="44"/>
  <c r="AU95" i="44"/>
  <c r="AS95" i="44"/>
  <c r="J19" i="25"/>
  <c r="H19" i="25"/>
  <c r="L19" i="25"/>
  <c r="J18" i="32"/>
  <c r="H18" i="32"/>
  <c r="L18" i="32"/>
  <c r="AM17" i="35"/>
  <c r="AK17" i="35"/>
  <c r="AI17" i="35"/>
  <c r="G16" i="36"/>
  <c r="I16" i="36"/>
  <c r="AK17" i="43"/>
  <c r="AI17" i="43"/>
  <c r="AM17" i="43"/>
  <c r="H17" i="34"/>
  <c r="L17" i="34"/>
  <c r="J17" i="34"/>
  <c r="AX21" i="34"/>
  <c r="AI60" i="33"/>
  <c r="J19" i="34"/>
  <c r="H19" i="34"/>
  <c r="L19" i="34"/>
  <c r="AS100" i="45"/>
  <c r="AV99" i="45"/>
  <c r="AM19" i="37"/>
  <c r="AK19" i="37"/>
  <c r="AI19" i="37"/>
  <c r="AK18" i="35"/>
  <c r="AI18" i="35"/>
  <c r="AM18" i="35"/>
  <c r="J108" i="21"/>
  <c r="N108" i="21"/>
  <c r="L108" i="21"/>
  <c r="AI16" i="35"/>
  <c r="AM16" i="35"/>
  <c r="AK16" i="35"/>
  <c r="J16" i="25"/>
  <c r="H16" i="25"/>
  <c r="L16" i="25"/>
  <c r="O103" i="39"/>
  <c r="M103" i="39"/>
  <c r="Q103" i="39"/>
  <c r="AO95" i="33"/>
  <c r="AM95" i="33"/>
  <c r="AK95" i="33"/>
  <c r="AK102" i="31"/>
  <c r="AO102" i="31"/>
  <c r="AM102" i="31"/>
  <c r="N112" i="25"/>
  <c r="L112" i="25"/>
  <c r="J112" i="25"/>
  <c r="M105" i="21"/>
  <c r="Q105" i="21"/>
  <c r="O105" i="21"/>
  <c r="J95" i="33"/>
  <c r="N95" i="33"/>
  <c r="L95" i="33"/>
  <c r="J17" i="32"/>
  <c r="H17" i="32"/>
  <c r="L17" i="32"/>
  <c r="I19" i="36"/>
  <c r="G19" i="36"/>
  <c r="L102" i="32"/>
  <c r="J102" i="32"/>
  <c r="N102" i="32"/>
  <c r="AN96" i="43"/>
  <c r="AR96" i="43"/>
  <c r="AP96" i="43"/>
  <c r="L106" i="39"/>
  <c r="J106" i="39"/>
  <c r="N106" i="39"/>
  <c r="AH99" i="45"/>
  <c r="AW62" i="45"/>
  <c r="G17" i="36"/>
  <c r="I17" i="36"/>
  <c r="AO108" i="21"/>
  <c r="AK108" i="21"/>
  <c r="AM108" i="21"/>
  <c r="G17" i="25"/>
  <c r="I17" i="25"/>
  <c r="AK18" i="43"/>
  <c r="AM18" i="43"/>
  <c r="AI18" i="43"/>
  <c r="O96" i="45"/>
  <c r="M96" i="45"/>
  <c r="Q96" i="45"/>
  <c r="N109" i="25"/>
  <c r="L109" i="25"/>
  <c r="J109" i="25"/>
  <c r="AK17" i="37"/>
  <c r="AI17" i="37"/>
  <c r="AM17" i="37"/>
  <c r="AK99" i="44"/>
  <c r="AH100" i="44"/>
  <c r="L102" i="43"/>
  <c r="I103" i="43"/>
  <c r="L18" i="36"/>
  <c r="J18" i="36"/>
  <c r="H18" i="36"/>
  <c r="K99" i="45"/>
  <c r="H100" i="45"/>
  <c r="H17" i="33"/>
  <c r="L17" i="33"/>
  <c r="J17" i="33"/>
  <c r="AH149" i="59"/>
  <c r="AW108" i="59"/>
  <c r="I19" i="57"/>
  <c r="G19" i="57"/>
  <c r="AK18" i="57"/>
  <c r="AI18" i="57"/>
  <c r="AM18" i="57"/>
  <c r="G16" i="57"/>
  <c r="I16" i="57"/>
  <c r="AR101" i="57"/>
  <c r="AP101" i="57"/>
  <c r="AN101" i="57"/>
  <c r="G18" i="57"/>
  <c r="I18" i="57"/>
  <c r="AR102" i="57"/>
  <c r="AN102" i="57"/>
  <c r="AP102" i="57"/>
  <c r="AM103" i="40"/>
  <c r="AO103" i="40"/>
  <c r="AK103" i="40"/>
  <c r="J103" i="40"/>
  <c r="N103" i="40"/>
  <c r="L103" i="40"/>
  <c r="M100" i="40"/>
  <c r="Q100" i="40"/>
  <c r="O100" i="40"/>
  <c r="AI18" i="21"/>
  <c r="AM18" i="21"/>
  <c r="AK18" i="21"/>
  <c r="AM95" i="43"/>
  <c r="AK95" i="43"/>
  <c r="AO95" i="43"/>
  <c r="L96" i="30"/>
  <c r="J96" i="30"/>
  <c r="N96" i="30"/>
  <c r="AI17" i="32"/>
  <c r="AM17" i="32"/>
  <c r="AK17" i="32"/>
  <c r="AK103" i="35"/>
  <c r="AO103" i="35"/>
  <c r="AM103" i="35"/>
  <c r="J111" i="25"/>
  <c r="N111" i="25"/>
  <c r="L111" i="25"/>
  <c r="I16" i="59"/>
  <c r="G16" i="59"/>
  <c r="AP101" i="59"/>
  <c r="AN101" i="59"/>
  <c r="AR101" i="59"/>
  <c r="P101" i="57"/>
  <c r="T101" i="57"/>
  <c r="R101" i="57"/>
  <c r="Q103" i="57"/>
  <c r="O103" i="57"/>
  <c r="M103" i="57"/>
  <c r="AK105" i="35"/>
  <c r="AO105" i="35"/>
  <c r="AM105" i="35"/>
  <c r="AI17" i="33"/>
  <c r="AM17" i="33"/>
  <c r="AK17" i="33"/>
  <c r="AL134" i="44"/>
  <c r="AH134" i="44"/>
  <c r="AJ134" i="44"/>
  <c r="AI17" i="21"/>
  <c r="AM17" i="21"/>
  <c r="AK17" i="21"/>
  <c r="AM110" i="25"/>
  <c r="AK110" i="25"/>
  <c r="AO110" i="25"/>
  <c r="H19" i="26"/>
  <c r="L19" i="26"/>
  <c r="J19" i="26"/>
  <c r="J105" i="37"/>
  <c r="N105" i="37"/>
  <c r="L105" i="37"/>
  <c r="AP96" i="30"/>
  <c r="AN96" i="30"/>
  <c r="AR96" i="30"/>
  <c r="AJ16" i="25"/>
  <c r="AH16" i="25"/>
  <c r="L104" i="31"/>
  <c r="J104" i="31"/>
  <c r="N104" i="31"/>
  <c r="AH15" i="28"/>
  <c r="AJ15" i="28"/>
  <c r="O98" i="43"/>
  <c r="M98" i="43"/>
  <c r="Q98" i="43"/>
  <c r="I17" i="35"/>
  <c r="G17" i="35"/>
  <c r="J103" i="43"/>
  <c r="M102" i="43"/>
  <c r="AQ104" i="57"/>
  <c r="AS104" i="57"/>
  <c r="AU104" i="57"/>
  <c r="AI19" i="33"/>
  <c r="AM19" i="33"/>
  <c r="AK19" i="33"/>
  <c r="AH16" i="31"/>
  <c r="AJ16" i="31"/>
  <c r="U101" i="58"/>
  <c r="W101" i="58"/>
  <c r="S101" i="58"/>
  <c r="AH16" i="45"/>
  <c r="AJ16" i="45"/>
  <c r="AH16" i="40"/>
  <c r="AJ16" i="40"/>
  <c r="AN94" i="44"/>
  <c r="AR94" i="44"/>
  <c r="AP94" i="44"/>
  <c r="AO97" i="34"/>
  <c r="AK97" i="34"/>
  <c r="AM97" i="34"/>
  <c r="AI18" i="45"/>
  <c r="AM18" i="45"/>
  <c r="AK18" i="45"/>
  <c r="I15" i="30"/>
  <c r="G15" i="30"/>
  <c r="AH17" i="40"/>
  <c r="AJ17" i="40"/>
  <c r="AM100" i="40"/>
  <c r="AK100" i="40"/>
  <c r="AO100" i="40"/>
  <c r="I17" i="28"/>
  <c r="G17" i="28"/>
  <c r="AM107" i="36"/>
  <c r="AK107" i="36"/>
  <c r="AO107" i="36"/>
  <c r="M93" i="44"/>
  <c r="Q93" i="44"/>
  <c r="O93" i="44"/>
  <c r="AN112" i="25"/>
  <c r="AR112" i="25"/>
  <c r="AP112" i="25"/>
  <c r="AN104" i="28"/>
  <c r="AR104" i="28"/>
  <c r="AP104" i="28"/>
  <c r="I18" i="35"/>
  <c r="G18" i="35"/>
  <c r="AP103" i="59"/>
  <c r="AR103" i="59"/>
  <c r="AN103" i="59"/>
  <c r="AN105" i="39"/>
  <c r="AR105" i="39"/>
  <c r="AP105" i="39"/>
  <c r="T93" i="45"/>
  <c r="P93" i="45"/>
  <c r="R93" i="45"/>
  <c r="U101" i="59"/>
  <c r="W101" i="59"/>
  <c r="S101" i="59"/>
  <c r="H17" i="26"/>
  <c r="L17" i="26"/>
  <c r="J17" i="26"/>
  <c r="I17" i="40"/>
  <c r="G17" i="40"/>
  <c r="M109" i="26"/>
  <c r="Q109" i="26"/>
  <c r="O109" i="26"/>
  <c r="AM105" i="36"/>
  <c r="AK105" i="36"/>
  <c r="AO105" i="36"/>
  <c r="AK94" i="34"/>
  <c r="AO94" i="34"/>
  <c r="AM94" i="34"/>
  <c r="AI18" i="33"/>
  <c r="AM18" i="33"/>
  <c r="AK18" i="33"/>
  <c r="AI19" i="21"/>
  <c r="AM19" i="21"/>
  <c r="AK19" i="21"/>
  <c r="AM101" i="40"/>
  <c r="AK101" i="40"/>
  <c r="AO101" i="40"/>
  <c r="AT102" i="58"/>
  <c r="AV102" i="58"/>
  <c r="AX102" i="58"/>
  <c r="AH16" i="28"/>
  <c r="AJ16" i="28"/>
  <c r="AH19" i="39"/>
  <c r="AJ19" i="39"/>
  <c r="X62" i="44"/>
  <c r="I99" i="44"/>
  <c r="AK107" i="28"/>
  <c r="AO107" i="28"/>
  <c r="AM107" i="28"/>
  <c r="AM96" i="33"/>
  <c r="AK96" i="33"/>
  <c r="AO96" i="33"/>
  <c r="AQ103" i="57"/>
  <c r="AU103" i="57"/>
  <c r="AS103" i="57"/>
  <c r="AN111" i="25"/>
  <c r="AR111" i="25"/>
  <c r="AP111" i="25"/>
  <c r="Q95" i="45"/>
  <c r="M95" i="45"/>
  <c r="O95" i="45"/>
  <c r="AI16" i="33"/>
  <c r="AM16" i="33"/>
  <c r="AK16" i="33"/>
  <c r="I19" i="37"/>
  <c r="G19" i="37"/>
  <c r="AL99" i="45"/>
  <c r="AI100" i="45"/>
  <c r="J106" i="21"/>
  <c r="N106" i="21"/>
  <c r="L106" i="21"/>
  <c r="J103" i="32"/>
  <c r="N103" i="32"/>
  <c r="L103" i="32"/>
  <c r="AH18" i="28"/>
  <c r="AJ18" i="28"/>
  <c r="P102" i="58"/>
  <c r="T102" i="58"/>
  <c r="R102" i="58"/>
  <c r="AI19" i="32"/>
  <c r="AM19" i="32"/>
  <c r="AK19" i="32"/>
  <c r="I19" i="35"/>
  <c r="G19" i="35"/>
  <c r="AS105" i="28"/>
  <c r="AQ105" i="28"/>
  <c r="AU105" i="28"/>
  <c r="G19" i="44"/>
  <c r="I19" i="44"/>
  <c r="I17" i="44"/>
  <c r="G17" i="44"/>
  <c r="AN104" i="39"/>
  <c r="AR104" i="39"/>
  <c r="AP104" i="39"/>
  <c r="AY21" i="34"/>
  <c r="AJ60" i="33"/>
  <c r="M110" i="26"/>
  <c r="Q110" i="26"/>
  <c r="O110" i="26"/>
  <c r="L105" i="39"/>
  <c r="J105" i="39"/>
  <c r="N105" i="39"/>
  <c r="O104" i="35"/>
  <c r="M104" i="35"/>
  <c r="Q104" i="35"/>
  <c r="AI15" i="40"/>
  <c r="AM15" i="40"/>
  <c r="AK15" i="40"/>
  <c r="X21" i="34"/>
  <c r="I60" i="33"/>
  <c r="AP107" i="21"/>
  <c r="AN107" i="21"/>
  <c r="AR107" i="21"/>
  <c r="AH15" i="30"/>
  <c r="AJ15" i="30"/>
  <c r="AN102" i="40"/>
  <c r="AR102" i="40"/>
  <c r="AP102" i="40"/>
  <c r="L94" i="34"/>
  <c r="J94" i="34"/>
  <c r="N94" i="34"/>
  <c r="I18" i="28"/>
  <c r="G18" i="28"/>
  <c r="AK18" i="26"/>
  <c r="AI18" i="26"/>
  <c r="AM18" i="26"/>
  <c r="I18" i="30"/>
  <c r="G18" i="30"/>
  <c r="L103" i="35"/>
  <c r="J103" i="35"/>
  <c r="N103" i="35"/>
  <c r="P104" i="58"/>
  <c r="T104" i="58"/>
  <c r="R104" i="58"/>
  <c r="AP104" i="32"/>
  <c r="AN104" i="32"/>
  <c r="AR104" i="32"/>
  <c r="AK102" i="35"/>
  <c r="AO102" i="35"/>
  <c r="AM102" i="35"/>
  <c r="AM109" i="26"/>
  <c r="AK109" i="26"/>
  <c r="AO109" i="26"/>
  <c r="J97" i="33"/>
  <c r="N97" i="33"/>
  <c r="L97" i="33"/>
  <c r="AK17" i="26"/>
  <c r="AM17" i="26"/>
  <c r="AI17" i="26"/>
  <c r="I17" i="31"/>
  <c r="G17" i="31"/>
  <c r="H17" i="43"/>
  <c r="L17" i="43"/>
  <c r="J17" i="43"/>
  <c r="N95" i="43"/>
  <c r="L95" i="43"/>
  <c r="J95" i="43"/>
  <c r="U103" i="58"/>
  <c r="W103" i="58"/>
  <c r="S103" i="58"/>
  <c r="M96" i="44"/>
  <c r="Q96" i="44"/>
  <c r="O96" i="44"/>
  <c r="I16" i="40"/>
  <c r="G16" i="40"/>
  <c r="AK104" i="31"/>
  <c r="AO104" i="31"/>
  <c r="AM104" i="31"/>
  <c r="J60" i="34"/>
  <c r="M60" i="33"/>
  <c r="AN108" i="36"/>
  <c r="AR108" i="36"/>
  <c r="AP108" i="36"/>
  <c r="AR96" i="45"/>
  <c r="AP96" i="45"/>
  <c r="AN96" i="45"/>
  <c r="AS100" i="59"/>
  <c r="AQ100" i="59"/>
  <c r="AU100" i="59"/>
  <c r="I17" i="37"/>
  <c r="G17" i="37"/>
  <c r="I16" i="28"/>
  <c r="G16" i="28"/>
  <c r="AM109" i="25"/>
  <c r="AO109" i="25"/>
  <c r="AK109" i="25"/>
  <c r="H102" i="43"/>
  <c r="W64" i="43"/>
  <c r="P105" i="28"/>
  <c r="T105" i="28"/>
  <c r="R105" i="28"/>
  <c r="AM111" i="26"/>
  <c r="AO111" i="26"/>
  <c r="AK111" i="26"/>
  <c r="AJ19" i="34"/>
  <c r="AH19" i="34"/>
  <c r="AX64" i="43"/>
  <c r="AI102" i="43"/>
  <c r="R94" i="44"/>
  <c r="P94" i="44"/>
  <c r="T94" i="44"/>
  <c r="I16" i="31"/>
  <c r="G16" i="31"/>
  <c r="L105" i="35"/>
  <c r="J105" i="35"/>
  <c r="N105" i="35"/>
  <c r="AM95" i="34"/>
  <c r="AO95" i="34"/>
  <c r="AK95" i="34"/>
  <c r="J110" i="25"/>
  <c r="N110" i="25"/>
  <c r="L110" i="25"/>
  <c r="AK17" i="25"/>
  <c r="AM17" i="25"/>
  <c r="AI17" i="25"/>
  <c r="AJ19" i="26"/>
  <c r="AH19" i="26"/>
  <c r="L106" i="28"/>
  <c r="N106" i="28"/>
  <c r="J106" i="28"/>
  <c r="AM102" i="32"/>
  <c r="AK102" i="32"/>
  <c r="AO102" i="32"/>
  <c r="AT97" i="30"/>
  <c r="AX97" i="30"/>
  <c r="AV97" i="30"/>
  <c r="I16" i="37"/>
  <c r="G16" i="37"/>
  <c r="AL100" i="44"/>
  <c r="AO99" i="44"/>
  <c r="J99" i="44"/>
  <c r="G100" i="44"/>
  <c r="H16" i="26"/>
  <c r="L16" i="26"/>
  <c r="J16" i="26"/>
  <c r="AI16" i="32"/>
  <c r="AM16" i="32"/>
  <c r="AK16" i="32"/>
  <c r="J97" i="34"/>
  <c r="L97" i="34"/>
  <c r="N97" i="34"/>
  <c r="L98" i="30"/>
  <c r="N98" i="30"/>
  <c r="J98" i="30"/>
  <c r="O105" i="36"/>
  <c r="M105" i="36"/>
  <c r="Q105" i="36"/>
  <c r="AI143" i="58"/>
  <c r="AW101" i="58"/>
  <c r="AY101" i="58"/>
  <c r="J106" i="36"/>
  <c r="N106" i="36"/>
  <c r="L106" i="36"/>
  <c r="J107" i="36"/>
  <c r="N107" i="36"/>
  <c r="L107" i="36"/>
  <c r="AJ17" i="34"/>
  <c r="AH17" i="34"/>
  <c r="AM105" i="21"/>
  <c r="AK105" i="21"/>
  <c r="AO105" i="21"/>
  <c r="I16" i="30"/>
  <c r="G16" i="30"/>
  <c r="U105" i="32"/>
  <c r="S105" i="32"/>
  <c r="W105" i="32"/>
  <c r="AH17" i="39"/>
  <c r="AJ17" i="39"/>
  <c r="J96" i="33"/>
  <c r="N96" i="33"/>
  <c r="L96" i="33"/>
  <c r="AQ93" i="45"/>
  <c r="AS93" i="45"/>
  <c r="AU93" i="45"/>
  <c r="K99" i="44"/>
  <c r="H100" i="44"/>
  <c r="AP112" i="26"/>
  <c r="AN112" i="26"/>
  <c r="AR112" i="26"/>
  <c r="M107" i="37"/>
  <c r="Q107" i="37"/>
  <c r="O107" i="37"/>
  <c r="I18" i="44"/>
  <c r="G18" i="44"/>
  <c r="AQ110" i="26"/>
  <c r="AU110" i="26"/>
  <c r="AS110" i="26"/>
  <c r="AH16" i="30"/>
  <c r="AJ16" i="30"/>
  <c r="L104" i="39"/>
  <c r="J104" i="39"/>
  <c r="N104" i="39"/>
  <c r="AS103" i="58"/>
  <c r="AQ103" i="58"/>
  <c r="AU103" i="58"/>
  <c r="W21" i="34"/>
  <c r="H60" i="33"/>
  <c r="P97" i="30"/>
  <c r="T97" i="30"/>
  <c r="R97" i="30"/>
  <c r="J106" i="37"/>
  <c r="N106" i="37"/>
  <c r="L106" i="37"/>
  <c r="AX104" i="58"/>
  <c r="AT104" i="58"/>
  <c r="AV104" i="58"/>
  <c r="S102" i="59"/>
  <c r="W102" i="59"/>
  <c r="U102" i="59"/>
  <c r="AK99" i="30"/>
  <c r="AO99" i="30"/>
  <c r="AM99" i="30"/>
  <c r="I17" i="30"/>
  <c r="G17" i="30"/>
  <c r="L102" i="35"/>
  <c r="J102" i="35"/>
  <c r="N102" i="35"/>
  <c r="AH18" i="39"/>
  <c r="AJ18" i="39"/>
  <c r="AK103" i="39"/>
  <c r="AO103" i="39"/>
  <c r="AM103" i="39"/>
  <c r="AH18" i="40"/>
  <c r="AJ18" i="40"/>
  <c r="R94" i="45"/>
  <c r="T94" i="45"/>
  <c r="P94" i="45"/>
  <c r="AH17" i="28"/>
  <c r="AJ17" i="28"/>
  <c r="AH16" i="39"/>
  <c r="AJ16" i="39"/>
  <c r="P104" i="57"/>
  <c r="T104" i="57"/>
  <c r="R104" i="57"/>
  <c r="I18" i="40"/>
  <c r="G18" i="40"/>
  <c r="AN104" i="35"/>
  <c r="AR104" i="35"/>
  <c r="AP104" i="35"/>
  <c r="AK19" i="25"/>
  <c r="AI19" i="25"/>
  <c r="AM19" i="25"/>
  <c r="AN106" i="39"/>
  <c r="AR106" i="39"/>
  <c r="AP106" i="39"/>
  <c r="I18" i="37"/>
  <c r="G18" i="37"/>
  <c r="J15" i="40"/>
  <c r="L15" i="40"/>
  <c r="H15" i="40"/>
  <c r="Q100" i="59"/>
  <c r="M100" i="59"/>
  <c r="O100" i="59"/>
  <c r="AH19" i="31"/>
  <c r="AJ19" i="31"/>
  <c r="J101" i="40"/>
  <c r="N101" i="40"/>
  <c r="L101" i="40"/>
  <c r="AN94" i="33"/>
  <c r="AR94" i="33"/>
  <c r="AP94" i="33"/>
  <c r="AS97" i="43"/>
  <c r="AQ97" i="43"/>
  <c r="AU97" i="43"/>
  <c r="AP94" i="45"/>
  <c r="AN94" i="45"/>
  <c r="AR94" i="45"/>
  <c r="AV102" i="59"/>
  <c r="AX102" i="59"/>
  <c r="AT102" i="59"/>
  <c r="AQ105" i="32"/>
  <c r="AU105" i="32"/>
  <c r="AS105" i="32"/>
  <c r="AS95" i="45"/>
  <c r="AU95" i="45"/>
  <c r="AQ95" i="45"/>
  <c r="AH17" i="30"/>
  <c r="AJ17" i="30"/>
  <c r="AK98" i="43"/>
  <c r="AO98" i="43"/>
  <c r="AM98" i="43"/>
  <c r="AP100" i="44"/>
  <c r="AS99" i="44"/>
  <c r="AK60" i="33"/>
  <c r="AH60" i="34"/>
  <c r="AK98" i="30"/>
  <c r="AO98" i="30"/>
  <c r="AM98" i="30"/>
  <c r="I16" i="35"/>
  <c r="G16" i="35"/>
  <c r="AM108" i="37"/>
  <c r="AK108" i="37"/>
  <c r="AO108" i="37"/>
  <c r="L107" i="28"/>
  <c r="J107" i="28"/>
  <c r="N107" i="28"/>
  <c r="I18" i="31"/>
  <c r="G18" i="31"/>
  <c r="AI16" i="21"/>
  <c r="AM16" i="21"/>
  <c r="AK16" i="21"/>
  <c r="J94" i="33"/>
  <c r="N94" i="33"/>
  <c r="L94" i="33"/>
  <c r="AP107" i="37"/>
  <c r="AN107" i="37"/>
  <c r="AR107" i="37"/>
  <c r="AM19" i="45"/>
  <c r="AK19" i="45"/>
  <c r="AI19" i="45"/>
  <c r="O102" i="31"/>
  <c r="M102" i="31"/>
  <c r="Q102" i="31"/>
  <c r="M104" i="32"/>
  <c r="Q104" i="32"/>
  <c r="O104" i="32"/>
  <c r="AH17" i="31"/>
  <c r="AJ17" i="31"/>
  <c r="O108" i="36"/>
  <c r="M108" i="36"/>
  <c r="Q108" i="36"/>
  <c r="J111" i="26"/>
  <c r="N111" i="26"/>
  <c r="L111" i="26"/>
  <c r="AM97" i="33"/>
  <c r="AK97" i="33"/>
  <c r="AO97" i="33"/>
  <c r="O96" i="34"/>
  <c r="Q96" i="34"/>
  <c r="M96" i="34"/>
  <c r="AH18" i="31"/>
  <c r="AJ18" i="31"/>
  <c r="AM106" i="37"/>
  <c r="AK106" i="37"/>
  <c r="AO106" i="37"/>
  <c r="AM106" i="36"/>
  <c r="AK106" i="36"/>
  <c r="AO106" i="36"/>
  <c r="L103" i="31"/>
  <c r="J103" i="31"/>
  <c r="N103" i="31"/>
  <c r="AN96" i="34"/>
  <c r="AR96" i="34"/>
  <c r="AP96" i="34"/>
  <c r="AJ18" i="25"/>
  <c r="AH18" i="25"/>
  <c r="G16" i="21"/>
  <c r="I16" i="21"/>
  <c r="AM103" i="32"/>
  <c r="AK103" i="32"/>
  <c r="AO103" i="32"/>
  <c r="J108" i="37"/>
  <c r="N108" i="37"/>
  <c r="L108" i="37"/>
  <c r="M103" i="59"/>
  <c r="Q103" i="59"/>
  <c r="O103" i="59"/>
  <c r="AP106" i="21"/>
  <c r="AN106" i="21"/>
  <c r="AR106" i="21"/>
  <c r="AH16" i="26"/>
  <c r="AJ16" i="26"/>
  <c r="I19" i="31"/>
  <c r="G19" i="31"/>
  <c r="P102" i="57"/>
  <c r="R102" i="57"/>
  <c r="T102" i="57"/>
  <c r="L99" i="30"/>
  <c r="J99" i="30"/>
  <c r="N99" i="30"/>
  <c r="G100" i="45"/>
  <c r="J99" i="45"/>
  <c r="J112" i="26"/>
  <c r="N112" i="26"/>
  <c r="L112" i="26"/>
  <c r="AJ16" i="34"/>
  <c r="AH16" i="34"/>
  <c r="AJ18" i="34"/>
  <c r="AH18" i="34"/>
  <c r="AN105" i="31"/>
  <c r="AR105" i="31"/>
  <c r="AP105" i="31"/>
  <c r="AW93" i="44"/>
  <c r="AY93" i="44"/>
  <c r="AI131" i="44"/>
  <c r="AH18" i="30"/>
  <c r="AJ18" i="30"/>
  <c r="AK106" i="28"/>
  <c r="AO106" i="28"/>
  <c r="AM106" i="28"/>
  <c r="AJ16" i="57"/>
  <c r="O105" i="31"/>
  <c r="M105" i="31"/>
  <c r="Q105" i="31"/>
  <c r="AI18" i="32"/>
  <c r="AM18" i="32"/>
  <c r="AK18" i="32"/>
  <c r="M107" i="21"/>
  <c r="Q107" i="21"/>
  <c r="O107" i="21"/>
  <c r="AS102" i="43"/>
  <c r="AP103" i="43"/>
  <c r="L104" i="28"/>
  <c r="J104" i="28"/>
  <c r="N104" i="28"/>
  <c r="AP105" i="37"/>
  <c r="AN105" i="37"/>
  <c r="AR105" i="37"/>
  <c r="S96" i="43"/>
  <c r="U96" i="43"/>
  <c r="W96" i="43"/>
  <c r="I15" i="28"/>
  <c r="G15" i="28"/>
  <c r="O102" i="40"/>
  <c r="M102" i="40"/>
  <c r="Q102" i="40"/>
  <c r="AK103" i="31"/>
  <c r="AO103" i="31"/>
  <c r="AM103" i="31"/>
  <c r="O95" i="44"/>
  <c r="M95" i="44"/>
  <c r="Q95" i="44"/>
  <c r="H18" i="26"/>
  <c r="L18" i="26"/>
  <c r="J18" i="26"/>
  <c r="L95" i="34"/>
  <c r="N95" i="34"/>
  <c r="J95" i="34"/>
  <c r="X62" i="45" l="1"/>
  <c r="I99" i="45"/>
  <c r="AT102" i="43"/>
  <c r="AQ103" i="43"/>
  <c r="AL149" i="59"/>
  <c r="AI150" i="59"/>
  <c r="AX95" i="44"/>
  <c r="AT95" i="44"/>
  <c r="AV95" i="44"/>
  <c r="Q97" i="43"/>
  <c r="M97" i="43"/>
  <c r="O97" i="43"/>
  <c r="I19" i="25"/>
  <c r="G19" i="25"/>
  <c r="AH17" i="35"/>
  <c r="AJ17" i="35"/>
  <c r="G18" i="32"/>
  <c r="I18" i="32"/>
  <c r="I18" i="36"/>
  <c r="G18" i="36"/>
  <c r="L103" i="43"/>
  <c r="O102" i="43"/>
  <c r="AH17" i="37"/>
  <c r="AJ17" i="37"/>
  <c r="O109" i="25"/>
  <c r="Q109" i="25"/>
  <c r="M109" i="25"/>
  <c r="AH18" i="43"/>
  <c r="AJ18" i="43"/>
  <c r="Q106" i="39"/>
  <c r="O106" i="39"/>
  <c r="M106" i="39"/>
  <c r="AS96" i="43"/>
  <c r="AU96" i="43"/>
  <c r="AQ96" i="43"/>
  <c r="G17" i="32"/>
  <c r="I17" i="32"/>
  <c r="AP102" i="31"/>
  <c r="AN102" i="31"/>
  <c r="AR102" i="31"/>
  <c r="AR95" i="33"/>
  <c r="AP95" i="33"/>
  <c r="AN95" i="33"/>
  <c r="AK99" i="45"/>
  <c r="AH100" i="45"/>
  <c r="Q95" i="33"/>
  <c r="O95" i="33"/>
  <c r="M95" i="33"/>
  <c r="O108" i="21"/>
  <c r="Q108" i="21"/>
  <c r="M108" i="21"/>
  <c r="AH19" i="37"/>
  <c r="AJ19" i="37"/>
  <c r="AL60" i="33"/>
  <c r="AI60" i="34"/>
  <c r="G17" i="33"/>
  <c r="I17" i="33"/>
  <c r="P96" i="45"/>
  <c r="R96" i="45"/>
  <c r="T96" i="45"/>
  <c r="P103" i="39"/>
  <c r="T103" i="39"/>
  <c r="R103" i="39"/>
  <c r="G16" i="25"/>
  <c r="I16" i="25"/>
  <c r="AH16" i="35"/>
  <c r="AJ16" i="35"/>
  <c r="AH18" i="35"/>
  <c r="AJ18" i="35"/>
  <c r="G19" i="34"/>
  <c r="I19" i="34"/>
  <c r="AH17" i="43"/>
  <c r="AJ17" i="43"/>
  <c r="N99" i="45"/>
  <c r="K100" i="45"/>
  <c r="AR108" i="21"/>
  <c r="AN108" i="21"/>
  <c r="AP108" i="21"/>
  <c r="G17" i="34"/>
  <c r="I17" i="34"/>
  <c r="AK100" i="44"/>
  <c r="AN99" i="44"/>
  <c r="M102" i="32"/>
  <c r="Q102" i="32"/>
  <c r="O102" i="32"/>
  <c r="T105" i="21"/>
  <c r="R105" i="21"/>
  <c r="P105" i="21"/>
  <c r="O112" i="25"/>
  <c r="M112" i="25"/>
  <c r="Q112" i="25"/>
  <c r="AY99" i="45"/>
  <c r="AV100" i="45"/>
  <c r="AK149" i="59"/>
  <c r="AH150" i="59"/>
  <c r="AS101" i="57"/>
  <c r="AU101" i="57"/>
  <c r="AQ101" i="57"/>
  <c r="AJ18" i="57"/>
  <c r="AH18" i="57"/>
  <c r="AS102" i="57"/>
  <c r="AU102" i="57"/>
  <c r="AQ102" i="57"/>
  <c r="R100" i="40"/>
  <c r="P100" i="40"/>
  <c r="T100" i="40"/>
  <c r="AR103" i="40"/>
  <c r="AP103" i="40"/>
  <c r="AN103" i="40"/>
  <c r="O103" i="40"/>
  <c r="M103" i="40"/>
  <c r="Q103" i="40"/>
  <c r="R107" i="21"/>
  <c r="T107" i="21"/>
  <c r="P107" i="21"/>
  <c r="O95" i="34"/>
  <c r="M95" i="34"/>
  <c r="Q95" i="34"/>
  <c r="T95" i="44"/>
  <c r="P95" i="44"/>
  <c r="R95" i="44"/>
  <c r="X96" i="43"/>
  <c r="V96" i="43"/>
  <c r="H135" i="43"/>
  <c r="AS105" i="31"/>
  <c r="AQ105" i="31"/>
  <c r="AU105" i="31"/>
  <c r="R102" i="40"/>
  <c r="P102" i="40"/>
  <c r="T102" i="40"/>
  <c r="AQ105" i="37"/>
  <c r="AU105" i="37"/>
  <c r="AS105" i="37"/>
  <c r="AR106" i="28"/>
  <c r="AN106" i="28"/>
  <c r="AP106" i="28"/>
  <c r="AQ106" i="21"/>
  <c r="AU106" i="21"/>
  <c r="AS106" i="21"/>
  <c r="AH19" i="45"/>
  <c r="AJ19" i="45"/>
  <c r="O107" i="28"/>
  <c r="Q107" i="28"/>
  <c r="M107" i="28"/>
  <c r="AW102" i="59"/>
  <c r="AI144" i="59"/>
  <c r="AY102" i="59"/>
  <c r="O101" i="40"/>
  <c r="M101" i="40"/>
  <c r="Q101" i="40"/>
  <c r="AS104" i="35"/>
  <c r="AQ104" i="35"/>
  <c r="AU104" i="35"/>
  <c r="W104" i="57"/>
  <c r="U104" i="57"/>
  <c r="S104" i="57"/>
  <c r="AP99" i="30"/>
  <c r="AN99" i="30"/>
  <c r="AR99" i="30"/>
  <c r="K60" i="33"/>
  <c r="H60" i="34"/>
  <c r="AV93" i="45"/>
  <c r="AX93" i="45"/>
  <c r="AT93" i="45"/>
  <c r="O107" i="36"/>
  <c r="M107" i="36"/>
  <c r="Q107" i="36"/>
  <c r="O97" i="34"/>
  <c r="Q97" i="34"/>
  <c r="M97" i="34"/>
  <c r="G16" i="26"/>
  <c r="I16" i="26"/>
  <c r="AO100" i="44"/>
  <c r="AR99" i="44"/>
  <c r="AL102" i="43"/>
  <c r="AI103" i="43"/>
  <c r="AP111" i="26"/>
  <c r="AN111" i="26"/>
  <c r="AR111" i="26"/>
  <c r="AV100" i="59"/>
  <c r="AT100" i="59"/>
  <c r="AX100" i="59"/>
  <c r="AN104" i="31"/>
  <c r="AR104" i="31"/>
  <c r="AP104" i="31"/>
  <c r="R96" i="44"/>
  <c r="P96" i="44"/>
  <c r="T96" i="44"/>
  <c r="L60" i="33"/>
  <c r="I60" i="34"/>
  <c r="AH15" i="40"/>
  <c r="AJ15" i="40"/>
  <c r="O105" i="39"/>
  <c r="M105" i="39"/>
  <c r="Q105" i="39"/>
  <c r="R110" i="26"/>
  <c r="T110" i="26"/>
  <c r="P110" i="26"/>
  <c r="AS104" i="39"/>
  <c r="AQ104" i="39"/>
  <c r="AU104" i="39"/>
  <c r="AQ111" i="25"/>
  <c r="AU111" i="25"/>
  <c r="AS111" i="25"/>
  <c r="I100" i="44"/>
  <c r="L99" i="44"/>
  <c r="I17" i="26"/>
  <c r="G17" i="26"/>
  <c r="AS105" i="39"/>
  <c r="AQ105" i="39"/>
  <c r="AU105" i="39"/>
  <c r="AJ19" i="33"/>
  <c r="AH19" i="33"/>
  <c r="AN110" i="25"/>
  <c r="AR110" i="25"/>
  <c r="AP110" i="25"/>
  <c r="AM134" i="44"/>
  <c r="AK134" i="44"/>
  <c r="AO134" i="44"/>
  <c r="M99" i="45"/>
  <c r="J100" i="45"/>
  <c r="M108" i="37"/>
  <c r="Q108" i="37"/>
  <c r="O108" i="37"/>
  <c r="AS96" i="34"/>
  <c r="AU96" i="34"/>
  <c r="AQ96" i="34"/>
  <c r="AP106" i="37"/>
  <c r="AN106" i="37"/>
  <c r="AR106" i="37"/>
  <c r="R108" i="36"/>
  <c r="P108" i="36"/>
  <c r="T108" i="36"/>
  <c r="P102" i="31"/>
  <c r="T102" i="31"/>
  <c r="R102" i="31"/>
  <c r="AQ107" i="37"/>
  <c r="AU107" i="37"/>
  <c r="AS107" i="37"/>
  <c r="O94" i="33"/>
  <c r="M94" i="33"/>
  <c r="Q94" i="33"/>
  <c r="AJ16" i="21"/>
  <c r="AH16" i="21"/>
  <c r="AT105" i="32"/>
  <c r="AX105" i="32"/>
  <c r="AV105" i="32"/>
  <c r="AT97" i="43"/>
  <c r="AX97" i="43"/>
  <c r="AV97" i="43"/>
  <c r="AQ94" i="33"/>
  <c r="AU94" i="33"/>
  <c r="AS94" i="33"/>
  <c r="G15" i="40"/>
  <c r="I15" i="40"/>
  <c r="AJ19" i="25"/>
  <c r="AH19" i="25"/>
  <c r="U94" i="45"/>
  <c r="W94" i="45"/>
  <c r="S94" i="45"/>
  <c r="M106" i="37"/>
  <c r="Q106" i="37"/>
  <c r="O106" i="37"/>
  <c r="O106" i="36"/>
  <c r="M106" i="36"/>
  <c r="Q106" i="36"/>
  <c r="AH143" i="58"/>
  <c r="AL143" i="58"/>
  <c r="AJ143" i="58"/>
  <c r="AJ16" i="32"/>
  <c r="AH16" i="32"/>
  <c r="AW97" i="30"/>
  <c r="AY97" i="30"/>
  <c r="AI136" i="30"/>
  <c r="AJ17" i="25"/>
  <c r="AH17" i="25"/>
  <c r="O110" i="25"/>
  <c r="M110" i="25"/>
  <c r="Q110" i="25"/>
  <c r="O105" i="35"/>
  <c r="M105" i="35"/>
  <c r="Q105" i="35"/>
  <c r="AU96" i="45"/>
  <c r="AQ96" i="45"/>
  <c r="AS96" i="45"/>
  <c r="P60" i="33"/>
  <c r="M60" i="34"/>
  <c r="AH17" i="26"/>
  <c r="AJ17" i="26"/>
  <c r="O97" i="33"/>
  <c r="M97" i="33"/>
  <c r="Q97" i="33"/>
  <c r="AN102" i="35"/>
  <c r="AR102" i="35"/>
  <c r="AP102" i="35"/>
  <c r="AQ104" i="32"/>
  <c r="AU104" i="32"/>
  <c r="AS104" i="32"/>
  <c r="U104" i="58"/>
  <c r="W104" i="58"/>
  <c r="S104" i="58"/>
  <c r="AJ18" i="26"/>
  <c r="AH18" i="26"/>
  <c r="O94" i="34"/>
  <c r="Q94" i="34"/>
  <c r="M94" i="34"/>
  <c r="AQ102" i="40"/>
  <c r="AU102" i="40"/>
  <c r="AS102" i="40"/>
  <c r="AQ107" i="21"/>
  <c r="AU107" i="21"/>
  <c r="AS107" i="21"/>
  <c r="P104" i="35"/>
  <c r="T104" i="35"/>
  <c r="R104" i="35"/>
  <c r="AM60" i="33"/>
  <c r="AJ60" i="34"/>
  <c r="AV105" i="28"/>
  <c r="AX105" i="28"/>
  <c r="AT105" i="28"/>
  <c r="AJ19" i="32"/>
  <c r="AH19" i="32"/>
  <c r="AO99" i="45"/>
  <c r="AL100" i="45"/>
  <c r="AT103" i="57"/>
  <c r="AX103" i="57"/>
  <c r="AV103" i="57"/>
  <c r="P93" i="44"/>
  <c r="R93" i="44"/>
  <c r="T93" i="44"/>
  <c r="AN97" i="34"/>
  <c r="AR97" i="34"/>
  <c r="AP97" i="34"/>
  <c r="AX104" i="57"/>
  <c r="AT104" i="57"/>
  <c r="AV104" i="57"/>
  <c r="R98" i="43"/>
  <c r="T98" i="43"/>
  <c r="P98" i="43"/>
  <c r="O104" i="31"/>
  <c r="M104" i="31"/>
  <c r="Q104" i="31"/>
  <c r="AJ17" i="21"/>
  <c r="AH17" i="21"/>
  <c r="AN105" i="35"/>
  <c r="AR105" i="35"/>
  <c r="AP105" i="35"/>
  <c r="R103" i="57"/>
  <c r="T103" i="57"/>
  <c r="P103" i="57"/>
  <c r="AQ101" i="59"/>
  <c r="AU101" i="59"/>
  <c r="AS101" i="59"/>
  <c r="AN103" i="35"/>
  <c r="AR103" i="35"/>
  <c r="AP103" i="35"/>
  <c r="AJ17" i="32"/>
  <c r="AH17" i="32"/>
  <c r="M96" i="30"/>
  <c r="Q96" i="30"/>
  <c r="O96" i="30"/>
  <c r="G18" i="26"/>
  <c r="I18" i="26"/>
  <c r="AN103" i="31"/>
  <c r="AR103" i="31"/>
  <c r="AP103" i="31"/>
  <c r="AN106" i="36"/>
  <c r="AR106" i="36"/>
  <c r="AP106" i="36"/>
  <c r="AK60" i="34"/>
  <c r="AN60" i="33"/>
  <c r="AR98" i="43"/>
  <c r="AP98" i="43"/>
  <c r="AN98" i="43"/>
  <c r="AV95" i="45"/>
  <c r="AT95" i="45"/>
  <c r="AX95" i="45"/>
  <c r="AS94" i="45"/>
  <c r="AU94" i="45"/>
  <c r="AQ94" i="45"/>
  <c r="T100" i="59"/>
  <c r="P100" i="59"/>
  <c r="R100" i="59"/>
  <c r="AS106" i="39"/>
  <c r="AQ106" i="39"/>
  <c r="AU106" i="39"/>
  <c r="AN103" i="39"/>
  <c r="AR103" i="39"/>
  <c r="AP103" i="39"/>
  <c r="O102" i="35"/>
  <c r="M102" i="35"/>
  <c r="Q102" i="35"/>
  <c r="U97" i="30"/>
  <c r="S97" i="30"/>
  <c r="W97" i="30"/>
  <c r="AV103" i="58"/>
  <c r="AX103" i="58"/>
  <c r="AT103" i="58"/>
  <c r="O104" i="39"/>
  <c r="M104" i="39"/>
  <c r="Q104" i="39"/>
  <c r="AT110" i="26"/>
  <c r="AX110" i="26"/>
  <c r="AV110" i="26"/>
  <c r="V105" i="32"/>
  <c r="H147" i="32"/>
  <c r="X105" i="32"/>
  <c r="AP105" i="21"/>
  <c r="AR105" i="21"/>
  <c r="AN105" i="21"/>
  <c r="M98" i="30"/>
  <c r="Q98" i="30"/>
  <c r="O98" i="30"/>
  <c r="M99" i="44"/>
  <c r="J100" i="44"/>
  <c r="AP102" i="32"/>
  <c r="AN102" i="32"/>
  <c r="AR102" i="32"/>
  <c r="O106" i="28"/>
  <c r="Q106" i="28"/>
  <c r="M106" i="28"/>
  <c r="S94" i="44"/>
  <c r="W94" i="44"/>
  <c r="U94" i="44"/>
  <c r="AN109" i="25"/>
  <c r="AR109" i="25"/>
  <c r="AP109" i="25"/>
  <c r="I17" i="43"/>
  <c r="G17" i="43"/>
  <c r="AP109" i="26"/>
  <c r="AN109" i="26"/>
  <c r="AR109" i="26"/>
  <c r="U102" i="58"/>
  <c r="W102" i="58"/>
  <c r="S102" i="58"/>
  <c r="M106" i="21"/>
  <c r="Q106" i="21"/>
  <c r="O106" i="21"/>
  <c r="R95" i="45"/>
  <c r="T95" i="45"/>
  <c r="P95" i="45"/>
  <c r="AN101" i="40"/>
  <c r="AR101" i="40"/>
  <c r="AP101" i="40"/>
  <c r="AN105" i="36"/>
  <c r="AR105" i="36"/>
  <c r="AP105" i="36"/>
  <c r="R109" i="26"/>
  <c r="P109" i="26"/>
  <c r="T109" i="26"/>
  <c r="X101" i="59"/>
  <c r="H143" i="59"/>
  <c r="V101" i="59"/>
  <c r="U93" i="45"/>
  <c r="S93" i="45"/>
  <c r="W93" i="45"/>
  <c r="AQ112" i="25"/>
  <c r="AU112" i="25"/>
  <c r="AS112" i="25"/>
  <c r="AN107" i="36"/>
  <c r="AR107" i="36"/>
  <c r="AP107" i="36"/>
  <c r="AH18" i="45"/>
  <c r="AJ18" i="45"/>
  <c r="AU94" i="44"/>
  <c r="AQ94" i="44"/>
  <c r="AS94" i="44"/>
  <c r="X101" i="58"/>
  <c r="H143" i="58"/>
  <c r="V101" i="58"/>
  <c r="AS96" i="30"/>
  <c r="AU96" i="30"/>
  <c r="AQ96" i="30"/>
  <c r="M105" i="37"/>
  <c r="Q105" i="37"/>
  <c r="O105" i="37"/>
  <c r="AN95" i="43"/>
  <c r="AP95" i="43"/>
  <c r="AR95" i="43"/>
  <c r="AJ18" i="32"/>
  <c r="AH18" i="32"/>
  <c r="P105" i="31"/>
  <c r="T105" i="31"/>
  <c r="R105" i="31"/>
  <c r="U102" i="57"/>
  <c r="W102" i="57"/>
  <c r="S102" i="57"/>
  <c r="O104" i="28"/>
  <c r="Q104" i="28"/>
  <c r="M104" i="28"/>
  <c r="AS103" i="43"/>
  <c r="AV102" i="43"/>
  <c r="AJ131" i="44"/>
  <c r="AH131" i="44"/>
  <c r="AL131" i="44"/>
  <c r="M112" i="26"/>
  <c r="Q112" i="26"/>
  <c r="O112" i="26"/>
  <c r="M99" i="30"/>
  <c r="Q99" i="30"/>
  <c r="O99" i="30"/>
  <c r="R103" i="59"/>
  <c r="T103" i="59"/>
  <c r="P103" i="59"/>
  <c r="AP103" i="32"/>
  <c r="AN103" i="32"/>
  <c r="AR103" i="32"/>
  <c r="O103" i="31"/>
  <c r="M103" i="31"/>
  <c r="Q103" i="31"/>
  <c r="T96" i="34"/>
  <c r="P96" i="34"/>
  <c r="R96" i="34"/>
  <c r="AN97" i="33"/>
  <c r="AR97" i="33"/>
  <c r="AP97" i="33"/>
  <c r="M111" i="26"/>
  <c r="Q111" i="26"/>
  <c r="O111" i="26"/>
  <c r="R104" i="32"/>
  <c r="P104" i="32"/>
  <c r="T104" i="32"/>
  <c r="AP108" i="37"/>
  <c r="AN108" i="37"/>
  <c r="AR108" i="37"/>
  <c r="AP98" i="30"/>
  <c r="AN98" i="30"/>
  <c r="AR98" i="30"/>
  <c r="AS100" i="44"/>
  <c r="AV99" i="44"/>
  <c r="X102" i="59"/>
  <c r="H144" i="59"/>
  <c r="V102" i="59"/>
  <c r="AY104" i="58"/>
  <c r="AW104" i="58"/>
  <c r="AI146" i="58"/>
  <c r="R107" i="37"/>
  <c r="P107" i="37"/>
  <c r="T107" i="37"/>
  <c r="AQ112" i="26"/>
  <c r="AU112" i="26"/>
  <c r="AS112" i="26"/>
  <c r="K100" i="44"/>
  <c r="N99" i="44"/>
  <c r="O96" i="33"/>
  <c r="Q96" i="33"/>
  <c r="M96" i="33"/>
  <c r="R105" i="36"/>
  <c r="P105" i="36"/>
  <c r="T105" i="36"/>
  <c r="AN95" i="34"/>
  <c r="AR95" i="34"/>
  <c r="AP95" i="34"/>
  <c r="S105" i="28"/>
  <c r="W105" i="28"/>
  <c r="U105" i="28"/>
  <c r="H103" i="43"/>
  <c r="K102" i="43"/>
  <c r="AQ108" i="36"/>
  <c r="AU108" i="36"/>
  <c r="AS108" i="36"/>
  <c r="V103" i="58"/>
  <c r="H145" i="58"/>
  <c r="X103" i="58"/>
  <c r="M95" i="43"/>
  <c r="O95" i="43"/>
  <c r="Q95" i="43"/>
  <c r="O103" i="35"/>
  <c r="M103" i="35"/>
  <c r="Q103" i="35"/>
  <c r="M103" i="32"/>
  <c r="Q103" i="32"/>
  <c r="O103" i="32"/>
  <c r="AJ16" i="33"/>
  <c r="AH16" i="33"/>
  <c r="AN96" i="33"/>
  <c r="AR96" i="33"/>
  <c r="AP96" i="33"/>
  <c r="AN107" i="28"/>
  <c r="AP107" i="28"/>
  <c r="AR107" i="28"/>
  <c r="AY102" i="58"/>
  <c r="AI144" i="58"/>
  <c r="AW102" i="58"/>
  <c r="AJ19" i="21"/>
  <c r="AH19" i="21"/>
  <c r="AJ18" i="33"/>
  <c r="AH18" i="33"/>
  <c r="AN94" i="34"/>
  <c r="AR94" i="34"/>
  <c r="AP94" i="34"/>
  <c r="AS103" i="59"/>
  <c r="AU103" i="59"/>
  <c r="AQ103" i="59"/>
  <c r="AS104" i="28"/>
  <c r="AQ104" i="28"/>
  <c r="AU104" i="28"/>
  <c r="AN100" i="40"/>
  <c r="AR100" i="40"/>
  <c r="AP100" i="40"/>
  <c r="M103" i="43"/>
  <c r="P102" i="43"/>
  <c r="G19" i="26"/>
  <c r="I19" i="26"/>
  <c r="AJ17" i="33"/>
  <c r="AH17" i="33"/>
  <c r="W101" i="57"/>
  <c r="U101" i="57"/>
  <c r="S101" i="57"/>
  <c r="O111" i="25"/>
  <c r="Q111" i="25"/>
  <c r="M111" i="25"/>
  <c r="AJ18" i="21"/>
  <c r="AH18" i="21"/>
  <c r="L99" i="45" l="1"/>
  <c r="I100" i="45"/>
  <c r="AW102" i="43"/>
  <c r="AT103" i="43"/>
  <c r="AO149" i="59"/>
  <c r="AL150" i="59"/>
  <c r="T97" i="43"/>
  <c r="R97" i="43"/>
  <c r="P97" i="43"/>
  <c r="AY95" i="44"/>
  <c r="AI133" i="44"/>
  <c r="AW95" i="44"/>
  <c r="R106" i="39"/>
  <c r="T106" i="39"/>
  <c r="P106" i="39"/>
  <c r="U105" i="21"/>
  <c r="S105" i="21"/>
  <c r="W105" i="21"/>
  <c r="AN100" i="44"/>
  <c r="AQ99" i="44"/>
  <c r="AS95" i="33"/>
  <c r="AQ95" i="33"/>
  <c r="AU95" i="33"/>
  <c r="Q99" i="45"/>
  <c r="N100" i="45"/>
  <c r="W103" i="39"/>
  <c r="S103" i="39"/>
  <c r="U103" i="39"/>
  <c r="AO60" i="33"/>
  <c r="AL60" i="34"/>
  <c r="T95" i="33"/>
  <c r="R95" i="33"/>
  <c r="P95" i="33"/>
  <c r="O103" i="43"/>
  <c r="R102" i="43"/>
  <c r="AU108" i="21"/>
  <c r="AQ108" i="21"/>
  <c r="AS108" i="21"/>
  <c r="S96" i="45"/>
  <c r="W96" i="45"/>
  <c r="U96" i="45"/>
  <c r="AN99" i="45"/>
  <c r="AK100" i="45"/>
  <c r="AS102" i="31"/>
  <c r="AQ102" i="31"/>
  <c r="AU102" i="31"/>
  <c r="P112" i="25"/>
  <c r="T112" i="25"/>
  <c r="R112" i="25"/>
  <c r="T108" i="21"/>
  <c r="R108" i="21"/>
  <c r="P108" i="21"/>
  <c r="AT96" i="43"/>
  <c r="AX96" i="43"/>
  <c r="AV96" i="43"/>
  <c r="T109" i="25"/>
  <c r="P109" i="25"/>
  <c r="R109" i="25"/>
  <c r="AY100" i="45"/>
  <c r="AJ137" i="45"/>
  <c r="P102" i="32"/>
  <c r="T102" i="32"/>
  <c r="R102" i="32"/>
  <c r="AN149" i="59"/>
  <c r="AK150" i="59"/>
  <c r="AT102" i="57"/>
  <c r="AX102" i="57"/>
  <c r="AV102" i="57"/>
  <c r="AT101" i="57"/>
  <c r="AV101" i="57"/>
  <c r="AX101" i="57"/>
  <c r="AQ103" i="40"/>
  <c r="AU103" i="40"/>
  <c r="AS103" i="40"/>
  <c r="S100" i="40"/>
  <c r="W100" i="40"/>
  <c r="U100" i="40"/>
  <c r="R103" i="40"/>
  <c r="P103" i="40"/>
  <c r="T103" i="40"/>
  <c r="AQ107" i="36"/>
  <c r="AU107" i="36"/>
  <c r="AS107" i="36"/>
  <c r="AQ109" i="26"/>
  <c r="AU109" i="26"/>
  <c r="AS109" i="26"/>
  <c r="M100" i="44"/>
  <c r="P99" i="44"/>
  <c r="AO100" i="45"/>
  <c r="AR99" i="45"/>
  <c r="AL103" i="43"/>
  <c r="AO102" i="43"/>
  <c r="AT105" i="37"/>
  <c r="AX105" i="37"/>
  <c r="AV105" i="37"/>
  <c r="K135" i="43"/>
  <c r="I135" i="43"/>
  <c r="G135" i="43"/>
  <c r="P103" i="43"/>
  <c r="S102" i="43"/>
  <c r="AQ97" i="33"/>
  <c r="AU97" i="33"/>
  <c r="AS97" i="33"/>
  <c r="S96" i="34"/>
  <c r="W96" i="34"/>
  <c r="U96" i="34"/>
  <c r="AQ103" i="32"/>
  <c r="AU103" i="32"/>
  <c r="AS103" i="32"/>
  <c r="S103" i="59"/>
  <c r="W103" i="59"/>
  <c r="U103" i="59"/>
  <c r="AT96" i="30"/>
  <c r="AX96" i="30"/>
  <c r="AV96" i="30"/>
  <c r="X93" i="45"/>
  <c r="V93" i="45"/>
  <c r="H131" i="45"/>
  <c r="G143" i="59"/>
  <c r="K143" i="59"/>
  <c r="I143" i="59"/>
  <c r="AQ109" i="25"/>
  <c r="AU109" i="25"/>
  <c r="AS109" i="25"/>
  <c r="AY110" i="26"/>
  <c r="AI155" i="26"/>
  <c r="AW110" i="26"/>
  <c r="U100" i="59"/>
  <c r="S100" i="59"/>
  <c r="W100" i="59"/>
  <c r="AW95" i="45"/>
  <c r="AY95" i="45"/>
  <c r="AI133" i="45"/>
  <c r="AS105" i="35"/>
  <c r="AQ105" i="35"/>
  <c r="AU105" i="35"/>
  <c r="P104" i="31"/>
  <c r="T104" i="31"/>
  <c r="R104" i="31"/>
  <c r="W98" i="43"/>
  <c r="U98" i="43"/>
  <c r="S98" i="43"/>
  <c r="S104" i="35"/>
  <c r="W104" i="35"/>
  <c r="U104" i="35"/>
  <c r="AS102" i="35"/>
  <c r="AQ102" i="35"/>
  <c r="AU102" i="35"/>
  <c r="R110" i="25"/>
  <c r="T110" i="25"/>
  <c r="P110" i="25"/>
  <c r="R106" i="36"/>
  <c r="P106" i="36"/>
  <c r="T106" i="36"/>
  <c r="AV94" i="33"/>
  <c r="AX94" i="33"/>
  <c r="AT94" i="33"/>
  <c r="S102" i="31"/>
  <c r="W102" i="31"/>
  <c r="U102" i="31"/>
  <c r="P105" i="39"/>
  <c r="T105" i="39"/>
  <c r="R105" i="39"/>
  <c r="AI142" i="59"/>
  <c r="AY100" i="59"/>
  <c r="AW100" i="59"/>
  <c r="K60" i="34"/>
  <c r="N60" i="33"/>
  <c r="V104" i="57"/>
  <c r="H146" i="57"/>
  <c r="X104" i="57"/>
  <c r="P107" i="28"/>
  <c r="T107" i="28"/>
  <c r="R107" i="28"/>
  <c r="AV105" i="31"/>
  <c r="AT105" i="31"/>
  <c r="AX105" i="31"/>
  <c r="W95" i="44"/>
  <c r="U95" i="44"/>
  <c r="S95" i="44"/>
  <c r="AV108" i="36"/>
  <c r="AT108" i="36"/>
  <c r="AX108" i="36"/>
  <c r="U107" i="37"/>
  <c r="S107" i="37"/>
  <c r="W107" i="37"/>
  <c r="AY99" i="44"/>
  <c r="AV100" i="44"/>
  <c r="AQ108" i="37"/>
  <c r="AU108" i="37"/>
  <c r="AS108" i="37"/>
  <c r="P99" i="30"/>
  <c r="T99" i="30"/>
  <c r="R99" i="30"/>
  <c r="AQ95" i="43"/>
  <c r="AU95" i="43"/>
  <c r="AS95" i="43"/>
  <c r="AT107" i="21"/>
  <c r="AX107" i="21"/>
  <c r="AV107" i="21"/>
  <c r="AV105" i="39"/>
  <c r="AT105" i="39"/>
  <c r="AX105" i="39"/>
  <c r="P97" i="34"/>
  <c r="R97" i="34"/>
  <c r="T97" i="34"/>
  <c r="V101" i="57"/>
  <c r="X101" i="57"/>
  <c r="H143" i="57"/>
  <c r="AS94" i="34"/>
  <c r="AQ94" i="34"/>
  <c r="AU94" i="34"/>
  <c r="AV104" i="28"/>
  <c r="AX104" i="28"/>
  <c r="AT104" i="28"/>
  <c r="AX103" i="59"/>
  <c r="AT103" i="59"/>
  <c r="AV103" i="59"/>
  <c r="AL144" i="58"/>
  <c r="AJ144" i="58"/>
  <c r="AH144" i="58"/>
  <c r="P95" i="43"/>
  <c r="T95" i="43"/>
  <c r="R95" i="43"/>
  <c r="G145" i="58"/>
  <c r="I145" i="58"/>
  <c r="K145" i="58"/>
  <c r="AQ95" i="34"/>
  <c r="AS95" i="34"/>
  <c r="AU95" i="34"/>
  <c r="R96" i="33"/>
  <c r="P96" i="33"/>
  <c r="T96" i="33"/>
  <c r="AT112" i="26"/>
  <c r="AX112" i="26"/>
  <c r="AV112" i="26"/>
  <c r="AS98" i="30"/>
  <c r="AQ98" i="30"/>
  <c r="AU98" i="30"/>
  <c r="U104" i="32"/>
  <c r="S104" i="32"/>
  <c r="W104" i="32"/>
  <c r="R111" i="26"/>
  <c r="P111" i="26"/>
  <c r="T111" i="26"/>
  <c r="P103" i="31"/>
  <c r="T103" i="31"/>
  <c r="R103" i="31"/>
  <c r="P104" i="28"/>
  <c r="T104" i="28"/>
  <c r="R104" i="28"/>
  <c r="S105" i="31"/>
  <c r="W105" i="31"/>
  <c r="U105" i="31"/>
  <c r="R105" i="37"/>
  <c r="P105" i="37"/>
  <c r="T105" i="37"/>
  <c r="AQ101" i="40"/>
  <c r="AU101" i="40"/>
  <c r="AS101" i="40"/>
  <c r="X102" i="58"/>
  <c r="H144" i="58"/>
  <c r="V102" i="58"/>
  <c r="P106" i="28"/>
  <c r="T106" i="28"/>
  <c r="R106" i="28"/>
  <c r="P98" i="30"/>
  <c r="T98" i="30"/>
  <c r="R98" i="30"/>
  <c r="G147" i="32"/>
  <c r="K147" i="32"/>
  <c r="I147" i="32"/>
  <c r="P104" i="39"/>
  <c r="T104" i="39"/>
  <c r="R104" i="39"/>
  <c r="AW103" i="58"/>
  <c r="AI145" i="58"/>
  <c r="AY103" i="58"/>
  <c r="P102" i="35"/>
  <c r="T102" i="35"/>
  <c r="R102" i="35"/>
  <c r="AS103" i="39"/>
  <c r="AQ103" i="39"/>
  <c r="AU103" i="39"/>
  <c r="AV106" i="39"/>
  <c r="AT106" i="39"/>
  <c r="AX106" i="39"/>
  <c r="AS98" i="43"/>
  <c r="AU98" i="43"/>
  <c r="AQ98" i="43"/>
  <c r="AS103" i="31"/>
  <c r="AQ103" i="31"/>
  <c r="AU103" i="31"/>
  <c r="U103" i="57"/>
  <c r="W103" i="57"/>
  <c r="S103" i="57"/>
  <c r="AW104" i="57"/>
  <c r="AY104" i="57"/>
  <c r="AI146" i="57"/>
  <c r="AW103" i="57"/>
  <c r="AY103" i="57"/>
  <c r="AI145" i="57"/>
  <c r="P94" i="34"/>
  <c r="T94" i="34"/>
  <c r="R94" i="34"/>
  <c r="AT104" i="32"/>
  <c r="AX104" i="32"/>
  <c r="AV104" i="32"/>
  <c r="R97" i="33"/>
  <c r="P97" i="33"/>
  <c r="T97" i="33"/>
  <c r="S60" i="33"/>
  <c r="P60" i="34"/>
  <c r="P105" i="35"/>
  <c r="T105" i="35"/>
  <c r="R105" i="35"/>
  <c r="AH136" i="30"/>
  <c r="AL136" i="30"/>
  <c r="AJ136" i="30"/>
  <c r="X94" i="45"/>
  <c r="H132" i="45"/>
  <c r="V94" i="45"/>
  <c r="R94" i="33"/>
  <c r="P94" i="33"/>
  <c r="T94" i="33"/>
  <c r="AT107" i="37"/>
  <c r="AX107" i="37"/>
  <c r="AV107" i="37"/>
  <c r="AQ106" i="37"/>
  <c r="AU106" i="37"/>
  <c r="AS106" i="37"/>
  <c r="AV96" i="34"/>
  <c r="AX96" i="34"/>
  <c r="AT96" i="34"/>
  <c r="M100" i="45"/>
  <c r="P99" i="45"/>
  <c r="AP134" i="44"/>
  <c r="AR134" i="44"/>
  <c r="AN134" i="44"/>
  <c r="AQ110" i="25"/>
  <c r="AU110" i="25"/>
  <c r="AS110" i="25"/>
  <c r="R107" i="36"/>
  <c r="P107" i="36"/>
  <c r="T107" i="36"/>
  <c r="AI131" i="45"/>
  <c r="AW93" i="45"/>
  <c r="AY93" i="45"/>
  <c r="AS99" i="30"/>
  <c r="AQ99" i="30"/>
  <c r="AU99" i="30"/>
  <c r="AV104" i="35"/>
  <c r="AT104" i="35"/>
  <c r="AX104" i="35"/>
  <c r="AT106" i="21"/>
  <c r="AX106" i="21"/>
  <c r="AV106" i="21"/>
  <c r="AS106" i="28"/>
  <c r="AU106" i="28"/>
  <c r="AQ106" i="28"/>
  <c r="S102" i="40"/>
  <c r="W102" i="40"/>
  <c r="U102" i="40"/>
  <c r="R95" i="34"/>
  <c r="T95" i="34"/>
  <c r="P95" i="34"/>
  <c r="U107" i="21"/>
  <c r="W107" i="21"/>
  <c r="S107" i="21"/>
  <c r="AQ100" i="40"/>
  <c r="AU100" i="40"/>
  <c r="AS100" i="40"/>
  <c r="R103" i="32"/>
  <c r="T103" i="32"/>
  <c r="P103" i="32"/>
  <c r="N102" i="43"/>
  <c r="K103" i="43"/>
  <c r="S105" i="36"/>
  <c r="W105" i="36"/>
  <c r="U105" i="36"/>
  <c r="AK131" i="44"/>
  <c r="AO131" i="44"/>
  <c r="AM131" i="44"/>
  <c r="I143" i="58"/>
  <c r="K143" i="58"/>
  <c r="G143" i="58"/>
  <c r="W95" i="45"/>
  <c r="U95" i="45"/>
  <c r="S95" i="45"/>
  <c r="AQ102" i="32"/>
  <c r="AU102" i="32"/>
  <c r="AS102" i="32"/>
  <c r="AQ105" i="21"/>
  <c r="AU105" i="21"/>
  <c r="AS105" i="21"/>
  <c r="X97" i="30"/>
  <c r="H136" i="30"/>
  <c r="V97" i="30"/>
  <c r="AQ106" i="36"/>
  <c r="AU106" i="36"/>
  <c r="AS106" i="36"/>
  <c r="AS103" i="35"/>
  <c r="AQ103" i="35"/>
  <c r="AU103" i="35"/>
  <c r="AU97" i="34"/>
  <c r="AQ97" i="34"/>
  <c r="AS97" i="34"/>
  <c r="S93" i="44"/>
  <c r="U93" i="44"/>
  <c r="W93" i="44"/>
  <c r="AW105" i="28"/>
  <c r="AY105" i="28"/>
  <c r="AI148" i="28"/>
  <c r="AW97" i="43"/>
  <c r="AY97" i="43"/>
  <c r="AI136" i="43"/>
  <c r="R108" i="37"/>
  <c r="T108" i="37"/>
  <c r="P108" i="37"/>
  <c r="L100" i="44"/>
  <c r="O99" i="44"/>
  <c r="AQ111" i="26"/>
  <c r="AU111" i="26"/>
  <c r="AS111" i="26"/>
  <c r="R111" i="25"/>
  <c r="P111" i="25"/>
  <c r="T111" i="25"/>
  <c r="AS107" i="28"/>
  <c r="AU107" i="28"/>
  <c r="AQ107" i="28"/>
  <c r="AQ96" i="33"/>
  <c r="AU96" i="33"/>
  <c r="AS96" i="33"/>
  <c r="P103" i="35"/>
  <c r="T103" i="35"/>
  <c r="R103" i="35"/>
  <c r="X105" i="28"/>
  <c r="V105" i="28"/>
  <c r="H148" i="28"/>
  <c r="N100" i="44"/>
  <c r="Q99" i="44"/>
  <c r="AL146" i="58"/>
  <c r="AH146" i="58"/>
  <c r="AJ146" i="58"/>
  <c r="K144" i="59"/>
  <c r="G144" i="59"/>
  <c r="I144" i="59"/>
  <c r="R112" i="26"/>
  <c r="P112" i="26"/>
  <c r="T112" i="26"/>
  <c r="AY102" i="43"/>
  <c r="AV103" i="43"/>
  <c r="X102" i="57"/>
  <c r="H144" i="57"/>
  <c r="V102" i="57"/>
  <c r="AX94" i="44"/>
  <c r="AV94" i="44"/>
  <c r="AT94" i="44"/>
  <c r="AV112" i="25"/>
  <c r="AT112" i="25"/>
  <c r="AX112" i="25"/>
  <c r="U109" i="26"/>
  <c r="S109" i="26"/>
  <c r="W109" i="26"/>
  <c r="AQ105" i="36"/>
  <c r="AU105" i="36"/>
  <c r="AS105" i="36"/>
  <c r="R106" i="21"/>
  <c r="P106" i="21"/>
  <c r="T106" i="21"/>
  <c r="V94" i="44"/>
  <c r="X94" i="44"/>
  <c r="H132" i="44"/>
  <c r="AV94" i="45"/>
  <c r="AT94" i="45"/>
  <c r="AX94" i="45"/>
  <c r="AQ60" i="33"/>
  <c r="AN60" i="34"/>
  <c r="P96" i="30"/>
  <c r="T96" i="30"/>
  <c r="R96" i="30"/>
  <c r="AX101" i="59"/>
  <c r="AV101" i="59"/>
  <c r="AT101" i="59"/>
  <c r="AP60" i="33"/>
  <c r="AM60" i="34"/>
  <c r="AV102" i="40"/>
  <c r="AT102" i="40"/>
  <c r="AX102" i="40"/>
  <c r="H146" i="58"/>
  <c r="V104" i="58"/>
  <c r="X104" i="58"/>
  <c r="AT96" i="45"/>
  <c r="AX96" i="45"/>
  <c r="AV96" i="45"/>
  <c r="AK143" i="58"/>
  <c r="AO143" i="58"/>
  <c r="AM143" i="58"/>
  <c r="R106" i="37"/>
  <c r="P106" i="37"/>
  <c r="T106" i="37"/>
  <c r="AY105" i="32"/>
  <c r="AI147" i="32"/>
  <c r="AW105" i="32"/>
  <c r="S108" i="36"/>
  <c r="W108" i="36"/>
  <c r="U108" i="36"/>
  <c r="AV111" i="25"/>
  <c r="AX111" i="25"/>
  <c r="AT111" i="25"/>
  <c r="AV104" i="39"/>
  <c r="AT104" i="39"/>
  <c r="AX104" i="39"/>
  <c r="U110" i="26"/>
  <c r="S110" i="26"/>
  <c r="W110" i="26"/>
  <c r="O60" i="33"/>
  <c r="L60" i="34"/>
  <c r="W96" i="44"/>
  <c r="U96" i="44"/>
  <c r="S96" i="44"/>
  <c r="AS104" i="31"/>
  <c r="AQ104" i="31"/>
  <c r="AU104" i="31"/>
  <c r="AR100" i="44"/>
  <c r="AU99" i="44"/>
  <c r="R101" i="40"/>
  <c r="P101" i="40"/>
  <c r="T101" i="40"/>
  <c r="AJ144" i="59"/>
  <c r="AL144" i="59"/>
  <c r="AH144" i="59"/>
  <c r="O99" i="45" l="1"/>
  <c r="L100" i="45"/>
  <c r="AH141" i="43"/>
  <c r="AW103" i="43"/>
  <c r="AR149" i="59"/>
  <c r="AR150" i="59" s="1"/>
  <c r="AO150" i="59"/>
  <c r="AL133" i="44"/>
  <c r="AJ133" i="44"/>
  <c r="AH133" i="44"/>
  <c r="W97" i="43"/>
  <c r="U97" i="43"/>
  <c r="S97" i="43"/>
  <c r="AM137" i="45"/>
  <c r="AJ138" i="45"/>
  <c r="W109" i="25"/>
  <c r="S109" i="25"/>
  <c r="U109" i="25"/>
  <c r="W112" i="25"/>
  <c r="S112" i="25"/>
  <c r="U112" i="25"/>
  <c r="H134" i="45"/>
  <c r="X96" i="45"/>
  <c r="V96" i="45"/>
  <c r="AT108" i="21"/>
  <c r="AX108" i="21"/>
  <c r="AV108" i="21"/>
  <c r="T99" i="45"/>
  <c r="Q100" i="45"/>
  <c r="AT99" i="44"/>
  <c r="AQ100" i="44"/>
  <c r="U102" i="43"/>
  <c r="R103" i="43"/>
  <c r="W95" i="33"/>
  <c r="U95" i="33"/>
  <c r="S95" i="33"/>
  <c r="AT95" i="33"/>
  <c r="AV95" i="33"/>
  <c r="AX95" i="33"/>
  <c r="S102" i="32"/>
  <c r="U102" i="32"/>
  <c r="W102" i="32"/>
  <c r="AY96" i="43"/>
  <c r="AW96" i="43"/>
  <c r="AI135" i="43"/>
  <c r="W108" i="21"/>
  <c r="S108" i="21"/>
  <c r="U108" i="21"/>
  <c r="AT102" i="31"/>
  <c r="AV102" i="31"/>
  <c r="AX102" i="31"/>
  <c r="AQ99" i="45"/>
  <c r="AN100" i="45"/>
  <c r="H145" i="39"/>
  <c r="X103" i="39"/>
  <c r="V103" i="39"/>
  <c r="V105" i="21"/>
  <c r="X105" i="21"/>
  <c r="H148" i="21"/>
  <c r="S106" i="39"/>
  <c r="U106" i="39"/>
  <c r="W106" i="39"/>
  <c r="AR60" i="33"/>
  <c r="AO60" i="34"/>
  <c r="AQ149" i="59"/>
  <c r="AQ150" i="59" s="1"/>
  <c r="AN150" i="59"/>
  <c r="AW101" i="57"/>
  <c r="AY101" i="57"/>
  <c r="AI143" i="57"/>
  <c r="AI144" i="57"/>
  <c r="AW102" i="57"/>
  <c r="AY102" i="57"/>
  <c r="AT103" i="40"/>
  <c r="AX103" i="40"/>
  <c r="AV103" i="40"/>
  <c r="S103" i="40"/>
  <c r="W103" i="40"/>
  <c r="U103" i="40"/>
  <c r="V100" i="40"/>
  <c r="H141" i="40"/>
  <c r="X100" i="40"/>
  <c r="S101" i="40"/>
  <c r="W101" i="40"/>
  <c r="U101" i="40"/>
  <c r="O60" i="34"/>
  <c r="R60" i="33"/>
  <c r="AI134" i="45"/>
  <c r="AY96" i="45"/>
  <c r="AW96" i="45"/>
  <c r="AI143" i="59"/>
  <c r="AY101" i="59"/>
  <c r="AW101" i="59"/>
  <c r="K132" i="44"/>
  <c r="I132" i="44"/>
  <c r="G132" i="44"/>
  <c r="V109" i="26"/>
  <c r="H154" i="26"/>
  <c r="X109" i="26"/>
  <c r="V107" i="21"/>
  <c r="H150" i="21"/>
  <c r="X107" i="21"/>
  <c r="AY106" i="21"/>
  <c r="AI149" i="21"/>
  <c r="AW106" i="21"/>
  <c r="AY107" i="37"/>
  <c r="AW107" i="37"/>
  <c r="AI150" i="37"/>
  <c r="AK136" i="30"/>
  <c r="AO136" i="30"/>
  <c r="AM136" i="30"/>
  <c r="AV103" i="31"/>
  <c r="AT103" i="31"/>
  <c r="AX103" i="31"/>
  <c r="S97" i="34"/>
  <c r="W97" i="34"/>
  <c r="U97" i="34"/>
  <c r="AT108" i="37"/>
  <c r="AX108" i="37"/>
  <c r="AV108" i="37"/>
  <c r="S110" i="25"/>
  <c r="W110" i="25"/>
  <c r="U110" i="25"/>
  <c r="S104" i="31"/>
  <c r="W104" i="31"/>
  <c r="U104" i="31"/>
  <c r="S99" i="44"/>
  <c r="P100" i="44"/>
  <c r="AV104" i="31"/>
  <c r="AT104" i="31"/>
  <c r="AX104" i="31"/>
  <c r="V110" i="26"/>
  <c r="H155" i="26"/>
  <c r="X110" i="26"/>
  <c r="AH147" i="32"/>
  <c r="AL147" i="32"/>
  <c r="AJ147" i="32"/>
  <c r="AI132" i="45"/>
  <c r="AW94" i="45"/>
  <c r="AY94" i="45"/>
  <c r="G144" i="57"/>
  <c r="K144" i="57"/>
  <c r="I144" i="57"/>
  <c r="U112" i="26"/>
  <c r="S112" i="26"/>
  <c r="W112" i="26"/>
  <c r="L144" i="59"/>
  <c r="J144" i="59"/>
  <c r="N144" i="59"/>
  <c r="Q100" i="44"/>
  <c r="T99" i="44"/>
  <c r="G148" i="28"/>
  <c r="I148" i="28"/>
  <c r="K148" i="28"/>
  <c r="AV96" i="33"/>
  <c r="AT96" i="33"/>
  <c r="AX96" i="33"/>
  <c r="U108" i="37"/>
  <c r="S108" i="37"/>
  <c r="W108" i="37"/>
  <c r="AV103" i="35"/>
  <c r="AT103" i="35"/>
  <c r="AX103" i="35"/>
  <c r="AV106" i="36"/>
  <c r="AT106" i="36"/>
  <c r="AX106" i="36"/>
  <c r="AT102" i="32"/>
  <c r="AX102" i="32"/>
  <c r="AV102" i="32"/>
  <c r="V95" i="45"/>
  <c r="H133" i="45"/>
  <c r="X95" i="45"/>
  <c r="AV100" i="40"/>
  <c r="AT100" i="40"/>
  <c r="AX100" i="40"/>
  <c r="AX106" i="28"/>
  <c r="AT106" i="28"/>
  <c r="AV106" i="28"/>
  <c r="AQ134" i="44"/>
  <c r="AS134" i="44"/>
  <c r="AT106" i="37"/>
  <c r="AX106" i="37"/>
  <c r="AV106" i="37"/>
  <c r="K132" i="45"/>
  <c r="G132" i="45"/>
  <c r="I132" i="45"/>
  <c r="AV103" i="39"/>
  <c r="AT103" i="39"/>
  <c r="AX103" i="39"/>
  <c r="S102" i="35"/>
  <c r="W102" i="35"/>
  <c r="U102" i="35"/>
  <c r="G144" i="58"/>
  <c r="I144" i="58"/>
  <c r="K144" i="58"/>
  <c r="U105" i="37"/>
  <c r="S105" i="37"/>
  <c r="W105" i="37"/>
  <c r="X105" i="31"/>
  <c r="H147" i="31"/>
  <c r="V105" i="31"/>
  <c r="U111" i="26"/>
  <c r="S111" i="26"/>
  <c r="W111" i="26"/>
  <c r="N145" i="58"/>
  <c r="J145" i="58"/>
  <c r="L145" i="58"/>
  <c r="U95" i="43"/>
  <c r="W95" i="43"/>
  <c r="S95" i="43"/>
  <c r="AM144" i="58"/>
  <c r="AK144" i="58"/>
  <c r="AO144" i="58"/>
  <c r="U99" i="30"/>
  <c r="S99" i="30"/>
  <c r="W99" i="30"/>
  <c r="AW105" i="31"/>
  <c r="AI147" i="31"/>
  <c r="AY105" i="31"/>
  <c r="U107" i="28"/>
  <c r="W107" i="28"/>
  <c r="S107" i="28"/>
  <c r="AV102" i="35"/>
  <c r="AT102" i="35"/>
  <c r="AX102" i="35"/>
  <c r="X104" i="35"/>
  <c r="V104" i="35"/>
  <c r="H146" i="35"/>
  <c r="AV109" i="25"/>
  <c r="AX109" i="25"/>
  <c r="AT109" i="25"/>
  <c r="AV97" i="33"/>
  <c r="AT97" i="33"/>
  <c r="AX97" i="33"/>
  <c r="S103" i="43"/>
  <c r="V102" i="43"/>
  <c r="J135" i="43"/>
  <c r="L135" i="43"/>
  <c r="N135" i="43"/>
  <c r="AV107" i="36"/>
  <c r="AT107" i="36"/>
  <c r="AX107" i="36"/>
  <c r="AY111" i="25"/>
  <c r="AI156" i="25"/>
  <c r="AW111" i="25"/>
  <c r="AT60" i="33"/>
  <c r="AQ60" i="34"/>
  <c r="AI132" i="44"/>
  <c r="AW94" i="44"/>
  <c r="AY94" i="44"/>
  <c r="AY103" i="43"/>
  <c r="AJ141" i="43"/>
  <c r="AM146" i="58"/>
  <c r="AK146" i="58"/>
  <c r="AO146" i="58"/>
  <c r="AT107" i="28"/>
  <c r="AV107" i="28"/>
  <c r="AX107" i="28"/>
  <c r="AT111" i="26"/>
  <c r="AX111" i="26"/>
  <c r="AV111" i="26"/>
  <c r="AV97" i="34"/>
  <c r="AT97" i="34"/>
  <c r="AX97" i="34"/>
  <c r="AJ145" i="58"/>
  <c r="AL145" i="58"/>
  <c r="AH145" i="58"/>
  <c r="U98" i="30"/>
  <c r="S98" i="30"/>
  <c r="W98" i="30"/>
  <c r="S104" i="28"/>
  <c r="W104" i="28"/>
  <c r="U104" i="28"/>
  <c r="V104" i="32"/>
  <c r="H146" i="32"/>
  <c r="X104" i="32"/>
  <c r="S96" i="33"/>
  <c r="W96" i="33"/>
  <c r="U96" i="33"/>
  <c r="AW104" i="28"/>
  <c r="AI147" i="28"/>
  <c r="AY104" i="28"/>
  <c r="AY107" i="21"/>
  <c r="AI150" i="21"/>
  <c r="AW107" i="21"/>
  <c r="V107" i="37"/>
  <c r="X107" i="37"/>
  <c r="H150" i="37"/>
  <c r="V95" i="44"/>
  <c r="H133" i="44"/>
  <c r="X95" i="44"/>
  <c r="I146" i="57"/>
  <c r="G146" i="57"/>
  <c r="K146" i="57"/>
  <c r="S105" i="39"/>
  <c r="W105" i="39"/>
  <c r="U105" i="39"/>
  <c r="X102" i="31"/>
  <c r="H144" i="31"/>
  <c r="V102" i="31"/>
  <c r="S106" i="36"/>
  <c r="W106" i="36"/>
  <c r="U106" i="36"/>
  <c r="G131" i="45"/>
  <c r="I131" i="45"/>
  <c r="K131" i="45"/>
  <c r="X103" i="59"/>
  <c r="H145" i="59"/>
  <c r="V103" i="59"/>
  <c r="AO144" i="59"/>
  <c r="AK144" i="59"/>
  <c r="AM144" i="59"/>
  <c r="X96" i="44"/>
  <c r="V96" i="44"/>
  <c r="H134" i="44"/>
  <c r="V108" i="36"/>
  <c r="H151" i="36"/>
  <c r="X108" i="36"/>
  <c r="AR143" i="58"/>
  <c r="AN143" i="58"/>
  <c r="AP143" i="58"/>
  <c r="G146" i="58"/>
  <c r="K146" i="58"/>
  <c r="I146" i="58"/>
  <c r="U96" i="30"/>
  <c r="S96" i="30"/>
  <c r="W96" i="30"/>
  <c r="AV105" i="36"/>
  <c r="AT105" i="36"/>
  <c r="AX105" i="36"/>
  <c r="R99" i="44"/>
  <c r="O100" i="44"/>
  <c r="AT105" i="21"/>
  <c r="AX105" i="21"/>
  <c r="AV105" i="21"/>
  <c r="N103" i="43"/>
  <c r="Q102" i="43"/>
  <c r="V102" i="40"/>
  <c r="H143" i="40"/>
  <c r="X102" i="40"/>
  <c r="AT99" i="30"/>
  <c r="AX99" i="30"/>
  <c r="AV99" i="30"/>
  <c r="AV110" i="25"/>
  <c r="AT110" i="25"/>
  <c r="AX110" i="25"/>
  <c r="AI135" i="34"/>
  <c r="AY96" i="34"/>
  <c r="AW96" i="34"/>
  <c r="S94" i="33"/>
  <c r="W94" i="33"/>
  <c r="U94" i="33"/>
  <c r="S60" i="34"/>
  <c r="V60" i="33"/>
  <c r="S94" i="34"/>
  <c r="W94" i="34"/>
  <c r="U94" i="34"/>
  <c r="AH146" i="57"/>
  <c r="AL146" i="57"/>
  <c r="AJ146" i="57"/>
  <c r="V103" i="57"/>
  <c r="X103" i="57"/>
  <c r="H145" i="57"/>
  <c r="AW106" i="39"/>
  <c r="AY106" i="39"/>
  <c r="AI148" i="39"/>
  <c r="L147" i="32"/>
  <c r="J147" i="32"/>
  <c r="N147" i="32"/>
  <c r="AT98" i="30"/>
  <c r="AX98" i="30"/>
  <c r="AV98" i="30"/>
  <c r="AY112" i="26"/>
  <c r="AI157" i="26"/>
  <c r="AW112" i="26"/>
  <c r="AV95" i="34"/>
  <c r="AX95" i="34"/>
  <c r="AT95" i="34"/>
  <c r="AW103" i="59"/>
  <c r="AY103" i="59"/>
  <c r="AI145" i="59"/>
  <c r="I143" i="57"/>
  <c r="G143" i="57"/>
  <c r="K143" i="57"/>
  <c r="AV95" i="43"/>
  <c r="AX95" i="43"/>
  <c r="AT95" i="43"/>
  <c r="N60" i="34"/>
  <c r="Q60" i="33"/>
  <c r="AH142" i="59"/>
  <c r="AJ142" i="59"/>
  <c r="AL142" i="59"/>
  <c r="H137" i="43"/>
  <c r="V98" i="43"/>
  <c r="X98" i="43"/>
  <c r="AV105" i="35"/>
  <c r="AT105" i="35"/>
  <c r="AX105" i="35"/>
  <c r="H142" i="59"/>
  <c r="X100" i="59"/>
  <c r="V100" i="59"/>
  <c r="AH155" i="26"/>
  <c r="AL155" i="26"/>
  <c r="AJ155" i="26"/>
  <c r="L143" i="59"/>
  <c r="N143" i="59"/>
  <c r="J143" i="59"/>
  <c r="H135" i="34"/>
  <c r="V96" i="34"/>
  <c r="X96" i="34"/>
  <c r="AT109" i="26"/>
  <c r="AX109" i="26"/>
  <c r="AV109" i="26"/>
  <c r="AW104" i="39"/>
  <c r="AY104" i="39"/>
  <c r="AI146" i="39"/>
  <c r="S111" i="25"/>
  <c r="W111" i="25"/>
  <c r="U111" i="25"/>
  <c r="AL148" i="28"/>
  <c r="AH148" i="28"/>
  <c r="AJ148" i="28"/>
  <c r="G136" i="30"/>
  <c r="K136" i="30"/>
  <c r="I136" i="30"/>
  <c r="AR131" i="44"/>
  <c r="AP131" i="44"/>
  <c r="AN131" i="44"/>
  <c r="S107" i="36"/>
  <c r="W107" i="36"/>
  <c r="U107" i="36"/>
  <c r="AJ145" i="57"/>
  <c r="AH145" i="57"/>
  <c r="AL145" i="57"/>
  <c r="AX98" i="43"/>
  <c r="AT98" i="43"/>
  <c r="AV98" i="43"/>
  <c r="AV101" i="40"/>
  <c r="AT101" i="40"/>
  <c r="AX101" i="40"/>
  <c r="AU100" i="44"/>
  <c r="AX99" i="44"/>
  <c r="U106" i="37"/>
  <c r="S106" i="37"/>
  <c r="W106" i="37"/>
  <c r="AY102" i="40"/>
  <c r="AI143" i="40"/>
  <c r="AW102" i="40"/>
  <c r="AS60" i="33"/>
  <c r="AP60" i="34"/>
  <c r="U106" i="21"/>
  <c r="W106" i="21"/>
  <c r="S106" i="21"/>
  <c r="AY112" i="25"/>
  <c r="AI157" i="25"/>
  <c r="AW112" i="25"/>
  <c r="S103" i="35"/>
  <c r="W103" i="35"/>
  <c r="U103" i="35"/>
  <c r="AH136" i="43"/>
  <c r="AJ136" i="43"/>
  <c r="AL136" i="43"/>
  <c r="V93" i="44"/>
  <c r="X93" i="44"/>
  <c r="H131" i="44"/>
  <c r="N143" i="58"/>
  <c r="L143" i="58"/>
  <c r="J143" i="58"/>
  <c r="V105" i="36"/>
  <c r="H148" i="36"/>
  <c r="X105" i="36"/>
  <c r="U103" i="32"/>
  <c r="S103" i="32"/>
  <c r="W103" i="32"/>
  <c r="S95" i="34"/>
  <c r="W95" i="34"/>
  <c r="U95" i="34"/>
  <c r="AW104" i="35"/>
  <c r="AY104" i="35"/>
  <c r="AI146" i="35"/>
  <c r="AL131" i="45"/>
  <c r="AH131" i="45"/>
  <c r="AJ131" i="45"/>
  <c r="S99" i="45"/>
  <c r="P100" i="45"/>
  <c r="S105" i="35"/>
  <c r="W105" i="35"/>
  <c r="U105" i="35"/>
  <c r="S97" i="33"/>
  <c r="W97" i="33"/>
  <c r="U97" i="33"/>
  <c r="AY104" i="32"/>
  <c r="AI146" i="32"/>
  <c r="AW104" i="32"/>
  <c r="S104" i="39"/>
  <c r="W104" i="39"/>
  <c r="U104" i="39"/>
  <c r="S106" i="28"/>
  <c r="U106" i="28"/>
  <c r="W106" i="28"/>
  <c r="S103" i="31"/>
  <c r="W103" i="31"/>
  <c r="U103" i="31"/>
  <c r="AV94" i="34"/>
  <c r="AX94" i="34"/>
  <c r="AT94" i="34"/>
  <c r="AW105" i="39"/>
  <c r="AY105" i="39"/>
  <c r="AI147" i="39"/>
  <c r="AY100" i="44"/>
  <c r="AJ137" i="44"/>
  <c r="AY108" i="36"/>
  <c r="AI151" i="36"/>
  <c r="AW108" i="36"/>
  <c r="AY94" i="33"/>
  <c r="AI133" i="33"/>
  <c r="AW94" i="33"/>
  <c r="AJ133" i="45"/>
  <c r="AH133" i="45"/>
  <c r="AL133" i="45"/>
  <c r="AW96" i="30"/>
  <c r="AY96" i="30"/>
  <c r="AI135" i="30"/>
  <c r="AT103" i="32"/>
  <c r="AX103" i="32"/>
  <c r="AV103" i="32"/>
  <c r="AY105" i="37"/>
  <c r="AI148" i="37"/>
  <c r="AW105" i="37"/>
  <c r="AO103" i="43"/>
  <c r="AR102" i="43"/>
  <c r="AU99" i="45"/>
  <c r="AR100" i="45"/>
  <c r="O100" i="45" l="1"/>
  <c r="R99" i="45"/>
  <c r="AK141" i="43"/>
  <c r="AH142" i="43"/>
  <c r="X97" i="43"/>
  <c r="V97" i="43"/>
  <c r="H136" i="43"/>
  <c r="AK133" i="44"/>
  <c r="AO133" i="44"/>
  <c r="AM133" i="44"/>
  <c r="K148" i="21"/>
  <c r="AJ135" i="43"/>
  <c r="AH135" i="43"/>
  <c r="AL135" i="43"/>
  <c r="AT99" i="45"/>
  <c r="AQ100" i="45"/>
  <c r="U103" i="43"/>
  <c r="X102" i="43"/>
  <c r="T100" i="45"/>
  <c r="W99" i="45"/>
  <c r="H154" i="25"/>
  <c r="X109" i="25"/>
  <c r="V109" i="25"/>
  <c r="AU60" i="33"/>
  <c r="AR60" i="34"/>
  <c r="G148" i="21"/>
  <c r="I148" i="21"/>
  <c r="AW102" i="31"/>
  <c r="AY102" i="31"/>
  <c r="AI144" i="31"/>
  <c r="AI134" i="33"/>
  <c r="AW95" i="33"/>
  <c r="AY95" i="33"/>
  <c r="X112" i="25"/>
  <c r="V112" i="25"/>
  <c r="H157" i="25"/>
  <c r="H148" i="39"/>
  <c r="X106" i="39"/>
  <c r="V106" i="39"/>
  <c r="I145" i="39"/>
  <c r="G145" i="39"/>
  <c r="K145" i="39"/>
  <c r="H151" i="21"/>
  <c r="X108" i="21"/>
  <c r="V108" i="21"/>
  <c r="X102" i="32"/>
  <c r="V102" i="32"/>
  <c r="H144" i="32"/>
  <c r="V95" i="33"/>
  <c r="H134" i="33"/>
  <c r="X95" i="33"/>
  <c r="AW99" i="44"/>
  <c r="AT100" i="44"/>
  <c r="AI151" i="21"/>
  <c r="AW108" i="21"/>
  <c r="AY108" i="21"/>
  <c r="I134" i="45"/>
  <c r="G134" i="45"/>
  <c r="K134" i="45"/>
  <c r="AP137" i="45"/>
  <c r="AM138" i="45"/>
  <c r="AJ144" i="57"/>
  <c r="AH144" i="57"/>
  <c r="AL144" i="57"/>
  <c r="AH143" i="57"/>
  <c r="AL143" i="57"/>
  <c r="AJ143" i="57"/>
  <c r="I141" i="40"/>
  <c r="G141" i="40"/>
  <c r="K141" i="40"/>
  <c r="AW103" i="40"/>
  <c r="AY103" i="40"/>
  <c r="AI144" i="40"/>
  <c r="V103" i="40"/>
  <c r="H144" i="40"/>
  <c r="X103" i="40"/>
  <c r="AH135" i="30"/>
  <c r="AL135" i="30"/>
  <c r="AJ135" i="30"/>
  <c r="AJ138" i="44"/>
  <c r="AM137" i="44"/>
  <c r="X104" i="39"/>
  <c r="V104" i="39"/>
  <c r="H146" i="39"/>
  <c r="X105" i="35"/>
  <c r="V105" i="35"/>
  <c r="H147" i="35"/>
  <c r="V103" i="32"/>
  <c r="H145" i="32"/>
  <c r="X103" i="32"/>
  <c r="AY109" i="26"/>
  <c r="AI154" i="26"/>
  <c r="AW109" i="26"/>
  <c r="AK142" i="59"/>
  <c r="AM142" i="59"/>
  <c r="AO142" i="59"/>
  <c r="G133" i="44"/>
  <c r="K133" i="44"/>
  <c r="I133" i="44"/>
  <c r="AO145" i="58"/>
  <c r="AK145" i="58"/>
  <c r="AM145" i="58"/>
  <c r="X107" i="28"/>
  <c r="V107" i="28"/>
  <c r="H150" i="28"/>
  <c r="AY108" i="37"/>
  <c r="AI151" i="37"/>
  <c r="AW108" i="37"/>
  <c r="AH150" i="37"/>
  <c r="AL150" i="37"/>
  <c r="AJ150" i="37"/>
  <c r="AH149" i="21"/>
  <c r="AL149" i="21"/>
  <c r="AJ149" i="21"/>
  <c r="G154" i="26"/>
  <c r="K154" i="26"/>
  <c r="I154" i="26"/>
  <c r="J132" i="44"/>
  <c r="N132" i="44"/>
  <c r="L132" i="44"/>
  <c r="AJ147" i="39"/>
  <c r="AH147" i="39"/>
  <c r="AL147" i="39"/>
  <c r="AJ143" i="40"/>
  <c r="AH143" i="40"/>
  <c r="AL143" i="40"/>
  <c r="AW105" i="35"/>
  <c r="AY105" i="35"/>
  <c r="AI147" i="35"/>
  <c r="O147" i="32"/>
  <c r="M147" i="32"/>
  <c r="Q147" i="32"/>
  <c r="R100" i="44"/>
  <c r="U99" i="44"/>
  <c r="V106" i="36"/>
  <c r="H149" i="36"/>
  <c r="X106" i="36"/>
  <c r="J146" i="57"/>
  <c r="N146" i="57"/>
  <c r="L146" i="57"/>
  <c r="AY97" i="34"/>
  <c r="AI136" i="34"/>
  <c r="AW97" i="34"/>
  <c r="AY97" i="33"/>
  <c r="AI136" i="33"/>
  <c r="AW97" i="33"/>
  <c r="L144" i="58"/>
  <c r="J144" i="58"/>
  <c r="N144" i="58"/>
  <c r="X104" i="31"/>
  <c r="H146" i="31"/>
  <c r="V104" i="31"/>
  <c r="AX99" i="45"/>
  <c r="AU100" i="45"/>
  <c r="AH148" i="37"/>
  <c r="AL148" i="37"/>
  <c r="AJ148" i="37"/>
  <c r="V97" i="33"/>
  <c r="H136" i="33"/>
  <c r="X97" i="33"/>
  <c r="AJ157" i="25"/>
  <c r="AL157" i="25"/>
  <c r="AH157" i="25"/>
  <c r="V106" i="37"/>
  <c r="H149" i="37"/>
  <c r="X106" i="37"/>
  <c r="AY101" i="40"/>
  <c r="AI142" i="40"/>
  <c r="AW101" i="40"/>
  <c r="J136" i="30"/>
  <c r="N136" i="30"/>
  <c r="L136" i="30"/>
  <c r="AK148" i="28"/>
  <c r="AO148" i="28"/>
  <c r="AM148" i="28"/>
  <c r="K137" i="43"/>
  <c r="I137" i="43"/>
  <c r="G137" i="43"/>
  <c r="AW95" i="34"/>
  <c r="AI134" i="34"/>
  <c r="AY95" i="34"/>
  <c r="X94" i="34"/>
  <c r="H133" i="34"/>
  <c r="V94" i="34"/>
  <c r="Q103" i="43"/>
  <c r="T102" i="43"/>
  <c r="AQ143" i="58"/>
  <c r="AS143" i="58"/>
  <c r="AR144" i="59"/>
  <c r="AP144" i="59"/>
  <c r="AN144" i="59"/>
  <c r="L131" i="45"/>
  <c r="N131" i="45"/>
  <c r="J131" i="45"/>
  <c r="AJ147" i="28"/>
  <c r="AL147" i="28"/>
  <c r="AH147" i="28"/>
  <c r="AN146" i="58"/>
  <c r="AP146" i="58"/>
  <c r="AR146" i="58"/>
  <c r="I146" i="35"/>
  <c r="G146" i="35"/>
  <c r="K146" i="35"/>
  <c r="X99" i="30"/>
  <c r="H138" i="30"/>
  <c r="V99" i="30"/>
  <c r="V105" i="37"/>
  <c r="H148" i="37"/>
  <c r="X105" i="37"/>
  <c r="AY102" i="32"/>
  <c r="AI144" i="32"/>
  <c r="AW102" i="32"/>
  <c r="V108" i="37"/>
  <c r="X108" i="37"/>
  <c r="H151" i="37"/>
  <c r="G155" i="26"/>
  <c r="K155" i="26"/>
  <c r="I155" i="26"/>
  <c r="AW94" i="34"/>
  <c r="AI133" i="34"/>
  <c r="AY94" i="34"/>
  <c r="I131" i="44"/>
  <c r="G131" i="44"/>
  <c r="K131" i="44"/>
  <c r="AJ146" i="39"/>
  <c r="AH146" i="39"/>
  <c r="AL146" i="39"/>
  <c r="I143" i="40"/>
  <c r="G143" i="40"/>
  <c r="K143" i="40"/>
  <c r="AY105" i="21"/>
  <c r="AI148" i="21"/>
  <c r="AW105" i="21"/>
  <c r="G134" i="44"/>
  <c r="K134" i="44"/>
  <c r="I134" i="44"/>
  <c r="V96" i="33"/>
  <c r="H135" i="33"/>
  <c r="X96" i="33"/>
  <c r="X98" i="30"/>
  <c r="V98" i="30"/>
  <c r="H137" i="30"/>
  <c r="AY111" i="26"/>
  <c r="AI156" i="26"/>
  <c r="AW111" i="26"/>
  <c r="AJ132" i="44"/>
  <c r="AL132" i="44"/>
  <c r="AH132" i="44"/>
  <c r="AY107" i="36"/>
  <c r="AI150" i="36"/>
  <c r="AW107" i="36"/>
  <c r="AW102" i="35"/>
  <c r="AY102" i="35"/>
  <c r="AI144" i="35"/>
  <c r="X102" i="35"/>
  <c r="V102" i="35"/>
  <c r="H144" i="35"/>
  <c r="AY106" i="37"/>
  <c r="AW106" i="37"/>
  <c r="AI149" i="37"/>
  <c r="M144" i="59"/>
  <c r="Q144" i="59"/>
  <c r="O144" i="59"/>
  <c r="AR103" i="43"/>
  <c r="AU102" i="43"/>
  <c r="AY103" i="32"/>
  <c r="AI145" i="32"/>
  <c r="AW103" i="32"/>
  <c r="AK133" i="45"/>
  <c r="AM133" i="45"/>
  <c r="AO133" i="45"/>
  <c r="AJ151" i="36"/>
  <c r="AH151" i="36"/>
  <c r="AL151" i="36"/>
  <c r="AH146" i="32"/>
  <c r="AL146" i="32"/>
  <c r="AJ146" i="32"/>
  <c r="AK131" i="45"/>
  <c r="AO131" i="45"/>
  <c r="AM131" i="45"/>
  <c r="X95" i="34"/>
  <c r="H134" i="34"/>
  <c r="V95" i="34"/>
  <c r="AV60" i="33"/>
  <c r="AS60" i="34"/>
  <c r="AY98" i="43"/>
  <c r="AW98" i="43"/>
  <c r="AI137" i="43"/>
  <c r="I135" i="34"/>
  <c r="G135" i="34"/>
  <c r="K135" i="34"/>
  <c r="AY95" i="43"/>
  <c r="AI134" i="43"/>
  <c r="AW95" i="43"/>
  <c r="J143" i="57"/>
  <c r="N143" i="57"/>
  <c r="L143" i="57"/>
  <c r="I145" i="57"/>
  <c r="K145" i="57"/>
  <c r="G145" i="57"/>
  <c r="AK146" i="57"/>
  <c r="AO146" i="57"/>
  <c r="AM146" i="57"/>
  <c r="V94" i="33"/>
  <c r="H133" i="33"/>
  <c r="X94" i="33"/>
  <c r="AJ135" i="34"/>
  <c r="AH135" i="34"/>
  <c r="AL135" i="34"/>
  <c r="X96" i="30"/>
  <c r="V96" i="30"/>
  <c r="H135" i="30"/>
  <c r="J146" i="58"/>
  <c r="N146" i="58"/>
  <c r="L146" i="58"/>
  <c r="I151" i="36"/>
  <c r="G151" i="36"/>
  <c r="K151" i="36"/>
  <c r="X105" i="39"/>
  <c r="V105" i="39"/>
  <c r="H147" i="39"/>
  <c r="G150" i="37"/>
  <c r="K150" i="37"/>
  <c r="I150" i="37"/>
  <c r="AH150" i="21"/>
  <c r="AL150" i="21"/>
  <c r="AJ150" i="21"/>
  <c r="X104" i="28"/>
  <c r="V104" i="28"/>
  <c r="H147" i="28"/>
  <c r="AW107" i="28"/>
  <c r="AY107" i="28"/>
  <c r="AI150" i="28"/>
  <c r="AW60" i="33"/>
  <c r="AT60" i="34"/>
  <c r="V103" i="43"/>
  <c r="G141" i="43"/>
  <c r="AY109" i="25"/>
  <c r="AI154" i="25"/>
  <c r="AW109" i="25"/>
  <c r="AP144" i="58"/>
  <c r="AR144" i="58"/>
  <c r="AN144" i="58"/>
  <c r="X95" i="43"/>
  <c r="V95" i="43"/>
  <c r="H134" i="43"/>
  <c r="O145" i="58"/>
  <c r="M145" i="58"/>
  <c r="Q145" i="58"/>
  <c r="AW103" i="39"/>
  <c r="AY103" i="39"/>
  <c r="AI145" i="39"/>
  <c r="AW106" i="28"/>
  <c r="AI149" i="28"/>
  <c r="AY106" i="28"/>
  <c r="G133" i="45"/>
  <c r="I133" i="45"/>
  <c r="K133" i="45"/>
  <c r="AW103" i="35"/>
  <c r="AY103" i="35"/>
  <c r="AI145" i="35"/>
  <c r="W99" i="44"/>
  <c r="T100" i="44"/>
  <c r="V112" i="26"/>
  <c r="H157" i="26"/>
  <c r="X112" i="26"/>
  <c r="N144" i="57"/>
  <c r="J144" i="57"/>
  <c r="L144" i="57"/>
  <c r="AJ132" i="45"/>
  <c r="AL132" i="45"/>
  <c r="AH132" i="45"/>
  <c r="AM147" i="32"/>
  <c r="AO147" i="32"/>
  <c r="AK147" i="32"/>
  <c r="V110" i="25"/>
  <c r="H155" i="25"/>
  <c r="X110" i="25"/>
  <c r="AW103" i="31"/>
  <c r="AI145" i="31"/>
  <c r="AY103" i="31"/>
  <c r="AP136" i="30"/>
  <c r="AN136" i="30"/>
  <c r="AR136" i="30"/>
  <c r="AH134" i="45"/>
  <c r="AJ134" i="45"/>
  <c r="AL134" i="45"/>
  <c r="V101" i="40"/>
  <c r="H142" i="40"/>
  <c r="X101" i="40"/>
  <c r="AJ133" i="33"/>
  <c r="AH133" i="33"/>
  <c r="AL133" i="33"/>
  <c r="X106" i="28"/>
  <c r="V106" i="28"/>
  <c r="H149" i="28"/>
  <c r="M143" i="59"/>
  <c r="O143" i="59"/>
  <c r="Q143" i="59"/>
  <c r="AH157" i="26"/>
  <c r="AL157" i="26"/>
  <c r="AJ157" i="26"/>
  <c r="AM141" i="43"/>
  <c r="AJ142" i="43"/>
  <c r="X103" i="31"/>
  <c r="H145" i="31"/>
  <c r="V103" i="31"/>
  <c r="S100" i="45"/>
  <c r="V99" i="45"/>
  <c r="AJ146" i="35"/>
  <c r="AH146" i="35"/>
  <c r="AL146" i="35"/>
  <c r="I148" i="36"/>
  <c r="G148" i="36"/>
  <c r="K148" i="36"/>
  <c r="O143" i="58"/>
  <c r="M143" i="58"/>
  <c r="Q143" i="58"/>
  <c r="AO136" i="43"/>
  <c r="AK136" i="43"/>
  <c r="AM136" i="43"/>
  <c r="X103" i="35"/>
  <c r="V103" i="35"/>
  <c r="H145" i="35"/>
  <c r="V106" i="21"/>
  <c r="H149" i="21"/>
  <c r="X106" i="21"/>
  <c r="AI137" i="44"/>
  <c r="AX100" i="44"/>
  <c r="AK145" i="57"/>
  <c r="AM145" i="57"/>
  <c r="AO145" i="57"/>
  <c r="V107" i="36"/>
  <c r="H150" i="36"/>
  <c r="X107" i="36"/>
  <c r="AS131" i="44"/>
  <c r="AQ131" i="44"/>
  <c r="V111" i="25"/>
  <c r="H156" i="25"/>
  <c r="X111" i="25"/>
  <c r="AM155" i="26"/>
  <c r="AO155" i="26"/>
  <c r="AK155" i="26"/>
  <c r="K142" i="59"/>
  <c r="I142" i="59"/>
  <c r="G142" i="59"/>
  <c r="T60" i="33"/>
  <c r="Q60" i="34"/>
  <c r="AH145" i="59"/>
  <c r="AL145" i="59"/>
  <c r="AJ145" i="59"/>
  <c r="AW98" i="30"/>
  <c r="AI137" i="30"/>
  <c r="AY98" i="30"/>
  <c r="AJ148" i="39"/>
  <c r="AH148" i="39"/>
  <c r="AL148" i="39"/>
  <c r="V60" i="34"/>
  <c r="G99" i="33"/>
  <c r="AY110" i="25"/>
  <c r="AI155" i="25"/>
  <c r="AW110" i="25"/>
  <c r="AW99" i="30"/>
  <c r="AY99" i="30"/>
  <c r="AI138" i="30"/>
  <c r="AY105" i="36"/>
  <c r="AI148" i="36"/>
  <c r="AW105" i="36"/>
  <c r="G145" i="59"/>
  <c r="I145" i="59"/>
  <c r="K145" i="59"/>
  <c r="G144" i="31"/>
  <c r="K144" i="31"/>
  <c r="I144" i="31"/>
  <c r="G146" i="32"/>
  <c r="K146" i="32"/>
  <c r="I146" i="32"/>
  <c r="AJ156" i="25"/>
  <c r="AL156" i="25"/>
  <c r="AH156" i="25"/>
  <c r="Q135" i="43"/>
  <c r="O135" i="43"/>
  <c r="M135" i="43"/>
  <c r="AH147" i="31"/>
  <c r="AL147" i="31"/>
  <c r="AJ147" i="31"/>
  <c r="V111" i="26"/>
  <c r="H156" i="26"/>
  <c r="X111" i="26"/>
  <c r="G147" i="31"/>
  <c r="K147" i="31"/>
  <c r="I147" i="31"/>
  <c r="N132" i="45"/>
  <c r="L132" i="45"/>
  <c r="J132" i="45"/>
  <c r="AY100" i="40"/>
  <c r="AI141" i="40"/>
  <c r="AW100" i="40"/>
  <c r="AY106" i="36"/>
  <c r="AI149" i="36"/>
  <c r="AW106" i="36"/>
  <c r="AY96" i="33"/>
  <c r="AI135" i="33"/>
  <c r="AW96" i="33"/>
  <c r="J148" i="28"/>
  <c r="N148" i="28"/>
  <c r="L148" i="28"/>
  <c r="AW104" i="31"/>
  <c r="AI146" i="31"/>
  <c r="AY104" i="31"/>
  <c r="V99" i="44"/>
  <c r="S100" i="44"/>
  <c r="H136" i="34"/>
  <c r="V97" i="34"/>
  <c r="X97" i="34"/>
  <c r="G150" i="21"/>
  <c r="K150" i="21"/>
  <c r="I150" i="21"/>
  <c r="AH143" i="59"/>
  <c r="AJ143" i="59"/>
  <c r="AL143" i="59"/>
  <c r="R60" i="34"/>
  <c r="U60" i="33"/>
  <c r="U99" i="45" l="1"/>
  <c r="R100" i="45"/>
  <c r="AN141" i="43"/>
  <c r="AK142" i="43"/>
  <c r="I136" i="43"/>
  <c r="K136" i="43"/>
  <c r="G136" i="43"/>
  <c r="AR133" i="44"/>
  <c r="AP133" i="44"/>
  <c r="AN133" i="44"/>
  <c r="L148" i="21"/>
  <c r="J148" i="21"/>
  <c r="AL151" i="21"/>
  <c r="AJ151" i="21"/>
  <c r="AH151" i="21"/>
  <c r="G134" i="33"/>
  <c r="K134" i="33"/>
  <c r="I134" i="33"/>
  <c r="N145" i="39"/>
  <c r="L145" i="39"/>
  <c r="J145" i="39"/>
  <c r="AJ144" i="31"/>
  <c r="AL144" i="31"/>
  <c r="AH144" i="31"/>
  <c r="N148" i="21"/>
  <c r="AW99" i="45"/>
  <c r="AT100" i="45"/>
  <c r="K148" i="39"/>
  <c r="I148" i="39"/>
  <c r="G148" i="39"/>
  <c r="X103" i="43"/>
  <c r="I141" i="43"/>
  <c r="AK135" i="43"/>
  <c r="AM135" i="43"/>
  <c r="AO135" i="43"/>
  <c r="AP138" i="45"/>
  <c r="AS137" i="45"/>
  <c r="AS138" i="45" s="1"/>
  <c r="AW100" i="44"/>
  <c r="AH137" i="44"/>
  <c r="K144" i="32"/>
  <c r="I144" i="32"/>
  <c r="G144" i="32"/>
  <c r="K157" i="25"/>
  <c r="I157" i="25"/>
  <c r="G157" i="25"/>
  <c r="G154" i="25"/>
  <c r="I154" i="25"/>
  <c r="K154" i="25"/>
  <c r="J134" i="45"/>
  <c r="L134" i="45"/>
  <c r="N134" i="45"/>
  <c r="K151" i="21"/>
  <c r="I151" i="21"/>
  <c r="G151" i="21"/>
  <c r="AH134" i="33"/>
  <c r="AJ134" i="33"/>
  <c r="AL134" i="33"/>
  <c r="AU60" i="34"/>
  <c r="AX60" i="33"/>
  <c r="H137" i="45"/>
  <c r="W100" i="45"/>
  <c r="AM144" i="57"/>
  <c r="AK144" i="57"/>
  <c r="AO144" i="57"/>
  <c r="AM143" i="57"/>
  <c r="AO143" i="57"/>
  <c r="AK143" i="57"/>
  <c r="I144" i="40"/>
  <c r="G144" i="40"/>
  <c r="K144" i="40"/>
  <c r="L141" i="40"/>
  <c r="J141" i="40"/>
  <c r="N141" i="40"/>
  <c r="AL144" i="40"/>
  <c r="AJ144" i="40"/>
  <c r="AH144" i="40"/>
  <c r="I156" i="25"/>
  <c r="G156" i="25"/>
  <c r="K156" i="25"/>
  <c r="L135" i="34"/>
  <c r="J135" i="34"/>
  <c r="N135" i="34"/>
  <c r="AY60" i="33"/>
  <c r="AV60" i="34"/>
  <c r="AH145" i="32"/>
  <c r="AL145" i="32"/>
  <c r="AJ145" i="32"/>
  <c r="I144" i="35"/>
  <c r="G144" i="35"/>
  <c r="K144" i="35"/>
  <c r="L131" i="44"/>
  <c r="N131" i="44"/>
  <c r="J131" i="44"/>
  <c r="L155" i="26"/>
  <c r="J155" i="26"/>
  <c r="N155" i="26"/>
  <c r="AN145" i="58"/>
  <c r="AP145" i="58"/>
  <c r="AR145" i="58"/>
  <c r="AR142" i="59"/>
  <c r="AP142" i="59"/>
  <c r="AN142" i="59"/>
  <c r="AH154" i="26"/>
  <c r="AL154" i="26"/>
  <c r="AJ154" i="26"/>
  <c r="Q132" i="45"/>
  <c r="M132" i="45"/>
  <c r="O132" i="45"/>
  <c r="J144" i="31"/>
  <c r="N144" i="31"/>
  <c r="L144" i="31"/>
  <c r="I150" i="36"/>
  <c r="G150" i="36"/>
  <c r="K150" i="36"/>
  <c r="G149" i="21"/>
  <c r="K149" i="21"/>
  <c r="I149" i="21"/>
  <c r="AK146" i="35"/>
  <c r="AO146" i="35"/>
  <c r="AM146" i="35"/>
  <c r="AM142" i="43"/>
  <c r="AP141" i="43"/>
  <c r="AM133" i="33"/>
  <c r="AK133" i="33"/>
  <c r="AO133" i="33"/>
  <c r="I142" i="40"/>
  <c r="G142" i="40"/>
  <c r="K142" i="40"/>
  <c r="AP147" i="32"/>
  <c r="AN147" i="32"/>
  <c r="AR147" i="32"/>
  <c r="H137" i="44"/>
  <c r="W100" i="44"/>
  <c r="AJ145" i="35"/>
  <c r="AH145" i="35"/>
  <c r="AL145" i="35"/>
  <c r="AJ154" i="25"/>
  <c r="AL154" i="25"/>
  <c r="AH154" i="25"/>
  <c r="G142" i="43"/>
  <c r="J141" i="43"/>
  <c r="AW60" i="34"/>
  <c r="AH99" i="33"/>
  <c r="I147" i="28"/>
  <c r="K147" i="28"/>
  <c r="G147" i="28"/>
  <c r="AM150" i="21"/>
  <c r="AO150" i="21"/>
  <c r="AK150" i="21"/>
  <c r="L151" i="36"/>
  <c r="J151" i="36"/>
  <c r="N151" i="36"/>
  <c r="O146" i="58"/>
  <c r="Q146" i="58"/>
  <c r="M146" i="58"/>
  <c r="AN146" i="57"/>
  <c r="AP146" i="57"/>
  <c r="AR146" i="57"/>
  <c r="AH137" i="43"/>
  <c r="AJ137" i="43"/>
  <c r="AL137" i="43"/>
  <c r="I134" i="34"/>
  <c r="G134" i="34"/>
  <c r="K134" i="34"/>
  <c r="AU103" i="43"/>
  <c r="AX102" i="43"/>
  <c r="AH149" i="37"/>
  <c r="AL149" i="37"/>
  <c r="AJ149" i="37"/>
  <c r="AH156" i="26"/>
  <c r="AL156" i="26"/>
  <c r="AJ156" i="26"/>
  <c r="AH148" i="21"/>
  <c r="AL148" i="21"/>
  <c r="AJ148" i="21"/>
  <c r="G148" i="37"/>
  <c r="K148" i="37"/>
  <c r="I148" i="37"/>
  <c r="J146" i="35"/>
  <c r="N146" i="35"/>
  <c r="L146" i="35"/>
  <c r="AS146" i="58"/>
  <c r="AQ146" i="58"/>
  <c r="AK147" i="28"/>
  <c r="AO147" i="28"/>
  <c r="AM147" i="28"/>
  <c r="W102" i="43"/>
  <c r="T103" i="43"/>
  <c r="AJ134" i="34"/>
  <c r="AL134" i="34"/>
  <c r="AH134" i="34"/>
  <c r="AJ142" i="40"/>
  <c r="AH142" i="40"/>
  <c r="AL142" i="40"/>
  <c r="G146" i="31"/>
  <c r="K146" i="31"/>
  <c r="I146" i="31"/>
  <c r="M144" i="58"/>
  <c r="Q144" i="58"/>
  <c r="O144" i="58"/>
  <c r="I149" i="36"/>
  <c r="G149" i="36"/>
  <c r="K149" i="36"/>
  <c r="AK147" i="39"/>
  <c r="AO147" i="39"/>
  <c r="AM147" i="39"/>
  <c r="M132" i="44"/>
  <c r="Q132" i="44"/>
  <c r="O132" i="44"/>
  <c r="G150" i="28"/>
  <c r="I150" i="28"/>
  <c r="K150" i="28"/>
  <c r="I147" i="35"/>
  <c r="G147" i="35"/>
  <c r="K147" i="35"/>
  <c r="Q148" i="28"/>
  <c r="M148" i="28"/>
  <c r="O148" i="28"/>
  <c r="P143" i="58"/>
  <c r="R143" i="58"/>
  <c r="G137" i="45"/>
  <c r="V100" i="45"/>
  <c r="AM132" i="45"/>
  <c r="AO132" i="45"/>
  <c r="AK132" i="45"/>
  <c r="AJ145" i="39"/>
  <c r="AH145" i="39"/>
  <c r="AL145" i="39"/>
  <c r="N150" i="37"/>
  <c r="J150" i="37"/>
  <c r="L150" i="37"/>
  <c r="M143" i="57"/>
  <c r="O143" i="57"/>
  <c r="Q143" i="57"/>
  <c r="AR133" i="45"/>
  <c r="AP133" i="45"/>
  <c r="AN133" i="45"/>
  <c r="AJ133" i="34"/>
  <c r="AH133" i="34"/>
  <c r="AL133" i="34"/>
  <c r="G149" i="37"/>
  <c r="K149" i="37"/>
  <c r="I149" i="37"/>
  <c r="AM148" i="37"/>
  <c r="AO148" i="37"/>
  <c r="AK148" i="37"/>
  <c r="AJ136" i="33"/>
  <c r="AL136" i="33"/>
  <c r="AH136" i="33"/>
  <c r="AH146" i="31"/>
  <c r="AL146" i="31"/>
  <c r="AJ146" i="31"/>
  <c r="AJ141" i="40"/>
  <c r="AH141" i="40"/>
  <c r="AL141" i="40"/>
  <c r="AK147" i="31"/>
  <c r="AO147" i="31"/>
  <c r="AM147" i="31"/>
  <c r="AP155" i="26"/>
  <c r="AN155" i="26"/>
  <c r="AR155" i="26"/>
  <c r="AM143" i="59"/>
  <c r="AO143" i="59"/>
  <c r="AK143" i="59"/>
  <c r="L150" i="21"/>
  <c r="J150" i="21"/>
  <c r="N150" i="21"/>
  <c r="I136" i="34"/>
  <c r="G136" i="34"/>
  <c r="K136" i="34"/>
  <c r="AJ149" i="36"/>
  <c r="AH149" i="36"/>
  <c r="AL149" i="36"/>
  <c r="G156" i="26"/>
  <c r="K156" i="26"/>
  <c r="I156" i="26"/>
  <c r="L146" i="32"/>
  <c r="J146" i="32"/>
  <c r="N146" i="32"/>
  <c r="AJ148" i="36"/>
  <c r="AH148" i="36"/>
  <c r="AL148" i="36"/>
  <c r="AK145" i="59"/>
  <c r="AM145" i="59"/>
  <c r="AO145" i="59"/>
  <c r="I145" i="35"/>
  <c r="G145" i="35"/>
  <c r="K145" i="35"/>
  <c r="G145" i="31"/>
  <c r="K145" i="31"/>
  <c r="I145" i="31"/>
  <c r="AM157" i="26"/>
  <c r="AO157" i="26"/>
  <c r="AK157" i="26"/>
  <c r="I149" i="28"/>
  <c r="K149" i="28"/>
  <c r="G149" i="28"/>
  <c r="AS136" i="30"/>
  <c r="AQ136" i="30"/>
  <c r="AH145" i="31"/>
  <c r="AL145" i="31"/>
  <c r="AJ145" i="31"/>
  <c r="I155" i="25"/>
  <c r="G155" i="25"/>
  <c r="K155" i="25"/>
  <c r="G157" i="26"/>
  <c r="K157" i="26"/>
  <c r="I157" i="26"/>
  <c r="AJ149" i="28"/>
  <c r="AL149" i="28"/>
  <c r="AH149" i="28"/>
  <c r="G134" i="43"/>
  <c r="K134" i="43"/>
  <c r="I134" i="43"/>
  <c r="AS144" i="58"/>
  <c r="AQ144" i="58"/>
  <c r="AL150" i="28"/>
  <c r="AH150" i="28"/>
  <c r="AJ150" i="28"/>
  <c r="I147" i="39"/>
  <c r="G147" i="39"/>
  <c r="K147" i="39"/>
  <c r="AM135" i="34"/>
  <c r="AK135" i="34"/>
  <c r="AO135" i="34"/>
  <c r="I133" i="33"/>
  <c r="G133" i="33"/>
  <c r="K133" i="33"/>
  <c r="AM132" i="44"/>
  <c r="AK132" i="44"/>
  <c r="AO132" i="44"/>
  <c r="N134" i="44"/>
  <c r="L134" i="44"/>
  <c r="J134" i="44"/>
  <c r="AK146" i="39"/>
  <c r="AO146" i="39"/>
  <c r="AM146" i="39"/>
  <c r="G151" i="37"/>
  <c r="K151" i="37"/>
  <c r="I151" i="37"/>
  <c r="AH144" i="32"/>
  <c r="AL144" i="32"/>
  <c r="AJ144" i="32"/>
  <c r="L137" i="43"/>
  <c r="J137" i="43"/>
  <c r="N137" i="43"/>
  <c r="O136" i="30"/>
  <c r="M136" i="30"/>
  <c r="Q136" i="30"/>
  <c r="I136" i="33"/>
  <c r="G136" i="33"/>
  <c r="K136" i="33"/>
  <c r="M146" i="57"/>
  <c r="O146" i="57"/>
  <c r="Q146" i="57"/>
  <c r="AM143" i="40"/>
  <c r="AK143" i="40"/>
  <c r="AO143" i="40"/>
  <c r="AM150" i="37"/>
  <c r="AO150" i="37"/>
  <c r="AK150" i="37"/>
  <c r="L133" i="44"/>
  <c r="J133" i="44"/>
  <c r="N133" i="44"/>
  <c r="AK135" i="30"/>
  <c r="AO135" i="30"/>
  <c r="AM135" i="30"/>
  <c r="X60" i="33"/>
  <c r="U60" i="34"/>
  <c r="P143" i="59"/>
  <c r="R143" i="59"/>
  <c r="Q144" i="57"/>
  <c r="O144" i="57"/>
  <c r="M144" i="57"/>
  <c r="J133" i="45"/>
  <c r="L133" i="45"/>
  <c r="N133" i="45"/>
  <c r="J145" i="57"/>
  <c r="L145" i="57"/>
  <c r="N145" i="57"/>
  <c r="AN131" i="45"/>
  <c r="AR131" i="45"/>
  <c r="AP131" i="45"/>
  <c r="I133" i="34"/>
  <c r="G133" i="34"/>
  <c r="K133" i="34"/>
  <c r="P147" i="32"/>
  <c r="R147" i="32"/>
  <c r="L154" i="26"/>
  <c r="J154" i="26"/>
  <c r="N154" i="26"/>
  <c r="AJ151" i="37"/>
  <c r="AH151" i="37"/>
  <c r="AL151" i="37"/>
  <c r="I146" i="39"/>
  <c r="G146" i="39"/>
  <c r="K146" i="39"/>
  <c r="AM156" i="25"/>
  <c r="AK156" i="25"/>
  <c r="AO156" i="25"/>
  <c r="J99" i="33"/>
  <c r="G99" i="34"/>
  <c r="W60" i="33"/>
  <c r="T60" i="34"/>
  <c r="G137" i="44"/>
  <c r="V100" i="44"/>
  <c r="AJ135" i="33"/>
  <c r="AH135" i="33"/>
  <c r="AL135" i="33"/>
  <c r="J147" i="31"/>
  <c r="N147" i="31"/>
  <c r="L147" i="31"/>
  <c r="R135" i="43"/>
  <c r="P135" i="43"/>
  <c r="L145" i="59"/>
  <c r="N145" i="59"/>
  <c r="J145" i="59"/>
  <c r="AH138" i="30"/>
  <c r="AL138" i="30"/>
  <c r="AJ138" i="30"/>
  <c r="AJ155" i="25"/>
  <c r="AL155" i="25"/>
  <c r="AH155" i="25"/>
  <c r="AK148" i="39"/>
  <c r="AO148" i="39"/>
  <c r="AM148" i="39"/>
  <c r="AH137" i="30"/>
  <c r="AL137" i="30"/>
  <c r="AJ137" i="30"/>
  <c r="J142" i="59"/>
  <c r="N142" i="59"/>
  <c r="L142" i="59"/>
  <c r="AP145" i="57"/>
  <c r="AR145" i="57"/>
  <c r="AN145" i="57"/>
  <c r="AL137" i="44"/>
  <c r="AI138" i="44"/>
  <c r="AN136" i="43"/>
  <c r="AP136" i="43"/>
  <c r="AR136" i="43"/>
  <c r="L148" i="36"/>
  <c r="J148" i="36"/>
  <c r="N148" i="36"/>
  <c r="AM134" i="45"/>
  <c r="AK134" i="45"/>
  <c r="AO134" i="45"/>
  <c r="R145" i="58"/>
  <c r="P145" i="58"/>
  <c r="G135" i="30"/>
  <c r="K135" i="30"/>
  <c r="I135" i="30"/>
  <c r="AH134" i="43"/>
  <c r="AL134" i="43"/>
  <c r="AJ134" i="43"/>
  <c r="AM146" i="32"/>
  <c r="AK146" i="32"/>
  <c r="AO146" i="32"/>
  <c r="AM151" i="36"/>
  <c r="AK151" i="36"/>
  <c r="AO151" i="36"/>
  <c r="R144" i="59"/>
  <c r="P144" i="59"/>
  <c r="AJ144" i="35"/>
  <c r="AH144" i="35"/>
  <c r="AL144" i="35"/>
  <c r="AJ150" i="36"/>
  <c r="AH150" i="36"/>
  <c r="AL150" i="36"/>
  <c r="G137" i="30"/>
  <c r="K137" i="30"/>
  <c r="I137" i="30"/>
  <c r="I135" i="33"/>
  <c r="G135" i="33"/>
  <c r="K135" i="33"/>
  <c r="L143" i="40"/>
  <c r="J143" i="40"/>
  <c r="N143" i="40"/>
  <c r="G138" i="30"/>
  <c r="K138" i="30"/>
  <c r="I138" i="30"/>
  <c r="O131" i="45"/>
  <c r="M131" i="45"/>
  <c r="Q131" i="45"/>
  <c r="AS144" i="59"/>
  <c r="AQ144" i="59"/>
  <c r="AR148" i="28"/>
  <c r="AN148" i="28"/>
  <c r="AP148" i="28"/>
  <c r="AM157" i="25"/>
  <c r="AK157" i="25"/>
  <c r="AO157" i="25"/>
  <c r="AX100" i="45"/>
  <c r="AI137" i="45"/>
  <c r="AJ136" i="34"/>
  <c r="AL136" i="34"/>
  <c r="AH136" i="34"/>
  <c r="X99" i="44"/>
  <c r="U100" i="44"/>
  <c r="AJ147" i="35"/>
  <c r="AH147" i="35"/>
  <c r="AL147" i="35"/>
  <c r="AM149" i="21"/>
  <c r="AO149" i="21"/>
  <c r="AK149" i="21"/>
  <c r="G145" i="32"/>
  <c r="K145" i="32"/>
  <c r="I145" i="32"/>
  <c r="AP137" i="44"/>
  <c r="AM138" i="44"/>
  <c r="U100" i="45" l="1"/>
  <c r="X99" i="45"/>
  <c r="AN142" i="43"/>
  <c r="AQ141" i="43"/>
  <c r="AQ142" i="43" s="1"/>
  <c r="AS133" i="44"/>
  <c r="AQ133" i="44"/>
  <c r="L136" i="43"/>
  <c r="J136" i="43"/>
  <c r="N136" i="43"/>
  <c r="AH137" i="45"/>
  <c r="AW100" i="45"/>
  <c r="AM134" i="33"/>
  <c r="AK134" i="33"/>
  <c r="AO134" i="33"/>
  <c r="AO144" i="31"/>
  <c r="AM144" i="31"/>
  <c r="AK144" i="31"/>
  <c r="O145" i="39"/>
  <c r="M145" i="39"/>
  <c r="Q145" i="39"/>
  <c r="H138" i="45"/>
  <c r="K137" i="45"/>
  <c r="J151" i="21"/>
  <c r="N151" i="21"/>
  <c r="L151" i="21"/>
  <c r="L154" i="25"/>
  <c r="N154" i="25"/>
  <c r="J154" i="25"/>
  <c r="J144" i="32"/>
  <c r="N144" i="32"/>
  <c r="L144" i="32"/>
  <c r="L141" i="43"/>
  <c r="I142" i="43"/>
  <c r="J148" i="39"/>
  <c r="N148" i="39"/>
  <c r="L148" i="39"/>
  <c r="O148" i="21"/>
  <c r="M148" i="21"/>
  <c r="Q148" i="21"/>
  <c r="AI99" i="33"/>
  <c r="AX60" i="34"/>
  <c r="O134" i="45"/>
  <c r="M134" i="45"/>
  <c r="Q134" i="45"/>
  <c r="N157" i="25"/>
  <c r="J157" i="25"/>
  <c r="L157" i="25"/>
  <c r="AH138" i="44"/>
  <c r="AK137" i="44"/>
  <c r="AR135" i="43"/>
  <c r="AP135" i="43"/>
  <c r="AN135" i="43"/>
  <c r="L134" i="33"/>
  <c r="J134" i="33"/>
  <c r="N134" i="33"/>
  <c r="AM151" i="21"/>
  <c r="AO151" i="21"/>
  <c r="AK151" i="21"/>
  <c r="AN144" i="57"/>
  <c r="AP144" i="57"/>
  <c r="AR144" i="57"/>
  <c r="AR143" i="57"/>
  <c r="AP143" i="57"/>
  <c r="AN143" i="57"/>
  <c r="AM144" i="40"/>
  <c r="AK144" i="40"/>
  <c r="AO144" i="40"/>
  <c r="N144" i="40"/>
  <c r="L144" i="40"/>
  <c r="J144" i="40"/>
  <c r="M141" i="40"/>
  <c r="Q141" i="40"/>
  <c r="O141" i="40"/>
  <c r="AP138" i="44"/>
  <c r="AS137" i="44"/>
  <c r="AS138" i="44" s="1"/>
  <c r="AM144" i="32"/>
  <c r="AK144" i="32"/>
  <c r="AO144" i="32"/>
  <c r="O150" i="37"/>
  <c r="M150" i="37"/>
  <c r="Q150" i="37"/>
  <c r="J147" i="35"/>
  <c r="N147" i="35"/>
  <c r="L147" i="35"/>
  <c r="P144" i="58"/>
  <c r="R144" i="58"/>
  <c r="M141" i="43"/>
  <c r="J142" i="43"/>
  <c r="AN133" i="33"/>
  <c r="AR133" i="33"/>
  <c r="AP133" i="33"/>
  <c r="AM154" i="26"/>
  <c r="AK154" i="26"/>
  <c r="AO154" i="26"/>
  <c r="M131" i="44"/>
  <c r="Q131" i="44"/>
  <c r="O131" i="44"/>
  <c r="J138" i="30"/>
  <c r="N138" i="30"/>
  <c r="L138" i="30"/>
  <c r="J135" i="30"/>
  <c r="N135" i="30"/>
  <c r="L135" i="30"/>
  <c r="AP134" i="45"/>
  <c r="AN134" i="45"/>
  <c r="AR134" i="45"/>
  <c r="AN148" i="39"/>
  <c r="AR148" i="39"/>
  <c r="AP148" i="39"/>
  <c r="O147" i="31"/>
  <c r="M147" i="31"/>
  <c r="Q147" i="31"/>
  <c r="J99" i="34"/>
  <c r="M99" i="33"/>
  <c r="O133" i="45"/>
  <c r="M133" i="45"/>
  <c r="Q133" i="45"/>
  <c r="I99" i="33"/>
  <c r="X60" i="34"/>
  <c r="O133" i="44"/>
  <c r="M133" i="44"/>
  <c r="Q133" i="44"/>
  <c r="AP150" i="37"/>
  <c r="AR150" i="37"/>
  <c r="AN150" i="37"/>
  <c r="R146" i="57"/>
  <c r="P146" i="57"/>
  <c r="AN146" i="39"/>
  <c r="AR146" i="39"/>
  <c r="AP146" i="39"/>
  <c r="O134" i="44"/>
  <c r="M134" i="44"/>
  <c r="Q134" i="44"/>
  <c r="J134" i="43"/>
  <c r="N134" i="43"/>
  <c r="L134" i="43"/>
  <c r="L155" i="25"/>
  <c r="N155" i="25"/>
  <c r="J155" i="25"/>
  <c r="J149" i="28"/>
  <c r="N149" i="28"/>
  <c r="L149" i="28"/>
  <c r="J145" i="31"/>
  <c r="N145" i="31"/>
  <c r="L145" i="31"/>
  <c r="AN145" i="59"/>
  <c r="AP145" i="59"/>
  <c r="AR145" i="59"/>
  <c r="L156" i="26"/>
  <c r="J156" i="26"/>
  <c r="N156" i="26"/>
  <c r="O150" i="21"/>
  <c r="M150" i="21"/>
  <c r="Q150" i="21"/>
  <c r="AR143" i="59"/>
  <c r="AP143" i="59"/>
  <c r="AN143" i="59"/>
  <c r="AP147" i="31"/>
  <c r="AN147" i="31"/>
  <c r="AR147" i="31"/>
  <c r="AM136" i="33"/>
  <c r="AK136" i="33"/>
  <c r="AO136" i="33"/>
  <c r="AK145" i="39"/>
  <c r="AO145" i="39"/>
  <c r="AM145" i="39"/>
  <c r="AN132" i="45"/>
  <c r="AR132" i="45"/>
  <c r="AP132" i="45"/>
  <c r="AM142" i="40"/>
  <c r="AK142" i="40"/>
  <c r="AO142" i="40"/>
  <c r="AM134" i="34"/>
  <c r="AK134" i="34"/>
  <c r="AO134" i="34"/>
  <c r="AO149" i="37"/>
  <c r="AK149" i="37"/>
  <c r="AM149" i="37"/>
  <c r="M151" i="36"/>
  <c r="Q151" i="36"/>
  <c r="O151" i="36"/>
  <c r="AP150" i="21"/>
  <c r="AR150" i="21"/>
  <c r="AN150" i="21"/>
  <c r="AK145" i="35"/>
  <c r="AO145" i="35"/>
  <c r="AM145" i="35"/>
  <c r="K137" i="44"/>
  <c r="H138" i="44"/>
  <c r="L142" i="40"/>
  <c r="J142" i="40"/>
  <c r="N142" i="40"/>
  <c r="AN146" i="35"/>
  <c r="AR146" i="35"/>
  <c r="AP146" i="35"/>
  <c r="AS145" i="58"/>
  <c r="AQ145" i="58"/>
  <c r="AJ99" i="33"/>
  <c r="AY60" i="34"/>
  <c r="AP149" i="21"/>
  <c r="AR149" i="21"/>
  <c r="AN149" i="21"/>
  <c r="AL137" i="45"/>
  <c r="AI138" i="45"/>
  <c r="AM155" i="25"/>
  <c r="AK155" i="25"/>
  <c r="AO155" i="25"/>
  <c r="AS131" i="45"/>
  <c r="AQ131" i="45"/>
  <c r="L136" i="33"/>
  <c r="J136" i="33"/>
  <c r="N136" i="33"/>
  <c r="AK149" i="28"/>
  <c r="AO149" i="28"/>
  <c r="AM149" i="28"/>
  <c r="AK145" i="31"/>
  <c r="AO145" i="31"/>
  <c r="AM145" i="31"/>
  <c r="AP148" i="37"/>
  <c r="AR148" i="37"/>
  <c r="AN148" i="37"/>
  <c r="AQ133" i="45"/>
  <c r="AS133" i="45"/>
  <c r="L149" i="36"/>
  <c r="J149" i="36"/>
  <c r="N149" i="36"/>
  <c r="W103" i="43"/>
  <c r="H141" i="43"/>
  <c r="AM137" i="43"/>
  <c r="AK137" i="43"/>
  <c r="AO137" i="43"/>
  <c r="L149" i="21"/>
  <c r="J149" i="21"/>
  <c r="N149" i="21"/>
  <c r="AS142" i="59"/>
  <c r="AQ142" i="59"/>
  <c r="O155" i="26"/>
  <c r="M155" i="26"/>
  <c r="Q155" i="26"/>
  <c r="L145" i="32"/>
  <c r="J145" i="32"/>
  <c r="N145" i="32"/>
  <c r="AK147" i="35"/>
  <c r="AO147" i="35"/>
  <c r="AM147" i="35"/>
  <c r="X100" i="44"/>
  <c r="I137" i="44"/>
  <c r="AN157" i="25"/>
  <c r="AR157" i="25"/>
  <c r="AP157" i="25"/>
  <c r="R131" i="45"/>
  <c r="P131" i="45"/>
  <c r="L135" i="33"/>
  <c r="J135" i="33"/>
  <c r="N135" i="33"/>
  <c r="J137" i="30"/>
  <c r="N137" i="30"/>
  <c r="L137" i="30"/>
  <c r="AP146" i="32"/>
  <c r="AN146" i="32"/>
  <c r="AR146" i="32"/>
  <c r="AM134" i="43"/>
  <c r="AK134" i="43"/>
  <c r="AO134" i="43"/>
  <c r="AL138" i="44"/>
  <c r="AO137" i="44"/>
  <c r="AK137" i="30"/>
  <c r="AO137" i="30"/>
  <c r="AM137" i="30"/>
  <c r="M145" i="59"/>
  <c r="O145" i="59"/>
  <c r="Q145" i="59"/>
  <c r="AN156" i="25"/>
  <c r="AR156" i="25"/>
  <c r="AP156" i="25"/>
  <c r="O154" i="26"/>
  <c r="M154" i="26"/>
  <c r="Q154" i="26"/>
  <c r="L133" i="34"/>
  <c r="J133" i="34"/>
  <c r="N133" i="34"/>
  <c r="Q145" i="57"/>
  <c r="M145" i="57"/>
  <c r="O145" i="57"/>
  <c r="R144" i="57"/>
  <c r="P144" i="57"/>
  <c r="Q137" i="43"/>
  <c r="M137" i="43"/>
  <c r="O137" i="43"/>
  <c r="AN132" i="44"/>
  <c r="AP132" i="44"/>
  <c r="AR132" i="44"/>
  <c r="J147" i="39"/>
  <c r="N147" i="39"/>
  <c r="L147" i="39"/>
  <c r="O146" i="32"/>
  <c r="M146" i="32"/>
  <c r="Q146" i="32"/>
  <c r="L136" i="34"/>
  <c r="J136" i="34"/>
  <c r="N136" i="34"/>
  <c r="G138" i="45"/>
  <c r="J137" i="45"/>
  <c r="AN147" i="39"/>
  <c r="AR147" i="39"/>
  <c r="AP147" i="39"/>
  <c r="AN147" i="28"/>
  <c r="AP147" i="28"/>
  <c r="AR147" i="28"/>
  <c r="N148" i="37"/>
  <c r="J148" i="37"/>
  <c r="L148" i="37"/>
  <c r="AM156" i="26"/>
  <c r="AK156" i="26"/>
  <c r="AO156" i="26"/>
  <c r="L134" i="34"/>
  <c r="J134" i="34"/>
  <c r="N134" i="34"/>
  <c r="AH99" i="34"/>
  <c r="AK99" i="33"/>
  <c r="AQ147" i="32"/>
  <c r="AS147" i="32"/>
  <c r="L150" i="36"/>
  <c r="J150" i="36"/>
  <c r="N150" i="36"/>
  <c r="O144" i="31"/>
  <c r="M144" i="31"/>
  <c r="Q144" i="31"/>
  <c r="P132" i="45"/>
  <c r="R132" i="45"/>
  <c r="J144" i="35"/>
  <c r="N144" i="35"/>
  <c r="L144" i="35"/>
  <c r="AM145" i="32"/>
  <c r="AO145" i="32"/>
  <c r="AK145" i="32"/>
  <c r="M135" i="34"/>
  <c r="Q135" i="34"/>
  <c r="O135" i="34"/>
  <c r="AM136" i="34"/>
  <c r="AK136" i="34"/>
  <c r="AO136" i="34"/>
  <c r="AM150" i="36"/>
  <c r="AK150" i="36"/>
  <c r="AO150" i="36"/>
  <c r="M148" i="36"/>
  <c r="Q148" i="36"/>
  <c r="O148" i="36"/>
  <c r="AS145" i="57"/>
  <c r="AQ145" i="57"/>
  <c r="J146" i="39"/>
  <c r="N146" i="39"/>
  <c r="L146" i="39"/>
  <c r="L133" i="33"/>
  <c r="J133" i="33"/>
  <c r="N133" i="33"/>
  <c r="AP157" i="26"/>
  <c r="AN157" i="26"/>
  <c r="AR157" i="26"/>
  <c r="AM148" i="36"/>
  <c r="AK148" i="36"/>
  <c r="AO148" i="36"/>
  <c r="J147" i="28"/>
  <c r="N147" i="28"/>
  <c r="L147" i="28"/>
  <c r="AS148" i="28"/>
  <c r="AQ148" i="28"/>
  <c r="M143" i="40"/>
  <c r="Q143" i="40"/>
  <c r="O143" i="40"/>
  <c r="AK144" i="35"/>
  <c r="AO144" i="35"/>
  <c r="AM144" i="35"/>
  <c r="AN151" i="36"/>
  <c r="AR151" i="36"/>
  <c r="AP151" i="36"/>
  <c r="AQ136" i="43"/>
  <c r="AS136" i="43"/>
  <c r="M142" i="59"/>
  <c r="Q142" i="59"/>
  <c r="O142" i="59"/>
  <c r="AK138" i="30"/>
  <c r="AO138" i="30"/>
  <c r="AM138" i="30"/>
  <c r="AM135" i="33"/>
  <c r="AK135" i="33"/>
  <c r="AO135" i="33"/>
  <c r="J137" i="44"/>
  <c r="G138" i="44"/>
  <c r="W60" i="34"/>
  <c r="H99" i="33"/>
  <c r="AM151" i="37"/>
  <c r="AK151" i="37"/>
  <c r="AO151" i="37"/>
  <c r="AP135" i="30"/>
  <c r="AN135" i="30"/>
  <c r="AR135" i="30"/>
  <c r="AN143" i="40"/>
  <c r="AR143" i="40"/>
  <c r="AP143" i="40"/>
  <c r="R136" i="30"/>
  <c r="P136" i="30"/>
  <c r="J151" i="37"/>
  <c r="L151" i="37"/>
  <c r="N151" i="37"/>
  <c r="AN135" i="34"/>
  <c r="AR135" i="34"/>
  <c r="AP135" i="34"/>
  <c r="AK150" i="28"/>
  <c r="AO150" i="28"/>
  <c r="AM150" i="28"/>
  <c r="L157" i="26"/>
  <c r="J157" i="26"/>
  <c r="N157" i="26"/>
  <c r="J145" i="35"/>
  <c r="N145" i="35"/>
  <c r="L145" i="35"/>
  <c r="AM149" i="36"/>
  <c r="AK149" i="36"/>
  <c r="AO149" i="36"/>
  <c r="AQ155" i="26"/>
  <c r="AS155" i="26"/>
  <c r="AM141" i="40"/>
  <c r="AK141" i="40"/>
  <c r="AO141" i="40"/>
  <c r="AK146" i="31"/>
  <c r="AO146" i="31"/>
  <c r="AM146" i="31"/>
  <c r="J149" i="37"/>
  <c r="L149" i="37"/>
  <c r="N149" i="37"/>
  <c r="AM133" i="34"/>
  <c r="AK133" i="34"/>
  <c r="AO133" i="34"/>
  <c r="P143" i="57"/>
  <c r="R143" i="57"/>
  <c r="R148" i="28"/>
  <c r="P148" i="28"/>
  <c r="J150" i="28"/>
  <c r="N150" i="28"/>
  <c r="L150" i="28"/>
  <c r="P132" i="44"/>
  <c r="R132" i="44"/>
  <c r="J146" i="31"/>
  <c r="N146" i="31"/>
  <c r="L146" i="31"/>
  <c r="M146" i="35"/>
  <c r="Q146" i="35"/>
  <c r="O146" i="35"/>
  <c r="AM148" i="21"/>
  <c r="AO148" i="21"/>
  <c r="AK148" i="21"/>
  <c r="AI141" i="43"/>
  <c r="AX103" i="43"/>
  <c r="AQ146" i="57"/>
  <c r="AS146" i="57"/>
  <c r="R146" i="58"/>
  <c r="P146" i="58"/>
  <c r="AM154" i="25"/>
  <c r="AK154" i="25"/>
  <c r="AO154" i="25"/>
  <c r="AP142" i="43"/>
  <c r="AS141" i="43"/>
  <c r="AS142" i="43" s="1"/>
  <c r="L156" i="25"/>
  <c r="N156" i="25"/>
  <c r="J156" i="25"/>
  <c r="X100" i="45" l="1"/>
  <c r="I137" i="45"/>
  <c r="Q136" i="43"/>
  <c r="M136" i="43"/>
  <c r="O136" i="43"/>
  <c r="AP151" i="21"/>
  <c r="AR151" i="21"/>
  <c r="AN151" i="21"/>
  <c r="AN137" i="44"/>
  <c r="AK138" i="44"/>
  <c r="Q157" i="25"/>
  <c r="O157" i="25"/>
  <c r="M157" i="25"/>
  <c r="R134" i="45"/>
  <c r="P134" i="45"/>
  <c r="AL99" i="33"/>
  <c r="AI99" i="34"/>
  <c r="L142" i="43"/>
  <c r="O141" i="43"/>
  <c r="O151" i="21"/>
  <c r="M151" i="21"/>
  <c r="Q151" i="21"/>
  <c r="R145" i="39"/>
  <c r="P145" i="39"/>
  <c r="M134" i="33"/>
  <c r="Q134" i="33"/>
  <c r="O134" i="33"/>
  <c r="R148" i="21"/>
  <c r="P148" i="21"/>
  <c r="Q148" i="39"/>
  <c r="O148" i="39"/>
  <c r="M148" i="39"/>
  <c r="M154" i="25"/>
  <c r="Q154" i="25"/>
  <c r="O154" i="25"/>
  <c r="AP144" i="31"/>
  <c r="AN144" i="31"/>
  <c r="AR144" i="31"/>
  <c r="AQ135" i="43"/>
  <c r="AS135" i="43"/>
  <c r="O144" i="32"/>
  <c r="M144" i="32"/>
  <c r="Q144" i="32"/>
  <c r="N137" i="45"/>
  <c r="K138" i="45"/>
  <c r="AR134" i="33"/>
  <c r="AP134" i="33"/>
  <c r="AN134" i="33"/>
  <c r="AH138" i="45"/>
  <c r="AK137" i="45"/>
  <c r="AQ143" i="57"/>
  <c r="AS143" i="57"/>
  <c r="AQ144" i="57"/>
  <c r="AS144" i="57"/>
  <c r="R141" i="40"/>
  <c r="P141" i="40"/>
  <c r="Q144" i="40"/>
  <c r="O144" i="40"/>
  <c r="M144" i="40"/>
  <c r="AP144" i="40"/>
  <c r="AN144" i="40"/>
  <c r="AR144" i="40"/>
  <c r="AN154" i="25"/>
  <c r="AR154" i="25"/>
  <c r="AP154" i="25"/>
  <c r="AP148" i="21"/>
  <c r="AR148" i="21"/>
  <c r="AN148" i="21"/>
  <c r="AP146" i="31"/>
  <c r="AN146" i="31"/>
  <c r="AR146" i="31"/>
  <c r="AN144" i="35"/>
  <c r="AR144" i="35"/>
  <c r="AP144" i="35"/>
  <c r="M134" i="34"/>
  <c r="Q134" i="34"/>
  <c r="O134" i="34"/>
  <c r="O148" i="37"/>
  <c r="M148" i="37"/>
  <c r="Q148" i="37"/>
  <c r="AQ132" i="44"/>
  <c r="AS132" i="44"/>
  <c r="P145" i="59"/>
  <c r="R145" i="59"/>
  <c r="AQ149" i="21"/>
  <c r="AS149" i="21"/>
  <c r="AJ99" i="34"/>
  <c r="AM99" i="33"/>
  <c r="AS146" i="35"/>
  <c r="AQ146" i="35"/>
  <c r="AN145" i="39"/>
  <c r="AR145" i="39"/>
  <c r="AP145" i="39"/>
  <c r="AS147" i="31"/>
  <c r="AQ147" i="31"/>
  <c r="AS148" i="39"/>
  <c r="AQ148" i="39"/>
  <c r="AN133" i="34"/>
  <c r="AR133" i="34"/>
  <c r="AP133" i="34"/>
  <c r="O151" i="37"/>
  <c r="Q151" i="37"/>
  <c r="M151" i="37"/>
  <c r="AS135" i="30"/>
  <c r="AQ135" i="30"/>
  <c r="J138" i="44"/>
  <c r="M137" i="44"/>
  <c r="R142" i="59"/>
  <c r="P142" i="59"/>
  <c r="AQ151" i="36"/>
  <c r="AS151" i="36"/>
  <c r="O147" i="28"/>
  <c r="Q147" i="28"/>
  <c r="M147" i="28"/>
  <c r="P148" i="36"/>
  <c r="R148" i="36"/>
  <c r="P135" i="34"/>
  <c r="R135" i="34"/>
  <c r="AS147" i="28"/>
  <c r="AQ147" i="28"/>
  <c r="AS147" i="39"/>
  <c r="AQ147" i="39"/>
  <c r="AQ146" i="32"/>
  <c r="AS146" i="32"/>
  <c r="O137" i="30"/>
  <c r="M137" i="30"/>
  <c r="Q137" i="30"/>
  <c r="AQ157" i="25"/>
  <c r="AS157" i="25"/>
  <c r="AN149" i="28"/>
  <c r="AP149" i="28"/>
  <c r="AR149" i="28"/>
  <c r="M142" i="40"/>
  <c r="Q142" i="40"/>
  <c r="O142" i="40"/>
  <c r="K138" i="44"/>
  <c r="N137" i="44"/>
  <c r="P151" i="36"/>
  <c r="R151" i="36"/>
  <c r="AN142" i="40"/>
  <c r="AR142" i="40"/>
  <c r="AP142" i="40"/>
  <c r="AQ132" i="45"/>
  <c r="AS132" i="45"/>
  <c r="AN136" i="33"/>
  <c r="AR136" i="33"/>
  <c r="AP136" i="33"/>
  <c r="AQ143" i="59"/>
  <c r="AS143" i="59"/>
  <c r="O156" i="26"/>
  <c r="M156" i="26"/>
  <c r="Q156" i="26"/>
  <c r="M155" i="25"/>
  <c r="Q155" i="25"/>
  <c r="O155" i="25"/>
  <c r="R133" i="44"/>
  <c r="P133" i="44"/>
  <c r="I99" i="34"/>
  <c r="L99" i="33"/>
  <c r="R133" i="45"/>
  <c r="P133" i="45"/>
  <c r="AS134" i="45"/>
  <c r="AQ134" i="45"/>
  <c r="O135" i="30"/>
  <c r="M135" i="30"/>
  <c r="Q135" i="30"/>
  <c r="P141" i="43"/>
  <c r="P142" i="43" s="1"/>
  <c r="M142" i="43"/>
  <c r="M147" i="35"/>
  <c r="Q147" i="35"/>
  <c r="O147" i="35"/>
  <c r="AP144" i="32"/>
  <c r="AN144" i="32"/>
  <c r="AR144" i="32"/>
  <c r="M156" i="25"/>
  <c r="Q156" i="25"/>
  <c r="O156" i="25"/>
  <c r="O149" i="37"/>
  <c r="Q149" i="37"/>
  <c r="M149" i="37"/>
  <c r="O157" i="26"/>
  <c r="M157" i="26"/>
  <c r="Q157" i="26"/>
  <c r="AP145" i="32"/>
  <c r="AN145" i="32"/>
  <c r="AR145" i="32"/>
  <c r="M147" i="39"/>
  <c r="Q147" i="39"/>
  <c r="O147" i="39"/>
  <c r="M133" i="34"/>
  <c r="Q133" i="34"/>
  <c r="O133" i="34"/>
  <c r="AP137" i="30"/>
  <c r="AN137" i="30"/>
  <c r="AR137" i="30"/>
  <c r="O145" i="32"/>
  <c r="M145" i="32"/>
  <c r="Q145" i="32"/>
  <c r="O149" i="21"/>
  <c r="M149" i="21"/>
  <c r="Q149" i="21"/>
  <c r="H142" i="43"/>
  <c r="K141" i="43"/>
  <c r="AS148" i="37"/>
  <c r="AQ148" i="37"/>
  <c r="O134" i="43"/>
  <c r="M134" i="43"/>
  <c r="Q134" i="43"/>
  <c r="R147" i="31"/>
  <c r="P147" i="31"/>
  <c r="O138" i="30"/>
  <c r="M138" i="30"/>
  <c r="Q138" i="30"/>
  <c r="P131" i="44"/>
  <c r="R131" i="44"/>
  <c r="AI142" i="43"/>
  <c r="AL141" i="43"/>
  <c r="O146" i="31"/>
  <c r="M146" i="31"/>
  <c r="Q146" i="31"/>
  <c r="AN141" i="40"/>
  <c r="AR141" i="40"/>
  <c r="AP141" i="40"/>
  <c r="K99" i="33"/>
  <c r="H99" i="34"/>
  <c r="AN135" i="33"/>
  <c r="AR135" i="33"/>
  <c r="AP135" i="33"/>
  <c r="AP138" i="30"/>
  <c r="AN138" i="30"/>
  <c r="AR138" i="30"/>
  <c r="AQ157" i="26"/>
  <c r="AS157" i="26"/>
  <c r="M146" i="39"/>
  <c r="Q146" i="39"/>
  <c r="O146" i="39"/>
  <c r="AN136" i="34"/>
  <c r="AR136" i="34"/>
  <c r="AP136" i="34"/>
  <c r="M150" i="36"/>
  <c r="Q150" i="36"/>
  <c r="O150" i="36"/>
  <c r="P146" i="32"/>
  <c r="R146" i="32"/>
  <c r="AQ156" i="25"/>
  <c r="AS156" i="25"/>
  <c r="AR137" i="44"/>
  <c r="AR138" i="44" s="1"/>
  <c r="AO138" i="44"/>
  <c r="AR134" i="43"/>
  <c r="AN134" i="43"/>
  <c r="AP134" i="43"/>
  <c r="AN147" i="35"/>
  <c r="AR147" i="35"/>
  <c r="AP147" i="35"/>
  <c r="M149" i="36"/>
  <c r="Q149" i="36"/>
  <c r="O149" i="36"/>
  <c r="AP145" i="31"/>
  <c r="AN145" i="31"/>
  <c r="AR145" i="31"/>
  <c r="M136" i="33"/>
  <c r="Q136" i="33"/>
  <c r="O136" i="33"/>
  <c r="AO137" i="45"/>
  <c r="AL138" i="45"/>
  <c r="AQ150" i="21"/>
  <c r="AS150" i="21"/>
  <c r="AP149" i="37"/>
  <c r="AR149" i="37"/>
  <c r="AN149" i="37"/>
  <c r="AN134" i="34"/>
  <c r="AR134" i="34"/>
  <c r="AP134" i="34"/>
  <c r="P150" i="21"/>
  <c r="R150" i="21"/>
  <c r="O149" i="28"/>
  <c r="Q149" i="28"/>
  <c r="M149" i="28"/>
  <c r="R134" i="44"/>
  <c r="P134" i="44"/>
  <c r="AS146" i="39"/>
  <c r="AQ146" i="39"/>
  <c r="M99" i="34"/>
  <c r="P99" i="33"/>
  <c r="AP154" i="26"/>
  <c r="AN154" i="26"/>
  <c r="AR154" i="26"/>
  <c r="AQ133" i="33"/>
  <c r="AS133" i="33"/>
  <c r="AR150" i="28"/>
  <c r="AN150" i="28"/>
  <c r="AP150" i="28"/>
  <c r="R146" i="35"/>
  <c r="P146" i="35"/>
  <c r="Q150" i="28"/>
  <c r="M150" i="28"/>
  <c r="O150" i="28"/>
  <c r="AN149" i="36"/>
  <c r="AR149" i="36"/>
  <c r="AP149" i="36"/>
  <c r="M145" i="35"/>
  <c r="Q145" i="35"/>
  <c r="O145" i="35"/>
  <c r="AQ135" i="34"/>
  <c r="AS135" i="34"/>
  <c r="AQ143" i="40"/>
  <c r="AS143" i="40"/>
  <c r="AN151" i="37"/>
  <c r="AR151" i="37"/>
  <c r="AP151" i="37"/>
  <c r="P143" i="40"/>
  <c r="R143" i="40"/>
  <c r="AN148" i="36"/>
  <c r="AR148" i="36"/>
  <c r="AP148" i="36"/>
  <c r="M133" i="33"/>
  <c r="Q133" i="33"/>
  <c r="O133" i="33"/>
  <c r="AN150" i="36"/>
  <c r="AR150" i="36"/>
  <c r="AP150" i="36"/>
  <c r="M144" i="35"/>
  <c r="Q144" i="35"/>
  <c r="O144" i="35"/>
  <c r="R144" i="31"/>
  <c r="P144" i="31"/>
  <c r="AK99" i="34"/>
  <c r="AN99" i="33"/>
  <c r="AP156" i="26"/>
  <c r="AN156" i="26"/>
  <c r="AR156" i="26"/>
  <c r="M137" i="45"/>
  <c r="J138" i="45"/>
  <c r="M136" i="34"/>
  <c r="Q136" i="34"/>
  <c r="O136" i="34"/>
  <c r="P137" i="43"/>
  <c r="R137" i="43"/>
  <c r="P145" i="57"/>
  <c r="R145" i="57"/>
  <c r="P154" i="26"/>
  <c r="R154" i="26"/>
  <c r="M135" i="33"/>
  <c r="Q135" i="33"/>
  <c r="O135" i="33"/>
  <c r="L137" i="44"/>
  <c r="I138" i="44"/>
  <c r="P155" i="26"/>
  <c r="R155" i="26"/>
  <c r="AR137" i="43"/>
  <c r="AP137" i="43"/>
  <c r="AN137" i="43"/>
  <c r="AN155" i="25"/>
  <c r="AR155" i="25"/>
  <c r="AP155" i="25"/>
  <c r="AN145" i="35"/>
  <c r="AR145" i="35"/>
  <c r="AP145" i="35"/>
  <c r="AS145" i="59"/>
  <c r="AQ145" i="59"/>
  <c r="O145" i="31"/>
  <c r="M145" i="31"/>
  <c r="Q145" i="31"/>
  <c r="AS150" i="37"/>
  <c r="AQ150" i="37"/>
  <c r="R150" i="37"/>
  <c r="P150" i="37"/>
  <c r="I138" i="45" l="1"/>
  <c r="L137" i="45"/>
  <c r="P136" i="43"/>
  <c r="R136" i="43"/>
  <c r="AN138" i="44"/>
  <c r="AQ137" i="44"/>
  <c r="AQ138" i="44" s="1"/>
  <c r="N138" i="45"/>
  <c r="Q137" i="45"/>
  <c r="Q138" i="45" s="1"/>
  <c r="AL99" i="34"/>
  <c r="AO99" i="33"/>
  <c r="R144" i="32"/>
  <c r="P144" i="32"/>
  <c r="O142" i="43"/>
  <c r="R141" i="43"/>
  <c r="R142" i="43" s="1"/>
  <c r="P157" i="25"/>
  <c r="R157" i="25"/>
  <c r="AS151" i="21"/>
  <c r="AQ151" i="21"/>
  <c r="AK138" i="45"/>
  <c r="AN137" i="45"/>
  <c r="AQ134" i="33"/>
  <c r="AS134" i="33"/>
  <c r="AS144" i="31"/>
  <c r="AQ144" i="31"/>
  <c r="R154" i="25"/>
  <c r="P154" i="25"/>
  <c r="R148" i="39"/>
  <c r="P148" i="39"/>
  <c r="P134" i="33"/>
  <c r="R134" i="33"/>
  <c r="P151" i="21"/>
  <c r="R151" i="21"/>
  <c r="AS144" i="40"/>
  <c r="AQ144" i="40"/>
  <c r="R144" i="40"/>
  <c r="P144" i="40"/>
  <c r="AQ137" i="43"/>
  <c r="AS137" i="43"/>
  <c r="AN99" i="34"/>
  <c r="AQ99" i="33"/>
  <c r="AQ150" i="36"/>
  <c r="AS150" i="36"/>
  <c r="AQ149" i="36"/>
  <c r="AS149" i="36"/>
  <c r="AQ134" i="34"/>
  <c r="AS134" i="34"/>
  <c r="AS138" i="30"/>
  <c r="AQ138" i="30"/>
  <c r="AL142" i="43"/>
  <c r="AO141" i="43"/>
  <c r="R138" i="30"/>
  <c r="P138" i="30"/>
  <c r="R134" i="43"/>
  <c r="P134" i="43"/>
  <c r="P156" i="25"/>
  <c r="R156" i="25"/>
  <c r="R147" i="28"/>
  <c r="P147" i="28"/>
  <c r="AQ133" i="34"/>
  <c r="AS133" i="34"/>
  <c r="P136" i="34"/>
  <c r="R136" i="34"/>
  <c r="AQ156" i="26"/>
  <c r="AS156" i="26"/>
  <c r="R144" i="35"/>
  <c r="P144" i="35"/>
  <c r="AQ148" i="36"/>
  <c r="AS148" i="36"/>
  <c r="R145" i="35"/>
  <c r="P145" i="35"/>
  <c r="AS150" i="28"/>
  <c r="AQ150" i="28"/>
  <c r="R149" i="28"/>
  <c r="P149" i="28"/>
  <c r="R146" i="39"/>
  <c r="P146" i="39"/>
  <c r="R146" i="31"/>
  <c r="P146" i="31"/>
  <c r="N141" i="43"/>
  <c r="K142" i="43"/>
  <c r="P157" i="26"/>
  <c r="R157" i="26"/>
  <c r="P149" i="37"/>
  <c r="R149" i="37"/>
  <c r="L99" i="34"/>
  <c r="O99" i="33"/>
  <c r="AQ136" i="33"/>
  <c r="AS136" i="33"/>
  <c r="P142" i="40"/>
  <c r="R142" i="40"/>
  <c r="P151" i="37"/>
  <c r="R151" i="37"/>
  <c r="AS145" i="39"/>
  <c r="AQ145" i="39"/>
  <c r="AM99" i="34"/>
  <c r="AP99" i="33"/>
  <c r="AS145" i="35"/>
  <c r="AQ145" i="35"/>
  <c r="AQ155" i="25"/>
  <c r="AS155" i="25"/>
  <c r="L138" i="44"/>
  <c r="O137" i="44"/>
  <c r="P137" i="45"/>
  <c r="P138" i="45" s="1"/>
  <c r="M138" i="45"/>
  <c r="R150" i="28"/>
  <c r="P150" i="28"/>
  <c r="AQ154" i="26"/>
  <c r="AS154" i="26"/>
  <c r="AS145" i="31"/>
  <c r="AQ145" i="31"/>
  <c r="AQ135" i="33"/>
  <c r="AS135" i="33"/>
  <c r="R147" i="39"/>
  <c r="P147" i="39"/>
  <c r="R145" i="31"/>
  <c r="P145" i="31"/>
  <c r="P135" i="33"/>
  <c r="R135" i="33"/>
  <c r="P133" i="33"/>
  <c r="R133" i="33"/>
  <c r="AQ151" i="37"/>
  <c r="AS151" i="37"/>
  <c r="P99" i="34"/>
  <c r="S99" i="33"/>
  <c r="AR137" i="45"/>
  <c r="AR138" i="45" s="1"/>
  <c r="AO138" i="45"/>
  <c r="P136" i="33"/>
  <c r="R136" i="33"/>
  <c r="AS147" i="35"/>
  <c r="AQ147" i="35"/>
  <c r="AQ134" i="43"/>
  <c r="AS134" i="43"/>
  <c r="AQ136" i="34"/>
  <c r="AS136" i="34"/>
  <c r="P145" i="32"/>
  <c r="R145" i="32"/>
  <c r="AQ145" i="32"/>
  <c r="AS145" i="32"/>
  <c r="AQ144" i="32"/>
  <c r="AS144" i="32"/>
  <c r="R147" i="35"/>
  <c r="P147" i="35"/>
  <c r="R135" i="30"/>
  <c r="P135" i="30"/>
  <c r="P155" i="25"/>
  <c r="R155" i="25"/>
  <c r="AQ142" i="40"/>
  <c r="AS142" i="40"/>
  <c r="Q137" i="44"/>
  <c r="Q138" i="44" s="1"/>
  <c r="N138" i="44"/>
  <c r="AS149" i="28"/>
  <c r="AQ149" i="28"/>
  <c r="M138" i="44"/>
  <c r="P137" i="44"/>
  <c r="P138" i="44" s="1"/>
  <c r="R148" i="37"/>
  <c r="P148" i="37"/>
  <c r="P134" i="34"/>
  <c r="R134" i="34"/>
  <c r="AQ154" i="25"/>
  <c r="AS154" i="25"/>
  <c r="AQ149" i="37"/>
  <c r="AS149" i="37"/>
  <c r="P149" i="36"/>
  <c r="R149" i="36"/>
  <c r="P150" i="36"/>
  <c r="R150" i="36"/>
  <c r="N99" i="33"/>
  <c r="K99" i="34"/>
  <c r="AQ141" i="40"/>
  <c r="AS141" i="40"/>
  <c r="P149" i="21"/>
  <c r="R149" i="21"/>
  <c r="AS137" i="30"/>
  <c r="AQ137" i="30"/>
  <c r="P133" i="34"/>
  <c r="R133" i="34"/>
  <c r="P156" i="26"/>
  <c r="R156" i="26"/>
  <c r="R137" i="30"/>
  <c r="P137" i="30"/>
  <c r="AS144" i="35"/>
  <c r="AQ144" i="35"/>
  <c r="AS146" i="31"/>
  <c r="AQ146" i="31"/>
  <c r="AQ148" i="21"/>
  <c r="AS148" i="21"/>
  <c r="L138" i="45" l="1"/>
  <c r="O137" i="45"/>
  <c r="AQ137" i="45"/>
  <c r="AQ138" i="45" s="1"/>
  <c r="AN138" i="45"/>
  <c r="AO99" i="34"/>
  <c r="AR99" i="33"/>
  <c r="AR141" i="43"/>
  <c r="AR142" i="43" s="1"/>
  <c r="AO142" i="43"/>
  <c r="AQ99" i="34"/>
  <c r="AT99" i="33"/>
  <c r="V99" i="33"/>
  <c r="S99" i="34"/>
  <c r="O138" i="44"/>
  <c r="R137" i="44"/>
  <c r="R138" i="44" s="1"/>
  <c r="AP99" i="34"/>
  <c r="AS99" i="33"/>
  <c r="R99" i="33"/>
  <c r="O99" i="34"/>
  <c r="N99" i="34"/>
  <c r="Q99" i="33"/>
  <c r="N142" i="43"/>
  <c r="Q141" i="43"/>
  <c r="Q142" i="43" s="1"/>
  <c r="O138" i="45" l="1"/>
  <c r="R137" i="45"/>
  <c r="R138" i="45" s="1"/>
  <c r="AR99" i="34"/>
  <c r="AU99" i="33"/>
  <c r="AS99" i="34"/>
  <c r="AV99" i="33"/>
  <c r="AT99" i="34"/>
  <c r="AW99" i="33"/>
  <c r="V99" i="34"/>
  <c r="G138" i="33"/>
  <c r="Q99" i="34"/>
  <c r="T99" i="33"/>
  <c r="R99" i="34"/>
  <c r="U99" i="33"/>
  <c r="AX99" i="33" l="1"/>
  <c r="AU99" i="34"/>
  <c r="U99" i="34"/>
  <c r="X99" i="33"/>
  <c r="AW99" i="34"/>
  <c r="AH138" i="33"/>
  <c r="W99" i="33"/>
  <c r="T99" i="34"/>
  <c r="G138" i="34"/>
  <c r="J138" i="33"/>
  <c r="AV99" i="34"/>
  <c r="AY99" i="33"/>
  <c r="AX99" i="34" l="1"/>
  <c r="AI138" i="33"/>
  <c r="H138" i="33"/>
  <c r="W99" i="34"/>
  <c r="AY99" i="34"/>
  <c r="AJ138" i="33"/>
  <c r="J138" i="34"/>
  <c r="M138" i="33"/>
  <c r="I138" i="33"/>
  <c r="X99" i="34"/>
  <c r="AH138" i="34"/>
  <c r="AK138" i="33"/>
  <c r="AI138" i="34" l="1"/>
  <c r="AL138" i="33"/>
  <c r="AK138" i="34"/>
  <c r="AN138" i="33"/>
  <c r="P138" i="33"/>
  <c r="P138" i="34" s="1"/>
  <c r="M138" i="34"/>
  <c r="AJ138" i="34"/>
  <c r="AM138" i="33"/>
  <c r="L138" i="33"/>
  <c r="I138" i="34"/>
  <c r="H138" i="34"/>
  <c r="K138" i="33"/>
  <c r="AL138" i="34" l="1"/>
  <c r="AO138" i="33"/>
  <c r="AM138" i="34"/>
  <c r="AP138" i="33"/>
  <c r="AN138" i="34"/>
  <c r="AQ138" i="33"/>
  <c r="AQ138" i="34" s="1"/>
  <c r="K138" i="34"/>
  <c r="N138" i="33"/>
  <c r="L138" i="34"/>
  <c r="O138" i="33"/>
  <c r="AO138" i="34" l="1"/>
  <c r="AR138" i="33"/>
  <c r="AR138" i="34" s="1"/>
  <c r="N138" i="34"/>
  <c r="Q138" i="33"/>
  <c r="Q138" i="34" s="1"/>
  <c r="AP138" i="34"/>
  <c r="AS138" i="33"/>
  <c r="AS138" i="34" s="1"/>
  <c r="O138" i="34"/>
  <c r="R138" i="33"/>
  <c r="R138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KG</author>
  </authors>
  <commentList>
    <comment ref="K13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KG:</t>
        </r>
        <r>
          <rPr>
            <sz val="9"/>
            <color indexed="81"/>
            <rFont val="Tahoma"/>
            <family val="2"/>
          </rPr>
          <t xml:space="preserve">
Ist auch Bronze bei den 70järigen</t>
        </r>
      </text>
    </comment>
  </commentList>
</comments>
</file>

<file path=xl/sharedStrings.xml><?xml version="1.0" encoding="utf-8"?>
<sst xmlns="http://schemas.openxmlformats.org/spreadsheetml/2006/main" count="22362" uniqueCount="751">
  <si>
    <t>Anhang B</t>
  </si>
  <si>
    <t>Name:</t>
  </si>
  <si>
    <t>Vorname:</t>
  </si>
  <si>
    <t>Strasse:</t>
  </si>
  <si>
    <t>Ort:</t>
  </si>
  <si>
    <t>PLZ:</t>
  </si>
  <si>
    <t>Jahr der Prüfung</t>
  </si>
  <si>
    <t>Jahr der letzten Prüfung</t>
  </si>
  <si>
    <t>2 0</t>
  </si>
  <si>
    <t>Übung</t>
  </si>
  <si>
    <t>Erzielte Leistungen</t>
  </si>
  <si>
    <t>8+9</t>
  </si>
  <si>
    <t>10+11</t>
  </si>
  <si>
    <t>14+15</t>
  </si>
  <si>
    <t>16+17</t>
  </si>
  <si>
    <t>Datum, Unterschrift</t>
  </si>
  <si>
    <t>a)</t>
  </si>
  <si>
    <t>b)</t>
  </si>
  <si>
    <t>10:00</t>
  </si>
  <si>
    <t>8:00</t>
  </si>
  <si>
    <t>Hochsprung</t>
  </si>
  <si>
    <t>c)</t>
  </si>
  <si>
    <t>d)</t>
  </si>
  <si>
    <t>e)</t>
  </si>
  <si>
    <t>f)</t>
  </si>
  <si>
    <t>g)</t>
  </si>
  <si>
    <t>Kugelstoßen</t>
  </si>
  <si>
    <t>Kugelstoßen (rechts und links zusammen)</t>
  </si>
  <si>
    <t>6:30</t>
  </si>
  <si>
    <t>15:00</t>
  </si>
  <si>
    <t>9:30</t>
  </si>
  <si>
    <t>3.000 m Lauf</t>
  </si>
  <si>
    <t>Radfahren</t>
  </si>
  <si>
    <t>30:00</t>
  </si>
  <si>
    <t>45:00</t>
  </si>
  <si>
    <t>39:00</t>
  </si>
  <si>
    <t>78:00</t>
  </si>
  <si>
    <t>73:00</t>
  </si>
  <si>
    <t>68:00</t>
  </si>
  <si>
    <t>27:00</t>
  </si>
  <si>
    <t>42:00</t>
  </si>
  <si>
    <t>70:00</t>
  </si>
  <si>
    <t>65:00</t>
  </si>
  <si>
    <t>60:00</t>
  </si>
  <si>
    <t>h)</t>
  </si>
  <si>
    <t>21:00</t>
  </si>
  <si>
    <t>19:00</t>
  </si>
  <si>
    <t>17:00</t>
  </si>
  <si>
    <t>i)</t>
  </si>
  <si>
    <t>24:00</t>
  </si>
  <si>
    <t>19:30</t>
  </si>
  <si>
    <t>Prüferin/Prüfer:</t>
  </si>
  <si>
    <t>Altersklasse bitte markieren</t>
  </si>
  <si>
    <t>Nr. der Urkunde:</t>
  </si>
  <si>
    <t xml:space="preserve"> </t>
  </si>
  <si>
    <t>Geburtsdatum:</t>
  </si>
  <si>
    <t>Telefon:</t>
  </si>
  <si>
    <t>Bronze = 1 Punkt ; Silber = 2 Punkte ; Gold = 3 Punkte</t>
  </si>
  <si>
    <t>6+7</t>
  </si>
  <si>
    <t>12+13</t>
  </si>
  <si>
    <t>Punkte</t>
  </si>
  <si>
    <t>Bronze</t>
  </si>
  <si>
    <t>Silber</t>
  </si>
  <si>
    <t>Gold</t>
  </si>
  <si>
    <t>Ausdauer</t>
  </si>
  <si>
    <t>Kraft</t>
  </si>
  <si>
    <t>Schnelligkeit</t>
  </si>
  <si>
    <t>Koordination</t>
  </si>
  <si>
    <t>Unterschrift Prüfer/Arzt - Datum</t>
  </si>
  <si>
    <t>Ausgleichsbedingung:</t>
  </si>
  <si>
    <t>Gesamtpunktzahl</t>
  </si>
  <si>
    <t>Variante 1: Abnahme in einer Gruppe des Sportabzeichens</t>
  </si>
  <si>
    <t>Gruppe 1:</t>
  </si>
  <si>
    <t>Bronze (4-7 Punkte)</t>
  </si>
  <si>
    <t>Variante 2: 15 min Dauerschwimmen</t>
  </si>
  <si>
    <t>Gruppe 2:</t>
  </si>
  <si>
    <t>Silber (8-10 Punkte)</t>
  </si>
  <si>
    <t>Gruppe 3:</t>
  </si>
  <si>
    <t>Gold (11-12 Punkte)</t>
  </si>
  <si>
    <t>Gruppe 4:</t>
  </si>
  <si>
    <t>Gültigkeit: 1x im Jugendbereich bzw. alle 5 Jahre im Erwachsenenbereich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</si>
  <si>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</si>
  <si>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</si>
  <si>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</si>
  <si>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</si>
  <si>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</si>
  <si>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</si>
  <si>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</si>
  <si>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</si>
  <si>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11:30</t>
  </si>
  <si>
    <t>8:30</t>
  </si>
  <si>
    <t>12:00</t>
  </si>
  <si>
    <t>Standweitsprung</t>
  </si>
  <si>
    <t>6:10</t>
  </si>
  <si>
    <t>7:40</t>
  </si>
  <si>
    <t>8:10</t>
  </si>
  <si>
    <t>3 kg</t>
  </si>
  <si>
    <t>18:00</t>
  </si>
  <si>
    <t>20:00</t>
  </si>
  <si>
    <t>21:30</t>
  </si>
  <si>
    <t>22:00</t>
  </si>
  <si>
    <t>22:30</t>
  </si>
  <si>
    <t>28:30</t>
  </si>
  <si>
    <t>25:00</t>
  </si>
  <si>
    <t>20:30</t>
  </si>
  <si>
    <t>31:00</t>
  </si>
  <si>
    <t>37:00</t>
  </si>
  <si>
    <t>31:30</t>
  </si>
  <si>
    <t>41:30</t>
  </si>
  <si>
    <t>44:30</t>
  </si>
  <si>
    <t>47:30</t>
  </si>
  <si>
    <t>50:30</t>
  </si>
  <si>
    <t>53:30</t>
  </si>
  <si>
    <t>67:30</t>
  </si>
  <si>
    <t>72:30</t>
  </si>
  <si>
    <t>77:30</t>
  </si>
  <si>
    <t>80:00</t>
  </si>
  <si>
    <t>90:00</t>
  </si>
  <si>
    <t>50:00</t>
  </si>
  <si>
    <t>55:00</t>
  </si>
  <si>
    <t>82:30</t>
  </si>
  <si>
    <t>18:30</t>
  </si>
  <si>
    <t>23:00</t>
  </si>
  <si>
    <t>24:30</t>
  </si>
  <si>
    <t>26:30</t>
  </si>
  <si>
    <t>35:00</t>
  </si>
  <si>
    <t>41:00</t>
  </si>
  <si>
    <t>47:00</t>
  </si>
  <si>
    <t>56:00</t>
  </si>
  <si>
    <t>58:00</t>
  </si>
  <si>
    <t>64:00</t>
  </si>
  <si>
    <t>54:00</t>
  </si>
  <si>
    <t>18-19</t>
  </si>
  <si>
    <t>20-24</t>
  </si>
  <si>
    <t>25-29</t>
  </si>
  <si>
    <t>30-34</t>
  </si>
  <si>
    <t>35-39</t>
  </si>
  <si>
    <t>Laufzettel/Prüfkarte für Frauen (18-44 Jahre)</t>
  </si>
  <si>
    <t>Laufzettel/Prüfkarte für Frauen (45-74 Jahre)</t>
  </si>
  <si>
    <t>80-84</t>
  </si>
  <si>
    <t>85-89</t>
  </si>
  <si>
    <t>ab 90</t>
  </si>
  <si>
    <t>Laufzettel/Prüfkarte für Frauen (75 Jahre und älter)</t>
  </si>
  <si>
    <t>Laufzettel/Prüfkarte für Männer (18-44 Jahre)</t>
  </si>
  <si>
    <t>Laufzettel/Prüfkarte für Männer (45-74 Jahre)</t>
  </si>
  <si>
    <t>Laufzettel/Prüfkarte für Männer (75 Jahre und älter)</t>
  </si>
  <si>
    <t>6_7</t>
  </si>
  <si>
    <t>8_9</t>
  </si>
  <si>
    <t>10_11</t>
  </si>
  <si>
    <t>12_13</t>
  </si>
  <si>
    <t>14_15</t>
  </si>
  <si>
    <t>16_17</t>
  </si>
  <si>
    <t>18_19</t>
  </si>
  <si>
    <t>Dauerlauf</t>
  </si>
  <si>
    <t>800 m Lauf</t>
  </si>
  <si>
    <t>Schwimmen</t>
  </si>
  <si>
    <t>Laufen</t>
  </si>
  <si>
    <t>200 m Radfahren mit fliegendem Start</t>
  </si>
  <si>
    <t>25 m Schwimmen</t>
  </si>
  <si>
    <t>Zielwurf</t>
  </si>
  <si>
    <t>10.000 m Lauf</t>
  </si>
  <si>
    <t>20.000 m Radfahren</t>
  </si>
  <si>
    <t>7.500 m Walking/Nordic Walking</t>
  </si>
  <si>
    <t>Weitsprung</t>
  </si>
  <si>
    <t>Gruppe</t>
  </si>
  <si>
    <t>Deutsches Sportabzeichen   |    Kinder und Jugend weiblich</t>
  </si>
  <si>
    <t xml:space="preserve">Alter </t>
  </si>
  <si>
    <t xml:space="preserve">Übung </t>
  </si>
  <si>
    <t>800 m Lauf (in min)</t>
  </si>
  <si>
    <t>Dauer- / Geländelauf (in min)</t>
  </si>
  <si>
    <t>40:00</t>
  </si>
  <si>
    <t>75:00</t>
  </si>
  <si>
    <t>Schwimmen (in min)</t>
  </si>
  <si>
    <t>200 m</t>
  </si>
  <si>
    <t>400 m</t>
  </si>
  <si>
    <t>8:20</t>
  </si>
  <si>
    <t>Radfahren (in min)</t>
  </si>
  <si>
    <t>5 km</t>
  </si>
  <si>
    <t>10 km</t>
  </si>
  <si>
    <t>39:30</t>
  </si>
  <si>
    <t>38:30</t>
  </si>
  <si>
    <t>33:30</t>
  </si>
  <si>
    <t>35:30</t>
  </si>
  <si>
    <t>Schlagball (80g) / Wurfball (200g)
(in m)</t>
  </si>
  <si>
    <t>Schlagball 80 g</t>
  </si>
  <si>
    <t>Wurfball 200 g</t>
  </si>
  <si>
    <t>Kugelstoßen
(in m)</t>
  </si>
  <si>
    <t>Standweitsprung (in m)</t>
  </si>
  <si>
    <t>Gerätturnen</t>
  </si>
  <si>
    <t>Boden</t>
  </si>
  <si>
    <t>Barren</t>
  </si>
  <si>
    <t>Reck</t>
  </si>
  <si>
    <t>Laufen (in sek)</t>
  </si>
  <si>
    <t>30 m</t>
  </si>
  <si>
    <t>50 m</t>
  </si>
  <si>
    <t>100 m</t>
  </si>
  <si>
    <t>25 m Schwimmen (in sek)</t>
  </si>
  <si>
    <t>200 m Radfahren (fl. Start, in sek)</t>
  </si>
  <si>
    <t>Sprung</t>
  </si>
  <si>
    <t>Hochsprung (in m)</t>
  </si>
  <si>
    <t>Zonenweitsprung (in Punktwerten)
Weitsprung (in m)</t>
  </si>
  <si>
    <t>Zonenweitsprung</t>
  </si>
  <si>
    <t>Zielwurf (in Punktwerten)
Schleuderball (1 kg, in m)</t>
  </si>
  <si>
    <t>Schleuderball</t>
  </si>
  <si>
    <t>Seilspringen</t>
  </si>
  <si>
    <t>Grundsprung vorwärts</t>
  </si>
  <si>
    <t>Grundsprung rückwärts</t>
  </si>
  <si>
    <t>Kreuzdurchschlag</t>
  </si>
  <si>
    <t>Laufschritt</t>
  </si>
  <si>
    <t>Schwebebalken</t>
  </si>
  <si>
    <t>Ringe</t>
  </si>
  <si>
    <t>Deutsches Sportabzeichen   |    Kinder und Jugend männlich</t>
  </si>
  <si>
    <t>6:45</t>
  </si>
  <si>
    <t xml:space="preserve">Radfahren </t>
  </si>
  <si>
    <t>23:30</t>
  </si>
  <si>
    <t>45:30</t>
  </si>
  <si>
    <t>37:30</t>
  </si>
  <si>
    <t>27:30</t>
  </si>
  <si>
    <t>Kugelstoßen (in m)</t>
  </si>
  <si>
    <t>4 kg</t>
  </si>
  <si>
    <t>5 kg</t>
  </si>
  <si>
    <t>25 m Schwimmen (in sek</t>
  </si>
  <si>
    <t xml:space="preserve">Zonenweitsprung (in Punktwerten)
Weitsprung (in m) </t>
  </si>
  <si>
    <t>Deutsches Sportabzeichen   |    Frauen</t>
  </si>
  <si>
    <t>20_24</t>
  </si>
  <si>
    <t>25_29</t>
  </si>
  <si>
    <t>35_39</t>
  </si>
  <si>
    <t>40_44</t>
  </si>
  <si>
    <t>45_49</t>
  </si>
  <si>
    <t>50_54</t>
  </si>
  <si>
    <t>55_59</t>
  </si>
  <si>
    <t>60_64</t>
  </si>
  <si>
    <t>65_69</t>
  </si>
  <si>
    <t>70_74</t>
  </si>
  <si>
    <t>75_79</t>
  </si>
  <si>
    <t>80_84</t>
  </si>
  <si>
    <t>85_89</t>
  </si>
  <si>
    <t>3000 m Lauf (in min)</t>
  </si>
  <si>
    <t>19:50</t>
  </si>
  <si>
    <t>17:50</t>
  </si>
  <si>
    <t>22:20</t>
  </si>
  <si>
    <t>18:10</t>
  </si>
  <si>
    <t>23:10</t>
  </si>
  <si>
    <t>18:20</t>
  </si>
  <si>
    <t>24:40</t>
  </si>
  <si>
    <t>18:50</t>
  </si>
  <si>
    <t>22:10</t>
  </si>
  <si>
    <t>19:10</t>
  </si>
  <si>
    <t>25:50</t>
  </si>
  <si>
    <t>22:50</t>
  </si>
  <si>
    <t>27:10</t>
  </si>
  <si>
    <t>24:10</t>
  </si>
  <si>
    <t>21:10</t>
  </si>
  <si>
    <t>27:40</t>
  </si>
  <si>
    <t>21:40</t>
  </si>
  <si>
    <t>25:20</t>
  </si>
  <si>
    <t>29:40</t>
  </si>
  <si>
    <t>26:40</t>
  </si>
  <si>
    <t>23:40</t>
  </si>
  <si>
    <t>27:50</t>
  </si>
  <si>
    <t>32:30</t>
  </si>
  <si>
    <t>29:30</t>
  </si>
  <si>
    <t>10 km Lauf (in min)</t>
  </si>
  <si>
    <t>84:40</t>
  </si>
  <si>
    <t>78:40</t>
  </si>
  <si>
    <t>72:40</t>
  </si>
  <si>
    <t>83:30</t>
  </si>
  <si>
    <t>76:50</t>
  </si>
  <si>
    <t>71:30</t>
  </si>
  <si>
    <t>71:00</t>
  </si>
  <si>
    <t>84:10</t>
  </si>
  <si>
    <t>71:20</t>
  </si>
  <si>
    <t>87:40</t>
  </si>
  <si>
    <t>79:30</t>
  </si>
  <si>
    <t>91:20</t>
  </si>
  <si>
    <t>81:20</t>
  </si>
  <si>
    <t>71:40</t>
  </si>
  <si>
    <t>95:20</t>
  </si>
  <si>
    <t>83:10</t>
  </si>
  <si>
    <t>72:50</t>
  </si>
  <si>
    <t>97:40</t>
  </si>
  <si>
    <t>85:30</t>
  </si>
  <si>
    <t>74:00</t>
  </si>
  <si>
    <t>100:10</t>
  </si>
  <si>
    <t>88:10</t>
  </si>
  <si>
    <t>76:10</t>
  </si>
  <si>
    <t>102:50</t>
  </si>
  <si>
    <t>90:50</t>
  </si>
  <si>
    <t>78:50</t>
  </si>
  <si>
    <t>105:40</t>
  </si>
  <si>
    <t>93:40</t>
  </si>
  <si>
    <t>81:40</t>
  </si>
  <si>
    <t>109:30</t>
  </si>
  <si>
    <t>97:30</t>
  </si>
  <si>
    <t>115:20</t>
  </si>
  <si>
    <t>103:20</t>
  </si>
  <si>
    <t>122:20</t>
  </si>
  <si>
    <t>110:20</t>
  </si>
  <si>
    <t>98:20</t>
  </si>
  <si>
    <t>129:10</t>
  </si>
  <si>
    <t>117:10</t>
  </si>
  <si>
    <t>105:10</t>
  </si>
  <si>
    <t>136:30</t>
  </si>
  <si>
    <t>124:30</t>
  </si>
  <si>
    <t>112:30</t>
  </si>
  <si>
    <t>800 m</t>
  </si>
  <si>
    <t>7,5 km Walking / Nordic Walking
(in min)</t>
  </si>
  <si>
    <t>69:30</t>
  </si>
  <si>
    <t>66:00</t>
  </si>
  <si>
    <t>62:00</t>
  </si>
  <si>
    <t>66:30</t>
  </si>
  <si>
    <t>63:00</t>
  </si>
  <si>
    <t>59:30</t>
  </si>
  <si>
    <t>67:00</t>
  </si>
  <si>
    <t>63:30</t>
  </si>
  <si>
    <t>60:30</t>
  </si>
  <si>
    <t>61:00</t>
  </si>
  <si>
    <t>75:30</t>
  </si>
  <si>
    <t>69:00</t>
  </si>
  <si>
    <t>81:30</t>
  </si>
  <si>
    <t>74:30</t>
  </si>
  <si>
    <t>76:30</t>
  </si>
  <si>
    <t>87:00</t>
  </si>
  <si>
    <t>89:30</t>
  </si>
  <si>
    <t>92:30</t>
  </si>
  <si>
    <t>96:00</t>
  </si>
  <si>
    <t>82:00</t>
  </si>
  <si>
    <t>20 km Radfahren (in min)</t>
  </si>
  <si>
    <t>57:00</t>
  </si>
  <si>
    <t>53:00</t>
  </si>
  <si>
    <t>55:30</t>
  </si>
  <si>
    <t>49:30</t>
  </si>
  <si>
    <t>70:30</t>
  </si>
  <si>
    <t>51:00</t>
  </si>
  <si>
    <t>51:30</t>
  </si>
  <si>
    <t>64:30</t>
  </si>
  <si>
    <t>79:00</t>
  </si>
  <si>
    <t>84:30</t>
  </si>
  <si>
    <t>73:30</t>
  </si>
  <si>
    <t>Kugelstoßen  (in m)</t>
  </si>
  <si>
    <t>2 kg</t>
  </si>
  <si>
    <t>Zonenweitsprung (in Punktwerten)</t>
  </si>
  <si>
    <t>Weitsprung (in m)</t>
  </si>
  <si>
    <t>Schleuderball (1 kg, in m)</t>
  </si>
  <si>
    <t>Doppeldurchschlag</t>
  </si>
  <si>
    <t>Deutsches Sportabzeichen   |    Männer</t>
  </si>
  <si>
    <t>17:20</t>
  </si>
  <si>
    <t>15:20</t>
  </si>
  <si>
    <t>13:20</t>
  </si>
  <si>
    <t>16:50</t>
  </si>
  <si>
    <t>14:50</t>
  </si>
  <si>
    <t>18:40</t>
  </si>
  <si>
    <t>15:50</t>
  </si>
  <si>
    <t>16:30</t>
  </si>
  <si>
    <t>23:20</t>
  </si>
  <si>
    <t>20:20</t>
  </si>
  <si>
    <t>23:50</t>
  </si>
  <si>
    <t>20:50</t>
  </si>
  <si>
    <t>19:20</t>
  </si>
  <si>
    <t>26:00</t>
  </si>
  <si>
    <t>29:50</t>
  </si>
  <si>
    <t>26:50</t>
  </si>
  <si>
    <t>63:20</t>
  </si>
  <si>
    <t>57:20</t>
  </si>
  <si>
    <t>51:20</t>
  </si>
  <si>
    <t>62:30</t>
  </si>
  <si>
    <t>56:30</t>
  </si>
  <si>
    <t>59:20</t>
  </si>
  <si>
    <t>52:00</t>
  </si>
  <si>
    <t>69:40</t>
  </si>
  <si>
    <t>61:10</t>
  </si>
  <si>
    <t>54:50</t>
  </si>
  <si>
    <t>74:10</t>
  </si>
  <si>
    <t>65:30</t>
  </si>
  <si>
    <t>56:50</t>
  </si>
  <si>
    <t>60:10</t>
  </si>
  <si>
    <t>83:40</t>
  </si>
  <si>
    <t>73:10</t>
  </si>
  <si>
    <t>88:20</t>
  </si>
  <si>
    <t>76:40</t>
  </si>
  <si>
    <t>91:30</t>
  </si>
  <si>
    <t>79:40</t>
  </si>
  <si>
    <t>67:40</t>
  </si>
  <si>
    <t>94:40</t>
  </si>
  <si>
    <t>82:40</t>
  </si>
  <si>
    <t>70:40</t>
  </si>
  <si>
    <t>98:00</t>
  </si>
  <si>
    <t>86:00</t>
  </si>
  <si>
    <t>102:10</t>
  </si>
  <si>
    <t>90:10</t>
  </si>
  <si>
    <t>78:10</t>
  </si>
  <si>
    <t>107:20</t>
  </si>
  <si>
    <t>83:20</t>
  </si>
  <si>
    <t>113:10</t>
  </si>
  <si>
    <t>101:10</t>
  </si>
  <si>
    <t>89:10</t>
  </si>
  <si>
    <t>120:10</t>
  </si>
  <si>
    <t>108:10</t>
  </si>
  <si>
    <t>96:10</t>
  </si>
  <si>
    <t>127:40</t>
  </si>
  <si>
    <t>115:40</t>
  </si>
  <si>
    <t>103:40</t>
  </si>
  <si>
    <t>7:50</t>
  </si>
  <si>
    <t>58:30</t>
  </si>
  <si>
    <t>54:30</t>
  </si>
  <si>
    <t>49:00</t>
  </si>
  <si>
    <t>68:30</t>
  </si>
  <si>
    <t>76:00</t>
  </si>
  <si>
    <t>42:30</t>
  </si>
  <si>
    <t>46:30</t>
  </si>
  <si>
    <t>40:30</t>
  </si>
  <si>
    <t>43:30</t>
  </si>
  <si>
    <t>48:00</t>
  </si>
  <si>
    <t>48:30</t>
  </si>
  <si>
    <t>61:30</t>
  </si>
  <si>
    <t>6 kg</t>
  </si>
  <si>
    <t>7,26 kg</t>
  </si>
  <si>
    <t>Steinstoß (in m)</t>
  </si>
  <si>
    <t>10 kg</t>
  </si>
  <si>
    <t>Faktoren</t>
  </si>
  <si>
    <t>Schlagball (80g) / Wurfball (200g)</t>
  </si>
  <si>
    <t>Schlagball (80g)</t>
  </si>
  <si>
    <t>Wurfball (200g)</t>
  </si>
  <si>
    <t>3 m Abstand zur Kreismitte</t>
  </si>
  <si>
    <t>3 m Abstand Kreismitte</t>
  </si>
  <si>
    <t>5 m Abstand Kreismitte</t>
  </si>
  <si>
    <t>7 m Abstand Kreismitte</t>
  </si>
  <si>
    <t>Kegeln - Asphalt</t>
  </si>
  <si>
    <t>Kegeln - Bohle</t>
  </si>
  <si>
    <t>Kegeln - Bowling</t>
  </si>
  <si>
    <t>Kegeln - Schere</t>
  </si>
  <si>
    <t>Kegeln</t>
  </si>
  <si>
    <t>Geschicklichkeitsgehen ohne Pause</t>
  </si>
  <si>
    <t>1x</t>
  </si>
  <si>
    <t>2x</t>
  </si>
  <si>
    <t>3x</t>
  </si>
  <si>
    <t>Radfahren (Tandem)</t>
  </si>
  <si>
    <t>200 m Radfahren mit fliegendem Start (Tandem)</t>
  </si>
  <si>
    <t>Zielwurf (alternativ als Fußballzielstoß)</t>
  </si>
  <si>
    <t>Hochsprung aus dem Stand</t>
  </si>
  <si>
    <t>2 km</t>
  </si>
  <si>
    <t>1 km</t>
  </si>
  <si>
    <t>Gehen</t>
  </si>
  <si>
    <t>800 m Rollstuhlfahren</t>
  </si>
  <si>
    <t>Handbike</t>
  </si>
  <si>
    <t>Rollstuhlfahren</t>
  </si>
  <si>
    <t>Keulenweitwurf</t>
  </si>
  <si>
    <t>200 m Handbike mit fliegendem Start</t>
  </si>
  <si>
    <t>1.500 m Rollstuhlfahren</t>
  </si>
  <si>
    <t>1.500 m Lauf</t>
  </si>
  <si>
    <t>6:25</t>
  </si>
  <si>
    <t>14:20</t>
  </si>
  <si>
    <t>10:35</t>
  </si>
  <si>
    <t>13:05</t>
  </si>
  <si>
    <t>11:40</t>
  </si>
  <si>
    <t>11:55</t>
  </si>
  <si>
    <t>10:45</t>
  </si>
  <si>
    <t>12:55</t>
  </si>
  <si>
    <t>18:35</t>
  </si>
  <si>
    <t>25:45</t>
  </si>
  <si>
    <t>28:50</t>
  </si>
  <si>
    <t>19:15</t>
  </si>
  <si>
    <t>32:25</t>
  </si>
  <si>
    <t>26:25</t>
  </si>
  <si>
    <t>20:25</t>
  </si>
  <si>
    <t>34:00</t>
  </si>
  <si>
    <t>15:35</t>
  </si>
  <si>
    <t>12:10</t>
  </si>
  <si>
    <t>19:25</t>
  </si>
  <si>
    <t>15:45</t>
  </si>
  <si>
    <t>12:15</t>
  </si>
  <si>
    <t>16:05</t>
  </si>
  <si>
    <t>12:40</t>
  </si>
  <si>
    <t>10:15</t>
  </si>
  <si>
    <t>10:25</t>
  </si>
  <si>
    <t>8:45</t>
  </si>
  <si>
    <t>7:05</t>
  </si>
  <si>
    <t>8:55</t>
  </si>
  <si>
    <t>7:20</t>
  </si>
  <si>
    <t>34:30</t>
  </si>
  <si>
    <t>20:40</t>
  </si>
  <si>
    <t>17:25</t>
  </si>
  <si>
    <t>14:35</t>
  </si>
  <si>
    <t>11:20</t>
  </si>
  <si>
    <t>14:45</t>
  </si>
  <si>
    <t>11:25</t>
  </si>
  <si>
    <t>18:25</t>
  </si>
  <si>
    <t>15:05</t>
  </si>
  <si>
    <t>15:15</t>
  </si>
  <si>
    <t>11:35</t>
  </si>
  <si>
    <t>9:25</t>
  </si>
  <si>
    <t>6:05</t>
  </si>
  <si>
    <t>9:45</t>
  </si>
  <si>
    <t>Bronze
1 Pkt.</t>
  </si>
  <si>
    <t>Silber
2 Pkt.</t>
  </si>
  <si>
    <t xml:space="preserve">Seite </t>
  </si>
  <si>
    <t>Anhang C</t>
  </si>
  <si>
    <t>Dauerschwimmen in Minuten</t>
  </si>
  <si>
    <t>Dauerlauf (auch als Walking möglich)</t>
  </si>
  <si>
    <t>Dauerlauf (auch als Wandern/Walking möglich)</t>
  </si>
  <si>
    <t>10 km Lauf</t>
  </si>
  <si>
    <t>7,5 km Walking/Nordic Walking</t>
  </si>
  <si>
    <t>20 km Radfahren</t>
  </si>
  <si>
    <t>5 km Radfahren</t>
  </si>
  <si>
    <t>20 km Radfahren (Tandem)</t>
  </si>
  <si>
    <t>2,5 km</t>
  </si>
  <si>
    <t>10 km Radfahren</t>
  </si>
  <si>
    <t xml:space="preserve"> Kraft</t>
  </si>
  <si>
    <t>Anzahl bereits erworbener Sportabzeichen:</t>
  </si>
  <si>
    <t>Weitsprung aus der Absprungfläche</t>
  </si>
  <si>
    <t xml:space="preserve">Weitsprung </t>
  </si>
  <si>
    <t>4 km Walking/Nordic Walking/Wandern</t>
  </si>
  <si>
    <t>4.000 m Walking/Nordic Walking</t>
  </si>
  <si>
    <t>1.500  m Lauf</t>
  </si>
  <si>
    <t>4 km Walking/Nordic Walking</t>
  </si>
  <si>
    <t>10.000 m Radfahren</t>
  </si>
  <si>
    <t>Gold
3 Pkt.</t>
  </si>
  <si>
    <t>Gold
3 Pkt..</t>
  </si>
  <si>
    <t>Variante 3: &lt;12 Jahren: 50 m ohne Zeitlimit, ≥12 Jahre 200 m in max. 11 min</t>
  </si>
  <si>
    <t>abzeichen Bronze, Deutsches Rettungsschwimmabzeichen DLRG Bronze</t>
  </si>
  <si>
    <t>Schleuderball (1 kg)</t>
  </si>
  <si>
    <t>05:40</t>
  </si>
  <si>
    <t>05:00</t>
  </si>
  <si>
    <t>04:15</t>
  </si>
  <si>
    <t>05:35</t>
  </si>
  <si>
    <t>04:50</t>
  </si>
  <si>
    <t>04:10</t>
  </si>
  <si>
    <t>05:20</t>
  </si>
  <si>
    <t>04:40</t>
  </si>
  <si>
    <t>04:00</t>
  </si>
  <si>
    <t>05:10</t>
  </si>
  <si>
    <t>04:25</t>
  </si>
  <si>
    <t>03:45</t>
  </si>
  <si>
    <t>04:20</t>
  </si>
  <si>
    <t>03:25</t>
  </si>
  <si>
    <t>03:35</t>
  </si>
  <si>
    <t>04:05</t>
  </si>
  <si>
    <t>05:25</t>
  </si>
  <si>
    <t>03:55</t>
  </si>
  <si>
    <t>05:05</t>
  </si>
  <si>
    <t>04:45</t>
  </si>
  <si>
    <t>03:15</t>
  </si>
  <si>
    <t>03:40</t>
  </si>
  <si>
    <t>57:30</t>
  </si>
  <si>
    <t>93:00</t>
  </si>
  <si>
    <t>83:00</t>
  </si>
  <si>
    <t>Wurfball</t>
  </si>
  <si>
    <t>09:00</t>
  </si>
  <si>
    <t>43:00</t>
  </si>
  <si>
    <t>32:00</t>
  </si>
  <si>
    <t>28:00</t>
  </si>
  <si>
    <t>38:00</t>
  </si>
  <si>
    <t>25:30</t>
  </si>
  <si>
    <t>25:35</t>
  </si>
  <si>
    <t>35:20</t>
  </si>
  <si>
    <t>29:00</t>
  </si>
  <si>
    <t>11,0</t>
  </si>
  <si>
    <t>Drehwurf</t>
  </si>
  <si>
    <t>10,3</t>
  </si>
  <si>
    <t>07:40</t>
  </si>
  <si>
    <t>06:20</t>
  </si>
  <si>
    <t>08:00</t>
  </si>
  <si>
    <t>07:00</t>
  </si>
  <si>
    <t>05:55</t>
  </si>
  <si>
    <t>07:20</t>
  </si>
  <si>
    <t>06:25</t>
  </si>
  <si>
    <t>05:30</t>
  </si>
  <si>
    <t>11:00</t>
  </si>
  <si>
    <t>11:50</t>
  </si>
  <si>
    <t>10:30</t>
  </si>
  <si>
    <t>09:05</t>
  </si>
  <si>
    <t>23:35</t>
  </si>
  <si>
    <t>21:05</t>
  </si>
  <si>
    <t>21:20</t>
  </si>
  <si>
    <t>22:35</t>
  </si>
  <si>
    <t>16:25</t>
  </si>
  <si>
    <t>Ab 2018</t>
  </si>
  <si>
    <t>06:10</t>
  </si>
  <si>
    <t>06:45</t>
  </si>
  <si>
    <t>13:30</t>
  </si>
  <si>
    <t>09:45</t>
  </si>
  <si>
    <t>08:50</t>
  </si>
  <si>
    <t>09:40</t>
  </si>
  <si>
    <t>08:20</t>
  </si>
  <si>
    <t>Deutsches Sportabzeichen für Menschen mit Behinderung</t>
  </si>
  <si>
    <t>Nachweis der Schwimmfertigkeit laut DOSB-Prüfungswegweiser</t>
  </si>
  <si>
    <t>Variante 4: Verschiedene Abzeichen (z. B. Deutsches Schwimmabzeichen)</t>
  </si>
  <si>
    <t>Variante 5: 100 m Kleiderschwimmen in max. 4 min</t>
  </si>
  <si>
    <t>84:15</t>
  </si>
  <si>
    <t>88:15</t>
  </si>
  <si>
    <t>72:00</t>
  </si>
  <si>
    <t>98:30</t>
  </si>
  <si>
    <t>85:15</t>
  </si>
  <si>
    <t>104:00</t>
  </si>
  <si>
    <t>90:20</t>
  </si>
  <si>
    <t>59:00</t>
  </si>
  <si>
    <t>75:45</t>
  </si>
  <si>
    <t>86:10</t>
  </si>
  <si>
    <t>79:45</t>
  </si>
  <si>
    <t>102:45</t>
  </si>
  <si>
    <t>89:20</t>
  </si>
  <si>
    <t>Drehwurf (in Punkten)
Schleuderball (1 kg)</t>
  </si>
  <si>
    <t>Behinderungsklasse: F I - Sehschädigung</t>
  </si>
  <si>
    <t xml:space="preserve">Behinderungsklasse: F II - Blindheit </t>
  </si>
  <si>
    <t>Behinderungsklasse: F III - Schwerhörigkeit/Gehörlosigkeit mit Gleichgewichtsstörung</t>
  </si>
  <si>
    <t>Behinderungsklasse: J - Kleinwuchs</t>
  </si>
  <si>
    <t>Behinderungsklasse: G I - Geringe Einschränkung der Geh-/Stehfähigkeit ohne Einschränkung des Oberkörpers</t>
  </si>
  <si>
    <t>Behinderungsklasse: G II - Geringe Einschränkung der Geh-/Stehfähigkeit mit geringer Einschränkung des Oberkörpers</t>
  </si>
  <si>
    <t>Behinderungsklasse: G III - Erhebliche Einschränkung der Geh-/Stehfähigkeit mit erheblicher Einschränkung des Oberkörpers</t>
  </si>
  <si>
    <t>Medizinball (2 kg)</t>
  </si>
  <si>
    <t>Medizinball (2 kg) (2 kg) (in m)</t>
  </si>
  <si>
    <t>Fußballweitschuss</t>
  </si>
  <si>
    <t>Ab 80 Jahre die Ggleichen Werte</t>
  </si>
  <si>
    <t>Medizinball (1 kg)</t>
  </si>
  <si>
    <t>Rollstuhlparcours ohne Pause</t>
  </si>
  <si>
    <t>10 km Handbike</t>
  </si>
  <si>
    <t>Prüfausweisnummer:</t>
  </si>
  <si>
    <t>Nachweis über (bitte O ankreuzen):</t>
  </si>
  <si>
    <t>O GdB  O Prothesen-Pass  O Gutachten</t>
  </si>
  <si>
    <t>O GdB O Prothesen-Pass O Gutachten</t>
  </si>
  <si>
    <t xml:space="preserve"> Kinder/Jugend w – A</t>
  </si>
  <si>
    <t xml:space="preserve"> Kinder/Jugend m – A</t>
  </si>
  <si>
    <t xml:space="preserve"> Kinder/Jugend w – B I</t>
  </si>
  <si>
    <t xml:space="preserve"> Kinder/Jugend w – B II</t>
  </si>
  <si>
    <t xml:space="preserve"> Kinder/Jugend w – C I</t>
  </si>
  <si>
    <t xml:space="preserve"> Kinder/Jugend w – C II</t>
  </si>
  <si>
    <t xml:space="preserve"> Kinder/Jugend w – D I</t>
  </si>
  <si>
    <t xml:space="preserve"> Kinder/Jugend w – D II</t>
  </si>
  <si>
    <t xml:space="preserve"> Kinder/Jugend w – E I</t>
  </si>
  <si>
    <t xml:space="preserve"> Kinder/Jugend w – E II</t>
  </si>
  <si>
    <t xml:space="preserve"> Kinder/Jugend w – F I</t>
  </si>
  <si>
    <t xml:space="preserve"> Kinder/Jugend w – F II</t>
  </si>
  <si>
    <t xml:space="preserve"> Kinder/Jugend w – F III</t>
  </si>
  <si>
    <t xml:space="preserve"> Kinder/Jugend w – G I</t>
  </si>
  <si>
    <t xml:space="preserve"> Kinder/Jugend w – G II</t>
  </si>
  <si>
    <t xml:space="preserve"> Kinder/Jugend w – G III</t>
  </si>
  <si>
    <t xml:space="preserve"> Kinder/Jugend w – H I</t>
  </si>
  <si>
    <t xml:space="preserve"> Kinder/Jugend w – H II</t>
  </si>
  <si>
    <t xml:space="preserve"> Kinder/Jugend w – H III</t>
  </si>
  <si>
    <t xml:space="preserve"> Kinder/Jugend w – I</t>
  </si>
  <si>
    <t xml:space="preserve"> Kinder/Jugend w – J</t>
  </si>
  <si>
    <t xml:space="preserve"> Frauen – A</t>
  </si>
  <si>
    <t xml:space="preserve"> Männer – A</t>
  </si>
  <si>
    <t>Laufzettel/Prüfkarte für Kinder/Jugend - weiblich</t>
  </si>
  <si>
    <t>Laufzettel/Prüfkarte für Kinder/Jugend - männlich</t>
  </si>
  <si>
    <t xml:space="preserve"> Frauen – B I</t>
  </si>
  <si>
    <t>Männer – B I</t>
  </si>
  <si>
    <t>Männer – B II</t>
  </si>
  <si>
    <t>Frauen – B II</t>
  </si>
  <si>
    <t xml:space="preserve"> Kinder/Jugend m – B II</t>
  </si>
  <si>
    <t>Frauen – C I</t>
  </si>
  <si>
    <t>Männer – C I</t>
  </si>
  <si>
    <t xml:space="preserve"> Kinder/Jugend m – C I</t>
  </si>
  <si>
    <t>Männer – C II</t>
  </si>
  <si>
    <t>Frauen – C II</t>
  </si>
  <si>
    <t xml:space="preserve"> Kinder/Jugend m – D I</t>
  </si>
  <si>
    <t xml:space="preserve"> Kinder/Jugend m – D II</t>
  </si>
  <si>
    <t xml:space="preserve"> Kinder/Jugend m – E II</t>
  </si>
  <si>
    <t xml:space="preserve"> Kinder/Jugend m – E I</t>
  </si>
  <si>
    <t xml:space="preserve"> Kinder/Jugend m – F I</t>
  </si>
  <si>
    <t xml:space="preserve"> Kinder/Jugend m – F II</t>
  </si>
  <si>
    <t>Frauen – F III</t>
  </si>
  <si>
    <t>Männer – F III</t>
  </si>
  <si>
    <t xml:space="preserve"> Kinder/Jugend m – F III</t>
  </si>
  <si>
    <t>Frauen – G I</t>
  </si>
  <si>
    <t>Männer – G I</t>
  </si>
  <si>
    <t xml:space="preserve"> Kinder/Jugend m – G I</t>
  </si>
  <si>
    <t>Frauen – G II</t>
  </si>
  <si>
    <t>Männer – G II</t>
  </si>
  <si>
    <t xml:space="preserve"> Kinder/Jugend m – G II</t>
  </si>
  <si>
    <t>Frauen – G III</t>
  </si>
  <si>
    <t>Männer – G III</t>
  </si>
  <si>
    <t xml:space="preserve"> Kinder/Jugend m – G III</t>
  </si>
  <si>
    <t>Frauen – H I</t>
  </si>
  <si>
    <t>Männer – H I</t>
  </si>
  <si>
    <t xml:space="preserve"> Kinder/Jugend m – H I</t>
  </si>
  <si>
    <t>Frauen – H II</t>
  </si>
  <si>
    <t>Männer – H II</t>
  </si>
  <si>
    <t xml:space="preserve"> Kinder/Jugend m – H II</t>
  </si>
  <si>
    <t>Frauen – H III</t>
  </si>
  <si>
    <t>Männer – H III</t>
  </si>
  <si>
    <t xml:space="preserve"> Kinder/Jugend m – H III</t>
  </si>
  <si>
    <t>Frauen – I</t>
  </si>
  <si>
    <t>Männer – I</t>
  </si>
  <si>
    <t xml:space="preserve"> Kinder/Jugend m – I</t>
  </si>
  <si>
    <t>Frauen – J</t>
  </si>
  <si>
    <t>Männer – J</t>
  </si>
  <si>
    <t xml:space="preserve"> Kinder/Jugend m – J</t>
  </si>
  <si>
    <t xml:space="preserve"> Kinder/Jugend m – B I</t>
  </si>
  <si>
    <t>Schule/Verein/Einrichtung</t>
  </si>
  <si>
    <t>Wurfball (200 g)</t>
  </si>
  <si>
    <t>ab 80 Jahre gleich</t>
  </si>
  <si>
    <t xml:space="preserve">400 m Rollstuhlfahren </t>
  </si>
  <si>
    <t>100m</t>
  </si>
  <si>
    <t>200m</t>
  </si>
  <si>
    <t>3 km Handbike</t>
  </si>
  <si>
    <t>20 km Handbike</t>
  </si>
  <si>
    <t>3 km Radfahren</t>
  </si>
  <si>
    <t>3 km Walking/Nordic Walking</t>
  </si>
  <si>
    <t>2  kg</t>
  </si>
  <si>
    <t xml:space="preserve">Dauerrollstuhlfahren   </t>
  </si>
  <si>
    <t>Behinderungsklasse: I - Geistige Behinderung</t>
  </si>
  <si>
    <t>Behinderungsklasse: A - Allgemeine Behinderung</t>
  </si>
  <si>
    <t>Behinderungsklasse: B I - Einseitige Beinbehinderung (GdB 20 - 60)</t>
  </si>
  <si>
    <t>Behinderungsklasse: B II - Einseitige Beinbehinderung (GdB 70 - 100)</t>
  </si>
  <si>
    <t>Behinderungsklasse: D I - Einseitige Armbehinderung (GdB 20 - 60)</t>
  </si>
  <si>
    <t>Behinderungsklasse: D II - Einseitige Armbehinderung (GdB 70 - 100)</t>
  </si>
  <si>
    <t>Behinderungsklasse: C I - Beidseitige Beinbehinderung (GdB 20 - 60)</t>
  </si>
  <si>
    <t>Behinderungsklasse: C II - Beidseitige Beinbehinderung (GdB 70 - 100)</t>
  </si>
  <si>
    <t>Behinderungsklasse: E I - Beidseitige Armbehinderung (GdB 20 - 60)</t>
  </si>
  <si>
    <t>Behinderungsklasse: E II - Beidseitige Armbehinderung (GdB 70 - 100)</t>
  </si>
  <si>
    <t>Behinderungsklasse: H I - Rollstuhlfahrer/in ohne Einschränkung des Oberkörpers</t>
  </si>
  <si>
    <t>Behinderungsklasse: H II - Rollstuhlfahrer/in mit geringer Einschränkung des Oberkörpers</t>
  </si>
  <si>
    <t>Behinderungsklasse: H III - Rollstuhlfahrer/in mit erheblicher Einschränkung des Oberkörpers</t>
  </si>
  <si>
    <t xml:space="preserve"> m</t>
  </si>
  <si>
    <t>Frauen – D I</t>
  </si>
  <si>
    <t>Frauen – D II</t>
  </si>
  <si>
    <t>Männer – D II</t>
  </si>
  <si>
    <t>Männer – D I</t>
  </si>
  <si>
    <t>Männer – E I</t>
  </si>
  <si>
    <t>Männer – E II</t>
  </si>
  <si>
    <t>Frauen – E II</t>
  </si>
  <si>
    <t>Frauen – E I</t>
  </si>
  <si>
    <t>Frauen – F I</t>
  </si>
  <si>
    <t>Frauen – F II</t>
  </si>
  <si>
    <t>Männer – F II</t>
  </si>
  <si>
    <t>Männer – F I</t>
  </si>
  <si>
    <t>j)</t>
  </si>
  <si>
    <t>1,5 km Walking/Nordic Walking</t>
  </si>
  <si>
    <t>80-81</t>
  </si>
  <si>
    <t>200m-Schwimmen (in min)</t>
  </si>
  <si>
    <t>13:50</t>
  </si>
  <si>
    <t>17:40</t>
  </si>
  <si>
    <t>15:40</t>
  </si>
  <si>
    <t>13:40</t>
  </si>
  <si>
    <t>14:30</t>
  </si>
  <si>
    <t>16:20</t>
  </si>
  <si>
    <t>16:40</t>
  </si>
  <si>
    <t>17:30</t>
  </si>
  <si>
    <t>24:50</t>
  </si>
  <si>
    <t>60:25</t>
  </si>
  <si>
    <t>60:45</t>
  </si>
  <si>
    <t>3:00</t>
  </si>
  <si>
    <t>4:05</t>
  </si>
  <si>
    <t>3:25</t>
  </si>
  <si>
    <t>2:45</t>
  </si>
  <si>
    <t>5kg</t>
  </si>
  <si>
    <t>3kg</t>
  </si>
  <si>
    <t>Grundsprung vorwärts oder Galoppschritt</t>
  </si>
  <si>
    <t>Ab 2021</t>
  </si>
  <si>
    <t>Stand: 01.01.2021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</si>
</sst>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.0"/>
    <numFmt numFmtId="166" formatCode="m:ss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1.5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2"/>
      <name val="Arial"/>
      <family val="2"/>
    </font>
    <font>
      <b/>
      <sz val="11.5"/>
      <name val="Arial"/>
      <family val="2"/>
    </font>
    <font>
      <b/>
      <sz val="13"/>
      <name val="Arial"/>
      <family val="2"/>
    </font>
    <font>
      <b/>
      <sz val="1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0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22"/>
      <color theme="0"/>
      <name val="Calibri"/>
      <family val="2"/>
      <scheme val="minor"/>
    </font>
    <font>
      <sz val="9"/>
      <color rgb="FFFFFFFF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</fills>
  <borders count="13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</borders>
  <cellStyleXfs count="6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1" applyNumberFormat="0" applyAlignment="0" applyProtection="0"/>
    <xf numFmtId="0" fontId="5" fillId="20" borderId="2" applyNumberFormat="0" applyAlignment="0" applyProtection="0"/>
    <xf numFmtId="0" fontId="6" fillId="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164" fontId="1" fillId="0" borderId="0" applyFont="0" applyFill="0" applyBorder="0" applyAlignment="0" applyProtection="0"/>
    <xf numFmtId="0" fontId="10" fillId="21" borderId="0" applyNumberFormat="0" applyBorder="0" applyAlignment="0" applyProtection="0"/>
    <xf numFmtId="0" fontId="1" fillId="22" borderId="4" applyNumberFormat="0" applyFont="0" applyAlignment="0" applyProtection="0"/>
    <xf numFmtId="0" fontId="11" fillId="3" borderId="0" applyNumberFormat="0" applyBorder="0" applyAlignment="0" applyProtection="0"/>
    <xf numFmtId="0" fontId="12" fillId="0" borderId="0"/>
    <xf numFmtId="0" fontId="37" fillId="0" borderId="0"/>
    <xf numFmtId="0" fontId="38" fillId="0" borderId="0"/>
    <xf numFmtId="0" fontId="13" fillId="0" borderId="0" applyNumberFormat="0" applyFill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19" fillId="23" borderId="9" applyNumberFormat="0" applyAlignment="0" applyProtection="0"/>
  </cellStyleXfs>
  <cellXfs count="1263">
    <xf numFmtId="0" fontId="0" fillId="0" borderId="0" xfId="0"/>
    <xf numFmtId="0" fontId="21" fillId="0" borderId="10" xfId="0" applyFont="1" applyBorder="1" applyAlignment="1">
      <alignment horizontal="center"/>
    </xf>
    <xf numFmtId="0" fontId="22" fillId="0" borderId="11" xfId="0" applyFont="1" applyFill="1" applyBorder="1" applyAlignment="1">
      <alignment horizontal="left"/>
    </xf>
    <xf numFmtId="0" fontId="22" fillId="0" borderId="11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0" xfId="0" applyFont="1" applyFill="1" applyBorder="1"/>
    <xf numFmtId="2" fontId="22" fillId="0" borderId="15" xfId="0" applyNumberFormat="1" applyFont="1" applyFill="1" applyBorder="1" applyAlignment="1">
      <alignment horizontal="center"/>
    </xf>
    <xf numFmtId="2" fontId="22" fillId="0" borderId="16" xfId="0" applyNumberFormat="1" applyFont="1" applyFill="1" applyBorder="1" applyAlignment="1">
      <alignment horizontal="center"/>
    </xf>
    <xf numFmtId="2" fontId="22" fillId="0" borderId="17" xfId="0" applyNumberFormat="1" applyFont="1" applyFill="1" applyBorder="1" applyAlignment="1">
      <alignment horizontal="center"/>
    </xf>
    <xf numFmtId="2" fontId="22" fillId="0" borderId="10" xfId="0" applyNumberFormat="1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2" fontId="22" fillId="0" borderId="11" xfId="0" applyNumberFormat="1" applyFont="1" applyFill="1" applyBorder="1" applyAlignment="1">
      <alignment horizontal="center"/>
    </xf>
    <xf numFmtId="2" fontId="22" fillId="0" borderId="18" xfId="0" applyNumberFormat="1" applyFont="1" applyFill="1" applyBorder="1" applyAlignment="1">
      <alignment horizontal="center"/>
    </xf>
    <xf numFmtId="2" fontId="22" fillId="0" borderId="19" xfId="0" applyNumberFormat="1" applyFont="1" applyFill="1" applyBorder="1" applyAlignment="1">
      <alignment horizontal="center"/>
    </xf>
    <xf numFmtId="2" fontId="22" fillId="0" borderId="12" xfId="0" applyNumberFormat="1" applyFont="1" applyFill="1" applyBorder="1" applyAlignment="1">
      <alignment horizontal="center"/>
    </xf>
    <xf numFmtId="0" fontId="22" fillId="0" borderId="13" xfId="0" applyFont="1" applyFill="1" applyBorder="1" applyAlignment="1">
      <alignment horizontal="left"/>
    </xf>
    <xf numFmtId="2" fontId="22" fillId="0" borderId="20" xfId="0" applyNumberFormat="1" applyFont="1" applyFill="1" applyBorder="1" applyAlignment="1"/>
    <xf numFmtId="2" fontId="22" fillId="0" borderId="21" xfId="0" applyNumberFormat="1" applyFont="1" applyFill="1" applyBorder="1" applyAlignment="1"/>
    <xf numFmtId="2" fontId="22" fillId="0" borderId="13" xfId="0" quotePrefix="1" applyNumberFormat="1" applyFont="1" applyFill="1" applyBorder="1" applyAlignment="1">
      <alignment horizontal="center"/>
    </xf>
    <xf numFmtId="2" fontId="22" fillId="0" borderId="21" xfId="0" quotePrefix="1" applyNumberFormat="1" applyFont="1" applyFill="1" applyBorder="1" applyAlignment="1">
      <alignment horizontal="center"/>
    </xf>
    <xf numFmtId="2" fontId="22" fillId="0" borderId="14" xfId="0" quotePrefix="1" applyNumberFormat="1" applyFont="1" applyFill="1" applyBorder="1" applyAlignment="1">
      <alignment horizontal="center"/>
    </xf>
    <xf numFmtId="0" fontId="22" fillId="0" borderId="16" xfId="0" applyFont="1" applyFill="1" applyBorder="1" applyAlignment="1">
      <alignment horizontal="left"/>
    </xf>
    <xf numFmtId="0" fontId="22" fillId="0" borderId="15" xfId="0" applyFont="1" applyFill="1" applyBorder="1" applyAlignment="1">
      <alignment horizontal="center"/>
    </xf>
    <xf numFmtId="0" fontId="22" fillId="0" borderId="17" xfId="0" applyFont="1" applyFill="1" applyBorder="1" applyAlignment="1">
      <alignment horizontal="center"/>
    </xf>
    <xf numFmtId="2" fontId="22" fillId="0" borderId="16" xfId="0" quotePrefix="1" applyNumberFormat="1" applyFont="1" applyFill="1" applyBorder="1" applyAlignment="1">
      <alignment horizontal="center"/>
    </xf>
    <xf numFmtId="2" fontId="22" fillId="0" borderId="10" xfId="0" quotePrefix="1" applyNumberFormat="1" applyFont="1" applyFill="1" applyBorder="1" applyAlignment="1">
      <alignment horizontal="center"/>
    </xf>
    <xf numFmtId="0" fontId="22" fillId="0" borderId="19" xfId="0" applyFont="1" applyFill="1" applyBorder="1" applyAlignment="1">
      <alignment horizontal="left"/>
    </xf>
    <xf numFmtId="2" fontId="22" fillId="0" borderId="18" xfId="0" quotePrefix="1" applyNumberFormat="1" applyFont="1" applyFill="1" applyBorder="1" applyAlignment="1">
      <alignment horizontal="center"/>
    </xf>
    <xf numFmtId="2" fontId="22" fillId="0" borderId="11" xfId="0" quotePrefix="1" applyNumberFormat="1" applyFont="1" applyFill="1" applyBorder="1" applyAlignment="1">
      <alignment horizontal="center"/>
    </xf>
    <xf numFmtId="2" fontId="22" fillId="0" borderId="19" xfId="0" quotePrefix="1" applyNumberFormat="1" applyFont="1" applyFill="1" applyBorder="1" applyAlignment="1">
      <alignment horizontal="center"/>
    </xf>
    <xf numFmtId="0" fontId="22" fillId="0" borderId="19" xfId="0" quotePrefix="1" applyFont="1" applyFill="1" applyBorder="1" applyAlignment="1">
      <alignment horizontal="center"/>
    </xf>
    <xf numFmtId="16" fontId="22" fillId="0" borderId="11" xfId="0" quotePrefix="1" applyNumberFormat="1" applyFont="1" applyFill="1" applyBorder="1" applyAlignment="1">
      <alignment horizontal="center"/>
    </xf>
    <xf numFmtId="0" fontId="22" fillId="0" borderId="12" xfId="0" quotePrefix="1" applyFont="1" applyFill="1" applyBorder="1" applyAlignment="1">
      <alignment horizontal="center"/>
    </xf>
    <xf numFmtId="0" fontId="22" fillId="0" borderId="11" xfId="0" quotePrefix="1" applyFont="1" applyFill="1" applyBorder="1" applyAlignment="1">
      <alignment horizontal="center"/>
    </xf>
    <xf numFmtId="165" fontId="22" fillId="0" borderId="11" xfId="0" quotePrefix="1" applyNumberFormat="1" applyFont="1" applyFill="1" applyBorder="1" applyAlignment="1">
      <alignment horizontal="center"/>
    </xf>
    <xf numFmtId="0" fontId="22" fillId="0" borderId="18" xfId="0" quotePrefix="1" applyFont="1" applyFill="1" applyBorder="1" applyAlignment="1">
      <alignment horizontal="center"/>
    </xf>
    <xf numFmtId="2" fontId="22" fillId="0" borderId="20" xfId="0" quotePrefix="1" applyNumberFormat="1" applyFont="1" applyFill="1" applyBorder="1" applyAlignment="1">
      <alignment horizontal="center"/>
    </xf>
    <xf numFmtId="2" fontId="22" fillId="0" borderId="12" xfId="0" quotePrefix="1" applyNumberFormat="1" applyFont="1" applyFill="1" applyBorder="1" applyAlignment="1">
      <alignment horizontal="center"/>
    </xf>
    <xf numFmtId="3" fontId="22" fillId="0" borderId="12" xfId="0" quotePrefix="1" applyNumberFormat="1" applyFont="1" applyFill="1" applyBorder="1" applyAlignment="1">
      <alignment horizontal="center"/>
    </xf>
    <xf numFmtId="20" fontId="22" fillId="0" borderId="11" xfId="0" quotePrefix="1" applyNumberFormat="1" applyFont="1" applyFill="1" applyBorder="1" applyAlignment="1">
      <alignment horizontal="center"/>
    </xf>
    <xf numFmtId="20" fontId="22" fillId="0" borderId="11" xfId="0" applyNumberFormat="1" applyFont="1" applyFill="1" applyBorder="1" applyAlignment="1">
      <alignment horizontal="center"/>
    </xf>
    <xf numFmtId="1" fontId="22" fillId="0" borderId="18" xfId="0" quotePrefix="1" applyNumberFormat="1" applyFont="1" applyFill="1" applyBorder="1" applyAlignment="1">
      <alignment horizontal="center"/>
    </xf>
    <xf numFmtId="1" fontId="22" fillId="0" borderId="11" xfId="0" quotePrefix="1" applyNumberFormat="1" applyFont="1" applyFill="1" applyBorder="1" applyAlignment="1">
      <alignment horizontal="center"/>
    </xf>
    <xf numFmtId="0" fontId="24" fillId="0" borderId="0" xfId="0" applyFont="1"/>
    <xf numFmtId="0" fontId="27" fillId="0" borderId="0" xfId="0" applyFont="1"/>
    <xf numFmtId="0" fontId="0" fillId="0" borderId="0" xfId="0" applyAlignment="1">
      <alignment textRotation="180"/>
    </xf>
    <xf numFmtId="0" fontId="25" fillId="0" borderId="11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8" fillId="0" borderId="24" xfId="0" applyFont="1" applyFill="1" applyBorder="1" applyAlignment="1"/>
    <xf numFmtId="0" fontId="22" fillId="0" borderId="25" xfId="0" applyFont="1" applyFill="1" applyBorder="1" applyAlignment="1"/>
    <xf numFmtId="0" fontId="22" fillId="0" borderId="26" xfId="0" applyFont="1" applyFill="1" applyBorder="1" applyAlignment="1">
      <alignment horizontal="left"/>
    </xf>
    <xf numFmtId="0" fontId="23" fillId="0" borderId="27" xfId="0" applyFont="1" applyFill="1" applyBorder="1" applyAlignment="1"/>
    <xf numFmtId="0" fontId="28" fillId="0" borderId="28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2" fillId="0" borderId="10" xfId="0" applyFont="1" applyFill="1" applyBorder="1"/>
    <xf numFmtId="2" fontId="22" fillId="0" borderId="32" xfId="0" applyNumberFormat="1" applyFont="1" applyFill="1" applyBorder="1" applyAlignment="1">
      <alignment horizontal="center"/>
    </xf>
    <xf numFmtId="2" fontId="22" fillId="0" borderId="23" xfId="0" applyNumberFormat="1" applyFont="1" applyFill="1" applyBorder="1" applyAlignment="1">
      <alignment horizontal="center"/>
    </xf>
    <xf numFmtId="0" fontId="22" fillId="0" borderId="12" xfId="0" applyFont="1" applyFill="1" applyBorder="1"/>
    <xf numFmtId="2" fontId="22" fillId="0" borderId="24" xfId="0" applyNumberFormat="1" applyFont="1" applyFill="1" applyBorder="1" applyAlignment="1">
      <alignment horizontal="center"/>
    </xf>
    <xf numFmtId="2" fontId="22" fillId="0" borderId="22" xfId="0" applyNumberFormat="1" applyFont="1" applyFill="1" applyBorder="1" applyAlignment="1">
      <alignment horizontal="center"/>
    </xf>
    <xf numFmtId="0" fontId="22" fillId="0" borderId="24" xfId="0" applyFont="1" applyFill="1" applyBorder="1" applyAlignment="1">
      <alignment horizontal="center"/>
    </xf>
    <xf numFmtId="2" fontId="22" fillId="0" borderId="14" xfId="0" applyNumberFormat="1" applyFont="1" applyFill="1" applyBorder="1" applyAlignment="1"/>
    <xf numFmtId="2" fontId="22" fillId="0" borderId="27" xfId="0" quotePrefix="1" applyNumberFormat="1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2" fontId="22" fillId="0" borderId="15" xfId="0" quotePrefix="1" applyNumberFormat="1" applyFont="1" applyFill="1" applyBorder="1" applyAlignment="1">
      <alignment horizontal="center"/>
    </xf>
    <xf numFmtId="2" fontId="22" fillId="0" borderId="32" xfId="0" quotePrefix="1" applyNumberFormat="1" applyFont="1" applyFill="1" applyBorder="1" applyAlignment="1">
      <alignment horizontal="center"/>
    </xf>
    <xf numFmtId="2" fontId="22" fillId="0" borderId="24" xfId="0" quotePrefix="1" applyNumberFormat="1" applyFont="1" applyFill="1" applyBorder="1" applyAlignment="1">
      <alignment horizontal="center"/>
    </xf>
    <xf numFmtId="2" fontId="22" fillId="0" borderId="22" xfId="0" quotePrefix="1" applyNumberFormat="1" applyFont="1" applyFill="1" applyBorder="1" applyAlignment="1">
      <alignment horizontal="center"/>
    </xf>
    <xf numFmtId="165" fontId="22" fillId="0" borderId="18" xfId="0" applyNumberFormat="1" applyFont="1" applyFill="1" applyBorder="1" applyAlignment="1">
      <alignment horizontal="center"/>
    </xf>
    <xf numFmtId="165" fontId="22" fillId="0" borderId="18" xfId="0" quotePrefix="1" applyNumberFormat="1" applyFont="1" applyFill="1" applyBorder="1" applyAlignment="1">
      <alignment horizontal="center"/>
    </xf>
    <xf numFmtId="0" fontId="22" fillId="0" borderId="24" xfId="0" quotePrefix="1" applyFont="1" applyFill="1" applyBorder="1" applyAlignment="1">
      <alignment horizontal="center"/>
    </xf>
    <xf numFmtId="165" fontId="22" fillId="0" borderId="12" xfId="0" quotePrefix="1" applyNumberFormat="1" applyFont="1" applyFill="1" applyBorder="1" applyAlignment="1">
      <alignment horizontal="center"/>
    </xf>
    <xf numFmtId="0" fontId="22" fillId="0" borderId="27" xfId="0" quotePrefix="1" applyFont="1" applyFill="1" applyBorder="1" applyAlignment="1">
      <alignment horizontal="center"/>
    </xf>
    <xf numFmtId="3" fontId="22" fillId="0" borderId="10" xfId="0" applyNumberFormat="1" applyFont="1" applyFill="1" applyBorder="1" applyAlignment="1">
      <alignment horizontal="center"/>
    </xf>
    <xf numFmtId="0" fontId="28" fillId="0" borderId="31" xfId="0" applyFont="1" applyFill="1" applyBorder="1" applyAlignment="1"/>
    <xf numFmtId="0" fontId="0" fillId="0" borderId="37" xfId="0" applyFill="1" applyBorder="1"/>
    <xf numFmtId="0" fontId="0" fillId="0" borderId="12" xfId="0" applyBorder="1" applyAlignment="1">
      <alignment horizontal="left"/>
    </xf>
    <xf numFmtId="0" fontId="0" fillId="0" borderId="37" xfId="0" applyFill="1" applyBorder="1" applyAlignment="1">
      <alignment horizontal="right"/>
    </xf>
    <xf numFmtId="0" fontId="0" fillId="0" borderId="37" xfId="0" applyBorder="1"/>
    <xf numFmtId="0" fontId="0" fillId="0" borderId="0" xfId="0" applyFill="1" applyBorder="1" applyAlignment="1">
      <alignment horizontal="center"/>
    </xf>
    <xf numFmtId="0" fontId="28" fillId="0" borderId="0" xfId="0" applyFont="1" applyFill="1" applyBorder="1" applyAlignment="1"/>
    <xf numFmtId="0" fontId="0" fillId="0" borderId="0" xfId="0" applyBorder="1"/>
    <xf numFmtId="0" fontId="0" fillId="0" borderId="0" xfId="0" applyFill="1" applyBorder="1"/>
    <xf numFmtId="0" fontId="39" fillId="0" borderId="0" xfId="0" applyFont="1" applyFill="1" applyBorder="1" applyAlignment="1">
      <alignment vertical="center"/>
    </xf>
    <xf numFmtId="0" fontId="40" fillId="25" borderId="39" xfId="0" applyFont="1" applyFill="1" applyBorder="1" applyAlignment="1">
      <alignment horizontal="center" vertical="center"/>
    </xf>
    <xf numFmtId="0" fontId="40" fillId="25" borderId="40" xfId="0" applyFont="1" applyFill="1" applyBorder="1" applyAlignment="1">
      <alignment horizontal="center" vertical="center"/>
    </xf>
    <xf numFmtId="0" fontId="40" fillId="25" borderId="41" xfId="0" applyFont="1" applyFill="1" applyBorder="1" applyAlignment="1">
      <alignment horizontal="center" vertical="center" textRotation="90"/>
    </xf>
    <xf numFmtId="0" fontId="40" fillId="25" borderId="42" xfId="0" applyFont="1" applyFill="1" applyBorder="1" applyAlignment="1">
      <alignment horizontal="center" vertical="center" textRotation="90"/>
    </xf>
    <xf numFmtId="0" fontId="40" fillId="25" borderId="43" xfId="0" applyFont="1" applyFill="1" applyBorder="1" applyAlignment="1">
      <alignment horizontal="center" vertical="center" textRotation="90"/>
    </xf>
    <xf numFmtId="0" fontId="40" fillId="25" borderId="44" xfId="0" applyFont="1" applyFill="1" applyBorder="1" applyAlignment="1">
      <alignment horizontal="center" vertical="center" textRotation="90"/>
    </xf>
    <xf numFmtId="0" fontId="40" fillId="25" borderId="45" xfId="0" applyFont="1" applyFill="1" applyBorder="1" applyAlignment="1">
      <alignment horizontal="center" vertical="center" textRotation="90"/>
    </xf>
    <xf numFmtId="0" fontId="27" fillId="0" borderId="33" xfId="0" applyFont="1" applyFill="1" applyBorder="1" applyAlignment="1">
      <alignment vertical="top"/>
    </xf>
    <xf numFmtId="0" fontId="41" fillId="0" borderId="0" xfId="0" applyFont="1" applyBorder="1"/>
    <xf numFmtId="0" fontId="40" fillId="25" borderId="46" xfId="0" applyFont="1" applyFill="1" applyBorder="1" applyAlignment="1">
      <alignment horizontal="center" vertical="center" textRotation="90"/>
    </xf>
    <xf numFmtId="0" fontId="40" fillId="0" borderId="0" xfId="0" applyFont="1"/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66" fontId="22" fillId="0" borderId="15" xfId="0" applyNumberFormat="1" applyFont="1" applyFill="1" applyBorder="1" applyAlignment="1">
      <alignment horizontal="center"/>
    </xf>
    <xf numFmtId="166" fontId="22" fillId="0" borderId="16" xfId="0" applyNumberFormat="1" applyFont="1" applyFill="1" applyBorder="1" applyAlignment="1">
      <alignment horizontal="center"/>
    </xf>
    <xf numFmtId="166" fontId="22" fillId="0" borderId="10" xfId="0" applyNumberFormat="1" applyFont="1" applyFill="1" applyBorder="1" applyAlignment="1">
      <alignment horizontal="center"/>
    </xf>
    <xf numFmtId="166" fontId="22" fillId="0" borderId="18" xfId="0" applyNumberFormat="1" applyFont="1" applyFill="1" applyBorder="1" applyAlignment="1">
      <alignment horizontal="center"/>
    </xf>
    <xf numFmtId="166" fontId="22" fillId="0" borderId="11" xfId="0" applyNumberFormat="1" applyFont="1" applyFill="1" applyBorder="1" applyAlignment="1">
      <alignment horizontal="center"/>
    </xf>
    <xf numFmtId="166" fontId="22" fillId="0" borderId="12" xfId="0" applyNumberFormat="1" applyFont="1" applyFill="1" applyBorder="1" applyAlignment="1">
      <alignment horizontal="center"/>
    </xf>
    <xf numFmtId="0" fontId="22" fillId="0" borderId="12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center"/>
    </xf>
    <xf numFmtId="0" fontId="12" fillId="0" borderId="11" xfId="0" applyFont="1" applyFill="1" applyBorder="1" applyAlignment="1">
      <alignment horizontal="center"/>
    </xf>
    <xf numFmtId="0" fontId="12" fillId="0" borderId="13" xfId="0" applyFont="1" applyFill="1" applyBorder="1" applyAlignment="1">
      <alignment horizontal="center"/>
    </xf>
    <xf numFmtId="166" fontId="22" fillId="0" borderId="32" xfId="0" applyNumberFormat="1" applyFont="1" applyFill="1" applyBorder="1" applyAlignment="1">
      <alignment horizontal="center"/>
    </xf>
    <xf numFmtId="166" fontId="22" fillId="0" borderId="24" xfId="0" applyNumberFormat="1" applyFont="1" applyFill="1" applyBorder="1" applyAlignment="1">
      <alignment horizontal="center"/>
    </xf>
    <xf numFmtId="2" fontId="22" fillId="0" borderId="39" xfId="0" quotePrefix="1" applyNumberFormat="1" applyFont="1" applyFill="1" applyBorder="1" applyAlignment="1">
      <alignment horizontal="center"/>
    </xf>
    <xf numFmtId="2" fontId="22" fillId="0" borderId="47" xfId="0" quotePrefix="1" applyNumberFormat="1" applyFont="1" applyFill="1" applyBorder="1" applyAlignment="1">
      <alignment horizontal="center"/>
    </xf>
    <xf numFmtId="2" fontId="22" fillId="0" borderId="48" xfId="0" quotePrefix="1" applyNumberFormat="1" applyFont="1" applyFill="1" applyBorder="1" applyAlignment="1">
      <alignment horizontal="center"/>
    </xf>
    <xf numFmtId="2" fontId="22" fillId="0" borderId="49" xfId="0" quotePrefix="1" applyNumberFormat="1" applyFont="1" applyFill="1" applyBorder="1" applyAlignment="1">
      <alignment horizontal="center"/>
    </xf>
    <xf numFmtId="2" fontId="22" fillId="0" borderId="50" xfId="0" quotePrefix="1" applyNumberFormat="1" applyFont="1" applyFill="1" applyBorder="1" applyAlignment="1">
      <alignment horizontal="center"/>
    </xf>
    <xf numFmtId="2" fontId="22" fillId="0" borderId="51" xfId="0" quotePrefix="1" applyNumberFormat="1" applyFont="1" applyFill="1" applyBorder="1" applyAlignment="1">
      <alignment horizontal="center"/>
    </xf>
    <xf numFmtId="2" fontId="22" fillId="0" borderId="52" xfId="0" quotePrefix="1" applyNumberFormat="1" applyFont="1" applyFill="1" applyBorder="1" applyAlignment="1">
      <alignment horizontal="center"/>
    </xf>
    <xf numFmtId="2" fontId="22" fillId="0" borderId="53" xfId="0" quotePrefix="1" applyNumberFormat="1" applyFont="1" applyFill="1" applyBorder="1" applyAlignment="1">
      <alignment horizontal="center"/>
    </xf>
    <xf numFmtId="2" fontId="22" fillId="26" borderId="18" xfId="0" applyNumberFormat="1" applyFont="1" applyFill="1" applyBorder="1" applyAlignment="1">
      <alignment horizontal="center"/>
    </xf>
    <xf numFmtId="2" fontId="22" fillId="26" borderId="11" xfId="0" applyNumberFormat="1" applyFont="1" applyFill="1" applyBorder="1" applyAlignment="1">
      <alignment horizontal="center"/>
    </xf>
    <xf numFmtId="2" fontId="22" fillId="26" borderId="12" xfId="0" applyNumberFormat="1" applyFont="1" applyFill="1" applyBorder="1" applyAlignment="1">
      <alignment horizontal="center"/>
    </xf>
    <xf numFmtId="166" fontId="22" fillId="26" borderId="18" xfId="0" applyNumberFormat="1" applyFont="1" applyFill="1" applyBorder="1" applyAlignment="1">
      <alignment horizontal="center"/>
    </xf>
    <xf numFmtId="166" fontId="22" fillId="26" borderId="11" xfId="0" applyNumberFormat="1" applyFont="1" applyFill="1" applyBorder="1" applyAlignment="1">
      <alignment horizontal="center"/>
    </xf>
    <xf numFmtId="166" fontId="22" fillId="26" borderId="12" xfId="0" applyNumberFormat="1" applyFont="1" applyFill="1" applyBorder="1" applyAlignment="1">
      <alignment horizontal="center"/>
    </xf>
    <xf numFmtId="2" fontId="22" fillId="26" borderId="18" xfId="0" quotePrefix="1" applyNumberFormat="1" applyFont="1" applyFill="1" applyBorder="1" applyAlignment="1">
      <alignment horizontal="center"/>
    </xf>
    <xf numFmtId="2" fontId="22" fillId="26" borderId="11" xfId="0" quotePrefix="1" applyNumberFormat="1" applyFont="1" applyFill="1" applyBorder="1" applyAlignment="1">
      <alignment horizontal="center"/>
    </xf>
    <xf numFmtId="2" fontId="22" fillId="26" borderId="12" xfId="0" quotePrefix="1" applyNumberFormat="1" applyFont="1" applyFill="1" applyBorder="1" applyAlignment="1">
      <alignment horizontal="center"/>
    </xf>
    <xf numFmtId="2" fontId="22" fillId="26" borderId="24" xfId="0" quotePrefix="1" applyNumberFormat="1" applyFont="1" applyFill="1" applyBorder="1" applyAlignment="1">
      <alignment horizontal="center"/>
    </xf>
    <xf numFmtId="2" fontId="22" fillId="26" borderId="15" xfId="0" applyNumberFormat="1" applyFont="1" applyFill="1" applyBorder="1" applyAlignment="1">
      <alignment horizontal="center"/>
    </xf>
    <xf numFmtId="2" fontId="22" fillId="26" borderId="16" xfId="0" applyNumberFormat="1" applyFont="1" applyFill="1" applyBorder="1" applyAlignment="1">
      <alignment horizontal="center"/>
    </xf>
    <xf numFmtId="2" fontId="22" fillId="26" borderId="10" xfId="0" applyNumberFormat="1" applyFont="1" applyFill="1" applyBorder="1" applyAlignment="1">
      <alignment horizontal="center"/>
    </xf>
    <xf numFmtId="2" fontId="22" fillId="26" borderId="32" xfId="0" applyNumberFormat="1" applyFont="1" applyFill="1" applyBorder="1" applyAlignment="1">
      <alignment horizontal="center"/>
    </xf>
    <xf numFmtId="2" fontId="22" fillId="0" borderId="47" xfId="0" applyNumberFormat="1" applyFont="1" applyFill="1" applyBorder="1" applyAlignment="1">
      <alignment horizontal="center"/>
    </xf>
    <xf numFmtId="2" fontId="22" fillId="0" borderId="48" xfId="0" applyNumberFormat="1" applyFont="1" applyFill="1" applyBorder="1" applyAlignment="1">
      <alignment horizontal="center"/>
    </xf>
    <xf numFmtId="2" fontId="22" fillId="0" borderId="49" xfId="0" applyNumberFormat="1" applyFont="1" applyFill="1" applyBorder="1" applyAlignment="1">
      <alignment horizontal="center"/>
    </xf>
    <xf numFmtId="1" fontId="22" fillId="0" borderId="12" xfId="0" quotePrefix="1" applyNumberFormat="1" applyFont="1" applyFill="1" applyBorder="1" applyAlignment="1">
      <alignment horizontal="center"/>
    </xf>
    <xf numFmtId="2" fontId="22" fillId="26" borderId="39" xfId="0" applyNumberFormat="1" applyFont="1" applyFill="1" applyBorder="1" applyAlignment="1">
      <alignment horizontal="center"/>
    </xf>
    <xf numFmtId="2" fontId="22" fillId="26" borderId="47" xfId="0" applyNumberFormat="1" applyFont="1" applyFill="1" applyBorder="1" applyAlignment="1">
      <alignment horizontal="center"/>
    </xf>
    <xf numFmtId="2" fontId="22" fillId="26" borderId="48" xfId="0" applyNumberFormat="1" applyFont="1" applyFill="1" applyBorder="1" applyAlignment="1">
      <alignment horizontal="center"/>
    </xf>
    <xf numFmtId="2" fontId="22" fillId="26" borderId="49" xfId="0" applyNumberFormat="1" applyFont="1" applyFill="1" applyBorder="1" applyAlignment="1">
      <alignment horizontal="center"/>
    </xf>
    <xf numFmtId="0" fontId="12" fillId="0" borderId="51" xfId="0" applyFont="1" applyFill="1" applyBorder="1" applyAlignment="1">
      <alignment horizontal="center"/>
    </xf>
    <xf numFmtId="2" fontId="22" fillId="0" borderId="39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4" fillId="0" borderId="0" xfId="0" applyFont="1" applyAlignment="1">
      <alignment horizontal="center"/>
    </xf>
    <xf numFmtId="0" fontId="0" fillId="27" borderId="0" xfId="0" applyFill="1" applyAlignment="1">
      <alignment horizontal="center"/>
    </xf>
    <xf numFmtId="0" fontId="22" fillId="0" borderId="0" xfId="0" applyFont="1" applyFill="1" applyBorder="1" applyAlignment="1">
      <alignment horizontal="left"/>
    </xf>
    <xf numFmtId="0" fontId="24" fillId="0" borderId="0" xfId="0" applyFont="1" applyFill="1" applyBorder="1"/>
    <xf numFmtId="0" fontId="22" fillId="0" borderId="0" xfId="0" applyFont="1" applyFill="1" applyBorder="1" applyAlignment="1">
      <alignment vertical="center"/>
    </xf>
    <xf numFmtId="1" fontId="22" fillId="0" borderId="11" xfId="0" applyNumberFormat="1" applyFont="1" applyFill="1" applyBorder="1" applyAlignment="1">
      <alignment horizontal="center"/>
    </xf>
    <xf numFmtId="1" fontId="22" fillId="0" borderId="12" xfId="0" applyNumberFormat="1" applyFont="1" applyFill="1" applyBorder="1" applyAlignment="1">
      <alignment horizontal="center"/>
    </xf>
    <xf numFmtId="1" fontId="22" fillId="0" borderId="24" xfId="0" applyNumberFormat="1" applyFont="1" applyFill="1" applyBorder="1" applyAlignment="1">
      <alignment horizontal="center"/>
    </xf>
    <xf numFmtId="0" fontId="0" fillId="27" borderId="0" xfId="0" applyFill="1"/>
    <xf numFmtId="0" fontId="0" fillId="0" borderId="0" xfId="0" applyFill="1" applyAlignment="1">
      <alignment horizontal="center"/>
    </xf>
    <xf numFmtId="0" fontId="22" fillId="0" borderId="57" xfId="0" applyFont="1" applyFill="1" applyBorder="1" applyAlignment="1">
      <alignment horizontal="left"/>
    </xf>
    <xf numFmtId="16" fontId="22" fillId="0" borderId="28" xfId="0" quotePrefix="1" applyNumberFormat="1" applyFont="1" applyBorder="1" applyAlignment="1">
      <alignment horizontal="center" wrapText="1"/>
    </xf>
    <xf numFmtId="16" fontId="22" fillId="0" borderId="30" xfId="0" quotePrefix="1" applyNumberFormat="1" applyFont="1" applyBorder="1" applyAlignment="1">
      <alignment horizontal="center" wrapText="1"/>
    </xf>
    <xf numFmtId="16" fontId="22" fillId="0" borderId="31" xfId="0" quotePrefix="1" applyNumberFormat="1" applyFont="1" applyBorder="1" applyAlignment="1">
      <alignment horizontal="center" wrapText="1"/>
    </xf>
    <xf numFmtId="0" fontId="0" fillId="0" borderId="0" xfId="0" applyFill="1"/>
    <xf numFmtId="0" fontId="22" fillId="0" borderId="51" xfId="0" applyFont="1" applyFill="1" applyBorder="1" applyAlignment="1">
      <alignment horizontal="left"/>
    </xf>
    <xf numFmtId="1" fontId="22" fillId="0" borderId="18" xfId="0" applyNumberFormat="1" applyFont="1" applyFill="1" applyBorder="1" applyAlignment="1">
      <alignment horizontal="center"/>
    </xf>
    <xf numFmtId="0" fontId="22" fillId="0" borderId="47" xfId="0" applyFont="1" applyFill="1" applyBorder="1" applyAlignment="1">
      <alignment horizontal="left"/>
    </xf>
    <xf numFmtId="0" fontId="22" fillId="0" borderId="48" xfId="0" applyFont="1" applyFill="1" applyBorder="1" applyAlignment="1">
      <alignment horizontal="left"/>
    </xf>
    <xf numFmtId="0" fontId="22" fillId="0" borderId="14" xfId="0" applyFont="1" applyFill="1" applyBorder="1"/>
    <xf numFmtId="1" fontId="22" fillId="0" borderId="20" xfId="0" applyNumberFormat="1" applyFont="1" applyFill="1" applyBorder="1" applyAlignment="1">
      <alignment horizontal="center"/>
    </xf>
    <xf numFmtId="1" fontId="22" fillId="0" borderId="13" xfId="0" applyNumberFormat="1" applyFont="1" applyFill="1" applyBorder="1" applyAlignment="1">
      <alignment horizontal="center"/>
    </xf>
    <xf numFmtId="1" fontId="22" fillId="0" borderId="14" xfId="0" applyNumberFormat="1" applyFont="1" applyFill="1" applyBorder="1" applyAlignment="1">
      <alignment horizontal="center"/>
    </xf>
    <xf numFmtId="2" fontId="22" fillId="0" borderId="13" xfId="0" applyNumberFormat="1" applyFont="1" applyFill="1" applyBorder="1" applyAlignment="1">
      <alignment horizontal="center"/>
    </xf>
    <xf numFmtId="2" fontId="22" fillId="0" borderId="14" xfId="0" applyNumberFormat="1" applyFont="1" applyFill="1" applyBorder="1" applyAlignment="1">
      <alignment horizontal="center"/>
    </xf>
    <xf numFmtId="1" fontId="22" fillId="0" borderId="20" xfId="0" quotePrefix="1" applyNumberFormat="1" applyFont="1" applyFill="1" applyBorder="1" applyAlignment="1">
      <alignment horizontal="center"/>
    </xf>
    <xf numFmtId="1" fontId="22" fillId="0" borderId="13" xfId="0" quotePrefix="1" applyNumberFormat="1" applyFont="1" applyFill="1" applyBorder="1" applyAlignment="1">
      <alignment horizontal="center"/>
    </xf>
    <xf numFmtId="1" fontId="22" fillId="0" borderId="14" xfId="0" quotePrefix="1" applyNumberFormat="1" applyFont="1" applyFill="1" applyBorder="1" applyAlignment="1">
      <alignment horizontal="center"/>
    </xf>
    <xf numFmtId="1" fontId="22" fillId="0" borderId="50" xfId="0" quotePrefix="1" applyNumberFormat="1" applyFont="1" applyFill="1" applyBorder="1" applyAlignment="1">
      <alignment horizontal="center"/>
    </xf>
    <xf numFmtId="1" fontId="22" fillId="0" borderId="51" xfId="0" quotePrefix="1" applyNumberFormat="1" applyFont="1" applyFill="1" applyBorder="1" applyAlignment="1">
      <alignment horizontal="center"/>
    </xf>
    <xf numFmtId="1" fontId="22" fillId="0" borderId="52" xfId="0" quotePrefix="1" applyNumberFormat="1" applyFont="1" applyFill="1" applyBorder="1" applyAlignment="1">
      <alignment horizontal="center"/>
    </xf>
    <xf numFmtId="2" fontId="22" fillId="0" borderId="20" xfId="0" applyNumberFormat="1" applyFont="1" applyFill="1" applyBorder="1" applyAlignment="1">
      <alignment horizontal="center"/>
    </xf>
    <xf numFmtId="2" fontId="22" fillId="0" borderId="57" xfId="0" quotePrefix="1" applyNumberFormat="1" applyFont="1" applyFill="1" applyBorder="1" applyAlignment="1">
      <alignment horizontal="center"/>
    </xf>
    <xf numFmtId="0" fontId="22" fillId="0" borderId="53" xfId="0" quotePrefix="1" applyFont="1" applyFill="1" applyBorder="1" applyAlignment="1">
      <alignment horizontal="center"/>
    </xf>
    <xf numFmtId="20" fontId="22" fillId="0" borderId="51" xfId="0" applyNumberFormat="1" applyFont="1" applyFill="1" applyBorder="1" applyAlignment="1">
      <alignment horizontal="center"/>
    </xf>
    <xf numFmtId="3" fontId="22" fillId="0" borderId="52" xfId="0" quotePrefix="1" applyNumberFormat="1" applyFont="1" applyFill="1" applyBorder="1" applyAlignment="1">
      <alignment horizontal="center"/>
    </xf>
    <xf numFmtId="0" fontId="22" fillId="0" borderId="64" xfId="0" applyFont="1" applyFill="1" applyBorder="1" applyAlignment="1">
      <alignment horizontal="right"/>
    </xf>
    <xf numFmtId="0" fontId="22" fillId="0" borderId="65" xfId="0" applyFont="1" applyFill="1" applyBorder="1" applyAlignment="1">
      <alignment horizontal="right"/>
    </xf>
    <xf numFmtId="0" fontId="22" fillId="0" borderId="66" xfId="0" applyFont="1" applyFill="1" applyBorder="1" applyAlignment="1">
      <alignment horizontal="right"/>
    </xf>
    <xf numFmtId="0" fontId="0" fillId="0" borderId="67" xfId="0" applyBorder="1" applyAlignment="1">
      <alignment horizontal="right"/>
    </xf>
    <xf numFmtId="0" fontId="22" fillId="0" borderId="66" xfId="0" applyFont="1" applyFill="1" applyBorder="1" applyAlignment="1">
      <alignment horizontal="center"/>
    </xf>
    <xf numFmtId="0" fontId="22" fillId="0" borderId="67" xfId="0" applyFont="1" applyFill="1" applyBorder="1" applyAlignment="1">
      <alignment horizontal="center"/>
    </xf>
    <xf numFmtId="0" fontId="22" fillId="0" borderId="68" xfId="0" applyFont="1" applyFill="1" applyBorder="1" applyAlignment="1">
      <alignment horizontal="right"/>
    </xf>
    <xf numFmtId="0" fontId="22" fillId="0" borderId="69" xfId="0" applyFont="1" applyFill="1" applyBorder="1" applyAlignment="1">
      <alignment horizontal="right"/>
    </xf>
    <xf numFmtId="0" fontId="22" fillId="0" borderId="67" xfId="0" applyFont="1" applyFill="1" applyBorder="1" applyAlignment="1">
      <alignment horizontal="right"/>
    </xf>
    <xf numFmtId="0" fontId="0" fillId="0" borderId="65" xfId="0" applyBorder="1" applyAlignment="1">
      <alignment horizontal="right"/>
    </xf>
    <xf numFmtId="0" fontId="22" fillId="0" borderId="50" xfId="0" applyFont="1" applyFill="1" applyBorder="1" applyAlignment="1">
      <alignment horizontal="center"/>
    </xf>
    <xf numFmtId="0" fontId="22" fillId="0" borderId="51" xfId="0" applyFont="1" applyFill="1" applyBorder="1" applyAlignment="1">
      <alignment horizontal="center"/>
    </xf>
    <xf numFmtId="0" fontId="22" fillId="0" borderId="52" xfId="0" applyFont="1" applyFill="1" applyBorder="1" applyAlignment="1">
      <alignment horizontal="center"/>
    </xf>
    <xf numFmtId="0" fontId="22" fillId="0" borderId="51" xfId="0" quotePrefix="1" applyFont="1" applyFill="1" applyBorder="1" applyAlignment="1">
      <alignment horizontal="center"/>
    </xf>
    <xf numFmtId="0" fontId="22" fillId="0" borderId="64" xfId="0" applyFont="1" applyFill="1" applyBorder="1" applyAlignment="1">
      <alignment horizontal="center"/>
    </xf>
    <xf numFmtId="0" fontId="22" fillId="0" borderId="65" xfId="0" applyFont="1" applyFill="1" applyBorder="1" applyAlignment="1">
      <alignment horizontal="center"/>
    </xf>
    <xf numFmtId="0" fontId="12" fillId="0" borderId="47" xfId="0" applyFont="1" applyFill="1" applyBorder="1" applyAlignment="1">
      <alignment horizontal="center"/>
    </xf>
    <xf numFmtId="0" fontId="22" fillId="0" borderId="70" xfId="0" applyFont="1" applyFill="1" applyBorder="1" applyAlignment="1">
      <alignment horizontal="left"/>
    </xf>
    <xf numFmtId="2" fontId="22" fillId="0" borderId="70" xfId="0" quotePrefix="1" applyNumberFormat="1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49" xfId="0" quotePrefix="1" applyFont="1" applyFill="1" applyBorder="1" applyAlignment="1">
      <alignment horizontal="center"/>
    </xf>
    <xf numFmtId="20" fontId="22" fillId="0" borderId="47" xfId="0" applyNumberFormat="1" applyFont="1" applyFill="1" applyBorder="1" applyAlignment="1">
      <alignment horizontal="center"/>
    </xf>
    <xf numFmtId="3" fontId="22" fillId="0" borderId="48" xfId="0" quotePrefix="1" applyNumberFormat="1" applyFont="1" applyFill="1" applyBorder="1" applyAlignment="1">
      <alignment horizontal="center"/>
    </xf>
    <xf numFmtId="0" fontId="22" fillId="0" borderId="49" xfId="0" applyFont="1" applyFill="1" applyBorder="1" applyAlignment="1">
      <alignment horizontal="center"/>
    </xf>
    <xf numFmtId="16" fontId="22" fillId="0" borderId="47" xfId="0" quotePrefix="1" applyNumberFormat="1" applyFont="1" applyFill="1" applyBorder="1" applyAlignment="1">
      <alignment horizontal="center"/>
    </xf>
    <xf numFmtId="0" fontId="22" fillId="0" borderId="48" xfId="0" quotePrefix="1" applyFont="1" applyFill="1" applyBorder="1" applyAlignment="1">
      <alignment horizontal="center"/>
    </xf>
    <xf numFmtId="1" fontId="22" fillId="0" borderId="27" xfId="0" applyNumberFormat="1" applyFont="1" applyFill="1" applyBorder="1" applyAlignment="1">
      <alignment horizontal="center"/>
    </xf>
    <xf numFmtId="0" fontId="22" fillId="0" borderId="39" xfId="0" quotePrefix="1" applyFont="1" applyFill="1" applyBorder="1" applyAlignment="1">
      <alignment horizontal="center"/>
    </xf>
    <xf numFmtId="0" fontId="22" fillId="0" borderId="70" xfId="0" quotePrefix="1" applyFont="1" applyFill="1" applyBorder="1" applyAlignment="1">
      <alignment horizontal="center"/>
    </xf>
    <xf numFmtId="0" fontId="22" fillId="0" borderId="47" xfId="0" quotePrefix="1" applyFont="1" applyFill="1" applyBorder="1" applyAlignment="1">
      <alignment horizontal="center"/>
    </xf>
    <xf numFmtId="0" fontId="22" fillId="0" borderId="21" xfId="0" applyFont="1" applyFill="1" applyBorder="1" applyAlignment="1">
      <alignment horizontal="left"/>
    </xf>
    <xf numFmtId="1" fontId="22" fillId="0" borderId="39" xfId="0" quotePrefix="1" applyNumberFormat="1" applyFont="1" applyFill="1" applyBorder="1" applyAlignment="1">
      <alignment horizontal="center"/>
    </xf>
    <xf numFmtId="1" fontId="22" fillId="0" borderId="47" xfId="0" quotePrefix="1" applyNumberFormat="1" applyFont="1" applyFill="1" applyBorder="1" applyAlignment="1">
      <alignment horizontal="center"/>
    </xf>
    <xf numFmtId="1" fontId="22" fillId="0" borderId="48" xfId="0" quotePrefix="1" applyNumberFormat="1" applyFont="1" applyFill="1" applyBorder="1" applyAlignment="1">
      <alignment horizontal="center"/>
    </xf>
    <xf numFmtId="0" fontId="0" fillId="0" borderId="67" xfId="0" applyFill="1" applyBorder="1" applyAlignment="1">
      <alignment horizontal="right"/>
    </xf>
    <xf numFmtId="45" fontId="22" fillId="0" borderId="20" xfId="0" applyNumberFormat="1" applyFont="1" applyFill="1" applyBorder="1" applyAlignment="1">
      <alignment horizontal="center"/>
    </xf>
    <xf numFmtId="45" fontId="22" fillId="0" borderId="13" xfId="0" applyNumberFormat="1" applyFont="1" applyFill="1" applyBorder="1" applyAlignment="1">
      <alignment horizontal="center"/>
    </xf>
    <xf numFmtId="45" fontId="22" fillId="0" borderId="14" xfId="0" applyNumberFormat="1" applyFont="1" applyFill="1" applyBorder="1" applyAlignment="1">
      <alignment horizontal="center"/>
    </xf>
    <xf numFmtId="20" fontId="22" fillId="0" borderId="47" xfId="0" quotePrefix="1" applyNumberFormat="1" applyFont="1" applyFill="1" applyBorder="1" applyAlignment="1">
      <alignment horizontal="center"/>
    </xf>
    <xf numFmtId="165" fontId="22" fillId="0" borderId="39" xfId="0" quotePrefix="1" applyNumberFormat="1" applyFont="1" applyFill="1" applyBorder="1" applyAlignment="1">
      <alignment horizontal="center"/>
    </xf>
    <xf numFmtId="165" fontId="22" fillId="0" borderId="47" xfId="0" quotePrefix="1" applyNumberFormat="1" applyFont="1" applyFill="1" applyBorder="1" applyAlignment="1">
      <alignment horizontal="center"/>
    </xf>
    <xf numFmtId="165" fontId="22" fillId="0" borderId="49" xfId="0" quotePrefix="1" applyNumberFormat="1" applyFont="1" applyFill="1" applyBorder="1" applyAlignment="1">
      <alignment horizontal="center"/>
    </xf>
    <xf numFmtId="165" fontId="22" fillId="0" borderId="48" xfId="0" quotePrefix="1" applyNumberFormat="1" applyFont="1" applyFill="1" applyBorder="1" applyAlignment="1">
      <alignment horizontal="center"/>
    </xf>
    <xf numFmtId="165" fontId="22" fillId="0" borderId="24" xfId="0" quotePrefix="1" applyNumberFormat="1" applyFont="1" applyFill="1" applyBorder="1" applyAlignment="1">
      <alignment horizontal="center"/>
    </xf>
    <xf numFmtId="165" fontId="22" fillId="26" borderId="18" xfId="0" quotePrefix="1" applyNumberFormat="1" applyFont="1" applyFill="1" applyBorder="1" applyAlignment="1">
      <alignment horizontal="center"/>
    </xf>
    <xf numFmtId="165" fontId="22" fillId="26" borderId="11" xfId="0" quotePrefix="1" applyNumberFormat="1" applyFont="1" applyFill="1" applyBorder="1" applyAlignment="1">
      <alignment horizontal="center"/>
    </xf>
    <xf numFmtId="165" fontId="22" fillId="26" borderId="12" xfId="0" quotePrefix="1" applyNumberFormat="1" applyFont="1" applyFill="1" applyBorder="1" applyAlignment="1">
      <alignment horizontal="center"/>
    </xf>
    <xf numFmtId="165" fontId="22" fillId="0" borderId="11" xfId="0" applyNumberFormat="1" applyFont="1" applyFill="1" applyBorder="1" applyAlignment="1">
      <alignment horizontal="center"/>
    </xf>
    <xf numFmtId="165" fontId="22" fillId="0" borderId="12" xfId="0" applyNumberFormat="1" applyFont="1" applyFill="1" applyBorder="1" applyAlignment="1">
      <alignment horizontal="center"/>
    </xf>
    <xf numFmtId="165" fontId="22" fillId="0" borderId="24" xfId="0" applyNumberFormat="1" applyFont="1" applyFill="1" applyBorder="1" applyAlignment="1">
      <alignment horizontal="center"/>
    </xf>
    <xf numFmtId="165" fontId="22" fillId="0" borderId="13" xfId="0" applyNumberFormat="1" applyFont="1" applyFill="1" applyBorder="1" applyAlignment="1">
      <alignment horizontal="center"/>
    </xf>
    <xf numFmtId="165" fontId="22" fillId="0" borderId="14" xfId="0" applyNumberFormat="1" applyFont="1" applyFill="1" applyBorder="1" applyAlignment="1">
      <alignment horizontal="center"/>
    </xf>
    <xf numFmtId="165" fontId="22" fillId="0" borderId="27" xfId="0" applyNumberFormat="1" applyFont="1" applyFill="1" applyBorder="1" applyAlignment="1">
      <alignment horizontal="center"/>
    </xf>
    <xf numFmtId="165" fontId="22" fillId="0" borderId="20" xfId="0" applyNumberFormat="1" applyFont="1" applyFill="1" applyBorder="1" applyAlignment="1">
      <alignment horizontal="center"/>
    </xf>
    <xf numFmtId="165" fontId="22" fillId="26" borderId="50" xfId="0" quotePrefix="1" applyNumberFormat="1" applyFont="1" applyFill="1" applyBorder="1" applyAlignment="1">
      <alignment horizontal="center"/>
    </xf>
    <xf numFmtId="165" fontId="22" fillId="26" borderId="51" xfId="0" quotePrefix="1" applyNumberFormat="1" applyFont="1" applyFill="1" applyBorder="1" applyAlignment="1">
      <alignment horizontal="center"/>
    </xf>
    <xf numFmtId="165" fontId="22" fillId="26" borderId="52" xfId="0" quotePrefix="1" applyNumberFormat="1" applyFont="1" applyFill="1" applyBorder="1" applyAlignment="1">
      <alignment horizontal="center"/>
    </xf>
    <xf numFmtId="165" fontId="22" fillId="0" borderId="53" xfId="0" quotePrefix="1" applyNumberFormat="1" applyFont="1" applyFill="1" applyBorder="1" applyAlignment="1">
      <alignment horizontal="center"/>
    </xf>
    <xf numFmtId="165" fontId="22" fillId="0" borderId="51" xfId="0" quotePrefix="1" applyNumberFormat="1" applyFont="1" applyFill="1" applyBorder="1" applyAlignment="1">
      <alignment horizontal="center"/>
    </xf>
    <xf numFmtId="165" fontId="22" fillId="0" borderId="52" xfId="0" quotePrefix="1" applyNumberFormat="1" applyFont="1" applyFill="1" applyBorder="1" applyAlignment="1">
      <alignment horizontal="center"/>
    </xf>
    <xf numFmtId="165" fontId="22" fillId="0" borderId="39" xfId="0" applyNumberFormat="1" applyFont="1" applyFill="1" applyBorder="1" applyAlignment="1">
      <alignment horizontal="center"/>
    </xf>
    <xf numFmtId="165" fontId="22" fillId="0" borderId="47" xfId="0" applyNumberFormat="1" applyFont="1" applyFill="1" applyBorder="1" applyAlignment="1">
      <alignment horizontal="center"/>
    </xf>
    <xf numFmtId="165" fontId="22" fillId="0" borderId="48" xfId="0" applyNumberFormat="1" applyFont="1" applyFill="1" applyBorder="1" applyAlignment="1">
      <alignment horizontal="center"/>
    </xf>
    <xf numFmtId="165" fontId="22" fillId="0" borderId="49" xfId="0" applyNumberFormat="1" applyFont="1" applyFill="1" applyBorder="1" applyAlignment="1">
      <alignment horizontal="center"/>
    </xf>
    <xf numFmtId="165" fontId="22" fillId="0" borderId="20" xfId="0" quotePrefix="1" applyNumberFormat="1" applyFont="1" applyFill="1" applyBorder="1" applyAlignment="1">
      <alignment horizontal="center"/>
    </xf>
    <xf numFmtId="165" fontId="22" fillId="0" borderId="13" xfId="0" quotePrefix="1" applyNumberFormat="1" applyFont="1" applyFill="1" applyBorder="1" applyAlignment="1">
      <alignment horizontal="center"/>
    </xf>
    <xf numFmtId="165" fontId="22" fillId="0" borderId="14" xfId="0" quotePrefix="1" applyNumberFormat="1" applyFont="1" applyFill="1" applyBorder="1" applyAlignment="1">
      <alignment horizontal="center"/>
    </xf>
    <xf numFmtId="165" fontId="22" fillId="0" borderId="50" xfId="0" applyNumberFormat="1" applyFont="1" applyFill="1" applyBorder="1" applyAlignment="1">
      <alignment horizontal="center"/>
    </xf>
    <xf numFmtId="165" fontId="22" fillId="0" borderId="51" xfId="0" applyNumberFormat="1" applyFont="1" applyFill="1" applyBorder="1" applyAlignment="1">
      <alignment horizontal="center"/>
    </xf>
    <xf numFmtId="165" fontId="22" fillId="0" borderId="52" xfId="0" applyNumberFormat="1" applyFont="1" applyFill="1" applyBorder="1" applyAlignment="1">
      <alignment horizontal="center"/>
    </xf>
    <xf numFmtId="165" fontId="22" fillId="0" borderId="53" xfId="0" applyNumberFormat="1" applyFont="1" applyFill="1" applyBorder="1" applyAlignment="1">
      <alignment horizontal="center"/>
    </xf>
    <xf numFmtId="165" fontId="22" fillId="0" borderId="72" xfId="0" quotePrefix="1" applyNumberFormat="1" applyFont="1" applyFill="1" applyBorder="1" applyAlignment="1">
      <alignment horizontal="center"/>
    </xf>
    <xf numFmtId="165" fontId="22" fillId="0" borderId="73" xfId="0" quotePrefix="1" applyNumberFormat="1" applyFont="1" applyFill="1" applyBorder="1" applyAlignment="1">
      <alignment horizontal="center"/>
    </xf>
    <xf numFmtId="165" fontId="22" fillId="0" borderId="69" xfId="0" quotePrefix="1" applyNumberFormat="1" applyFont="1" applyFill="1" applyBorder="1" applyAlignment="1">
      <alignment horizontal="center"/>
    </xf>
    <xf numFmtId="165" fontId="22" fillId="0" borderId="74" xfId="0" applyNumberFormat="1" applyFont="1" applyFill="1" applyBorder="1" applyAlignment="1">
      <alignment horizontal="center"/>
    </xf>
    <xf numFmtId="165" fontId="22" fillId="0" borderId="35" xfId="0" applyNumberFormat="1" applyFont="1" applyFill="1" applyBorder="1" applyAlignment="1">
      <alignment horizontal="center"/>
    </xf>
    <xf numFmtId="165" fontId="22" fillId="0" borderId="74" xfId="0" quotePrefix="1" applyNumberFormat="1" applyFont="1" applyFill="1" applyBorder="1" applyAlignment="1">
      <alignment horizontal="center"/>
    </xf>
    <xf numFmtId="165" fontId="22" fillId="0" borderId="27" xfId="0" quotePrefix="1" applyNumberFormat="1" applyFont="1" applyFill="1" applyBorder="1" applyAlignment="1">
      <alignment horizontal="center"/>
    </xf>
    <xf numFmtId="165" fontId="22" fillId="0" borderId="35" xfId="0" quotePrefix="1" applyNumberFormat="1" applyFont="1" applyFill="1" applyBorder="1" applyAlignment="1">
      <alignment horizontal="center"/>
    </xf>
    <xf numFmtId="165" fontId="22" fillId="26" borderId="20" xfId="0" quotePrefix="1" applyNumberFormat="1" applyFont="1" applyFill="1" applyBorder="1" applyAlignment="1">
      <alignment horizontal="center"/>
    </xf>
    <xf numFmtId="165" fontId="22" fillId="26" borderId="13" xfId="0" quotePrefix="1" applyNumberFormat="1" applyFont="1" applyFill="1" applyBorder="1" applyAlignment="1">
      <alignment horizontal="center"/>
    </xf>
    <xf numFmtId="165" fontId="22" fillId="26" borderId="14" xfId="0" quotePrefix="1" applyNumberFormat="1" applyFont="1" applyFill="1" applyBorder="1" applyAlignment="1">
      <alignment horizontal="center"/>
    </xf>
    <xf numFmtId="0" fontId="43" fillId="26" borderId="125" xfId="0" applyFont="1" applyFill="1" applyBorder="1" applyAlignment="1">
      <alignment horizontal="center" vertical="center" textRotation="90"/>
    </xf>
    <xf numFmtId="0" fontId="43" fillId="26" borderId="126" xfId="0" applyFont="1" applyFill="1" applyBorder="1" applyAlignment="1">
      <alignment horizontal="center" vertical="center"/>
    </xf>
    <xf numFmtId="0" fontId="43" fillId="26" borderId="127" xfId="0" applyFont="1" applyFill="1" applyBorder="1" applyAlignment="1">
      <alignment horizontal="center" vertical="center" textRotation="90"/>
    </xf>
    <xf numFmtId="0" fontId="44" fillId="0" borderId="0" xfId="0" applyFont="1" applyFill="1" applyBorder="1" applyAlignment="1">
      <alignment horizontal="center"/>
    </xf>
    <xf numFmtId="2" fontId="22" fillId="0" borderId="58" xfId="0" applyNumberFormat="1" applyFont="1" applyFill="1" applyBorder="1" applyAlignment="1">
      <alignment horizontal="center"/>
    </xf>
    <xf numFmtId="2" fontId="22" fillId="0" borderId="63" xfId="0" applyNumberFormat="1" applyFont="1" applyFill="1" applyBorder="1" applyAlignment="1">
      <alignment horizontal="center"/>
    </xf>
    <xf numFmtId="2" fontId="22" fillId="0" borderId="24" xfId="0" quotePrefix="1" applyNumberFormat="1" applyFont="1" applyFill="1" applyBorder="1" applyAlignment="1">
      <alignment horizontal="center" wrapText="1"/>
    </xf>
    <xf numFmtId="0" fontId="12" fillId="0" borderId="0" xfId="0" applyFont="1"/>
    <xf numFmtId="0" fontId="45" fillId="0" borderId="0" xfId="0" applyFont="1" applyFill="1" applyBorder="1" applyAlignment="1">
      <alignment vertical="center"/>
    </xf>
    <xf numFmtId="0" fontId="27" fillId="0" borderId="0" xfId="0" applyFont="1" applyFill="1" applyBorder="1"/>
    <xf numFmtId="0" fontId="44" fillId="0" borderId="0" xfId="0" applyFont="1" applyFill="1" applyBorder="1" applyAlignment="1"/>
    <xf numFmtId="16" fontId="44" fillId="0" borderId="0" xfId="49" applyNumberFormat="1" applyFont="1" applyFill="1" applyBorder="1" applyAlignment="1"/>
    <xf numFmtId="0" fontId="44" fillId="0" borderId="0" xfId="0" applyNumberFormat="1" applyFont="1" applyFill="1" applyBorder="1" applyAlignment="1"/>
    <xf numFmtId="2" fontId="44" fillId="0" borderId="0" xfId="0" applyNumberFormat="1" applyFont="1" applyFill="1" applyBorder="1" applyAlignment="1">
      <alignment horizontal="center"/>
    </xf>
    <xf numFmtId="166" fontId="27" fillId="0" borderId="0" xfId="0" applyNumberFormat="1" applyFont="1"/>
    <xf numFmtId="0" fontId="44" fillId="0" borderId="0" xfId="0" applyFont="1" applyFill="1" applyBorder="1" applyAlignment="1">
      <alignment horizontal="center" vertical="center"/>
    </xf>
    <xf numFmtId="0" fontId="27" fillId="0" borderId="0" xfId="0" applyFont="1" applyFill="1" applyAlignment="1"/>
    <xf numFmtId="2" fontId="22" fillId="0" borderId="70" xfId="0" applyNumberFormat="1" applyFont="1" applyFill="1" applyBorder="1" applyAlignment="1">
      <alignment horizontal="center"/>
    </xf>
    <xf numFmtId="2" fontId="22" fillId="28" borderId="24" xfId="0" applyNumberFormat="1" applyFont="1" applyFill="1" applyBorder="1" applyAlignment="1">
      <alignment horizontal="center"/>
    </xf>
    <xf numFmtId="2" fontId="22" fillId="28" borderId="11" xfId="0" applyNumberFormat="1" applyFont="1" applyFill="1" applyBorder="1" applyAlignment="1">
      <alignment horizontal="center"/>
    </xf>
    <xf numFmtId="2" fontId="22" fillId="28" borderId="12" xfId="0" applyNumberFormat="1" applyFont="1" applyFill="1" applyBorder="1" applyAlignment="1">
      <alignment horizontal="center"/>
    </xf>
    <xf numFmtId="2" fontId="22" fillId="28" borderId="18" xfId="0" applyNumberFormat="1" applyFont="1" applyFill="1" applyBorder="1" applyAlignment="1">
      <alignment horizontal="center"/>
    </xf>
    <xf numFmtId="2" fontId="22" fillId="28" borderId="39" xfId="0" applyNumberFormat="1" applyFont="1" applyFill="1" applyBorder="1" applyAlignment="1">
      <alignment horizontal="center"/>
    </xf>
    <xf numFmtId="2" fontId="22" fillId="28" borderId="47" xfId="0" applyNumberFormat="1" applyFont="1" applyFill="1" applyBorder="1" applyAlignment="1">
      <alignment horizontal="center"/>
    </xf>
    <xf numFmtId="2" fontId="22" fillId="28" borderId="48" xfId="0" applyNumberFormat="1" applyFont="1" applyFill="1" applyBorder="1" applyAlignment="1">
      <alignment horizontal="center"/>
    </xf>
    <xf numFmtId="2" fontId="22" fillId="28" borderId="49" xfId="0" applyNumberFormat="1" applyFont="1" applyFill="1" applyBorder="1" applyAlignment="1">
      <alignment horizontal="center"/>
    </xf>
    <xf numFmtId="2" fontId="22" fillId="0" borderId="38" xfId="0" applyNumberFormat="1" applyFont="1" applyFill="1" applyBorder="1" applyAlignment="1">
      <alignment horizontal="center"/>
    </xf>
    <xf numFmtId="2" fontId="22" fillId="0" borderId="75" xfId="0" applyNumberFormat="1" applyFont="1" applyFill="1" applyBorder="1" applyAlignment="1">
      <alignment horizontal="center"/>
    </xf>
    <xf numFmtId="2" fontId="22" fillId="0" borderId="76" xfId="0" applyNumberFormat="1" applyFont="1" applyFill="1" applyBorder="1" applyAlignment="1">
      <alignment horizontal="center"/>
    </xf>
    <xf numFmtId="0" fontId="22" fillId="28" borderId="66" xfId="0" applyFont="1" applyFill="1" applyBorder="1" applyAlignment="1">
      <alignment horizontal="right"/>
    </xf>
    <xf numFmtId="2" fontId="22" fillId="28" borderId="13" xfId="0" applyNumberFormat="1" applyFont="1" applyFill="1" applyBorder="1" applyAlignment="1">
      <alignment horizontal="center"/>
    </xf>
    <xf numFmtId="2" fontId="22" fillId="28" borderId="14" xfId="0" applyNumberFormat="1" applyFont="1" applyFill="1" applyBorder="1" applyAlignment="1">
      <alignment horizontal="center"/>
    </xf>
    <xf numFmtId="2" fontId="22" fillId="28" borderId="20" xfId="0" applyNumberFormat="1" applyFont="1" applyFill="1" applyBorder="1" applyAlignment="1">
      <alignment horizontal="center"/>
    </xf>
    <xf numFmtId="165" fontId="22" fillId="28" borderId="47" xfId="0" applyNumberFormat="1" applyFont="1" applyFill="1" applyBorder="1" applyAlignment="1">
      <alignment horizontal="center"/>
    </xf>
    <xf numFmtId="165" fontId="22" fillId="28" borderId="48" xfId="0" applyNumberFormat="1" applyFont="1" applyFill="1" applyBorder="1" applyAlignment="1">
      <alignment horizontal="center"/>
    </xf>
    <xf numFmtId="165" fontId="22" fillId="28" borderId="49" xfId="0" applyNumberFormat="1" applyFont="1" applyFill="1" applyBorder="1" applyAlignment="1">
      <alignment horizontal="center"/>
    </xf>
    <xf numFmtId="20" fontId="27" fillId="0" borderId="0" xfId="0" applyNumberFormat="1" applyFont="1" applyFill="1" applyBorder="1" applyAlignment="1">
      <alignment vertical="center"/>
    </xf>
    <xf numFmtId="46" fontId="27" fillId="0" borderId="0" xfId="0" applyNumberFormat="1" applyFont="1" applyFill="1" applyBorder="1" applyAlignment="1">
      <alignment vertical="center"/>
    </xf>
    <xf numFmtId="46" fontId="27" fillId="0" borderId="0" xfId="0" applyNumberFormat="1" applyFont="1" applyFill="1" applyBorder="1" applyAlignment="1">
      <alignment horizontal="right" vertical="center"/>
    </xf>
    <xf numFmtId="0" fontId="40" fillId="0" borderId="34" xfId="0" applyFont="1" applyFill="1" applyBorder="1" applyAlignment="1">
      <alignment vertical="top"/>
    </xf>
    <xf numFmtId="0" fontId="40" fillId="0" borderId="36" xfId="0" applyFont="1" applyFill="1" applyBorder="1" applyAlignment="1">
      <alignment vertical="top"/>
    </xf>
    <xf numFmtId="0" fontId="27" fillId="0" borderId="34" xfId="0" applyFont="1" applyFill="1" applyBorder="1" applyAlignment="1">
      <alignment vertical="top"/>
    </xf>
    <xf numFmtId="0" fontId="40" fillId="0" borderId="68" xfId="0" applyFont="1" applyFill="1" applyBorder="1" applyAlignment="1">
      <alignment vertical="top"/>
    </xf>
    <xf numFmtId="49" fontId="27" fillId="0" borderId="11" xfId="0" applyNumberFormat="1" applyFont="1" applyFill="1" applyBorder="1" applyAlignment="1">
      <alignment horizontal="center" vertical="center"/>
    </xf>
    <xf numFmtId="49" fontId="27" fillId="0" borderId="12" xfId="0" applyNumberFormat="1" applyFont="1" applyFill="1" applyBorder="1" applyAlignment="1">
      <alignment horizontal="center" vertical="center"/>
    </xf>
    <xf numFmtId="2" fontId="27" fillId="0" borderId="11" xfId="0" applyNumberFormat="1" applyFont="1" applyBorder="1" applyAlignment="1">
      <alignment horizontal="center" vertical="center"/>
    </xf>
    <xf numFmtId="2" fontId="27" fillId="0" borderId="12" xfId="0" applyNumberFormat="1" applyFont="1" applyBorder="1" applyAlignment="1">
      <alignment horizontal="center" vertical="center"/>
    </xf>
    <xf numFmtId="0" fontId="27" fillId="0" borderId="24" xfId="0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2" fontId="27" fillId="0" borderId="24" xfId="0" applyNumberFormat="1" applyFont="1" applyFill="1" applyBorder="1" applyAlignment="1">
      <alignment horizontal="center" vertical="center"/>
    </xf>
    <xf numFmtId="2" fontId="27" fillId="0" borderId="22" xfId="0" applyNumberFormat="1" applyFont="1" applyFill="1" applyBorder="1" applyAlignment="1">
      <alignment horizontal="center" vertical="center"/>
    </xf>
    <xf numFmtId="2" fontId="27" fillId="0" borderId="11" xfId="0" applyNumberFormat="1" applyFont="1" applyFill="1" applyBorder="1" applyAlignment="1">
      <alignment horizontal="center" vertical="center"/>
    </xf>
    <xf numFmtId="49" fontId="40" fillId="0" borderId="77" xfId="0" applyNumberFormat="1" applyFont="1" applyFill="1" applyBorder="1" applyAlignment="1">
      <alignment horizontal="center" vertical="center"/>
    </xf>
    <xf numFmtId="49" fontId="40" fillId="0" borderId="78" xfId="0" applyNumberFormat="1" applyFont="1" applyFill="1" applyBorder="1" applyAlignment="1">
      <alignment horizontal="center" vertical="center"/>
    </xf>
    <xf numFmtId="49" fontId="40" fillId="0" borderId="49" xfId="0" applyNumberFormat="1" applyFont="1" applyFill="1" applyBorder="1" applyAlignment="1">
      <alignment horizontal="center" vertical="center"/>
    </xf>
    <xf numFmtId="49" fontId="40" fillId="0" borderId="79" xfId="0" applyNumberFormat="1" applyFont="1" applyFill="1" applyBorder="1" applyAlignment="1">
      <alignment horizontal="center" vertical="center"/>
    </xf>
    <xf numFmtId="49" fontId="40" fillId="0" borderId="71" xfId="0" applyNumberFormat="1" applyFont="1" applyFill="1" applyBorder="1" applyAlignment="1">
      <alignment horizontal="center" vertical="center"/>
    </xf>
    <xf numFmtId="2" fontId="27" fillId="29" borderId="25" xfId="0" applyNumberFormat="1" applyFont="1" applyFill="1" applyBorder="1" applyAlignment="1">
      <alignment horizontal="center" vertical="center"/>
    </xf>
    <xf numFmtId="2" fontId="27" fillId="29" borderId="53" xfId="0" applyNumberFormat="1" applyFont="1" applyFill="1" applyBorder="1" applyAlignment="1">
      <alignment horizontal="center" vertical="center"/>
    </xf>
    <xf numFmtId="2" fontId="27" fillId="29" borderId="26" xfId="0" applyNumberFormat="1" applyFont="1" applyFill="1" applyBorder="1" applyAlignment="1">
      <alignment horizontal="center" vertical="center"/>
    </xf>
    <xf numFmtId="2" fontId="27" fillId="29" borderId="27" xfId="0" applyNumberFormat="1" applyFont="1" applyFill="1" applyBorder="1" applyAlignment="1">
      <alignment horizontal="center" vertical="center"/>
    </xf>
    <xf numFmtId="49" fontId="27" fillId="0" borderId="80" xfId="0" applyNumberFormat="1" applyFont="1" applyFill="1" applyBorder="1" applyAlignment="1">
      <alignment horizontal="center" vertical="center"/>
    </xf>
    <xf numFmtId="49" fontId="27" fillId="0" borderId="81" xfId="0" applyNumberFormat="1" applyFont="1" applyFill="1" applyBorder="1" applyAlignment="1">
      <alignment horizontal="center" vertical="center"/>
    </xf>
    <xf numFmtId="49" fontId="27" fillId="0" borderId="73" xfId="0" applyNumberFormat="1" applyFont="1" applyFill="1" applyBorder="1" applyAlignment="1">
      <alignment horizontal="center" vertical="center"/>
    </xf>
    <xf numFmtId="2" fontId="27" fillId="28" borderId="77" xfId="0" applyNumberFormat="1" applyFont="1" applyFill="1" applyBorder="1" applyAlignment="1">
      <alignment horizontal="center" vertical="center"/>
    </xf>
    <xf numFmtId="2" fontId="27" fillId="28" borderId="78" xfId="0" applyNumberFormat="1" applyFont="1" applyFill="1" applyBorder="1" applyAlignment="1">
      <alignment horizontal="center" vertical="center"/>
    </xf>
    <xf numFmtId="2" fontId="27" fillId="28" borderId="24" xfId="0" applyNumberFormat="1" applyFont="1" applyFill="1" applyBorder="1" applyAlignment="1">
      <alignment horizontal="center" vertical="center"/>
    </xf>
    <xf numFmtId="2" fontId="27" fillId="28" borderId="79" xfId="0" applyNumberFormat="1" applyFont="1" applyFill="1" applyBorder="1" applyAlignment="1">
      <alignment horizontal="center" vertical="center"/>
    </xf>
    <xf numFmtId="2" fontId="27" fillId="29" borderId="58" xfId="0" applyNumberFormat="1" applyFont="1" applyFill="1" applyBorder="1" applyAlignment="1">
      <alignment horizontal="center" vertical="center"/>
    </xf>
    <xf numFmtId="2" fontId="27" fillId="29" borderId="24" xfId="0" applyNumberFormat="1" applyFont="1" applyFill="1" applyBorder="1" applyAlignment="1">
      <alignment horizontal="center" vertical="center"/>
    </xf>
    <xf numFmtId="2" fontId="27" fillId="29" borderId="19" xfId="0" applyNumberFormat="1" applyFont="1" applyFill="1" applyBorder="1" applyAlignment="1">
      <alignment horizontal="center" vertical="center"/>
    </xf>
    <xf numFmtId="2" fontId="27" fillId="0" borderId="79" xfId="0" applyNumberFormat="1" applyFont="1" applyFill="1" applyBorder="1" applyAlignment="1">
      <alignment horizontal="center" vertical="center"/>
    </xf>
    <xf numFmtId="2" fontId="27" fillId="0" borderId="78" xfId="0" applyNumberFormat="1" applyFont="1" applyFill="1" applyBorder="1" applyAlignment="1">
      <alignment horizontal="center" vertical="center"/>
    </xf>
    <xf numFmtId="2" fontId="27" fillId="0" borderId="77" xfId="0" applyNumberFormat="1" applyFont="1" applyFill="1" applyBorder="1" applyAlignment="1">
      <alignment horizontal="center" vertical="center"/>
    </xf>
    <xf numFmtId="2" fontId="27" fillId="29" borderId="82" xfId="0" applyNumberFormat="1" applyFont="1" applyFill="1" applyBorder="1" applyAlignment="1">
      <alignment horizontal="center" vertical="center"/>
    </xf>
    <xf numFmtId="2" fontId="27" fillId="28" borderId="83" xfId="0" applyNumberFormat="1" applyFont="1" applyFill="1" applyBorder="1" applyAlignment="1">
      <alignment horizontal="center" vertical="center"/>
    </xf>
    <xf numFmtId="2" fontId="27" fillId="28" borderId="84" xfId="0" applyNumberFormat="1" applyFont="1" applyFill="1" applyBorder="1" applyAlignment="1">
      <alignment horizontal="center" vertical="center"/>
    </xf>
    <xf numFmtId="2" fontId="27" fillId="28" borderId="32" xfId="0" applyNumberFormat="1" applyFont="1" applyFill="1" applyBorder="1" applyAlignment="1">
      <alignment horizontal="center" vertical="center"/>
    </xf>
    <xf numFmtId="2" fontId="27" fillId="28" borderId="23" xfId="0" applyNumberFormat="1" applyFont="1" applyFill="1" applyBorder="1" applyAlignment="1">
      <alignment horizontal="center" vertical="center"/>
    </xf>
    <xf numFmtId="1" fontId="27" fillId="0" borderId="77" xfId="0" applyNumberFormat="1" applyFont="1" applyFill="1" applyBorder="1" applyAlignment="1">
      <alignment horizontal="center" vertical="center"/>
    </xf>
    <xf numFmtId="1" fontId="27" fillId="0" borderId="78" xfId="0" applyNumberFormat="1" applyFont="1" applyFill="1" applyBorder="1" applyAlignment="1">
      <alignment horizontal="center" vertical="center"/>
    </xf>
    <xf numFmtId="1" fontId="27" fillId="0" borderId="24" xfId="0" applyNumberFormat="1" applyFont="1" applyFill="1" applyBorder="1" applyAlignment="1">
      <alignment horizontal="center" vertical="center"/>
    </xf>
    <xf numFmtId="1" fontId="27" fillId="0" borderId="79" xfId="0" applyNumberFormat="1" applyFont="1" applyFill="1" applyBorder="1" applyAlignment="1">
      <alignment horizontal="center" vertical="center"/>
    </xf>
    <xf numFmtId="0" fontId="27" fillId="0" borderId="77" xfId="0" applyFont="1" applyFill="1" applyBorder="1" applyAlignment="1">
      <alignment horizontal="center" vertical="center"/>
    </xf>
    <xf numFmtId="0" fontId="27" fillId="0" borderId="78" xfId="0" applyFont="1" applyFill="1" applyBorder="1" applyAlignment="1">
      <alignment horizontal="center" vertical="center"/>
    </xf>
    <xf numFmtId="0" fontId="27" fillId="0" borderId="79" xfId="0" applyFont="1" applyFill="1" applyBorder="1" applyAlignment="1">
      <alignment horizontal="center" vertical="center"/>
    </xf>
    <xf numFmtId="2" fontId="27" fillId="0" borderId="11" xfId="0" applyNumberFormat="1" applyFont="1" applyBorder="1" applyAlignment="1">
      <alignment horizontal="center" vertical="top"/>
    </xf>
    <xf numFmtId="2" fontId="27" fillId="0" borderId="12" xfId="0" applyNumberFormat="1" applyFont="1" applyBorder="1" applyAlignment="1">
      <alignment horizontal="center" vertical="top"/>
    </xf>
    <xf numFmtId="2" fontId="27" fillId="0" borderId="11" xfId="0" applyNumberFormat="1" applyFont="1" applyFill="1" applyBorder="1" applyAlignment="1">
      <alignment horizontal="center" vertical="top"/>
    </xf>
    <xf numFmtId="49" fontId="27" fillId="0" borderId="85" xfId="0" applyNumberFormat="1" applyFont="1" applyFill="1" applyBorder="1" applyAlignment="1">
      <alignment horizontal="center" vertical="center"/>
    </xf>
    <xf numFmtId="49" fontId="27" fillId="0" borderId="84" xfId="0" applyNumberFormat="1" applyFont="1" applyFill="1" applyBorder="1" applyAlignment="1">
      <alignment horizontal="center" vertical="center"/>
    </xf>
    <xf numFmtId="49" fontId="27" fillId="0" borderId="32" xfId="0" applyNumberFormat="1" applyFont="1" applyFill="1" applyBorder="1" applyAlignment="1">
      <alignment horizontal="center" vertical="center"/>
    </xf>
    <xf numFmtId="49" fontId="27" fillId="0" borderId="83" xfId="0" applyNumberFormat="1" applyFont="1" applyFill="1" applyBorder="1" applyAlignment="1">
      <alignment horizontal="center" vertical="center"/>
    </xf>
    <xf numFmtId="49" fontId="40" fillId="0" borderId="63" xfId="0" applyNumberFormat="1" applyFont="1" applyFill="1" applyBorder="1" applyAlignment="1">
      <alignment horizontal="center" vertical="center"/>
    </xf>
    <xf numFmtId="2" fontId="40" fillId="29" borderId="25" xfId="0" applyNumberFormat="1" applyFont="1" applyFill="1" applyBorder="1" applyAlignment="1">
      <alignment horizontal="center" vertical="center"/>
    </xf>
    <xf numFmtId="2" fontId="40" fillId="29" borderId="53" xfId="0" applyNumberFormat="1" applyFont="1" applyFill="1" applyBorder="1" applyAlignment="1">
      <alignment horizontal="center" vertical="center"/>
    </xf>
    <xf numFmtId="2" fontId="40" fillId="29" borderId="26" xfId="0" applyNumberFormat="1" applyFont="1" applyFill="1" applyBorder="1" applyAlignment="1">
      <alignment horizontal="center" vertical="center"/>
    </xf>
    <xf numFmtId="2" fontId="40" fillId="29" borderId="27" xfId="0" applyNumberFormat="1" applyFont="1" applyFill="1" applyBorder="1" applyAlignment="1">
      <alignment horizontal="center" vertical="center"/>
    </xf>
    <xf numFmtId="49" fontId="40" fillId="0" borderId="80" xfId="0" applyNumberFormat="1" applyFont="1" applyFill="1" applyBorder="1" applyAlignment="1">
      <alignment horizontal="center" vertical="center"/>
    </xf>
    <xf numFmtId="49" fontId="40" fillId="0" borderId="81" xfId="0" applyNumberFormat="1" applyFont="1" applyFill="1" applyBorder="1" applyAlignment="1">
      <alignment horizontal="center" vertical="center"/>
    </xf>
    <xf numFmtId="49" fontId="40" fillId="0" borderId="73" xfId="0" applyNumberFormat="1" applyFont="1" applyFill="1" applyBorder="1" applyAlignment="1">
      <alignment horizontal="center" vertical="center"/>
    </xf>
    <xf numFmtId="0" fontId="27" fillId="0" borderId="0" xfId="0" applyFont="1" applyBorder="1"/>
    <xf numFmtId="0" fontId="30" fillId="25" borderId="39" xfId="0" applyFont="1" applyFill="1" applyBorder="1" applyAlignment="1">
      <alignment horizontal="center"/>
    </xf>
    <xf numFmtId="0" fontId="30" fillId="0" borderId="0" xfId="0" applyFont="1" applyFill="1" applyBorder="1"/>
    <xf numFmtId="0" fontId="30" fillId="0" borderId="0" xfId="0" applyFont="1" applyBorder="1"/>
    <xf numFmtId="0" fontId="30" fillId="0" borderId="0" xfId="0" applyFont="1"/>
    <xf numFmtId="0" fontId="30" fillId="25" borderId="61" xfId="0" applyFont="1" applyFill="1" applyBorder="1" applyAlignment="1">
      <alignment horizontal="center"/>
    </xf>
    <xf numFmtId="0" fontId="30" fillId="25" borderId="86" xfId="0" applyFont="1" applyFill="1" applyBorder="1" applyAlignment="1">
      <alignment horizontal="center"/>
    </xf>
    <xf numFmtId="0" fontId="30" fillId="25" borderId="57" xfId="0" applyFont="1" applyFill="1" applyBorder="1" applyAlignment="1">
      <alignment horizontal="center" textRotation="90"/>
    </xf>
    <xf numFmtId="0" fontId="30" fillId="25" borderId="55" xfId="0" applyFont="1" applyFill="1" applyBorder="1" applyAlignment="1">
      <alignment horizontal="center" textRotation="90"/>
    </xf>
    <xf numFmtId="0" fontId="30" fillId="25" borderId="53" xfId="0" applyFont="1" applyFill="1" applyBorder="1" applyAlignment="1">
      <alignment horizontal="center" textRotation="90"/>
    </xf>
    <xf numFmtId="0" fontId="30" fillId="25" borderId="87" xfId="0" applyFont="1" applyFill="1" applyBorder="1" applyAlignment="1">
      <alignment horizontal="center" textRotation="90"/>
    </xf>
    <xf numFmtId="0" fontId="30" fillId="0" borderId="0" xfId="0" applyFont="1" applyFill="1" applyBorder="1" applyAlignment="1">
      <alignment horizontal="center" wrapText="1"/>
    </xf>
    <xf numFmtId="0" fontId="27" fillId="0" borderId="0" xfId="0" applyFont="1" applyBorder="1" applyAlignment="1">
      <alignment vertical="center" textRotation="90"/>
    </xf>
    <xf numFmtId="0" fontId="27" fillId="0" borderId="0" xfId="0" applyFont="1" applyFill="1" applyBorder="1" applyAlignment="1">
      <alignment vertical="center" textRotation="90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/>
    <xf numFmtId="0" fontId="23" fillId="0" borderId="0" xfId="0" applyFont="1" applyFill="1" applyBorder="1" applyAlignment="1">
      <alignment vertical="center"/>
    </xf>
    <xf numFmtId="0" fontId="27" fillId="0" borderId="0" xfId="0" applyFont="1" applyFill="1" applyAlignment="1">
      <alignment horizontal="right"/>
    </xf>
    <xf numFmtId="0" fontId="30" fillId="25" borderId="128" xfId="0" applyFont="1" applyFill="1" applyBorder="1" applyAlignment="1">
      <alignment horizontal="center"/>
    </xf>
    <xf numFmtId="0" fontId="30" fillId="25" borderId="88" xfId="0" applyFont="1" applyFill="1" applyBorder="1" applyAlignment="1">
      <alignment horizontal="center"/>
    </xf>
    <xf numFmtId="0" fontId="30" fillId="25" borderId="59" xfId="0" applyFont="1" applyFill="1" applyBorder="1" applyAlignment="1">
      <alignment horizontal="center"/>
    </xf>
    <xf numFmtId="0" fontId="30" fillId="25" borderId="19" xfId="0" applyFont="1" applyFill="1" applyBorder="1" applyAlignment="1">
      <alignment horizontal="center" textRotation="90"/>
    </xf>
    <xf numFmtId="0" fontId="30" fillId="25" borderId="78" xfId="0" applyFont="1" applyFill="1" applyBorder="1" applyAlignment="1">
      <alignment horizontal="center" textRotation="90"/>
    </xf>
    <xf numFmtId="0" fontId="30" fillId="25" borderId="24" xfId="0" applyFont="1" applyFill="1" applyBorder="1" applyAlignment="1">
      <alignment horizontal="center" textRotation="90"/>
    </xf>
    <xf numFmtId="0" fontId="30" fillId="25" borderId="22" xfId="0" applyFont="1" applyFill="1" applyBorder="1" applyAlignment="1">
      <alignment horizontal="center" textRotation="90"/>
    </xf>
    <xf numFmtId="0" fontId="30" fillId="0" borderId="0" xfId="0" applyFont="1" applyFill="1" applyBorder="1" applyAlignment="1"/>
    <xf numFmtId="0" fontId="30" fillId="0" borderId="0" xfId="0" applyFont="1" applyFill="1" applyBorder="1" applyAlignment="1">
      <alignment vertical="center" textRotation="90"/>
    </xf>
    <xf numFmtId="0" fontId="27" fillId="0" borderId="0" xfId="0" applyFont="1" applyFill="1" applyBorder="1" applyAlignment="1"/>
    <xf numFmtId="49" fontId="27" fillId="0" borderId="0" xfId="0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30" fillId="0" borderId="33" xfId="0" applyFont="1" applyFill="1" applyBorder="1" applyAlignment="1">
      <alignment vertical="center"/>
    </xf>
    <xf numFmtId="49" fontId="30" fillId="0" borderId="84" xfId="0" applyNumberFormat="1" applyFont="1" applyFill="1" applyBorder="1" applyAlignment="1">
      <alignment horizontal="center" vertical="center"/>
    </xf>
    <xf numFmtId="49" fontId="30" fillId="0" borderId="32" xfId="0" applyNumberFormat="1" applyFont="1" applyFill="1" applyBorder="1" applyAlignment="1">
      <alignment horizontal="center" vertical="center"/>
    </xf>
    <xf numFmtId="49" fontId="30" fillId="0" borderId="83" xfId="0" applyNumberFormat="1" applyFont="1" applyFill="1" applyBorder="1" applyAlignment="1">
      <alignment horizontal="center" vertical="center"/>
    </xf>
    <xf numFmtId="49" fontId="30" fillId="0" borderId="23" xfId="0" applyNumberFormat="1" applyFont="1" applyFill="1" applyBorder="1" applyAlignment="1">
      <alignment horizontal="center" vertical="center"/>
    </xf>
    <xf numFmtId="0" fontId="30" fillId="0" borderId="0" xfId="0" applyFont="1" applyFill="1"/>
    <xf numFmtId="0" fontId="30" fillId="0" borderId="34" xfId="0" applyFont="1" applyFill="1" applyBorder="1" applyAlignment="1">
      <alignment vertical="center"/>
    </xf>
    <xf numFmtId="49" fontId="30" fillId="0" borderId="89" xfId="0" applyNumberFormat="1" applyFont="1" applyFill="1" applyBorder="1" applyAlignment="1">
      <alignment horizontal="center" vertical="center"/>
    </xf>
    <xf numFmtId="49" fontId="30" fillId="0" borderId="56" xfId="0" applyNumberFormat="1" applyFont="1" applyFill="1" applyBorder="1" applyAlignment="1">
      <alignment horizontal="center" vertical="center"/>
    </xf>
    <xf numFmtId="49" fontId="30" fillId="0" borderId="54" xfId="0" applyNumberFormat="1" applyFont="1" applyFill="1" applyBorder="1" applyAlignment="1">
      <alignment horizontal="center" vertical="center"/>
    </xf>
    <xf numFmtId="49" fontId="30" fillId="0" borderId="0" xfId="0" applyNumberFormat="1" applyFont="1" applyFill="1" applyAlignment="1">
      <alignment horizontal="center"/>
    </xf>
    <xf numFmtId="49" fontId="30" fillId="0" borderId="90" xfId="0" applyNumberFormat="1" applyFont="1" applyFill="1" applyBorder="1" applyAlignment="1">
      <alignment horizontal="center"/>
    </xf>
    <xf numFmtId="49" fontId="30" fillId="0" borderId="19" xfId="0" applyNumberFormat="1" applyFont="1" applyFill="1" applyBorder="1" applyAlignment="1">
      <alignment horizontal="center"/>
    </xf>
    <xf numFmtId="0" fontId="30" fillId="0" borderId="91" xfId="0" applyFont="1" applyFill="1" applyBorder="1" applyAlignment="1">
      <alignment vertical="center"/>
    </xf>
    <xf numFmtId="0" fontId="30" fillId="0" borderId="62" xfId="0" applyFont="1" applyFill="1" applyBorder="1" applyAlignment="1">
      <alignment vertical="center"/>
    </xf>
    <xf numFmtId="49" fontId="30" fillId="0" borderId="55" xfId="0" applyNumberFormat="1" applyFont="1" applyFill="1" applyBorder="1" applyAlignment="1">
      <alignment horizontal="center" vertical="center"/>
    </xf>
    <xf numFmtId="49" fontId="30" fillId="0" borderId="92" xfId="0" applyNumberFormat="1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vertical="center" wrapText="1"/>
    </xf>
    <xf numFmtId="49" fontId="30" fillId="0" borderId="78" xfId="0" applyNumberFormat="1" applyFont="1" applyFill="1" applyBorder="1" applyAlignment="1">
      <alignment horizontal="center" vertical="center"/>
    </xf>
    <xf numFmtId="49" fontId="30" fillId="0" borderId="79" xfId="0" applyNumberFormat="1" applyFont="1" applyFill="1" applyBorder="1" applyAlignment="1">
      <alignment horizontal="center" vertical="center"/>
    </xf>
    <xf numFmtId="2" fontId="30" fillId="0" borderId="36" xfId="0" applyNumberFormat="1" applyFont="1" applyFill="1" applyBorder="1" applyAlignment="1">
      <alignment horizontal="left" vertical="center"/>
    </xf>
    <xf numFmtId="49" fontId="30" fillId="0" borderId="93" xfId="0" applyNumberFormat="1" applyFont="1" applyFill="1" applyBorder="1" applyAlignment="1">
      <alignment horizontal="center" vertical="center"/>
    </xf>
    <xf numFmtId="49" fontId="30" fillId="0" borderId="81" xfId="0" applyNumberFormat="1" applyFont="1" applyFill="1" applyBorder="1" applyAlignment="1">
      <alignment horizontal="center" vertical="center"/>
    </xf>
    <xf numFmtId="49" fontId="30" fillId="0" borderId="94" xfId="0" applyNumberFormat="1" applyFont="1" applyFill="1" applyBorder="1" applyAlignment="1">
      <alignment horizontal="center" vertical="center"/>
    </xf>
    <xf numFmtId="49" fontId="30" fillId="0" borderId="80" xfId="0" applyNumberFormat="1" applyFont="1" applyFill="1" applyBorder="1" applyAlignment="1">
      <alignment horizontal="center" vertical="center"/>
    </xf>
    <xf numFmtId="49" fontId="30" fillId="0" borderId="95" xfId="0" applyNumberFormat="1" applyFont="1" applyFill="1" applyBorder="1" applyAlignment="1">
      <alignment horizontal="center" vertical="center"/>
    </xf>
    <xf numFmtId="2" fontId="30" fillId="0" borderId="96" xfId="0" applyNumberFormat="1" applyFont="1" applyFill="1" applyBorder="1" applyAlignment="1">
      <alignment horizontal="center" vertical="center"/>
    </xf>
    <xf numFmtId="2" fontId="30" fillId="0" borderId="97" xfId="0" applyNumberFormat="1" applyFont="1" applyFill="1" applyBorder="1" applyAlignment="1">
      <alignment horizontal="center" vertical="center"/>
    </xf>
    <xf numFmtId="2" fontId="30" fillId="0" borderId="98" xfId="0" applyNumberFormat="1" applyFont="1" applyFill="1" applyBorder="1" applyAlignment="1">
      <alignment horizontal="center" vertical="center"/>
    </xf>
    <xf numFmtId="2" fontId="30" fillId="0" borderId="99" xfId="0" applyNumberFormat="1" applyFont="1" applyFill="1" applyBorder="1" applyAlignment="1">
      <alignment horizontal="center" vertical="center"/>
    </xf>
    <xf numFmtId="2" fontId="30" fillId="0" borderId="78" xfId="0" applyNumberFormat="1" applyFont="1" applyFill="1" applyBorder="1" applyAlignment="1">
      <alignment horizontal="center" vertical="center"/>
    </xf>
    <xf numFmtId="2" fontId="30" fillId="0" borderId="100" xfId="0" applyNumberFormat="1" applyFont="1" applyFill="1" applyBorder="1" applyAlignment="1">
      <alignment horizontal="center" vertical="center"/>
    </xf>
    <xf numFmtId="2" fontId="30" fillId="0" borderId="79" xfId="0" applyNumberFormat="1" applyFont="1" applyFill="1" applyBorder="1" applyAlignment="1">
      <alignment horizontal="center" vertical="center"/>
    </xf>
    <xf numFmtId="2" fontId="30" fillId="0" borderId="101" xfId="0" applyNumberFormat="1" applyFont="1" applyFill="1" applyBorder="1" applyAlignment="1">
      <alignment horizontal="center" vertical="center"/>
    </xf>
    <xf numFmtId="2" fontId="30" fillId="0" borderId="55" xfId="0" applyNumberFormat="1" applyFont="1" applyFill="1" applyBorder="1" applyAlignment="1">
      <alignment horizontal="center" vertical="center"/>
    </xf>
    <xf numFmtId="2" fontId="30" fillId="0" borderId="56" xfId="0" applyNumberFormat="1" applyFont="1" applyFill="1" applyBorder="1" applyAlignment="1">
      <alignment horizontal="center" vertical="center"/>
    </xf>
    <xf numFmtId="2" fontId="30" fillId="0" borderId="54" xfId="0" applyNumberFormat="1" applyFont="1" applyFill="1" applyBorder="1" applyAlignment="1">
      <alignment horizontal="center" vertical="center"/>
    </xf>
    <xf numFmtId="2" fontId="30" fillId="0" borderId="92" xfId="0" applyNumberFormat="1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vertical="center"/>
    </xf>
    <xf numFmtId="0" fontId="30" fillId="0" borderId="64" xfId="0" applyFont="1" applyFill="1" applyBorder="1" applyAlignment="1">
      <alignment vertical="center"/>
    </xf>
    <xf numFmtId="2" fontId="30" fillId="0" borderId="11" xfId="0" applyNumberFormat="1" applyFont="1" applyFill="1" applyBorder="1" applyAlignment="1">
      <alignment horizontal="center" vertical="center"/>
    </xf>
    <xf numFmtId="2" fontId="30" fillId="0" borderId="12" xfId="0" applyNumberFormat="1" applyFont="1" applyFill="1" applyBorder="1" applyAlignment="1">
      <alignment horizontal="center" vertical="center"/>
    </xf>
    <xf numFmtId="2" fontId="30" fillId="0" borderId="104" xfId="0" applyNumberFormat="1" applyFont="1" applyFill="1" applyBorder="1" applyAlignment="1">
      <alignment horizontal="center" vertical="center"/>
    </xf>
    <xf numFmtId="2" fontId="30" fillId="0" borderId="77" xfId="0" applyNumberFormat="1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center" vertical="center"/>
    </xf>
    <xf numFmtId="0" fontId="30" fillId="0" borderId="53" xfId="0" applyFont="1" applyFill="1" applyBorder="1" applyAlignment="1">
      <alignment horizontal="center" vertical="center"/>
    </xf>
    <xf numFmtId="0" fontId="30" fillId="0" borderId="54" xfId="0" applyFont="1" applyFill="1" applyBorder="1" applyAlignment="1">
      <alignment horizontal="center" vertical="center"/>
    </xf>
    <xf numFmtId="0" fontId="30" fillId="0" borderId="87" xfId="0" applyFont="1" applyFill="1" applyBorder="1" applyAlignment="1">
      <alignment horizontal="center" vertical="center"/>
    </xf>
    <xf numFmtId="49" fontId="30" fillId="0" borderId="105" xfId="0" applyNumberFormat="1" applyFont="1" applyFill="1" applyBorder="1" applyAlignment="1">
      <alignment horizontal="center" vertical="center"/>
    </xf>
    <xf numFmtId="49" fontId="30" fillId="0" borderId="103" xfId="0" applyNumberFormat="1" applyFont="1" applyFill="1" applyBorder="1" applyAlignment="1">
      <alignment horizontal="center" vertical="center"/>
    </xf>
    <xf numFmtId="49" fontId="30" fillId="0" borderId="106" xfId="0" applyNumberFormat="1" applyFont="1" applyFill="1" applyBorder="1" applyAlignment="1">
      <alignment horizontal="center" vertical="center"/>
    </xf>
    <xf numFmtId="49" fontId="30" fillId="0" borderId="102" xfId="0" applyNumberFormat="1" applyFont="1" applyFill="1" applyBorder="1" applyAlignment="1">
      <alignment horizontal="center" vertical="center"/>
    </xf>
    <xf numFmtId="2" fontId="30" fillId="0" borderId="89" xfId="0" applyNumberFormat="1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49" fontId="46" fillId="0" borderId="11" xfId="0" applyNumberFormat="1" applyFont="1" applyBorder="1" applyAlignment="1">
      <alignment horizontal="right"/>
    </xf>
    <xf numFmtId="165" fontId="46" fillId="0" borderId="11" xfId="0" applyNumberFormat="1" applyFont="1" applyBorder="1"/>
    <xf numFmtId="0" fontId="46" fillId="0" borderId="11" xfId="0" applyFont="1" applyBorder="1"/>
    <xf numFmtId="49" fontId="46" fillId="0" borderId="11" xfId="0" applyNumberFormat="1" applyFont="1" applyBorder="1"/>
    <xf numFmtId="2" fontId="46" fillId="0" borderId="11" xfId="0" applyNumberFormat="1" applyFont="1" applyBorder="1"/>
    <xf numFmtId="20" fontId="46" fillId="0" borderId="11" xfId="0" applyNumberFormat="1" applyFont="1" applyBorder="1" applyAlignment="1">
      <alignment horizontal="center" vertical="top"/>
    </xf>
    <xf numFmtId="20" fontId="46" fillId="0" borderId="12" xfId="0" applyNumberFormat="1" applyFont="1" applyBorder="1" applyAlignment="1">
      <alignment horizontal="center" vertical="top"/>
    </xf>
    <xf numFmtId="0" fontId="46" fillId="0" borderId="11" xfId="0" applyFont="1" applyBorder="1" applyAlignment="1">
      <alignment horizontal="right"/>
    </xf>
    <xf numFmtId="2" fontId="46" fillId="0" borderId="11" xfId="0" applyNumberFormat="1" applyFont="1" applyBorder="1" applyAlignment="1">
      <alignment horizontal="right"/>
    </xf>
    <xf numFmtId="165" fontId="46" fillId="0" borderId="11" xfId="0" applyNumberFormat="1" applyFont="1" applyBorder="1" applyAlignment="1">
      <alignment horizontal="right"/>
    </xf>
    <xf numFmtId="0" fontId="30" fillId="0" borderId="33" xfId="0" applyFont="1" applyFill="1" applyBorder="1" applyAlignment="1"/>
    <xf numFmtId="49" fontId="30" fillId="0" borderId="84" xfId="0" applyNumberFormat="1" applyFont="1" applyFill="1" applyBorder="1" applyAlignment="1">
      <alignment horizontal="center"/>
    </xf>
    <xf numFmtId="49" fontId="30" fillId="0" borderId="32" xfId="0" applyNumberFormat="1" applyFont="1" applyFill="1" applyBorder="1" applyAlignment="1">
      <alignment horizontal="center"/>
    </xf>
    <xf numFmtId="49" fontId="30" fillId="0" borderId="83" xfId="0" applyNumberFormat="1" applyFont="1" applyFill="1" applyBorder="1" applyAlignment="1">
      <alignment horizontal="center"/>
    </xf>
    <xf numFmtId="49" fontId="30" fillId="0" borderId="23" xfId="0" applyNumberFormat="1" applyFont="1" applyFill="1" applyBorder="1" applyAlignment="1">
      <alignment horizontal="center"/>
    </xf>
    <xf numFmtId="0" fontId="30" fillId="0" borderId="34" xfId="0" applyFont="1" applyFill="1" applyBorder="1" applyAlignment="1"/>
    <xf numFmtId="49" fontId="30" fillId="0" borderId="89" xfId="0" applyNumberFormat="1" applyFont="1" applyFill="1" applyBorder="1" applyAlignment="1">
      <alignment horizontal="center"/>
    </xf>
    <xf numFmtId="49" fontId="30" fillId="0" borderId="56" xfId="0" applyNumberFormat="1" applyFont="1" applyFill="1" applyBorder="1" applyAlignment="1">
      <alignment horizontal="center"/>
    </xf>
    <xf numFmtId="49" fontId="30" fillId="0" borderId="54" xfId="0" applyNumberFormat="1" applyFont="1" applyFill="1" applyBorder="1" applyAlignment="1">
      <alignment horizontal="center"/>
    </xf>
    <xf numFmtId="0" fontId="30" fillId="0" borderId="91" xfId="0" applyFont="1" applyFill="1" applyBorder="1" applyAlignment="1"/>
    <xf numFmtId="0" fontId="30" fillId="0" borderId="62" xfId="0" applyFont="1" applyFill="1" applyBorder="1" applyAlignment="1"/>
    <xf numFmtId="49" fontId="30" fillId="0" borderId="55" xfId="0" applyNumberFormat="1" applyFont="1" applyFill="1" applyBorder="1" applyAlignment="1">
      <alignment horizontal="center"/>
    </xf>
    <xf numFmtId="49" fontId="30" fillId="0" borderId="92" xfId="0" applyNumberFormat="1" applyFont="1" applyFill="1" applyBorder="1" applyAlignment="1">
      <alignment horizontal="center"/>
    </xf>
    <xf numFmtId="0" fontId="30" fillId="0" borderId="34" xfId="0" applyFont="1" applyFill="1" applyBorder="1" applyAlignment="1">
      <alignment wrapText="1"/>
    </xf>
    <xf numFmtId="49" fontId="30" fillId="0" borderId="77" xfId="0" applyNumberFormat="1" applyFont="1" applyFill="1" applyBorder="1" applyAlignment="1">
      <alignment horizontal="center"/>
    </xf>
    <xf numFmtId="49" fontId="30" fillId="0" borderId="78" xfId="0" applyNumberFormat="1" applyFont="1" applyFill="1" applyBorder="1" applyAlignment="1">
      <alignment horizontal="center"/>
    </xf>
    <xf numFmtId="49" fontId="30" fillId="0" borderId="100" xfId="0" applyNumberFormat="1" applyFont="1" applyFill="1" applyBorder="1" applyAlignment="1">
      <alignment horizontal="center"/>
    </xf>
    <xf numFmtId="49" fontId="30" fillId="0" borderId="79" xfId="0" applyNumberFormat="1" applyFont="1" applyFill="1" applyBorder="1" applyAlignment="1">
      <alignment horizontal="center"/>
    </xf>
    <xf numFmtId="2" fontId="30" fillId="0" borderId="36" xfId="0" applyNumberFormat="1" applyFont="1" applyFill="1" applyBorder="1" applyAlignment="1">
      <alignment horizontal="left"/>
    </xf>
    <xf numFmtId="49" fontId="30" fillId="0" borderId="93" xfId="0" applyNumberFormat="1" applyFont="1" applyFill="1" applyBorder="1" applyAlignment="1">
      <alignment horizontal="center"/>
    </xf>
    <xf numFmtId="49" fontId="30" fillId="0" borderId="81" xfId="0" applyNumberFormat="1" applyFont="1" applyFill="1" applyBorder="1" applyAlignment="1">
      <alignment horizontal="center"/>
    </xf>
    <xf numFmtId="49" fontId="30" fillId="0" borderId="94" xfId="0" applyNumberFormat="1" applyFont="1" applyFill="1" applyBorder="1" applyAlignment="1">
      <alignment horizontal="center"/>
    </xf>
    <xf numFmtId="49" fontId="30" fillId="0" borderId="80" xfId="0" applyNumberFormat="1" applyFont="1" applyFill="1" applyBorder="1" applyAlignment="1">
      <alignment horizontal="center"/>
    </xf>
    <xf numFmtId="49" fontId="30" fillId="0" borderId="95" xfId="0" applyNumberFormat="1" applyFont="1" applyFill="1" applyBorder="1" applyAlignment="1">
      <alignment horizontal="center"/>
    </xf>
    <xf numFmtId="2" fontId="30" fillId="0" borderId="107" xfId="0" applyNumberFormat="1" applyFont="1" applyFill="1" applyBorder="1" applyAlignment="1">
      <alignment horizontal="center"/>
    </xf>
    <xf numFmtId="2" fontId="30" fillId="0" borderId="96" xfId="0" applyNumberFormat="1" applyFont="1" applyFill="1" applyBorder="1" applyAlignment="1">
      <alignment horizontal="center"/>
    </xf>
    <xf numFmtId="2" fontId="30" fillId="0" borderId="97" xfId="0" applyNumberFormat="1" applyFont="1" applyFill="1" applyBorder="1" applyAlignment="1">
      <alignment horizontal="center"/>
    </xf>
    <xf numFmtId="2" fontId="30" fillId="0" borderId="98" xfId="0" applyNumberFormat="1" applyFont="1" applyFill="1" applyBorder="1" applyAlignment="1">
      <alignment horizontal="center"/>
    </xf>
    <xf numFmtId="2" fontId="30" fillId="0" borderId="99" xfId="0" applyNumberFormat="1" applyFont="1" applyFill="1" applyBorder="1" applyAlignment="1">
      <alignment horizontal="center"/>
    </xf>
    <xf numFmtId="2" fontId="30" fillId="0" borderId="108" xfId="0" applyNumberFormat="1" applyFont="1" applyFill="1" applyBorder="1" applyAlignment="1">
      <alignment horizontal="center"/>
    </xf>
    <xf numFmtId="2" fontId="30" fillId="0" borderId="78" xfId="0" applyNumberFormat="1" applyFont="1" applyFill="1" applyBorder="1" applyAlignment="1">
      <alignment horizontal="center"/>
    </xf>
    <xf numFmtId="2" fontId="30" fillId="0" borderId="100" xfId="0" applyNumberFormat="1" applyFont="1" applyFill="1" applyBorder="1" applyAlignment="1">
      <alignment horizontal="center"/>
    </xf>
    <xf numFmtId="2" fontId="30" fillId="0" borderId="79" xfId="0" applyNumberFormat="1" applyFont="1" applyFill="1" applyBorder="1" applyAlignment="1">
      <alignment horizontal="center"/>
    </xf>
    <xf numFmtId="2" fontId="30" fillId="0" borderId="101" xfId="0" applyNumberFormat="1" applyFont="1" applyFill="1" applyBorder="1" applyAlignment="1">
      <alignment horizontal="center"/>
    </xf>
    <xf numFmtId="2" fontId="30" fillId="0" borderId="109" xfId="0" applyNumberFormat="1" applyFont="1" applyFill="1" applyBorder="1" applyAlignment="1">
      <alignment horizontal="center"/>
    </xf>
    <xf numFmtId="2" fontId="30" fillId="0" borderId="55" xfId="0" applyNumberFormat="1" applyFont="1" applyFill="1" applyBorder="1" applyAlignment="1">
      <alignment horizontal="center"/>
    </xf>
    <xf numFmtId="2" fontId="30" fillId="0" borderId="56" xfId="0" applyNumberFormat="1" applyFont="1" applyFill="1" applyBorder="1" applyAlignment="1">
      <alignment horizontal="center"/>
    </xf>
    <xf numFmtId="2" fontId="30" fillId="0" borderId="54" xfId="0" applyNumberFormat="1" applyFont="1" applyFill="1" applyBorder="1" applyAlignment="1">
      <alignment horizontal="center"/>
    </xf>
    <xf numFmtId="2" fontId="30" fillId="0" borderId="92" xfId="0" applyNumberFormat="1" applyFont="1" applyFill="1" applyBorder="1" applyAlignment="1">
      <alignment horizontal="center"/>
    </xf>
    <xf numFmtId="0" fontId="30" fillId="0" borderId="36" xfId="0" applyFont="1" applyFill="1" applyBorder="1" applyAlignment="1"/>
    <xf numFmtId="0" fontId="30" fillId="0" borderId="64" xfId="0" applyFont="1" applyFill="1" applyBorder="1" applyAlignment="1"/>
    <xf numFmtId="2" fontId="30" fillId="0" borderId="102" xfId="0" applyNumberFormat="1" applyFont="1" applyFill="1" applyBorder="1" applyAlignment="1">
      <alignment horizontal="center"/>
    </xf>
    <xf numFmtId="2" fontId="30" fillId="0" borderId="103" xfId="0" applyNumberFormat="1" applyFont="1" applyFill="1" applyBorder="1" applyAlignment="1">
      <alignment horizontal="center"/>
    </xf>
    <xf numFmtId="2" fontId="30" fillId="0" borderId="11" xfId="0" applyNumberFormat="1" applyFont="1" applyFill="1" applyBorder="1" applyAlignment="1">
      <alignment horizontal="center"/>
    </xf>
    <xf numFmtId="2" fontId="30" fillId="0" borderId="12" xfId="0" applyNumberFormat="1" applyFont="1" applyFill="1" applyBorder="1" applyAlignment="1">
      <alignment horizontal="center"/>
    </xf>
    <xf numFmtId="2" fontId="30" fillId="0" borderId="104" xfId="0" applyNumberFormat="1" applyFont="1" applyFill="1" applyBorder="1" applyAlignment="1">
      <alignment horizontal="center"/>
    </xf>
    <xf numFmtId="0" fontId="30" fillId="0" borderId="91" xfId="0" applyFont="1" applyFill="1" applyBorder="1" applyAlignment="1">
      <alignment wrapText="1"/>
    </xf>
    <xf numFmtId="2" fontId="30" fillId="0" borderId="77" xfId="0" applyNumberFormat="1" applyFont="1" applyFill="1" applyBorder="1" applyAlignment="1">
      <alignment horizontal="center"/>
    </xf>
    <xf numFmtId="0" fontId="30" fillId="0" borderId="89" xfId="0" applyFont="1" applyFill="1" applyBorder="1" applyAlignment="1">
      <alignment horizontal="center"/>
    </xf>
    <xf numFmtId="0" fontId="30" fillId="0" borderId="55" xfId="0" applyFont="1" applyFill="1" applyBorder="1" applyAlignment="1">
      <alignment horizontal="center"/>
    </xf>
    <xf numFmtId="0" fontId="30" fillId="0" borderId="53" xfId="0" applyFont="1" applyFill="1" applyBorder="1" applyAlignment="1">
      <alignment horizontal="center"/>
    </xf>
    <xf numFmtId="0" fontId="30" fillId="0" borderId="54" xfId="0" applyFont="1" applyFill="1" applyBorder="1" applyAlignment="1">
      <alignment horizontal="center"/>
    </xf>
    <xf numFmtId="0" fontId="30" fillId="0" borderId="87" xfId="0" applyFont="1" applyFill="1" applyBorder="1" applyAlignment="1">
      <alignment horizontal="center"/>
    </xf>
    <xf numFmtId="20" fontId="30" fillId="0" borderId="11" xfId="55" applyNumberFormat="1" applyFont="1" applyBorder="1" applyAlignment="1">
      <alignment horizontal="center" vertical="center"/>
    </xf>
    <xf numFmtId="49" fontId="30" fillId="0" borderId="11" xfId="55" applyNumberFormat="1" applyFont="1" applyBorder="1" applyAlignment="1">
      <alignment horizontal="center" vertical="center"/>
    </xf>
    <xf numFmtId="2" fontId="46" fillId="0" borderId="11" xfId="0" applyNumberFormat="1" applyFont="1" applyBorder="1" applyAlignment="1">
      <alignment horizontal="center" vertical="center"/>
    </xf>
    <xf numFmtId="1" fontId="46" fillId="0" borderId="77" xfId="0" applyNumberFormat="1" applyFont="1" applyFill="1" applyBorder="1" applyAlignment="1">
      <alignment horizontal="center" vertical="center"/>
    </xf>
    <xf numFmtId="1" fontId="46" fillId="0" borderId="78" xfId="0" applyNumberFormat="1" applyFont="1" applyFill="1" applyBorder="1" applyAlignment="1">
      <alignment horizontal="center" vertical="center"/>
    </xf>
    <xf numFmtId="1" fontId="46" fillId="0" borderId="24" xfId="0" applyNumberFormat="1" applyFont="1" applyFill="1" applyBorder="1" applyAlignment="1">
      <alignment horizontal="center" vertical="center"/>
    </xf>
    <xf numFmtId="1" fontId="46" fillId="0" borderId="79" xfId="0" applyNumberFormat="1" applyFont="1" applyFill="1" applyBorder="1" applyAlignment="1">
      <alignment horizontal="center" vertical="center"/>
    </xf>
    <xf numFmtId="2" fontId="22" fillId="0" borderId="59" xfId="0" quotePrefix="1" applyNumberFormat="1" applyFont="1" applyFill="1" applyBorder="1" applyAlignment="1">
      <alignment horizontal="center"/>
    </xf>
    <xf numFmtId="1" fontId="22" fillId="0" borderId="58" xfId="0" quotePrefix="1" applyNumberFormat="1" applyFont="1" applyFill="1" applyBorder="1" applyAlignment="1">
      <alignment horizontal="center"/>
    </xf>
    <xf numFmtId="1" fontId="22" fillId="0" borderId="22" xfId="0" quotePrefix="1" applyNumberFormat="1" applyFont="1" applyFill="1" applyBorder="1" applyAlignment="1">
      <alignment horizontal="center"/>
    </xf>
    <xf numFmtId="0" fontId="22" fillId="0" borderId="48" xfId="0" applyNumberFormat="1" applyFont="1" applyFill="1" applyBorder="1" applyAlignment="1">
      <alignment horizontal="left"/>
    </xf>
    <xf numFmtId="0" fontId="22" fillId="0" borderId="0" xfId="0" applyNumberFormat="1" applyFont="1" applyFill="1" applyBorder="1" applyAlignment="1">
      <alignment horizontal="left"/>
    </xf>
    <xf numFmtId="0" fontId="22" fillId="0" borderId="47" xfId="0" applyNumberFormat="1" applyFont="1" applyFill="1" applyBorder="1" applyAlignment="1">
      <alignment horizontal="left"/>
    </xf>
    <xf numFmtId="0" fontId="22" fillId="0" borderId="11" xfId="0" applyNumberFormat="1" applyFont="1" applyFill="1" applyBorder="1" applyAlignment="1">
      <alignment horizontal="left"/>
    </xf>
    <xf numFmtId="0" fontId="22" fillId="0" borderId="33" xfId="0" applyNumberFormat="1" applyFont="1" applyFill="1" applyBorder="1" applyAlignment="1">
      <alignment horizontal="left"/>
    </xf>
    <xf numFmtId="0" fontId="22" fillId="0" borderId="33" xfId="0" applyNumberFormat="1" applyFont="1" applyFill="1" applyBorder="1" applyAlignment="1">
      <alignment horizontal="left" vertical="center"/>
    </xf>
    <xf numFmtId="0" fontId="12" fillId="0" borderId="51" xfId="0" applyFont="1" applyFill="1" applyBorder="1" applyAlignment="1">
      <alignment horizontal="center" vertical="center"/>
    </xf>
    <xf numFmtId="1" fontId="22" fillId="0" borderId="53" xfId="0" quotePrefix="1" applyNumberFormat="1" applyFont="1" applyFill="1" applyBorder="1" applyAlignment="1">
      <alignment horizontal="center"/>
    </xf>
    <xf numFmtId="1" fontId="22" fillId="0" borderId="25" xfId="0" quotePrefix="1" applyNumberFormat="1" applyFont="1" applyFill="1" applyBorder="1" applyAlignment="1">
      <alignment horizontal="center"/>
    </xf>
    <xf numFmtId="164" fontId="22" fillId="0" borderId="53" xfId="49" quotePrefix="1" applyNumberFormat="1" applyFont="1" applyFill="1" applyBorder="1" applyAlignment="1">
      <alignment horizontal="center"/>
    </xf>
    <xf numFmtId="164" fontId="22" fillId="0" borderId="53" xfId="49" quotePrefix="1" applyNumberFormat="1" applyFont="1" applyFill="1" applyBorder="1" applyAlignment="1"/>
    <xf numFmtId="0" fontId="24" fillId="0" borderId="0" xfId="0" applyFont="1" applyFill="1"/>
    <xf numFmtId="0" fontId="0" fillId="0" borderId="12" xfId="0" applyFill="1" applyBorder="1" applyAlignment="1">
      <alignment horizontal="left"/>
    </xf>
    <xf numFmtId="0" fontId="22" fillId="0" borderId="40" xfId="0" applyFont="1" applyFill="1" applyBorder="1" applyAlignment="1">
      <alignment horizontal="center"/>
    </xf>
    <xf numFmtId="0" fontId="22" fillId="0" borderId="75" xfId="0" applyFont="1" applyFill="1" applyBorder="1" applyAlignment="1">
      <alignment horizontal="center"/>
    </xf>
    <xf numFmtId="0" fontId="22" fillId="0" borderId="76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" fontId="22" fillId="0" borderId="24" xfId="0" quotePrefix="1" applyNumberFormat="1" applyFont="1" applyFill="1" applyBorder="1" applyAlignment="1">
      <alignment horizontal="center"/>
    </xf>
    <xf numFmtId="0" fontId="12" fillId="0" borderId="75" xfId="0" applyFont="1" applyFill="1" applyBorder="1" applyAlignment="1">
      <alignment horizontal="center"/>
    </xf>
    <xf numFmtId="0" fontId="22" fillId="0" borderId="75" xfId="0" applyFont="1" applyFill="1" applyBorder="1" applyAlignment="1">
      <alignment horizontal="left"/>
    </xf>
    <xf numFmtId="0" fontId="22" fillId="0" borderId="39" xfId="0" applyFont="1" applyFill="1" applyBorder="1" applyAlignment="1">
      <alignment horizontal="center"/>
    </xf>
    <xf numFmtId="0" fontId="22" fillId="0" borderId="47" xfId="0" applyFont="1" applyFill="1" applyBorder="1" applyAlignment="1">
      <alignment horizontal="center"/>
    </xf>
    <xf numFmtId="0" fontId="22" fillId="0" borderId="48" xfId="0" applyFont="1" applyFill="1" applyBorder="1" applyAlignment="1">
      <alignment horizontal="center"/>
    </xf>
    <xf numFmtId="165" fontId="22" fillId="0" borderId="50" xfId="0" quotePrefix="1" applyNumberFormat="1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/>
    </xf>
    <xf numFmtId="0" fontId="28" fillId="0" borderId="28" xfId="0" applyFont="1" applyFill="1" applyBorder="1" applyAlignment="1">
      <alignment horizontal="center"/>
    </xf>
    <xf numFmtId="0" fontId="28" fillId="0" borderId="29" xfId="0" applyFont="1" applyFill="1" applyBorder="1" applyAlignment="1">
      <alignment horizontal="center"/>
    </xf>
    <xf numFmtId="16" fontId="22" fillId="0" borderId="28" xfId="0" quotePrefix="1" applyNumberFormat="1" applyFont="1" applyFill="1" applyBorder="1" applyAlignment="1">
      <alignment horizontal="center" wrapText="1"/>
    </xf>
    <xf numFmtId="16" fontId="22" fillId="0" borderId="30" xfId="0" quotePrefix="1" applyNumberFormat="1" applyFont="1" applyFill="1" applyBorder="1" applyAlignment="1">
      <alignment horizontal="center" wrapText="1"/>
    </xf>
    <xf numFmtId="16" fontId="22" fillId="0" borderId="31" xfId="0" quotePrefix="1" applyNumberFormat="1" applyFont="1" applyFill="1" applyBorder="1" applyAlignment="1">
      <alignment horizontal="center" wrapText="1"/>
    </xf>
    <xf numFmtId="0" fontId="12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0" fillId="0" borderId="0" xfId="0" applyFill="1" applyAlignment="1">
      <alignment textRotation="180"/>
    </xf>
    <xf numFmtId="0" fontId="12" fillId="0" borderId="0" xfId="0" applyFont="1" applyFill="1"/>
    <xf numFmtId="1" fontId="22" fillId="0" borderId="50" xfId="0" applyNumberFormat="1" applyFont="1" applyFill="1" applyBorder="1" applyAlignment="1">
      <alignment horizontal="center"/>
    </xf>
    <xf numFmtId="1" fontId="22" fillId="0" borderId="51" xfId="0" applyNumberFormat="1" applyFont="1" applyFill="1" applyBorder="1" applyAlignment="1">
      <alignment horizontal="center"/>
    </xf>
    <xf numFmtId="1" fontId="22" fillId="0" borderId="52" xfId="0" applyNumberFormat="1" applyFont="1" applyFill="1" applyBorder="1" applyAlignment="1">
      <alignment horizontal="center"/>
    </xf>
    <xf numFmtId="0" fontId="22" fillId="0" borderId="111" xfId="0" applyFont="1" applyFill="1" applyBorder="1" applyAlignment="1">
      <alignment horizontal="left"/>
    </xf>
    <xf numFmtId="45" fontId="22" fillId="0" borderId="112" xfId="0" applyNumberFormat="1" applyFont="1" applyFill="1" applyBorder="1" applyAlignment="1">
      <alignment horizontal="center"/>
    </xf>
    <xf numFmtId="45" fontId="22" fillId="0" borderId="111" xfId="0" applyNumberFormat="1" applyFont="1" applyFill="1" applyBorder="1" applyAlignment="1">
      <alignment horizontal="center"/>
    </xf>
    <xf numFmtId="45" fontId="22" fillId="0" borderId="113" xfId="0" applyNumberFormat="1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2" xfId="0" applyNumberFormat="1" applyFont="1" applyFill="1" applyBorder="1" applyAlignment="1">
      <alignment horizontal="left"/>
    </xf>
    <xf numFmtId="0" fontId="22" fillId="0" borderId="52" xfId="0" applyFont="1" applyFill="1" applyBorder="1"/>
    <xf numFmtId="0" fontId="22" fillId="0" borderId="17" xfId="0" applyFont="1" applyFill="1" applyBorder="1" applyAlignment="1">
      <alignment horizontal="left"/>
    </xf>
    <xf numFmtId="0" fontId="12" fillId="0" borderId="13" xfId="0" applyFont="1" applyFill="1" applyBorder="1" applyAlignment="1">
      <alignment horizontal="center" vertical="center"/>
    </xf>
    <xf numFmtId="2" fontId="22" fillId="0" borderId="17" xfId="0" quotePrefix="1" applyNumberFormat="1" applyFont="1" applyFill="1" applyBorder="1" applyAlignment="1">
      <alignment horizontal="center"/>
    </xf>
    <xf numFmtId="0" fontId="22" fillId="0" borderId="32" xfId="0" quotePrefix="1" applyFont="1" applyFill="1" applyBorder="1" applyAlignment="1">
      <alignment horizontal="center"/>
    </xf>
    <xf numFmtId="20" fontId="22" fillId="0" borderId="16" xfId="0" quotePrefix="1" applyNumberFormat="1" applyFont="1" applyFill="1" applyBorder="1" applyAlignment="1">
      <alignment horizontal="center"/>
    </xf>
    <xf numFmtId="3" fontId="22" fillId="0" borderId="10" xfId="0" quotePrefix="1" applyNumberFormat="1" applyFont="1" applyFill="1" applyBorder="1" applyAlignment="1">
      <alignment horizontal="center"/>
    </xf>
    <xf numFmtId="1" fontId="22" fillId="0" borderId="53" xfId="0" applyNumberFormat="1" applyFont="1" applyFill="1" applyBorder="1" applyAlignment="1">
      <alignment horizontal="center"/>
    </xf>
    <xf numFmtId="1" fontId="22" fillId="0" borderId="47" xfId="0" applyNumberFormat="1" applyFont="1" applyFill="1" applyBorder="1" applyAlignment="1">
      <alignment horizontal="center"/>
    </xf>
    <xf numFmtId="1" fontId="22" fillId="0" borderId="48" xfId="0" applyNumberFormat="1" applyFont="1" applyFill="1" applyBorder="1" applyAlignment="1">
      <alignment horizontal="center"/>
    </xf>
    <xf numFmtId="1" fontId="22" fillId="0" borderId="49" xfId="0" applyNumberFormat="1" applyFont="1" applyFill="1" applyBorder="1" applyAlignment="1">
      <alignment horizontal="center"/>
    </xf>
    <xf numFmtId="0" fontId="12" fillId="0" borderId="11" xfId="0" applyFont="1" applyFill="1" applyBorder="1" applyAlignment="1">
      <alignment horizontal="center" vertical="center"/>
    </xf>
    <xf numFmtId="0" fontId="42" fillId="0" borderId="0" xfId="0" applyFont="1"/>
    <xf numFmtId="45" fontId="22" fillId="0" borderId="0" xfId="0" applyNumberFormat="1" applyFont="1" applyFill="1" applyBorder="1" applyAlignment="1">
      <alignment horizontal="left"/>
    </xf>
    <xf numFmtId="0" fontId="22" fillId="27" borderId="0" xfId="0" applyNumberFormat="1" applyFont="1" applyFill="1" applyBorder="1" applyAlignment="1">
      <alignment horizontal="left"/>
    </xf>
    <xf numFmtId="166" fontId="22" fillId="0" borderId="112" xfId="0" applyNumberFormat="1" applyFont="1" applyFill="1" applyBorder="1" applyAlignment="1">
      <alignment horizontal="center"/>
    </xf>
    <xf numFmtId="166" fontId="22" fillId="0" borderId="19" xfId="0" applyNumberFormat="1" applyFont="1" applyFill="1" applyBorder="1" applyAlignment="1">
      <alignment horizontal="center"/>
    </xf>
    <xf numFmtId="2" fontId="22" fillId="0" borderId="50" xfId="0" applyNumberFormat="1" applyFont="1" applyFill="1" applyBorder="1" applyAlignment="1">
      <alignment horizontal="center"/>
    </xf>
    <xf numFmtId="2" fontId="22" fillId="0" borderId="51" xfId="0" applyNumberFormat="1" applyFont="1" applyFill="1" applyBorder="1" applyAlignment="1">
      <alignment horizontal="center"/>
    </xf>
    <xf numFmtId="2" fontId="22" fillId="0" borderId="52" xfId="0" applyNumberFormat="1" applyFont="1" applyFill="1" applyBorder="1" applyAlignment="1">
      <alignment horizontal="center"/>
    </xf>
    <xf numFmtId="0" fontId="12" fillId="0" borderId="24" xfId="0" applyFont="1" applyFill="1" applyBorder="1" applyAlignment="1">
      <alignment horizontal="center"/>
    </xf>
    <xf numFmtId="0" fontId="22" fillId="0" borderId="0" xfId="0" applyFont="1" applyFill="1"/>
    <xf numFmtId="0" fontId="22" fillId="0" borderId="0" xfId="0" applyFont="1" applyFill="1" applyAlignment="1">
      <alignment horizontal="center"/>
    </xf>
    <xf numFmtId="0" fontId="22" fillId="0" borderId="0" xfId="0" applyFont="1"/>
    <xf numFmtId="0" fontId="48" fillId="0" borderId="66" xfId="0" applyFont="1" applyFill="1" applyBorder="1" applyAlignment="1">
      <alignment horizontal="center"/>
    </xf>
    <xf numFmtId="0" fontId="48" fillId="0" borderId="67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Fill="1" applyBorder="1"/>
    <xf numFmtId="2" fontId="48" fillId="0" borderId="22" xfId="0" applyNumberFormat="1" applyFont="1" applyFill="1" applyBorder="1" applyAlignment="1">
      <alignment horizontal="center"/>
    </xf>
    <xf numFmtId="0" fontId="12" fillId="0" borderId="111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2" fillId="0" borderId="73" xfId="0" applyFont="1" applyFill="1" applyBorder="1" applyAlignment="1">
      <alignment horizontal="center"/>
    </xf>
    <xf numFmtId="2" fontId="22" fillId="0" borderId="58" xfId="0" quotePrefix="1" applyNumberFormat="1" applyFont="1" applyFill="1" applyBorder="1" applyAlignment="1">
      <alignment horizontal="center"/>
    </xf>
    <xf numFmtId="166" fontId="22" fillId="0" borderId="111" xfId="0" applyNumberFormat="1" applyFont="1" applyFill="1" applyBorder="1" applyAlignment="1">
      <alignment horizontal="center"/>
    </xf>
    <xf numFmtId="166" fontId="22" fillId="0" borderId="113" xfId="0" applyNumberFormat="1" applyFont="1" applyFill="1" applyBorder="1" applyAlignment="1">
      <alignment horizontal="center"/>
    </xf>
    <xf numFmtId="166" fontId="22" fillId="0" borderId="59" xfId="0" applyNumberFormat="1" applyFont="1" applyFill="1" applyBorder="1" applyAlignment="1">
      <alignment horizontal="center"/>
    </xf>
    <xf numFmtId="0" fontId="12" fillId="0" borderId="16" xfId="0" applyNumberFormat="1" applyFont="1" applyFill="1" applyBorder="1" applyAlignment="1">
      <alignment horizontal="center"/>
    </xf>
    <xf numFmtId="0" fontId="12" fillId="0" borderId="11" xfId="0" applyNumberFormat="1" applyFont="1" applyFill="1" applyBorder="1" applyAlignment="1">
      <alignment horizontal="center"/>
    </xf>
    <xf numFmtId="0" fontId="12" fillId="0" borderId="47" xfId="0" applyNumberFormat="1" applyFont="1" applyFill="1" applyBorder="1" applyAlignment="1">
      <alignment horizontal="center"/>
    </xf>
    <xf numFmtId="0" fontId="12" fillId="0" borderId="16" xfId="0" applyNumberFormat="1" applyFont="1" applyFill="1" applyBorder="1" applyAlignment="1">
      <alignment horizontal="center" vertical="center"/>
    </xf>
    <xf numFmtId="0" fontId="12" fillId="0" borderId="47" xfId="0" applyNumberFormat="1" applyFont="1" applyFill="1" applyBorder="1" applyAlignment="1">
      <alignment horizontal="center" vertical="center"/>
    </xf>
    <xf numFmtId="0" fontId="12" fillId="0" borderId="32" xfId="0" applyNumberFormat="1" applyFont="1" applyFill="1" applyBorder="1" applyAlignment="1">
      <alignment horizontal="center"/>
    </xf>
    <xf numFmtId="0" fontId="22" fillId="0" borderId="14" xfId="0" applyFont="1" applyFill="1" applyBorder="1" applyAlignment="1">
      <alignment horizontal="left"/>
    </xf>
    <xf numFmtId="0" fontId="12" fillId="0" borderId="0" xfId="0" applyFont="1" applyFill="1" applyAlignment="1">
      <alignment vertical="center"/>
    </xf>
    <xf numFmtId="0" fontId="22" fillId="0" borderId="12" xfId="0" applyNumberFormat="1" applyFont="1" applyFill="1" applyBorder="1"/>
    <xf numFmtId="0" fontId="22" fillId="0" borderId="113" xfId="0" applyFont="1" applyFill="1" applyBorder="1" applyAlignment="1">
      <alignment horizontal="left"/>
    </xf>
    <xf numFmtId="0" fontId="48" fillId="0" borderId="88" xfId="0" applyFont="1" applyFill="1" applyBorder="1" applyAlignment="1">
      <alignment horizontal="center"/>
    </xf>
    <xf numFmtId="166" fontId="22" fillId="0" borderId="13" xfId="0" applyNumberFormat="1" applyFont="1" applyFill="1" applyBorder="1" applyAlignment="1">
      <alignment horizontal="center"/>
    </xf>
    <xf numFmtId="166" fontId="22" fillId="0" borderId="74" xfId="0" applyNumberFormat="1" applyFont="1" applyFill="1" applyBorder="1" applyAlignment="1">
      <alignment horizontal="center"/>
    </xf>
    <xf numFmtId="166" fontId="22" fillId="0" borderId="27" xfId="0" applyNumberFormat="1" applyFont="1" applyFill="1" applyBorder="1" applyAlignment="1">
      <alignment horizontal="center"/>
    </xf>
    <xf numFmtId="166" fontId="22" fillId="0" borderId="35" xfId="0" applyNumberFormat="1" applyFont="1" applyFill="1" applyBorder="1" applyAlignment="1">
      <alignment horizontal="center"/>
    </xf>
    <xf numFmtId="166" fontId="22" fillId="0" borderId="20" xfId="0" applyNumberFormat="1" applyFont="1" applyFill="1" applyBorder="1" applyAlignment="1">
      <alignment horizontal="center"/>
    </xf>
    <xf numFmtId="166" fontId="22" fillId="0" borderId="14" xfId="0" applyNumberFormat="1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" fillId="0" borderId="75" xfId="0" applyFont="1" applyFill="1" applyBorder="1" applyAlignment="1">
      <alignment horizontal="center"/>
    </xf>
    <xf numFmtId="0" fontId="22" fillId="0" borderId="19" xfId="0" applyFont="1" applyFill="1" applyBorder="1"/>
    <xf numFmtId="0" fontId="1" fillId="0" borderId="0" xfId="0" applyFont="1"/>
    <xf numFmtId="0" fontId="22" fillId="0" borderId="17" xfId="0" applyFont="1" applyFill="1" applyBorder="1"/>
    <xf numFmtId="0" fontId="22" fillId="0" borderId="21" xfId="0" applyFont="1" applyFill="1" applyBorder="1"/>
    <xf numFmtId="0" fontId="22" fillId="0" borderId="70" xfId="0" applyNumberFormat="1" applyFont="1" applyFill="1" applyBorder="1" applyAlignment="1">
      <alignment horizontal="left"/>
    </xf>
    <xf numFmtId="0" fontId="22" fillId="0" borderId="32" xfId="0" applyFont="1" applyFill="1" applyBorder="1" applyAlignment="1">
      <alignment horizontal="center"/>
    </xf>
    <xf numFmtId="0" fontId="22" fillId="0" borderId="25" xfId="0" applyFont="1" applyFill="1" applyBorder="1" applyAlignment="1">
      <alignment horizontal="left"/>
    </xf>
    <xf numFmtId="0" fontId="23" fillId="0" borderId="53" xfId="0" applyFont="1" applyFill="1" applyBorder="1" applyAlignment="1"/>
    <xf numFmtId="16" fontId="22" fillId="0" borderId="11" xfId="0" quotePrefix="1" applyNumberFormat="1" applyFont="1" applyBorder="1" applyAlignment="1">
      <alignment horizontal="center" wrapText="1"/>
    </xf>
    <xf numFmtId="16" fontId="22" fillId="0" borderId="24" xfId="0" quotePrefix="1" applyNumberFormat="1" applyFont="1" applyBorder="1" applyAlignment="1">
      <alignment horizontal="center" wrapText="1"/>
    </xf>
    <xf numFmtId="16" fontId="22" fillId="0" borderId="12" xfId="0" quotePrefix="1" applyNumberFormat="1" applyFont="1" applyBorder="1" applyAlignment="1">
      <alignment horizontal="center" wrapText="1"/>
    </xf>
    <xf numFmtId="2" fontId="22" fillId="0" borderId="27" xfId="0" applyNumberFormat="1" applyFont="1" applyFill="1" applyBorder="1" applyAlignment="1">
      <alignment horizontal="center"/>
    </xf>
    <xf numFmtId="16" fontId="22" fillId="0" borderId="18" xfId="0" quotePrefix="1" applyNumberFormat="1" applyFont="1" applyBorder="1" applyAlignment="1">
      <alignment horizontal="center" wrapText="1"/>
    </xf>
    <xf numFmtId="49" fontId="22" fillId="0" borderId="18" xfId="0" applyNumberFormat="1" applyFont="1" applyFill="1" applyBorder="1" applyAlignment="1">
      <alignment horizontal="center"/>
    </xf>
    <xf numFmtId="166" fontId="22" fillId="30" borderId="15" xfId="0" applyNumberFormat="1" applyFont="1" applyFill="1" applyBorder="1" applyAlignment="1">
      <alignment horizontal="center"/>
    </xf>
    <xf numFmtId="166" fontId="22" fillId="30" borderId="16" xfId="0" applyNumberFormat="1" applyFont="1" applyFill="1" applyBorder="1" applyAlignment="1">
      <alignment horizontal="center"/>
    </xf>
    <xf numFmtId="166" fontId="22" fillId="30" borderId="10" xfId="0" applyNumberFormat="1" applyFont="1" applyFill="1" applyBorder="1" applyAlignment="1">
      <alignment horizontal="center"/>
    </xf>
    <xf numFmtId="166" fontId="22" fillId="30" borderId="32" xfId="0" applyNumberFormat="1" applyFont="1" applyFill="1" applyBorder="1" applyAlignment="1">
      <alignment horizontal="center"/>
    </xf>
    <xf numFmtId="166" fontId="22" fillId="31" borderId="15" xfId="0" applyNumberFormat="1" applyFont="1" applyFill="1" applyBorder="1" applyAlignment="1">
      <alignment horizontal="center"/>
    </xf>
    <xf numFmtId="166" fontId="22" fillId="31" borderId="16" xfId="0" applyNumberFormat="1" applyFont="1" applyFill="1" applyBorder="1" applyAlignment="1">
      <alignment horizontal="center"/>
    </xf>
    <xf numFmtId="166" fontId="22" fillId="31" borderId="10" xfId="0" applyNumberFormat="1" applyFont="1" applyFill="1" applyBorder="1" applyAlignment="1">
      <alignment horizontal="center"/>
    </xf>
    <xf numFmtId="166" fontId="22" fillId="31" borderId="32" xfId="0" applyNumberFormat="1" applyFont="1" applyFill="1" applyBorder="1" applyAlignment="1">
      <alignment horizontal="center"/>
    </xf>
    <xf numFmtId="49" fontId="30" fillId="30" borderId="85" xfId="0" applyNumberFormat="1" applyFont="1" applyFill="1" applyBorder="1" applyAlignment="1">
      <alignment horizontal="center"/>
    </xf>
    <xf numFmtId="49" fontId="30" fillId="30" borderId="84" xfId="0" applyNumberFormat="1" applyFont="1" applyFill="1" applyBorder="1" applyAlignment="1">
      <alignment horizontal="center"/>
    </xf>
    <xf numFmtId="49" fontId="30" fillId="30" borderId="32" xfId="0" applyNumberFormat="1" applyFont="1" applyFill="1" applyBorder="1" applyAlignment="1">
      <alignment horizontal="center"/>
    </xf>
    <xf numFmtId="49" fontId="30" fillId="30" borderId="83" xfId="0" applyNumberFormat="1" applyFont="1" applyFill="1" applyBorder="1" applyAlignment="1">
      <alignment horizontal="center"/>
    </xf>
    <xf numFmtId="49" fontId="30" fillId="31" borderId="85" xfId="0" applyNumberFormat="1" applyFont="1" applyFill="1" applyBorder="1" applyAlignment="1">
      <alignment horizontal="center" vertical="center"/>
    </xf>
    <xf numFmtId="49" fontId="30" fillId="31" borderId="84" xfId="0" applyNumberFormat="1" applyFont="1" applyFill="1" applyBorder="1" applyAlignment="1">
      <alignment horizontal="center" vertical="center"/>
    </xf>
    <xf numFmtId="49" fontId="30" fillId="31" borderId="32" xfId="0" applyNumberFormat="1" applyFont="1" applyFill="1" applyBorder="1" applyAlignment="1">
      <alignment horizontal="center" vertical="center"/>
    </xf>
    <xf numFmtId="49" fontId="30" fillId="31" borderId="83" xfId="0" applyNumberFormat="1" applyFont="1" applyFill="1" applyBorder="1" applyAlignment="1">
      <alignment horizontal="center" vertical="center"/>
    </xf>
    <xf numFmtId="49" fontId="30" fillId="31" borderId="84" xfId="0" applyNumberFormat="1" applyFont="1" applyFill="1" applyBorder="1" applyAlignment="1">
      <alignment horizontal="center"/>
    </xf>
    <xf numFmtId="166" fontId="22" fillId="31" borderId="11" xfId="0" applyNumberFormat="1" applyFont="1" applyFill="1" applyBorder="1" applyAlignment="1">
      <alignment horizontal="center"/>
    </xf>
    <xf numFmtId="49" fontId="30" fillId="30" borderId="100" xfId="0" applyNumberFormat="1" applyFont="1" applyFill="1" applyBorder="1" applyAlignment="1">
      <alignment horizontal="center"/>
    </xf>
    <xf numFmtId="49" fontId="30" fillId="31" borderId="100" xfId="0" applyNumberFormat="1" applyFont="1" applyFill="1" applyBorder="1" applyAlignment="1">
      <alignment horizontal="center"/>
    </xf>
    <xf numFmtId="166" fontId="22" fillId="30" borderId="12" xfId="0" applyNumberFormat="1" applyFont="1" applyFill="1" applyBorder="1" applyAlignment="1">
      <alignment horizontal="center"/>
    </xf>
    <xf numFmtId="166" fontId="22" fillId="31" borderId="12" xfId="0" applyNumberFormat="1" applyFont="1" applyFill="1" applyBorder="1" applyAlignment="1">
      <alignment horizontal="center"/>
    </xf>
    <xf numFmtId="49" fontId="27" fillId="31" borderId="32" xfId="0" applyNumberFormat="1" applyFont="1" applyFill="1" applyBorder="1" applyAlignment="1">
      <alignment horizontal="center" vertical="center"/>
    </xf>
    <xf numFmtId="49" fontId="27" fillId="31" borderId="83" xfId="0" applyNumberFormat="1" applyFont="1" applyFill="1" applyBorder="1" applyAlignment="1">
      <alignment horizontal="center" vertical="center"/>
    </xf>
    <xf numFmtId="49" fontId="27" fillId="31" borderId="84" xfId="0" applyNumberFormat="1" applyFont="1" applyFill="1" applyBorder="1" applyAlignment="1">
      <alignment horizontal="center" vertical="center"/>
    </xf>
    <xf numFmtId="49" fontId="27" fillId="31" borderId="23" xfId="0" applyNumberFormat="1" applyFont="1" applyFill="1" applyBorder="1" applyAlignment="1">
      <alignment horizontal="center" vertical="center"/>
    </xf>
    <xf numFmtId="166" fontId="22" fillId="28" borderId="10" xfId="0" applyNumberFormat="1" applyFont="1" applyFill="1" applyBorder="1" applyAlignment="1">
      <alignment horizontal="center"/>
    </xf>
    <xf numFmtId="166" fontId="22" fillId="28" borderId="32" xfId="0" applyNumberFormat="1" applyFont="1" applyFill="1" applyBorder="1" applyAlignment="1">
      <alignment horizontal="center"/>
    </xf>
    <xf numFmtId="166" fontId="22" fillId="28" borderId="16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2" fontId="30" fillId="0" borderId="58" xfId="0" applyNumberFormat="1" applyFont="1" applyFill="1" applyBorder="1" applyAlignment="1">
      <alignment horizontal="center"/>
    </xf>
    <xf numFmtId="2" fontId="30" fillId="0" borderId="22" xfId="0" applyNumberFormat="1" applyFont="1" applyFill="1" applyBorder="1" applyAlignment="1">
      <alignment horizontal="center"/>
    </xf>
    <xf numFmtId="2" fontId="30" fillId="0" borderId="49" xfId="0" applyNumberFormat="1" applyFont="1" applyFill="1" applyBorder="1" applyAlignment="1">
      <alignment horizontal="center"/>
    </xf>
    <xf numFmtId="2" fontId="22" fillId="32" borderId="32" xfId="0" applyNumberFormat="1" applyFont="1" applyFill="1" applyBorder="1" applyAlignment="1">
      <alignment horizontal="center"/>
    </xf>
    <xf numFmtId="2" fontId="22" fillId="32" borderId="16" xfId="0" applyNumberFormat="1" applyFont="1" applyFill="1" applyBorder="1" applyAlignment="1">
      <alignment horizontal="center"/>
    </xf>
    <xf numFmtId="2" fontId="22" fillId="32" borderId="10" xfId="0" applyNumberFormat="1" applyFont="1" applyFill="1" applyBorder="1" applyAlignment="1">
      <alignment horizontal="center"/>
    </xf>
    <xf numFmtId="2" fontId="30" fillId="30" borderId="98" xfId="0" applyNumberFormat="1" applyFont="1" applyFill="1" applyBorder="1" applyAlignment="1">
      <alignment horizontal="center" vertical="center"/>
    </xf>
    <xf numFmtId="2" fontId="30" fillId="30" borderId="96" xfId="0" applyNumberFormat="1" applyFont="1" applyFill="1" applyBorder="1" applyAlignment="1">
      <alignment horizontal="center" vertical="center"/>
    </xf>
    <xf numFmtId="2" fontId="30" fillId="30" borderId="97" xfId="0" applyNumberFormat="1" applyFont="1" applyFill="1" applyBorder="1" applyAlignment="1">
      <alignment horizontal="center" vertical="center"/>
    </xf>
    <xf numFmtId="2" fontId="22" fillId="30" borderId="32" xfId="0" applyNumberFormat="1" applyFont="1" applyFill="1" applyBorder="1" applyAlignment="1">
      <alignment horizontal="center"/>
    </xf>
    <xf numFmtId="2" fontId="22" fillId="30" borderId="16" xfId="0" applyNumberFormat="1" applyFont="1" applyFill="1" applyBorder="1" applyAlignment="1">
      <alignment horizontal="center"/>
    </xf>
    <xf numFmtId="2" fontId="22" fillId="30" borderId="10" xfId="0" applyNumberFormat="1" applyFont="1" applyFill="1" applyBorder="1" applyAlignment="1">
      <alignment horizontal="center"/>
    </xf>
    <xf numFmtId="2" fontId="30" fillId="30" borderId="54" xfId="0" applyNumberFormat="1" applyFont="1" applyFill="1" applyBorder="1" applyAlignment="1">
      <alignment horizontal="center" vertical="center"/>
    </xf>
    <xf numFmtId="2" fontId="30" fillId="30" borderId="55" xfId="0" applyNumberFormat="1" applyFont="1" applyFill="1" applyBorder="1" applyAlignment="1">
      <alignment horizontal="center" vertical="center"/>
    </xf>
    <xf numFmtId="2" fontId="30" fillId="30" borderId="56" xfId="0" applyNumberFormat="1" applyFont="1" applyFill="1" applyBorder="1" applyAlignment="1">
      <alignment horizontal="center" vertical="center"/>
    </xf>
    <xf numFmtId="2" fontId="22" fillId="30" borderId="24" xfId="0" applyNumberFormat="1" applyFont="1" applyFill="1" applyBorder="1" applyAlignment="1">
      <alignment horizontal="center"/>
    </xf>
    <xf numFmtId="2" fontId="22" fillId="30" borderId="11" xfId="0" applyNumberFormat="1" applyFont="1" applyFill="1" applyBorder="1" applyAlignment="1">
      <alignment horizontal="center"/>
    </xf>
    <xf numFmtId="2" fontId="22" fillId="30" borderId="12" xfId="0" applyNumberFormat="1" applyFont="1" applyFill="1" applyBorder="1" applyAlignment="1">
      <alignment horizontal="center"/>
    </xf>
    <xf numFmtId="2" fontId="22" fillId="30" borderId="49" xfId="0" applyNumberFormat="1" applyFont="1" applyFill="1" applyBorder="1" applyAlignment="1">
      <alignment horizontal="center"/>
    </xf>
    <xf numFmtId="2" fontId="22" fillId="30" borderId="47" xfId="0" applyNumberFormat="1" applyFont="1" applyFill="1" applyBorder="1" applyAlignment="1">
      <alignment horizontal="center"/>
    </xf>
    <xf numFmtId="2" fontId="22" fillId="30" borderId="48" xfId="0" applyNumberFormat="1" applyFont="1" applyFill="1" applyBorder="1" applyAlignment="1">
      <alignment horizontal="center"/>
    </xf>
    <xf numFmtId="2" fontId="30" fillId="27" borderId="79" xfId="0" applyNumberFormat="1" applyFont="1" applyFill="1" applyBorder="1" applyAlignment="1">
      <alignment horizontal="center" vertical="center"/>
    </xf>
    <xf numFmtId="2" fontId="30" fillId="27" borderId="78" xfId="0" applyNumberFormat="1" applyFont="1" applyFill="1" applyBorder="1" applyAlignment="1">
      <alignment horizontal="center" vertical="center"/>
    </xf>
    <xf numFmtId="2" fontId="30" fillId="27" borderId="100" xfId="0" applyNumberFormat="1" applyFont="1" applyFill="1" applyBorder="1" applyAlignment="1">
      <alignment horizontal="center" vertical="center"/>
    </xf>
    <xf numFmtId="2" fontId="30" fillId="27" borderId="101" xfId="0" applyNumberFormat="1" applyFont="1" applyFill="1" applyBorder="1" applyAlignment="1">
      <alignment horizontal="center" vertical="center"/>
    </xf>
    <xf numFmtId="2" fontId="30" fillId="30" borderId="98" xfId="0" applyNumberFormat="1" applyFont="1" applyFill="1" applyBorder="1" applyAlignment="1">
      <alignment horizontal="center"/>
    </xf>
    <xf numFmtId="2" fontId="30" fillId="30" borderId="97" xfId="0" applyNumberFormat="1" applyFont="1" applyFill="1" applyBorder="1" applyAlignment="1">
      <alignment horizontal="center"/>
    </xf>
    <xf numFmtId="0" fontId="30" fillId="0" borderId="66" xfId="0" applyFont="1" applyFill="1" applyBorder="1" applyAlignment="1"/>
    <xf numFmtId="2" fontId="30" fillId="27" borderId="79" xfId="0" applyNumberFormat="1" applyFont="1" applyFill="1" applyBorder="1" applyAlignment="1">
      <alignment horizontal="center"/>
    </xf>
    <xf numFmtId="2" fontId="30" fillId="27" borderId="78" xfId="0" applyNumberFormat="1" applyFont="1" applyFill="1" applyBorder="1" applyAlignment="1">
      <alignment horizontal="center"/>
    </xf>
    <xf numFmtId="2" fontId="30" fillId="27" borderId="100" xfId="0" applyNumberFormat="1" applyFont="1" applyFill="1" applyBorder="1" applyAlignment="1">
      <alignment horizontal="center"/>
    </xf>
    <xf numFmtId="2" fontId="30" fillId="27" borderId="101" xfId="0" applyNumberFormat="1" applyFont="1" applyFill="1" applyBorder="1" applyAlignment="1">
      <alignment horizontal="center"/>
    </xf>
    <xf numFmtId="2" fontId="30" fillId="30" borderId="55" xfId="0" applyNumberFormat="1" applyFont="1" applyFill="1" applyBorder="1" applyAlignment="1">
      <alignment horizontal="center"/>
    </xf>
    <xf numFmtId="2" fontId="30" fillId="30" borderId="56" xfId="0" applyNumberFormat="1" applyFont="1" applyFill="1" applyBorder="1" applyAlignment="1">
      <alignment horizontal="center"/>
    </xf>
    <xf numFmtId="2" fontId="27" fillId="30" borderId="79" xfId="0" applyNumberFormat="1" applyFont="1" applyFill="1" applyBorder="1" applyAlignment="1">
      <alignment horizontal="center" vertical="center"/>
    </xf>
    <xf numFmtId="2" fontId="27" fillId="30" borderId="78" xfId="0" applyNumberFormat="1" applyFont="1" applyFill="1" applyBorder="1" applyAlignment="1">
      <alignment horizontal="center" vertical="center"/>
    </xf>
    <xf numFmtId="2" fontId="27" fillId="30" borderId="22" xfId="0" applyNumberFormat="1" applyFont="1" applyFill="1" applyBorder="1" applyAlignment="1">
      <alignment horizontal="center" vertical="center"/>
    </xf>
    <xf numFmtId="2" fontId="22" fillId="30" borderId="24" xfId="0" quotePrefix="1" applyNumberFormat="1" applyFont="1" applyFill="1" applyBorder="1" applyAlignment="1">
      <alignment horizontal="center"/>
    </xf>
    <xf numFmtId="2" fontId="22" fillId="30" borderId="11" xfId="0" quotePrefix="1" applyNumberFormat="1" applyFont="1" applyFill="1" applyBorder="1" applyAlignment="1">
      <alignment horizontal="center"/>
    </xf>
    <xf numFmtId="2" fontId="22" fillId="30" borderId="12" xfId="0" quotePrefix="1" applyNumberFormat="1" applyFont="1" applyFill="1" applyBorder="1" applyAlignment="1">
      <alignment horizontal="center"/>
    </xf>
    <xf numFmtId="2" fontId="27" fillId="31" borderId="24" xfId="0" applyNumberFormat="1" applyFont="1" applyFill="1" applyBorder="1" applyAlignment="1">
      <alignment horizontal="center" vertical="center"/>
    </xf>
    <xf numFmtId="2" fontId="27" fillId="31" borderId="11" xfId="0" applyNumberFormat="1" applyFont="1" applyFill="1" applyBorder="1" applyAlignment="1">
      <alignment horizontal="center" vertical="center"/>
    </xf>
    <xf numFmtId="2" fontId="27" fillId="31" borderId="22" xfId="0" applyNumberFormat="1" applyFont="1" applyFill="1" applyBorder="1" applyAlignment="1">
      <alignment horizontal="center" vertical="center"/>
    </xf>
    <xf numFmtId="2" fontId="22" fillId="31" borderId="12" xfId="0" quotePrefix="1" applyNumberFormat="1" applyFont="1" applyFill="1" applyBorder="1" applyAlignment="1">
      <alignment horizontal="center"/>
    </xf>
    <xf numFmtId="2" fontId="22" fillId="31" borderId="24" xfId="0" quotePrefix="1" applyNumberFormat="1" applyFont="1" applyFill="1" applyBorder="1" applyAlignment="1">
      <alignment horizontal="center"/>
    </xf>
    <xf numFmtId="2" fontId="22" fillId="31" borderId="11" xfId="0" quotePrefix="1" applyNumberFormat="1" applyFont="1" applyFill="1" applyBorder="1" applyAlignment="1">
      <alignment horizontal="center"/>
    </xf>
    <xf numFmtId="2" fontId="22" fillId="28" borderId="24" xfId="0" quotePrefix="1" applyNumberFormat="1" applyFont="1" applyFill="1" applyBorder="1" applyAlignment="1">
      <alignment horizontal="center"/>
    </xf>
    <xf numFmtId="2" fontId="22" fillId="28" borderId="11" xfId="0" quotePrefix="1" applyNumberFormat="1" applyFont="1" applyFill="1" applyBorder="1" applyAlignment="1">
      <alignment horizontal="center"/>
    </xf>
    <xf numFmtId="2" fontId="22" fillId="28" borderId="12" xfId="0" quotePrefix="1" applyNumberFormat="1" applyFont="1" applyFill="1" applyBorder="1" applyAlignment="1">
      <alignment horizontal="center"/>
    </xf>
    <xf numFmtId="2" fontId="30" fillId="27" borderId="102" xfId="0" applyNumberFormat="1" applyFont="1" applyFill="1" applyBorder="1" applyAlignment="1">
      <alignment horizontal="center" vertical="center"/>
    </xf>
    <xf numFmtId="2" fontId="30" fillId="27" borderId="103" xfId="0" applyNumberFormat="1" applyFont="1" applyFill="1" applyBorder="1" applyAlignment="1">
      <alignment horizontal="center" vertical="center"/>
    </xf>
    <xf numFmtId="2" fontId="30" fillId="27" borderId="49" xfId="0" applyNumberFormat="1" applyFont="1" applyFill="1" applyBorder="1" applyAlignment="1">
      <alignment horizontal="center" vertical="center"/>
    </xf>
    <xf numFmtId="2" fontId="30" fillId="27" borderId="63" xfId="0" applyNumberFormat="1" applyFont="1" applyFill="1" applyBorder="1" applyAlignment="1">
      <alignment horizontal="center" vertical="center"/>
    </xf>
    <xf numFmtId="165" fontId="22" fillId="27" borderId="18" xfId="0" applyNumberFormat="1" applyFont="1" applyFill="1" applyBorder="1" applyAlignment="1">
      <alignment horizontal="center"/>
    </xf>
    <xf numFmtId="165" fontId="22" fillId="27" borderId="11" xfId="0" applyNumberFormat="1" applyFont="1" applyFill="1" applyBorder="1" applyAlignment="1">
      <alignment horizontal="center"/>
    </xf>
    <xf numFmtId="165" fontId="22" fillId="27" borderId="12" xfId="0" applyNumberFormat="1" applyFont="1" applyFill="1" applyBorder="1" applyAlignment="1">
      <alignment horizontal="center"/>
    </xf>
    <xf numFmtId="165" fontId="22" fillId="27" borderId="24" xfId="0" applyNumberFormat="1" applyFont="1" applyFill="1" applyBorder="1" applyAlignment="1">
      <alignment horizontal="center"/>
    </xf>
    <xf numFmtId="165" fontId="22" fillId="27" borderId="74" xfId="0" applyNumberFormat="1" applyFont="1" applyFill="1" applyBorder="1" applyAlignment="1">
      <alignment horizontal="center"/>
    </xf>
    <xf numFmtId="165" fontId="22" fillId="27" borderId="13" xfId="0" applyNumberFormat="1" applyFont="1" applyFill="1" applyBorder="1" applyAlignment="1">
      <alignment horizontal="center"/>
    </xf>
    <xf numFmtId="165" fontId="22" fillId="27" borderId="27" xfId="0" applyNumberFormat="1" applyFont="1" applyFill="1" applyBorder="1" applyAlignment="1">
      <alignment horizontal="center"/>
    </xf>
    <xf numFmtId="165" fontId="22" fillId="27" borderId="35" xfId="0" applyNumberFormat="1" applyFont="1" applyFill="1" applyBorder="1" applyAlignment="1">
      <alignment horizontal="center"/>
    </xf>
    <xf numFmtId="2" fontId="30" fillId="27" borderId="102" xfId="0" applyNumberFormat="1" applyFont="1" applyFill="1" applyBorder="1" applyAlignment="1">
      <alignment horizontal="center"/>
    </xf>
    <xf numFmtId="2" fontId="30" fillId="27" borderId="103" xfId="0" applyNumberFormat="1" applyFont="1" applyFill="1" applyBorder="1" applyAlignment="1">
      <alignment horizontal="center"/>
    </xf>
    <xf numFmtId="2" fontId="30" fillId="27" borderId="49" xfId="0" applyNumberFormat="1" applyFont="1" applyFill="1" applyBorder="1" applyAlignment="1">
      <alignment horizontal="center"/>
    </xf>
    <xf numFmtId="2" fontId="30" fillId="27" borderId="63" xfId="0" applyNumberFormat="1" applyFont="1" applyFill="1" applyBorder="1" applyAlignment="1">
      <alignment horizontal="center"/>
    </xf>
    <xf numFmtId="2" fontId="30" fillId="31" borderId="98" xfId="0" applyNumberFormat="1" applyFont="1" applyFill="1" applyBorder="1" applyAlignment="1">
      <alignment horizontal="center"/>
    </xf>
    <xf numFmtId="2" fontId="30" fillId="31" borderId="96" xfId="0" applyNumberFormat="1" applyFont="1" applyFill="1" applyBorder="1" applyAlignment="1">
      <alignment horizontal="center"/>
    </xf>
    <xf numFmtId="2" fontId="30" fillId="31" borderId="99" xfId="0" applyNumberFormat="1" applyFont="1" applyFill="1" applyBorder="1" applyAlignment="1">
      <alignment horizontal="center"/>
    </xf>
    <xf numFmtId="2" fontId="30" fillId="31" borderId="98" xfId="0" applyNumberFormat="1" applyFont="1" applyFill="1" applyBorder="1" applyAlignment="1">
      <alignment horizontal="center" vertical="center"/>
    </xf>
    <xf numFmtId="2" fontId="30" fillId="31" borderId="96" xfId="0" applyNumberFormat="1" applyFont="1" applyFill="1" applyBorder="1" applyAlignment="1">
      <alignment horizontal="center" vertical="center"/>
    </xf>
    <xf numFmtId="2" fontId="30" fillId="31" borderId="99" xfId="0" applyNumberFormat="1" applyFont="1" applyFill="1" applyBorder="1" applyAlignment="1">
      <alignment horizontal="center" vertical="center"/>
    </xf>
    <xf numFmtId="2" fontId="22" fillId="31" borderId="49" xfId="0" applyNumberFormat="1" applyFont="1" applyFill="1" applyBorder="1" applyAlignment="1">
      <alignment horizontal="center"/>
    </xf>
    <xf numFmtId="2" fontId="22" fillId="31" borderId="47" xfId="0" applyNumberFormat="1" applyFont="1" applyFill="1" applyBorder="1" applyAlignment="1">
      <alignment horizontal="center"/>
    </xf>
    <xf numFmtId="2" fontId="22" fillId="31" borderId="48" xfId="0" applyNumberFormat="1" applyFont="1" applyFill="1" applyBorder="1" applyAlignment="1">
      <alignment horizontal="center"/>
    </xf>
    <xf numFmtId="2" fontId="30" fillId="31" borderId="100" xfId="0" applyNumberFormat="1" applyFont="1" applyFill="1" applyBorder="1" applyAlignment="1">
      <alignment horizontal="center" vertical="center"/>
    </xf>
    <xf numFmtId="2" fontId="30" fillId="31" borderId="11" xfId="0" applyNumberFormat="1" applyFont="1" applyFill="1" applyBorder="1" applyAlignment="1">
      <alignment horizontal="center" vertical="center"/>
    </xf>
    <xf numFmtId="2" fontId="22" fillId="31" borderId="12" xfId="0" applyNumberFormat="1" applyFont="1" applyFill="1" applyBorder="1" applyAlignment="1">
      <alignment horizontal="center"/>
    </xf>
    <xf numFmtId="2" fontId="22" fillId="31" borderId="22" xfId="0" applyNumberFormat="1" applyFont="1" applyFill="1" applyBorder="1" applyAlignment="1">
      <alignment horizontal="center"/>
    </xf>
    <xf numFmtId="2" fontId="22" fillId="31" borderId="10" xfId="0" applyNumberFormat="1" applyFont="1" applyFill="1" applyBorder="1" applyAlignment="1">
      <alignment horizontal="center"/>
    </xf>
    <xf numFmtId="2" fontId="22" fillId="28" borderId="10" xfId="0" applyNumberFormat="1" applyFont="1" applyFill="1" applyBorder="1" applyAlignment="1">
      <alignment horizontal="center"/>
    </xf>
    <xf numFmtId="49" fontId="30" fillId="0" borderId="11" xfId="55" applyNumberFormat="1" applyFont="1" applyFill="1" applyBorder="1" applyAlignment="1">
      <alignment horizontal="center"/>
    </xf>
    <xf numFmtId="49" fontId="30" fillId="0" borderId="101" xfId="0" applyNumberFormat="1" applyFont="1" applyFill="1" applyBorder="1" applyAlignment="1">
      <alignment horizontal="center"/>
    </xf>
    <xf numFmtId="2" fontId="30" fillId="0" borderId="11" xfId="55" applyNumberFormat="1" applyFont="1" applyFill="1" applyBorder="1" applyAlignment="1">
      <alignment horizontal="center"/>
    </xf>
    <xf numFmtId="49" fontId="30" fillId="0" borderId="11" xfId="55" applyNumberFormat="1" applyFont="1" applyFill="1" applyBorder="1" applyAlignment="1">
      <alignment horizontal="center" vertical="center"/>
    </xf>
    <xf numFmtId="49" fontId="30" fillId="0" borderId="100" xfId="0" applyNumberFormat="1" applyFont="1" applyFill="1" applyBorder="1" applyAlignment="1">
      <alignment horizontal="center" vertical="center"/>
    </xf>
    <xf numFmtId="49" fontId="30" fillId="0" borderId="101" xfId="0" applyNumberFormat="1" applyFont="1" applyFill="1" applyBorder="1" applyAlignment="1">
      <alignment horizontal="center" vertical="center"/>
    </xf>
    <xf numFmtId="165" fontId="30" fillId="0" borderId="11" xfId="55" applyNumberFormat="1" applyFont="1" applyFill="1" applyBorder="1" applyAlignment="1">
      <alignment horizontal="center" vertical="center"/>
    </xf>
    <xf numFmtId="2" fontId="30" fillId="0" borderId="11" xfId="55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vertical="center"/>
    </xf>
    <xf numFmtId="0" fontId="30" fillId="28" borderId="89" xfId="0" applyFont="1" applyFill="1" applyBorder="1" applyAlignment="1">
      <alignment horizontal="center" vertical="center"/>
    </xf>
    <xf numFmtId="0" fontId="30" fillId="28" borderId="55" xfId="0" applyFont="1" applyFill="1" applyBorder="1" applyAlignment="1">
      <alignment horizontal="center" vertical="center"/>
    </xf>
    <xf numFmtId="0" fontId="30" fillId="28" borderId="53" xfId="0" applyFont="1" applyFill="1" applyBorder="1" applyAlignment="1">
      <alignment horizontal="center" vertical="center"/>
    </xf>
    <xf numFmtId="0" fontId="30" fillId="28" borderId="54" xfId="0" applyFont="1" applyFill="1" applyBorder="1" applyAlignment="1">
      <alignment horizontal="center" vertical="center"/>
    </xf>
    <xf numFmtId="166" fontId="22" fillId="0" borderId="11" xfId="0" applyNumberFormat="1" applyFont="1" applyFill="1" applyBorder="1" applyAlignment="1">
      <alignment horizontal="center"/>
    </xf>
    <xf numFmtId="2" fontId="22" fillId="27" borderId="24" xfId="0" quotePrefix="1" applyNumberFormat="1" applyFont="1" applyFill="1" applyBorder="1" applyAlignment="1">
      <alignment horizontal="center"/>
    </xf>
    <xf numFmtId="2" fontId="22" fillId="27" borderId="11" xfId="0" quotePrefix="1" applyNumberFormat="1" applyFont="1" applyFill="1" applyBorder="1" applyAlignment="1">
      <alignment horizontal="center"/>
    </xf>
    <xf numFmtId="2" fontId="22" fillId="27" borderId="12" xfId="0" quotePrefix="1" applyNumberFormat="1" applyFont="1" applyFill="1" applyBorder="1" applyAlignment="1">
      <alignment horizontal="center"/>
    </xf>
    <xf numFmtId="166" fontId="22" fillId="27" borderId="12" xfId="0" applyNumberFormat="1" applyFont="1" applyFill="1" applyBorder="1" applyAlignment="1">
      <alignment horizontal="center"/>
    </xf>
    <xf numFmtId="2" fontId="22" fillId="27" borderId="49" xfId="0" applyNumberFormat="1" applyFont="1" applyFill="1" applyBorder="1" applyAlignment="1">
      <alignment horizontal="center"/>
    </xf>
    <xf numFmtId="2" fontId="22" fillId="27" borderId="48" xfId="0" applyNumberFormat="1" applyFont="1" applyFill="1" applyBorder="1" applyAlignment="1">
      <alignment horizontal="center"/>
    </xf>
    <xf numFmtId="2" fontId="22" fillId="27" borderId="11" xfId="0" applyNumberFormat="1" applyFont="1" applyFill="1" applyBorder="1" applyAlignment="1">
      <alignment horizontal="center"/>
    </xf>
    <xf numFmtId="2" fontId="22" fillId="27" borderId="12" xfId="0" applyNumberFormat="1" applyFont="1" applyFill="1" applyBorder="1" applyAlignment="1">
      <alignment horizontal="center"/>
    </xf>
    <xf numFmtId="2" fontId="22" fillId="27" borderId="47" xfId="0" applyNumberFormat="1" applyFont="1" applyFill="1" applyBorder="1" applyAlignment="1">
      <alignment horizontal="center"/>
    </xf>
    <xf numFmtId="166" fontId="22" fillId="27" borderId="10" xfId="0" applyNumberFormat="1" applyFont="1" applyFill="1" applyBorder="1" applyAlignment="1">
      <alignment horizontal="center"/>
    </xf>
    <xf numFmtId="166" fontId="22" fillId="27" borderId="32" xfId="0" applyNumberFormat="1" applyFont="1" applyFill="1" applyBorder="1" applyAlignment="1">
      <alignment horizontal="center"/>
    </xf>
    <xf numFmtId="166" fontId="22" fillId="27" borderId="16" xfId="0" applyNumberFormat="1" applyFont="1" applyFill="1" applyBorder="1" applyAlignment="1">
      <alignment horizontal="center"/>
    </xf>
    <xf numFmtId="2" fontId="22" fillId="27" borderId="32" xfId="0" applyNumberFormat="1" applyFont="1" applyFill="1" applyBorder="1" applyAlignment="1">
      <alignment horizontal="center"/>
    </xf>
    <xf numFmtId="2" fontId="22" fillId="27" borderId="16" xfId="0" applyNumberFormat="1" applyFont="1" applyFill="1" applyBorder="1" applyAlignment="1">
      <alignment horizontal="center"/>
    </xf>
    <xf numFmtId="2" fontId="22" fillId="27" borderId="10" xfId="0" applyNumberFormat="1" applyFont="1" applyFill="1" applyBorder="1" applyAlignment="1">
      <alignment horizontal="center"/>
    </xf>
    <xf numFmtId="2" fontId="22" fillId="27" borderId="24" xfId="0" applyNumberFormat="1" applyFont="1" applyFill="1" applyBorder="1" applyAlignment="1">
      <alignment horizontal="center"/>
    </xf>
    <xf numFmtId="2" fontId="50" fillId="0" borderId="18" xfId="0" applyNumberFormat="1" applyFont="1" applyFill="1" applyBorder="1" applyAlignment="1">
      <alignment horizontal="center"/>
    </xf>
    <xf numFmtId="2" fontId="50" fillId="0" borderId="11" xfId="0" applyNumberFormat="1" applyFont="1" applyFill="1" applyBorder="1" applyAlignment="1">
      <alignment horizontal="center"/>
    </xf>
    <xf numFmtId="2" fontId="50" fillId="0" borderId="12" xfId="0" applyNumberFormat="1" applyFont="1" applyFill="1" applyBorder="1" applyAlignment="1">
      <alignment horizontal="center"/>
    </xf>
    <xf numFmtId="166" fontId="50" fillId="0" borderId="18" xfId="0" applyNumberFormat="1" applyFont="1" applyFill="1" applyBorder="1" applyAlignment="1">
      <alignment horizontal="center"/>
    </xf>
    <xf numFmtId="166" fontId="50" fillId="0" borderId="11" xfId="0" applyNumberFormat="1" applyFont="1" applyFill="1" applyBorder="1" applyAlignment="1">
      <alignment horizontal="center"/>
    </xf>
    <xf numFmtId="166" fontId="50" fillId="0" borderId="12" xfId="0" applyNumberFormat="1" applyFont="1" applyFill="1" applyBorder="1" applyAlignment="1">
      <alignment horizontal="center"/>
    </xf>
    <xf numFmtId="0" fontId="36" fillId="0" borderId="0" xfId="0" applyFont="1" applyAlignment="1">
      <alignment horizontal="right" vertical="center"/>
    </xf>
    <xf numFmtId="2" fontId="22" fillId="0" borderId="59" xfId="0" quotePrefix="1" applyNumberFormat="1" applyFont="1" applyFill="1" applyBorder="1" applyAlignment="1">
      <alignment horizontal="center"/>
    </xf>
    <xf numFmtId="2" fontId="22" fillId="0" borderId="58" xfId="0" quotePrefix="1" applyNumberFormat="1" applyFont="1" applyFill="1" applyBorder="1" applyAlignment="1">
      <alignment horizontal="center"/>
    </xf>
    <xf numFmtId="2" fontId="22" fillId="0" borderId="22" xfId="0" quotePrefix="1" applyNumberFormat="1" applyFont="1" applyFill="1" applyBorder="1" applyAlignment="1">
      <alignment horizontal="center"/>
    </xf>
    <xf numFmtId="2" fontId="22" fillId="0" borderId="60" xfId="0" applyNumberFormat="1" applyFont="1" applyFill="1" applyBorder="1" applyAlignment="1">
      <alignment horizontal="center"/>
    </xf>
    <xf numFmtId="2" fontId="22" fillId="0" borderId="82" xfId="0" applyNumberFormat="1" applyFont="1" applyFill="1" applyBorder="1" applyAlignment="1">
      <alignment horizontal="center"/>
    </xf>
    <xf numFmtId="2" fontId="22" fillId="0" borderId="23" xfId="0" applyNumberFormat="1" applyFont="1" applyFill="1" applyBorder="1" applyAlignment="1">
      <alignment horizontal="center"/>
    </xf>
    <xf numFmtId="2" fontId="22" fillId="0" borderId="60" xfId="0" quotePrefix="1" applyNumberFormat="1" applyFont="1" applyFill="1" applyBorder="1" applyAlignment="1">
      <alignment horizontal="center"/>
    </xf>
    <xf numFmtId="2" fontId="22" fillId="0" borderId="82" xfId="0" quotePrefix="1" applyNumberFormat="1" applyFont="1" applyFill="1" applyBorder="1" applyAlignment="1">
      <alignment horizontal="center"/>
    </xf>
    <xf numFmtId="2" fontId="22" fillId="0" borderId="23" xfId="0" quotePrefix="1" applyNumberFormat="1" applyFont="1" applyFill="1" applyBorder="1" applyAlignment="1">
      <alignment horizontal="center"/>
    </xf>
    <xf numFmtId="0" fontId="12" fillId="0" borderId="116" xfId="0" applyNumberFormat="1" applyFont="1" applyFill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/>
    </xf>
    <xf numFmtId="0" fontId="22" fillId="0" borderId="52" xfId="0" applyFont="1" applyFill="1" applyBorder="1" applyAlignment="1">
      <alignment horizontal="left" vertical="center"/>
    </xf>
    <xf numFmtId="0" fontId="22" fillId="0" borderId="48" xfId="0" applyFont="1" applyFill="1" applyBorder="1" applyAlignment="1">
      <alignment horizontal="left" vertical="center"/>
    </xf>
    <xf numFmtId="0" fontId="29" fillId="0" borderId="116" xfId="0" applyFont="1" applyFill="1" applyBorder="1" applyAlignment="1">
      <alignment horizontal="center" vertical="center" textRotation="90"/>
    </xf>
    <xf numFmtId="0" fontId="29" fillId="0" borderId="75" xfId="0" applyFont="1" applyFill="1" applyBorder="1" applyAlignment="1">
      <alignment horizontal="center" vertical="center" textRotation="90"/>
    </xf>
    <xf numFmtId="0" fontId="12" fillId="0" borderId="75" xfId="0" applyFont="1" applyBorder="1" applyAlignment="1">
      <alignment horizontal="center" vertical="center" textRotation="90"/>
    </xf>
    <xf numFmtId="0" fontId="12" fillId="0" borderId="51" xfId="0" applyFont="1" applyFill="1" applyBorder="1" applyAlignment="1">
      <alignment horizontal="center" vertical="center"/>
    </xf>
    <xf numFmtId="0" fontId="1" fillId="0" borderId="75" xfId="0" applyFont="1" applyFill="1" applyBorder="1" applyAlignment="1">
      <alignment horizontal="center" vertical="center"/>
    </xf>
    <xf numFmtId="0" fontId="22" fillId="0" borderId="76" xfId="0" applyFont="1" applyFill="1" applyBorder="1" applyAlignment="1">
      <alignment horizontal="left" vertical="center"/>
    </xf>
    <xf numFmtId="0" fontId="1" fillId="0" borderId="51" xfId="0" applyFont="1" applyFill="1" applyBorder="1" applyAlignment="1">
      <alignment horizontal="center" vertical="center"/>
    </xf>
    <xf numFmtId="0" fontId="26" fillId="0" borderId="30" xfId="0" applyFont="1" applyFill="1" applyBorder="1" applyAlignment="1">
      <alignment horizontal="left"/>
    </xf>
    <xf numFmtId="0" fontId="24" fillId="0" borderId="29" xfId="0" applyFont="1" applyFill="1" applyBorder="1" applyAlignment="1">
      <alignment horizontal="left"/>
    </xf>
    <xf numFmtId="0" fontId="28" fillId="0" borderId="20" xfId="0" applyFont="1" applyBorder="1" applyAlignment="1">
      <alignment horizontal="left"/>
    </xf>
    <xf numFmtId="0" fontId="28" fillId="0" borderId="13" xfId="0" applyFont="1" applyBorder="1" applyAlignment="1">
      <alignment horizontal="left"/>
    </xf>
    <xf numFmtId="0" fontId="28" fillId="0" borderId="14" xfId="0" applyFont="1" applyBorder="1" applyAlignment="1">
      <alignment horizontal="left"/>
    </xf>
    <xf numFmtId="0" fontId="0" fillId="24" borderId="59" xfId="0" applyFill="1" applyBorder="1" applyAlignment="1">
      <alignment horizontal="center"/>
    </xf>
    <xf numFmtId="0" fontId="0" fillId="24" borderId="58" xfId="0" applyFill="1" applyBorder="1" applyAlignment="1">
      <alignment horizontal="center"/>
    </xf>
    <xf numFmtId="0" fontId="0" fillId="24" borderId="22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8" fillId="0" borderId="18" xfId="0" applyFont="1" applyBorder="1" applyAlignment="1">
      <alignment horizontal="left"/>
    </xf>
    <xf numFmtId="0" fontId="28" fillId="0" borderId="11" xfId="0" applyFont="1" applyBorder="1" applyAlignment="1">
      <alignment horizontal="left"/>
    </xf>
    <xf numFmtId="0" fontId="0" fillId="24" borderId="74" xfId="0" applyFill="1" applyBorder="1" applyAlignment="1">
      <alignment horizontal="center"/>
    </xf>
    <xf numFmtId="0" fontId="0" fillId="24" borderId="26" xfId="0" applyFill="1" applyBorder="1" applyAlignment="1">
      <alignment horizontal="center"/>
    </xf>
    <xf numFmtId="0" fontId="0" fillId="24" borderId="35" xfId="0" applyFill="1" applyBorder="1" applyAlignment="1">
      <alignment horizontal="center"/>
    </xf>
    <xf numFmtId="0" fontId="12" fillId="0" borderId="19" xfId="0" applyFont="1" applyFill="1" applyBorder="1" applyAlignment="1">
      <alignment horizontal="center"/>
    </xf>
    <xf numFmtId="0" fontId="12" fillId="0" borderId="58" xfId="0" applyFont="1" applyFill="1" applyBorder="1" applyAlignment="1">
      <alignment horizontal="center"/>
    </xf>
    <xf numFmtId="0" fontId="12" fillId="0" borderId="24" xfId="0" applyFont="1" applyFill="1" applyBorder="1" applyAlignment="1">
      <alignment horizontal="center"/>
    </xf>
    <xf numFmtId="0" fontId="21" fillId="0" borderId="19" xfId="0" applyFont="1" applyBorder="1" applyAlignment="1">
      <alignment horizontal="left"/>
    </xf>
    <xf numFmtId="0" fontId="21" fillId="0" borderId="13" xfId="0" applyFont="1" applyBorder="1" applyAlignment="1">
      <alignment horizontal="left"/>
    </xf>
    <xf numFmtId="0" fontId="22" fillId="0" borderId="117" xfId="0" applyFont="1" applyFill="1" applyBorder="1" applyAlignment="1">
      <alignment horizontal="left" vertical="center"/>
    </xf>
    <xf numFmtId="2" fontId="22" fillId="27" borderId="60" xfId="0" applyNumberFormat="1" applyFont="1" applyFill="1" applyBorder="1" applyAlignment="1">
      <alignment horizontal="center"/>
    </xf>
    <xf numFmtId="2" fontId="22" fillId="27" borderId="82" xfId="0" applyNumberFormat="1" applyFont="1" applyFill="1" applyBorder="1" applyAlignment="1">
      <alignment horizontal="center"/>
    </xf>
    <xf numFmtId="2" fontId="22" fillId="27" borderId="23" xfId="0" applyNumberFormat="1" applyFont="1" applyFill="1" applyBorder="1" applyAlignment="1">
      <alignment horizontal="center"/>
    </xf>
    <xf numFmtId="2" fontId="22" fillId="0" borderId="59" xfId="0" applyNumberFormat="1" applyFont="1" applyFill="1" applyBorder="1" applyAlignment="1">
      <alignment horizontal="center"/>
    </xf>
    <xf numFmtId="2" fontId="22" fillId="0" borderId="58" xfId="0" applyNumberFormat="1" applyFont="1" applyFill="1" applyBorder="1" applyAlignment="1">
      <alignment horizontal="center"/>
    </xf>
    <xf numFmtId="2" fontId="22" fillId="0" borderId="22" xfId="0" applyNumberFormat="1" applyFont="1" applyFill="1" applyBorder="1" applyAlignment="1">
      <alignment horizontal="center"/>
    </xf>
    <xf numFmtId="0" fontId="25" fillId="0" borderId="118" xfId="0" applyFont="1" applyFill="1" applyBorder="1" applyAlignment="1">
      <alignment horizontal="center"/>
    </xf>
    <xf numFmtId="0" fontId="25" fillId="0" borderId="119" xfId="0" quotePrefix="1" applyFont="1" applyFill="1" applyBorder="1" applyAlignment="1">
      <alignment horizontal="center"/>
    </xf>
    <xf numFmtId="0" fontId="25" fillId="0" borderId="31" xfId="0" quotePrefix="1" applyFont="1" applyFill="1" applyBorder="1" applyAlignment="1">
      <alignment horizontal="center"/>
    </xf>
    <xf numFmtId="166" fontId="22" fillId="0" borderId="59" xfId="0" applyNumberFormat="1" applyFont="1" applyFill="1" applyBorder="1" applyAlignment="1">
      <alignment horizontal="center"/>
    </xf>
    <xf numFmtId="166" fontId="22" fillId="0" borderId="58" xfId="0" applyNumberFormat="1" applyFont="1" applyFill="1" applyBorder="1" applyAlignment="1">
      <alignment horizontal="center"/>
    </xf>
    <xf numFmtId="166" fontId="22" fillId="0" borderId="22" xfId="0" applyNumberFormat="1" applyFont="1" applyFill="1" applyBorder="1" applyAlignment="1">
      <alignment horizontal="center"/>
    </xf>
    <xf numFmtId="0" fontId="0" fillId="0" borderId="119" xfId="0" applyBorder="1" applyAlignment="1">
      <alignment horizontal="center"/>
    </xf>
    <xf numFmtId="0" fontId="0" fillId="0" borderId="31" xfId="0" applyBorder="1" applyAlignment="1">
      <alignment horizontal="center"/>
    </xf>
    <xf numFmtId="166" fontId="22" fillId="0" borderId="11" xfId="0" applyNumberFormat="1" applyFont="1" applyFill="1" applyBorder="1" applyAlignment="1">
      <alignment horizontal="center"/>
    </xf>
    <xf numFmtId="0" fontId="0" fillId="0" borderId="59" xfId="0" applyFill="1" applyBorder="1" applyAlignment="1">
      <alignment horizontal="left"/>
    </xf>
    <xf numFmtId="0" fontId="0" fillId="0" borderId="58" xfId="0" applyFill="1" applyBorder="1" applyAlignment="1">
      <alignment horizontal="left"/>
    </xf>
    <xf numFmtId="0" fontId="0" fillId="0" borderId="24" xfId="0" applyFill="1" applyBorder="1" applyAlignment="1">
      <alignment horizontal="left"/>
    </xf>
    <xf numFmtId="0" fontId="22" fillId="0" borderId="18" xfId="0" applyFont="1" applyBorder="1" applyAlignment="1">
      <alignment horizontal="left"/>
    </xf>
    <xf numFmtId="0" fontId="25" fillId="0" borderId="119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/>
    </xf>
    <xf numFmtId="0" fontId="23" fillId="0" borderId="39" xfId="0" applyFont="1" applyFill="1" applyBorder="1" applyAlignment="1">
      <alignment horizontal="center" vertical="center"/>
    </xf>
    <xf numFmtId="0" fontId="23" fillId="0" borderId="18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/>
    </xf>
    <xf numFmtId="0" fontId="23" fillId="0" borderId="26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1" fontId="22" fillId="0" borderId="58" xfId="0" quotePrefix="1" applyNumberFormat="1" applyFont="1" applyFill="1" applyBorder="1" applyAlignment="1">
      <alignment horizontal="center"/>
    </xf>
    <xf numFmtId="0" fontId="23" fillId="0" borderId="25" xfId="0" applyFont="1" applyFill="1" applyBorder="1" applyAlignment="1">
      <alignment horizontal="center"/>
    </xf>
    <xf numFmtId="0" fontId="23" fillId="0" borderId="87" xfId="0" applyFont="1" applyFill="1" applyBorder="1" applyAlignment="1">
      <alignment horizontal="center"/>
    </xf>
    <xf numFmtId="0" fontId="12" fillId="0" borderId="38" xfId="0" applyFont="1" applyFill="1" applyBorder="1" applyAlignment="1">
      <alignment horizontal="center" textRotation="180"/>
    </xf>
    <xf numFmtId="0" fontId="12" fillId="0" borderId="111" xfId="0" applyFont="1" applyFill="1" applyBorder="1" applyAlignment="1">
      <alignment horizontal="center" vertical="center"/>
    </xf>
    <xf numFmtId="0" fontId="22" fillId="0" borderId="52" xfId="0" applyFont="1" applyFill="1" applyBorder="1" applyAlignment="1">
      <alignment horizontal="left" vertical="center" wrapText="1"/>
    </xf>
    <xf numFmtId="0" fontId="22" fillId="0" borderId="59" xfId="0" applyFont="1" applyFill="1" applyBorder="1" applyAlignment="1">
      <alignment horizontal="left"/>
    </xf>
    <xf numFmtId="0" fontId="22" fillId="0" borderId="58" xfId="0" applyFont="1" applyFill="1" applyBorder="1" applyAlignment="1">
      <alignment horizontal="left"/>
    </xf>
    <xf numFmtId="0" fontId="22" fillId="0" borderId="24" xfId="0" applyFont="1" applyFill="1" applyBorder="1" applyAlignment="1">
      <alignment horizontal="left"/>
    </xf>
    <xf numFmtId="0" fontId="1" fillId="0" borderId="111" xfId="0" applyFont="1" applyFill="1" applyBorder="1" applyAlignment="1">
      <alignment horizontal="center" vertical="center"/>
    </xf>
    <xf numFmtId="0" fontId="22" fillId="0" borderId="113" xfId="0" applyFont="1" applyFill="1" applyBorder="1" applyAlignment="1">
      <alignment horizontal="left" vertical="center"/>
    </xf>
    <xf numFmtId="0" fontId="12" fillId="0" borderId="18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4" fillId="0" borderId="20" xfId="0" applyFont="1" applyBorder="1" applyAlignment="1">
      <alignment horizontal="center"/>
    </xf>
    <xf numFmtId="0" fontId="24" fillId="0" borderId="27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12" fillId="0" borderId="58" xfId="0" applyFont="1" applyBorder="1" applyAlignment="1">
      <alignment horizontal="left"/>
    </xf>
    <xf numFmtId="0" fontId="12" fillId="0" borderId="24" xfId="0" applyFont="1" applyBorder="1" applyAlignment="1">
      <alignment horizontal="left"/>
    </xf>
    <xf numFmtId="0" fontId="25" fillId="0" borderId="19" xfId="0" applyFont="1" applyFill="1" applyBorder="1" applyAlignment="1">
      <alignment horizontal="center"/>
    </xf>
    <xf numFmtId="0" fontId="25" fillId="0" borderId="58" xfId="0" applyFont="1" applyFill="1" applyBorder="1" applyAlignment="1">
      <alignment horizontal="center"/>
    </xf>
    <xf numFmtId="0" fontId="25" fillId="0" borderId="24" xfId="0" applyFont="1" applyFill="1" applyBorder="1" applyAlignment="1">
      <alignment horizontal="center"/>
    </xf>
    <xf numFmtId="0" fontId="29" fillId="0" borderId="20" xfId="0" applyFont="1" applyBorder="1" applyAlignment="1">
      <alignment horizontal="left"/>
    </xf>
    <xf numFmtId="0" fontId="29" fillId="0" borderId="13" xfId="0" applyFont="1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22" fillId="0" borderId="57" xfId="0" applyFont="1" applyFill="1" applyBorder="1" applyAlignment="1">
      <alignment horizontal="left" vertical="center"/>
    </xf>
    <xf numFmtId="0" fontId="22" fillId="0" borderId="70" xfId="0" applyFont="1" applyFill="1" applyBorder="1" applyAlignment="1">
      <alignment horizontal="left" vertical="center"/>
    </xf>
    <xf numFmtId="2" fontId="22" fillId="27" borderId="61" xfId="0" applyNumberFormat="1" applyFont="1" applyFill="1" applyBorder="1" applyAlignment="1">
      <alignment horizontal="center"/>
    </xf>
    <xf numFmtId="2" fontId="22" fillId="27" borderId="71" xfId="0" applyNumberFormat="1" applyFont="1" applyFill="1" applyBorder="1" applyAlignment="1">
      <alignment horizontal="center"/>
    </xf>
    <xf numFmtId="2" fontId="22" fillId="27" borderId="63" xfId="0" applyNumberFormat="1" applyFont="1" applyFill="1" applyBorder="1" applyAlignment="1">
      <alignment horizontal="center"/>
    </xf>
    <xf numFmtId="0" fontId="22" fillId="0" borderId="28" xfId="0" applyFont="1" applyBorder="1" applyAlignment="1">
      <alignment horizontal="center"/>
    </xf>
    <xf numFmtId="0" fontId="22" fillId="0" borderId="29" xfId="0" applyFont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" fillId="0" borderId="51" xfId="0" applyFont="1" applyFill="1" applyBorder="1" applyAlignment="1">
      <alignment horizontal="center"/>
    </xf>
    <xf numFmtId="0" fontId="25" fillId="0" borderId="11" xfId="0" quotePrefix="1" applyFont="1" applyFill="1" applyBorder="1" applyAlignment="1">
      <alignment horizontal="center"/>
    </xf>
    <xf numFmtId="0" fontId="21" fillId="0" borderId="21" xfId="0" applyFont="1" applyBorder="1" applyAlignment="1">
      <alignment horizontal="left"/>
    </xf>
    <xf numFmtId="0" fontId="25" fillId="0" borderId="11" xfId="0" applyFont="1" applyFill="1" applyBorder="1" applyAlignment="1">
      <alignment horizontal="center"/>
    </xf>
    <xf numFmtId="0" fontId="25" fillId="0" borderId="59" xfId="0" applyFont="1" applyFill="1" applyBorder="1" applyAlignment="1">
      <alignment horizontal="center"/>
    </xf>
    <xf numFmtId="2" fontId="22" fillId="0" borderId="71" xfId="0" quotePrefix="1" applyNumberFormat="1" applyFont="1" applyFill="1" applyBorder="1" applyAlignment="1">
      <alignment horizontal="center"/>
    </xf>
    <xf numFmtId="2" fontId="22" fillId="0" borderId="63" xfId="0" quotePrefix="1" applyNumberFormat="1" applyFont="1" applyFill="1" applyBorder="1" applyAlignment="1">
      <alignment horizontal="center"/>
    </xf>
    <xf numFmtId="2" fontId="22" fillId="0" borderId="71" xfId="0" applyNumberFormat="1" applyFont="1" applyFill="1" applyBorder="1" applyAlignment="1">
      <alignment horizontal="center"/>
    </xf>
    <xf numFmtId="2" fontId="22" fillId="0" borderId="63" xfId="0" applyNumberFormat="1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/>
    </xf>
    <xf numFmtId="0" fontId="22" fillId="0" borderId="12" xfId="0" applyFont="1" applyFill="1" applyBorder="1" applyAlignment="1">
      <alignment horizontal="left"/>
    </xf>
    <xf numFmtId="0" fontId="22" fillId="0" borderId="53" xfId="0" applyFont="1" applyFill="1" applyBorder="1" applyAlignment="1">
      <alignment horizontal="left"/>
    </xf>
    <xf numFmtId="0" fontId="22" fillId="0" borderId="51" xfId="0" applyFont="1" applyFill="1" applyBorder="1" applyAlignment="1">
      <alignment horizontal="left"/>
    </xf>
    <xf numFmtId="0" fontId="22" fillId="0" borderId="52" xfId="0" applyFont="1" applyFill="1" applyBorder="1" applyAlignment="1">
      <alignment horizontal="left"/>
    </xf>
    <xf numFmtId="0" fontId="29" fillId="0" borderId="18" xfId="0" applyFont="1" applyBorder="1" applyAlignment="1">
      <alignment horizontal="left"/>
    </xf>
    <xf numFmtId="0" fontId="29" fillId="0" borderId="11" xfId="0" applyFont="1" applyBorder="1" applyAlignment="1">
      <alignment horizontal="left"/>
    </xf>
    <xf numFmtId="0" fontId="0" fillId="0" borderId="48" xfId="0" applyBorder="1" applyAlignment="1">
      <alignment horizontal="left" vertical="center"/>
    </xf>
    <xf numFmtId="0" fontId="1" fillId="0" borderId="38" xfId="0" applyFont="1" applyFill="1" applyBorder="1" applyAlignment="1">
      <alignment horizontal="center" vertical="center" textRotation="180"/>
    </xf>
    <xf numFmtId="0" fontId="12" fillId="0" borderId="38" xfId="0" applyFont="1" applyFill="1" applyBorder="1" applyAlignment="1">
      <alignment horizontal="center" vertical="center" textRotation="180"/>
    </xf>
    <xf numFmtId="0" fontId="25" fillId="0" borderId="118" xfId="0" quotePrefix="1" applyFont="1" applyFill="1" applyBorder="1" applyAlignment="1">
      <alignment horizontal="center"/>
    </xf>
    <xf numFmtId="0" fontId="0" fillId="0" borderId="38" xfId="0" applyFill="1" applyBorder="1" applyAlignment="1">
      <alignment horizontal="center" vertical="top" textRotation="180"/>
    </xf>
    <xf numFmtId="0" fontId="20" fillId="0" borderId="28" xfId="0" applyFont="1" applyFill="1" applyBorder="1" applyAlignment="1">
      <alignment horizontal="left"/>
    </xf>
    <xf numFmtId="0" fontId="20" fillId="0" borderId="30" xfId="0" applyFont="1" applyFill="1" applyBorder="1" applyAlignment="1">
      <alignment horizontal="left"/>
    </xf>
    <xf numFmtId="0" fontId="20" fillId="0" borderId="120" xfId="0" applyFont="1" applyFill="1" applyBorder="1" applyAlignment="1">
      <alignment horizontal="left"/>
    </xf>
    <xf numFmtId="0" fontId="23" fillId="24" borderId="120" xfId="0" applyFont="1" applyFill="1" applyBorder="1" applyAlignment="1">
      <alignment horizontal="center"/>
    </xf>
    <xf numFmtId="0" fontId="28" fillId="0" borderId="18" xfId="0" applyFont="1" applyFill="1" applyBorder="1" applyAlignment="1">
      <alignment horizontal="left"/>
    </xf>
    <xf numFmtId="0" fontId="28" fillId="0" borderId="11" xfId="0" applyFont="1" applyFill="1" applyBorder="1" applyAlignment="1">
      <alignment horizontal="left"/>
    </xf>
    <xf numFmtId="0" fontId="20" fillId="24" borderId="59" xfId="0" applyFont="1" applyFill="1" applyBorder="1" applyAlignment="1">
      <alignment horizontal="center"/>
    </xf>
    <xf numFmtId="0" fontId="20" fillId="24" borderId="58" xfId="0" applyFont="1" applyFill="1" applyBorder="1" applyAlignment="1">
      <alignment horizontal="center"/>
    </xf>
    <xf numFmtId="0" fontId="20" fillId="24" borderId="22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left"/>
    </xf>
    <xf numFmtId="0" fontId="25" fillId="0" borderId="16" xfId="0" applyFont="1" applyFill="1" applyBorder="1" applyAlignment="1">
      <alignment horizontal="left"/>
    </xf>
    <xf numFmtId="0" fontId="25" fillId="0" borderId="10" xfId="0" applyFont="1" applyFill="1" applyBorder="1" applyAlignment="1">
      <alignment horizontal="left"/>
    </xf>
    <xf numFmtId="0" fontId="28" fillId="24" borderId="60" xfId="0" applyFont="1" applyFill="1" applyBorder="1" applyAlignment="1">
      <alignment horizontal="center"/>
    </xf>
    <xf numFmtId="0" fontId="22" fillId="24" borderId="82" xfId="0" applyFont="1" applyFill="1" applyBorder="1" applyAlignment="1">
      <alignment horizontal="center"/>
    </xf>
    <xf numFmtId="0" fontId="22" fillId="24" borderId="23" xfId="0" applyFont="1" applyFill="1" applyBorder="1" applyAlignment="1">
      <alignment horizontal="center"/>
    </xf>
    <xf numFmtId="0" fontId="29" fillId="0" borderId="15" xfId="0" applyFont="1" applyBorder="1" applyAlignment="1">
      <alignment horizontal="left"/>
    </xf>
    <xf numFmtId="0" fontId="29" fillId="0" borderId="16" xfId="0" applyFont="1" applyBorder="1" applyAlignment="1">
      <alignment horizontal="left"/>
    </xf>
    <xf numFmtId="0" fontId="29" fillId="0" borderId="10" xfId="0" applyFont="1" applyBorder="1" applyAlignment="1">
      <alignment horizontal="left"/>
    </xf>
    <xf numFmtId="0" fontId="23" fillId="0" borderId="50" xfId="0" applyFont="1" applyFill="1" applyBorder="1" applyAlignment="1">
      <alignment horizontal="center" vertical="center"/>
    </xf>
    <xf numFmtId="2" fontId="22" fillId="0" borderId="11" xfId="0" applyNumberFormat="1" applyFont="1" applyFill="1" applyBorder="1" applyAlignment="1">
      <alignment horizontal="center"/>
    </xf>
    <xf numFmtId="0" fontId="23" fillId="0" borderId="57" xfId="0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53" xfId="0" applyBorder="1" applyAlignment="1">
      <alignment horizontal="center"/>
    </xf>
    <xf numFmtId="0" fontId="20" fillId="0" borderId="13" xfId="0" applyFont="1" applyFill="1" applyBorder="1" applyAlignment="1">
      <alignment horizontal="center"/>
    </xf>
    <xf numFmtId="0" fontId="20" fillId="0" borderId="51" xfId="0" applyFont="1" applyFill="1" applyBorder="1" applyAlignment="1">
      <alignment horizontal="center"/>
    </xf>
    <xf numFmtId="0" fontId="12" fillId="0" borderId="38" xfId="0" applyFont="1" applyFill="1" applyBorder="1" applyAlignment="1">
      <alignment vertical="top" textRotation="180"/>
    </xf>
    <xf numFmtId="0" fontId="0" fillId="0" borderId="38" xfId="0" applyFill="1" applyBorder="1" applyAlignment="1">
      <alignment vertical="top" textRotation="180"/>
    </xf>
    <xf numFmtId="0" fontId="21" fillId="0" borderId="60" xfId="0" applyFont="1" applyBorder="1" applyAlignment="1">
      <alignment horizontal="center"/>
    </xf>
    <xf numFmtId="0" fontId="21" fillId="0" borderId="82" xfId="0" applyFont="1" applyBorder="1" applyAlignment="1">
      <alignment horizontal="center"/>
    </xf>
    <xf numFmtId="0" fontId="21" fillId="0" borderId="32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3" fillId="24" borderId="111" xfId="0" applyFont="1" applyFill="1" applyBorder="1" applyAlignment="1">
      <alignment horizontal="center"/>
    </xf>
    <xf numFmtId="0" fontId="26" fillId="0" borderId="73" xfId="0" applyFont="1" applyFill="1" applyBorder="1" applyAlignment="1">
      <alignment horizontal="left"/>
    </xf>
    <xf numFmtId="0" fontId="24" fillId="0" borderId="113" xfId="0" applyFont="1" applyFill="1" applyBorder="1" applyAlignment="1">
      <alignment horizontal="left"/>
    </xf>
    <xf numFmtId="0" fontId="22" fillId="0" borderId="18" xfId="0" applyFont="1" applyFill="1" applyBorder="1" applyAlignment="1">
      <alignment horizontal="left"/>
    </xf>
    <xf numFmtId="0" fontId="42" fillId="0" borderId="21" xfId="0" applyFont="1" applyFill="1" applyBorder="1" applyAlignment="1">
      <alignment horizontal="left"/>
    </xf>
    <xf numFmtId="0" fontId="42" fillId="0" borderId="26" xfId="0" applyFont="1" applyFill="1" applyBorder="1" applyAlignment="1">
      <alignment horizontal="left"/>
    </xf>
    <xf numFmtId="0" fontId="42" fillId="0" borderId="27" xfId="0" applyFont="1" applyFill="1" applyBorder="1" applyAlignment="1">
      <alignment horizontal="left"/>
    </xf>
    <xf numFmtId="0" fontId="12" fillId="0" borderId="75" xfId="0" applyNumberFormat="1" applyFont="1" applyFill="1" applyBorder="1" applyAlignment="1">
      <alignment horizontal="center" vertical="center"/>
    </xf>
    <xf numFmtId="0" fontId="20" fillId="0" borderId="112" xfId="0" applyFont="1" applyFill="1" applyBorder="1" applyAlignment="1">
      <alignment horizontal="left"/>
    </xf>
    <xf numFmtId="0" fontId="20" fillId="0" borderId="73" xfId="0" applyFont="1" applyFill="1" applyBorder="1" applyAlignment="1">
      <alignment horizontal="left"/>
    </xf>
    <xf numFmtId="0" fontId="20" fillId="0" borderId="111" xfId="0" applyFont="1" applyFill="1" applyBorder="1" applyAlignment="1">
      <alignment horizontal="left"/>
    </xf>
    <xf numFmtId="0" fontId="22" fillId="0" borderId="59" xfId="0" applyFont="1" applyBorder="1" applyAlignment="1"/>
    <xf numFmtId="0" fontId="28" fillId="0" borderId="58" xfId="0" applyFont="1" applyBorder="1" applyAlignment="1"/>
    <xf numFmtId="0" fontId="28" fillId="0" borderId="24" xfId="0" applyFont="1" applyBorder="1" applyAlignment="1"/>
    <xf numFmtId="0" fontId="23" fillId="0" borderId="20" xfId="0" applyFont="1" applyFill="1" applyBorder="1" applyAlignment="1">
      <alignment horizontal="center" vertical="center"/>
    </xf>
    <xf numFmtId="0" fontId="29" fillId="0" borderId="111" xfId="0" applyFont="1" applyFill="1" applyBorder="1" applyAlignment="1">
      <alignment horizontal="center" vertical="center" textRotation="90"/>
    </xf>
    <xf numFmtId="165" fontId="22" fillId="0" borderId="59" xfId="0" applyNumberFormat="1" applyFont="1" applyFill="1" applyBorder="1" applyAlignment="1">
      <alignment horizontal="center"/>
    </xf>
    <xf numFmtId="165" fontId="22" fillId="0" borderId="58" xfId="0" applyNumberFormat="1" applyFont="1" applyFill="1" applyBorder="1" applyAlignment="1">
      <alignment horizontal="center"/>
    </xf>
    <xf numFmtId="165" fontId="22" fillId="0" borderId="22" xfId="0" applyNumberFormat="1" applyFont="1" applyFill="1" applyBorder="1" applyAlignment="1">
      <alignment horizontal="center"/>
    </xf>
    <xf numFmtId="165" fontId="22" fillId="27" borderId="60" xfId="0" applyNumberFormat="1" applyFont="1" applyFill="1" applyBorder="1" applyAlignment="1">
      <alignment horizontal="center"/>
    </xf>
    <xf numFmtId="165" fontId="22" fillId="27" borderId="82" xfId="0" applyNumberFormat="1" applyFont="1" applyFill="1" applyBorder="1" applyAlignment="1">
      <alignment horizontal="center"/>
    </xf>
    <xf numFmtId="165" fontId="22" fillId="27" borderId="23" xfId="0" applyNumberFormat="1" applyFont="1" applyFill="1" applyBorder="1" applyAlignment="1">
      <alignment horizontal="center"/>
    </xf>
    <xf numFmtId="0" fontId="12" fillId="0" borderId="11" xfId="0" applyFont="1" applyFill="1" applyBorder="1" applyAlignment="1">
      <alignment horizontal="left" vertical="center"/>
    </xf>
    <xf numFmtId="2" fontId="22" fillId="28" borderId="59" xfId="0" applyNumberFormat="1" applyFont="1" applyFill="1" applyBorder="1" applyAlignment="1">
      <alignment horizontal="center"/>
    </xf>
    <xf numFmtId="2" fontId="22" fillId="28" borderId="58" xfId="0" applyNumberFormat="1" applyFont="1" applyFill="1" applyBorder="1" applyAlignment="1">
      <alignment horizontal="center"/>
    </xf>
    <xf numFmtId="2" fontId="22" fillId="28" borderId="22" xfId="0" applyNumberFormat="1" applyFont="1" applyFill="1" applyBorder="1" applyAlignment="1">
      <alignment horizontal="center"/>
    </xf>
    <xf numFmtId="165" fontId="22" fillId="0" borderId="60" xfId="0" quotePrefix="1" applyNumberFormat="1" applyFont="1" applyFill="1" applyBorder="1" applyAlignment="1">
      <alignment horizontal="center"/>
    </xf>
    <xf numFmtId="165" fontId="22" fillId="0" borderId="82" xfId="0" quotePrefix="1" applyNumberFormat="1" applyFont="1" applyFill="1" applyBorder="1" applyAlignment="1">
      <alignment horizontal="center"/>
    </xf>
    <xf numFmtId="165" fontId="22" fillId="0" borderId="23" xfId="0" quotePrefix="1" applyNumberFormat="1" applyFont="1" applyFill="1" applyBorder="1" applyAlignment="1">
      <alignment horizontal="center"/>
    </xf>
    <xf numFmtId="165" fontId="22" fillId="0" borderId="71" xfId="0" applyNumberFormat="1" applyFont="1" applyFill="1" applyBorder="1" applyAlignment="1">
      <alignment horizontal="center"/>
    </xf>
    <xf numFmtId="165" fontId="22" fillId="0" borderId="63" xfId="0" applyNumberFormat="1" applyFont="1" applyFill="1" applyBorder="1" applyAlignment="1">
      <alignment horizontal="center"/>
    </xf>
    <xf numFmtId="165" fontId="22" fillId="0" borderId="59" xfId="0" quotePrefix="1" applyNumberFormat="1" applyFont="1" applyFill="1" applyBorder="1" applyAlignment="1">
      <alignment horizontal="center"/>
    </xf>
    <xf numFmtId="165" fontId="22" fillId="0" borderId="58" xfId="0" quotePrefix="1" applyNumberFormat="1" applyFont="1" applyFill="1" applyBorder="1" applyAlignment="1">
      <alignment horizontal="center"/>
    </xf>
    <xf numFmtId="165" fontId="22" fillId="0" borderId="22" xfId="0" quotePrefix="1" applyNumberFormat="1" applyFont="1" applyFill="1" applyBorder="1" applyAlignment="1">
      <alignment horizontal="center"/>
    </xf>
    <xf numFmtId="0" fontId="12" fillId="0" borderId="47" xfId="0" applyFont="1" applyFill="1" applyBorder="1" applyAlignment="1">
      <alignment horizontal="center" vertical="center"/>
    </xf>
    <xf numFmtId="165" fontId="22" fillId="0" borderId="60" xfId="0" applyNumberFormat="1" applyFont="1" applyFill="1" applyBorder="1" applyAlignment="1">
      <alignment horizontal="center"/>
    </xf>
    <xf numFmtId="165" fontId="22" fillId="0" borderId="82" xfId="0" applyNumberFormat="1" applyFont="1" applyFill="1" applyBorder="1" applyAlignment="1">
      <alignment horizontal="center"/>
    </xf>
    <xf numFmtId="165" fontId="22" fillId="0" borderId="23" xfId="0" applyNumberFormat="1" applyFont="1" applyFill="1" applyBorder="1" applyAlignment="1">
      <alignment horizontal="center"/>
    </xf>
    <xf numFmtId="165" fontId="22" fillId="0" borderId="71" xfId="0" quotePrefix="1" applyNumberFormat="1" applyFont="1" applyFill="1" applyBorder="1" applyAlignment="1">
      <alignment horizontal="center"/>
    </xf>
    <xf numFmtId="165" fontId="22" fillId="0" borderId="63" xfId="0" quotePrefix="1" applyNumberFormat="1" applyFont="1" applyFill="1" applyBorder="1" applyAlignment="1">
      <alignment horizontal="center"/>
    </xf>
    <xf numFmtId="0" fontId="12" fillId="24" borderId="74" xfId="0" applyFont="1" applyFill="1" applyBorder="1" applyAlignment="1">
      <alignment horizontal="center"/>
    </xf>
    <xf numFmtId="2" fontId="22" fillId="28" borderId="60" xfId="0" applyNumberFormat="1" applyFont="1" applyFill="1" applyBorder="1" applyAlignment="1">
      <alignment horizontal="center"/>
    </xf>
    <xf numFmtId="2" fontId="22" fillId="28" borderId="82" xfId="0" applyNumberFormat="1" applyFont="1" applyFill="1" applyBorder="1" applyAlignment="1">
      <alignment horizontal="center"/>
    </xf>
    <xf numFmtId="2" fontId="22" fillId="28" borderId="23" xfId="0" applyNumberFormat="1" applyFont="1" applyFill="1" applyBorder="1" applyAlignment="1">
      <alignment horizontal="center"/>
    </xf>
    <xf numFmtId="2" fontId="22" fillId="28" borderId="60" xfId="0" quotePrefix="1" applyNumberFormat="1" applyFont="1" applyFill="1" applyBorder="1" applyAlignment="1">
      <alignment horizontal="center"/>
    </xf>
    <xf numFmtId="2" fontId="22" fillId="28" borderId="82" xfId="0" quotePrefix="1" applyNumberFormat="1" applyFont="1" applyFill="1" applyBorder="1" applyAlignment="1">
      <alignment horizontal="center"/>
    </xf>
    <xf numFmtId="2" fontId="22" fillId="28" borderId="23" xfId="0" quotePrefix="1" applyNumberFormat="1" applyFont="1" applyFill="1" applyBorder="1" applyAlignment="1">
      <alignment horizontal="center"/>
    </xf>
    <xf numFmtId="0" fontId="12" fillId="0" borderId="51" xfId="0" applyFont="1" applyFill="1" applyBorder="1" applyAlignment="1">
      <alignment horizontal="left" vertical="center"/>
    </xf>
    <xf numFmtId="0" fontId="12" fillId="0" borderId="47" xfId="0" applyFont="1" applyFill="1" applyBorder="1" applyAlignment="1">
      <alignment horizontal="left" vertical="center"/>
    </xf>
    <xf numFmtId="0" fontId="12" fillId="0" borderId="51" xfId="0" applyNumberFormat="1" applyFont="1" applyFill="1" applyBorder="1" applyAlignment="1">
      <alignment horizontal="center" vertical="center"/>
    </xf>
    <xf numFmtId="165" fontId="22" fillId="0" borderId="61" xfId="0" applyNumberFormat="1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58" xfId="0" applyFont="1" applyFill="1" applyBorder="1" applyAlignment="1">
      <alignment horizontal="center"/>
    </xf>
    <xf numFmtId="0" fontId="12" fillId="0" borderId="19" xfId="0" applyFont="1" applyFill="1" applyBorder="1" applyAlignment="1">
      <alignment horizontal="center" vertical="center"/>
    </xf>
    <xf numFmtId="0" fontId="12" fillId="0" borderId="58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165" fontId="22" fillId="27" borderId="59" xfId="0" applyNumberFormat="1" applyFont="1" applyFill="1" applyBorder="1" applyAlignment="1">
      <alignment horizontal="center"/>
    </xf>
    <xf numFmtId="165" fontId="22" fillId="27" borderId="58" xfId="0" applyNumberFormat="1" applyFont="1" applyFill="1" applyBorder="1" applyAlignment="1">
      <alignment horizontal="center"/>
    </xf>
    <xf numFmtId="165" fontId="22" fillId="27" borderId="22" xfId="0" applyNumberFormat="1" applyFont="1" applyFill="1" applyBorder="1" applyAlignment="1">
      <alignment horizontal="center"/>
    </xf>
    <xf numFmtId="2" fontId="22" fillId="0" borderId="61" xfId="0" quotePrefix="1" applyNumberFormat="1" applyFont="1" applyFill="1" applyBorder="1" applyAlignment="1">
      <alignment horizontal="center"/>
    </xf>
    <xf numFmtId="0" fontId="12" fillId="0" borderId="111" xfId="0" applyFont="1" applyFill="1" applyBorder="1" applyAlignment="1">
      <alignment horizontal="left" vertical="center"/>
    </xf>
    <xf numFmtId="0" fontId="12" fillId="0" borderId="111" xfId="0" applyFont="1" applyBorder="1" applyAlignment="1">
      <alignment horizontal="center" vertical="center" textRotation="90"/>
    </xf>
    <xf numFmtId="2" fontId="22" fillId="0" borderId="61" xfId="0" applyNumberFormat="1" applyFont="1" applyFill="1" applyBorder="1" applyAlignment="1">
      <alignment horizontal="center"/>
    </xf>
    <xf numFmtId="0" fontId="23" fillId="0" borderId="19" xfId="0" applyFont="1" applyFill="1" applyBorder="1" applyAlignment="1">
      <alignment horizontal="center"/>
    </xf>
    <xf numFmtId="0" fontId="23" fillId="0" borderId="58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/>
    </xf>
    <xf numFmtId="0" fontId="21" fillId="0" borderId="60" xfId="0" applyFont="1" applyFill="1" applyBorder="1" applyAlignment="1">
      <alignment horizontal="center"/>
    </xf>
    <xf numFmtId="0" fontId="21" fillId="0" borderId="82" xfId="0" applyFont="1" applyFill="1" applyBorder="1" applyAlignment="1">
      <alignment horizontal="center"/>
    </xf>
    <xf numFmtId="0" fontId="21" fillId="0" borderId="32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2" fillId="0" borderId="28" xfId="0" applyFont="1" applyFill="1" applyBorder="1" applyAlignment="1">
      <alignment horizontal="center"/>
    </xf>
    <xf numFmtId="0" fontId="22" fillId="0" borderId="29" xfId="0" applyFont="1" applyFill="1" applyBorder="1" applyAlignment="1">
      <alignment horizontal="center"/>
    </xf>
    <xf numFmtId="0" fontId="12" fillId="0" borderId="111" xfId="0" applyFont="1" applyFill="1" applyBorder="1" applyAlignment="1">
      <alignment horizontal="center" vertical="center" textRotation="90"/>
    </xf>
    <xf numFmtId="0" fontId="29" fillId="0" borderId="18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9" fillId="0" borderId="20" xfId="0" applyFont="1" applyFill="1" applyBorder="1" applyAlignment="1">
      <alignment horizontal="left"/>
    </xf>
    <xf numFmtId="0" fontId="29" fillId="0" borderId="13" xfId="0" applyFont="1" applyFill="1" applyBorder="1" applyAlignment="1">
      <alignment horizontal="left"/>
    </xf>
    <xf numFmtId="0" fontId="28" fillId="0" borderId="20" xfId="0" applyFont="1" applyFill="1" applyBorder="1" applyAlignment="1">
      <alignment horizontal="left"/>
    </xf>
    <xf numFmtId="0" fontId="28" fillId="0" borderId="13" xfId="0" applyFont="1" applyFill="1" applyBorder="1" applyAlignment="1">
      <alignment horizontal="left"/>
    </xf>
    <xf numFmtId="0" fontId="28" fillId="0" borderId="14" xfId="0" applyFont="1" applyFill="1" applyBorder="1" applyAlignment="1">
      <alignment horizontal="left"/>
    </xf>
    <xf numFmtId="0" fontId="0" fillId="0" borderId="48" xfId="0" applyFill="1" applyBorder="1" applyAlignment="1">
      <alignment horizontal="left" vertical="center"/>
    </xf>
    <xf numFmtId="0" fontId="12" fillId="0" borderId="58" xfId="0" applyFont="1" applyFill="1" applyBorder="1" applyAlignment="1">
      <alignment horizontal="left"/>
    </xf>
    <xf numFmtId="0" fontId="12" fillId="0" borderId="24" xfId="0" applyFont="1" applyFill="1" applyBorder="1" applyAlignment="1">
      <alignment horizontal="left"/>
    </xf>
    <xf numFmtId="0" fontId="0" fillId="0" borderId="26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12" fillId="0" borderId="18" xfId="0" applyFont="1" applyFill="1" applyBorder="1" applyAlignment="1">
      <alignment horizontal="center"/>
    </xf>
    <xf numFmtId="0" fontId="24" fillId="0" borderId="11" xfId="0" applyFont="1" applyFill="1" applyBorder="1" applyAlignment="1">
      <alignment horizontal="center"/>
    </xf>
    <xf numFmtId="0" fontId="24" fillId="0" borderId="20" xfId="0" applyFont="1" applyFill="1" applyBorder="1" applyAlignment="1">
      <alignment horizontal="center"/>
    </xf>
    <xf numFmtId="0" fontId="24" fillId="0" borderId="27" xfId="0" applyFont="1" applyFill="1" applyBorder="1" applyAlignment="1">
      <alignment horizontal="center"/>
    </xf>
    <xf numFmtId="0" fontId="24" fillId="0" borderId="13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left"/>
    </xf>
    <xf numFmtId="0" fontId="21" fillId="0" borderId="13" xfId="0" applyFont="1" applyFill="1" applyBorder="1" applyAlignment="1">
      <alignment horizontal="left"/>
    </xf>
    <xf numFmtId="0" fontId="0" fillId="0" borderId="119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28" fillId="0" borderId="60" xfId="0" applyFont="1" applyFill="1" applyBorder="1" applyAlignment="1">
      <alignment horizontal="center"/>
    </xf>
    <xf numFmtId="0" fontId="22" fillId="0" borderId="82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/>
    </xf>
    <xf numFmtId="0" fontId="29" fillId="0" borderId="10" xfId="0" applyFont="1" applyFill="1" applyBorder="1" applyAlignment="1">
      <alignment horizontal="left"/>
    </xf>
    <xf numFmtId="0" fontId="20" fillId="0" borderId="59" xfId="0" applyFont="1" applyFill="1" applyBorder="1" applyAlignment="1">
      <alignment horizontal="center"/>
    </xf>
    <xf numFmtId="0" fontId="20" fillId="0" borderId="58" xfId="0" applyFont="1" applyFill="1" applyBorder="1" applyAlignment="1">
      <alignment horizontal="center"/>
    </xf>
    <xf numFmtId="0" fontId="20" fillId="0" borderId="22" xfId="0" applyFont="1" applyFill="1" applyBorder="1" applyAlignment="1">
      <alignment horizontal="center"/>
    </xf>
    <xf numFmtId="0" fontId="23" fillId="0" borderId="120" xfId="0" applyFont="1" applyFill="1" applyBorder="1" applyAlignment="1">
      <alignment horizontal="center"/>
    </xf>
    <xf numFmtId="0" fontId="0" fillId="0" borderId="59" xfId="0" applyFill="1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74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23" fillId="0" borderId="121" xfId="0" applyFont="1" applyFill="1" applyBorder="1" applyAlignment="1">
      <alignment horizontal="center" vertical="center"/>
    </xf>
    <xf numFmtId="0" fontId="23" fillId="0" borderId="40" xfId="0" applyFont="1" applyFill="1" applyBorder="1" applyAlignment="1">
      <alignment horizontal="center" vertical="center"/>
    </xf>
    <xf numFmtId="0" fontId="23" fillId="0" borderId="112" xfId="0" applyFont="1" applyFill="1" applyBorder="1" applyAlignment="1">
      <alignment horizontal="center" vertical="center"/>
    </xf>
    <xf numFmtId="165" fontId="22" fillId="27" borderId="61" xfId="0" applyNumberFormat="1" applyFont="1" applyFill="1" applyBorder="1" applyAlignment="1">
      <alignment horizontal="center"/>
    </xf>
    <xf numFmtId="165" fontId="22" fillId="27" borderId="71" xfId="0" applyNumberFormat="1" applyFont="1" applyFill="1" applyBorder="1" applyAlignment="1">
      <alignment horizontal="center"/>
    </xf>
    <xf numFmtId="0" fontId="12" fillId="0" borderId="75" xfId="0" applyFont="1" applyFill="1" applyBorder="1" applyAlignment="1">
      <alignment horizontal="center" vertical="center"/>
    </xf>
    <xf numFmtId="0" fontId="22" fillId="0" borderId="51" xfId="0" applyFont="1" applyFill="1" applyBorder="1" applyAlignment="1">
      <alignment horizontal="center" vertical="center"/>
    </xf>
    <xf numFmtId="0" fontId="22" fillId="0" borderId="47" xfId="0" applyFont="1" applyFill="1" applyBorder="1" applyAlignment="1">
      <alignment horizontal="center" vertical="center"/>
    </xf>
    <xf numFmtId="0" fontId="29" fillId="0" borderId="25" xfId="0" applyFont="1" applyFill="1" applyBorder="1" applyAlignment="1">
      <alignment horizontal="center"/>
    </xf>
    <xf numFmtId="0" fontId="22" fillId="0" borderId="75" xfId="0" applyFont="1" applyFill="1" applyBorder="1" applyAlignment="1">
      <alignment horizontal="center" vertical="center"/>
    </xf>
    <xf numFmtId="2" fontId="47" fillId="0" borderId="58" xfId="0" applyNumberFormat="1" applyFont="1" applyFill="1" applyBorder="1" applyAlignment="1">
      <alignment horizontal="center"/>
    </xf>
    <xf numFmtId="2" fontId="47" fillId="0" borderId="22" xfId="0" applyNumberFormat="1" applyFont="1" applyFill="1" applyBorder="1" applyAlignment="1">
      <alignment horizontal="center"/>
    </xf>
    <xf numFmtId="2" fontId="47" fillId="0" borderId="59" xfId="0" applyNumberFormat="1" applyFont="1" applyFill="1" applyBorder="1" applyAlignment="1">
      <alignment horizontal="center"/>
    </xf>
    <xf numFmtId="0" fontId="36" fillId="0" borderId="0" xfId="0" applyFont="1" applyAlignment="1">
      <alignment horizontal="center" vertical="center"/>
    </xf>
    <xf numFmtId="0" fontId="12" fillId="0" borderId="75" xfId="0" applyFont="1" applyFill="1" applyBorder="1" applyAlignment="1">
      <alignment horizontal="center" vertical="center" textRotation="90"/>
    </xf>
    <xf numFmtId="0" fontId="23" fillId="0" borderId="111" xfId="0" applyFont="1" applyFill="1" applyBorder="1" applyAlignment="1">
      <alignment horizontal="center"/>
    </xf>
    <xf numFmtId="0" fontId="22" fillId="0" borderId="59" xfId="0" applyFont="1" applyFill="1" applyBorder="1" applyAlignment="1"/>
    <xf numFmtId="0" fontId="28" fillId="0" borderId="58" xfId="0" applyFont="1" applyFill="1" applyBorder="1" applyAlignment="1"/>
    <xf numFmtId="0" fontId="28" fillId="0" borderId="24" xfId="0" applyFont="1" applyFill="1" applyBorder="1" applyAlignment="1"/>
    <xf numFmtId="0" fontId="35" fillId="0" borderId="25" xfId="0" applyNumberFormat="1" applyFont="1" applyFill="1" applyBorder="1" applyAlignment="1">
      <alignment horizontal="center"/>
    </xf>
    <xf numFmtId="2" fontId="47" fillId="0" borderId="86" xfId="0" applyNumberFormat="1" applyFont="1" applyFill="1" applyBorder="1" applyAlignment="1">
      <alignment horizontal="center"/>
    </xf>
    <xf numFmtId="2" fontId="47" fillId="0" borderId="25" xfId="0" applyNumberFormat="1" applyFont="1" applyFill="1" applyBorder="1" applyAlignment="1">
      <alignment horizontal="center"/>
    </xf>
    <xf numFmtId="2" fontId="47" fillId="0" borderId="87" xfId="0" applyNumberFormat="1" applyFont="1" applyFill="1" applyBorder="1" applyAlignment="1">
      <alignment horizontal="center"/>
    </xf>
    <xf numFmtId="0" fontId="22" fillId="28" borderId="76" xfId="0" applyFont="1" applyFill="1" applyBorder="1" applyAlignment="1">
      <alignment horizontal="left" vertical="center"/>
    </xf>
    <xf numFmtId="0" fontId="22" fillId="28" borderId="48" xfId="0" applyFont="1" applyFill="1" applyBorder="1" applyAlignment="1">
      <alignment horizontal="left" vertical="center"/>
    </xf>
    <xf numFmtId="0" fontId="12" fillId="0" borderId="53" xfId="0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center" vertical="center"/>
    </xf>
    <xf numFmtId="0" fontId="29" fillId="0" borderId="117" xfId="0" applyFont="1" applyFill="1" applyBorder="1" applyAlignment="1">
      <alignment horizontal="center" vertical="center" textRotation="90"/>
    </xf>
    <xf numFmtId="0" fontId="29" fillId="0" borderId="76" xfId="0" applyFont="1" applyFill="1" applyBorder="1" applyAlignment="1">
      <alignment horizontal="center" vertical="center" textRotation="90"/>
    </xf>
    <xf numFmtId="0" fontId="29" fillId="0" borderId="113" xfId="0" applyFont="1" applyFill="1" applyBorder="1" applyAlignment="1">
      <alignment horizontal="center" vertical="center" textRotation="90"/>
    </xf>
    <xf numFmtId="0" fontId="24" fillId="0" borderId="50" xfId="0" applyFont="1" applyBorder="1" applyAlignment="1">
      <alignment horizontal="center"/>
    </xf>
    <xf numFmtId="0" fontId="24" fillId="0" borderId="53" xfId="0" applyFont="1" applyBorder="1" applyAlignment="1">
      <alignment horizontal="center"/>
    </xf>
    <xf numFmtId="0" fontId="1" fillId="0" borderId="53" xfId="0" applyFont="1" applyFill="1" applyBorder="1" applyAlignment="1">
      <alignment horizontal="center" vertical="center"/>
    </xf>
    <xf numFmtId="1" fontId="22" fillId="0" borderId="59" xfId="0" quotePrefix="1" applyNumberFormat="1" applyFont="1" applyFill="1" applyBorder="1" applyAlignment="1">
      <alignment horizontal="center"/>
    </xf>
    <xf numFmtId="1" fontId="22" fillId="0" borderId="22" xfId="0" quotePrefix="1" applyNumberFormat="1" applyFont="1" applyFill="1" applyBorder="1" applyAlignment="1">
      <alignment horizontal="center"/>
    </xf>
    <xf numFmtId="0" fontId="22" fillId="0" borderId="48" xfId="0" applyFont="1" applyFill="1" applyBorder="1" applyAlignment="1">
      <alignment horizontal="left" vertical="center" wrapText="1"/>
    </xf>
    <xf numFmtId="0" fontId="12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2" fillId="0" borderId="116" xfId="0" applyFont="1" applyFill="1" applyBorder="1" applyAlignment="1">
      <alignment horizontal="center" vertical="center"/>
    </xf>
    <xf numFmtId="2" fontId="27" fillId="0" borderId="115" xfId="0" applyNumberFormat="1" applyFont="1" applyFill="1" applyBorder="1" applyAlignment="1">
      <alignment horizontal="center" vertical="center"/>
    </xf>
    <xf numFmtId="0" fontId="27" fillId="0" borderId="115" xfId="0" applyFont="1" applyFill="1" applyBorder="1" applyAlignment="1">
      <alignment horizontal="center"/>
    </xf>
    <xf numFmtId="0" fontId="27" fillId="0" borderId="69" xfId="0" applyFont="1" applyFill="1" applyBorder="1" applyAlignment="1">
      <alignment horizontal="center"/>
    </xf>
    <xf numFmtId="0" fontId="43" fillId="26" borderId="0" xfId="0" applyFont="1" applyFill="1" applyBorder="1" applyAlignment="1">
      <alignment horizontal="center" vertical="center" textRotation="90"/>
    </xf>
    <xf numFmtId="0" fontId="43" fillId="26" borderId="0" xfId="0" applyFont="1" applyFill="1" applyBorder="1" applyAlignment="1">
      <alignment horizontal="center" vertical="center"/>
    </xf>
    <xf numFmtId="0" fontId="27" fillId="0" borderId="91" xfId="0" applyFont="1" applyFill="1" applyBorder="1" applyAlignment="1">
      <alignment vertical="top" wrapText="1"/>
    </xf>
    <xf numFmtId="0" fontId="27" fillId="0" borderId="62" xfId="0" applyFont="1" applyFill="1" applyBorder="1" applyAlignment="1">
      <alignment vertical="top"/>
    </xf>
    <xf numFmtId="2" fontId="46" fillId="0" borderId="58" xfId="0" applyNumberFormat="1" applyFont="1" applyFill="1" applyBorder="1" applyAlignment="1">
      <alignment horizontal="center" vertical="center"/>
    </xf>
    <xf numFmtId="2" fontId="46" fillId="0" borderId="24" xfId="0" applyNumberFormat="1" applyFont="1" applyFill="1" applyBorder="1" applyAlignment="1">
      <alignment horizontal="center" vertical="center"/>
    </xf>
    <xf numFmtId="2" fontId="27" fillId="0" borderId="19" xfId="0" applyNumberFormat="1" applyFont="1" applyFill="1" applyBorder="1" applyAlignment="1">
      <alignment horizontal="center" vertical="center"/>
    </xf>
    <xf numFmtId="2" fontId="27" fillId="0" borderId="58" xfId="0" applyNumberFormat="1" applyFont="1" applyFill="1" applyBorder="1" applyAlignment="1">
      <alignment horizontal="center" vertical="center"/>
    </xf>
    <xf numFmtId="2" fontId="27" fillId="0" borderId="22" xfId="0" applyNumberFormat="1" applyFont="1" applyFill="1" applyBorder="1" applyAlignment="1">
      <alignment horizontal="center" vertical="center"/>
    </xf>
    <xf numFmtId="2" fontId="27" fillId="0" borderId="59" xfId="0" applyNumberFormat="1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58" xfId="0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2" fontId="27" fillId="0" borderId="21" xfId="0" applyNumberFormat="1" applyFont="1" applyFill="1" applyBorder="1" applyAlignment="1">
      <alignment horizontal="center" vertical="center"/>
    </xf>
    <xf numFmtId="2" fontId="27" fillId="0" borderId="26" xfId="0" applyNumberFormat="1" applyFont="1" applyFill="1" applyBorder="1" applyAlignment="1">
      <alignment horizontal="center" vertical="center"/>
    </xf>
    <xf numFmtId="2" fontId="27" fillId="0" borderId="27" xfId="0" applyNumberFormat="1" applyFont="1" applyFill="1" applyBorder="1" applyAlignment="1">
      <alignment horizontal="center" vertical="center"/>
    </xf>
    <xf numFmtId="2" fontId="27" fillId="0" borderId="35" xfId="0" applyNumberFormat="1" applyFont="1" applyFill="1" applyBorder="1" applyAlignment="1">
      <alignment horizontal="center" vertical="center"/>
    </xf>
    <xf numFmtId="0" fontId="40" fillId="0" borderId="91" xfId="0" applyFont="1" applyFill="1" applyBorder="1" applyAlignment="1">
      <alignment vertical="top"/>
    </xf>
    <xf numFmtId="0" fontId="40" fillId="0" borderId="62" xfId="0" applyFont="1" applyFill="1" applyBorder="1" applyAlignment="1">
      <alignment vertical="top"/>
    </xf>
    <xf numFmtId="0" fontId="27" fillId="0" borderId="24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/>
    </xf>
    <xf numFmtId="0" fontId="27" fillId="0" borderId="27" xfId="0" applyFont="1" applyFill="1" applyBorder="1" applyAlignment="1">
      <alignment horizontal="center"/>
    </xf>
    <xf numFmtId="2" fontId="27" fillId="0" borderId="69" xfId="0" applyNumberFormat="1" applyFont="1" applyFill="1" applyBorder="1" applyAlignment="1">
      <alignment horizontal="center" vertical="center"/>
    </xf>
    <xf numFmtId="2" fontId="27" fillId="0" borderId="17" xfId="0" applyNumberFormat="1" applyFont="1" applyFill="1" applyBorder="1" applyAlignment="1">
      <alignment horizontal="center" vertical="center"/>
    </xf>
    <xf numFmtId="2" fontId="27" fillId="0" borderId="82" xfId="0" applyNumberFormat="1" applyFont="1" applyFill="1" applyBorder="1" applyAlignment="1">
      <alignment horizontal="center" vertical="center"/>
    </xf>
    <xf numFmtId="2" fontId="27" fillId="0" borderId="23" xfId="0" applyNumberFormat="1" applyFont="1" applyFill="1" applyBorder="1" applyAlignment="1">
      <alignment horizontal="center" vertical="center"/>
    </xf>
    <xf numFmtId="0" fontId="43" fillId="26" borderId="129" xfId="0" applyFont="1" applyFill="1" applyBorder="1" applyAlignment="1">
      <alignment horizontal="center" vertical="center" textRotation="90"/>
    </xf>
    <xf numFmtId="0" fontId="43" fillId="26" borderId="127" xfId="0" applyFont="1" applyFill="1" applyBorder="1" applyAlignment="1">
      <alignment horizontal="center" vertical="center" textRotation="90"/>
    </xf>
    <xf numFmtId="0" fontId="43" fillId="26" borderId="130" xfId="0" applyFont="1" applyFill="1" applyBorder="1" applyAlignment="1">
      <alignment horizontal="center" vertical="center"/>
    </xf>
    <xf numFmtId="0" fontId="43" fillId="26" borderId="67" xfId="0" applyFont="1" applyFill="1" applyBorder="1" applyAlignment="1">
      <alignment horizontal="center" vertical="center"/>
    </xf>
    <xf numFmtId="0" fontId="43" fillId="26" borderId="126" xfId="0" applyFont="1" applyFill="1" applyBorder="1" applyAlignment="1">
      <alignment horizontal="center" vertical="center"/>
    </xf>
    <xf numFmtId="0" fontId="27" fillId="0" borderId="64" xfId="0" applyFont="1" applyFill="1" applyBorder="1" applyAlignment="1">
      <alignment vertical="top"/>
    </xf>
    <xf numFmtId="2" fontId="27" fillId="0" borderId="32" xfId="0" applyNumberFormat="1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vertical="top" wrapText="1"/>
    </xf>
    <xf numFmtId="2" fontId="40" fillId="28" borderId="60" xfId="0" applyNumberFormat="1" applyFont="1" applyFill="1" applyBorder="1" applyAlignment="1">
      <alignment horizontal="center" vertical="center"/>
    </xf>
    <xf numFmtId="2" fontId="40" fillId="28" borderId="82" xfId="0" applyNumberFormat="1" applyFont="1" applyFill="1" applyBorder="1" applyAlignment="1">
      <alignment horizontal="center" vertical="center"/>
    </xf>
    <xf numFmtId="2" fontId="40" fillId="28" borderId="32" xfId="0" applyNumberFormat="1" applyFont="1" applyFill="1" applyBorder="1" applyAlignment="1">
      <alignment horizontal="center" vertical="center"/>
    </xf>
    <xf numFmtId="2" fontId="40" fillId="28" borderId="17" xfId="0" applyNumberFormat="1" applyFont="1" applyFill="1" applyBorder="1" applyAlignment="1">
      <alignment horizontal="center" vertical="center"/>
    </xf>
    <xf numFmtId="2" fontId="40" fillId="28" borderId="23" xfId="0" applyNumberFormat="1" applyFont="1" applyFill="1" applyBorder="1" applyAlignment="1">
      <alignment horizontal="center" vertical="center"/>
    </xf>
    <xf numFmtId="0" fontId="27" fillId="0" borderId="91" xfId="0" applyFont="1" applyFill="1" applyBorder="1" applyAlignment="1">
      <alignment vertical="top"/>
    </xf>
    <xf numFmtId="2" fontId="27" fillId="0" borderId="24" xfId="0" applyNumberFormat="1" applyFont="1" applyFill="1" applyBorder="1" applyAlignment="1">
      <alignment horizontal="center" vertical="center"/>
    </xf>
    <xf numFmtId="2" fontId="40" fillId="0" borderId="58" xfId="0" applyNumberFormat="1" applyFont="1" applyFill="1" applyBorder="1" applyAlignment="1">
      <alignment horizontal="center" vertical="center"/>
    </xf>
    <xf numFmtId="2" fontId="40" fillId="0" borderId="24" xfId="0" applyNumberFormat="1" applyFont="1" applyFill="1" applyBorder="1" applyAlignment="1">
      <alignment horizontal="center" vertical="center"/>
    </xf>
    <xf numFmtId="2" fontId="40" fillId="0" borderId="19" xfId="0" applyNumberFormat="1" applyFont="1" applyFill="1" applyBorder="1" applyAlignment="1">
      <alignment horizontal="center" vertical="center"/>
    </xf>
    <xf numFmtId="2" fontId="40" fillId="0" borderId="22" xfId="0" applyNumberFormat="1" applyFont="1" applyFill="1" applyBorder="1" applyAlignment="1">
      <alignment horizontal="center" vertical="center"/>
    </xf>
    <xf numFmtId="0" fontId="27" fillId="0" borderId="68" xfId="0" applyFont="1" applyFill="1" applyBorder="1" applyAlignment="1">
      <alignment vertical="top"/>
    </xf>
    <xf numFmtId="2" fontId="40" fillId="0" borderId="57" xfId="0" applyNumberFormat="1" applyFont="1" applyFill="1" applyBorder="1" applyAlignment="1">
      <alignment horizontal="center" vertical="center"/>
    </xf>
    <xf numFmtId="2" fontId="40" fillId="0" borderId="25" xfId="0" applyNumberFormat="1" applyFont="1" applyFill="1" applyBorder="1" applyAlignment="1">
      <alignment horizontal="center" vertical="center"/>
    </xf>
    <xf numFmtId="2" fontId="40" fillId="0" borderId="87" xfId="0" applyNumberFormat="1" applyFont="1" applyFill="1" applyBorder="1" applyAlignment="1">
      <alignment horizontal="center" vertical="center"/>
    </xf>
    <xf numFmtId="0" fontId="43" fillId="26" borderId="110" xfId="0" applyFont="1" applyFill="1" applyBorder="1" applyAlignment="1">
      <alignment horizontal="center" vertical="center" textRotation="90"/>
    </xf>
    <xf numFmtId="0" fontId="43" fillId="26" borderId="114" xfId="0" applyFont="1" applyFill="1" applyBorder="1" applyAlignment="1">
      <alignment horizontal="center" vertical="center" textRotation="90"/>
    </xf>
    <xf numFmtId="0" fontId="43" fillId="26" borderId="88" xfId="0" applyFont="1" applyFill="1" applyBorder="1" applyAlignment="1">
      <alignment horizontal="center" vertical="center" textRotation="90"/>
    </xf>
    <xf numFmtId="0" fontId="43" fillId="26" borderId="125" xfId="0" applyFont="1" applyFill="1" applyBorder="1" applyAlignment="1">
      <alignment horizontal="center" vertical="center" textRotation="90"/>
    </xf>
    <xf numFmtId="0" fontId="49" fillId="26" borderId="131" xfId="0" applyFont="1" applyFill="1" applyBorder="1" applyAlignment="1">
      <alignment horizontal="center" vertical="center"/>
    </xf>
    <xf numFmtId="0" fontId="49" fillId="26" borderId="114" xfId="0" applyFont="1" applyFill="1" applyBorder="1" applyAlignment="1">
      <alignment horizontal="center" vertical="center"/>
    </xf>
    <xf numFmtId="0" fontId="49" fillId="26" borderId="65" xfId="0" applyFont="1" applyFill="1" applyBorder="1" applyAlignment="1">
      <alignment horizontal="center" vertical="center"/>
    </xf>
    <xf numFmtId="0" fontId="49" fillId="26" borderId="132" xfId="0" applyFont="1" applyFill="1" applyBorder="1" applyAlignment="1">
      <alignment horizontal="center" vertical="center"/>
    </xf>
    <xf numFmtId="0" fontId="49" fillId="26" borderId="127" xfId="0" applyFont="1" applyFill="1" applyBorder="1" applyAlignment="1">
      <alignment horizontal="center" vertical="center"/>
    </xf>
    <xf numFmtId="0" fontId="49" fillId="26" borderId="126" xfId="0" applyFont="1" applyFill="1" applyBorder="1" applyAlignment="1">
      <alignment horizontal="center" vertical="center"/>
    </xf>
    <xf numFmtId="0" fontId="40" fillId="25" borderId="102" xfId="0" applyFont="1" applyFill="1" applyBorder="1" applyAlignment="1">
      <alignment horizontal="center" vertical="center"/>
    </xf>
    <xf numFmtId="0" fontId="40" fillId="25" borderId="103" xfId="0" applyFont="1" applyFill="1" applyBorder="1" applyAlignment="1">
      <alignment horizontal="center" vertical="center"/>
    </xf>
    <xf numFmtId="0" fontId="40" fillId="25" borderId="106" xfId="0" applyFont="1" applyFill="1" applyBorder="1" applyAlignment="1">
      <alignment horizontal="center" vertical="center"/>
    </xf>
    <xf numFmtId="0" fontId="40" fillId="25" borderId="122" xfId="0" applyFont="1" applyFill="1" applyBorder="1" applyAlignment="1">
      <alignment horizontal="center" vertical="center"/>
    </xf>
    <xf numFmtId="0" fontId="40" fillId="25" borderId="105" xfId="0" applyFont="1" applyFill="1" applyBorder="1" applyAlignment="1">
      <alignment horizontal="center" vertical="center"/>
    </xf>
    <xf numFmtId="0" fontId="40" fillId="25" borderId="123" xfId="0" applyFont="1" applyFill="1" applyBorder="1" applyAlignment="1">
      <alignment horizontal="center" vertical="center"/>
    </xf>
    <xf numFmtId="0" fontId="40" fillId="25" borderId="19" xfId="0" applyFont="1" applyFill="1" applyBorder="1" applyAlignment="1">
      <alignment horizontal="center" vertical="center"/>
    </xf>
    <xf numFmtId="0" fontId="40" fillId="25" borderId="58" xfId="0" applyFont="1" applyFill="1" applyBorder="1" applyAlignment="1">
      <alignment horizontal="center" vertical="center"/>
    </xf>
    <xf numFmtId="0" fontId="40" fillId="25" borderId="22" xfId="0" applyFont="1" applyFill="1" applyBorder="1" applyAlignment="1">
      <alignment horizontal="center" vertical="center"/>
    </xf>
    <xf numFmtId="0" fontId="43" fillId="26" borderId="72" xfId="0" applyFont="1" applyFill="1" applyBorder="1" applyAlignment="1">
      <alignment horizontal="center" vertical="center" textRotation="90"/>
    </xf>
    <xf numFmtId="0" fontId="43" fillId="26" borderId="115" xfId="0" applyFont="1" applyFill="1" applyBorder="1" applyAlignment="1">
      <alignment horizontal="center" vertical="center"/>
    </xf>
    <xf numFmtId="0" fontId="43" fillId="26" borderId="133" xfId="0" applyFont="1" applyFill="1" applyBorder="1" applyAlignment="1">
      <alignment horizontal="center" vertical="center" textRotation="90"/>
    </xf>
    <xf numFmtId="0" fontId="43" fillId="26" borderId="67" xfId="0" applyFont="1" applyFill="1" applyBorder="1" applyAlignment="1">
      <alignment horizontal="center" vertical="center" textRotation="90"/>
    </xf>
    <xf numFmtId="0" fontId="43" fillId="26" borderId="126" xfId="0" applyFont="1" applyFill="1" applyBorder="1" applyAlignment="1">
      <alignment horizontal="center" vertical="center" textRotation="90"/>
    </xf>
    <xf numFmtId="2" fontId="27" fillId="0" borderId="57" xfId="0" applyNumberFormat="1" applyFont="1" applyFill="1" applyBorder="1" applyAlignment="1">
      <alignment horizontal="center" vertical="center"/>
    </xf>
    <xf numFmtId="2" fontId="27" fillId="0" borderId="25" xfId="0" applyNumberFormat="1" applyFont="1" applyFill="1" applyBorder="1" applyAlignment="1">
      <alignment horizontal="center" vertical="center"/>
    </xf>
    <xf numFmtId="2" fontId="27" fillId="0" borderId="87" xfId="0" applyNumberFormat="1" applyFont="1" applyFill="1" applyBorder="1" applyAlignment="1">
      <alignment horizontal="center" vertical="center"/>
    </xf>
    <xf numFmtId="0" fontId="49" fillId="26" borderId="134" xfId="0" applyFont="1" applyFill="1" applyBorder="1" applyAlignment="1">
      <alignment horizontal="center" vertical="center"/>
    </xf>
    <xf numFmtId="0" fontId="49" fillId="26" borderId="0" xfId="0" applyFont="1" applyFill="1" applyBorder="1" applyAlignment="1">
      <alignment horizontal="center" vertical="center"/>
    </xf>
    <xf numFmtId="2" fontId="27" fillId="28" borderId="17" xfId="0" applyNumberFormat="1" applyFont="1" applyFill="1" applyBorder="1" applyAlignment="1">
      <alignment horizontal="center" vertical="center"/>
    </xf>
    <xf numFmtId="2" fontId="27" fillId="28" borderId="82" xfId="0" applyNumberFormat="1" applyFont="1" applyFill="1" applyBorder="1" applyAlignment="1">
      <alignment horizontal="center" vertical="center"/>
    </xf>
    <xf numFmtId="2" fontId="27" fillId="28" borderId="23" xfId="0" applyNumberFormat="1" applyFont="1" applyFill="1" applyBorder="1" applyAlignment="1">
      <alignment horizontal="center" vertical="center"/>
    </xf>
    <xf numFmtId="2" fontId="27" fillId="28" borderId="60" xfId="0" applyNumberFormat="1" applyFont="1" applyFill="1" applyBorder="1" applyAlignment="1">
      <alignment horizontal="center" vertical="center"/>
    </xf>
    <xf numFmtId="2" fontId="27" fillId="28" borderId="32" xfId="0" applyNumberFormat="1" applyFont="1" applyFill="1" applyBorder="1" applyAlignment="1">
      <alignment horizontal="center" vertical="center"/>
    </xf>
    <xf numFmtId="0" fontId="34" fillId="26" borderId="133" xfId="0" applyFont="1" applyFill="1" applyBorder="1" applyAlignment="1">
      <alignment horizontal="center" vertical="center" textRotation="90"/>
    </xf>
    <xf numFmtId="0" fontId="34" fillId="26" borderId="88" xfId="0" applyFont="1" applyFill="1" applyBorder="1" applyAlignment="1">
      <alignment horizontal="center" vertical="center" textRotation="90"/>
    </xf>
    <xf numFmtId="0" fontId="34" fillId="26" borderId="125" xfId="0" applyFont="1" applyFill="1" applyBorder="1" applyAlignment="1">
      <alignment horizontal="center" vertical="center" textRotation="90"/>
    </xf>
    <xf numFmtId="0" fontId="34" fillId="26" borderId="129" xfId="0" applyFont="1" applyFill="1" applyBorder="1" applyAlignment="1">
      <alignment horizontal="center" vertical="center"/>
    </xf>
    <xf numFmtId="0" fontId="34" fillId="26" borderId="0" xfId="0" applyFont="1" applyFill="1" applyBorder="1" applyAlignment="1">
      <alignment horizontal="center" vertical="center"/>
    </xf>
    <xf numFmtId="0" fontId="34" fillId="26" borderId="127" xfId="0" applyFont="1" applyFill="1" applyBorder="1" applyAlignment="1">
      <alignment horizontal="center" vertical="center"/>
    </xf>
    <xf numFmtId="49" fontId="30" fillId="0" borderId="21" xfId="0" applyNumberFormat="1" applyFont="1" applyFill="1" applyBorder="1" applyAlignment="1">
      <alignment horizontal="center" vertical="center"/>
    </xf>
    <xf numFmtId="49" fontId="30" fillId="0" borderId="26" xfId="0" applyNumberFormat="1" applyFont="1" applyFill="1" applyBorder="1" applyAlignment="1">
      <alignment horizontal="center" vertical="center"/>
    </xf>
    <xf numFmtId="49" fontId="30" fillId="0" borderId="27" xfId="0" applyNumberFormat="1" applyFont="1" applyFill="1" applyBorder="1" applyAlignment="1">
      <alignment horizontal="center" vertical="center"/>
    </xf>
    <xf numFmtId="49" fontId="30" fillId="0" borderId="35" xfId="0" applyNumberFormat="1" applyFont="1" applyFill="1" applyBorder="1" applyAlignment="1">
      <alignment horizontal="center" vertical="center"/>
    </xf>
    <xf numFmtId="0" fontId="30" fillId="0" borderId="19" xfId="0" applyFont="1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30" fillId="0" borderId="22" xfId="0" applyFont="1" applyFill="1" applyBorder="1" applyAlignment="1">
      <alignment horizontal="center" vertical="center"/>
    </xf>
    <xf numFmtId="0" fontId="34" fillId="26" borderId="72" xfId="0" applyFont="1" applyFill="1" applyBorder="1" applyAlignment="1">
      <alignment horizontal="center" vertical="center" textRotation="90"/>
    </xf>
    <xf numFmtId="0" fontId="34" fillId="26" borderId="115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59" xfId="0" applyFont="1" applyFill="1" applyBorder="1" applyAlignment="1">
      <alignment horizontal="center" vertical="center"/>
    </xf>
    <xf numFmtId="2" fontId="30" fillId="0" borderId="82" xfId="0" applyNumberFormat="1" applyFont="1" applyFill="1" applyBorder="1" applyAlignment="1">
      <alignment horizontal="center" vertical="center"/>
    </xf>
    <xf numFmtId="2" fontId="30" fillId="0" borderId="32" xfId="0" applyNumberFormat="1" applyFont="1" applyFill="1" applyBorder="1" applyAlignment="1">
      <alignment horizontal="center" vertical="center"/>
    </xf>
    <xf numFmtId="2" fontId="30" fillId="0" borderId="17" xfId="0" applyNumberFormat="1" applyFont="1" applyFill="1" applyBorder="1" applyAlignment="1">
      <alignment horizontal="center" vertical="center"/>
    </xf>
    <xf numFmtId="2" fontId="30" fillId="0" borderId="71" xfId="0" applyNumberFormat="1" applyFont="1" applyFill="1" applyBorder="1" applyAlignment="1">
      <alignment horizontal="center" vertical="center"/>
    </xf>
    <xf numFmtId="2" fontId="30" fillId="0" borderId="49" xfId="0" applyNumberFormat="1" applyFont="1" applyFill="1" applyBorder="1" applyAlignment="1">
      <alignment horizontal="center" vertical="center"/>
    </xf>
    <xf numFmtId="2" fontId="30" fillId="27" borderId="70" xfId="0" applyNumberFormat="1" applyFont="1" applyFill="1" applyBorder="1" applyAlignment="1">
      <alignment horizontal="center" vertical="center"/>
    </xf>
    <xf numFmtId="2" fontId="30" fillId="27" borderId="71" xfId="0" applyNumberFormat="1" applyFont="1" applyFill="1" applyBorder="1" applyAlignment="1">
      <alignment horizontal="center" vertical="center"/>
    </xf>
    <xf numFmtId="2" fontId="30" fillId="27" borderId="49" xfId="0" applyNumberFormat="1" applyFont="1" applyFill="1" applyBorder="1" applyAlignment="1">
      <alignment horizontal="center" vertical="center"/>
    </xf>
    <xf numFmtId="0" fontId="30" fillId="25" borderId="70" xfId="0" applyFont="1" applyFill="1" applyBorder="1" applyAlignment="1">
      <alignment horizontal="center"/>
    </xf>
    <xf numFmtId="0" fontId="30" fillId="25" borderId="71" xfId="0" applyFont="1" applyFill="1" applyBorder="1" applyAlignment="1">
      <alignment horizontal="center"/>
    </xf>
    <xf numFmtId="0" fontId="30" fillId="25" borderId="49" xfId="0" applyFont="1" applyFill="1" applyBorder="1" applyAlignment="1">
      <alignment horizontal="center"/>
    </xf>
    <xf numFmtId="2" fontId="30" fillId="0" borderId="19" xfId="0" applyNumberFormat="1" applyFont="1" applyFill="1" applyBorder="1" applyAlignment="1">
      <alignment horizontal="center" vertical="center"/>
    </xf>
    <xf numFmtId="2" fontId="30" fillId="0" borderId="58" xfId="0" applyNumberFormat="1" applyFont="1" applyFill="1" applyBorder="1" applyAlignment="1">
      <alignment horizontal="center" vertical="center"/>
    </xf>
    <xf numFmtId="2" fontId="30" fillId="0" borderId="24" xfId="0" applyNumberFormat="1" applyFont="1" applyFill="1" applyBorder="1" applyAlignment="1">
      <alignment horizontal="center" vertical="center"/>
    </xf>
    <xf numFmtId="2" fontId="30" fillId="0" borderId="22" xfId="0" applyNumberFormat="1" applyFont="1" applyFill="1" applyBorder="1" applyAlignment="1">
      <alignment horizontal="center" vertical="center"/>
    </xf>
    <xf numFmtId="2" fontId="30" fillId="0" borderId="59" xfId="0" applyNumberFormat="1" applyFont="1" applyFill="1" applyBorder="1" applyAlignment="1">
      <alignment horizontal="center" vertical="center"/>
    </xf>
    <xf numFmtId="0" fontId="30" fillId="27" borderId="58" xfId="0" applyFont="1" applyFill="1" applyBorder="1" applyAlignment="1">
      <alignment horizontal="center" vertical="center"/>
    </xf>
    <xf numFmtId="0" fontId="30" fillId="27" borderId="22" xfId="0" applyFont="1" applyFill="1" applyBorder="1" applyAlignment="1">
      <alignment horizontal="center" vertical="center"/>
    </xf>
    <xf numFmtId="0" fontId="30" fillId="25" borderId="19" xfId="0" applyFont="1" applyFill="1" applyBorder="1" applyAlignment="1">
      <alignment horizontal="center"/>
    </xf>
    <xf numFmtId="0" fontId="30" fillId="25" borderId="58" xfId="0" applyFont="1" applyFill="1" applyBorder="1" applyAlignment="1">
      <alignment horizontal="center"/>
    </xf>
    <xf numFmtId="0" fontId="30" fillId="25" borderId="22" xfId="0" applyFont="1" applyFill="1" applyBorder="1" applyAlignment="1">
      <alignment horizontal="center"/>
    </xf>
    <xf numFmtId="0" fontId="23" fillId="26" borderId="110" xfId="0" applyFont="1" applyFill="1" applyBorder="1" applyAlignment="1">
      <alignment horizontal="center" vertical="center" textRotation="90"/>
    </xf>
    <xf numFmtId="0" fontId="23" fillId="26" borderId="114" xfId="0" applyFont="1" applyFill="1" applyBorder="1" applyAlignment="1">
      <alignment horizontal="center" vertical="center" textRotation="90"/>
    </xf>
    <xf numFmtId="0" fontId="23" fillId="26" borderId="88" xfId="0" applyFont="1" applyFill="1" applyBorder="1" applyAlignment="1">
      <alignment horizontal="center" vertical="center" textRotation="90"/>
    </xf>
    <xf numFmtId="0" fontId="23" fillId="26" borderId="0" xfId="0" applyFont="1" applyFill="1" applyBorder="1" applyAlignment="1">
      <alignment horizontal="center" vertical="center" textRotation="90"/>
    </xf>
    <xf numFmtId="0" fontId="23" fillId="26" borderId="125" xfId="0" applyFont="1" applyFill="1" applyBorder="1" applyAlignment="1">
      <alignment horizontal="center" vertical="center" textRotation="90"/>
    </xf>
    <xf numFmtId="0" fontId="23" fillId="26" borderId="127" xfId="0" applyFont="1" applyFill="1" applyBorder="1" applyAlignment="1">
      <alignment horizontal="center" vertical="center" textRotation="90"/>
    </xf>
    <xf numFmtId="0" fontId="33" fillId="26" borderId="131" xfId="0" applyFont="1" applyFill="1" applyBorder="1" applyAlignment="1">
      <alignment horizontal="center" vertical="center"/>
    </xf>
    <xf numFmtId="0" fontId="33" fillId="26" borderId="114" xfId="0" applyFont="1" applyFill="1" applyBorder="1" applyAlignment="1">
      <alignment horizontal="center" vertical="center"/>
    </xf>
    <xf numFmtId="0" fontId="33" fillId="26" borderId="65" xfId="0" applyFont="1" applyFill="1" applyBorder="1" applyAlignment="1">
      <alignment horizontal="center" vertical="center"/>
    </xf>
    <xf numFmtId="0" fontId="33" fillId="26" borderId="132" xfId="0" applyFont="1" applyFill="1" applyBorder="1" applyAlignment="1">
      <alignment horizontal="center" vertical="center"/>
    </xf>
    <xf numFmtId="0" fontId="33" fillId="26" borderId="127" xfId="0" applyFont="1" applyFill="1" applyBorder="1" applyAlignment="1">
      <alignment horizontal="center" vertical="center"/>
    </xf>
    <xf numFmtId="0" fontId="33" fillId="26" borderId="126" xfId="0" applyFont="1" applyFill="1" applyBorder="1" applyAlignment="1">
      <alignment horizontal="center" vertical="center"/>
    </xf>
    <xf numFmtId="49" fontId="27" fillId="28" borderId="0" xfId="0" applyNumberFormat="1" applyFont="1" applyFill="1" applyBorder="1" applyAlignment="1">
      <alignment horizontal="center"/>
    </xf>
    <xf numFmtId="49" fontId="30" fillId="0" borderId="21" xfId="0" applyNumberFormat="1" applyFont="1" applyFill="1" applyBorder="1" applyAlignment="1">
      <alignment horizontal="center"/>
    </xf>
    <xf numFmtId="49" fontId="30" fillId="0" borderId="26" xfId="0" applyNumberFormat="1" applyFont="1" applyFill="1" applyBorder="1" applyAlignment="1">
      <alignment horizontal="center"/>
    </xf>
    <xf numFmtId="49" fontId="30" fillId="0" borderId="27" xfId="0" applyNumberFormat="1" applyFont="1" applyFill="1" applyBorder="1" applyAlignment="1">
      <alignment horizontal="center"/>
    </xf>
    <xf numFmtId="0" fontId="34" fillId="26" borderId="0" xfId="0" applyFont="1" applyFill="1" applyBorder="1" applyAlignment="1">
      <alignment horizontal="center" vertical="center" textRotation="90"/>
    </xf>
    <xf numFmtId="0" fontId="30" fillId="0" borderId="58" xfId="0" applyFont="1" applyFill="1" applyBorder="1" applyAlignment="1">
      <alignment horizontal="center"/>
    </xf>
    <xf numFmtId="0" fontId="30" fillId="0" borderId="24" xfId="0" applyFont="1" applyFill="1" applyBorder="1" applyAlignment="1">
      <alignment horizontal="center"/>
    </xf>
    <xf numFmtId="0" fontId="30" fillId="0" borderId="19" xfId="0" applyFont="1" applyFill="1" applyBorder="1" applyAlignment="1">
      <alignment horizontal="center"/>
    </xf>
    <xf numFmtId="0" fontId="30" fillId="0" borderId="59" xfId="0" applyFont="1" applyFill="1" applyBorder="1" applyAlignment="1">
      <alignment horizontal="center"/>
    </xf>
    <xf numFmtId="0" fontId="30" fillId="0" borderId="22" xfId="0" applyFont="1" applyFill="1" applyBorder="1" applyAlignment="1">
      <alignment horizontal="center"/>
    </xf>
    <xf numFmtId="0" fontId="34" fillId="26" borderId="129" xfId="0" applyFont="1" applyFill="1" applyBorder="1" applyAlignment="1">
      <alignment horizontal="center" vertical="center" textRotation="90"/>
    </xf>
    <xf numFmtId="0" fontId="34" fillId="26" borderId="127" xfId="0" applyFont="1" applyFill="1" applyBorder="1" applyAlignment="1">
      <alignment horizontal="center" vertical="center" textRotation="90"/>
    </xf>
    <xf numFmtId="0" fontId="34" fillId="26" borderId="130" xfId="0" applyFont="1" applyFill="1" applyBorder="1" applyAlignment="1">
      <alignment horizontal="center" vertical="center"/>
    </xf>
    <xf numFmtId="0" fontId="34" fillId="26" borderId="67" xfId="0" applyFont="1" applyFill="1" applyBorder="1" applyAlignment="1">
      <alignment horizontal="center" vertical="center"/>
    </xf>
    <xf numFmtId="0" fontId="34" fillId="26" borderId="126" xfId="0" applyFont="1" applyFill="1" applyBorder="1" applyAlignment="1">
      <alignment horizontal="center" vertical="center"/>
    </xf>
    <xf numFmtId="2" fontId="30" fillId="0" borderId="71" xfId="0" applyNumberFormat="1" applyFont="1" applyFill="1" applyBorder="1" applyAlignment="1">
      <alignment horizontal="center"/>
    </xf>
    <xf numFmtId="2" fontId="30" fillId="0" borderId="49" xfId="0" applyNumberFormat="1" applyFont="1" applyFill="1" applyBorder="1" applyAlignment="1">
      <alignment horizontal="center"/>
    </xf>
    <xf numFmtId="2" fontId="30" fillId="0" borderId="70" xfId="0" applyNumberFormat="1" applyFont="1" applyFill="1" applyBorder="1" applyAlignment="1">
      <alignment horizontal="center"/>
    </xf>
    <xf numFmtId="0" fontId="30" fillId="0" borderId="71" xfId="0" applyFont="1" applyFill="1" applyBorder="1" applyAlignment="1">
      <alignment horizontal="center"/>
    </xf>
    <xf numFmtId="0" fontId="30" fillId="0" borderId="49" xfId="0" applyFont="1" applyFill="1" applyBorder="1" applyAlignment="1">
      <alignment horizontal="center"/>
    </xf>
    <xf numFmtId="2" fontId="30" fillId="27" borderId="70" xfId="0" applyNumberFormat="1" applyFont="1" applyFill="1" applyBorder="1" applyAlignment="1">
      <alignment horizontal="center"/>
    </xf>
    <xf numFmtId="0" fontId="30" fillId="27" borderId="71" xfId="0" applyFont="1" applyFill="1" applyBorder="1" applyAlignment="1">
      <alignment horizontal="center"/>
    </xf>
    <xf numFmtId="0" fontId="30" fillId="27" borderId="49" xfId="0" applyFont="1" applyFill="1" applyBorder="1" applyAlignment="1">
      <alignment horizontal="center"/>
    </xf>
    <xf numFmtId="49" fontId="30" fillId="0" borderId="115" xfId="0" applyNumberFormat="1" applyFont="1" applyFill="1" applyBorder="1" applyAlignment="1">
      <alignment horizontal="center"/>
    </xf>
    <xf numFmtId="49" fontId="30" fillId="0" borderId="73" xfId="0" applyNumberFormat="1" applyFont="1" applyFill="1" applyBorder="1" applyAlignment="1">
      <alignment horizontal="center"/>
    </xf>
    <xf numFmtId="49" fontId="30" fillId="0" borderId="124" xfId="0" applyNumberFormat="1" applyFont="1" applyFill="1" applyBorder="1" applyAlignment="1">
      <alignment horizontal="center"/>
    </xf>
    <xf numFmtId="49" fontId="30" fillId="0" borderId="69" xfId="0" applyNumberFormat="1" applyFont="1" applyFill="1" applyBorder="1" applyAlignment="1">
      <alignment horizontal="center"/>
    </xf>
    <xf numFmtId="2" fontId="30" fillId="0" borderId="59" xfId="0" applyNumberFormat="1" applyFont="1" applyFill="1" applyBorder="1" applyAlignment="1">
      <alignment horizontal="center"/>
    </xf>
    <xf numFmtId="2" fontId="30" fillId="0" borderId="58" xfId="0" applyNumberFormat="1" applyFont="1" applyFill="1" applyBorder="1" applyAlignment="1">
      <alignment horizontal="center"/>
    </xf>
    <xf numFmtId="2" fontId="30" fillId="0" borderId="24" xfId="0" applyNumberFormat="1" applyFont="1" applyFill="1" applyBorder="1" applyAlignment="1">
      <alignment horizontal="center"/>
    </xf>
    <xf numFmtId="2" fontId="30" fillId="0" borderId="19" xfId="0" applyNumberFormat="1" applyFont="1" applyFill="1" applyBorder="1" applyAlignment="1">
      <alignment horizontal="center"/>
    </xf>
    <xf numFmtId="2" fontId="30" fillId="0" borderId="22" xfId="0" applyNumberFormat="1" applyFont="1" applyFill="1" applyBorder="1" applyAlignment="1">
      <alignment horizontal="center"/>
    </xf>
    <xf numFmtId="49" fontId="30" fillId="0" borderId="74" xfId="0" applyNumberFormat="1" applyFont="1" applyFill="1" applyBorder="1" applyAlignment="1">
      <alignment horizontal="center"/>
    </xf>
    <xf numFmtId="49" fontId="30" fillId="0" borderId="35" xfId="0" applyNumberFormat="1" applyFont="1" applyFill="1" applyBorder="1" applyAlignment="1">
      <alignment horizontal="center"/>
    </xf>
    <xf numFmtId="2" fontId="30" fillId="27" borderId="19" xfId="0" applyNumberFormat="1" applyFont="1" applyFill="1" applyBorder="1" applyAlignment="1">
      <alignment horizontal="center"/>
    </xf>
    <xf numFmtId="2" fontId="30" fillId="27" borderId="58" xfId="0" applyNumberFormat="1" applyFont="1" applyFill="1" applyBorder="1" applyAlignment="1">
      <alignment horizontal="center"/>
    </xf>
    <xf numFmtId="2" fontId="30" fillId="27" borderId="22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25" borderId="63" xfId="0" applyFont="1" applyFill="1" applyBorder="1" applyAlignment="1">
      <alignment horizontal="center"/>
    </xf>
  </cellXfs>
  <cellStyles count="64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20% - Akzent1" xfId="7" xr:uid="{00000000-0005-0000-0000-000006000000}"/>
    <cellStyle name="20% - Akzent2" xfId="8" xr:uid="{00000000-0005-0000-0000-000007000000}"/>
    <cellStyle name="20% - Akzent3" xfId="9" xr:uid="{00000000-0005-0000-0000-000008000000}"/>
    <cellStyle name="20% - Akzent4" xfId="10" xr:uid="{00000000-0005-0000-0000-000009000000}"/>
    <cellStyle name="20% - Akzent5" xfId="11" xr:uid="{00000000-0005-0000-0000-00000A000000}"/>
    <cellStyle name="20% - Akzent6" xfId="12" xr:uid="{00000000-0005-0000-0000-00000B000000}"/>
    <cellStyle name="40 % - Akzent1" xfId="13" builtinId="31" customBuiltin="1"/>
    <cellStyle name="40 % - Akzent2" xfId="14" builtinId="35" customBuiltin="1"/>
    <cellStyle name="40 % - Akzent3" xfId="15" builtinId="39" customBuiltin="1"/>
    <cellStyle name="40 % - Akzent4" xfId="16" builtinId="43" customBuiltin="1"/>
    <cellStyle name="40 % - Akzent5" xfId="17" builtinId="47" customBuiltin="1"/>
    <cellStyle name="40 % - Akzent6" xfId="18" builtinId="51" customBuiltin="1"/>
    <cellStyle name="40% - Akzent1" xfId="19" xr:uid="{00000000-0005-0000-0000-000012000000}"/>
    <cellStyle name="40% - Akzent2" xfId="20" xr:uid="{00000000-0005-0000-0000-000013000000}"/>
    <cellStyle name="40% - Akzent3" xfId="21" xr:uid="{00000000-0005-0000-0000-000014000000}"/>
    <cellStyle name="40% - Akzent4" xfId="22" xr:uid="{00000000-0005-0000-0000-000015000000}"/>
    <cellStyle name="40% - Akzent5" xfId="23" xr:uid="{00000000-0005-0000-0000-000016000000}"/>
    <cellStyle name="40% - Akzent6" xfId="24" xr:uid="{00000000-0005-0000-0000-000017000000}"/>
    <cellStyle name="60 % - Akzent1" xfId="25" builtinId="32" customBuiltin="1"/>
    <cellStyle name="60 % - Akzent2" xfId="26" builtinId="36" customBuiltin="1"/>
    <cellStyle name="60 % - Akzent3" xfId="27" builtinId="40" customBuiltin="1"/>
    <cellStyle name="60 % - Akzent4" xfId="28" builtinId="44" customBuiltin="1"/>
    <cellStyle name="60 % - Akzent5" xfId="29" builtinId="48" customBuiltin="1"/>
    <cellStyle name="60 % - Akzent6" xfId="30" builtinId="52" customBuiltin="1"/>
    <cellStyle name="60% - Akzent1" xfId="31" xr:uid="{00000000-0005-0000-0000-00001E000000}"/>
    <cellStyle name="60% - Akzent2" xfId="32" xr:uid="{00000000-0005-0000-0000-00001F000000}"/>
    <cellStyle name="60% - Akzent3" xfId="33" xr:uid="{00000000-0005-0000-0000-000020000000}"/>
    <cellStyle name="60% - Akzent4" xfId="34" xr:uid="{00000000-0005-0000-0000-000021000000}"/>
    <cellStyle name="60% - Akzent5" xfId="35" xr:uid="{00000000-0005-0000-0000-000022000000}"/>
    <cellStyle name="60% - Akzent6" xfId="36" xr:uid="{00000000-0005-0000-0000-000023000000}"/>
    <cellStyle name="Akzent1" xfId="37" builtinId="29" customBuiltin="1"/>
    <cellStyle name="Akzent2" xfId="38" builtinId="33" customBuiltin="1"/>
    <cellStyle name="Akzent3" xfId="39" builtinId="37" customBuiltin="1"/>
    <cellStyle name="Akzent4" xfId="40" builtinId="41" customBuiltin="1"/>
    <cellStyle name="Akzent5" xfId="41" builtinId="45" customBuiltin="1"/>
    <cellStyle name="Akzent6" xfId="42" builtinId="49" customBuiltin="1"/>
    <cellStyle name="Ausgabe" xfId="43" builtinId="21" customBuiltin="1"/>
    <cellStyle name="Berechnung" xfId="44" builtinId="22" customBuiltin="1"/>
    <cellStyle name="Eingabe" xfId="45" builtinId="20" customBuiltin="1"/>
    <cellStyle name="Ergebnis" xfId="46" builtinId="25" customBuiltin="1"/>
    <cellStyle name="Erklärender Text" xfId="47" builtinId="53" customBuiltin="1"/>
    <cellStyle name="Gut" xfId="48" builtinId="26" customBuiltin="1"/>
    <cellStyle name="Komma" xfId="49" builtinId="3"/>
    <cellStyle name="Neutral" xfId="50" builtinId="28" customBuiltin="1"/>
    <cellStyle name="Notiz" xfId="51" builtinId="10" customBuiltin="1"/>
    <cellStyle name="Schlecht" xfId="52" builtinId="27" customBuiltin="1"/>
    <cellStyle name="Standard" xfId="0" builtinId="0"/>
    <cellStyle name="Standard 2" xfId="53" xr:uid="{00000000-0005-0000-0000-000035000000}"/>
    <cellStyle name="Standard 3" xfId="54" xr:uid="{00000000-0005-0000-0000-000036000000}"/>
    <cellStyle name="Standard 4" xfId="55" xr:uid="{00000000-0005-0000-0000-000037000000}"/>
    <cellStyle name="Überschrift" xfId="56" builtinId="15" customBuiltin="1"/>
    <cellStyle name="Überschrift 1" xfId="57" builtinId="16" customBuiltin="1"/>
    <cellStyle name="Überschrift 2" xfId="58" builtinId="17" customBuiltin="1"/>
    <cellStyle name="Überschrift 3" xfId="59" builtinId="18" customBuiltin="1"/>
    <cellStyle name="Überschrift 4" xfId="60" builtinId="19" customBuiltin="1"/>
    <cellStyle name="Verknüpfte Zelle" xfId="61" builtinId="24" customBuiltin="1"/>
    <cellStyle name="Warnender Text" xfId="62" builtinId="11" customBuiltin="1"/>
    <cellStyle name="Zelle überprüfen" xfId="63" builtinId="23" customBuiltin="1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E173"/>
  <sheetViews>
    <sheetView tabSelected="1" view="pageBreakPreview" zoomScale="80" zoomScaleNormal="70" zoomScaleSheetLayoutView="80" zoomScalePageLayoutView="24" workbookViewId="0">
      <selection activeCell="AZ25" sqref="AZ25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7" width="8.140625" customWidth="1"/>
    <col min="8" max="9" width="6.7109375" customWidth="1"/>
    <col min="10" max="10" width="7.28515625" customWidth="1"/>
    <col min="11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20.42578125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702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702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 s="270" t="s">
        <v>54</v>
      </c>
      <c r="C7" s="856"/>
      <c r="D7" s="857"/>
      <c r="E7" s="857"/>
      <c r="F7" s="858"/>
      <c r="G7" s="940"/>
      <c r="H7" s="941"/>
      <c r="I7" s="941"/>
      <c r="J7" s="941"/>
      <c r="K7" s="94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7.100000000000001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05:57</v>
      </c>
      <c r="H10" s="99" t="str">
        <f>TEXT((TIME(0,LEFT('JUGEND-DOSB 2020'!F7,FIND(":",'JUGEND-DOSB 2020'!F7)-1),RIGHT('JUGEND-DOSB 2020'!F7,2)))*$BC$10,"[mm]:ss")</f>
        <v>05:15</v>
      </c>
      <c r="I10" s="100" t="str">
        <f>TEXT((TIME(0,LEFT('JUGEND-DOSB 2020'!G7,FIND(":",'JUGEND-DOSB 2020'!G7)-1),RIGHT('JUGEND-DOSB 2020'!G7,2)))*$BC$10,"[mm]:ss")</f>
        <v>04:28</v>
      </c>
      <c r="J10" s="108" t="str">
        <f>TEXT((TIME(0,LEFT('JUGEND-DOSB 2020'!H7,FIND(":",'JUGEND-DOSB 2020'!H7)-1),RIGHT('JUGEND-DOSB 2020'!H7,2)))*$BC$10,"[mm]:ss")</f>
        <v>05:52</v>
      </c>
      <c r="K10" s="99" t="str">
        <f>TEXT((TIME(0,LEFT('JUGEND-DOSB 2020'!I7,FIND(":",'JUGEND-DOSB 2020'!I7)-1),RIGHT('JUGEND-DOSB 2020'!I7,2)))*$BC$10,"[mm]:ss")</f>
        <v>05:05</v>
      </c>
      <c r="L10" s="100" t="str">
        <f>TEXT((TIME(0,LEFT('JUGEND-DOSB 2020'!J7,FIND(":",'JUGEND-DOSB 2020'!J7)-1),RIGHT('JUGEND-DOSB 2020'!J7,2)))*$BC$10,"[mm]:ss")</f>
        <v>04:23</v>
      </c>
      <c r="M10" s="108" t="str">
        <f>TEXT((TIME(0,LEFT('JUGEND-DOSB 2020'!K7,FIND(":",'JUGEND-DOSB 2020'!K7)-1),RIGHT('JUGEND-DOSB 2020'!K7,2)))*$BC$10,"[mm]:ss")</f>
        <v>05:36</v>
      </c>
      <c r="N10" s="99" t="str">
        <f>TEXT((TIME(0,LEFT('JUGEND-DOSB 2020'!L7,FIND(":",'JUGEND-DOSB 2020'!L7)-1),RIGHT('JUGEND-DOSB 2020'!L7,2)))*$BC$10,"[mm]:ss")</f>
        <v>04:54</v>
      </c>
      <c r="O10" s="100" t="str">
        <f>TEXT((TIME(0,LEFT('JUGEND-DOSB 2020'!M7,FIND(":",'JUGEND-DOSB 2020'!M7)-1),RIGHT('JUGEND-DOSB 2020'!M7,2)))*$BC$10,"[mm]:ss")</f>
        <v>04:12</v>
      </c>
      <c r="P10" s="108" t="str">
        <f>TEXT((TIME(0,LEFT('JUGEND-DOSB 2020'!N7,FIND(":",'JUGEND-DOSB 2020'!N7)-1),RIGHT('JUGEND-DOSB 2020'!N7,2)))*$BC$10,"[mm]:ss")</f>
        <v>05:26</v>
      </c>
      <c r="Q10" s="99" t="str">
        <f>TEXT((TIME(0,LEFT('JUGEND-DOSB 2020'!O7,FIND(":",'JUGEND-DOSB 2020'!O7)-1),RIGHT('JUGEND-DOSB 2020'!O7,2)))*$BC$10,"[mm]:ss")</f>
        <v>04:38</v>
      </c>
      <c r="R10" s="100" t="str">
        <f>TEXT((TIME(0,LEFT('JUGEND-DOSB 2020'!P7,FIND(":",'JUGEND-DOSB 2020'!P7)-1),RIGHT('JUGEND-DOSB 2020'!P7,2)))*$BC$10,"[mm]:ss")</f>
        <v>03:56</v>
      </c>
      <c r="S10" s="108" t="str">
        <f>TEXT((TIME(0,LEFT('JUGEND-DOSB 2020'!Q7,FIND(":",'JUGEND-DOSB 2020'!Q7)-1),RIGHT('JUGEND-DOSB 2020'!Q7,2)))*$BC$10,"[mm]:ss")</f>
        <v>05:15</v>
      </c>
      <c r="T10" s="99" t="str">
        <f>TEXT((TIME(0,LEFT('JUGEND-DOSB 2020'!R7,FIND(":",'JUGEND-DOSB 2020'!R7)-1),RIGHT('JUGEND-DOSB 2020'!R7,2)))*$BC$10,"[mm]:ss")</f>
        <v>04:33</v>
      </c>
      <c r="U10" s="660" t="str">
        <f>TEXT((TIME(0,LEFT('JUGEND-DOSB 2020'!S7,FIND(":",'JUGEND-DOSB 2020'!S7)-1),RIGHT('JUGEND-DOSB 2020'!S7,2)))*$BC$10,"[mm]:ss")</f>
        <v>03:46</v>
      </c>
      <c r="V10" s="661" t="str">
        <f>TEXT((TIME(0,LEFT('JUGEND-DOSB 2020'!T7,FIND(":",'JUGEND-DOSB 2020'!T7)-1),RIGHT('JUGEND-DOSB 2020'!T7,2)))*$BC$10,"[mm]:ss")</f>
        <v>05:05</v>
      </c>
      <c r="W10" s="662" t="str">
        <f>TEXT((TIME(0,LEFT('JUGEND-DOSB 2020'!U7,FIND(":",'JUGEND-DOSB 2020'!U7)-1),RIGHT('JUGEND-DOSB 2020'!U7,2)))*$BC$10,"[mm]:ss")</f>
        <v>04:17</v>
      </c>
      <c r="X10" s="660" t="str">
        <f>TEXT((TIME(0,LEFT('JUGEND-DOSB 2020'!V7,FIND(":",'JUGEND-DOSB 2020'!V7)-1),RIGHT('JUGEND-DOSB 2020'!V7,2)))*$BC$10,"[mm]:ss")</f>
        <v>03:35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05:57</v>
      </c>
      <c r="AI10" s="99" t="str">
        <f>TEXT((TIME(0,LEFT('JUGEND-DOSB 2020'!F38,FIND(":",'JUGEND-DOSB 2020'!F38)-1),RIGHT('JUGEND-DOSB 2020'!F38,2)))*$BC$10,"[mm]:ss")</f>
        <v>05:15</v>
      </c>
      <c r="AJ10" s="100" t="str">
        <f>TEXT((TIME(0,LEFT('JUGEND-DOSB 2020'!G38,FIND(":",'JUGEND-DOSB 2020'!G38)-1),RIGHT('JUGEND-DOSB 2020'!G38,2)))*$BC$10,"[mm]:ss")</f>
        <v>04:28</v>
      </c>
      <c r="AK10" s="108" t="str">
        <f>TEXT((TIME(0,LEFT('JUGEND-DOSB 2020'!H38,FIND(":",'JUGEND-DOSB 2020'!H38)-1),RIGHT('JUGEND-DOSB 2020'!H38,2)))*$BC$10,"[mm]:ss")</f>
        <v>05:41</v>
      </c>
      <c r="AL10" s="99" t="str">
        <f>TEXT((TIME(0,LEFT('JUGEND-DOSB 2020'!I38,FIND(":",'JUGEND-DOSB 2020'!I38)-1),RIGHT('JUGEND-DOSB 2020'!I38,2)))*$BC$10,"[mm]:ss")</f>
        <v>04:54</v>
      </c>
      <c r="AM10" s="100" t="str">
        <f>TEXT((TIME(0,LEFT('JUGEND-DOSB 2020'!J38,FIND(":",'JUGEND-DOSB 2020'!J38)-1),RIGHT('JUGEND-DOSB 2020'!J38,2)))*$BC$10,"[mm]:ss")</f>
        <v>04:07</v>
      </c>
      <c r="AN10" s="108" t="str">
        <f>TEXT((TIME(0,LEFT('JUGEND-DOSB 2020'!K38,FIND(":",'JUGEND-DOSB 2020'!K38)-1),RIGHT('JUGEND-DOSB 2020'!K38,2)))*$BC$10,"[mm]:ss")</f>
        <v>05:20</v>
      </c>
      <c r="AO10" s="99" t="str">
        <f>TEXT((TIME(0,LEFT('JUGEND-DOSB 2020'!L38,FIND(":",'JUGEND-DOSB 2020'!L38)-1),RIGHT('JUGEND-DOSB 2020'!L38,2)))*$BC$10,"[mm]:ss")</f>
        <v>04:33</v>
      </c>
      <c r="AP10" s="100" t="str">
        <f>TEXT((TIME(0,LEFT('JUGEND-DOSB 2020'!M38,FIND(":",'JUGEND-DOSB 2020'!M38)-1),RIGHT('JUGEND-DOSB 2020'!M38,2)))*$BC$10,"[mm]:ss")</f>
        <v>03:46</v>
      </c>
      <c r="AQ10" s="108" t="str">
        <f>TEXT((TIME(0,LEFT('JUGEND-DOSB 2020'!N38,FIND(":",'JUGEND-DOSB 2020'!N38)-1),RIGHT('JUGEND-DOSB 2020'!N38,2)))*$BC$10,"[mm]:ss")</f>
        <v>04:59</v>
      </c>
      <c r="AR10" s="99" t="str">
        <f>TEXT((TIME(0,LEFT('JUGEND-DOSB 2020'!O38,FIND(":",'JUGEND-DOSB 2020'!O38)-1),RIGHT('JUGEND-DOSB 2020'!O38,2)))*$BC$10,"[mm]:ss")</f>
        <v>04:12</v>
      </c>
      <c r="AS10" s="100" t="str">
        <f>TEXT((TIME(0,LEFT('JUGEND-DOSB 2020'!P38,FIND(":",'JUGEND-DOSB 2020'!P38)-1),RIGHT('JUGEND-DOSB 2020'!P38,2)))*$BC$10,"[mm]:ss")</f>
        <v>03:25</v>
      </c>
      <c r="AT10" s="108" t="str">
        <f>TEXT((TIME(0,LEFT('JUGEND-DOSB 2020'!Q38,FIND(":",'JUGEND-DOSB 2020'!Q38)-1),RIGHT('JUGEND-DOSB 2020'!Q38,2)))*$BC$10,"[mm]:ss")</f>
        <v>04:33</v>
      </c>
      <c r="AU10" s="99" t="str">
        <f>TEXT((TIME(0,LEFT('JUGEND-DOSB 2020'!R38,FIND(":",'JUGEND-DOSB 2020'!R38)-1),RIGHT('JUGEND-DOSB 2020'!R38,2)))*$BC$10,"[mm]:ss")</f>
        <v>03:51</v>
      </c>
      <c r="AV10" s="640" t="str">
        <f>TEXT((TIME(0,LEFT('JUGEND-DOSB 2020'!S38,FIND(":",'JUGEND-DOSB 2020'!S38)-1),RIGHT('JUGEND-DOSB 2020'!S38,2)))*$BC$10,"[mm]:ss")</f>
        <v>03:09</v>
      </c>
      <c r="AW10" s="641" t="str">
        <f>TEXT((TIME(0,LEFT('JUGEND-DOSB 2020'!T38,FIND(":",'JUGEND-DOSB 2020'!T38)-1),RIGHT('JUGEND-DOSB 2020'!T38,2)))*$BC$10,"[mm]:ss")</f>
        <v>04:17</v>
      </c>
      <c r="AX10" s="639" t="str">
        <f>TEXT((TIME(0,LEFT('JUGEND-DOSB 2020'!U38,FIND(":",'JUGEND-DOSB 2020'!U38)-1),RIGHT('JUGEND-DOSB 2020'!U38,2)))*$BC$10,"[mm]:ss")</f>
        <v>03:35</v>
      </c>
      <c r="AY10" s="640" t="str">
        <f>TEXT((TIME(0,LEFT('JUGEND-DOSB 2020'!V38,FIND(":",'JUGEND-DOSB 2020'!V38)-1),RIGHT('JUGEND-DOSB 2020'!V38,2)))*$BC$10,"[mm]:ss")</f>
        <v>02:53</v>
      </c>
      <c r="AZ10" s="180"/>
      <c r="BA10" s="181"/>
      <c r="BC10" s="143">
        <v>1.05</v>
      </c>
      <c r="BD10" s="5" t="s">
        <v>154</v>
      </c>
    </row>
    <row r="11" spans="1:56" ht="17.100000000000001" customHeight="1" x14ac:dyDescent="0.2">
      <c r="A11" s="902"/>
      <c r="B11"/>
      <c r="C11" s="844"/>
      <c r="D11" s="796"/>
      <c r="E11" s="10" t="s">
        <v>17</v>
      </c>
      <c r="F11" s="58" t="s">
        <v>153</v>
      </c>
      <c r="G11" s="101" t="str">
        <f>TEXT((TIME(0,LEFT('JUGEND-DOSB 2020'!E8,FIND(":",'JUGEND-DOSB 2020'!E8)-1),RIGHT('JUGEND-DOSB 2020'!E8,2)))*$BC$11,"[mm]:ss")</f>
        <v>07:36</v>
      </c>
      <c r="H11" s="102" t="str">
        <f>TEXT((TIME(0,LEFT('JUGEND-DOSB 2020'!F8,FIND(":",'JUGEND-DOSB 2020'!F8)-1),RIGHT('JUGEND-DOSB 2020'!F8,2)))*$BC$11,"[mm]:ss")</f>
        <v>11:24</v>
      </c>
      <c r="I11" s="103" t="str">
        <f>TEXT((TIME(0,LEFT('JUGEND-DOSB 2020'!G8,FIND(":",'JUGEND-DOSB 2020'!G8)-1),RIGHT('JUGEND-DOSB 2020'!G8,2)))*$BC$11,"[mm]:ss")</f>
        <v>16:09</v>
      </c>
      <c r="J11" s="109" t="str">
        <f>TEXT((TIME(0,LEFT('JUGEND-DOSB 2020'!H8,FIND(":",'JUGEND-DOSB 2020'!H8)-1),RIGHT('JUGEND-DOSB 2020'!H8,2)))*$BC$11,"[mm]:ss")</f>
        <v>09:30</v>
      </c>
      <c r="K11" s="102" t="str">
        <f>TEXT((TIME(0,LEFT('JUGEND-DOSB 2020'!I8,FIND(":",'JUGEND-DOSB 2020'!I8)-1),RIGHT('JUGEND-DOSB 2020'!I8,2)))*$BC$11,"[mm]:ss")</f>
        <v>14:15</v>
      </c>
      <c r="L11" s="103" t="str">
        <f>TEXT((TIME(0,LEFT('JUGEND-DOSB 2020'!J8,FIND(":",'JUGEND-DOSB 2020'!J8)-1),RIGHT('JUGEND-DOSB 2020'!J8,2)))*$BC$11,"[mm]:ss")</f>
        <v>19:00</v>
      </c>
      <c r="M11" s="109" t="str">
        <f>TEXT((TIME(0,LEFT('JUGEND-DOSB 2020'!K8,FIND(":",'JUGEND-DOSB 2020'!K8)-1),RIGHT('JUGEND-DOSB 2020'!K8,2)))*$BC$11,"[mm]:ss")</f>
        <v>14:15</v>
      </c>
      <c r="N11" s="102" t="str">
        <f>TEXT((TIME(0,LEFT('JUGEND-DOSB 2020'!L8,FIND(":",'JUGEND-DOSB 2020'!L8)-1),RIGHT('JUGEND-DOSB 2020'!L8,2)))*$BC$11,"[mm]:ss")</f>
        <v>19:00</v>
      </c>
      <c r="O11" s="103" t="str">
        <f>TEXT((TIME(0,LEFT('JUGEND-DOSB 2020'!M8,FIND(":",'JUGEND-DOSB 2020'!M8)-1),RIGHT('JUGEND-DOSB 2020'!M8,2)))*$BC$11,"[mm]:ss")</f>
        <v>28:30</v>
      </c>
      <c r="P11" s="109" t="str">
        <f>TEXT((TIME(0,LEFT('JUGEND-DOSB 2020'!N8,FIND(":",'JUGEND-DOSB 2020'!N8)-1),RIGHT('JUGEND-DOSB 2020'!N8,2)))*$BC$11,"[mm]:ss")</f>
        <v>19:00</v>
      </c>
      <c r="Q11" s="102" t="str">
        <f>TEXT((TIME(0,LEFT('JUGEND-DOSB 2020'!O8,FIND(":",'JUGEND-DOSB 2020'!O8)-1),RIGHT('JUGEND-DOSB 2020'!O8,2)))*$BC$11,"[mm]:ss")</f>
        <v>28:30</v>
      </c>
      <c r="R11" s="103" t="str">
        <f>TEXT((TIME(0,LEFT('JUGEND-DOSB 2020'!P8,FIND(":",'JUGEND-DOSB 2020'!P8)-1),RIGHT('JUGEND-DOSB 2020'!P8,2)))*$BC$11,"[mm]:ss")</f>
        <v>38:00</v>
      </c>
      <c r="S11" s="109" t="str">
        <f>TEXT((TIME(0,LEFT('JUGEND-DOSB 2020'!Q8,FIND(":",'JUGEND-DOSB 2020'!Q8)-1),RIGHT('JUGEND-DOSB 2020'!Q8,2)))*$BC$11,"[mm]:ss")</f>
        <v>28:30</v>
      </c>
      <c r="T11" s="102" t="str">
        <f>TEXT((TIME(0,LEFT('JUGEND-DOSB 2020'!R8,FIND(":",'JUGEND-DOSB 2020'!R8)-1),RIGHT('JUGEND-DOSB 2020'!R8,2)))*$BC$11,"[mm]:ss")</f>
        <v>38:00</v>
      </c>
      <c r="U11" s="103" t="str">
        <f>TEXT((TIME(0,LEFT('JUGEND-DOSB 2020'!S8,FIND(":",'JUGEND-DOSB 2020'!S8)-1),RIGHT('JUGEND-DOSB 2020'!S8,2)))*$BC$11,"[mm]:ss")</f>
        <v>47:30</v>
      </c>
      <c r="V11" s="109" t="str">
        <f>TEXT((TIME(0,LEFT('JUGEND-DOSB 2020'!T8,FIND(":",'JUGEND-DOSB 2020'!T8)-1),RIGHT('JUGEND-DOSB 2020'!T8,2)))*$BC$11,"[mm]:ss")</f>
        <v>42:45</v>
      </c>
      <c r="W11" s="102" t="str">
        <f>TEXT((TIME(0,LEFT('JUGEND-DOSB 2020'!U8,FIND(":",'JUGEND-DOSB 2020'!U8)-1),RIGHT('JUGEND-DOSB 2020'!U8,2)))*$BC$11,"[mm]:ss")</f>
        <v>57:00</v>
      </c>
      <c r="X11" s="103" t="str">
        <f>TEXT((TIME(0,LEFT('JUGEND-DOSB 2020'!V8,FIND(":",'JUGEND-DOSB 2020'!V8)-1),RIGHT('JUGEND-DOSB 2020'!V8,2)))*$BC$11,"[mm]:ss")</f>
        <v>71:15</v>
      </c>
      <c r="Y11" s="182"/>
      <c r="Z11" s="183"/>
      <c r="AB11" s="902"/>
      <c r="AC11"/>
      <c r="AD11" s="844"/>
      <c r="AE11" s="796"/>
      <c r="AF11" s="10" t="s">
        <v>17</v>
      </c>
      <c r="AG11" s="58" t="s">
        <v>153</v>
      </c>
      <c r="AH11" s="101" t="str">
        <f>TEXT((TIME(0,LEFT('JUGEND-DOSB 2020'!E39,FIND(":",'JUGEND-DOSB 2020'!E39)-1),RIGHT('JUGEND-DOSB 2020'!E39,2)))*$BC$11,"[mm]:ss")</f>
        <v>09:30</v>
      </c>
      <c r="AI11" s="102" t="str">
        <f>TEXT((TIME(0,LEFT('JUGEND-DOSB 2020'!F39,FIND(":",'JUGEND-DOSB 2020'!F39)-1),RIGHT('JUGEND-DOSB 2020'!F39,2)))*$BC$11,"[mm]:ss")</f>
        <v>14:15</v>
      </c>
      <c r="AJ11" s="103" t="str">
        <f>TEXT((TIME(0,LEFT('JUGEND-DOSB 2020'!G39,FIND(":",'JUGEND-DOSB 2020'!G39)-1),RIGHT('JUGEND-DOSB 2020'!G39,2)))*$BC$11,"[mm]:ss")</f>
        <v>19:00</v>
      </c>
      <c r="AK11" s="109" t="str">
        <f>TEXT((TIME(0,LEFT('JUGEND-DOSB 2020'!H39,FIND(":",'JUGEND-DOSB 2020'!H39)-1),RIGHT('JUGEND-DOSB 2020'!H39,2)))*$BC$11,"[mm]:ss")</f>
        <v>11:24</v>
      </c>
      <c r="AL11" s="102" t="str">
        <f>TEXT((TIME(0,LEFT('JUGEND-DOSB 2020'!I39,FIND(":",'JUGEND-DOSB 2020'!I39)-1),RIGHT('JUGEND-DOSB 2020'!I39,2)))*$BC$11,"[mm]:ss")</f>
        <v>16:09</v>
      </c>
      <c r="AM11" s="103" t="str">
        <f>TEXT((TIME(0,LEFT('JUGEND-DOSB 2020'!J39,FIND(":",'JUGEND-DOSB 2020'!J39)-1),RIGHT('JUGEND-DOSB 2020'!J39,2)))*$BC$11,"[mm]:ss")</f>
        <v>21:51</v>
      </c>
      <c r="AN11" s="109" t="str">
        <f>TEXT((TIME(0,LEFT('JUGEND-DOSB 2020'!K39,FIND(":",'JUGEND-DOSB 2020'!K39)-1),RIGHT('JUGEND-DOSB 2020'!K39,2)))*$BC$11,"[mm]:ss")</f>
        <v>16:09</v>
      </c>
      <c r="AO11" s="102" t="str">
        <f>TEXT((TIME(0,LEFT('JUGEND-DOSB 2020'!L39,FIND(":",'JUGEND-DOSB 2020'!L39)-1),RIGHT('JUGEND-DOSB 2020'!L39,2)))*$BC$11,"[mm]:ss")</f>
        <v>23:45</v>
      </c>
      <c r="AP11" s="103" t="str">
        <f>TEXT((TIME(0,LEFT('JUGEND-DOSB 2020'!M39,FIND(":",'JUGEND-DOSB 2020'!M39)-1),RIGHT('JUGEND-DOSB 2020'!M39,2)))*$BC$11,"[mm]:ss")</f>
        <v>33:15</v>
      </c>
      <c r="AQ11" s="109" t="str">
        <f>TEXT((TIME(0,LEFT('JUGEND-DOSB 2020'!N39,FIND(":",'JUGEND-DOSB 2020'!N39)-1),RIGHT('JUGEND-DOSB 2020'!N39,2)))*$BC$11,"[mm]:ss")</f>
        <v>23:45</v>
      </c>
      <c r="AR11" s="102" t="str">
        <f>TEXT((TIME(0,LEFT('JUGEND-DOSB 2020'!O39,FIND(":",'JUGEND-DOSB 2020'!O39)-1),RIGHT('JUGEND-DOSB 2020'!O39,2)))*$BC$11,"[mm]:ss")</f>
        <v>33:15</v>
      </c>
      <c r="AS11" s="103" t="str">
        <f>TEXT((TIME(0,LEFT('JUGEND-DOSB 2020'!P39,FIND(":",'JUGEND-DOSB 2020'!P39)-1),RIGHT('JUGEND-DOSB 2020'!P39,2)))*$BC$11,"[mm]:ss")</f>
        <v>42:45</v>
      </c>
      <c r="AT11" s="109" t="str">
        <f>TEXT((TIME(0,LEFT('JUGEND-DOSB 2020'!Q39,FIND(":",'JUGEND-DOSB 2020'!Q39)-1),RIGHT('JUGEND-DOSB 2020'!Q39,2)))*$BC$11,"[mm]:ss")</f>
        <v>33:15</v>
      </c>
      <c r="AU11" s="102" t="str">
        <f>TEXT((TIME(0,LEFT('JUGEND-DOSB 2020'!R39,FIND(":",'JUGEND-DOSB 2020'!R39)-1),RIGHT('JUGEND-DOSB 2020'!R39,2)))*$BC$11,"[mm]:ss")</f>
        <v>42:45</v>
      </c>
      <c r="AV11" s="103" t="str">
        <f>TEXT((TIME(0,LEFT('JUGEND-DOSB 2020'!S39,FIND(":",'JUGEND-DOSB 2020'!S39)-1),RIGHT('JUGEND-DOSB 2020'!S39,2)))*$BC$11,"[mm]:ss")</f>
        <v>57:00</v>
      </c>
      <c r="AW11" s="109" t="str">
        <f>TEXT((TIME(0,LEFT('JUGEND-DOSB 2020'!T39,FIND(":",'JUGEND-DOSB 2020'!T39)-1),RIGHT('JUGEND-DOSB 2020'!T39,2)))*$BC$11,"[mm]:ss")</f>
        <v>52:15</v>
      </c>
      <c r="AX11" s="102" t="str">
        <f>TEXT((TIME(0,LEFT('JUGEND-DOSB 2020'!U39,FIND(":",'JUGEND-DOSB 2020'!U39)-1),RIGHT('JUGEND-DOSB 2020'!U39,2)))*$BC$11,"[mm]:ss")</f>
        <v>66:30</v>
      </c>
      <c r="AY11" s="103" t="str">
        <f>TEXT((TIME(0,LEFT('JUGEND-DOSB 2020'!V39,FIND(":",'JUGEND-DOSB 2020'!V39)-1),RIGHT('JUGEND-DOSB 2020'!V39,2)))*$BC$11,"[mm]:ss")</f>
        <v>85:30</v>
      </c>
      <c r="AZ11" s="182"/>
      <c r="BA11" s="183"/>
      <c r="BC11" s="143">
        <v>0.95</v>
      </c>
      <c r="BD11" s="5" t="s">
        <v>153</v>
      </c>
    </row>
    <row r="12" spans="1:56" ht="17.100000000000001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17.100000000000001" customHeight="1" x14ac:dyDescent="0.2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09:27</v>
      </c>
      <c r="H13" s="102" t="str">
        <f>TEXT((TIME(0,LEFT('JUGEND-DOSB 2020'!F10,FIND(":",'JUGEND-DOSB 2020'!F10)-1),RIGHT('JUGEND-DOSB 2020'!F10,2)))*$BC$13,"[mm]:ss")</f>
        <v>08:03</v>
      </c>
      <c r="I13" s="103" t="str">
        <f>TEXT((TIME(0,LEFT('JUGEND-DOSB 2020'!G10,FIND(":",'JUGEND-DOSB 2020'!G10)-1),RIGHT('JUGEND-DOSB 2020'!G10,2)))*$BC$13,"[mm]:ss")</f>
        <v>06:39</v>
      </c>
      <c r="J13" s="109" t="str">
        <f>TEXT((TIME(0,LEFT('JUGEND-DOSB 2020'!H10,FIND(":",'JUGEND-DOSB 2020'!H10)-1),RIGHT('JUGEND-DOSB 2020'!H10,2)))*$BC$13,"[mm]:ss")</f>
        <v>08:24</v>
      </c>
      <c r="K13" s="102" t="str">
        <f>TEXT((TIME(0,LEFT('JUGEND-DOSB 2020'!I10,FIND(":",'JUGEND-DOSB 2020'!I10)-1),RIGHT('JUGEND-DOSB 2020'!I10,2)))*$BC$13,"[mm]:ss")</f>
        <v>07:21</v>
      </c>
      <c r="L13" s="103" t="str">
        <f>TEXT((TIME(0,LEFT('JUGEND-DOSB 2020'!J10,FIND(":",'JUGEND-DOSB 2020'!J10)-1),RIGHT('JUGEND-DOSB 2020'!J10,2)))*$BC$13,"[mm]:ss")</f>
        <v>06:13</v>
      </c>
      <c r="M13" s="109" t="str">
        <f>TEXT((TIME(0,LEFT('JUGEND-DOSB 2020'!K10,FIND(":",'JUGEND-DOSB 2020'!K10)-1),RIGHT('JUGEND-DOSB 2020'!K10,2)))*$BC$13,"[mm]:ss")</f>
        <v>07:42</v>
      </c>
      <c r="N13" s="102" t="str">
        <f>TEXT((TIME(0,LEFT('JUGEND-DOSB 2020'!L10,FIND(":",'JUGEND-DOSB 2020'!L10)-1),RIGHT('JUGEND-DOSB 2020'!L10,2)))*$BC$13,"[mm]:ss")</f>
        <v>06:44</v>
      </c>
      <c r="O13" s="103" t="str">
        <f>TEXT((TIME(0,LEFT('JUGEND-DOSB 2020'!M10,FIND(":",'JUGEND-DOSB 2020'!M10)-1),RIGHT('JUGEND-DOSB 2020'!M10,2)))*$BC$13,"[mm]:ss")</f>
        <v>05:46</v>
      </c>
      <c r="P13" s="109" t="str">
        <f>TEXT((TIME(0,LEFT('JUGEND-DOSB 2020'!N10,FIND(":",'JUGEND-DOSB 2020'!N10)-1),RIGHT('JUGEND-DOSB 2020'!N10,2)))*$BC$13,"[mm]:ss")</f>
        <v>15:35</v>
      </c>
      <c r="Q13" s="102" t="str">
        <f>TEXT((TIME(0,LEFT('JUGEND-DOSB 2020'!O10,FIND(":",'JUGEND-DOSB 2020'!O10)-1),RIGHT('JUGEND-DOSB 2020'!O10,2)))*$BC$13,"[mm]:ss")</f>
        <v>13:34</v>
      </c>
      <c r="R13" s="103" t="str">
        <f>TEXT((TIME(0,LEFT('JUGEND-DOSB 2020'!P10,FIND(":",'JUGEND-DOSB 2020'!P10)-1),RIGHT('JUGEND-DOSB 2020'!P10,2)))*$BC$13,"[mm]:ss")</f>
        <v>11:33</v>
      </c>
      <c r="S13" s="109" t="str">
        <f>TEXT((TIME(0,LEFT('JUGEND-DOSB 2020'!Q10,FIND(":",'JUGEND-DOSB 2020'!Q10)-1),RIGHT('JUGEND-DOSB 2020'!Q10,2)))*$BC$13,"[mm]:ss")</f>
        <v>13:44</v>
      </c>
      <c r="T13" s="102" t="str">
        <f>TEXT((TIME(0,LEFT('JUGEND-DOSB 2020'!R10,FIND(":",'JUGEND-DOSB 2020'!R10)-1),RIGHT('JUGEND-DOSB 2020'!R10,2)))*$BC$13,"[mm]:ss")</f>
        <v>12:15</v>
      </c>
      <c r="U13" s="103" t="str">
        <f>TEXT((TIME(0,LEFT('JUGEND-DOSB 2020'!S10,FIND(":",'JUGEND-DOSB 2020'!S10)-1),RIGHT('JUGEND-DOSB 2020'!S10,2)))*$BC$13,"[mm]:ss")</f>
        <v>10:30</v>
      </c>
      <c r="V13" s="109" t="str">
        <f>TEXT((TIME(0,LEFT('JUGEND-DOSB 2020'!T10,FIND(":",'JUGEND-DOSB 2020'!T10)-1),RIGHT('JUGEND-DOSB 2020'!T10,2)))*$BC$13,"[mm]:ss")</f>
        <v>12:26</v>
      </c>
      <c r="W13" s="102" t="str">
        <f>TEXT((TIME(0,LEFT('JUGEND-DOSB 2020'!U10,FIND(":",'JUGEND-DOSB 2020'!U10)-1),RIGHT('JUGEND-DOSB 2020'!U10,2)))*$BC$13,"[mm]:ss")</f>
        <v>11:01</v>
      </c>
      <c r="X13" s="103" t="str">
        <f>TEXT((TIME(0,LEFT('JUGEND-DOSB 2020'!V10,FIND(":",'JUGEND-DOSB 2020'!V10)-1),RIGHT('JUGEND-DOSB 2020'!V10,2)))*$BC$13,"[mm]:ss")</f>
        <v>09:32</v>
      </c>
      <c r="Y13" s="184"/>
      <c r="Z13" s="185"/>
      <c r="AB13" s="902"/>
      <c r="AC13"/>
      <c r="AD13" s="844"/>
      <c r="AE13" s="796"/>
      <c r="AF13" s="792"/>
      <c r="AG13" s="794"/>
      <c r="AH13" s="101" t="str">
        <f>TEXT((TIME(0,LEFT('JUGEND-DOSB 2020'!E41,FIND(":",'JUGEND-DOSB 2020'!E41)-1),RIGHT('JUGEND-DOSB 2020'!E41,2)))*$BC$13,"[mm]:ss")</f>
        <v>09:27</v>
      </c>
      <c r="AI13" s="102" t="str">
        <f>TEXT((TIME(0,LEFT('JUGEND-DOSB 2020'!F41,FIND(":",'JUGEND-DOSB 2020'!F41)-1),RIGHT('JUGEND-DOSB 2020'!F41,2)))*$BC$13,"[mm]:ss")</f>
        <v>07:42</v>
      </c>
      <c r="AJ13" s="581" t="str">
        <f>TEXT((TIME(0,LEFT('JUGEND-DOSB 2020'!G41,FIND(":",'JUGEND-DOSB 2020'!G41)-1),RIGHT('JUGEND-DOSB 2020'!G41,2)))*$BC$13,"[mm]:ss")</f>
        <v>06:29</v>
      </c>
      <c r="AK13" s="101" t="str">
        <f>TEXT((TIME(0,LEFT('JUGEND-DOSB 2020'!H41,FIND(":",'JUGEND-DOSB 2020'!H41)-1),RIGHT('JUGEND-DOSB 2020'!H41,2)))*$BC$13,"[mm]:ss")</f>
        <v>08:24</v>
      </c>
      <c r="AL13" s="102" t="str">
        <f>TEXT((TIME(0,LEFT('JUGEND-DOSB 2020'!I41,FIND(":",'JUGEND-DOSB 2020'!I41)-1),RIGHT('JUGEND-DOSB 2020'!I41,2)))*$BC$13,"[mm]:ss")</f>
        <v>07:05</v>
      </c>
      <c r="AM13" s="581" t="str">
        <f>TEXT((TIME(0,LEFT('JUGEND-DOSB 2020'!J41,FIND(":",'JUGEND-DOSB 2020'!J41)-1),RIGHT('JUGEND-DOSB 2020'!J41,2)))*$BC$13,"[mm]:ss")</f>
        <v>05:57</v>
      </c>
      <c r="AN13" s="101" t="str">
        <f>TEXT((TIME(0,LEFT('JUGEND-DOSB 2020'!K41,FIND(":",'JUGEND-DOSB 2020'!K41)-1),RIGHT('JUGEND-DOSB 2020'!K41,2)))*$BC$13,"[mm]:ss")</f>
        <v>07:21</v>
      </c>
      <c r="AO13" s="102" t="str">
        <f>TEXT((TIME(0,LEFT('JUGEND-DOSB 2020'!L41,FIND(":",'JUGEND-DOSB 2020'!L41)-1),RIGHT('JUGEND-DOSB 2020'!L41,2)))*$BC$13,"[mm]:ss")</f>
        <v>06:39</v>
      </c>
      <c r="AP13" s="581" t="str">
        <f>TEXT((TIME(0,LEFT('JUGEND-DOSB 2020'!M41,FIND(":",'JUGEND-DOSB 2020'!M41)-1),RIGHT('JUGEND-DOSB 2020'!M41,2)))*$BC$13,"[mm]:ss")</f>
        <v>05:26</v>
      </c>
      <c r="AQ13" s="101" t="str">
        <f>TEXT((TIME(0,LEFT('JUGEND-DOSB 2020'!N41,FIND(":",'JUGEND-DOSB 2020'!N41)-1),RIGHT('JUGEND-DOSB 2020'!N41,2)))*$BC$13,"[mm]:ss")</f>
        <v>14:10</v>
      </c>
      <c r="AR13" s="102" t="str">
        <f>TEXT((TIME(0,LEFT('JUGEND-DOSB 2020'!O41,FIND(":",'JUGEND-DOSB 2020'!O41)-1),RIGHT('JUGEND-DOSB 2020'!O41,2)))*$BC$13,"[mm]:ss")</f>
        <v>12:05</v>
      </c>
      <c r="AS13" s="581" t="str">
        <f>TEXT((TIME(0,LEFT('JUGEND-DOSB 2020'!P41,FIND(":",'JUGEND-DOSB 2020'!P41)-1),RIGHT('JUGEND-DOSB 2020'!P41,2)))*$BC$13,"[mm]:ss")</f>
        <v>10:14</v>
      </c>
      <c r="AT13" s="101" t="str">
        <f>TEXT((TIME(0,LEFT('JUGEND-DOSB 2020'!Q41,FIND(":",'JUGEND-DOSB 2020'!Q41)-1),RIGHT('JUGEND-DOSB 2020'!Q41,2)))*$BC$13,"[mm]:ss")</f>
        <v>12:36</v>
      </c>
      <c r="AU13" s="102" t="str">
        <f>TEXT((TIME(0,LEFT('JUGEND-DOSB 2020'!R41,FIND(":",'JUGEND-DOSB 2020'!R41)-1),RIGHT('JUGEND-DOSB 2020'!R41,2)))*$BC$13,"[mm]:ss")</f>
        <v>10:46</v>
      </c>
      <c r="AV13" s="581" t="str">
        <f>TEXT((TIME(0,LEFT('JUGEND-DOSB 2020'!S41,FIND(":",'JUGEND-DOSB 2020'!S41)-1),RIGHT('JUGEND-DOSB 2020'!S41,2)))*$BC$13,"[mm]:ss")</f>
        <v>09:16</v>
      </c>
      <c r="AW13" s="101" t="str">
        <f>TEXT((TIME(0,LEFT('JUGEND-DOSB 2020'!T41,FIND(":",'JUGEND-DOSB 2020'!T41)-1),RIGHT('JUGEND-DOSB 2020'!T41,2)))*$BC$13,"[mm]:ss")</f>
        <v>11:33</v>
      </c>
      <c r="AX13" s="102" t="str">
        <f>TEXT((TIME(0,LEFT('JUGEND-DOSB 2020'!U41,FIND(":",'JUGEND-DOSB 2020'!U41)-1),RIGHT('JUGEND-DOSB 2020'!U41,2)))*$BC$13,"[mm]:ss")</f>
        <v>10:09</v>
      </c>
      <c r="AY13" s="581" t="str">
        <f>TEXT((TIME(0,LEFT('JUGEND-DOSB 2020'!V41,FIND(":",'JUGEND-DOSB 2020'!V41)-1),RIGHT('JUGEND-DOSB 2020'!V41,2)))*$BC$13,"[mm]:ss")</f>
        <v>08:45</v>
      </c>
      <c r="AZ13" s="184"/>
      <c r="BA13" s="185"/>
      <c r="BC13" s="143">
        <v>1.05</v>
      </c>
      <c r="BD13" s="148" t="s">
        <v>155</v>
      </c>
    </row>
    <row r="14" spans="1:56" ht="17.100000000000001" customHeight="1" x14ac:dyDescent="0.2">
      <c r="A14" s="902"/>
      <c r="B14"/>
      <c r="C14" s="844"/>
      <c r="D14" s="796"/>
      <c r="E14" s="798" t="s">
        <v>22</v>
      </c>
      <c r="F14" s="793" t="s">
        <v>32</v>
      </c>
      <c r="G14" s="118"/>
      <c r="H14" s="119"/>
      <c r="I14" s="120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32</v>
      </c>
      <c r="AH14" s="118"/>
      <c r="AI14" s="119"/>
      <c r="AJ14" s="120"/>
      <c r="AK14" s="827" t="s">
        <v>177</v>
      </c>
      <c r="AL14" s="827"/>
      <c r="AM14" s="828"/>
      <c r="AN14" s="827" t="s">
        <v>178</v>
      </c>
      <c r="AO14" s="827"/>
      <c r="AP14" s="827"/>
      <c r="AQ14" s="827"/>
      <c r="AR14" s="827"/>
      <c r="AS14" s="827"/>
      <c r="AT14" s="827"/>
      <c r="AU14" s="827"/>
      <c r="AV14" s="827"/>
      <c r="AW14" s="827"/>
      <c r="AX14" s="827"/>
      <c r="AY14" s="828"/>
      <c r="AZ14" s="182"/>
      <c r="BA14" s="183"/>
    </row>
    <row r="15" spans="1:56" ht="17.100000000000001" customHeight="1" x14ac:dyDescent="0.2">
      <c r="A15" s="902"/>
      <c r="B15"/>
      <c r="C15" s="844"/>
      <c r="D15" s="796"/>
      <c r="E15" s="792"/>
      <c r="F15" s="900"/>
      <c r="G15" s="121"/>
      <c r="H15" s="122"/>
      <c r="I15" s="123"/>
      <c r="J15" s="109" t="str">
        <f>TEXT((TIME(0,LEFT('JUGEND-DOSB 2020'!H12,FIND(":",'JUGEND-DOSB 2020'!H12)-1),RIGHT('JUGEND-DOSB 2020'!H12,2)))*$BC$15,"[mm]:ss")</f>
        <v>28:21</v>
      </c>
      <c r="K15" s="102" t="str">
        <f>TEXT((TIME(0,LEFT('JUGEND-DOSB 2020'!I12,FIND(":",'JUGEND-DOSB 2020'!I12)-1),RIGHT('JUGEND-DOSB 2020'!I12,2)))*$BC$15,"[mm]:ss")</f>
        <v>25:12</v>
      </c>
      <c r="L15" s="103" t="str">
        <f>TEXT((TIME(0,LEFT('JUGEND-DOSB 2020'!J12,FIND(":",'JUGEND-DOSB 2020'!J12)-1),RIGHT('JUGEND-DOSB 2020'!J12,2)))*$BC$15,"[mm]:ss")</f>
        <v>22:03</v>
      </c>
      <c r="M15" s="109" t="str">
        <f>TEXT((TIME(0,LEFT('JUGEND-DOSB 2020'!K12,FIND(":",'JUGEND-DOSB 2020'!K12)-1),RIGHT('JUGEND-DOSB 2020'!K12,2)))*$BC$15,"[mm]:ss")</f>
        <v>53:02</v>
      </c>
      <c r="N15" s="102" t="str">
        <f>TEXT((TIME(0,LEFT('JUGEND-DOSB 2020'!L12,FIND(":",'JUGEND-DOSB 2020'!L12)-1),RIGHT('JUGEND-DOSB 2020'!L12,2)))*$BC$15,"[mm]:ss")</f>
        <v>45:09</v>
      </c>
      <c r="O15" s="103" t="str">
        <f>TEXT((TIME(0,LEFT('JUGEND-DOSB 2020'!M12,FIND(":",'JUGEND-DOSB 2020'!M12)-1),RIGHT('JUGEND-DOSB 2020'!M12,2)))*$BC$15,"[mm]:ss")</f>
        <v>37:16</v>
      </c>
      <c r="P15" s="109" t="str">
        <f>TEXT((TIME(0,LEFT('JUGEND-DOSB 2020'!N12,FIND(":",'JUGEND-DOSB 2020'!N12)-1),RIGHT('JUGEND-DOSB 2020'!N12,2)))*$BC$15,"[mm]:ss")</f>
        <v>47:15</v>
      </c>
      <c r="Q15" s="102" t="str">
        <f>TEXT((TIME(0,LEFT('JUGEND-DOSB 2020'!O12,FIND(":",'JUGEND-DOSB 2020'!O12)-1),RIGHT('JUGEND-DOSB 2020'!O12,2)))*$BC$15,"[mm]:ss")</f>
        <v>41:29</v>
      </c>
      <c r="R15" s="103" t="str">
        <f>TEXT((TIME(0,LEFT('JUGEND-DOSB 2020'!P12,FIND(":",'JUGEND-DOSB 2020'!P12)-1),RIGHT('JUGEND-DOSB 2020'!P12,2)))*$BC$15,"[mm]:ss")</f>
        <v>35:11</v>
      </c>
      <c r="S15" s="109" t="str">
        <f>TEXT((TIME(0,LEFT('JUGEND-DOSB 2020'!Q12,FIND(":",'JUGEND-DOSB 2020'!Q12)-1),RIGHT('JUGEND-DOSB 2020'!Q12,2)))*$BC$15,"[mm]:ss")</f>
        <v>39:54</v>
      </c>
      <c r="T15" s="102" t="str">
        <f>TEXT((TIME(0,LEFT('JUGEND-DOSB 2020'!R12,FIND(":",'JUGEND-DOSB 2020'!R12)-1),RIGHT('JUGEND-DOSB 2020'!R12,2)))*$BC$15,"[mm]:ss")</f>
        <v>34:07</v>
      </c>
      <c r="U15" s="103" t="str">
        <f>TEXT((TIME(0,LEFT('JUGEND-DOSB 2020'!S12,FIND(":",'JUGEND-DOSB 2020'!S12)-1),RIGHT('JUGEND-DOSB 2020'!S12,2)))*$BC$15,"[mm]:ss")</f>
        <v>29:56</v>
      </c>
      <c r="V15" s="109" t="str">
        <f>TEXT((TIME(0,LEFT('JUGEND-DOSB 2020'!T12,FIND(":",'JUGEND-DOSB 2020'!T12)-1),RIGHT('JUGEND-DOSB 2020'!T12,2)))*$BC$15,"[mm]:ss")</f>
        <v>34:07</v>
      </c>
      <c r="W15" s="102" t="str">
        <f>TEXT((TIME(0,LEFT('JUGEND-DOSB 2020'!U12,FIND(":",'JUGEND-DOSB 2020'!U12)-1),RIGHT('JUGEND-DOSB 2020'!U12,2)))*$BC$15,"[mm]:ss")</f>
        <v>29:56</v>
      </c>
      <c r="X15" s="103" t="str">
        <f>TEXT((TIME(0,LEFT('JUGEND-DOSB 2020'!V12,FIND(":",'JUGEND-DOSB 2020'!V12)-1),RIGHT('JUGEND-DOSB 2020'!V12,2)))*$BC$15,"[mm]:ss")</f>
        <v>26:15</v>
      </c>
      <c r="Y15" s="182"/>
      <c r="Z15" s="183"/>
      <c r="AB15" s="902"/>
      <c r="AC15"/>
      <c r="AD15" s="844"/>
      <c r="AE15" s="796"/>
      <c r="AF15" s="792"/>
      <c r="AG15" s="900"/>
      <c r="AH15" s="121"/>
      <c r="AI15" s="122"/>
      <c r="AJ15" s="123"/>
      <c r="AK15" s="109" t="str">
        <f>TEXT((TIME(0,LEFT('JUGEND-DOSB 2020'!H43,FIND(":",'JUGEND-DOSB 2020'!H43)-1),RIGHT('JUGEND-DOSB 2020'!H43,2)))*$BC$15,"[mm]:ss")</f>
        <v>27:50</v>
      </c>
      <c r="AL15" s="102" t="str">
        <f>TEXT((TIME(0,LEFT('JUGEND-DOSB 2020'!I43,FIND(":",'JUGEND-DOSB 2020'!I43)-1),RIGHT('JUGEND-DOSB 2020'!I43,2)))*$BC$15,"[mm]:ss")</f>
        <v>24:41</v>
      </c>
      <c r="AM15" s="103" t="str">
        <f>TEXT((TIME(0,LEFT('JUGEND-DOSB 2020'!J43,FIND(":",'JUGEND-DOSB 2020'!J43)-1),RIGHT('JUGEND-DOSB 2020'!J43,2)))*$BC$15,"[mm]:ss")</f>
        <v>21:31</v>
      </c>
      <c r="AN15" s="109" t="str">
        <f>TEXT((TIME(0,LEFT('JUGEND-DOSB 2020'!K43,FIND(":",'JUGEND-DOSB 2020'!K43)-1),RIGHT('JUGEND-DOSB 2020'!K43,2)))*$BC$15,"[mm]:ss")</f>
        <v>50:56</v>
      </c>
      <c r="AO15" s="102" t="str">
        <f>TEXT((TIME(0,LEFT('JUGEND-DOSB 2020'!L43,FIND(":",'JUGEND-DOSB 2020'!L43)-1),RIGHT('JUGEND-DOSB 2020'!L43,2)))*$BC$15,"[mm]:ss")</f>
        <v>43:03</v>
      </c>
      <c r="AP15" s="103" t="str">
        <f>TEXT((TIME(0,LEFT('JUGEND-DOSB 2020'!M43,FIND(":",'JUGEND-DOSB 2020'!M43)-1),RIGHT('JUGEND-DOSB 2020'!M43,2)))*$BC$15,"[mm]:ss")</f>
        <v>35:11</v>
      </c>
      <c r="AQ15" s="109" t="str">
        <f>TEXT((TIME(0,LEFT('JUGEND-DOSB 2020'!N43,FIND(":",'JUGEND-DOSB 2020'!N43)-1),RIGHT('JUGEND-DOSB 2020'!N43,2)))*$BC$15,"[mm]:ss")</f>
        <v>45:09</v>
      </c>
      <c r="AR15" s="102" t="str">
        <f>TEXT((TIME(0,LEFT('JUGEND-DOSB 2020'!O43,FIND(":",'JUGEND-DOSB 2020'!O43)-1),RIGHT('JUGEND-DOSB 2020'!O43,2)))*$BC$15,"[mm]:ss")</f>
        <v>38:51</v>
      </c>
      <c r="AS15" s="103" t="str">
        <f>TEXT((TIME(0,LEFT('JUGEND-DOSB 2020'!P43,FIND(":",'JUGEND-DOSB 2020'!P43)-1),RIGHT('JUGEND-DOSB 2020'!P43,2)))*$BC$15,"[mm]:ss")</f>
        <v>33:05</v>
      </c>
      <c r="AT15" s="109" t="str">
        <f>TEXT((TIME(0,LEFT('JUGEND-DOSB 2020'!Q43,FIND(":",'JUGEND-DOSB 2020'!Q43)-1),RIGHT('JUGEND-DOSB 2020'!Q43,2)))*$BC$15,"[mm]:ss")</f>
        <v>33:36</v>
      </c>
      <c r="AU15" s="102" t="str">
        <f>TEXT((TIME(0,LEFT('JUGEND-DOSB 2020'!R43,FIND(":",'JUGEND-DOSB 2020'!R43)-1),RIGHT('JUGEND-DOSB 2020'!R43,2)))*$BC$15,"[mm]:ss")</f>
        <v>29:24</v>
      </c>
      <c r="AV15" s="103" t="str">
        <f>TEXT((TIME(0,LEFT('JUGEND-DOSB 2020'!S43,FIND(":",'JUGEND-DOSB 2020'!S43)-1),RIGHT('JUGEND-DOSB 2020'!S43,2)))*$BC$15,"[mm]:ss")</f>
        <v>25:12</v>
      </c>
      <c r="AW15" s="109" t="str">
        <f>TEXT((TIME(0,LEFT('JUGEND-DOSB 2020'!T43,FIND(":",'JUGEND-DOSB 2020'!T43)-1),RIGHT('JUGEND-DOSB 2020'!T43,2)))*$BC$15,"[mm]:ss")</f>
        <v>28:21</v>
      </c>
      <c r="AX15" s="102" t="str">
        <f>TEXT((TIME(0,LEFT('JUGEND-DOSB 2020'!U43,FIND(":",'JUGEND-DOSB 2020'!U43)-1),RIGHT('JUGEND-DOSB 2020'!U43,2)))*$BC$15,"[mm]:ss")</f>
        <v>24:41</v>
      </c>
      <c r="AY15" s="103" t="str">
        <f>TEXT((TIME(0,LEFT('JUGEND-DOSB 2020'!V43,FIND(":",'JUGEND-DOSB 2020'!V43)-1),RIGHT('JUGEND-DOSB 2020'!V43,2)))*$BC$15,"[mm]:ss")</f>
        <v>21:31</v>
      </c>
      <c r="AZ15" s="182"/>
      <c r="BA15" s="183"/>
      <c r="BC15" s="143">
        <v>1.05</v>
      </c>
      <c r="BD15" s="148" t="s">
        <v>32</v>
      </c>
    </row>
    <row r="16" spans="1:56" ht="17.100000000000001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H16*(1-$BE$62)</f>
        <v>222.75</v>
      </c>
      <c r="H16" s="149">
        <f>K16-12.5</f>
        <v>247.5</v>
      </c>
      <c r="I16" s="150">
        <f>H16*(1+$BE$62)</f>
        <v>272.25</v>
      </c>
      <c r="J16" s="160">
        <f>K16*(1-$BE$62)</f>
        <v>234</v>
      </c>
      <c r="K16" s="149">
        <f>N16-12.5</f>
        <v>260</v>
      </c>
      <c r="L16" s="150">
        <f>K16*(1+$BE$62)</f>
        <v>286</v>
      </c>
      <c r="M16" s="160">
        <f>N16*(1-$BE$62)</f>
        <v>245.25</v>
      </c>
      <c r="N16" s="149">
        <f>Q16-12.5</f>
        <v>272.5</v>
      </c>
      <c r="O16" s="150">
        <f>N16*(1+$BE$62)</f>
        <v>299.75</v>
      </c>
      <c r="P16" s="160">
        <f>Q16*(1-$BE$62)</f>
        <v>256.5</v>
      </c>
      <c r="Q16" s="149">
        <f>T16-12.5</f>
        <v>285</v>
      </c>
      <c r="R16" s="150">
        <f>Q16*(1+$BE$62)</f>
        <v>313.5</v>
      </c>
      <c r="S16" s="160">
        <f>T16*(1-$BE$62)</f>
        <v>267.75</v>
      </c>
      <c r="T16" s="149">
        <f>W16-12.5</f>
        <v>297.5</v>
      </c>
      <c r="U16" s="150">
        <f>T16*(1+$BE$62)</f>
        <v>327.25</v>
      </c>
      <c r="V16" s="160">
        <f>W16*(1-$BE$62)</f>
        <v>279</v>
      </c>
      <c r="W16" s="149">
        <f>H62-100</f>
        <v>310</v>
      </c>
      <c r="X16" s="150">
        <f>W16*(1+$BE$62)</f>
        <v>341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AI16*(1-$BE$62)</f>
        <v>281.25</v>
      </c>
      <c r="AI16" s="149">
        <f>AL16-12.5</f>
        <v>312.5</v>
      </c>
      <c r="AJ16" s="150">
        <f>AI16*(1+$BE$62)</f>
        <v>343.75</v>
      </c>
      <c r="AK16" s="160">
        <f>AL16*(1-$BE$62)</f>
        <v>292.5</v>
      </c>
      <c r="AL16" s="149">
        <f>AO16-12.5</f>
        <v>325</v>
      </c>
      <c r="AM16" s="150">
        <f>AL16*(1+$BE$62)</f>
        <v>357.50000000000006</v>
      </c>
      <c r="AN16" s="160">
        <f>AO16*(1-$BE$62)</f>
        <v>303.75</v>
      </c>
      <c r="AO16" s="149">
        <f>AR16-12.5</f>
        <v>337.5</v>
      </c>
      <c r="AP16" s="150">
        <f>AO16*(1+$BE$62)</f>
        <v>371.25000000000006</v>
      </c>
      <c r="AQ16" s="160">
        <f>AR16*(1-$BE$62)</f>
        <v>315</v>
      </c>
      <c r="AR16" s="149">
        <f>AU16-12.5</f>
        <v>350</v>
      </c>
      <c r="AS16" s="150">
        <f>AR16*(1+$BE$62)</f>
        <v>385.00000000000006</v>
      </c>
      <c r="AT16" s="160">
        <f>AU16*(1-$BE$62)</f>
        <v>326.25</v>
      </c>
      <c r="AU16" s="149">
        <f>AX16-12.5</f>
        <v>362.5</v>
      </c>
      <c r="AV16" s="150">
        <f>AU16*(1+$BE$62)</f>
        <v>398.75000000000006</v>
      </c>
      <c r="AW16" s="160">
        <f>AX16*(1-$BE$62)</f>
        <v>337.5</v>
      </c>
      <c r="AX16" s="149">
        <f>AI62-100</f>
        <v>375</v>
      </c>
      <c r="AY16" s="150">
        <f>AX16*(1+$BE$62)</f>
        <v>412.50000000000006</v>
      </c>
      <c r="AZ16" s="182"/>
      <c r="BA16" s="183"/>
      <c r="BD16" s="5"/>
    </row>
    <row r="17" spans="1:56" ht="17.100000000000001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H17*(1-$BE$62)</f>
        <v>382.5</v>
      </c>
      <c r="H17" s="149">
        <f>K17-15</f>
        <v>425</v>
      </c>
      <c r="I17" s="150">
        <f>H17*(1+$BE$62)</f>
        <v>467.50000000000006</v>
      </c>
      <c r="J17" s="160">
        <f>K17*(1-$BE$62)</f>
        <v>396</v>
      </c>
      <c r="K17" s="149">
        <f>N17-15</f>
        <v>440</v>
      </c>
      <c r="L17" s="150">
        <f>K17*(1+$BE$62)</f>
        <v>484.00000000000006</v>
      </c>
      <c r="M17" s="160">
        <f>N17*(1-$BE$62)</f>
        <v>409.5</v>
      </c>
      <c r="N17" s="149">
        <f>Q17-15</f>
        <v>455</v>
      </c>
      <c r="O17" s="150">
        <f>N17*(1+$BE$62)</f>
        <v>500.50000000000006</v>
      </c>
      <c r="P17" s="160">
        <f>Q17*(1-$BE$62)</f>
        <v>423</v>
      </c>
      <c r="Q17" s="149">
        <f>T17-15</f>
        <v>470</v>
      </c>
      <c r="R17" s="150">
        <f>Q17*(1+$BE$62)</f>
        <v>517</v>
      </c>
      <c r="S17" s="160">
        <f>T17*(1-$BE$62)</f>
        <v>436.5</v>
      </c>
      <c r="T17" s="149">
        <f>W17-15</f>
        <v>485</v>
      </c>
      <c r="U17" s="150">
        <f>T17*(1+$BE$62)</f>
        <v>533.5</v>
      </c>
      <c r="V17" s="160">
        <f>W17*(1-$BE$62)</f>
        <v>450</v>
      </c>
      <c r="W17" s="149">
        <f>H63-100</f>
        <v>500</v>
      </c>
      <c r="X17" s="150">
        <f>W17*(1+$BE$62)</f>
        <v>550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AI17*(1-$BE$62)</f>
        <v>450</v>
      </c>
      <c r="AI17" s="149">
        <f>AL17-15</f>
        <v>500</v>
      </c>
      <c r="AJ17" s="150">
        <f>AI17*(1+$BE$62)</f>
        <v>550</v>
      </c>
      <c r="AK17" s="160">
        <f>AL17*(1-$BE$62)</f>
        <v>463.5</v>
      </c>
      <c r="AL17" s="149">
        <f>AO17-15</f>
        <v>515</v>
      </c>
      <c r="AM17" s="150">
        <f>AL17*(1+$BE$62)</f>
        <v>566.5</v>
      </c>
      <c r="AN17" s="160">
        <f>AO17*(1-$BE$62)</f>
        <v>477</v>
      </c>
      <c r="AO17" s="149">
        <f>AR17-15</f>
        <v>530</v>
      </c>
      <c r="AP17" s="150">
        <f>AO17*(1+$BE$62)</f>
        <v>583</v>
      </c>
      <c r="AQ17" s="160">
        <f>AR17*(1-$BE$62)</f>
        <v>490.5</v>
      </c>
      <c r="AR17" s="149">
        <f>AU17-15</f>
        <v>545</v>
      </c>
      <c r="AS17" s="150">
        <f>AR17*(1+$BE$62)</f>
        <v>599.5</v>
      </c>
      <c r="AT17" s="160">
        <f>AU17*(1-$BE$62)</f>
        <v>504</v>
      </c>
      <c r="AU17" s="149">
        <f>AX17-15</f>
        <v>560</v>
      </c>
      <c r="AV17" s="150">
        <f>AU17*(1+$BE$62)</f>
        <v>616</v>
      </c>
      <c r="AW17" s="160">
        <f>AX17*(1-$BE$62)</f>
        <v>517.5</v>
      </c>
      <c r="AX17" s="149">
        <f>AI63-100</f>
        <v>575</v>
      </c>
      <c r="AY17" s="150">
        <f>AX17*(1+$BE$62)</f>
        <v>632.5</v>
      </c>
      <c r="AZ17" s="182"/>
      <c r="BA17" s="183"/>
      <c r="BD17" s="5"/>
    </row>
    <row r="18" spans="1:56" ht="17.100000000000001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H18*(1-$BE$62)</f>
        <v>315</v>
      </c>
      <c r="H18" s="149">
        <f>K18-15</f>
        <v>350</v>
      </c>
      <c r="I18" s="150">
        <f>H18*(1+$BE$62)</f>
        <v>385.00000000000006</v>
      </c>
      <c r="J18" s="160">
        <f>K18*(1-$BE$62)</f>
        <v>328.5</v>
      </c>
      <c r="K18" s="149">
        <f>N18-15</f>
        <v>365</v>
      </c>
      <c r="L18" s="150">
        <f>K18*(1+$BE$62)</f>
        <v>401.50000000000006</v>
      </c>
      <c r="M18" s="160">
        <f>N18*(1-$BE$62)</f>
        <v>342</v>
      </c>
      <c r="N18" s="149">
        <f>Q18-15</f>
        <v>380</v>
      </c>
      <c r="O18" s="150">
        <f>N18*(1+$BE$62)</f>
        <v>418.00000000000006</v>
      </c>
      <c r="P18" s="160">
        <f>Q18*(1-$BE$62)</f>
        <v>355.5</v>
      </c>
      <c r="Q18" s="149">
        <f>T18-15</f>
        <v>395</v>
      </c>
      <c r="R18" s="150">
        <f>Q18*(1+$BE$62)</f>
        <v>434.50000000000006</v>
      </c>
      <c r="S18" s="160">
        <f>T18*(1-$BE$62)</f>
        <v>369</v>
      </c>
      <c r="T18" s="149">
        <f>W18-15</f>
        <v>410</v>
      </c>
      <c r="U18" s="150">
        <f>T18*(1+$BE$62)</f>
        <v>451.00000000000006</v>
      </c>
      <c r="V18" s="160">
        <f>W18*(1-$BE$62)</f>
        <v>382.5</v>
      </c>
      <c r="W18" s="149">
        <f>H64-100</f>
        <v>425</v>
      </c>
      <c r="X18" s="150">
        <f>W18*(1+$BE$62)</f>
        <v>467.50000000000006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AI18*(1-$BE$62)</f>
        <v>378</v>
      </c>
      <c r="AI18" s="149">
        <f>AL18-15</f>
        <v>420</v>
      </c>
      <c r="AJ18" s="150">
        <f>AI18*(1+$BE$62)</f>
        <v>462.00000000000006</v>
      </c>
      <c r="AK18" s="160">
        <f>AL18*(1-$BE$62)</f>
        <v>391.5</v>
      </c>
      <c r="AL18" s="149">
        <f>AO18-15</f>
        <v>435</v>
      </c>
      <c r="AM18" s="150">
        <f>AL18*(1+$BE$62)</f>
        <v>478.50000000000006</v>
      </c>
      <c r="AN18" s="160">
        <f>AO18*(1-$BE$62)</f>
        <v>405</v>
      </c>
      <c r="AO18" s="149">
        <f>AR18-15</f>
        <v>450</v>
      </c>
      <c r="AP18" s="150">
        <f>AO18*(1+$BE$62)</f>
        <v>495.00000000000006</v>
      </c>
      <c r="AQ18" s="160">
        <f>AR18*(1-$BE$62)</f>
        <v>418.5</v>
      </c>
      <c r="AR18" s="149">
        <f>AU18-15</f>
        <v>465</v>
      </c>
      <c r="AS18" s="150">
        <f>AR18*(1+$BE$62)</f>
        <v>511.50000000000006</v>
      </c>
      <c r="AT18" s="160">
        <f>AU18*(1-$BE$62)</f>
        <v>432</v>
      </c>
      <c r="AU18" s="149">
        <f>AX18-15</f>
        <v>480</v>
      </c>
      <c r="AV18" s="150">
        <f>AU18*(1+$BE$62)</f>
        <v>528</v>
      </c>
      <c r="AW18" s="160">
        <f>AX18*(1-$BE$62)</f>
        <v>445.5</v>
      </c>
      <c r="AX18" s="149">
        <f>AI64-100</f>
        <v>495</v>
      </c>
      <c r="AY18" s="150">
        <f>AX18*(1+$BE$62)</f>
        <v>544.5</v>
      </c>
      <c r="AZ18" s="182"/>
      <c r="BA18" s="183"/>
      <c r="BD18" s="5" t="s">
        <v>54</v>
      </c>
    </row>
    <row r="19" spans="1:56" ht="17.100000000000001" customHeight="1" thickBot="1" x14ac:dyDescent="0.25">
      <c r="A19" s="902"/>
      <c r="B19"/>
      <c r="C19" s="845"/>
      <c r="D19" s="797"/>
      <c r="E19" s="107" t="s">
        <v>44</v>
      </c>
      <c r="F19" s="58" t="s">
        <v>430</v>
      </c>
      <c r="G19" s="160">
        <f>H19*(1-$BE$62)</f>
        <v>319.5</v>
      </c>
      <c r="H19" s="149">
        <f>K19-15</f>
        <v>355</v>
      </c>
      <c r="I19" s="150">
        <f>H19*(1+$BE$62)</f>
        <v>390.50000000000006</v>
      </c>
      <c r="J19" s="160">
        <f>K19*(1-$BE$62)</f>
        <v>333</v>
      </c>
      <c r="K19" s="149">
        <f>N19-15</f>
        <v>370</v>
      </c>
      <c r="L19" s="150">
        <f>K19*(1+$BE$62)</f>
        <v>407.00000000000006</v>
      </c>
      <c r="M19" s="160">
        <f>N19*(1-$BE$62)</f>
        <v>346.5</v>
      </c>
      <c r="N19" s="149">
        <f>Q19-15</f>
        <v>385</v>
      </c>
      <c r="O19" s="150">
        <f>N19*(1+$BE$62)</f>
        <v>423.50000000000006</v>
      </c>
      <c r="P19" s="160">
        <f>Q19*(1-$BE$62)</f>
        <v>360</v>
      </c>
      <c r="Q19" s="149">
        <f>T19-15</f>
        <v>400</v>
      </c>
      <c r="R19" s="150">
        <f>Q19*(1+$BE$62)</f>
        <v>440.00000000000006</v>
      </c>
      <c r="S19" s="164">
        <f>T19*(1-$BE$62)</f>
        <v>373.5</v>
      </c>
      <c r="T19" s="165">
        <f>W19-15</f>
        <v>415</v>
      </c>
      <c r="U19" s="166">
        <f>T19*(1+$BE$62)</f>
        <v>456.50000000000006</v>
      </c>
      <c r="V19" s="164">
        <f>W19*(1-$BE$62)</f>
        <v>387</v>
      </c>
      <c r="W19" s="165">
        <f>H65-100</f>
        <v>430</v>
      </c>
      <c r="X19" s="166">
        <f>W19*(1+$BE$62)</f>
        <v>473.00000000000006</v>
      </c>
      <c r="Y19" s="186"/>
      <c r="Z19" s="187"/>
      <c r="AB19" s="902"/>
      <c r="AC19"/>
      <c r="AD19" s="845"/>
      <c r="AE19" s="797"/>
      <c r="AF19" s="107" t="s">
        <v>44</v>
      </c>
      <c r="AG19" s="163" t="s">
        <v>430</v>
      </c>
      <c r="AH19" s="164">
        <f>AI19*(1-$BE$62)</f>
        <v>382.5</v>
      </c>
      <c r="AI19" s="165">
        <f>AL19-15</f>
        <v>425</v>
      </c>
      <c r="AJ19" s="166">
        <f>AI19*(1+$BE$62)</f>
        <v>467.50000000000006</v>
      </c>
      <c r="AK19" s="164">
        <f>AL19*(1-$BE$62)</f>
        <v>396</v>
      </c>
      <c r="AL19" s="165">
        <f>AO19-15</f>
        <v>440</v>
      </c>
      <c r="AM19" s="166">
        <f>AL19*(1+$BE$62)</f>
        <v>484.00000000000006</v>
      </c>
      <c r="AN19" s="164">
        <f>AO19*(1-$BE$62)</f>
        <v>409.5</v>
      </c>
      <c r="AO19" s="165">
        <f>AR19-15</f>
        <v>455</v>
      </c>
      <c r="AP19" s="166">
        <f>AO19*(1+$BE$62)</f>
        <v>500.50000000000006</v>
      </c>
      <c r="AQ19" s="164">
        <f>AR19*(1-$BE$62)</f>
        <v>423</v>
      </c>
      <c r="AR19" s="165">
        <f>AU19-15</f>
        <v>470</v>
      </c>
      <c r="AS19" s="166">
        <f>AR19*(1+$BE$62)</f>
        <v>517</v>
      </c>
      <c r="AT19" s="164">
        <f>AU19*(1-$BE$62)</f>
        <v>436.5</v>
      </c>
      <c r="AU19" s="165">
        <f>AX19-15</f>
        <v>485</v>
      </c>
      <c r="AV19" s="166">
        <f>AU19*(1+$BE$62)</f>
        <v>533.5</v>
      </c>
      <c r="AW19" s="164">
        <f>AX19*(1-$BE$62)</f>
        <v>450</v>
      </c>
      <c r="AX19" s="165">
        <f>AI65-100</f>
        <v>500</v>
      </c>
      <c r="AY19" s="166">
        <f>AX19*(1+$BE$62)</f>
        <v>550</v>
      </c>
      <c r="AZ19" s="186"/>
      <c r="BA19" s="187"/>
      <c r="BD19" s="146"/>
    </row>
    <row r="20" spans="1:56" ht="17.100000000000001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43" t="s">
        <v>16</v>
      </c>
      <c r="AG20" s="800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6" ht="17.100000000000001" customHeight="1" x14ac:dyDescent="0.2">
      <c r="A21" s="902"/>
      <c r="B21"/>
      <c r="C21" s="845"/>
      <c r="D21" s="796"/>
      <c r="E21" s="792"/>
      <c r="F21" s="794"/>
      <c r="G21" s="28">
        <f>'JUGEND-DOSB 2020'!E14*$BC$21</f>
        <v>5.6999999999999993</v>
      </c>
      <c r="H21" s="29">
        <f>'JUGEND-DOSB 2020'!F14*$BC$21</f>
        <v>8.5499999999999989</v>
      </c>
      <c r="I21" s="707">
        <f>'JUGEND-DOSB 2020'!G14*$BC$21</f>
        <v>11.399999999999999</v>
      </c>
      <c r="J21" s="67">
        <f>'JUGEND-DOSB 2020'!H14*$BC$21</f>
        <v>8.5499999999999989</v>
      </c>
      <c r="K21" s="29">
        <f>'JUGEND-DOSB 2020'!I14*$BC$21</f>
        <v>11.399999999999999</v>
      </c>
      <c r="L21" s="38">
        <f>'JUGEND-DOSB 2020'!J14*$BC$21</f>
        <v>14.25</v>
      </c>
      <c r="M21" s="67">
        <f>'JUGEND-DOSB 2020'!K14*$BC$21</f>
        <v>10.45</v>
      </c>
      <c r="N21" s="29">
        <f>'JUGEND-DOSB 2020'!L14*$BC$21</f>
        <v>14.25</v>
      </c>
      <c r="O21" s="38">
        <f>'JUGEND-DOSB 2020'!M14*$BC$21</f>
        <v>17.099999999999998</v>
      </c>
      <c r="P21" s="708">
        <f>'JUGEND-DOSB 2020'!N14*$BC$21</f>
        <v>14.25</v>
      </c>
      <c r="Q21" s="709">
        <f>'JUGEND-DOSB 2020'!O14*$BC$21</f>
        <v>17.099999999999998</v>
      </c>
      <c r="R21" s="707">
        <f>'JUGEND-DOSB 2020'!P14*$BC$21</f>
        <v>20.9</v>
      </c>
      <c r="S21" s="67">
        <f>'JUGEND-DOSB 2020'!Q14*$BC$21</f>
        <v>19</v>
      </c>
      <c r="T21" s="29">
        <f>'JUGEND-DOSB 2020'!R14*$BC$21</f>
        <v>22.799999999999997</v>
      </c>
      <c r="U21" s="38">
        <f>'JUGEND-DOSB 2020'!S14*$BC$21</f>
        <v>25.65</v>
      </c>
      <c r="V21" s="67">
        <f>'JUGEND-DOSB 2020'!T14*$BC$21</f>
        <v>22.799999999999997</v>
      </c>
      <c r="W21" s="29">
        <f>'JUGEND-DOSB 2020'!U14*$BC$21</f>
        <v>25.65</v>
      </c>
      <c r="X21" s="707">
        <f>'JUGEND-DOSB 2020'!V14*$BC$21</f>
        <v>29.45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2020'!E45*$BC$21</f>
        <v>11.399999999999999</v>
      </c>
      <c r="AI21" s="29">
        <f>'JUGEND-DOSB 2020'!F45*$BC$21</f>
        <v>14.25</v>
      </c>
      <c r="AJ21" s="38">
        <f>'JUGEND-DOSB 2020'!G45*$BC$21</f>
        <v>16.149999999999999</v>
      </c>
      <c r="AK21" s="67">
        <f>'JUGEND-DOSB 2020'!H45*$BC$21</f>
        <v>16.149999999999999</v>
      </c>
      <c r="AL21" s="29">
        <f>'JUGEND-DOSB 2020'!I45*$BC$21</f>
        <v>19</v>
      </c>
      <c r="AM21" s="38">
        <f>'JUGEND-DOSB 2020'!J45*$BC$21</f>
        <v>21.849999999999998</v>
      </c>
      <c r="AN21" s="67">
        <f>'JUGEND-DOSB 2020'!K45*$BC$21</f>
        <v>19.95</v>
      </c>
      <c r="AO21" s="29">
        <f>'JUGEND-DOSB 2020'!L45*$BC$21</f>
        <v>23.75</v>
      </c>
      <c r="AP21" s="38">
        <f>'JUGEND-DOSB 2020'!M45*$BC$21</f>
        <v>26.599999999999998</v>
      </c>
      <c r="AQ21" s="67">
        <f>'JUGEND-DOSB 2020'!N45*$BC$21</f>
        <v>24.7</v>
      </c>
      <c r="AR21" s="29">
        <f>'JUGEND-DOSB 2020'!O45*$BC$21</f>
        <v>28.5</v>
      </c>
      <c r="AS21" s="38">
        <f>'JUGEND-DOSB 2020'!P45*$BC$21</f>
        <v>31.349999999999998</v>
      </c>
      <c r="AT21" s="67">
        <f>'JUGEND-DOSB 2020'!Q45*$BC$21</f>
        <v>28.5</v>
      </c>
      <c r="AU21" s="29">
        <f>'JUGEND-DOSB 2020'!R45*$BC$21</f>
        <v>32.299999999999997</v>
      </c>
      <c r="AV21" s="38">
        <f>'JUGEND-DOSB 2020'!S45*$BC$21</f>
        <v>35.15</v>
      </c>
      <c r="AW21" s="701">
        <f>'JUGEND-DOSB 2020'!T45*$BC$21</f>
        <v>32.299999999999997</v>
      </c>
      <c r="AX21" s="702">
        <f>'JUGEND-DOSB 2020'!U45*$BC$21</f>
        <v>36.1</v>
      </c>
      <c r="AY21" s="703">
        <f>'JUGEND-DOSB 2020'!V45*$BC$21</f>
        <v>39.9</v>
      </c>
      <c r="AZ21" s="182"/>
      <c r="BA21" s="188"/>
      <c r="BC21" s="143">
        <v>0.95</v>
      </c>
      <c r="BD21" s="148" t="s">
        <v>420</v>
      </c>
    </row>
    <row r="22" spans="1:56" ht="17.100000000000001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2" t="s">
        <v>340</v>
      </c>
      <c r="Q22" s="783"/>
      <c r="R22" s="784"/>
      <c r="S22" s="783" t="s">
        <v>96</v>
      </c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3" t="s">
        <v>96</v>
      </c>
      <c r="AR22" s="783"/>
      <c r="AS22" s="784"/>
      <c r="AT22" s="783" t="s">
        <v>219</v>
      </c>
      <c r="AU22" s="783"/>
      <c r="AV22" s="784"/>
      <c r="AW22" s="783" t="s">
        <v>220</v>
      </c>
      <c r="AX22" s="783"/>
      <c r="AY22" s="784"/>
      <c r="AZ22" s="182"/>
      <c r="BA22" s="188"/>
    </row>
    <row r="23" spans="1:56" ht="17.100000000000001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4.5125000000000002</v>
      </c>
      <c r="Q23" s="29">
        <f>'JUGEND-DOSB 2020'!O16*$BC$23</f>
        <v>4.9874999999999998</v>
      </c>
      <c r="R23" s="38">
        <f>'JUGEND-DOSB 2020'!P16*$BC$23</f>
        <v>5.4624999999999995</v>
      </c>
      <c r="S23" s="67">
        <f>'JUGEND-DOSB 2020'!Q16*$BC$23</f>
        <v>5.2249999999999996</v>
      </c>
      <c r="T23" s="29">
        <f>'JUGEND-DOSB 2020'!R16*$BC$23</f>
        <v>5.6999999999999993</v>
      </c>
      <c r="U23" s="38">
        <f>'JUGEND-DOSB 2020'!S16*$BC$23</f>
        <v>6.1749999999999998</v>
      </c>
      <c r="V23" s="67">
        <f>'JUGEND-DOSB 2020'!T16*$BC$23</f>
        <v>5.4624999999999995</v>
      </c>
      <c r="W23" s="29">
        <f>'JUGEND-DOSB 2020'!U16*$BC$23</f>
        <v>5.9375</v>
      </c>
      <c r="X23" s="38">
        <f>'JUGEND-DOSB 2020'!V16*$BC$23</f>
        <v>6.4124999999999996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5.9375</v>
      </c>
      <c r="AR23" s="29">
        <f>'JUGEND-DOSB 2020'!O47*$BC$23</f>
        <v>6.4124999999999996</v>
      </c>
      <c r="AS23" s="38">
        <f>'JUGEND-DOSB 2020'!P47*$BC$23</f>
        <v>6.8874999999999993</v>
      </c>
      <c r="AT23" s="67">
        <f>'JUGEND-DOSB 2020'!Q47*$BC$23</f>
        <v>6.6499999999999995</v>
      </c>
      <c r="AU23" s="29">
        <f>'JUGEND-DOSB 2020'!R47*$BC$23</f>
        <v>7.125</v>
      </c>
      <c r="AV23" s="38">
        <f>'JUGEND-DOSB 2020'!S47*$BC$23</f>
        <v>7.6</v>
      </c>
      <c r="AW23" s="67">
        <f>'JUGEND-DOSB 2020'!T47*$BC$23</f>
        <v>7.125</v>
      </c>
      <c r="AX23" s="29">
        <f>'JUGEND-DOSB 2020'!U47*$BC$23</f>
        <v>7.6</v>
      </c>
      <c r="AY23" s="38">
        <f>'JUGEND-DOSB 2020'!V47*$BC$23</f>
        <v>8.0749999999999993</v>
      </c>
      <c r="AZ23" s="184"/>
      <c r="BA23" s="185"/>
      <c r="BC23" s="143">
        <v>0.95</v>
      </c>
      <c r="BD23" s="148" t="s">
        <v>26</v>
      </c>
    </row>
    <row r="24" spans="1:56" ht="17.100000000000001" customHeight="1" x14ac:dyDescent="0.2">
      <c r="A24" s="902"/>
      <c r="B24"/>
      <c r="C24" s="845"/>
      <c r="D24" s="796"/>
      <c r="E24" s="106" t="s">
        <v>21</v>
      </c>
      <c r="F24" s="104" t="s">
        <v>27</v>
      </c>
      <c r="G24" s="124"/>
      <c r="H24" s="125"/>
      <c r="I24" s="126"/>
      <c r="J24" s="127"/>
      <c r="K24" s="125"/>
      <c r="L24" s="126"/>
      <c r="M24" s="127"/>
      <c r="N24" s="125"/>
      <c r="O24" s="126"/>
      <c r="P24" s="67">
        <f>P23*$BC$24</f>
        <v>7.6712499999999997</v>
      </c>
      <c r="Q24" s="67">
        <f t="shared" ref="Q24:X24" si="0">Q23*$BC$24</f>
        <v>8.4787499999999998</v>
      </c>
      <c r="R24" s="38">
        <f t="shared" si="0"/>
        <v>9.286249999999999</v>
      </c>
      <c r="S24" s="67">
        <f t="shared" si="0"/>
        <v>8.8824999999999985</v>
      </c>
      <c r="T24" s="67">
        <f t="shared" si="0"/>
        <v>9.6899999999999977</v>
      </c>
      <c r="U24" s="38">
        <f t="shared" si="0"/>
        <v>10.497499999999999</v>
      </c>
      <c r="V24" s="67">
        <f t="shared" si="0"/>
        <v>9.286249999999999</v>
      </c>
      <c r="W24" s="67">
        <f t="shared" si="0"/>
        <v>10.09375</v>
      </c>
      <c r="X24" s="67">
        <f t="shared" si="0"/>
        <v>10.901249999999999</v>
      </c>
      <c r="Y24" s="184"/>
      <c r="Z24" s="185"/>
      <c r="AB24" s="902"/>
      <c r="AC24"/>
      <c r="AD24" s="845"/>
      <c r="AE24" s="796"/>
      <c r="AF24" s="106" t="s">
        <v>21</v>
      </c>
      <c r="AG24" s="104" t="s">
        <v>27</v>
      </c>
      <c r="AH24" s="124"/>
      <c r="AI24" s="125"/>
      <c r="AJ24" s="126"/>
      <c r="AK24" s="127"/>
      <c r="AL24" s="125"/>
      <c r="AM24" s="126"/>
      <c r="AN24" s="127"/>
      <c r="AO24" s="125"/>
      <c r="AP24" s="126"/>
      <c r="AQ24" s="67">
        <f t="shared" ref="AQ24:AY24" si="1">AQ23*$BC$24</f>
        <v>10.09375</v>
      </c>
      <c r="AR24" s="67">
        <f>AR23*$BC$24</f>
        <v>10.901249999999999</v>
      </c>
      <c r="AS24" s="38">
        <f t="shared" si="1"/>
        <v>11.708749999999998</v>
      </c>
      <c r="AT24" s="67">
        <f t="shared" si="1"/>
        <v>11.304999999999998</v>
      </c>
      <c r="AU24" s="67">
        <f t="shared" si="1"/>
        <v>12.112499999999999</v>
      </c>
      <c r="AV24" s="38">
        <f t="shared" si="1"/>
        <v>12.92</v>
      </c>
      <c r="AW24" s="67">
        <f t="shared" si="1"/>
        <v>12.112499999999999</v>
      </c>
      <c r="AX24" s="67">
        <f t="shared" si="1"/>
        <v>12.92</v>
      </c>
      <c r="AY24" s="67">
        <f t="shared" si="1"/>
        <v>13.727499999999999</v>
      </c>
      <c r="AZ24" s="184"/>
      <c r="BA24" s="185"/>
      <c r="BC24" s="145">
        <v>1.7</v>
      </c>
      <c r="BD24" s="146" t="s">
        <v>27</v>
      </c>
    </row>
    <row r="25" spans="1:56" ht="17.100000000000001" customHeight="1" x14ac:dyDescent="0.2">
      <c r="A25" s="902"/>
      <c r="B25"/>
      <c r="C25" s="845"/>
      <c r="D25" s="796"/>
      <c r="E25" s="106" t="s">
        <v>22</v>
      </c>
      <c r="F25" s="104" t="s">
        <v>92</v>
      </c>
      <c r="G25" s="28">
        <f>'JUGEND-DOSB 2020'!E17*$BC$25</f>
        <v>0.99749999999999994</v>
      </c>
      <c r="H25" s="29">
        <f>'JUGEND-DOSB 2020'!F17*$BC$25</f>
        <v>1.1875</v>
      </c>
      <c r="I25" s="38">
        <f>'JUGEND-DOSB 2020'!G17*$BC$25</f>
        <v>1.3299999999999998</v>
      </c>
      <c r="J25" s="67">
        <f>'JUGEND-DOSB 2020'!H17*$BC$25</f>
        <v>1.0924999999999998</v>
      </c>
      <c r="K25" s="29">
        <f>'JUGEND-DOSB 2020'!I17*$BC$25</f>
        <v>1.2349999999999999</v>
      </c>
      <c r="L25" s="38">
        <f>'JUGEND-DOSB 2020'!J17*$BC$25</f>
        <v>1.4249999999999998</v>
      </c>
      <c r="M25" s="67">
        <f>'JUGEND-DOSB 2020'!K17*$BC$25</f>
        <v>1.2349999999999999</v>
      </c>
      <c r="N25" s="29">
        <f>'JUGEND-DOSB 2020'!L17*$BC$25</f>
        <v>1.3774999999999999</v>
      </c>
      <c r="O25" s="38">
        <f>'JUGEND-DOSB 2020'!M17*$BC$25</f>
        <v>1.5674999999999999</v>
      </c>
      <c r="P25" s="67">
        <f>'JUGEND-DOSB 2020'!N17*$BC$25</f>
        <v>1.3299999999999998</v>
      </c>
      <c r="Q25" s="29">
        <f>'JUGEND-DOSB 2020'!O17*$BC$25</f>
        <v>1.52</v>
      </c>
      <c r="R25" s="38">
        <f>'JUGEND-DOSB 2020'!P17*$BC$25</f>
        <v>1.71</v>
      </c>
      <c r="S25" s="67">
        <f>'JUGEND-DOSB 2020'!Q17*$BC$25</f>
        <v>1.4724999999999999</v>
      </c>
      <c r="T25" s="29">
        <f>'JUGEND-DOSB 2020'!R17*$BC$25</f>
        <v>1.615</v>
      </c>
      <c r="U25" s="38">
        <f>'JUGEND-DOSB 2020'!S17*$BC$25</f>
        <v>1.8049999999999999</v>
      </c>
      <c r="V25" s="67">
        <f>'JUGEND-DOSB 2020'!T17*$BC$25</f>
        <v>1.5674999999999999</v>
      </c>
      <c r="W25" s="29">
        <f>'JUGEND-DOSB 2020'!U17*$BC$25</f>
        <v>1.71</v>
      </c>
      <c r="X25" s="38">
        <f>'JUGEND-DOSB 2020'!V17*$BC$25</f>
        <v>1.9</v>
      </c>
      <c r="Y25" s="182"/>
      <c r="Z25" s="188"/>
      <c r="AB25" s="902"/>
      <c r="AC25"/>
      <c r="AD25" s="845"/>
      <c r="AE25" s="796"/>
      <c r="AF25" s="106" t="s">
        <v>22</v>
      </c>
      <c r="AG25" s="104" t="s">
        <v>92</v>
      </c>
      <c r="AH25" s="28">
        <f>'JUGEND-DOSB 2020'!E48*$BC$25</f>
        <v>1.0924999999999998</v>
      </c>
      <c r="AI25" s="29">
        <f>'JUGEND-DOSB 2020'!F48*$BC$25</f>
        <v>1.2825</v>
      </c>
      <c r="AJ25" s="38">
        <f>'JUGEND-DOSB 2020'!G48*$BC$25</f>
        <v>1.4249999999999998</v>
      </c>
      <c r="AK25" s="67">
        <f>'JUGEND-DOSB 2020'!H48*$BC$25</f>
        <v>1.2349999999999999</v>
      </c>
      <c r="AL25" s="29">
        <f>'JUGEND-DOSB 2020'!I48*$BC$25</f>
        <v>1.4249999999999998</v>
      </c>
      <c r="AM25" s="38">
        <f>'JUGEND-DOSB 2020'!J48*$BC$25</f>
        <v>1.5674999999999999</v>
      </c>
      <c r="AN25" s="67">
        <f>'JUGEND-DOSB 2020'!K48*$BC$25</f>
        <v>1.4249999999999998</v>
      </c>
      <c r="AO25" s="29">
        <f>'JUGEND-DOSB 2020'!L48*$BC$25</f>
        <v>1.615</v>
      </c>
      <c r="AP25" s="38">
        <f>'JUGEND-DOSB 2020'!M48*$BC$25</f>
        <v>1.7575000000000001</v>
      </c>
      <c r="AQ25" s="67">
        <f>'JUGEND-DOSB 2020'!N48*$BC$25</f>
        <v>1.615</v>
      </c>
      <c r="AR25" s="29">
        <f>'JUGEND-DOSB 2020'!O48*$BC$25</f>
        <v>1.8049999999999999</v>
      </c>
      <c r="AS25" s="38">
        <f>'JUGEND-DOSB 2020'!P48*$BC$25</f>
        <v>1.9474999999999998</v>
      </c>
      <c r="AT25" s="67">
        <f>'JUGEND-DOSB 2020'!Q48*$BC$25</f>
        <v>1.8049999999999999</v>
      </c>
      <c r="AU25" s="29">
        <f>'JUGEND-DOSB 2020'!R48*$BC$25</f>
        <v>1.9474999999999998</v>
      </c>
      <c r="AV25" s="38">
        <f>'JUGEND-DOSB 2020'!S48*$BC$25</f>
        <v>2.1374999999999997</v>
      </c>
      <c r="AW25" s="67">
        <f>'JUGEND-DOSB 2020'!T48*$BC$25</f>
        <v>1.9474999999999998</v>
      </c>
      <c r="AX25" s="29">
        <f>'JUGEND-DOSB 2020'!U48*$BC$25</f>
        <v>2.09</v>
      </c>
      <c r="AY25" s="38">
        <f>'JUGEND-DOSB 2020'!V48*$BC$25</f>
        <v>2.2799999999999998</v>
      </c>
      <c r="AZ25" s="182"/>
      <c r="BA25" s="188"/>
      <c r="BC25" s="143">
        <v>0.95</v>
      </c>
      <c r="BD25" s="146" t="s">
        <v>92</v>
      </c>
    </row>
    <row r="26" spans="1:56" s="158" customFormat="1" ht="17.100000000000001" customHeight="1" thickBot="1" x14ac:dyDescent="0.25">
      <c r="A26" s="902"/>
      <c r="C26" s="845"/>
      <c r="D26" s="796"/>
      <c r="E26" s="106" t="s">
        <v>23</v>
      </c>
      <c r="F26" s="564" t="s">
        <v>613</v>
      </c>
      <c r="G26" s="67">
        <f t="shared" ref="G26:U26" si="2">J26-0.5</f>
        <v>4.125</v>
      </c>
      <c r="H26" s="29">
        <f>K26-0.5</f>
        <v>4.5999999999999996</v>
      </c>
      <c r="I26" s="38">
        <f>L26-0.5</f>
        <v>5.3125</v>
      </c>
      <c r="J26" s="67">
        <f>M26-0.5</f>
        <v>4.625</v>
      </c>
      <c r="K26" s="29">
        <f>N26-0.5</f>
        <v>5.0999999999999996</v>
      </c>
      <c r="L26" s="38">
        <f>O26-0.5</f>
        <v>5.8125</v>
      </c>
      <c r="M26" s="67">
        <f t="shared" si="2"/>
        <v>5.125</v>
      </c>
      <c r="N26" s="29">
        <f t="shared" si="2"/>
        <v>5.6</v>
      </c>
      <c r="O26" s="38">
        <f t="shared" si="2"/>
        <v>6.3125</v>
      </c>
      <c r="P26" s="67">
        <f t="shared" si="2"/>
        <v>5.625</v>
      </c>
      <c r="Q26" s="29">
        <f t="shared" si="2"/>
        <v>6.1</v>
      </c>
      <c r="R26" s="38">
        <f t="shared" si="2"/>
        <v>6.8125</v>
      </c>
      <c r="S26" s="67">
        <f t="shared" si="2"/>
        <v>6.125</v>
      </c>
      <c r="T26" s="29">
        <f t="shared" si="2"/>
        <v>6.6</v>
      </c>
      <c r="U26" s="38">
        <f t="shared" si="2"/>
        <v>7.3125</v>
      </c>
      <c r="V26" s="67">
        <f>G66-0.5</f>
        <v>6.625</v>
      </c>
      <c r="W26" s="29">
        <f>H66-0.5</f>
        <v>7.1</v>
      </c>
      <c r="X26" s="38">
        <f>I66-0.5</f>
        <v>7.8125</v>
      </c>
      <c r="Y26" s="186" t="s">
        <v>54</v>
      </c>
      <c r="Z26" s="187"/>
      <c r="AB26" s="902"/>
      <c r="AD26" s="845"/>
      <c r="AE26" s="796"/>
      <c r="AF26" s="106" t="s">
        <v>23</v>
      </c>
      <c r="AG26" s="564" t="s">
        <v>613</v>
      </c>
      <c r="AH26" s="67">
        <f t="shared" ref="AH26:AV26" si="3">AK26-0.5</f>
        <v>6.7374999999999989</v>
      </c>
      <c r="AI26" s="29">
        <f t="shared" si="3"/>
        <v>7.4499999999999993</v>
      </c>
      <c r="AJ26" s="38">
        <f t="shared" si="3"/>
        <v>8.1624999999999996</v>
      </c>
      <c r="AK26" s="67">
        <f t="shared" si="3"/>
        <v>7.2374999999999989</v>
      </c>
      <c r="AL26" s="29">
        <f t="shared" si="3"/>
        <v>7.9499999999999993</v>
      </c>
      <c r="AM26" s="38">
        <f t="shared" si="3"/>
        <v>8.6624999999999996</v>
      </c>
      <c r="AN26" s="37">
        <f t="shared" si="3"/>
        <v>7.7374999999999989</v>
      </c>
      <c r="AO26" s="19">
        <f t="shared" si="3"/>
        <v>8.4499999999999993</v>
      </c>
      <c r="AP26" s="21">
        <f t="shared" si="3"/>
        <v>9.1624999999999996</v>
      </c>
      <c r="AQ26" s="63">
        <f t="shared" si="3"/>
        <v>8.2374999999999989</v>
      </c>
      <c r="AR26" s="19">
        <f t="shared" si="3"/>
        <v>8.9499999999999993</v>
      </c>
      <c r="AS26" s="21">
        <f t="shared" si="3"/>
        <v>9.6624999999999996</v>
      </c>
      <c r="AT26" s="63">
        <f t="shared" si="3"/>
        <v>8.7374999999999989</v>
      </c>
      <c r="AU26" s="19">
        <f t="shared" si="3"/>
        <v>9.4499999999999993</v>
      </c>
      <c r="AV26" s="21">
        <f t="shared" si="3"/>
        <v>10.1625</v>
      </c>
      <c r="AW26" s="63">
        <f>AH66-0.5</f>
        <v>9.2374999999999989</v>
      </c>
      <c r="AX26" s="19">
        <f>AI66-0.5</f>
        <v>9.9499999999999993</v>
      </c>
      <c r="AY26" s="21">
        <f>AJ66-0.5</f>
        <v>10.6625</v>
      </c>
      <c r="AZ26" s="186"/>
      <c r="BA26" s="187"/>
      <c r="BC26" s="153">
        <v>-0.5</v>
      </c>
      <c r="BD26" s="523" t="s">
        <v>609</v>
      </c>
    </row>
    <row r="27" spans="1:56" ht="17.100000000000001" customHeight="1" x14ac:dyDescent="0.2">
      <c r="A27" s="902"/>
      <c r="B27"/>
      <c r="C27" s="843">
        <v>3</v>
      </c>
      <c r="D27" s="795" t="s">
        <v>66</v>
      </c>
      <c r="E27" s="791" t="s">
        <v>16</v>
      </c>
      <c r="F27" s="822" t="s">
        <v>156</v>
      </c>
      <c r="G27" s="785" t="s">
        <v>193</v>
      </c>
      <c r="H27" s="786"/>
      <c r="I27" s="786"/>
      <c r="J27" s="786"/>
      <c r="K27" s="786"/>
      <c r="L27" s="787"/>
      <c r="M27" s="788" t="s">
        <v>194</v>
      </c>
      <c r="N27" s="789"/>
      <c r="O27" s="789"/>
      <c r="P27" s="789"/>
      <c r="Q27" s="789"/>
      <c r="R27" s="790"/>
      <c r="S27" s="785" t="s">
        <v>195</v>
      </c>
      <c r="T27" s="786"/>
      <c r="U27" s="786"/>
      <c r="V27" s="786"/>
      <c r="W27" s="786"/>
      <c r="X27" s="787"/>
      <c r="Y27" s="180"/>
      <c r="Z27" s="181"/>
      <c r="AB27" s="902"/>
      <c r="AC27"/>
      <c r="AD27" s="843">
        <v>3</v>
      </c>
      <c r="AE27" s="795" t="s">
        <v>66</v>
      </c>
      <c r="AF27" s="791" t="s">
        <v>16</v>
      </c>
      <c r="AG27" s="822" t="s">
        <v>156</v>
      </c>
      <c r="AH27" s="785" t="s">
        <v>193</v>
      </c>
      <c r="AI27" s="786"/>
      <c r="AJ27" s="786"/>
      <c r="AK27" s="786"/>
      <c r="AL27" s="786"/>
      <c r="AM27" s="787"/>
      <c r="AN27" s="889" t="s">
        <v>194</v>
      </c>
      <c r="AO27" s="889"/>
      <c r="AP27" s="889"/>
      <c r="AQ27" s="889"/>
      <c r="AR27" s="889"/>
      <c r="AS27" s="890"/>
      <c r="AT27" s="891" t="s">
        <v>195</v>
      </c>
      <c r="AU27" s="891"/>
      <c r="AV27" s="891"/>
      <c r="AW27" s="891"/>
      <c r="AX27" s="891"/>
      <c r="AY27" s="892"/>
      <c r="AZ27" s="180"/>
      <c r="BA27" s="181"/>
    </row>
    <row r="28" spans="1:56" ht="17.100000000000001" customHeight="1" x14ac:dyDescent="0.2">
      <c r="A28" s="902"/>
      <c r="B28"/>
      <c r="C28" s="845"/>
      <c r="D28" s="796"/>
      <c r="E28" s="792"/>
      <c r="F28" s="794"/>
      <c r="G28" s="220">
        <f>'JUGEND-DOSB 2020'!E20*$BC$28</f>
        <v>8.4</v>
      </c>
      <c r="H28" s="221">
        <f>'JUGEND-DOSB 2020'!F20*$BC$28</f>
        <v>7.4550000000000001</v>
      </c>
      <c r="I28" s="72">
        <f>'JUGEND-DOSB 2020'!G20*$BC$28</f>
        <v>6.6150000000000002</v>
      </c>
      <c r="J28" s="222">
        <f>'JUGEND-DOSB 2020'!H20*$BC$28</f>
        <v>7.7700000000000005</v>
      </c>
      <c r="K28" s="221">
        <f>'JUGEND-DOSB 2020'!I20*$BC$28</f>
        <v>6.93</v>
      </c>
      <c r="L28" s="72">
        <f>'JUGEND-DOSB 2020'!J20*$BC$28</f>
        <v>5.9850000000000003</v>
      </c>
      <c r="M28" s="222">
        <f>'JUGEND-DOSB 2020'!K20*$BC$28</f>
        <v>11.55</v>
      </c>
      <c r="N28" s="221">
        <f>'JUGEND-DOSB 2020'!L20*$BC$28</f>
        <v>10.605</v>
      </c>
      <c r="O28" s="72">
        <f>'JUGEND-DOSB 2020'!M20*$BC$28</f>
        <v>9.5549999999999997</v>
      </c>
      <c r="P28" s="222">
        <f>'JUGEND-DOSB 2020'!N20*$BC$28</f>
        <v>11.13</v>
      </c>
      <c r="Q28" s="221">
        <f>'JUGEND-DOSB 2020'!O20*$BC$28</f>
        <v>10.08</v>
      </c>
      <c r="R28" s="72">
        <f>'JUGEND-DOSB 2020'!P20*$BC$28</f>
        <v>8.9250000000000007</v>
      </c>
      <c r="S28" s="222">
        <f>'JUGEND-DOSB 2020'!Q20*$BC$28</f>
        <v>19.53</v>
      </c>
      <c r="T28" s="221">
        <f>'JUGEND-DOSB 2020'!R20*$BC$28</f>
        <v>17.850000000000001</v>
      </c>
      <c r="U28" s="72">
        <f>'JUGEND-DOSB 2020'!S20*$BC$28</f>
        <v>16.275000000000002</v>
      </c>
      <c r="V28" s="222">
        <f>'JUGEND-DOSB 2020'!T20*$BC$28</f>
        <v>18.480000000000004</v>
      </c>
      <c r="W28" s="221">
        <f>'JUGEND-DOSB 2020'!U20*$BC$28</f>
        <v>17.115000000000002</v>
      </c>
      <c r="X28" s="223">
        <f>'JUGEND-DOSB 2020'!V20*$BC$28</f>
        <v>15.75</v>
      </c>
      <c r="Y28" s="182"/>
      <c r="Z28" s="188"/>
      <c r="AB28" s="902"/>
      <c r="AC28"/>
      <c r="AD28" s="845"/>
      <c r="AE28" s="796"/>
      <c r="AF28" s="792"/>
      <c r="AG28" s="794"/>
      <c r="AH28" s="70">
        <f>'JUGEND-DOSB 2020'!E51*$BC$28</f>
        <v>8.0850000000000009</v>
      </c>
      <c r="AI28" s="35">
        <f>'JUGEND-DOSB 2020'!F51*$BC$28</f>
        <v>7.14</v>
      </c>
      <c r="AJ28" s="72">
        <f>'JUGEND-DOSB 2020'!G51*$BC$28</f>
        <v>6.3000000000000007</v>
      </c>
      <c r="AK28" s="224">
        <f>'JUGEND-DOSB 2020'!H51*$BC$28</f>
        <v>7.5600000000000005</v>
      </c>
      <c r="AL28" s="35">
        <f>'JUGEND-DOSB 2020'!I51*$BC$28</f>
        <v>6.7200000000000006</v>
      </c>
      <c r="AM28" s="72">
        <f>'JUGEND-DOSB 2020'!J51*$BC$28</f>
        <v>5.9850000000000003</v>
      </c>
      <c r="AN28" s="224">
        <f>'JUGEND-DOSB 2020'!K51*$BC$28</f>
        <v>10.815000000000001</v>
      </c>
      <c r="AO28" s="35">
        <f>'JUGEND-DOSB 2020'!L51*$BC$28</f>
        <v>9.7650000000000006</v>
      </c>
      <c r="AP28" s="72">
        <f>'JUGEND-DOSB 2020'!M51*$BC$28</f>
        <v>8.82</v>
      </c>
      <c r="AQ28" s="224">
        <f>'JUGEND-DOSB 2020'!N51*$BC$28</f>
        <v>10.185</v>
      </c>
      <c r="AR28" s="35">
        <f>'JUGEND-DOSB 2020'!O51*$BC$28</f>
        <v>9.3450000000000006</v>
      </c>
      <c r="AS28" s="72">
        <f>'JUGEND-DOSB 2020'!P51*$BC$28</f>
        <v>8.5050000000000008</v>
      </c>
      <c r="AT28" s="224">
        <f>'JUGEND-DOSB 2020'!Q51*$BC$28</f>
        <v>17.850000000000001</v>
      </c>
      <c r="AU28" s="35">
        <f>'JUGEND-DOSB 2020'!R51*$BC$28</f>
        <v>16.170000000000002</v>
      </c>
      <c r="AV28" s="72">
        <f>'JUGEND-DOSB 2020'!S51*$BC$28</f>
        <v>14.805</v>
      </c>
      <c r="AW28" s="224">
        <f>'JUGEND-DOSB 2020'!T51*$BC$28</f>
        <v>17.115000000000002</v>
      </c>
      <c r="AX28" s="35">
        <f>'JUGEND-DOSB 2020'!U51*$BC$28</f>
        <v>15.540000000000001</v>
      </c>
      <c r="AY28" s="72">
        <f>'JUGEND-DOSB 2020'!V51*$BC$28</f>
        <v>14.175000000000001</v>
      </c>
      <c r="AZ28" s="182"/>
      <c r="BA28" s="188"/>
      <c r="BC28" s="143">
        <v>1.05</v>
      </c>
      <c r="BD28" s="148" t="s">
        <v>156</v>
      </c>
    </row>
    <row r="29" spans="1:56" ht="17.100000000000001" customHeight="1" x14ac:dyDescent="0.2">
      <c r="A29" s="902"/>
      <c r="B29"/>
      <c r="C29" s="845"/>
      <c r="D29" s="796"/>
      <c r="E29" s="106" t="s">
        <v>17</v>
      </c>
      <c r="F29" s="27" t="s">
        <v>158</v>
      </c>
      <c r="G29" s="70">
        <f>'JUGEND-DOSB 2020'!E21*$BC$29</f>
        <v>48.825000000000003</v>
      </c>
      <c r="H29" s="35">
        <f>'JUGEND-DOSB 2020'!F21*$BC$29</f>
        <v>40.425000000000004</v>
      </c>
      <c r="I29" s="72">
        <f>'JUGEND-DOSB 2020'!G21*$BC$29</f>
        <v>32.024999999999999</v>
      </c>
      <c r="J29" s="224">
        <f>'JUGEND-DOSB 2020'!H21*$BC$29</f>
        <v>44.1</v>
      </c>
      <c r="K29" s="35">
        <f>'JUGEND-DOSB 2020'!I21*$BC$29</f>
        <v>35.700000000000003</v>
      </c>
      <c r="L29" s="72">
        <f>'JUGEND-DOSB 2020'!J21*$BC$29</f>
        <v>29.400000000000002</v>
      </c>
      <c r="M29" s="224">
        <f>'JUGEND-DOSB 2020'!K21*$BC$29</f>
        <v>40.950000000000003</v>
      </c>
      <c r="N29" s="35">
        <f>'JUGEND-DOSB 2020'!L21*$BC$29</f>
        <v>33.075000000000003</v>
      </c>
      <c r="O29" s="72">
        <f>'JUGEND-DOSB 2020'!M21*$BC$29</f>
        <v>26.775000000000002</v>
      </c>
      <c r="P29" s="224">
        <f>'JUGEND-DOSB 2020'!N21*$BC$29</f>
        <v>36.75</v>
      </c>
      <c r="Q29" s="35">
        <f>'JUGEND-DOSB 2020'!O21*$BC$29</f>
        <v>30.450000000000003</v>
      </c>
      <c r="R29" s="72">
        <f>'JUGEND-DOSB 2020'!P21*$BC$29</f>
        <v>24.675000000000001</v>
      </c>
      <c r="S29" s="224">
        <f>'JUGEND-DOSB 2020'!Q21*$BC$29</f>
        <v>34.65</v>
      </c>
      <c r="T29" s="35">
        <f>'JUGEND-DOSB 2020'!R21*$BC$29</f>
        <v>28.875</v>
      </c>
      <c r="U29" s="72">
        <f>'JUGEND-DOSB 2020'!S21*$BC$29</f>
        <v>22.574999999999999</v>
      </c>
      <c r="V29" s="224">
        <f>'JUGEND-DOSB 2020'!T21*$BC$29</f>
        <v>32.024999999999999</v>
      </c>
      <c r="W29" s="35">
        <f>'JUGEND-DOSB 2020'!U21*$BC$29</f>
        <v>26.775000000000002</v>
      </c>
      <c r="X29" s="72">
        <f>'JUGEND-DOSB 2020'!V21*$BC$29</f>
        <v>21</v>
      </c>
      <c r="Y29" s="182"/>
      <c r="Z29" s="188"/>
      <c r="AB29" s="902"/>
      <c r="AC29"/>
      <c r="AD29" s="845"/>
      <c r="AE29" s="796"/>
      <c r="AF29" s="106" t="s">
        <v>17</v>
      </c>
      <c r="AG29" s="27" t="s">
        <v>158</v>
      </c>
      <c r="AH29" s="70">
        <f>'JUGEND-DOSB 2020'!E52*$BC$29</f>
        <v>48.300000000000004</v>
      </c>
      <c r="AI29" s="35">
        <f>'JUGEND-DOSB 2020'!F52*$BC$29</f>
        <v>39.9</v>
      </c>
      <c r="AJ29" s="72">
        <f>'JUGEND-DOSB 2020'!G52*$BC$29</f>
        <v>31.5</v>
      </c>
      <c r="AK29" s="224">
        <f>'JUGEND-DOSB 2020'!H52*$BC$29</f>
        <v>43.050000000000004</v>
      </c>
      <c r="AL29" s="35">
        <f>'JUGEND-DOSB 2020'!I52*$BC$29</f>
        <v>34.65</v>
      </c>
      <c r="AM29" s="72">
        <f>'JUGEND-DOSB 2020'!J52*$BC$29</f>
        <v>27.3</v>
      </c>
      <c r="AN29" s="224">
        <f>'JUGEND-DOSB 2020'!K52*$BC$29</f>
        <v>37.800000000000004</v>
      </c>
      <c r="AO29" s="35">
        <f>'JUGEND-DOSB 2020'!L52*$BC$29</f>
        <v>30.450000000000003</v>
      </c>
      <c r="AP29" s="72">
        <f>'JUGEND-DOSB 2020'!M52*$BC$29</f>
        <v>23.625</v>
      </c>
      <c r="AQ29" s="224">
        <f>'JUGEND-DOSB 2020'!N52*$BC$29</f>
        <v>34.65</v>
      </c>
      <c r="AR29" s="35">
        <f>'JUGEND-DOSB 2020'!O52*$BC$29</f>
        <v>28.35</v>
      </c>
      <c r="AS29" s="72">
        <f>'JUGEND-DOSB 2020'!P52*$BC$29</f>
        <v>22.05</v>
      </c>
      <c r="AT29" s="224">
        <f>'JUGEND-DOSB 2020'!Q52*$BC$29</f>
        <v>32.550000000000004</v>
      </c>
      <c r="AU29" s="35">
        <f>'JUGEND-DOSB 2020'!R52*$BC$29</f>
        <v>26.775000000000002</v>
      </c>
      <c r="AV29" s="72">
        <f>'JUGEND-DOSB 2020'!S52*$BC$29</f>
        <v>21</v>
      </c>
      <c r="AW29" s="224">
        <f>'JUGEND-DOSB 2020'!T52*$BC$29</f>
        <v>30.975000000000001</v>
      </c>
      <c r="AX29" s="35">
        <f>'JUGEND-DOSB 2020'!U52*$BC$29</f>
        <v>25.725000000000001</v>
      </c>
      <c r="AY29" s="72">
        <f>'JUGEND-DOSB 2020'!V52*$BC$29</f>
        <v>19.95</v>
      </c>
      <c r="AZ29" s="182"/>
      <c r="BA29" s="188"/>
      <c r="BC29" s="143">
        <v>1.05</v>
      </c>
      <c r="BD29" s="146" t="s">
        <v>158</v>
      </c>
    </row>
    <row r="30" spans="1:56" ht="17.100000000000001" customHeight="1" thickBot="1" x14ac:dyDescent="0.25">
      <c r="A30" s="902"/>
      <c r="B30"/>
      <c r="C30" s="845"/>
      <c r="D30" s="796"/>
      <c r="E30" s="106" t="s">
        <v>21</v>
      </c>
      <c r="F30" s="27" t="s">
        <v>157</v>
      </c>
      <c r="G30" s="225"/>
      <c r="H30" s="226"/>
      <c r="I30" s="227"/>
      <c r="J30" s="224">
        <f>'JUGEND-DOSB 2020'!H22*$BC$30</f>
        <v>43.050000000000004</v>
      </c>
      <c r="K30" s="35">
        <f>'JUGEND-DOSB 2020'!I22*$BC$30</f>
        <v>37.800000000000004</v>
      </c>
      <c r="L30" s="72">
        <f>'JUGEND-DOSB 2020'!J22*$BC$30</f>
        <v>32.550000000000004</v>
      </c>
      <c r="M30" s="224">
        <f>'JUGEND-DOSB 2020'!K22*$BC$30</f>
        <v>38.85</v>
      </c>
      <c r="N30" s="35">
        <f>'JUGEND-DOSB 2020'!L22*$BC$30</f>
        <v>33.6</v>
      </c>
      <c r="O30" s="72">
        <f>'JUGEND-DOSB 2020'!M22*$BC$30</f>
        <v>28.35</v>
      </c>
      <c r="P30" s="224">
        <f>'JUGEND-DOSB 2020'!N22*$BC$30</f>
        <v>32.550000000000004</v>
      </c>
      <c r="Q30" s="35">
        <f>'JUGEND-DOSB 2020'!O22*$BC$30</f>
        <v>28.35</v>
      </c>
      <c r="R30" s="72">
        <f>'JUGEND-DOSB 2020'!P22*$BC$30</f>
        <v>24.675000000000001</v>
      </c>
      <c r="S30" s="224">
        <f>'JUGEND-DOSB 2020'!Q22*$BC$30</f>
        <v>28.35</v>
      </c>
      <c r="T30" s="35">
        <f>'JUGEND-DOSB 2020'!R22*$BC$30</f>
        <v>25.725000000000001</v>
      </c>
      <c r="U30" s="72">
        <f>'JUGEND-DOSB 2020'!S22*$BC$30</f>
        <v>22.574999999999999</v>
      </c>
      <c r="V30" s="224">
        <f>'JUGEND-DOSB 2020'!T22*$BC$30</f>
        <v>26.25</v>
      </c>
      <c r="W30" s="35">
        <f>'JUGEND-DOSB 2020'!U22*$BC$30</f>
        <v>23.625</v>
      </c>
      <c r="X30" s="72">
        <f>'JUGEND-DOSB 2020'!V22*$BC$30</f>
        <v>21</v>
      </c>
      <c r="Y30" s="186"/>
      <c r="Z30" s="187"/>
      <c r="AB30" s="902"/>
      <c r="AC30"/>
      <c r="AD30" s="845"/>
      <c r="AE30" s="796"/>
      <c r="AF30" s="106" t="s">
        <v>21</v>
      </c>
      <c r="AG30" s="27" t="s">
        <v>157</v>
      </c>
      <c r="AH30" s="235"/>
      <c r="AI30" s="236"/>
      <c r="AJ30" s="237"/>
      <c r="AK30" s="238">
        <f>'JUGEND-DOSB 2020'!H53*$BC$30</f>
        <v>39.9</v>
      </c>
      <c r="AL30" s="239">
        <f>'JUGEND-DOSB 2020'!I53*$BC$30</f>
        <v>34.65</v>
      </c>
      <c r="AM30" s="240">
        <f>'JUGEND-DOSB 2020'!J53*$BC$30</f>
        <v>29.400000000000002</v>
      </c>
      <c r="AN30" s="238">
        <f>'JUGEND-DOSB 2020'!K53*$BC$30</f>
        <v>36.75</v>
      </c>
      <c r="AO30" s="239">
        <f>'JUGEND-DOSB 2020'!L53*$BC$30</f>
        <v>32.024999999999999</v>
      </c>
      <c r="AP30" s="240">
        <f>'JUGEND-DOSB 2020'!M53*$BC$30</f>
        <v>27.3</v>
      </c>
      <c r="AQ30" s="238">
        <f>'JUGEND-DOSB 2020'!N53*$BC$30</f>
        <v>30.975000000000001</v>
      </c>
      <c r="AR30" s="239">
        <f>'JUGEND-DOSB 2020'!O53*$BC$30</f>
        <v>27.3</v>
      </c>
      <c r="AS30" s="240">
        <f>'JUGEND-DOSB 2020'!P53*$BC$30</f>
        <v>23.625</v>
      </c>
      <c r="AT30" s="238">
        <f>'JUGEND-DOSB 2020'!Q53*$BC$30</f>
        <v>25.200000000000003</v>
      </c>
      <c r="AU30" s="239">
        <f>'JUGEND-DOSB 2020'!R53*$BC$30</f>
        <v>22.574999999999999</v>
      </c>
      <c r="AV30" s="240">
        <f>'JUGEND-DOSB 2020'!S53*$BC$30</f>
        <v>19.95</v>
      </c>
      <c r="AW30" s="238">
        <f>'JUGEND-DOSB 2020'!T53*$BC$30</f>
        <v>23.1</v>
      </c>
      <c r="AX30" s="239">
        <f>'JUGEND-DOSB 2020'!U53*$BC$30</f>
        <v>20.475000000000001</v>
      </c>
      <c r="AY30" s="240">
        <f>'JUGEND-DOSB 2020'!V53*$BC$30</f>
        <v>17.850000000000001</v>
      </c>
      <c r="AZ30" s="186"/>
      <c r="BA30" s="187"/>
      <c r="BC30" s="143">
        <v>1.05</v>
      </c>
      <c r="BD30" s="146" t="s">
        <v>157</v>
      </c>
    </row>
    <row r="31" spans="1:56" ht="17.100000000000001" customHeight="1" x14ac:dyDescent="0.2">
      <c r="A31" s="902"/>
      <c r="B31"/>
      <c r="C31" s="843">
        <v>4</v>
      </c>
      <c r="D31" s="795" t="s">
        <v>67</v>
      </c>
      <c r="E31" s="601" t="s">
        <v>16</v>
      </c>
      <c r="F31" s="22" t="s">
        <v>20</v>
      </c>
      <c r="G31" s="128"/>
      <c r="H31" s="129"/>
      <c r="I31" s="130"/>
      <c r="J31" s="131"/>
      <c r="K31" s="129"/>
      <c r="L31" s="130"/>
      <c r="M31" s="56">
        <f>'JUGEND-DOSB 2020'!K24*$BC$31</f>
        <v>0.76</v>
      </c>
      <c r="N31" s="7">
        <f>'JUGEND-DOSB 2020'!L24*$BC$31</f>
        <v>0.85499999999999998</v>
      </c>
      <c r="O31" s="9">
        <f>'JUGEND-DOSB 2020'!M24*$BC$31</f>
        <v>0.95</v>
      </c>
      <c r="P31" s="56">
        <f>'JUGEND-DOSB 2020'!N24*$BC$31</f>
        <v>0.85499999999999998</v>
      </c>
      <c r="Q31" s="7">
        <f>'JUGEND-DOSB 2020'!O24*$BC$31</f>
        <v>0.95</v>
      </c>
      <c r="R31" s="9">
        <f>'JUGEND-DOSB 2020'!P24*$BC$31</f>
        <v>1.0449999999999999</v>
      </c>
      <c r="S31" s="56">
        <f>'JUGEND-DOSB 2020'!Q24*$BC$31</f>
        <v>0.90249999999999997</v>
      </c>
      <c r="T31" s="7">
        <f>'JUGEND-DOSB 2020'!R24*$BC$31</f>
        <v>0.99749999999999994</v>
      </c>
      <c r="U31" s="9">
        <f>'JUGEND-DOSB 2020'!S24*$BC$31</f>
        <v>1.0924999999999998</v>
      </c>
      <c r="V31" s="56">
        <f>'JUGEND-DOSB 2020'!T24*$BC$31</f>
        <v>0.99749999999999994</v>
      </c>
      <c r="W31" s="7">
        <f>'JUGEND-DOSB 2020'!U24*$BC$31</f>
        <v>1.0924999999999998</v>
      </c>
      <c r="X31" s="9">
        <f>'JUGEND-DOSB 2020'!V24*$BC$31</f>
        <v>1.1875</v>
      </c>
      <c r="Y31" s="180"/>
      <c r="Z31" s="181"/>
      <c r="AB31" s="902"/>
      <c r="AC31"/>
      <c r="AD31" s="843">
        <v>4</v>
      </c>
      <c r="AE31" s="795" t="s">
        <v>67</v>
      </c>
      <c r="AF31" s="601" t="s">
        <v>16</v>
      </c>
      <c r="AG31" s="22" t="s">
        <v>20</v>
      </c>
      <c r="AH31" s="128"/>
      <c r="AI31" s="129"/>
      <c r="AJ31" s="130"/>
      <c r="AK31" s="131"/>
      <c r="AL31" s="129"/>
      <c r="AM31" s="130"/>
      <c r="AN31" s="56">
        <f>'JUGEND-DOSB 2020'!K55*$BC$31</f>
        <v>0.8075</v>
      </c>
      <c r="AO31" s="7">
        <f>'JUGEND-DOSB 2020'!L55*$BC$31</f>
        <v>0.90249999999999997</v>
      </c>
      <c r="AP31" s="9">
        <f>'JUGEND-DOSB 2020'!M55*$BC$31</f>
        <v>0.99749999999999994</v>
      </c>
      <c r="AQ31" s="56">
        <f>'JUGEND-DOSB 2020'!N55*$BC$31</f>
        <v>0.90249999999999997</v>
      </c>
      <c r="AR31" s="7">
        <f>'JUGEND-DOSB 2020'!O55*$BC$31</f>
        <v>0.99749999999999994</v>
      </c>
      <c r="AS31" s="9">
        <f>'JUGEND-DOSB 2020'!P55*$BC$31</f>
        <v>1.0924999999999998</v>
      </c>
      <c r="AT31" s="56">
        <f>'JUGEND-DOSB 2020'!Q55*$BC$31</f>
        <v>1.0449999999999999</v>
      </c>
      <c r="AU31" s="7">
        <f>'JUGEND-DOSB 2020'!R55*$BC$31</f>
        <v>1.1399999999999999</v>
      </c>
      <c r="AV31" s="9">
        <f>'JUGEND-DOSB 2020'!S55*$BC$31</f>
        <v>1.2349999999999999</v>
      </c>
      <c r="AW31" s="56">
        <f>'JUGEND-DOSB 2020'!T55*$BC$31</f>
        <v>1.1399999999999999</v>
      </c>
      <c r="AX31" s="7">
        <f>'JUGEND-DOSB 2020'!U55*$BC$31</f>
        <v>1.2349999999999999</v>
      </c>
      <c r="AY31" s="9">
        <f>'JUGEND-DOSB 2020'!V55*$BC$31</f>
        <v>1.3299999999999998</v>
      </c>
      <c r="AZ31" s="180"/>
      <c r="BA31" s="181"/>
      <c r="BC31" s="143">
        <v>0.95</v>
      </c>
      <c r="BD31" s="146" t="s">
        <v>20</v>
      </c>
    </row>
    <row r="32" spans="1:56" ht="17.100000000000001" customHeight="1" x14ac:dyDescent="0.2">
      <c r="A32" s="902"/>
      <c r="B32"/>
      <c r="C32" s="845"/>
      <c r="D32" s="796"/>
      <c r="E32" s="105" t="s">
        <v>17</v>
      </c>
      <c r="F32" s="104" t="s">
        <v>163</v>
      </c>
      <c r="G32" s="67">
        <f t="shared" ref="G32" si="4">J32-0.2</f>
        <v>1.7849999999999997</v>
      </c>
      <c r="H32" s="29">
        <f>K32-0.2</f>
        <v>2.0699999999999994</v>
      </c>
      <c r="I32" s="38">
        <f>L32-0.2</f>
        <v>2.3549999999999995</v>
      </c>
      <c r="J32" s="67">
        <f>M32-0.2</f>
        <v>1.9849999999999997</v>
      </c>
      <c r="K32" s="29">
        <f>N32-0.2</f>
        <v>2.2699999999999996</v>
      </c>
      <c r="L32" s="38">
        <f>O32-0.2</f>
        <v>2.5549999999999997</v>
      </c>
      <c r="M32" s="67">
        <f>'JUGEND-DOSB 2020'!K26*$BC$32</f>
        <v>2.1849999999999996</v>
      </c>
      <c r="N32" s="29">
        <f>'JUGEND-DOSB 2020'!L26*$BC$32</f>
        <v>2.4699999999999998</v>
      </c>
      <c r="O32" s="38">
        <f>'JUGEND-DOSB 2020'!M26*$BC$32</f>
        <v>2.7549999999999999</v>
      </c>
      <c r="P32" s="67">
        <f>'JUGEND-DOSB 2020'!N26*$BC$32</f>
        <v>2.6599999999999997</v>
      </c>
      <c r="Q32" s="29">
        <f>'JUGEND-DOSB 2020'!O26*$BC$32</f>
        <v>2.9449999999999998</v>
      </c>
      <c r="R32" s="38">
        <f>'JUGEND-DOSB 2020'!P26*$BC$32</f>
        <v>3.23</v>
      </c>
      <c r="S32" s="67">
        <f>'JUGEND-DOSB 2020'!Q26*$BC$32</f>
        <v>3.04</v>
      </c>
      <c r="T32" s="29">
        <f>'JUGEND-DOSB 2020'!R26*$BC$32</f>
        <v>3.3249999999999997</v>
      </c>
      <c r="U32" s="38">
        <f>'JUGEND-DOSB 2020'!S26*$BC$32</f>
        <v>3.61</v>
      </c>
      <c r="V32" s="67">
        <f>'JUGEND-DOSB 2020'!T26*$BC$32</f>
        <v>3.23</v>
      </c>
      <c r="W32" s="29">
        <f>'JUGEND-DOSB 2020'!U26*$BC$32</f>
        <v>3.5150000000000001</v>
      </c>
      <c r="X32" s="38">
        <f>'JUGEND-DOSB 2020'!V26*$BC$32</f>
        <v>3.8</v>
      </c>
      <c r="Y32" s="182" t="s">
        <v>54</v>
      </c>
      <c r="Z32" s="188"/>
      <c r="AB32" s="902"/>
      <c r="AC32"/>
      <c r="AD32" s="845"/>
      <c r="AE32" s="796"/>
      <c r="AF32" s="105" t="s">
        <v>17</v>
      </c>
      <c r="AG32" s="104" t="s">
        <v>163</v>
      </c>
      <c r="AH32" s="67">
        <f t="shared" ref="AH32:AM32" si="5">AK32-0.2</f>
        <v>2.0699999999999994</v>
      </c>
      <c r="AI32" s="29">
        <f t="shared" si="5"/>
        <v>2.3549999999999995</v>
      </c>
      <c r="AJ32" s="38">
        <f t="shared" si="5"/>
        <v>2.6399999999999997</v>
      </c>
      <c r="AK32" s="67">
        <f t="shared" si="5"/>
        <v>2.2699999999999996</v>
      </c>
      <c r="AL32" s="29">
        <f t="shared" si="5"/>
        <v>2.5549999999999997</v>
      </c>
      <c r="AM32" s="38">
        <f t="shared" si="5"/>
        <v>2.84</v>
      </c>
      <c r="AN32" s="38">
        <f>'JUGEND-DOSB 2020'!K57*$BC$32</f>
        <v>2.4699999999999998</v>
      </c>
      <c r="AO32" s="29">
        <f>'JUGEND-DOSB 2020'!L57*$BC$32</f>
        <v>2.7549999999999999</v>
      </c>
      <c r="AP32" s="38">
        <f>'JUGEND-DOSB 2020'!M57*$BC$32</f>
        <v>3.04</v>
      </c>
      <c r="AQ32" s="67">
        <f>'JUGEND-DOSB 2020'!N57*$BC$32</f>
        <v>3.04</v>
      </c>
      <c r="AR32" s="29">
        <f>'JUGEND-DOSB 2020'!O57*$BC$32</f>
        <v>3.3249999999999997</v>
      </c>
      <c r="AS32" s="38">
        <f>'JUGEND-DOSB 2020'!P57*$BC$32</f>
        <v>3.61</v>
      </c>
      <c r="AT32" s="67">
        <f>'JUGEND-DOSB 2020'!Q57*$BC$32</f>
        <v>3.61</v>
      </c>
      <c r="AU32" s="29">
        <f>'JUGEND-DOSB 2020'!R57*$BC$32</f>
        <v>3.8949999999999996</v>
      </c>
      <c r="AV32" s="38">
        <f>'JUGEND-DOSB 2020'!S57*$BC$32</f>
        <v>4.18</v>
      </c>
      <c r="AW32" s="67">
        <f>'JUGEND-DOSB 2020'!T57*$BC$32</f>
        <v>4.085</v>
      </c>
      <c r="AX32" s="29">
        <f>'JUGEND-DOSB 2020'!U57*$BC$32</f>
        <v>4.3699999999999992</v>
      </c>
      <c r="AY32" s="38">
        <f>'JUGEND-DOSB 2020'!V57*$BC$32</f>
        <v>4.6550000000000002</v>
      </c>
      <c r="AZ32" s="182"/>
      <c r="BA32" s="188"/>
      <c r="BC32" s="143">
        <v>0.95</v>
      </c>
      <c r="BD32" s="146" t="s">
        <v>163</v>
      </c>
    </row>
    <row r="33" spans="1:56" ht="17.100000000000001" customHeight="1" x14ac:dyDescent="0.2">
      <c r="A33" s="902"/>
      <c r="B33"/>
      <c r="C33" s="845"/>
      <c r="D33" s="796"/>
      <c r="E33" s="801" t="s">
        <v>21</v>
      </c>
      <c r="F33" s="793" t="s">
        <v>159</v>
      </c>
      <c r="G33" s="782" t="s">
        <v>424</v>
      </c>
      <c r="H33" s="783"/>
      <c r="I33" s="783"/>
      <c r="J33" s="783"/>
      <c r="K33" s="783"/>
      <c r="L33" s="783"/>
      <c r="M33" s="783"/>
      <c r="N33" s="783"/>
      <c r="O33" s="784"/>
      <c r="P33" s="782" t="s">
        <v>425</v>
      </c>
      <c r="Q33" s="783"/>
      <c r="R33" s="783"/>
      <c r="S33" s="783"/>
      <c r="T33" s="783"/>
      <c r="U33" s="783"/>
      <c r="V33" s="783"/>
      <c r="W33" s="783"/>
      <c r="X33" s="784"/>
      <c r="Y33" s="182"/>
      <c r="Z33" s="188"/>
      <c r="AB33" s="902"/>
      <c r="AC33"/>
      <c r="AD33" s="845"/>
      <c r="AE33" s="796"/>
      <c r="AF33" s="801" t="s">
        <v>21</v>
      </c>
      <c r="AG33" s="793" t="s">
        <v>159</v>
      </c>
      <c r="AH33" s="782" t="s">
        <v>424</v>
      </c>
      <c r="AI33" s="783"/>
      <c r="AJ33" s="783"/>
      <c r="AK33" s="783"/>
      <c r="AL33" s="783"/>
      <c r="AM33" s="783"/>
      <c r="AN33" s="783"/>
      <c r="AO33" s="783"/>
      <c r="AP33" s="784"/>
      <c r="AQ33" s="782" t="s">
        <v>425</v>
      </c>
      <c r="AR33" s="783"/>
      <c r="AS33" s="783"/>
      <c r="AT33" s="783"/>
      <c r="AU33" s="783"/>
      <c r="AV33" s="783"/>
      <c r="AW33" s="783"/>
      <c r="AX33" s="783"/>
      <c r="AY33" s="784"/>
      <c r="AZ33" s="182"/>
      <c r="BA33" s="188"/>
      <c r="BD33" s="148"/>
    </row>
    <row r="34" spans="1:56" ht="17.100000000000001" customHeight="1" x14ac:dyDescent="0.2">
      <c r="A34" s="902"/>
      <c r="B34"/>
      <c r="C34" s="845"/>
      <c r="D34" s="796"/>
      <c r="E34" s="792"/>
      <c r="F34" s="794"/>
      <c r="G34" s="42">
        <v>10</v>
      </c>
      <c r="H34" s="43">
        <v>15</v>
      </c>
      <c r="I34" s="135">
        <v>20</v>
      </c>
      <c r="J34" s="42">
        <v>10</v>
      </c>
      <c r="K34" s="43">
        <v>15</v>
      </c>
      <c r="L34" s="135">
        <v>20</v>
      </c>
      <c r="M34" s="42">
        <v>10</v>
      </c>
      <c r="N34" s="43">
        <v>15</v>
      </c>
      <c r="O34" s="135">
        <v>20</v>
      </c>
      <c r="P34" s="42">
        <v>10</v>
      </c>
      <c r="Q34" s="43">
        <v>15</v>
      </c>
      <c r="R34" s="135">
        <v>20</v>
      </c>
      <c r="S34" s="42">
        <v>10</v>
      </c>
      <c r="T34" s="43">
        <v>15</v>
      </c>
      <c r="U34" s="135">
        <v>20</v>
      </c>
      <c r="V34" s="42">
        <v>10</v>
      </c>
      <c r="W34" s="43">
        <v>15</v>
      </c>
      <c r="X34" s="135">
        <v>20</v>
      </c>
      <c r="Y34" s="182"/>
      <c r="Z34" s="188"/>
      <c r="AB34" s="902"/>
      <c r="AC34"/>
      <c r="AD34" s="845"/>
      <c r="AE34" s="796"/>
      <c r="AF34" s="792"/>
      <c r="AG34" s="794"/>
      <c r="AH34" s="42">
        <v>10</v>
      </c>
      <c r="AI34" s="43">
        <v>15</v>
      </c>
      <c r="AJ34" s="135">
        <v>20</v>
      </c>
      <c r="AK34" s="42">
        <v>10</v>
      </c>
      <c r="AL34" s="43">
        <v>15</v>
      </c>
      <c r="AM34" s="135">
        <v>20</v>
      </c>
      <c r="AN34" s="42">
        <v>10</v>
      </c>
      <c r="AO34" s="43">
        <v>15</v>
      </c>
      <c r="AP34" s="135">
        <v>20</v>
      </c>
      <c r="AQ34" s="42">
        <v>10</v>
      </c>
      <c r="AR34" s="43">
        <v>15</v>
      </c>
      <c r="AS34" s="135">
        <v>20</v>
      </c>
      <c r="AT34" s="42">
        <v>10</v>
      </c>
      <c r="AU34" s="43">
        <v>15</v>
      </c>
      <c r="AV34" s="135">
        <v>20</v>
      </c>
      <c r="AW34" s="42">
        <v>10</v>
      </c>
      <c r="AX34" s="43">
        <v>15</v>
      </c>
      <c r="AY34" s="135">
        <v>20</v>
      </c>
      <c r="AZ34" s="182"/>
      <c r="BA34" s="188"/>
      <c r="BD34" s="148"/>
    </row>
    <row r="35" spans="1:56" ht="17.100000000000001" customHeight="1" x14ac:dyDescent="0.2">
      <c r="A35" s="902"/>
      <c r="B35"/>
      <c r="C35" s="923"/>
      <c r="D35" s="796"/>
      <c r="E35" s="798" t="s">
        <v>22</v>
      </c>
      <c r="F35" s="855" t="s">
        <v>601</v>
      </c>
      <c r="G35" s="850" t="s">
        <v>557</v>
      </c>
      <c r="H35" s="850"/>
      <c r="I35" s="850"/>
      <c r="J35" s="850"/>
      <c r="K35" s="850"/>
      <c r="L35" s="850"/>
      <c r="M35" s="850"/>
      <c r="N35" s="850"/>
      <c r="O35" s="850"/>
      <c r="P35" s="782" t="s">
        <v>203</v>
      </c>
      <c r="Q35" s="783"/>
      <c r="R35" s="783"/>
      <c r="S35" s="783"/>
      <c r="T35" s="783"/>
      <c r="U35" s="783"/>
      <c r="V35" s="783"/>
      <c r="W35" s="783"/>
      <c r="X35" s="784"/>
      <c r="Y35" s="182"/>
      <c r="Z35" s="188"/>
      <c r="AB35" s="902"/>
      <c r="AC35"/>
      <c r="AD35" s="923"/>
      <c r="AE35" s="796"/>
      <c r="AF35" s="798" t="s">
        <v>22</v>
      </c>
      <c r="AG35" s="855" t="s">
        <v>601</v>
      </c>
      <c r="AH35" s="850" t="s">
        <v>557</v>
      </c>
      <c r="AI35" s="850"/>
      <c r="AJ35" s="850"/>
      <c r="AK35" s="850"/>
      <c r="AL35" s="850"/>
      <c r="AM35" s="850"/>
      <c r="AN35" s="850"/>
      <c r="AO35" s="850"/>
      <c r="AP35" s="850"/>
      <c r="AQ35" s="782" t="s">
        <v>203</v>
      </c>
      <c r="AR35" s="783"/>
      <c r="AS35" s="783"/>
      <c r="AT35" s="783"/>
      <c r="AU35" s="783"/>
      <c r="AV35" s="783"/>
      <c r="AW35" s="783"/>
      <c r="AX35" s="783"/>
      <c r="AY35" s="784"/>
      <c r="AZ35" s="182"/>
      <c r="BA35" s="188"/>
      <c r="BD35" s="148"/>
    </row>
    <row r="36" spans="1:56" ht="17.100000000000001" customHeight="1" thickBot="1" x14ac:dyDescent="0.25">
      <c r="A36" s="902"/>
      <c r="B36"/>
      <c r="C36" s="923"/>
      <c r="D36" s="796"/>
      <c r="E36" s="854"/>
      <c r="F36" s="794"/>
      <c r="G36" s="42">
        <f>'JUGEND-DOSB 2020'!E28*$BC$36</f>
        <v>11.399999999999999</v>
      </c>
      <c r="H36" s="539">
        <f>'JUGEND-DOSB 2020'!F28*$BC$36</f>
        <v>14.25</v>
      </c>
      <c r="I36" s="520">
        <f>'JUGEND-DOSB 2020'!G28*$BC$36</f>
        <v>19.95</v>
      </c>
      <c r="J36" s="42">
        <f>'JUGEND-DOSB 2020'!H28*$BC$36</f>
        <v>17.099999999999998</v>
      </c>
      <c r="K36" s="539">
        <f>'JUGEND-DOSB 2020'!I28*$BC$36</f>
        <v>19.95</v>
      </c>
      <c r="L36" s="520">
        <f>'JUGEND-DOSB 2020'!J28*$BC$36</f>
        <v>25.65</v>
      </c>
      <c r="M36" s="42">
        <f>'JUGEND-DOSB 2020'!K28*$BC$36</f>
        <v>25.65</v>
      </c>
      <c r="N36" s="539">
        <f>'JUGEND-DOSB 2020'!L28*$BC$36</f>
        <v>28.5</v>
      </c>
      <c r="O36" s="520">
        <f>'JUGEND-DOSB 2020'!M28*$BC$36</f>
        <v>34.199999999999996</v>
      </c>
      <c r="P36" s="37">
        <f>'JUGEND-DOSB 2020'!N28*$BC$36</f>
        <v>16.149999999999999</v>
      </c>
      <c r="Q36" s="19">
        <f>'JUGEND-DOSB 2020'!O28*$BC$36</f>
        <v>18.524999999999999</v>
      </c>
      <c r="R36" s="21">
        <f>'JUGEND-DOSB 2020'!P28*$BC$36</f>
        <v>20.9</v>
      </c>
      <c r="S36" s="63">
        <f>'JUGEND-DOSB 2020'!Q28*$BC$36</f>
        <v>18.524999999999999</v>
      </c>
      <c r="T36" s="19">
        <f>'JUGEND-DOSB 2020'!R28*$BC$36</f>
        <v>21.375</v>
      </c>
      <c r="U36" s="21">
        <f>'JUGEND-DOSB 2020'!S28*$BC$36</f>
        <v>24.224999999999998</v>
      </c>
      <c r="V36" s="63">
        <f>'JUGEND-DOSB 2020'!T28*$BC$36</f>
        <v>20.9</v>
      </c>
      <c r="W36" s="19">
        <f>'JUGEND-DOSB 2020'!U28*$BC$36</f>
        <v>23.75</v>
      </c>
      <c r="X36" s="21">
        <f>'JUGEND-DOSB 2020'!V28*$BC$36</f>
        <v>26.599999999999998</v>
      </c>
      <c r="Y36" s="186"/>
      <c r="Z36" s="187"/>
      <c r="AB36" s="902"/>
      <c r="AC36"/>
      <c r="AD36" s="923"/>
      <c r="AE36" s="796"/>
      <c r="AF36" s="854"/>
      <c r="AG36" s="794"/>
      <c r="AH36" s="529">
        <f>'JUGEND-DOSB 2020'!E59*$BC$36</f>
        <v>14.25</v>
      </c>
      <c r="AI36" s="529">
        <f>'JUGEND-DOSB 2020'!F59*$BC$36</f>
        <v>17.099999999999998</v>
      </c>
      <c r="AJ36" s="530">
        <f>'JUGEND-DOSB 2020'!G59*$BC$36</f>
        <v>22.799999999999997</v>
      </c>
      <c r="AK36" s="529">
        <f>'JUGEND-DOSB 2020'!H59*$BC$36</f>
        <v>19.95</v>
      </c>
      <c r="AL36" s="529">
        <f>'JUGEND-DOSB 2020'!I59*$BC$36</f>
        <v>25.65</v>
      </c>
      <c r="AM36" s="530">
        <f>'JUGEND-DOSB 2020'!J59*$BC$36</f>
        <v>31.349999999999998</v>
      </c>
      <c r="AN36" s="529">
        <f>'JUGEND-DOSB 2020'!K59*$BC$36</f>
        <v>31.349999999999998</v>
      </c>
      <c r="AO36" s="529">
        <f>'JUGEND-DOSB 2020'!L59*$BC$36</f>
        <v>37.049999999999997</v>
      </c>
      <c r="AP36" s="530">
        <f>'JUGEND-DOSB 2020'!M59*$BC$36</f>
        <v>42.75</v>
      </c>
      <c r="AQ36" s="37">
        <f>'JUGEND-DOSB 2020'!N59*$BC$36</f>
        <v>18.524999999999999</v>
      </c>
      <c r="AR36" s="19">
        <f>'JUGEND-DOSB 2020'!O59*$BC$36</f>
        <v>22.799999999999997</v>
      </c>
      <c r="AS36" s="21">
        <f>'JUGEND-DOSB 2020'!P59*$BC$36</f>
        <v>26.125</v>
      </c>
      <c r="AT36" s="63">
        <f>'JUGEND-DOSB 2020'!Q59*$BC$36</f>
        <v>22.324999999999999</v>
      </c>
      <c r="AU36" s="19">
        <f>'JUGEND-DOSB 2020'!R59*$BC$36</f>
        <v>26.599999999999998</v>
      </c>
      <c r="AV36" s="21">
        <f>'JUGEND-DOSB 2020'!S59*$BC$36</f>
        <v>30.4</v>
      </c>
      <c r="AW36" s="63">
        <f>'JUGEND-DOSB 2020'!T59*$BC$36</f>
        <v>26.125</v>
      </c>
      <c r="AX36" s="19">
        <f>'JUGEND-DOSB 2020'!U59*$BC$36</f>
        <v>30.4</v>
      </c>
      <c r="AY36" s="21">
        <f>'JUGEND-DOSB 2020'!V59*$BC$36</f>
        <v>34.674999999999997</v>
      </c>
      <c r="AZ36" s="186"/>
      <c r="BA36" s="187"/>
      <c r="BC36" s="143">
        <v>0.95</v>
      </c>
      <c r="BD36" s="146" t="s">
        <v>520</v>
      </c>
    </row>
    <row r="37" spans="1:56" s="44" customFormat="1" ht="19.5" customHeight="1" thickBot="1" x14ac:dyDescent="0.3">
      <c r="A37" s="853" t="s">
        <v>495</v>
      </c>
      <c r="B37"/>
      <c r="C37" s="905" t="s">
        <v>51</v>
      </c>
      <c r="D37" s="906"/>
      <c r="E37" s="907"/>
      <c r="F37" s="907"/>
      <c r="G37" s="907" t="s">
        <v>616</v>
      </c>
      <c r="H37" s="907"/>
      <c r="I37" s="907"/>
      <c r="J37" s="907"/>
      <c r="K37" s="907"/>
      <c r="L37" s="907"/>
      <c r="M37" s="907"/>
      <c r="N37" s="907"/>
      <c r="O37" s="907"/>
      <c r="P37" s="907"/>
      <c r="Q37" s="907"/>
      <c r="R37" s="908" t="s">
        <v>52</v>
      </c>
      <c r="S37" s="908"/>
      <c r="T37" s="908"/>
      <c r="U37" s="908"/>
      <c r="V37" s="908"/>
      <c r="W37" s="908"/>
      <c r="X37" s="908"/>
      <c r="Y37" s="802" t="s">
        <v>53</v>
      </c>
      <c r="Z37" s="803"/>
      <c r="AB37" s="853" t="s">
        <v>495</v>
      </c>
      <c r="AC37"/>
      <c r="AD37" s="905" t="s">
        <v>51</v>
      </c>
      <c r="AE37" s="906"/>
      <c r="AF37" s="907"/>
      <c r="AG37" s="907"/>
      <c r="AH37" s="907" t="s">
        <v>616</v>
      </c>
      <c r="AI37" s="907"/>
      <c r="AJ37" s="907"/>
      <c r="AK37" s="907"/>
      <c r="AL37" s="907"/>
      <c r="AM37" s="907"/>
      <c r="AN37" s="907"/>
      <c r="AO37" s="907"/>
      <c r="AP37" s="907"/>
      <c r="AQ37" s="907"/>
      <c r="AR37" s="907"/>
      <c r="AS37" s="908" t="s">
        <v>52</v>
      </c>
      <c r="AT37" s="908"/>
      <c r="AU37" s="908"/>
      <c r="AV37" s="908"/>
      <c r="AW37" s="908"/>
      <c r="AX37" s="908"/>
      <c r="AY37" s="908"/>
      <c r="AZ37" s="802" t="s">
        <v>53</v>
      </c>
      <c r="BA37" s="803"/>
      <c r="BC37" s="144"/>
      <c r="BD37" s="147"/>
    </row>
    <row r="38" spans="1:56" ht="15.75" thickBot="1" x14ac:dyDescent="0.25">
      <c r="A38" s="853"/>
      <c r="B38"/>
      <c r="C38" s="914" t="s">
        <v>585</v>
      </c>
      <c r="D38" s="915"/>
      <c r="E38" s="915"/>
      <c r="F38" s="915"/>
      <c r="G38" s="915"/>
      <c r="H38" s="915"/>
      <c r="I38" s="916"/>
      <c r="J38" s="917" t="s">
        <v>68</v>
      </c>
      <c r="K38" s="918"/>
      <c r="L38" s="918"/>
      <c r="M38" s="918"/>
      <c r="N38" s="918"/>
      <c r="O38" s="918"/>
      <c r="P38" s="918"/>
      <c r="Q38" s="919"/>
      <c r="R38" s="920" t="s">
        <v>69</v>
      </c>
      <c r="S38" s="921"/>
      <c r="T38" s="921"/>
      <c r="U38" s="921"/>
      <c r="V38" s="921"/>
      <c r="W38" s="921"/>
      <c r="X38" s="922"/>
      <c r="Y38" s="75" t="s">
        <v>70</v>
      </c>
      <c r="Z38" s="76"/>
      <c r="AA38" s="45"/>
      <c r="AB38" s="853"/>
      <c r="AC38"/>
      <c r="AD38" s="914" t="s">
        <v>585</v>
      </c>
      <c r="AE38" s="915"/>
      <c r="AF38" s="915"/>
      <c r="AG38" s="915"/>
      <c r="AH38" s="915"/>
      <c r="AI38" s="915"/>
      <c r="AJ38" s="916"/>
      <c r="AK38" s="917" t="s">
        <v>68</v>
      </c>
      <c r="AL38" s="918"/>
      <c r="AM38" s="918"/>
      <c r="AN38" s="918"/>
      <c r="AO38" s="918"/>
      <c r="AP38" s="918"/>
      <c r="AQ38" s="918"/>
      <c r="AR38" s="919"/>
      <c r="AS38" s="920" t="s">
        <v>69</v>
      </c>
      <c r="AT38" s="921"/>
      <c r="AU38" s="921"/>
      <c r="AV38" s="921"/>
      <c r="AW38" s="921"/>
      <c r="AX38" s="921"/>
      <c r="AY38" s="922"/>
      <c r="AZ38" s="75" t="s">
        <v>70</v>
      </c>
      <c r="BA38" s="76"/>
      <c r="BB38" s="45"/>
    </row>
    <row r="39" spans="1:56" ht="15" customHeight="1" thickBot="1" x14ac:dyDescent="0.3">
      <c r="A39" s="853"/>
      <c r="B39" s="44"/>
      <c r="C39" s="909" t="s">
        <v>71</v>
      </c>
      <c r="D39" s="910"/>
      <c r="E39" s="910"/>
      <c r="F39" s="910"/>
      <c r="G39" s="910"/>
      <c r="H39" s="910"/>
      <c r="I39" s="77"/>
      <c r="J39" s="911"/>
      <c r="K39" s="912"/>
      <c r="L39" s="912"/>
      <c r="M39" s="912"/>
      <c r="N39" s="912"/>
      <c r="O39" s="912"/>
      <c r="P39" s="912"/>
      <c r="Q39" s="913"/>
      <c r="R39" s="898" t="s">
        <v>72</v>
      </c>
      <c r="S39" s="899"/>
      <c r="T39" s="810"/>
      <c r="U39" s="810"/>
      <c r="V39" s="810"/>
      <c r="W39" s="810"/>
      <c r="X39" s="811"/>
      <c r="Y39" s="75" t="s">
        <v>73</v>
      </c>
      <c r="Z39" s="78" t="s">
        <v>54</v>
      </c>
      <c r="AA39" s="45"/>
      <c r="AB39" s="853"/>
      <c r="AC39" s="44"/>
      <c r="AD39" s="909" t="s">
        <v>71</v>
      </c>
      <c r="AE39" s="910"/>
      <c r="AF39" s="910"/>
      <c r="AG39" s="910"/>
      <c r="AH39" s="910"/>
      <c r="AI39" s="910"/>
      <c r="AJ39" s="77"/>
      <c r="AK39" s="911"/>
      <c r="AL39" s="912"/>
      <c r="AM39" s="912"/>
      <c r="AN39" s="912"/>
      <c r="AO39" s="912"/>
      <c r="AP39" s="912"/>
      <c r="AQ39" s="912"/>
      <c r="AR39" s="913"/>
      <c r="AS39" s="898" t="s">
        <v>72</v>
      </c>
      <c r="AT39" s="899"/>
      <c r="AU39" s="810"/>
      <c r="AV39" s="810"/>
      <c r="AW39" s="810"/>
      <c r="AX39" s="810"/>
      <c r="AY39" s="811"/>
      <c r="AZ39" s="75" t="s">
        <v>73</v>
      </c>
      <c r="BA39" s="78" t="s">
        <v>54</v>
      </c>
      <c r="BB39" s="45"/>
    </row>
    <row r="40" spans="1:56" ht="15" customHeight="1" thickBot="1" x14ac:dyDescent="0.25">
      <c r="A40" s="853"/>
      <c r="B40"/>
      <c r="C40" s="812" t="s">
        <v>74</v>
      </c>
      <c r="D40" s="813"/>
      <c r="E40" s="813"/>
      <c r="F40" s="813"/>
      <c r="G40" s="813"/>
      <c r="H40" s="813"/>
      <c r="I40" s="77"/>
      <c r="J40" s="807"/>
      <c r="K40" s="808"/>
      <c r="L40" s="808"/>
      <c r="M40" s="808"/>
      <c r="N40" s="808"/>
      <c r="O40" s="808"/>
      <c r="P40" s="808"/>
      <c r="Q40" s="809"/>
      <c r="R40" s="898" t="s">
        <v>75</v>
      </c>
      <c r="S40" s="899"/>
      <c r="T40" s="810"/>
      <c r="U40" s="810"/>
      <c r="V40" s="810"/>
      <c r="W40" s="810"/>
      <c r="X40" s="811"/>
      <c r="Y40" s="75" t="s">
        <v>76</v>
      </c>
      <c r="Z40" s="79"/>
      <c r="AA40" s="45"/>
      <c r="AB40" s="853"/>
      <c r="AC40"/>
      <c r="AD40" s="812" t="s">
        <v>74</v>
      </c>
      <c r="AE40" s="813"/>
      <c r="AF40" s="813"/>
      <c r="AG40" s="813"/>
      <c r="AH40" s="813"/>
      <c r="AI40" s="813"/>
      <c r="AJ40" s="77"/>
      <c r="AK40" s="807"/>
      <c r="AL40" s="808"/>
      <c r="AM40" s="808"/>
      <c r="AN40" s="808"/>
      <c r="AO40" s="808"/>
      <c r="AP40" s="808"/>
      <c r="AQ40" s="808"/>
      <c r="AR40" s="809"/>
      <c r="AS40" s="898" t="s">
        <v>75</v>
      </c>
      <c r="AT40" s="899"/>
      <c r="AU40" s="810"/>
      <c r="AV40" s="810"/>
      <c r="AW40" s="810"/>
      <c r="AX40" s="810"/>
      <c r="AY40" s="811"/>
      <c r="AZ40" s="75" t="s">
        <v>76</v>
      </c>
      <c r="BA40" s="79"/>
      <c r="BB40" s="45"/>
    </row>
    <row r="41" spans="1:56" ht="15.75" thickBot="1" x14ac:dyDescent="0.25">
      <c r="A41" s="853"/>
      <c r="B41"/>
      <c r="C41" s="841" t="s">
        <v>518</v>
      </c>
      <c r="D41" s="813"/>
      <c r="E41" s="813"/>
      <c r="F41" s="813"/>
      <c r="G41" s="813"/>
      <c r="H41" s="813"/>
      <c r="I41" s="77"/>
      <c r="J41" s="814"/>
      <c r="K41" s="815"/>
      <c r="L41" s="815"/>
      <c r="M41" s="815"/>
      <c r="N41" s="815"/>
      <c r="O41" s="815"/>
      <c r="P41" s="815"/>
      <c r="Q41" s="816"/>
      <c r="R41" s="898" t="s">
        <v>77</v>
      </c>
      <c r="S41" s="899"/>
      <c r="T41" s="810"/>
      <c r="U41" s="810"/>
      <c r="V41" s="810"/>
      <c r="W41" s="810"/>
      <c r="X41" s="811"/>
      <c r="Y41" s="75" t="s">
        <v>78</v>
      </c>
      <c r="Z41" s="79"/>
      <c r="AA41" s="45"/>
      <c r="AB41" s="853"/>
      <c r="AC41"/>
      <c r="AD41" s="812" t="s">
        <v>518</v>
      </c>
      <c r="AE41" s="813"/>
      <c r="AF41" s="813"/>
      <c r="AG41" s="813"/>
      <c r="AH41" s="813"/>
      <c r="AI41" s="813"/>
      <c r="AJ41" s="77"/>
      <c r="AK41" s="814"/>
      <c r="AL41" s="815"/>
      <c r="AM41" s="815"/>
      <c r="AN41" s="815"/>
      <c r="AO41" s="815"/>
      <c r="AP41" s="815"/>
      <c r="AQ41" s="815"/>
      <c r="AR41" s="816"/>
      <c r="AS41" s="898" t="s">
        <v>77</v>
      </c>
      <c r="AT41" s="899"/>
      <c r="AU41" s="810"/>
      <c r="AV41" s="810"/>
      <c r="AW41" s="810"/>
      <c r="AX41" s="810"/>
      <c r="AY41" s="811"/>
      <c r="AZ41" s="75" t="s">
        <v>78</v>
      </c>
      <c r="BA41" s="79"/>
      <c r="BB41" s="45"/>
    </row>
    <row r="42" spans="1:56" ht="15.75" thickBot="1" x14ac:dyDescent="0.25">
      <c r="A42" s="853"/>
      <c r="B42"/>
      <c r="C42" s="841" t="s">
        <v>586</v>
      </c>
      <c r="D42" s="813"/>
      <c r="E42" s="813"/>
      <c r="F42" s="813"/>
      <c r="G42" s="813"/>
      <c r="H42" s="813"/>
      <c r="I42" s="77"/>
      <c r="J42" s="80"/>
      <c r="K42" s="80"/>
      <c r="L42" s="80"/>
      <c r="M42" s="80"/>
      <c r="N42" s="80"/>
      <c r="O42" s="80"/>
      <c r="P42" s="80"/>
      <c r="Q42" s="80"/>
      <c r="R42" s="872" t="s">
        <v>79</v>
      </c>
      <c r="S42" s="873"/>
      <c r="T42" s="874"/>
      <c r="U42" s="874"/>
      <c r="V42" s="874"/>
      <c r="W42" s="874"/>
      <c r="X42" s="875"/>
      <c r="Y42" s="81"/>
      <c r="Z42" s="82"/>
      <c r="AA42" s="45"/>
      <c r="AB42" s="853"/>
      <c r="AC42"/>
      <c r="AD42" s="841" t="s">
        <v>586</v>
      </c>
      <c r="AE42" s="813"/>
      <c r="AF42" s="813"/>
      <c r="AG42" s="813"/>
      <c r="AH42" s="813"/>
      <c r="AI42" s="813"/>
      <c r="AJ42" s="77"/>
      <c r="AK42" s="80"/>
      <c r="AL42" s="80"/>
      <c r="AM42" s="80"/>
      <c r="AN42" s="80"/>
      <c r="AO42" s="80"/>
      <c r="AP42" s="80"/>
      <c r="AQ42" s="80"/>
      <c r="AR42" s="80"/>
      <c r="AS42" s="872" t="s">
        <v>79</v>
      </c>
      <c r="AT42" s="873"/>
      <c r="AU42" s="874"/>
      <c r="AV42" s="874"/>
      <c r="AW42" s="874"/>
      <c r="AX42" s="874"/>
      <c r="AY42" s="875"/>
      <c r="AZ42" s="81"/>
      <c r="BA42" s="82"/>
      <c r="BB42" s="45"/>
    </row>
    <row r="43" spans="1:56" ht="15.6" customHeight="1" x14ac:dyDescent="0.2">
      <c r="A43" s="904">
        <v>1</v>
      </c>
      <c r="B43"/>
      <c r="C43" s="841" t="s">
        <v>587</v>
      </c>
      <c r="D43" s="813"/>
      <c r="E43" s="813"/>
      <c r="F43" s="813"/>
      <c r="G43" s="813"/>
      <c r="H43" s="813"/>
      <c r="I43" s="77"/>
      <c r="M43" s="270" t="s">
        <v>54</v>
      </c>
      <c r="U43" s="45"/>
      <c r="W43" s="781" t="s">
        <v>620</v>
      </c>
      <c r="X43" s="781"/>
      <c r="Y43" s="781"/>
      <c r="Z43" s="781"/>
      <c r="AB43" s="904">
        <f>A43+1</f>
        <v>2</v>
      </c>
      <c r="AC43"/>
      <c r="AD43" s="841" t="s">
        <v>587</v>
      </c>
      <c r="AE43" s="813"/>
      <c r="AF43" s="813"/>
      <c r="AG43" s="813"/>
      <c r="AH43" s="813"/>
      <c r="AI43" s="813"/>
      <c r="AJ43" s="77"/>
      <c r="AV43" s="45"/>
      <c r="AX43" s="781" t="s">
        <v>621</v>
      </c>
      <c r="AY43" s="781"/>
      <c r="AZ43" s="781"/>
      <c r="BA43" s="781"/>
    </row>
    <row r="44" spans="1:56" ht="12.95" customHeight="1" thickBot="1" x14ac:dyDescent="0.25">
      <c r="A44" s="904"/>
      <c r="B44"/>
      <c r="C44" s="804" t="s">
        <v>80</v>
      </c>
      <c r="D44" s="805"/>
      <c r="E44" s="805"/>
      <c r="F44" s="805"/>
      <c r="G44" s="805"/>
      <c r="H44" s="805"/>
      <c r="I44" s="806"/>
      <c r="U44" s="270" t="s">
        <v>54</v>
      </c>
      <c r="W44" s="781"/>
      <c r="X44" s="781"/>
      <c r="Y44" s="781"/>
      <c r="Z44" s="781"/>
      <c r="AB44" s="904"/>
      <c r="AC44"/>
      <c r="AD44" s="804" t="s">
        <v>80</v>
      </c>
      <c r="AE44" s="805"/>
      <c r="AF44" s="805"/>
      <c r="AG44" s="805"/>
      <c r="AH44" s="805"/>
      <c r="AI44" s="805"/>
      <c r="AJ44" s="806"/>
      <c r="AX44" s="781"/>
      <c r="AY44" s="781"/>
      <c r="AZ44" s="781"/>
      <c r="BA44" s="781"/>
    </row>
    <row r="46" spans="1:56" ht="13.5" thickBot="1" x14ac:dyDescent="0.25"/>
    <row r="47" spans="1:56" ht="18" customHeight="1" x14ac:dyDescent="0.25">
      <c r="A47" s="930" t="s">
        <v>496</v>
      </c>
      <c r="B47"/>
      <c r="C47" s="932" t="s">
        <v>584</v>
      </c>
      <c r="D47" s="933"/>
      <c r="E47" s="933"/>
      <c r="F47" s="933"/>
      <c r="G47" s="933"/>
      <c r="H47" s="933"/>
      <c r="I47" s="933"/>
      <c r="J47" s="933"/>
      <c r="K47" s="933"/>
      <c r="L47" s="934"/>
      <c r="M47" s="935" t="s">
        <v>137</v>
      </c>
      <c r="N47" s="935"/>
      <c r="O47" s="935"/>
      <c r="P47" s="935"/>
      <c r="Q47" s="935"/>
      <c r="R47" s="935"/>
      <c r="S47" s="935"/>
      <c r="T47" s="935"/>
      <c r="U47" s="935"/>
      <c r="V47" s="935"/>
      <c r="W47" s="935"/>
      <c r="X47" s="935"/>
      <c r="Y47" s="935"/>
      <c r="Z47" s="1" t="s">
        <v>749</v>
      </c>
      <c r="AB47" s="930" t="s">
        <v>496</v>
      </c>
      <c r="AC47"/>
      <c r="AD47" s="932" t="s">
        <v>584</v>
      </c>
      <c r="AE47" s="933"/>
      <c r="AF47" s="933"/>
      <c r="AG47" s="933"/>
      <c r="AH47" s="933"/>
      <c r="AI47" s="933"/>
      <c r="AJ47" s="933"/>
      <c r="AK47" s="933"/>
      <c r="AL47" s="933"/>
      <c r="AM47" s="934"/>
      <c r="AN47" s="935" t="s">
        <v>143</v>
      </c>
      <c r="AO47" s="935"/>
      <c r="AP47" s="935"/>
      <c r="AQ47" s="935"/>
      <c r="AR47" s="935"/>
      <c r="AS47" s="935"/>
      <c r="AT47" s="935"/>
      <c r="AU47" s="935"/>
      <c r="AV47" s="935"/>
      <c r="AW47" s="935"/>
      <c r="AX47" s="935"/>
      <c r="AY47" s="935"/>
      <c r="AZ47" s="935"/>
      <c r="BA47" s="1" t="s">
        <v>749</v>
      </c>
    </row>
    <row r="48" spans="1:56" x14ac:dyDescent="0.2">
      <c r="A48" s="931"/>
      <c r="B48"/>
      <c r="C48" s="856" t="s">
        <v>1</v>
      </c>
      <c r="D48" s="857"/>
      <c r="E48" s="857"/>
      <c r="F48" s="857"/>
      <c r="G48" s="857"/>
      <c r="H48" s="857"/>
      <c r="I48" s="857"/>
      <c r="J48" s="857"/>
      <c r="K48" s="857"/>
      <c r="L48" s="858"/>
      <c r="M48" s="893" t="s">
        <v>2</v>
      </c>
      <c r="N48" s="893"/>
      <c r="O48" s="893"/>
      <c r="P48" s="893"/>
      <c r="Q48" s="893"/>
      <c r="R48" s="893"/>
      <c r="S48" s="893"/>
      <c r="T48" s="893"/>
      <c r="U48" s="893"/>
      <c r="V48" s="893"/>
      <c r="W48" s="893"/>
      <c r="X48" s="893"/>
      <c r="Y48" s="893" t="s">
        <v>55</v>
      </c>
      <c r="Z48" s="894"/>
      <c r="AB48" s="931"/>
      <c r="AC48"/>
      <c r="AD48" s="856" t="s">
        <v>1</v>
      </c>
      <c r="AE48" s="857"/>
      <c r="AF48" s="857"/>
      <c r="AG48" s="857"/>
      <c r="AH48" s="857"/>
      <c r="AI48" s="857"/>
      <c r="AJ48" s="857"/>
      <c r="AK48" s="857"/>
      <c r="AL48" s="857"/>
      <c r="AM48" s="858"/>
      <c r="AN48" s="893" t="s">
        <v>2</v>
      </c>
      <c r="AO48" s="893"/>
      <c r="AP48" s="893"/>
      <c r="AQ48" s="893"/>
      <c r="AR48" s="893"/>
      <c r="AS48" s="893"/>
      <c r="AT48" s="893"/>
      <c r="AU48" s="893"/>
      <c r="AV48" s="893"/>
      <c r="AW48" s="893"/>
      <c r="AX48" s="893"/>
      <c r="AY48" s="893"/>
      <c r="AZ48" s="893" t="s">
        <v>55</v>
      </c>
      <c r="BA48" s="894"/>
    </row>
    <row r="49" spans="1:57" x14ac:dyDescent="0.2">
      <c r="A49" s="931"/>
      <c r="B49"/>
      <c r="C49" s="856" t="s">
        <v>3</v>
      </c>
      <c r="D49" s="857"/>
      <c r="E49" s="857"/>
      <c r="F49" s="857"/>
      <c r="G49" s="857"/>
      <c r="H49" s="857"/>
      <c r="I49" s="857"/>
      <c r="J49" s="857"/>
      <c r="K49" s="857"/>
      <c r="L49" s="858"/>
      <c r="M49" s="893" t="s">
        <v>4</v>
      </c>
      <c r="N49" s="893"/>
      <c r="O49" s="893"/>
      <c r="P49" s="893"/>
      <c r="Q49" s="893"/>
      <c r="R49" s="893"/>
      <c r="S49" s="893"/>
      <c r="T49" s="893"/>
      <c r="U49" s="893"/>
      <c r="V49" s="893"/>
      <c r="W49" s="893"/>
      <c r="X49" s="893"/>
      <c r="Y49" s="893" t="s">
        <v>5</v>
      </c>
      <c r="Z49" s="894"/>
      <c r="AB49" s="931"/>
      <c r="AC49"/>
      <c r="AD49" s="856" t="s">
        <v>3</v>
      </c>
      <c r="AE49" s="857"/>
      <c r="AF49" s="857"/>
      <c r="AG49" s="857"/>
      <c r="AH49" s="857"/>
      <c r="AI49" s="857"/>
      <c r="AJ49" s="857"/>
      <c r="AK49" s="857"/>
      <c r="AL49" s="857"/>
      <c r="AM49" s="858"/>
      <c r="AN49" s="893" t="s">
        <v>4</v>
      </c>
      <c r="AO49" s="893"/>
      <c r="AP49" s="893"/>
      <c r="AQ49" s="893"/>
      <c r="AR49" s="893"/>
      <c r="AS49" s="893"/>
      <c r="AT49" s="893"/>
      <c r="AU49" s="893"/>
      <c r="AV49" s="893"/>
      <c r="AW49" s="893"/>
      <c r="AX49" s="893"/>
      <c r="AY49" s="893"/>
      <c r="AZ49" s="893" t="s">
        <v>5</v>
      </c>
      <c r="BA49" s="894"/>
    </row>
    <row r="50" spans="1:57" x14ac:dyDescent="0.2">
      <c r="A50" s="931"/>
      <c r="B50"/>
      <c r="C50" s="856" t="s">
        <v>56</v>
      </c>
      <c r="D50" s="867"/>
      <c r="E50" s="867"/>
      <c r="F50" s="868"/>
      <c r="G50" s="869" t="s">
        <v>57</v>
      </c>
      <c r="H50" s="870"/>
      <c r="I50" s="870"/>
      <c r="J50" s="870"/>
      <c r="K50" s="870"/>
      <c r="L50" s="870"/>
      <c r="M50" s="870"/>
      <c r="N50" s="870"/>
      <c r="O50" s="870"/>
      <c r="P50" s="870"/>
      <c r="Q50" s="870"/>
      <c r="R50" s="870"/>
      <c r="S50" s="870"/>
      <c r="T50" s="870"/>
      <c r="U50" s="870"/>
      <c r="V50" s="870"/>
      <c r="W50" s="870"/>
      <c r="X50" s="871"/>
      <c r="Y50" s="47"/>
      <c r="Z50" s="48"/>
      <c r="AB50" s="931"/>
      <c r="AC50"/>
      <c r="AD50" s="856" t="s">
        <v>56</v>
      </c>
      <c r="AE50" s="867"/>
      <c r="AF50" s="867"/>
      <c r="AG50" s="868"/>
      <c r="AH50" s="869" t="s">
        <v>57</v>
      </c>
      <c r="AI50" s="870"/>
      <c r="AJ50" s="870"/>
      <c r="AK50" s="870"/>
      <c r="AL50" s="870"/>
      <c r="AM50" s="870"/>
      <c r="AN50" s="870"/>
      <c r="AO50" s="870"/>
      <c r="AP50" s="870"/>
      <c r="AQ50" s="870"/>
      <c r="AR50" s="870"/>
      <c r="AS50" s="870"/>
      <c r="AT50" s="870"/>
      <c r="AU50" s="870"/>
      <c r="AV50" s="870"/>
      <c r="AW50" s="870"/>
      <c r="AX50" s="870"/>
      <c r="AY50" s="871"/>
      <c r="AZ50" s="47"/>
      <c r="BA50" s="48"/>
    </row>
    <row r="51" spans="1:57" ht="15.75" x14ac:dyDescent="0.25">
      <c r="A51" s="931"/>
      <c r="B51"/>
      <c r="C51" s="838" t="s">
        <v>508</v>
      </c>
      <c r="D51" s="839"/>
      <c r="E51" s="839"/>
      <c r="F51" s="840"/>
      <c r="G51" s="817" t="s">
        <v>617</v>
      </c>
      <c r="H51" s="818"/>
      <c r="I51" s="818"/>
      <c r="J51" s="818"/>
      <c r="K51" s="819"/>
      <c r="L51" s="851" t="s">
        <v>702</v>
      </c>
      <c r="M51" s="851"/>
      <c r="N51" s="851"/>
      <c r="O51" s="851"/>
      <c r="P51" s="851"/>
      <c r="Q51" s="851"/>
      <c r="R51" s="851"/>
      <c r="S51" s="851"/>
      <c r="T51" s="851"/>
      <c r="U51" s="851"/>
      <c r="V51" s="851"/>
      <c r="W51" s="851"/>
      <c r="X51" s="851"/>
      <c r="Y51" s="851"/>
      <c r="Z51" s="852"/>
      <c r="AB51" s="931"/>
      <c r="AC51"/>
      <c r="AD51" s="838" t="s">
        <v>508</v>
      </c>
      <c r="AE51" s="839"/>
      <c r="AF51" s="839"/>
      <c r="AG51" s="840"/>
      <c r="AH51" s="817" t="s">
        <v>617</v>
      </c>
      <c r="AI51" s="818"/>
      <c r="AJ51" s="818"/>
      <c r="AK51" s="818"/>
      <c r="AL51" s="819"/>
      <c r="AM51" s="851" t="s">
        <v>702</v>
      </c>
      <c r="AN51" s="851"/>
      <c r="AO51" s="851"/>
      <c r="AP51" s="851"/>
      <c r="AQ51" s="851"/>
      <c r="AR51" s="851"/>
      <c r="AS51" s="851"/>
      <c r="AT51" s="851"/>
      <c r="AU51" s="851"/>
      <c r="AV51" s="851"/>
      <c r="AW51" s="851"/>
      <c r="AX51" s="851"/>
      <c r="AY51" s="851"/>
      <c r="AZ51" s="851"/>
      <c r="BA51" s="852"/>
    </row>
    <row r="52" spans="1:57" ht="15.6" customHeight="1" x14ac:dyDescent="0.2">
      <c r="A52" s="931"/>
      <c r="B52"/>
      <c r="C52" s="856"/>
      <c r="D52" s="857"/>
      <c r="E52" s="857"/>
      <c r="F52" s="858"/>
      <c r="G52" s="817" t="s">
        <v>618</v>
      </c>
      <c r="H52" s="818"/>
      <c r="I52" s="818"/>
      <c r="J52" s="818"/>
      <c r="K52" s="819"/>
      <c r="L52" s="883" t="s">
        <v>6</v>
      </c>
      <c r="M52" s="883"/>
      <c r="N52" s="884"/>
      <c r="O52" s="884"/>
      <c r="P52" s="884"/>
      <c r="Q52" s="884"/>
      <c r="R52" s="883" t="s">
        <v>7</v>
      </c>
      <c r="S52" s="883"/>
      <c r="T52" s="883"/>
      <c r="U52" s="883"/>
      <c r="V52" s="883"/>
      <c r="W52" s="858" t="s">
        <v>689</v>
      </c>
      <c r="X52" s="893"/>
      <c r="Y52" s="893"/>
      <c r="Z52" s="894"/>
      <c r="AB52" s="931"/>
      <c r="AC52"/>
      <c r="AD52" s="856"/>
      <c r="AE52" s="857"/>
      <c r="AF52" s="857"/>
      <c r="AG52" s="858"/>
      <c r="AH52" s="817" t="s">
        <v>618</v>
      </c>
      <c r="AI52" s="818"/>
      <c r="AJ52" s="818"/>
      <c r="AK52" s="818"/>
      <c r="AL52" s="819"/>
      <c r="AM52" s="883" t="s">
        <v>6</v>
      </c>
      <c r="AN52" s="883"/>
      <c r="AO52" s="884"/>
      <c r="AP52" s="884"/>
      <c r="AQ52" s="884"/>
      <c r="AR52" s="884"/>
      <c r="AS52" s="883" t="s">
        <v>7</v>
      </c>
      <c r="AT52" s="883"/>
      <c r="AU52" s="883"/>
      <c r="AV52" s="883"/>
      <c r="AW52" s="883"/>
      <c r="AX52" s="858" t="s">
        <v>689</v>
      </c>
      <c r="AY52" s="893"/>
      <c r="AZ52" s="893"/>
      <c r="BA52" s="894"/>
    </row>
    <row r="53" spans="1:57" ht="16.5" thickBot="1" x14ac:dyDescent="0.3">
      <c r="A53" s="931"/>
      <c r="B53"/>
      <c r="C53" s="856"/>
      <c r="D53" s="857"/>
      <c r="E53" s="857"/>
      <c r="F53" s="858"/>
      <c r="G53" s="50"/>
      <c r="H53" s="51"/>
      <c r="I53" s="51"/>
      <c r="J53" s="51"/>
      <c r="K53" s="52"/>
      <c r="L53" s="846" t="s">
        <v>8</v>
      </c>
      <c r="M53" s="847"/>
      <c r="N53" s="848"/>
      <c r="O53" s="848"/>
      <c r="P53" s="848"/>
      <c r="Q53" s="849"/>
      <c r="R53" s="928"/>
      <c r="S53" s="928"/>
      <c r="T53" s="928"/>
      <c r="U53" s="928"/>
      <c r="V53" s="928"/>
      <c r="W53" s="895"/>
      <c r="X53" s="896"/>
      <c r="Y53" s="896"/>
      <c r="Z53" s="897"/>
      <c r="AB53" s="931"/>
      <c r="AC53"/>
      <c r="AD53" s="856"/>
      <c r="AE53" s="857"/>
      <c r="AF53" s="857"/>
      <c r="AG53" s="858"/>
      <c r="AH53" s="50"/>
      <c r="AI53" s="51"/>
      <c r="AJ53" s="51"/>
      <c r="AK53" s="51"/>
      <c r="AL53" s="52"/>
      <c r="AM53" s="846" t="s">
        <v>8</v>
      </c>
      <c r="AN53" s="847"/>
      <c r="AO53" s="848"/>
      <c r="AP53" s="848"/>
      <c r="AQ53" s="848"/>
      <c r="AR53" s="849"/>
      <c r="AS53" s="928"/>
      <c r="AT53" s="928"/>
      <c r="AU53" s="928"/>
      <c r="AV53" s="928"/>
      <c r="AW53" s="928"/>
      <c r="AX53" s="895"/>
      <c r="AY53" s="896"/>
      <c r="AZ53" s="896"/>
      <c r="BA53" s="897"/>
    </row>
    <row r="54" spans="1:57" ht="13.5" customHeight="1" thickBot="1" x14ac:dyDescent="0.25">
      <c r="A54" s="901" t="s">
        <v>750</v>
      </c>
      <c r="B54"/>
      <c r="C54" s="861"/>
      <c r="D54" s="862"/>
      <c r="E54" s="863"/>
      <c r="F54" s="820" t="s">
        <v>9</v>
      </c>
      <c r="G54" s="829" t="s">
        <v>132</v>
      </c>
      <c r="H54" s="835"/>
      <c r="I54" s="836"/>
      <c r="J54" s="829" t="s">
        <v>133</v>
      </c>
      <c r="K54" s="835"/>
      <c r="L54" s="836"/>
      <c r="M54" s="829" t="s">
        <v>134</v>
      </c>
      <c r="N54" s="830"/>
      <c r="O54" s="831"/>
      <c r="P54" s="829" t="s">
        <v>135</v>
      </c>
      <c r="Q54" s="830"/>
      <c r="R54" s="831"/>
      <c r="S54" s="829" t="s">
        <v>136</v>
      </c>
      <c r="T54" s="830"/>
      <c r="U54" s="831"/>
      <c r="V54" s="842" t="s">
        <v>81</v>
      </c>
      <c r="W54" s="830"/>
      <c r="X54" s="831"/>
      <c r="Y54" s="53" t="s">
        <v>10</v>
      </c>
      <c r="Z54" s="54" t="s">
        <v>60</v>
      </c>
      <c r="AB54" s="901" t="s">
        <v>750</v>
      </c>
      <c r="AC54"/>
      <c r="AD54" s="861"/>
      <c r="AE54" s="862"/>
      <c r="AF54" s="863"/>
      <c r="AG54" s="820" t="s">
        <v>9</v>
      </c>
      <c r="AH54" s="829" t="s">
        <v>132</v>
      </c>
      <c r="AI54" s="835"/>
      <c r="AJ54" s="836"/>
      <c r="AK54" s="829" t="s">
        <v>133</v>
      </c>
      <c r="AL54" s="835"/>
      <c r="AM54" s="836"/>
      <c r="AN54" s="829" t="s">
        <v>134</v>
      </c>
      <c r="AO54" s="830"/>
      <c r="AP54" s="831"/>
      <c r="AQ54" s="829" t="s">
        <v>135</v>
      </c>
      <c r="AR54" s="830"/>
      <c r="AS54" s="831"/>
      <c r="AT54" s="829" t="s">
        <v>136</v>
      </c>
      <c r="AU54" s="830"/>
      <c r="AV54" s="831"/>
      <c r="AW54" s="842" t="s">
        <v>81</v>
      </c>
      <c r="AX54" s="830"/>
      <c r="AY54" s="831"/>
      <c r="AZ54" s="53" t="s">
        <v>10</v>
      </c>
      <c r="BA54" s="54" t="s">
        <v>60</v>
      </c>
    </row>
    <row r="55" spans="1:57" ht="27" customHeight="1" thickBot="1" x14ac:dyDescent="0.25">
      <c r="A55" s="902"/>
      <c r="B55"/>
      <c r="C55" s="864"/>
      <c r="D55" s="865"/>
      <c r="E55" s="866"/>
      <c r="F55" s="821"/>
      <c r="G55" s="155" t="s">
        <v>493</v>
      </c>
      <c r="H55" s="156" t="s">
        <v>494</v>
      </c>
      <c r="I55" s="157" t="s">
        <v>517</v>
      </c>
      <c r="J55" s="155" t="s">
        <v>493</v>
      </c>
      <c r="K55" s="156" t="s">
        <v>494</v>
      </c>
      <c r="L55" s="157" t="s">
        <v>517</v>
      </c>
      <c r="M55" s="155" t="s">
        <v>493</v>
      </c>
      <c r="N55" s="156" t="s">
        <v>494</v>
      </c>
      <c r="O55" s="157" t="s">
        <v>517</v>
      </c>
      <c r="P55" s="155" t="s">
        <v>493</v>
      </c>
      <c r="Q55" s="156" t="s">
        <v>494</v>
      </c>
      <c r="R55" s="157" t="s">
        <v>517</v>
      </c>
      <c r="S55" s="155" t="s">
        <v>493</v>
      </c>
      <c r="T55" s="156" t="s">
        <v>494</v>
      </c>
      <c r="U55" s="157" t="s">
        <v>517</v>
      </c>
      <c r="V55" s="155" t="s">
        <v>493</v>
      </c>
      <c r="W55" s="156" t="s">
        <v>494</v>
      </c>
      <c r="X55" s="157" t="s">
        <v>517</v>
      </c>
      <c r="Y55" s="881" t="s">
        <v>15</v>
      </c>
      <c r="Z55" s="882"/>
      <c r="AB55" s="902"/>
      <c r="AC55"/>
      <c r="AD55" s="864"/>
      <c r="AE55" s="865"/>
      <c r="AF55" s="866"/>
      <c r="AG55" s="821"/>
      <c r="AH55" s="155" t="s">
        <v>493</v>
      </c>
      <c r="AI55" s="156" t="s">
        <v>494</v>
      </c>
      <c r="AJ55" s="157" t="s">
        <v>516</v>
      </c>
      <c r="AK55" s="155" t="s">
        <v>493</v>
      </c>
      <c r="AL55" s="156" t="s">
        <v>494</v>
      </c>
      <c r="AM55" s="157" t="s">
        <v>516</v>
      </c>
      <c r="AN55" s="155" t="s">
        <v>493</v>
      </c>
      <c r="AO55" s="156" t="s">
        <v>494</v>
      </c>
      <c r="AP55" s="157" t="s">
        <v>516</v>
      </c>
      <c r="AQ55" s="155" t="s">
        <v>493</v>
      </c>
      <c r="AR55" s="156" t="s">
        <v>494</v>
      </c>
      <c r="AS55" s="157" t="s">
        <v>516</v>
      </c>
      <c r="AT55" s="155" t="s">
        <v>493</v>
      </c>
      <c r="AU55" s="156" t="s">
        <v>494</v>
      </c>
      <c r="AV55" s="157" t="s">
        <v>516</v>
      </c>
      <c r="AW55" s="155" t="s">
        <v>493</v>
      </c>
      <c r="AX55" s="156" t="s">
        <v>494</v>
      </c>
      <c r="AY55" s="157" t="s">
        <v>516</v>
      </c>
      <c r="AZ55" s="881" t="s">
        <v>15</v>
      </c>
      <c r="BA55" s="882"/>
    </row>
    <row r="56" spans="1:57" ht="18.600000000000001" customHeight="1" x14ac:dyDescent="0.2">
      <c r="A56" s="902"/>
      <c r="B56"/>
      <c r="C56" s="843">
        <v>1</v>
      </c>
      <c r="D56" s="795" t="s">
        <v>64</v>
      </c>
      <c r="E56" s="601" t="s">
        <v>16</v>
      </c>
      <c r="F56" s="55" t="s">
        <v>31</v>
      </c>
      <c r="G56" s="634" t="str">
        <f>TEXT((TIME(0,LEFT('Erwachsene-DOSB 2020'!E7,FIND(":",'Erwachsene-DOSB 2020'!E7)-1),RIGHT('Erwachsene-DOSB 2020'!E7,2)))*$BC$56,"[mm]:ss")</f>
        <v>21:53</v>
      </c>
      <c r="H56" s="635" t="str">
        <f>TEXT((TIME(0,LEFT('Erwachsene-DOSB 2020'!F7,FIND(":",'Erwachsene-DOSB 2020'!F7)-1),RIGHT('Erwachsene-DOSB 2020'!F7,2)))*$BC$56,"[mm]:ss")</f>
        <v>19:47</v>
      </c>
      <c r="I56" s="636" t="str">
        <f>TEXT((TIME(0,LEFT('Erwachsene-DOSB 2020'!G7,FIND(":",'Erwachsene-DOSB 2020'!G7)-1),RIGHT('Erwachsene-DOSB 2020'!G7,2)))*$BC$56,"[mm]:ss")</f>
        <v>17:41</v>
      </c>
      <c r="J56" s="637" t="str">
        <f>TEXT((TIME(0,LEFT('Erwachsene-DOSB 2020'!H7,FIND(":",'Erwachsene-DOSB 2020'!H7)-1),RIGHT('Erwachsene-DOSB 2020'!H7,2)))*$BC$56,"[mm]:ss")</f>
        <v>21:21</v>
      </c>
      <c r="K56" s="635" t="str">
        <f>TEXT((TIME(0,LEFT('Erwachsene-DOSB 2020'!I7,FIND(":",'Erwachsene-DOSB 2020'!I7)-1),RIGHT('Erwachsene-DOSB 2020'!I7,2)))*$BC$56,"[mm]:ss")</f>
        <v>19:15</v>
      </c>
      <c r="L56" s="636" t="str">
        <f>TEXT((TIME(0,LEFT('Erwachsene-DOSB 2020'!J7,FIND(":",'Erwachsene-DOSB 2020'!J7)-1),RIGHT('Erwachsene-DOSB 2020'!J7,2)))*$BC$56,"[mm]:ss")</f>
        <v>17:09</v>
      </c>
      <c r="M56" s="637" t="str">
        <f>TEXT((TIME(0,LEFT('Erwachsene-DOSB 2020'!K7,FIND(":",'Erwachsene-DOSB 2020'!K7)-1),RIGHT('Erwachsene-DOSB 2020'!K7,2)))*$BC$56,"[mm]:ss")</f>
        <v>21:42</v>
      </c>
      <c r="N56" s="635" t="str">
        <f>TEXT((TIME(0,LEFT('Erwachsene-DOSB 2020'!L7,FIND(":",'Erwachsene-DOSB 2020'!L7)-1),RIGHT('Erwachsene-DOSB 2020'!L7,2)))*$BC$56,"[mm]:ss")</f>
        <v>19:36</v>
      </c>
      <c r="O56" s="636" t="str">
        <f>TEXT((TIME(0,LEFT('Erwachsene-DOSB 2020'!M7,FIND(":",'Erwachsene-DOSB 2020'!M7)-1),RIGHT('Erwachsene-DOSB 2020'!M7,2)))*$BC$56,"[mm]:ss")</f>
        <v>17:30</v>
      </c>
      <c r="P56" s="637" t="str">
        <f>TEXT((TIME(0,LEFT('Erwachsene-DOSB 2020'!N7,FIND(":",'Erwachsene-DOSB 2020'!N7)-1),RIGHT('Erwachsene-DOSB 2020'!N7,2)))*$BC$56,"[mm]:ss")</f>
        <v>22:34</v>
      </c>
      <c r="Q56" s="635" t="str">
        <f>TEXT((TIME(0,LEFT('Erwachsene-DOSB 2020'!O7,FIND(":",'Erwachsene-DOSB 2020'!O7)-1),RIGHT('Erwachsene-DOSB 2020'!O7,2)))*$BC$56,"[mm]:ss")</f>
        <v>20:29</v>
      </c>
      <c r="R56" s="636" t="str">
        <f>TEXT((TIME(0,LEFT('Erwachsene-DOSB 2020'!P7,FIND(":",'Erwachsene-DOSB 2020'!P7)-1),RIGHT('Erwachsene-DOSB 2020'!P7,2)))*$BC$56,"[mm]:ss")</f>
        <v>18:23</v>
      </c>
      <c r="S56" s="637" t="str">
        <f>TEXT((TIME(0,LEFT('Erwachsene-DOSB 2020'!Q7,FIND(":",'Erwachsene-DOSB 2020'!Q7)-1),RIGHT('Erwachsene-DOSB 2020'!Q7,2)))*$BC$56,"[mm]:ss")</f>
        <v>23:06</v>
      </c>
      <c r="T56" s="635" t="str">
        <f>TEXT((TIME(0,LEFT('Erwachsene-DOSB 2020'!R7,FIND(":",'Erwachsene-DOSB 2020'!R7)-1),RIGHT('Erwachsene-DOSB 2020'!R7,2)))*$BC$56,"[mm]:ss")</f>
        <v>21:00</v>
      </c>
      <c r="U56" s="636" t="str">
        <f>TEXT((TIME(0,LEFT('Erwachsene-DOSB 2020'!S7,FIND(":",'Erwachsene-DOSB 2020'!S7)-1),RIGHT('Erwachsene-DOSB 2020'!S7,2)))*$BC$56,"[mm]:ss")</f>
        <v>18:54</v>
      </c>
      <c r="V56" s="637" t="str">
        <f>TEXT((TIME(0,LEFT('Erwachsene-DOSB 2020'!T7,FIND(":",'Erwachsene-DOSB 2020'!T7)-1),RIGHT('Erwachsene-DOSB 2020'!T7,2)))*$BC$56,"[mm]:ss")</f>
        <v>23:58</v>
      </c>
      <c r="W56" s="635" t="str">
        <f>TEXT((TIME(0,LEFT('Erwachsene-DOSB 2020'!U7,FIND(":",'Erwachsene-DOSB 2020'!U7)-1),RIGHT('Erwachsene-DOSB 2020'!U7,2)))*$BC$56,"[mm]:ss")</f>
        <v>21:42</v>
      </c>
      <c r="X56" s="636" t="str">
        <f>TEXT((TIME(0,LEFT('Erwachsene-DOSB 2020'!V7,FIND(":",'Erwachsene-DOSB 2020'!V7)-1),RIGHT('Erwachsene-DOSB 2020'!V7,2)))*$BC$56,"[mm]:ss")</f>
        <v>19:26</v>
      </c>
      <c r="Y56" s="180"/>
      <c r="Z56" s="181"/>
      <c r="AB56" s="902"/>
      <c r="AC56"/>
      <c r="AD56" s="843">
        <v>1</v>
      </c>
      <c r="AE56" s="795" t="s">
        <v>64</v>
      </c>
      <c r="AF56" s="601" t="s">
        <v>16</v>
      </c>
      <c r="AG56" s="55" t="s">
        <v>31</v>
      </c>
      <c r="AH56" s="638" t="str">
        <f>TEXT((TIME(0,LEFT('Erwachsene-DOSB 2020'!E39,FIND(":",'Erwachsene-DOSB 2020'!E39)-1),RIGHT('Erwachsene-DOSB 2020'!E39,2)))*$BC$56,"[mm]:ss")</f>
        <v>18:44</v>
      </c>
      <c r="AI56" s="639" t="str">
        <f>TEXT((TIME(0,LEFT('Erwachsene-DOSB 2020'!F39,FIND(":",'Erwachsene-DOSB 2020'!F39)-1),RIGHT('Erwachsene-DOSB 2020'!F39,2)))*$BC$56,"[mm]:ss")</f>
        <v>16:38</v>
      </c>
      <c r="AJ56" s="640" t="str">
        <f>TEXT((TIME(0,LEFT('Erwachsene-DOSB 2020'!G39,FIND(":",'Erwachsene-DOSB 2020'!G39)-1),RIGHT('Erwachsene-DOSB 2020'!G39,2)))*$BC$56,"[mm]:ss")</f>
        <v>14:31</v>
      </c>
      <c r="AK56" s="641" t="str">
        <f>TEXT((TIME(0,LEFT('Erwachsene-DOSB 2020'!H39,FIND(":",'Erwachsene-DOSB 2020'!H39)-1),RIGHT('Erwachsene-DOSB 2020'!H39,2)))*$BC$56,"[mm]:ss")</f>
        <v>18:12</v>
      </c>
      <c r="AL56" s="639" t="str">
        <f>TEXT((TIME(0,LEFT('Erwachsene-DOSB 2020'!I39,FIND(":",'Erwachsene-DOSB 2020'!I39)-1),RIGHT('Erwachsene-DOSB 2020'!I39,2)))*$BC$56,"[mm]:ss")</f>
        <v>16:06</v>
      </c>
      <c r="AM56" s="640" t="str">
        <f>TEXT((TIME(0,LEFT('Erwachsene-DOSB 2020'!J39,FIND(":",'Erwachsene-DOSB 2020'!J39)-1),RIGHT('Erwachsene-DOSB 2020'!J39,2)))*$BC$56,"[mm]:ss")</f>
        <v>14:00</v>
      </c>
      <c r="AN56" s="641" t="str">
        <f>TEXT((TIME(0,LEFT('Erwachsene-DOSB 2020'!K39,FIND(":",'Erwachsene-DOSB 2020'!K39)-1),RIGHT('Erwachsene-DOSB 2020'!K39,2)))*$BC$56,"[mm]:ss")</f>
        <v>18:33</v>
      </c>
      <c r="AO56" s="639" t="str">
        <f>TEXT((TIME(0,LEFT('Erwachsene-DOSB 2020'!L39,FIND(":",'Erwachsene-DOSB 2020'!L39)-1),RIGHT('Erwachsene-DOSB 2020'!L39,2)))*$BC$56,"[mm]:ss")</f>
        <v>16:27</v>
      </c>
      <c r="AP56" s="640" t="str">
        <f>TEXT((TIME(0,LEFT('Erwachsene-DOSB 2020'!M39,FIND(":",'Erwachsene-DOSB 2020'!M39)-1),RIGHT('Erwachsene-DOSB 2020'!M39,2)))*$BC$56,"[mm]:ss")</f>
        <v>14:21</v>
      </c>
      <c r="AQ56" s="641" t="str">
        <f>TEXT((TIME(0,LEFT('Erwachsene-DOSB 2020'!N39,FIND(":",'Erwachsene-DOSB 2020'!N39)-1),RIGHT('Erwachsene-DOSB 2020'!N39,2)))*$BC$56,"[mm]:ss")</f>
        <v>19:26</v>
      </c>
      <c r="AR56" s="639" t="str">
        <f>TEXT((TIME(0,LEFT('Erwachsene-DOSB 2020'!O39,FIND(":",'Erwachsene-DOSB 2020'!O39)-1),RIGHT('Erwachsene-DOSB 2020'!O39,2)))*$BC$56,"[mm]:ss")</f>
        <v>17:20</v>
      </c>
      <c r="AS56" s="640" t="str">
        <f>TEXT((TIME(0,LEFT('Erwachsene-DOSB 2020'!P39,FIND(":",'Erwachsene-DOSB 2020'!P39)-1),RIGHT('Erwachsene-DOSB 2020'!P39,2)))*$BC$56,"[mm]:ss")</f>
        <v>15:14</v>
      </c>
      <c r="AT56" s="108" t="str">
        <f>TEXT((TIME(0,LEFT('Erwachsene-DOSB 2020'!Q39,FIND(":",'Erwachsene-DOSB 2020'!Q39)-1),RIGHT('Erwachsene-DOSB 2020'!Q39,2)))*$BC$56,"[mm]:ss")</f>
        <v>20:49</v>
      </c>
      <c r="AU56" s="99" t="str">
        <f>TEXT((TIME(0,LEFT('Erwachsene-DOSB 2020'!R39,FIND(":",'Erwachsene-DOSB 2020'!R39)-1),RIGHT('Erwachsene-DOSB 2020'!R39,2)))*$BC$56,"[mm]:ss")</f>
        <v>18:12</v>
      </c>
      <c r="AV56" s="100" t="str">
        <f>TEXT((TIME(0,LEFT('Erwachsene-DOSB 2020'!S39,FIND(":",'Erwachsene-DOSB 2020'!S39)-1),RIGHT('Erwachsene-DOSB 2020'!S39,2)))*$BC$56,"[mm]:ss")</f>
        <v>15:45</v>
      </c>
      <c r="AW56" s="108" t="str">
        <f>TEXT((TIME(0,LEFT('Erwachsene-DOSB 2020'!T39,FIND(":",'Erwachsene-DOSB 2020'!T39)-1),RIGHT('Erwachsene-DOSB 2020'!T39,2)))*$BC$56,"[mm]:ss")</f>
        <v>22:03</v>
      </c>
      <c r="AX56" s="99" t="str">
        <f>TEXT((TIME(0,LEFT('Erwachsene-DOSB 2020'!U39,FIND(":",'Erwachsene-DOSB 2020'!U39)-1),RIGHT('Erwachsene-DOSB 2020'!U39,2)))*$BC$56,"[mm]:ss")</f>
        <v>19:26</v>
      </c>
      <c r="AY56" s="100" t="str">
        <f>TEXT((TIME(0,LEFT('Erwachsene-DOSB 2020'!V39,FIND(":",'Erwachsene-DOSB 2020'!V39)-1),RIGHT('Erwachsene-DOSB 2020'!V39,2)))*$BC$56,"[mm]:ss")</f>
        <v>16:38</v>
      </c>
      <c r="AZ56" s="180"/>
      <c r="BA56" s="181"/>
      <c r="BC56" s="143">
        <v>1.05</v>
      </c>
      <c r="BD56" s="5" t="s">
        <v>31</v>
      </c>
    </row>
    <row r="57" spans="1:57" ht="18.600000000000001" customHeight="1" x14ac:dyDescent="0.2">
      <c r="A57" s="902"/>
      <c r="B57"/>
      <c r="C57" s="844"/>
      <c r="D57" s="796"/>
      <c r="E57" s="10" t="s">
        <v>17</v>
      </c>
      <c r="F57" s="58" t="s">
        <v>500</v>
      </c>
      <c r="G57" s="101" t="str">
        <f>TEXT((TIME(0,LEFT('Erwachsene-DOSB 2020'!E8,FIND(":",'Erwachsene-DOSB 2020'!E8)-1),RIGHT('Erwachsene-DOSB 2020'!E8,2)))*$BC$57,"[mm]:ss")</f>
        <v>88:54</v>
      </c>
      <c r="H57" s="102" t="str">
        <f>TEXT((TIME(0,LEFT('Erwachsene-DOSB 2020'!F8,FIND(":",'Erwachsene-DOSB 2020'!F8)-1),RIGHT('Erwachsene-DOSB 2020'!F8,2)))*$BC$57,"[mm]:ss")</f>
        <v>82:36</v>
      </c>
      <c r="I57" s="103" t="str">
        <f>TEXT((TIME(0,LEFT('Erwachsene-DOSB 2020'!G8,FIND(":",'Erwachsene-DOSB 2020'!G8)-1),RIGHT('Erwachsene-DOSB 2020'!G8,2)))*$BC$57,"[mm]:ss")</f>
        <v>76:18</v>
      </c>
      <c r="J57" s="109" t="str">
        <f>TEXT((TIME(0,LEFT('Erwachsene-DOSB 2020'!H8,FIND(":",'Erwachsene-DOSB 2020'!H8)-1),RIGHT('Erwachsene-DOSB 2020'!H8,2)))*$BC$57,"[mm]:ss")</f>
        <v>87:40</v>
      </c>
      <c r="K57" s="102" t="str">
        <f>TEXT((TIME(0,LEFT('Erwachsene-DOSB 2020'!I8,FIND(":",'Erwachsene-DOSB 2020'!I8)-1),RIGHT('Erwachsene-DOSB 2020'!I8,2)))*$BC$57,"[mm]:ss")</f>
        <v>80:41</v>
      </c>
      <c r="L57" s="103" t="str">
        <f>TEXT((TIME(0,LEFT('Erwachsene-DOSB 2020'!J8,FIND(":",'Erwachsene-DOSB 2020'!J8)-1),RIGHT('Erwachsene-DOSB 2020'!J8,2)))*$BC$57,"[mm]:ss")</f>
        <v>75:04</v>
      </c>
      <c r="M57" s="109" t="str">
        <f>TEXT((TIME(0,LEFT('Erwachsene-DOSB 2020'!K8,FIND(":",'Erwachsene-DOSB 2020'!K8)-1),RIGHT('Erwachsene-DOSB 2020'!K8,2)))*$BC$57,"[mm]:ss")</f>
        <v>87:40</v>
      </c>
      <c r="N57" s="102" t="str">
        <f>TEXT((TIME(0,LEFT('Erwachsene-DOSB 2020'!L8,FIND(":",'Erwachsene-DOSB 2020'!L8)-1),RIGHT('Erwachsene-DOSB 2020'!L8,2)))*$BC$57,"[mm]:ss")</f>
        <v>80:41</v>
      </c>
      <c r="O57" s="103" t="str">
        <f>TEXT((TIME(0,LEFT('Erwachsene-DOSB 2020'!M8,FIND(":",'Erwachsene-DOSB 2020'!M8)-1),RIGHT('Erwachsene-DOSB 2020'!M8,2)))*$BC$57,"[mm]:ss")</f>
        <v>74:33</v>
      </c>
      <c r="P57" s="109" t="str">
        <f>TEXT((TIME(0,LEFT('Erwachsene-DOSB 2020'!N8,FIND(":",'Erwachsene-DOSB 2020'!N8)-1),RIGHT('Erwachsene-DOSB 2020'!N8,2)))*$BC$57,"[mm]:ss")</f>
        <v>88:23</v>
      </c>
      <c r="Q57" s="102" t="str">
        <f>TEXT((TIME(0,LEFT('Erwachsene-DOSB 2020'!O8,FIND(":",'Erwachsene-DOSB 2020'!O8)-1),RIGHT('Erwachsene-DOSB 2020'!O8,2)))*$BC$57,"[mm]:ss")</f>
        <v>81:54</v>
      </c>
      <c r="R57" s="103" t="str">
        <f>TEXT((TIME(0,LEFT('Erwachsene-DOSB 2020'!P8,FIND(":",'Erwachsene-DOSB 2020'!P8)-1),RIGHT('Erwachsene-DOSB 2020'!P8,2)))*$BC$57,"[mm]:ss")</f>
        <v>74:54</v>
      </c>
      <c r="S57" s="109" t="str">
        <f>TEXT((TIME(0,LEFT('Erwachsene-DOSB 2020'!Q8,FIND(":",'Erwachsene-DOSB 2020'!Q8)-1),RIGHT('Erwachsene-DOSB 2020'!Q8,2)))*$BC$57,"[mm]:ss")</f>
        <v>92:03</v>
      </c>
      <c r="T57" s="102" t="str">
        <f>TEXT((TIME(0,LEFT('Erwachsene-DOSB 2020'!R8,FIND(":",'Erwachsene-DOSB 2020'!R8)-1),RIGHT('Erwachsene-DOSB 2020'!R8,2)))*$BC$57,"[mm]:ss")</f>
        <v>83:29</v>
      </c>
      <c r="U57" s="103" t="str">
        <f>TEXT((TIME(0,LEFT('Erwachsene-DOSB 2020'!S8,FIND(":",'Erwachsene-DOSB 2020'!S8)-1),RIGHT('Erwachsene-DOSB 2020'!S8,2)))*$BC$57,"[mm]:ss")</f>
        <v>75:04</v>
      </c>
      <c r="V57" s="109" t="str">
        <f>TEXT((TIME(0,LEFT('Erwachsene-DOSB 2020'!T8,FIND(":",'Erwachsene-DOSB 2020'!T8)-1),RIGHT('Erwachsene-DOSB 2020'!T8,2)))*$BC$57,"[mm]:ss")</f>
        <v>95:54</v>
      </c>
      <c r="W57" s="102" t="str">
        <f>TEXT((TIME(0,LEFT('Erwachsene-DOSB 2020'!U8,FIND(":",'Erwachsene-DOSB 2020'!U8)-1),RIGHT('Erwachsene-DOSB 2020'!U8,2)))*$BC$57,"[mm]:ss")</f>
        <v>85:24</v>
      </c>
      <c r="X57" s="103" t="str">
        <f>TEXT((TIME(0,LEFT('Erwachsene-DOSB 2020'!V8,FIND(":",'Erwachsene-DOSB 2020'!V8)-1),RIGHT('Erwachsene-DOSB 2020'!V8,2)))*$BC$57,"[mm]:ss")</f>
        <v>75:15</v>
      </c>
      <c r="Y57" s="182"/>
      <c r="Z57" s="183"/>
      <c r="AB57" s="902"/>
      <c r="AC57"/>
      <c r="AD57" s="844"/>
      <c r="AE57" s="796"/>
      <c r="AF57" s="10" t="s">
        <v>17</v>
      </c>
      <c r="AG57" s="58" t="s">
        <v>500</v>
      </c>
      <c r="AH57" s="101" t="str">
        <f>TEXT((TIME(0,LEFT('Erwachsene-DOSB 2020'!E40,FIND(":",'Erwachsene-DOSB 2020'!E40)-1),RIGHT('Erwachsene-DOSB 2020'!E40,2)))*$BC$57,"[mm]:ss")</f>
        <v>66:30</v>
      </c>
      <c r="AI57" s="102" t="str">
        <f>TEXT((TIME(0,LEFT('Erwachsene-DOSB 2020'!F40,FIND(":",'Erwachsene-DOSB 2020'!F40)-1),RIGHT('Erwachsene-DOSB 2020'!F40,2)))*$BC$57,"[mm]:ss")</f>
        <v>60:12</v>
      </c>
      <c r="AJ57" s="103" t="str">
        <f>TEXT((TIME(0,LEFT('Erwachsene-DOSB 2020'!G40,FIND(":",'Erwachsene-DOSB 2020'!G40)-1),RIGHT('Erwachsene-DOSB 2020'!G40,2)))*$BC$57,"[mm]:ss")</f>
        <v>53:54</v>
      </c>
      <c r="AK57" s="109" t="str">
        <f>TEXT((TIME(0,LEFT('Erwachsene-DOSB 2020'!H40,FIND(":",'Erwachsene-DOSB 2020'!H40)-1),RIGHT('Erwachsene-DOSB 2020'!H40,2)))*$BC$57,"[mm]:ss")</f>
        <v>65:38</v>
      </c>
      <c r="AL57" s="102" t="str">
        <f>TEXT((TIME(0,LEFT('Erwachsene-DOSB 2020'!I40,FIND(":",'Erwachsene-DOSB 2020'!I40)-1),RIGHT('Erwachsene-DOSB 2020'!I40,2)))*$BC$57,"[mm]:ss")</f>
        <v>59:20</v>
      </c>
      <c r="AM57" s="103" t="str">
        <f>TEXT((TIME(0,LEFT('Erwachsene-DOSB 2020'!J40,FIND(":",'Erwachsene-DOSB 2020'!J40)-1),RIGHT('Erwachsene-DOSB 2020'!J40,2)))*$BC$57,"[mm]:ss")</f>
        <v>52:30</v>
      </c>
      <c r="AN57" s="109" t="str">
        <f>TEXT((TIME(0,LEFT('Erwachsene-DOSB 2020'!K40,FIND(":",'Erwachsene-DOSB 2020'!K40)-1),RIGHT('Erwachsene-DOSB 2020'!K40,2)))*$BC$57,"[mm]:ss")</f>
        <v>69:18</v>
      </c>
      <c r="AO57" s="102" t="str">
        <f>TEXT((TIME(0,LEFT('Erwachsene-DOSB 2020'!L40,FIND(":",'Erwachsene-DOSB 2020'!L40)-1),RIGHT('Erwachsene-DOSB 2020'!L40,2)))*$BC$57,"[mm]:ss")</f>
        <v>62:18</v>
      </c>
      <c r="AP57" s="103" t="str">
        <f>TEXT((TIME(0,LEFT('Erwachsene-DOSB 2020'!M40,FIND(":",'Erwachsene-DOSB 2020'!M40)-1),RIGHT('Erwachsene-DOSB 2020'!M40,2)))*$BC$57,"[mm]:ss")</f>
        <v>54:36</v>
      </c>
      <c r="AQ57" s="109" t="str">
        <f>TEXT((TIME(0,LEFT('Erwachsene-DOSB 2020'!N40,FIND(":",'Erwachsene-DOSB 2020'!N40)-1),RIGHT('Erwachsene-DOSB 2020'!N40,2)))*$BC$57,"[mm]:ss")</f>
        <v>73:09</v>
      </c>
      <c r="AR57" s="102" t="str">
        <f>TEXT((TIME(0,LEFT('Erwachsene-DOSB 2020'!O40,FIND(":",'Erwachsene-DOSB 2020'!O40)-1),RIGHT('Erwachsene-DOSB 2020'!O40,2)))*$BC$57,"[mm]:ss")</f>
        <v>64:13</v>
      </c>
      <c r="AS57" s="103" t="str">
        <f>TEXT((TIME(0,LEFT('Erwachsene-DOSB 2020'!P40,FIND(":",'Erwachsene-DOSB 2020'!P40)-1),RIGHT('Erwachsene-DOSB 2020'!P40,2)))*$BC$57,"[mm]:ss")</f>
        <v>57:35</v>
      </c>
      <c r="AT57" s="109" t="str">
        <f>TEXT((TIME(0,LEFT('Erwachsene-DOSB 2020'!Q40,FIND(":",'Erwachsene-DOSB 2020'!Q40)-1),RIGHT('Erwachsene-DOSB 2020'!Q40,2)))*$BC$57,"[mm]:ss")</f>
        <v>77:53</v>
      </c>
      <c r="AU57" s="102" t="str">
        <f>TEXT((TIME(0,LEFT('Erwachsene-DOSB 2020'!R40,FIND(":",'Erwachsene-DOSB 2020'!R40)-1),RIGHT('Erwachsene-DOSB 2020'!R40,2)))*$BC$57,"[mm]:ss")</f>
        <v>68:47</v>
      </c>
      <c r="AV57" s="103" t="str">
        <f>TEXT((TIME(0,LEFT('Erwachsene-DOSB 2020'!S40,FIND(":",'Erwachsene-DOSB 2020'!S40)-1),RIGHT('Erwachsene-DOSB 2020'!S40,2)))*$BC$57,"[mm]:ss")</f>
        <v>59:41</v>
      </c>
      <c r="AW57" s="109" t="str">
        <f>TEXT((TIME(0,LEFT('Erwachsene-DOSB 2020'!T40,FIND(":",'Erwachsene-DOSB 2020'!T40)-1),RIGHT('Erwachsene-DOSB 2020'!T40,2)))*$BC$57,"[mm]:ss")</f>
        <v>82:47</v>
      </c>
      <c r="AX57" s="102" t="str">
        <f>TEXT((TIME(0,LEFT('Erwachsene-DOSB 2020'!U40,FIND(":",'Erwachsene-DOSB 2020'!U40)-1),RIGHT('Erwachsene-DOSB 2020'!U40,2)))*$BC$57,"[mm]:ss")</f>
        <v>72:59</v>
      </c>
      <c r="AY57" s="103" t="str">
        <f>TEXT((TIME(0,LEFT('Erwachsene-DOSB 2020'!V40,FIND(":",'Erwachsene-DOSB 2020'!V40)-1),RIGHT('Erwachsene-DOSB 2020'!V40,2)))*$BC$57,"[mm]:ss")</f>
        <v>63:11</v>
      </c>
      <c r="AZ57" s="182"/>
      <c r="BA57" s="183"/>
      <c r="BC57" s="143">
        <v>1.05</v>
      </c>
      <c r="BD57" s="5" t="s">
        <v>160</v>
      </c>
    </row>
    <row r="58" spans="1:57" ht="18.600000000000001" customHeight="1" x14ac:dyDescent="0.2">
      <c r="A58" s="902"/>
      <c r="B58"/>
      <c r="C58" s="844"/>
      <c r="D58" s="796"/>
      <c r="E58" s="801" t="s">
        <v>21</v>
      </c>
      <c r="F58" s="793" t="s">
        <v>155</v>
      </c>
      <c r="G58" s="832" t="s">
        <v>305</v>
      </c>
      <c r="H58" s="833"/>
      <c r="I58" s="833"/>
      <c r="J58" s="833"/>
      <c r="K58" s="833"/>
      <c r="L58" s="833"/>
      <c r="M58" s="833"/>
      <c r="N58" s="833"/>
      <c r="O58" s="833"/>
      <c r="P58" s="833"/>
      <c r="Q58" s="833"/>
      <c r="R58" s="833"/>
      <c r="S58" s="833"/>
      <c r="T58" s="833"/>
      <c r="U58" s="833"/>
      <c r="V58" s="833"/>
      <c r="W58" s="833"/>
      <c r="X58" s="834"/>
      <c r="Y58" s="184"/>
      <c r="Z58" s="185"/>
      <c r="AB58" s="902"/>
      <c r="AC58"/>
      <c r="AD58" s="844"/>
      <c r="AE58" s="796"/>
      <c r="AF58" s="801" t="s">
        <v>21</v>
      </c>
      <c r="AG58" s="793" t="s">
        <v>155</v>
      </c>
      <c r="AH58" s="832" t="s">
        <v>305</v>
      </c>
      <c r="AI58" s="833"/>
      <c r="AJ58" s="833"/>
      <c r="AK58" s="833"/>
      <c r="AL58" s="833"/>
      <c r="AM58" s="833"/>
      <c r="AN58" s="833"/>
      <c r="AO58" s="833"/>
      <c r="AP58" s="833"/>
      <c r="AQ58" s="833"/>
      <c r="AR58" s="833"/>
      <c r="AS58" s="833"/>
      <c r="AT58" s="833"/>
      <c r="AU58" s="833"/>
      <c r="AV58" s="833"/>
      <c r="AW58" s="833"/>
      <c r="AX58" s="833"/>
      <c r="AY58" s="834"/>
      <c r="AZ58" s="184"/>
      <c r="BA58" s="185"/>
      <c r="BD58" s="5"/>
    </row>
    <row r="59" spans="1:57" ht="18.600000000000001" customHeight="1" x14ac:dyDescent="0.2">
      <c r="A59" s="902"/>
      <c r="B59"/>
      <c r="C59" s="844"/>
      <c r="D59" s="796"/>
      <c r="E59" s="792"/>
      <c r="F59" s="794"/>
      <c r="G59" s="101" t="str">
        <f>TEXT((TIME(0,LEFT('Erwachsene-DOSB 2020'!E10,FIND(":",'Erwachsene-DOSB 2020'!E10)-1),RIGHT('Erwachsene-DOSB 2020'!E10,2)))*$BC$59,"[mm]:ss")</f>
        <v>25:12</v>
      </c>
      <c r="H59" s="102" t="str">
        <f>TEXT((TIME(0,LEFT('Erwachsene-DOSB 2020'!F10,FIND(":",'Erwachsene-DOSB 2020'!F10)-1),RIGHT('Erwachsene-DOSB 2020'!F10,2)))*$BC$59,"[mm]:ss")</f>
        <v>22:14</v>
      </c>
      <c r="I59" s="103" t="str">
        <f>TEXT((TIME(0,LEFT('Erwachsene-DOSB 2020'!G10,FIND(":",'Erwachsene-DOSB 2020'!G10)-1),RIGHT('Erwachsene-DOSB 2020'!G10,2)))*$BC$59,"[mm]:ss")</f>
        <v>19:20</v>
      </c>
      <c r="J59" s="109" t="str">
        <f>TEXT((TIME(0,LEFT('Erwachsene-DOSB 2020'!H10,FIND(":",'Erwachsene-DOSB 2020'!H10)-1),RIGHT('Erwachsene-DOSB 2020'!H10,2)))*$BC$59,"[mm]:ss")</f>
        <v>24:46</v>
      </c>
      <c r="K59" s="102" t="str">
        <f>TEXT((TIME(0,LEFT('Erwachsene-DOSB 2020'!I10,FIND(":",'Erwachsene-DOSB 2020'!I10)-1),RIGHT('Erwachsene-DOSB 2020'!I10,2)))*$BC$59,"[mm]:ss")</f>
        <v>21:53</v>
      </c>
      <c r="L59" s="103" t="str">
        <f>TEXT((TIME(0,LEFT('Erwachsene-DOSB 2020'!J10,FIND(":",'Erwachsene-DOSB 2020'!J10)-1),RIGHT('Erwachsene-DOSB 2020'!J10,2)))*$BC$59,"[mm]:ss")</f>
        <v>18:54</v>
      </c>
      <c r="M59" s="109" t="str">
        <f>TEXT((TIME(0,LEFT('Erwachsene-DOSB 2020'!K10,FIND(":",'Erwachsene-DOSB 2020'!K10)-1),RIGHT('Erwachsene-DOSB 2020'!K10,2)))*$BC$59,"[mm]:ss")</f>
        <v>26:46</v>
      </c>
      <c r="N59" s="102" t="str">
        <f>TEXT((TIME(0,LEFT('Erwachsene-DOSB 2020'!L10,FIND(":",'Erwachsene-DOSB 2020'!L10)-1),RIGHT('Erwachsene-DOSB 2020'!L10,2)))*$BC$59,"[mm]:ss")</f>
        <v>22:08</v>
      </c>
      <c r="O59" s="103" t="str">
        <f>TEXT((TIME(0,LEFT('Erwachsene-DOSB 2020'!M10,FIND(":",'Erwachsene-DOSB 2020'!M10)-1),RIGHT('Erwachsene-DOSB 2020'!M10,2)))*$BC$59,"[mm]:ss")</f>
        <v>19:36</v>
      </c>
      <c r="P59" s="109" t="str">
        <f>TEXT((TIME(0,LEFT('Erwachsene-DOSB 2020'!N10,FIND(":",'Erwachsene-DOSB 2020'!N10)-1),RIGHT('Erwachsene-DOSB 2020'!N10,2)))*$BC$59,"[mm]:ss")</f>
        <v>30:17</v>
      </c>
      <c r="Q59" s="102" t="str">
        <f>TEXT((TIME(0,LEFT('Erwachsene-DOSB 2020'!O10,FIND(":",'Erwachsene-DOSB 2020'!O10)-1),RIGHT('Erwachsene-DOSB 2020'!O10,2)))*$BC$59,"[mm]:ss")</f>
        <v>24:51</v>
      </c>
      <c r="R59" s="103" t="str">
        <f>TEXT((TIME(0,LEFT('Erwachsene-DOSB 2020'!P10,FIND(":",'Erwachsene-DOSB 2020'!P10)-1),RIGHT('Erwachsene-DOSB 2020'!P10,2)))*$BC$59,"[mm]:ss")</f>
        <v>20:29</v>
      </c>
      <c r="S59" s="109" t="str">
        <f>TEXT((TIME(0,LEFT('Erwachsene-DOSB 2020'!Q10,FIND(":",'Erwachsene-DOSB 2020'!Q10)-1),RIGHT('Erwachsene-DOSB 2020'!Q10,2)))*$BC$59,"[mm]:ss")</f>
        <v>33:36</v>
      </c>
      <c r="T59" s="102" t="str">
        <f>TEXT((TIME(0,LEFT('Erwachsene-DOSB 2020'!R10,FIND(":",'Erwachsene-DOSB 2020'!R10)-1),RIGHT('Erwachsene-DOSB 2020'!R10,2)))*$BC$59,"[mm]:ss")</f>
        <v>26:52</v>
      </c>
      <c r="U59" s="103" t="str">
        <f>TEXT((TIME(0,LEFT('Erwachsene-DOSB 2020'!S10,FIND(":",'Erwachsene-DOSB 2020'!S10)-1),RIGHT('Erwachsene-DOSB 2020'!S10,2)))*$BC$59,"[mm]:ss")</f>
        <v>21:21</v>
      </c>
      <c r="V59" s="109" t="str">
        <f>TEXT((TIME(0,LEFT('Erwachsene-DOSB 2020'!T10,FIND(":",'Erwachsene-DOSB 2020'!T10)-1),RIGHT('Erwachsene-DOSB 2020'!T10,2)))*$BC$59,"[mm]:ss")</f>
        <v>35:42</v>
      </c>
      <c r="W59" s="102" t="str">
        <f>TEXT((TIME(0,LEFT('Erwachsene-DOSB 2020'!U10,FIND(":",'Erwachsene-DOSB 2020'!U10)-1),RIGHT('Erwachsene-DOSB 2020'!U10,2)))*$BC$59,"[mm]:ss")</f>
        <v>29:03</v>
      </c>
      <c r="X59" s="103" t="str">
        <f>TEXT((TIME(0,LEFT('Erwachsene-DOSB 2020'!V10,FIND(":",'Erwachsene-DOSB 2020'!V10)-1),RIGHT('Erwachsene-DOSB 2020'!V10,2)))*$BC$59,"[mm]:ss")</f>
        <v>22:24</v>
      </c>
      <c r="Y59" s="184"/>
      <c r="Z59" s="185"/>
      <c r="AB59" s="902"/>
      <c r="AC59"/>
      <c r="AD59" s="844"/>
      <c r="AE59" s="796"/>
      <c r="AF59" s="792"/>
      <c r="AG59" s="794"/>
      <c r="AH59" s="101" t="str">
        <f>TEXT((TIME(0,LEFT('Erwachsene-DOSB 2020'!E42,FIND(":",'Erwachsene-DOSB 2020'!E42)-1),RIGHT('Erwachsene-DOSB 2020'!E42,2)))*$BC$59,"[mm]:ss")</f>
        <v>23:43</v>
      </c>
      <c r="AI59" s="102" t="str">
        <f>TEXT((TIME(0,LEFT('Erwachsene-DOSB 2020'!F42,FIND(":",'Erwachsene-DOSB 2020'!F42)-1),RIGHT('Erwachsene-DOSB 2020'!F42,2)))*$BC$59,"[mm]:ss")</f>
        <v>20:49</v>
      </c>
      <c r="AJ59" s="103" t="str">
        <f>TEXT((TIME(0,LEFT('Erwachsene-DOSB 2020'!G42,FIND(":",'Erwachsene-DOSB 2020'!G42)-1),RIGHT('Erwachsene-DOSB 2020'!G42,2)))*$BC$59,"[mm]:ss")</f>
        <v>17:51</v>
      </c>
      <c r="AK59" s="109" t="str">
        <f>TEXT((TIME(0,LEFT('Erwachsene-DOSB 2020'!H42,FIND(":",'Erwachsene-DOSB 2020'!H42)-1),RIGHT('Erwachsene-DOSB 2020'!H42,2)))*$BC$59,"[mm]:ss")</f>
        <v>23:17</v>
      </c>
      <c r="AL59" s="102" t="str">
        <f>TEXT((TIME(0,LEFT('Erwachsene-DOSB 2020'!I42,FIND(":",'Erwachsene-DOSB 2020'!I42)-1),RIGHT('Erwachsene-DOSB 2020'!I42,2)))*$BC$59,"[mm]:ss")</f>
        <v>20:29</v>
      </c>
      <c r="AM59" s="103" t="str">
        <f>TEXT((TIME(0,LEFT('Erwachsene-DOSB 2020'!J42,FIND(":",'Erwachsene-DOSB 2020'!J42)-1),RIGHT('Erwachsene-DOSB 2020'!J42,2)))*$BC$59,"[mm]:ss")</f>
        <v>17:14</v>
      </c>
      <c r="AN59" s="109" t="str">
        <f>TEXT((TIME(0,LEFT('Erwachsene-DOSB 2020'!K42,FIND(":",'Erwachsene-DOSB 2020'!K42)-1),RIGHT('Erwachsene-DOSB 2020'!K42,2)))*$BC$59,"[mm]:ss")</f>
        <v>24:19</v>
      </c>
      <c r="AO59" s="102" t="str">
        <f>TEXT((TIME(0,LEFT('Erwachsene-DOSB 2020'!L42,FIND(":",'Erwachsene-DOSB 2020'!L42)-1),RIGHT('Erwachsene-DOSB 2020'!L42,2)))*$BC$59,"[mm]:ss")</f>
        <v>21:00</v>
      </c>
      <c r="AP59" s="103" t="str">
        <f>TEXT((TIME(0,LEFT('Erwachsene-DOSB 2020'!M42,FIND(":",'Erwachsene-DOSB 2020'!M42)-1),RIGHT('Erwachsene-DOSB 2020'!M42,2)))*$BC$59,"[mm]:ss")</f>
        <v>17:51</v>
      </c>
      <c r="AQ59" s="109" t="str">
        <f>TEXT((TIME(0,LEFT('Erwachsene-DOSB 2020'!N42,FIND(":",'Erwachsene-DOSB 2020'!N42)-1),RIGHT('Erwachsene-DOSB 2020'!N42,2)))*$BC$59,"[mm]:ss")</f>
        <v>27:02</v>
      </c>
      <c r="AR59" s="102" t="str">
        <f>TEXT((TIME(0,LEFT('Erwachsene-DOSB 2020'!O42,FIND(":",'Erwachsene-DOSB 2020'!O42)-1),RIGHT('Erwachsene-DOSB 2020'!O42,2)))*$BC$59,"[mm]:ss")</f>
        <v>22:34</v>
      </c>
      <c r="AS59" s="103" t="str">
        <f>TEXT((TIME(0,LEFT('Erwachsene-DOSB 2020'!P42,FIND(":",'Erwachsene-DOSB 2020'!P42)-1),RIGHT('Erwachsene-DOSB 2020'!P42,2)))*$BC$59,"[mm]:ss")</f>
        <v>18:54</v>
      </c>
      <c r="AT59" s="109" t="str">
        <f>TEXT((TIME(0,LEFT('Erwachsene-DOSB 2020'!Q42,FIND(":",'Erwachsene-DOSB 2020'!Q42)-1),RIGHT('Erwachsene-DOSB 2020'!Q42,2)))*$BC$59,"[mm]:ss")</f>
        <v>30:17</v>
      </c>
      <c r="AU59" s="102" t="str">
        <f>TEXT((TIME(0,LEFT('Erwachsene-DOSB 2020'!R42,FIND(":",'Erwachsene-DOSB 2020'!R42)-1),RIGHT('Erwachsene-DOSB 2020'!R42,2)))*$BC$59,"[mm]:ss")</f>
        <v>25:12</v>
      </c>
      <c r="AV59" s="103" t="str">
        <f>TEXT((TIME(0,LEFT('Erwachsene-DOSB 2020'!S42,FIND(":",'Erwachsene-DOSB 2020'!S42)-1),RIGHT('Erwachsene-DOSB 2020'!S42,2)))*$BC$59,"[mm]:ss")</f>
        <v>20:13</v>
      </c>
      <c r="AW59" s="109" t="str">
        <f>TEXT((TIME(0,LEFT('Erwachsene-DOSB 2020'!T42,FIND(":",'Erwachsene-DOSB 2020'!T42)-1),RIGHT('Erwachsene-DOSB 2020'!T42,2)))*$BC$59,"[mm]:ss")</f>
        <v>34:02</v>
      </c>
      <c r="AX59" s="102" t="str">
        <f>TEXT((TIME(0,LEFT('Erwachsene-DOSB 2020'!U42,FIND(":",'Erwachsene-DOSB 2020'!U42)-1),RIGHT('Erwachsene-DOSB 2020'!U42,2)))*$BC$59,"[mm]:ss")</f>
        <v>27:44</v>
      </c>
      <c r="AY59" s="103" t="str">
        <f>TEXT((TIME(0,LEFT('Erwachsene-DOSB 2020'!V42,FIND(":",'Erwachsene-DOSB 2020'!V42)-1),RIGHT('Erwachsene-DOSB 2020'!V42,2)))*$BC$59,"[mm]:ss")</f>
        <v>21:26</v>
      </c>
      <c r="AZ59" s="184"/>
      <c r="BA59" s="185"/>
      <c r="BC59" s="143">
        <v>1.05</v>
      </c>
      <c r="BD59" s="5" t="s">
        <v>155</v>
      </c>
    </row>
    <row r="60" spans="1:57" ht="18.600000000000001" customHeight="1" x14ac:dyDescent="0.2">
      <c r="A60" s="902"/>
      <c r="B60"/>
      <c r="C60" s="844"/>
      <c r="D60" s="796"/>
      <c r="E60" s="106" t="s">
        <v>22</v>
      </c>
      <c r="F60" s="58" t="s">
        <v>501</v>
      </c>
      <c r="G60" s="101" t="str">
        <f>TEXT((TIME(0,LEFT('Erwachsene-DOSB 2020'!E11,FIND(":",'Erwachsene-DOSB 2020'!E11)-1),RIGHT('Erwachsene-DOSB 2020'!E11,2)))*$BC$60,"[mm]:ss")</f>
        <v>72:59</v>
      </c>
      <c r="H60" s="102" t="str">
        <f>TEXT((TIME(0,LEFT('Erwachsene-DOSB 2020'!F11,FIND(":",'Erwachsene-DOSB 2020'!F11)-1),RIGHT('Erwachsene-DOSB 2020'!F11,2)))*$BC$60,"[mm]:ss")</f>
        <v>69:18</v>
      </c>
      <c r="I60" s="103" t="str">
        <f>TEXT((TIME(0,LEFT('Erwachsene-DOSB 2020'!G11,FIND(":",'Erwachsene-DOSB 2020'!G11)-1),RIGHT('Erwachsene-DOSB 2020'!G11,2)))*$BC$60,"[mm]:ss")</f>
        <v>65:06</v>
      </c>
      <c r="J60" s="109" t="str">
        <f>TEXT((TIME(0,LEFT('Erwachsene-DOSB 2020'!H11,FIND(":",'Erwachsene-DOSB 2020'!H11)-1),RIGHT('Erwachsene-DOSB 2020'!H11,2)))*$BC$60,"[mm]:ss")</f>
        <v>69:50</v>
      </c>
      <c r="K60" s="102" t="str">
        <f>TEXT((TIME(0,LEFT('Erwachsene-DOSB 2020'!I11,FIND(":",'Erwachsene-DOSB 2020'!I11)-1),RIGHT('Erwachsene-DOSB 2020'!I11,2)))*$BC$60,"[mm]:ss")</f>
        <v>66:09</v>
      </c>
      <c r="L60" s="103" t="str">
        <f>TEXT((TIME(0,LEFT('Erwachsene-DOSB 2020'!J11,FIND(":",'Erwachsene-DOSB 2020'!J11)-1),RIGHT('Erwachsene-DOSB 2020'!J11,2)))*$BC$60,"[mm]:ss")</f>
        <v>62:29</v>
      </c>
      <c r="M60" s="109" t="str">
        <f>TEXT((TIME(0,LEFT('Erwachsene-DOSB 2020'!K11,FIND(":",'Erwachsene-DOSB 2020'!K11)-1),RIGHT('Erwachsene-DOSB 2020'!K11,2)))*$BC$60,"[mm]:ss")</f>
        <v>70:21</v>
      </c>
      <c r="N60" s="102" t="str">
        <f>TEXT((TIME(0,LEFT('Erwachsene-DOSB 2020'!L11,FIND(":",'Erwachsene-DOSB 2020'!L11)-1),RIGHT('Erwachsene-DOSB 2020'!L11,2)))*$BC$60,"[mm]:ss")</f>
        <v>66:41</v>
      </c>
      <c r="O60" s="103" t="str">
        <f>TEXT((TIME(0,LEFT('Erwachsene-DOSB 2020'!M11,FIND(":",'Erwachsene-DOSB 2020'!M11)-1),RIGHT('Erwachsene-DOSB 2020'!M11,2)))*$BC$60,"[mm]:ss")</f>
        <v>63:00</v>
      </c>
      <c r="P60" s="109" t="str">
        <f>TEXT((TIME(0,LEFT('Erwachsene-DOSB 2020'!N11,FIND(":",'Erwachsene-DOSB 2020'!N11)-1),RIGHT('Erwachsene-DOSB 2020'!N11,2)))*$BC$60,"[mm]:ss")</f>
        <v>70:53</v>
      </c>
      <c r="Q60" s="102" t="str">
        <f>TEXT((TIME(0,LEFT('Erwachsene-DOSB 2020'!O11,FIND(":",'Erwachsene-DOSB 2020'!O11)-1),RIGHT('Erwachsene-DOSB 2020'!O11,2)))*$BC$60,"[mm]:ss")</f>
        <v>67:12</v>
      </c>
      <c r="R60" s="654" t="str">
        <f>TEXT((TIME(0,LEFT('Erwachsene-DOSB 2020'!P11,FIND(":",'Erwachsene-DOSB 2020'!P11)-1),RIGHT('Erwachsene-DOSB 2020'!P11,2)))*$BC$60,"[mm]:ss")</f>
        <v>63:26</v>
      </c>
      <c r="S60" s="109" t="str">
        <f>TEXT((TIME(0,LEFT('Erwachsene-DOSB 2020'!Q11,FIND(":",'Erwachsene-DOSB 2020'!Q11)-1),RIGHT('Erwachsene-DOSB 2020'!Q11,2)))*$BC$60,"[mm]:ss")</f>
        <v>73:30</v>
      </c>
      <c r="T60" s="102" t="str">
        <f>TEXT((TIME(0,LEFT('Erwachsene-DOSB 2020'!R11,FIND(":",'Erwachsene-DOSB 2020'!R11)-1),RIGHT('Erwachsene-DOSB 2020'!R11,2)))*$BC$60,"[mm]:ss")</f>
        <v>68:15</v>
      </c>
      <c r="U60" s="655" t="str">
        <f>TEXT((TIME(0,LEFT('Erwachsene-DOSB 2020'!S11,FIND(":",'Erwachsene-DOSB 2020'!S11)-1),RIGHT('Erwachsene-DOSB 2020'!S11,2)))*$BC$60,"[mm]:ss")</f>
        <v>63:47</v>
      </c>
      <c r="V60" s="109" t="str">
        <f>TEXT((TIME(0,LEFT('Erwachsene-DOSB 2020'!T11,FIND(":",'Erwachsene-DOSB 2020'!T11)-1),RIGHT('Erwachsene-DOSB 2020'!T11,2)))*$BC$60,"[mm]:ss")</f>
        <v>76:39</v>
      </c>
      <c r="W60" s="102" t="str">
        <f>TEXT((TIME(0,LEFT('Erwachsene-DOSB 2020'!U11,FIND(":",'Erwachsene-DOSB 2020'!U11)-1),RIGHT('Erwachsene-DOSB 2020'!U11,2)))*$BC$60,"[mm]:ss")</f>
        <v>70:21</v>
      </c>
      <c r="X60" s="103" t="str">
        <f>TEXT((TIME(0,LEFT('Erwachsene-DOSB 2020'!V11,FIND(":",'Erwachsene-DOSB 2020'!V11)-1),RIGHT('Erwachsene-DOSB 2020'!V11,2)))*$BC$60,"[mm]:ss")</f>
        <v>64:03</v>
      </c>
      <c r="Y60" s="182"/>
      <c r="Z60" s="183"/>
      <c r="AB60" s="902"/>
      <c r="AC60"/>
      <c r="AD60" s="844"/>
      <c r="AE60" s="796"/>
      <c r="AF60" s="106" t="s">
        <v>22</v>
      </c>
      <c r="AG60" s="58" t="s">
        <v>501</v>
      </c>
      <c r="AH60" s="101" t="str">
        <f>TEXT((TIME(0,LEFT('Erwachsene-DOSB 2020'!E44,FIND(":",'Erwachsene-DOSB 2020'!E44)-1),RIGHT('Erwachsene-DOSB 2020'!E44,2)))*$BC$60,"[mm]:ss")</f>
        <v>61:26</v>
      </c>
      <c r="AI60" s="102" t="str">
        <f>TEXT((TIME(0,LEFT('Erwachsene-DOSB 2020'!F44,FIND(":",'Erwachsene-DOSB 2020'!F44)-1),RIGHT('Erwachsene-DOSB 2020'!F44,2)))*$BC$60,"[mm]:ss")</f>
        <v>57:14</v>
      </c>
      <c r="AJ60" s="103" t="str">
        <f>TEXT((TIME(0,LEFT('Erwachsene-DOSB 2020'!G44,FIND(":",'Erwachsene-DOSB 2020'!G44)-1),RIGHT('Erwachsene-DOSB 2020'!G44,2)))*$BC$60,"[mm]:ss")</f>
        <v>53:02</v>
      </c>
      <c r="AK60" s="109" t="str">
        <f>TEXT((TIME(0,LEFT('Erwachsene-DOSB 2020'!H44,FIND(":",'Erwachsene-DOSB 2020'!H44)-1),RIGHT('Erwachsene-DOSB 2020'!H44,2)))*$BC$60,"[mm]:ss")</f>
        <v>59:51</v>
      </c>
      <c r="AL60" s="102" t="str">
        <f>TEXT((TIME(0,LEFT('Erwachsene-DOSB 2020'!I44,FIND(":",'Erwachsene-DOSB 2020'!I44)-1),RIGHT('Erwachsene-DOSB 2020'!I44,2)))*$BC$60,"[mm]:ss")</f>
        <v>55:39</v>
      </c>
      <c r="AM60" s="103" t="str">
        <f>TEXT((TIME(0,LEFT('Erwachsene-DOSB 2020'!J44,FIND(":",'Erwachsene-DOSB 2020'!J44)-1),RIGHT('Erwachsene-DOSB 2020'!J44,2)))*$BC$60,"[mm]:ss")</f>
        <v>51:27</v>
      </c>
      <c r="AN60" s="109" t="str">
        <f>TEXT((TIME(0,LEFT('Erwachsene-DOSB 2020'!K44,FIND(":",'Erwachsene-DOSB 2020'!K44)-1),RIGHT('Erwachsene-DOSB 2020'!K44,2)))*$BC$60,"[mm]:ss")</f>
        <v>61:26</v>
      </c>
      <c r="AO60" s="102" t="str">
        <f>TEXT((TIME(0,LEFT('Erwachsene-DOSB 2020'!L44,FIND(":",'Erwachsene-DOSB 2020'!L44)-1),RIGHT('Erwachsene-DOSB 2020'!L44,2)))*$BC$60,"[mm]:ss")</f>
        <v>57:14</v>
      </c>
      <c r="AP60" s="103" t="str">
        <f>TEXT((TIME(0,LEFT('Erwachsene-DOSB 2020'!M44,FIND(":",'Erwachsene-DOSB 2020'!M44)-1),RIGHT('Erwachsene-DOSB 2020'!M44,2)))*$BC$60,"[mm]:ss")</f>
        <v>53:02</v>
      </c>
      <c r="AQ60" s="109" t="str">
        <f>TEXT((TIME(0,LEFT('Erwachsene-DOSB 2020'!N44,FIND(":",'Erwachsene-DOSB 2020'!N44)-1),RIGHT('Erwachsene-DOSB 2020'!N44,2)))*$BC$60,"[mm]:ss")</f>
        <v>65:38</v>
      </c>
      <c r="AR60" s="102" t="str">
        <f>TEXT((TIME(0,LEFT('Erwachsene-DOSB 2020'!O44,FIND(":",'Erwachsene-DOSB 2020'!O44)-1),RIGHT('Erwachsene-DOSB 2020'!O44,2)))*$BC$60,"[mm]:ss")</f>
        <v>59:51</v>
      </c>
      <c r="AS60" s="103" t="str">
        <f>TEXT((TIME(0,LEFT('Erwachsene-DOSB 2020'!P44,FIND(":",'Erwachsene-DOSB 2020'!P44)-1),RIGHT('Erwachsene-DOSB 2020'!P44,2)))*$BC$60,"[mm]:ss")</f>
        <v>53:33</v>
      </c>
      <c r="AT60" s="109" t="str">
        <f>TEXT((TIME(0,LEFT('Erwachsene-DOSB 2020'!Q44,FIND(":",'Erwachsene-DOSB 2020'!Q44)-1),RIGHT('Erwachsene-DOSB 2020'!Q44,2)))*$BC$60,"[mm]:ss")</f>
        <v>68:15</v>
      </c>
      <c r="AU60" s="102" t="str">
        <f>TEXT((TIME(0,LEFT('Erwachsene-DOSB 2020'!R44,FIND(":",'Erwachsene-DOSB 2020'!R44)-1),RIGHT('Erwachsene-DOSB 2020'!R44,2)))*$BC$60,"[mm]:ss")</f>
        <v>61:26</v>
      </c>
      <c r="AV60" s="103" t="str">
        <f>TEXT((TIME(0,LEFT('Erwachsene-DOSB 2020'!S44,FIND(":",'Erwachsene-DOSB 2020'!S44)-1),RIGHT('Erwachsene-DOSB 2020'!S44,2)))*$BC$60,"[mm]:ss")</f>
        <v>56:11</v>
      </c>
      <c r="AW60" s="109" t="str">
        <f>TEXT((TIME(0,LEFT('Erwachsene-DOSB 2020'!T44,FIND(":",'Erwachsene-DOSB 2020'!T44)-1),RIGHT('Erwachsene-DOSB 2020'!T44,2)))*$BC$60,"[mm]:ss")</f>
        <v>69:18</v>
      </c>
      <c r="AX60" s="102" t="str">
        <f>TEXT((TIME(0,LEFT('Erwachsene-DOSB 2020'!U44,FIND(":",'Erwachsene-DOSB 2020'!U44)-1),RIGHT('Erwachsene-DOSB 2020'!U44,2)))*$BC$60,"[mm]:ss")</f>
        <v>63:32</v>
      </c>
      <c r="AY60" s="103" t="str">
        <f>TEXT((TIME(0,LEFT('Erwachsene-DOSB 2020'!V44,FIND(":",'Erwachsene-DOSB 2020'!V44)-1),RIGHT('Erwachsene-DOSB 2020'!V44,2)))*$BC$60,"[mm]:ss")</f>
        <v>56:42</v>
      </c>
      <c r="AZ60" s="182"/>
      <c r="BA60" s="183"/>
      <c r="BC60" s="143">
        <v>1.05</v>
      </c>
      <c r="BD60" s="5" t="s">
        <v>162</v>
      </c>
    </row>
    <row r="61" spans="1:57" ht="18.600000000000001" customHeight="1" x14ac:dyDescent="0.2">
      <c r="A61" s="902"/>
      <c r="B61"/>
      <c r="C61" s="844"/>
      <c r="D61" s="796"/>
      <c r="E61" s="106" t="s">
        <v>23</v>
      </c>
      <c r="F61" s="58" t="s">
        <v>502</v>
      </c>
      <c r="G61" s="101" t="str">
        <f>TEXT((TIME(0,LEFT('Erwachsene-DOSB 2020'!E12,FIND(":",'Erwachsene-DOSB 2020'!E12)-1),RIGHT('Erwachsene-DOSB 2020'!E12,2)))*$BC$61,"[mm]:ss")</f>
        <v>60:23</v>
      </c>
      <c r="H61" s="102" t="str">
        <f>TEXT((TIME(0,LEFT('Erwachsene-DOSB 2020'!F12,FIND(":",'Erwachsene-DOSB 2020'!F12)-1),RIGHT('Erwachsene-DOSB 2020'!F12,2)))*$BC$61,"[mm]:ss")</f>
        <v>54:36</v>
      </c>
      <c r="I61" s="103" t="str">
        <f>TEXT((TIME(0,LEFT('Erwachsene-DOSB 2020'!G12,FIND(":",'Erwachsene-DOSB 2020'!G12)-1),RIGHT('Erwachsene-DOSB 2020'!G12,2)))*$BC$61,"[mm]:ss")</f>
        <v>48:50</v>
      </c>
      <c r="J61" s="109" t="str">
        <f>TEXT((TIME(0,LEFT('Erwachsene-DOSB 2020'!H12,FIND(":",'Erwachsene-DOSB 2020'!H12)-1),RIGHT('Erwachsene-DOSB 2020'!H12,2)))*$BC$61,"[mm]:ss")</f>
        <v>59:51</v>
      </c>
      <c r="K61" s="102" t="str">
        <f>TEXT((TIME(0,LEFT('Erwachsene-DOSB 2020'!I12,FIND(":",'Erwachsene-DOSB 2020'!I12)-1),RIGHT('Erwachsene-DOSB 2020'!I12,2)))*$BC$61,"[mm]:ss")</f>
        <v>54:05</v>
      </c>
      <c r="L61" s="103" t="str">
        <f>TEXT((TIME(0,LEFT('Erwachsene-DOSB 2020'!J12,FIND(":",'Erwachsene-DOSB 2020'!J12)-1),RIGHT('Erwachsene-DOSB 2020'!J12,2)))*$BC$61,"[mm]:ss")</f>
        <v>47:47</v>
      </c>
      <c r="M61" s="109" t="str">
        <f>TEXT((TIME(0,LEFT('Erwachsene-DOSB 2020'!K12,FIND(":",'Erwachsene-DOSB 2020'!K12)-1),RIGHT('Erwachsene-DOSB 2020'!K12,2)))*$BC$61,"[mm]:ss")</f>
        <v>58:48</v>
      </c>
      <c r="N61" s="102" t="str">
        <f>TEXT((TIME(0,LEFT('Erwachsene-DOSB 2020'!L12,FIND(":",'Erwachsene-DOSB 2020'!L12)-1),RIGHT('Erwachsene-DOSB 2020'!L12,2)))*$BC$61,"[mm]:ss")</f>
        <v>53:02</v>
      </c>
      <c r="O61" s="103" t="str">
        <f>TEXT((TIME(0,LEFT('Erwachsene-DOSB 2020'!M12,FIND(":",'Erwachsene-DOSB 2020'!M12)-1),RIGHT('Erwachsene-DOSB 2020'!M12,2)))*$BC$61,"[mm]:ss")</f>
        <v>47:15</v>
      </c>
      <c r="P61" s="109" t="str">
        <f>TEXT((TIME(0,LEFT('Erwachsene-DOSB 2020'!N12,FIND(":",'Erwachsene-DOSB 2020'!N12)-1),RIGHT('Erwachsene-DOSB 2020'!N12,2)))*$BC$61,"[mm]:ss")</f>
        <v>59:51</v>
      </c>
      <c r="Q61" s="102" t="str">
        <f>TEXT((TIME(0,LEFT('Erwachsene-DOSB 2020'!O12,FIND(":",'Erwachsene-DOSB 2020'!O12)-1),RIGHT('Erwachsene-DOSB 2020'!O12,2)))*$BC$61,"[mm]:ss")</f>
        <v>54:05</v>
      </c>
      <c r="R61" s="103" t="str">
        <f>TEXT((TIME(0,LEFT('Erwachsene-DOSB 2020'!P12,FIND(":",'Erwachsene-DOSB 2020'!P12)-1),RIGHT('Erwachsene-DOSB 2020'!P12,2)))*$BC$61,"[mm]:ss")</f>
        <v>47:47</v>
      </c>
      <c r="S61" s="109" t="str">
        <f>TEXT((TIME(0,LEFT('Erwachsene-DOSB 2020'!Q12,FIND(":",'Erwachsene-DOSB 2020'!Q12)-1),RIGHT('Erwachsene-DOSB 2020'!Q12,2)))*$BC$61,"[mm]:ss")</f>
        <v>63:00</v>
      </c>
      <c r="T61" s="102" t="str">
        <f>TEXT((TIME(0,LEFT('Erwachsene-DOSB 2020'!R12,FIND(":",'Erwachsene-DOSB 2020'!R12)-1),RIGHT('Erwachsene-DOSB 2020'!R12,2)))*$BC$61,"[mm]:ss")</f>
        <v>55:39</v>
      </c>
      <c r="U61" s="103" t="str">
        <f>TEXT((TIME(0,LEFT('Erwachsene-DOSB 2020'!S12,FIND(":",'Erwachsene-DOSB 2020'!S12)-1),RIGHT('Erwachsene-DOSB 2020'!S12,2)))*$BC$61,"[mm]:ss")</f>
        <v>49:21</v>
      </c>
      <c r="V61" s="109" t="str">
        <f>TEXT((TIME(0,LEFT('Erwachsene-DOSB 2020'!T12,FIND(":",'Erwachsene-DOSB 2020'!T12)-1),RIGHT('Erwachsene-DOSB 2020'!T12,2)))*$BC$61,"[mm]:ss")</f>
        <v>67:12</v>
      </c>
      <c r="W61" s="102" t="str">
        <f>TEXT((TIME(0,LEFT('Erwachsene-DOSB 2020'!U12,FIND(":",'Erwachsene-DOSB 2020'!U12)-1),RIGHT('Erwachsene-DOSB 2020'!U12,2)))*$BC$61,"[mm]:ss")</f>
        <v>58:17</v>
      </c>
      <c r="X61" s="103" t="str">
        <f>TEXT((TIME(0,LEFT('Erwachsene-DOSB 2020'!V12,FIND(":",'Erwachsene-DOSB 2020'!V12)-1),RIGHT('Erwachsene-DOSB 2020'!V12,2)))*$BC$61,"[mm]:ss")</f>
        <v>51:59</v>
      </c>
      <c r="Y61" s="182"/>
      <c r="Z61" s="183"/>
      <c r="AB61" s="902"/>
      <c r="AC61"/>
      <c r="AD61" s="844"/>
      <c r="AE61" s="796"/>
      <c r="AF61" s="106" t="s">
        <v>23</v>
      </c>
      <c r="AG61" s="58" t="s">
        <v>502</v>
      </c>
      <c r="AH61" s="101" t="str">
        <f>TEXT((TIME(0,LEFT('Erwachsene-DOSB 2020'!E45,FIND(":",'Erwachsene-DOSB 2020'!E45)-1),RIGHT('Erwachsene-DOSB 2020'!E45,2)))*$BC$61,"[mm]:ss")</f>
        <v>49:21</v>
      </c>
      <c r="AI61" s="102" t="str">
        <f>TEXT((TIME(0,LEFT('Erwachsene-DOSB 2020'!F45,FIND(":",'Erwachsene-DOSB 2020'!F45)-1),RIGHT('Erwachsene-DOSB 2020'!F45,2)))*$BC$61,"[mm]:ss")</f>
        <v>44:38</v>
      </c>
      <c r="AJ61" s="103" t="str">
        <f>TEXT((TIME(0,LEFT('Erwachsene-DOSB 2020'!G45,FIND(":",'Erwachsene-DOSB 2020'!G45)-1),RIGHT('Erwachsene-DOSB 2020'!G45,2)))*$BC$61,"[mm]:ss")</f>
        <v>40:26</v>
      </c>
      <c r="AK61" s="109" t="str">
        <f>TEXT((TIME(0,LEFT('Erwachsene-DOSB 2020'!H45,FIND(":",'Erwachsene-DOSB 2020'!H45)-1),RIGHT('Erwachsene-DOSB 2020'!H45,2)))*$BC$61,"[mm]:ss")</f>
        <v>48:50</v>
      </c>
      <c r="AL61" s="102" t="str">
        <f>TEXT((TIME(0,LEFT('Erwachsene-DOSB 2020'!I45,FIND(":",'Erwachsene-DOSB 2020'!I45)-1),RIGHT('Erwachsene-DOSB 2020'!I45,2)))*$BC$61,"[mm]:ss")</f>
        <v>44:06</v>
      </c>
      <c r="AM61" s="103" t="str">
        <f>TEXT((TIME(0,LEFT('Erwachsene-DOSB 2020'!J45,FIND(":",'Erwachsene-DOSB 2020'!J45)-1),RIGHT('Erwachsene-DOSB 2020'!J45,2)))*$BC$61,"[mm]:ss")</f>
        <v>39:22</v>
      </c>
      <c r="AN61" s="109" t="str">
        <f>TEXT((TIME(0,LEFT('Erwachsene-DOSB 2020'!K45,FIND(":",'Erwachsene-DOSB 2020'!K45)-1),RIGHT('Erwachsene-DOSB 2020'!K45,2)))*$BC$61,"[mm]:ss")</f>
        <v>52:30</v>
      </c>
      <c r="AO61" s="102" t="str">
        <f>TEXT((TIME(0,LEFT('Erwachsene-DOSB 2020'!L45,FIND(":",'Erwachsene-DOSB 2020'!L45)-1),RIGHT('Erwachsene-DOSB 2020'!L45,2)))*$BC$61,"[mm]:ss")</f>
        <v>46:44</v>
      </c>
      <c r="AP61" s="103" t="str">
        <f>TEXT((TIME(0,LEFT('Erwachsene-DOSB 2020'!M45,FIND(":",'Erwachsene-DOSB 2020'!M45)-1),RIGHT('Erwachsene-DOSB 2020'!M45,2)))*$BC$61,"[mm]:ss")</f>
        <v>40:57</v>
      </c>
      <c r="AQ61" s="109" t="str">
        <f>TEXT((TIME(0,LEFT('Erwachsene-DOSB 2020'!N45,FIND(":",'Erwachsene-DOSB 2020'!N45)-1),RIGHT('Erwachsene-DOSB 2020'!N45,2)))*$BC$61,"[mm]:ss")</f>
        <v>56:11</v>
      </c>
      <c r="AR61" s="102" t="str">
        <f>TEXT((TIME(0,LEFT('Erwachsene-DOSB 2020'!O45,FIND(":",'Erwachsene-DOSB 2020'!O45)-1),RIGHT('Erwachsene-DOSB 2020'!O45,2)))*$BC$61,"[mm]:ss")</f>
        <v>49:21</v>
      </c>
      <c r="AS61" s="103" t="str">
        <f>TEXT((TIME(0,LEFT('Erwachsene-DOSB 2020'!P45,FIND(":",'Erwachsene-DOSB 2020'!P45)-1),RIGHT('Erwachsene-DOSB 2020'!P45,2)))*$BC$61,"[mm]:ss")</f>
        <v>42:31</v>
      </c>
      <c r="AT61" s="109" t="str">
        <f>TEXT((TIME(0,LEFT('Erwachsene-DOSB 2020'!Q45,FIND(":",'Erwachsene-DOSB 2020'!Q45)-1),RIGHT('Erwachsene-DOSB 2020'!Q45,2)))*$BC$61,"[mm]:ss")</f>
        <v>60:54</v>
      </c>
      <c r="AU61" s="102" t="str">
        <f>TEXT((TIME(0,LEFT('Erwachsene-DOSB 2020'!R45,FIND(":",'Erwachsene-DOSB 2020'!R45)-1),RIGHT('Erwachsene-DOSB 2020'!R45,2)))*$BC$61,"[mm]:ss")</f>
        <v>52:30</v>
      </c>
      <c r="AV61" s="103" t="str">
        <f>TEXT((TIME(0,LEFT('Erwachsene-DOSB 2020'!S45,FIND(":",'Erwachsene-DOSB 2020'!S45)-1),RIGHT('Erwachsene-DOSB 2020'!S45,2)))*$BC$61,"[mm]:ss")</f>
        <v>43:34</v>
      </c>
      <c r="AW61" s="109" t="str">
        <f>TEXT((TIME(0,LEFT('Erwachsene-DOSB 2020'!T45,FIND(":",'Erwachsene-DOSB 2020'!T45)-1),RIGHT('Erwachsene-DOSB 2020'!T45,2)))*$BC$61,"[mm]:ss")</f>
        <v>66:09</v>
      </c>
      <c r="AX61" s="102" t="str">
        <f>TEXT((TIME(0,LEFT('Erwachsene-DOSB 2020'!U45,FIND(":",'Erwachsene-DOSB 2020'!U45)-1),RIGHT('Erwachsene-DOSB 2020'!U45,2)))*$BC$61,"[mm]:ss")</f>
        <v>54:36</v>
      </c>
      <c r="AY61" s="103" t="str">
        <f>TEXT((TIME(0,LEFT('Erwachsene-DOSB 2020'!V45,FIND(":",'Erwachsene-DOSB 2020'!V45)-1),RIGHT('Erwachsene-DOSB 2020'!V45,2)))*$BC$61,"[mm]:ss")</f>
        <v>45:41</v>
      </c>
      <c r="AZ61" s="182"/>
      <c r="BA61" s="183"/>
      <c r="BC61" s="143">
        <v>1.05</v>
      </c>
      <c r="BD61" s="5" t="s">
        <v>161</v>
      </c>
    </row>
    <row r="62" spans="1:57" ht="18.600000000000001" customHeight="1" x14ac:dyDescent="0.2">
      <c r="A62" s="902"/>
      <c r="B62"/>
      <c r="C62" s="844"/>
      <c r="D62" s="796"/>
      <c r="E62" s="106" t="s">
        <v>24</v>
      </c>
      <c r="F62" s="58" t="s">
        <v>427</v>
      </c>
      <c r="G62" s="160">
        <f>H62*(1-$BE$62)</f>
        <v>369</v>
      </c>
      <c r="H62" s="149">
        <v>410</v>
      </c>
      <c r="I62" s="150">
        <f>H62*(1+$BE$62)</f>
        <v>451.00000000000006</v>
      </c>
      <c r="J62" s="160">
        <f>K62*(1-$BE$62)</f>
        <v>369</v>
      </c>
      <c r="K62" s="149">
        <f>H62</f>
        <v>410</v>
      </c>
      <c r="L62" s="150">
        <f>K62*(1+$BE$62)</f>
        <v>451.00000000000006</v>
      </c>
      <c r="M62" s="160">
        <f>N62*(1-$BE$62)</f>
        <v>369</v>
      </c>
      <c r="N62" s="149">
        <f>H62</f>
        <v>410</v>
      </c>
      <c r="O62" s="150">
        <f>N62*(1+$BE$62)</f>
        <v>451.00000000000006</v>
      </c>
      <c r="P62" s="160">
        <f>Q62*(1-$BE$62)</f>
        <v>357.75</v>
      </c>
      <c r="Q62" s="149">
        <f>H62-12.5</f>
        <v>397.5</v>
      </c>
      <c r="R62" s="150">
        <f>Q62*(1+$BE$62)</f>
        <v>437.25000000000006</v>
      </c>
      <c r="S62" s="160">
        <f>T62*(1-$BE$62)</f>
        <v>357.75</v>
      </c>
      <c r="T62" s="149">
        <f>Q62</f>
        <v>397.5</v>
      </c>
      <c r="U62" s="150">
        <f>T62*(1+$BE$62)</f>
        <v>437.25000000000006</v>
      </c>
      <c r="V62" s="160">
        <f>W62*(1-$BE$62)</f>
        <v>346.5</v>
      </c>
      <c r="W62" s="149">
        <f>T62-12.5</f>
        <v>385</v>
      </c>
      <c r="X62" s="150">
        <f>W62*(1+$BE$62)</f>
        <v>423.50000000000006</v>
      </c>
      <c r="Y62" s="182"/>
      <c r="Z62" s="183"/>
      <c r="AB62" s="902"/>
      <c r="AC62"/>
      <c r="AD62" s="844"/>
      <c r="AE62" s="796"/>
      <c r="AF62" s="106" t="s">
        <v>24</v>
      </c>
      <c r="AG62" s="58" t="s">
        <v>427</v>
      </c>
      <c r="AH62" s="160">
        <f>AI62*(1-$BE$62)</f>
        <v>427.5</v>
      </c>
      <c r="AI62" s="149">
        <v>475</v>
      </c>
      <c r="AJ62" s="150">
        <f>AI62*(1+$BE$62)</f>
        <v>522.5</v>
      </c>
      <c r="AK62" s="160">
        <f>AL62*(1-$BE$62)</f>
        <v>427.5</v>
      </c>
      <c r="AL62" s="149">
        <f>AI62</f>
        <v>475</v>
      </c>
      <c r="AM62" s="150">
        <f>AL62*(1+$BE$62)</f>
        <v>522.5</v>
      </c>
      <c r="AN62" s="160">
        <f>AO62*(1-$BE$62)</f>
        <v>427.5</v>
      </c>
      <c r="AO62" s="149">
        <f>AI62</f>
        <v>475</v>
      </c>
      <c r="AP62" s="150">
        <f>AO62*(1+$BE$62)</f>
        <v>522.5</v>
      </c>
      <c r="AQ62" s="160">
        <f>AR62*(1-$BE$62)</f>
        <v>416.25</v>
      </c>
      <c r="AR62" s="149">
        <f>AI62-12.5</f>
        <v>462.5</v>
      </c>
      <c r="AS62" s="150">
        <f>AR62*(1+$BE$62)</f>
        <v>508.75000000000006</v>
      </c>
      <c r="AT62" s="160">
        <f>AU62*(1-$BE$62)</f>
        <v>416.25</v>
      </c>
      <c r="AU62" s="149">
        <f>AR62</f>
        <v>462.5</v>
      </c>
      <c r="AV62" s="150">
        <f>AU62*(1+$BE$62)</f>
        <v>508.75000000000006</v>
      </c>
      <c r="AW62" s="160">
        <f>AX62*(1-$BE$62)</f>
        <v>405</v>
      </c>
      <c r="AX62" s="149">
        <f>AU62-12.5</f>
        <v>450</v>
      </c>
      <c r="AY62" s="150">
        <f>AX62*(1+$BE$62)</f>
        <v>495.00000000000006</v>
      </c>
      <c r="AZ62" s="182"/>
      <c r="BA62" s="183"/>
      <c r="BD62" s="5" t="s">
        <v>431</v>
      </c>
      <c r="BE62" s="152">
        <v>0.1</v>
      </c>
    </row>
    <row r="63" spans="1:57" ht="18.600000000000001" customHeight="1" x14ac:dyDescent="0.2">
      <c r="A63" s="902"/>
      <c r="B63"/>
      <c r="C63" s="844"/>
      <c r="D63" s="796"/>
      <c r="E63" s="106" t="s">
        <v>25</v>
      </c>
      <c r="F63" s="58" t="s">
        <v>428</v>
      </c>
      <c r="G63" s="160">
        <f>H63*(1-$BE$62)</f>
        <v>540</v>
      </c>
      <c r="H63" s="149">
        <v>600</v>
      </c>
      <c r="I63" s="150">
        <f>H63*(1+$BE$62)</f>
        <v>660</v>
      </c>
      <c r="J63" s="160">
        <f>K63*(1-$BE$62)</f>
        <v>540</v>
      </c>
      <c r="K63" s="149">
        <f>H63</f>
        <v>600</v>
      </c>
      <c r="L63" s="150">
        <f>K63*(1+$BE$62)</f>
        <v>660</v>
      </c>
      <c r="M63" s="160">
        <f>N63*(1-$BE$62)</f>
        <v>540</v>
      </c>
      <c r="N63" s="149">
        <f>H63</f>
        <v>600</v>
      </c>
      <c r="O63" s="150">
        <f>N63*(1+$BE$62)</f>
        <v>660</v>
      </c>
      <c r="P63" s="160">
        <f>Q63*(1-$BE$62)</f>
        <v>526.5</v>
      </c>
      <c r="Q63" s="149">
        <f>H63-15</f>
        <v>585</v>
      </c>
      <c r="R63" s="150">
        <f>Q63*(1+$BE$62)</f>
        <v>643.5</v>
      </c>
      <c r="S63" s="160">
        <f>T63*(1-$BE$62)</f>
        <v>526.5</v>
      </c>
      <c r="T63" s="149">
        <f>Q63</f>
        <v>585</v>
      </c>
      <c r="U63" s="150">
        <f>T63*(1+$BE$62)</f>
        <v>643.5</v>
      </c>
      <c r="V63" s="160">
        <f>W63*(1-$BE$62)</f>
        <v>513</v>
      </c>
      <c r="W63" s="149">
        <f>T63-15</f>
        <v>570</v>
      </c>
      <c r="X63" s="150">
        <f>W63*(1+$BE$62)</f>
        <v>627</v>
      </c>
      <c r="Y63" s="182"/>
      <c r="Z63" s="183"/>
      <c r="AB63" s="902"/>
      <c r="AC63"/>
      <c r="AD63" s="844"/>
      <c r="AE63" s="796"/>
      <c r="AF63" s="106" t="s">
        <v>25</v>
      </c>
      <c r="AG63" s="58" t="s">
        <v>428</v>
      </c>
      <c r="AH63" s="160">
        <f>AI63*(1-$BE$62)</f>
        <v>607.5</v>
      </c>
      <c r="AI63" s="149">
        <v>675</v>
      </c>
      <c r="AJ63" s="150">
        <f>AI63*(1+$BE$62)</f>
        <v>742.50000000000011</v>
      </c>
      <c r="AK63" s="160">
        <f>AL63*(1-$BE$62)</f>
        <v>607.5</v>
      </c>
      <c r="AL63" s="149">
        <f>AI63</f>
        <v>675</v>
      </c>
      <c r="AM63" s="150">
        <f>AL63*(1+$BE$62)</f>
        <v>742.50000000000011</v>
      </c>
      <c r="AN63" s="160">
        <f>AO63*(1-$BE$62)</f>
        <v>580.5</v>
      </c>
      <c r="AO63" s="149">
        <v>645</v>
      </c>
      <c r="AP63" s="150">
        <f>AO63*(1+$BE$62)</f>
        <v>709.50000000000011</v>
      </c>
      <c r="AQ63" s="160">
        <f>AR63*(1-$BE$62)</f>
        <v>594</v>
      </c>
      <c r="AR63" s="149">
        <f>AI63-15</f>
        <v>660</v>
      </c>
      <c r="AS63" s="150">
        <f>AR63*(1+$BE$62)</f>
        <v>726.00000000000011</v>
      </c>
      <c r="AT63" s="160">
        <f>AU63*(1-$BE$62)</f>
        <v>594</v>
      </c>
      <c r="AU63" s="149">
        <f>AR63</f>
        <v>660</v>
      </c>
      <c r="AV63" s="150">
        <f>AU63*(1+$BE$62)</f>
        <v>726.00000000000011</v>
      </c>
      <c r="AW63" s="160">
        <f>AX63*(1-$BE$62)</f>
        <v>580.5</v>
      </c>
      <c r="AX63" s="149">
        <f>AU63-15</f>
        <v>645</v>
      </c>
      <c r="AY63" s="150">
        <f>AX63*(1+$BE$62)</f>
        <v>709.50000000000011</v>
      </c>
      <c r="AZ63" s="182"/>
      <c r="BA63" s="183"/>
      <c r="BD63" s="5"/>
    </row>
    <row r="64" spans="1:57" ht="18.600000000000001" customHeight="1" x14ac:dyDescent="0.2">
      <c r="A64" s="902"/>
      <c r="B64"/>
      <c r="C64" s="844"/>
      <c r="D64" s="796"/>
      <c r="E64" s="106" t="s">
        <v>44</v>
      </c>
      <c r="F64" s="58" t="s">
        <v>429</v>
      </c>
      <c r="G64" s="160">
        <f>H64*(1-$BE$62)</f>
        <v>472.5</v>
      </c>
      <c r="H64" s="149">
        <v>525</v>
      </c>
      <c r="I64" s="150">
        <f>H64*(1+$BE$62)</f>
        <v>577.5</v>
      </c>
      <c r="J64" s="160">
        <f>K64*(1-$BE$62)</f>
        <v>472.5</v>
      </c>
      <c r="K64" s="149">
        <f>H64</f>
        <v>525</v>
      </c>
      <c r="L64" s="150">
        <f>K64*(1+$BE$62)</f>
        <v>577.5</v>
      </c>
      <c r="M64" s="160">
        <f>N64*(1-$BE$62)</f>
        <v>472.5</v>
      </c>
      <c r="N64" s="149">
        <f>H64</f>
        <v>525</v>
      </c>
      <c r="O64" s="150">
        <f>N64*(1+$BE$62)</f>
        <v>577.5</v>
      </c>
      <c r="P64" s="160">
        <f>Q64*(1-$BE$62)</f>
        <v>459</v>
      </c>
      <c r="Q64" s="149">
        <f>H64-15</f>
        <v>510</v>
      </c>
      <c r="R64" s="150">
        <f>Q64*(1+$BE$62)</f>
        <v>561</v>
      </c>
      <c r="S64" s="160">
        <f>T64*(1-$BE$62)</f>
        <v>459</v>
      </c>
      <c r="T64" s="149">
        <f>Q64</f>
        <v>510</v>
      </c>
      <c r="U64" s="150">
        <f>T64*(1+$BE$62)</f>
        <v>561</v>
      </c>
      <c r="V64" s="160">
        <f>W64*(1-$BE$62)</f>
        <v>445.5</v>
      </c>
      <c r="W64" s="149">
        <f>T64-15</f>
        <v>495</v>
      </c>
      <c r="X64" s="150">
        <f>W64*(1+$BE$62)</f>
        <v>544.5</v>
      </c>
      <c r="Y64" s="182"/>
      <c r="Z64" s="183"/>
      <c r="AB64" s="902"/>
      <c r="AC64"/>
      <c r="AD64" s="844"/>
      <c r="AE64" s="796"/>
      <c r="AF64" s="106" t="s">
        <v>44</v>
      </c>
      <c r="AG64" s="58" t="s">
        <v>429</v>
      </c>
      <c r="AH64" s="160">
        <f>AI64*(1-$BE$62)</f>
        <v>535.5</v>
      </c>
      <c r="AI64" s="149">
        <v>595</v>
      </c>
      <c r="AJ64" s="150">
        <f>AI64*(1+$BE$62)</f>
        <v>654.5</v>
      </c>
      <c r="AK64" s="160">
        <f>AL64*(1-$BE$62)</f>
        <v>535.5</v>
      </c>
      <c r="AL64" s="149">
        <f>AI64</f>
        <v>595</v>
      </c>
      <c r="AM64" s="150">
        <f>AL64*(1+$BE$62)</f>
        <v>654.5</v>
      </c>
      <c r="AN64" s="160">
        <f>AO64*(1-$BE$62)</f>
        <v>508.5</v>
      </c>
      <c r="AO64" s="149">
        <v>565</v>
      </c>
      <c r="AP64" s="150">
        <f>AO64*(1+$BE$62)</f>
        <v>621.5</v>
      </c>
      <c r="AQ64" s="160">
        <f>AR64*(1-$BE$62)</f>
        <v>522</v>
      </c>
      <c r="AR64" s="149">
        <f>AI64-15</f>
        <v>580</v>
      </c>
      <c r="AS64" s="150">
        <f>AR64*(1+$BE$62)</f>
        <v>638</v>
      </c>
      <c r="AT64" s="160">
        <f>AU64*(1-$BE$62)</f>
        <v>522</v>
      </c>
      <c r="AU64" s="149">
        <f>AR64</f>
        <v>580</v>
      </c>
      <c r="AV64" s="150">
        <f>AU64*(1+$BE$62)</f>
        <v>638</v>
      </c>
      <c r="AW64" s="160">
        <f>AX64*(1-$BE$62)</f>
        <v>508.5</v>
      </c>
      <c r="AX64" s="149">
        <f>AU64-15</f>
        <v>565</v>
      </c>
      <c r="AY64" s="150">
        <f>AX64*(1+$BE$62)</f>
        <v>621.5</v>
      </c>
      <c r="AZ64" s="182"/>
      <c r="BA64" s="183"/>
      <c r="BD64" s="5"/>
    </row>
    <row r="65" spans="1:56" ht="18.600000000000001" customHeight="1" thickBot="1" x14ac:dyDescent="0.25">
      <c r="A65" s="902"/>
      <c r="B65"/>
      <c r="C65" s="845"/>
      <c r="D65" s="797"/>
      <c r="E65" s="106" t="s">
        <v>48</v>
      </c>
      <c r="F65" s="163" t="s">
        <v>430</v>
      </c>
      <c r="G65" s="164">
        <f>H65*(1-$BE$62)</f>
        <v>477</v>
      </c>
      <c r="H65" s="165">
        <v>530</v>
      </c>
      <c r="I65" s="166">
        <f>H65*(1+$BE$62)</f>
        <v>583</v>
      </c>
      <c r="J65" s="164">
        <f>K65*(1-$BE$62)</f>
        <v>477</v>
      </c>
      <c r="K65" s="165">
        <f>H65</f>
        <v>530</v>
      </c>
      <c r="L65" s="166">
        <f>K65*(1+$BE$62)</f>
        <v>583</v>
      </c>
      <c r="M65" s="164">
        <f>N65*(1-$BE$62)</f>
        <v>477</v>
      </c>
      <c r="N65" s="165">
        <f>H65</f>
        <v>530</v>
      </c>
      <c r="O65" s="166">
        <f>N65*(1+$BE$62)</f>
        <v>583</v>
      </c>
      <c r="P65" s="164">
        <f>Q65*(1-$BE$62)</f>
        <v>463.5</v>
      </c>
      <c r="Q65" s="165">
        <f>H65-15</f>
        <v>515</v>
      </c>
      <c r="R65" s="166">
        <f>Q65*(1+$BE$62)</f>
        <v>566.5</v>
      </c>
      <c r="S65" s="164">
        <f>T65*(1-$BE$62)</f>
        <v>463.5</v>
      </c>
      <c r="T65" s="165">
        <f>Q65</f>
        <v>515</v>
      </c>
      <c r="U65" s="166">
        <f>T65*(1+$BE$62)</f>
        <v>566.5</v>
      </c>
      <c r="V65" s="164">
        <f>W65*(1-$BE$62)</f>
        <v>450</v>
      </c>
      <c r="W65" s="165">
        <f>T65-15</f>
        <v>500</v>
      </c>
      <c r="X65" s="166">
        <f>W65*(1+$BE$62)</f>
        <v>550</v>
      </c>
      <c r="Y65" s="186"/>
      <c r="Z65" s="187"/>
      <c r="AB65" s="902"/>
      <c r="AC65"/>
      <c r="AD65" s="845"/>
      <c r="AE65" s="797"/>
      <c r="AF65" s="106" t="s">
        <v>48</v>
      </c>
      <c r="AG65" s="163" t="s">
        <v>430</v>
      </c>
      <c r="AH65" s="160">
        <f>AI65*(1-$BE$62)</f>
        <v>540</v>
      </c>
      <c r="AI65" s="149">
        <v>600</v>
      </c>
      <c r="AJ65" s="150">
        <f>AI65*(1+$BE$62)</f>
        <v>660</v>
      </c>
      <c r="AK65" s="160">
        <f>AL65*(1-$BE$62)</f>
        <v>540</v>
      </c>
      <c r="AL65" s="149">
        <f>AI65</f>
        <v>600</v>
      </c>
      <c r="AM65" s="150">
        <f>AL65*(1+$BE$62)</f>
        <v>660</v>
      </c>
      <c r="AN65" s="160">
        <f>AO65*(1-$BE$62)</f>
        <v>513</v>
      </c>
      <c r="AO65" s="149">
        <v>570</v>
      </c>
      <c r="AP65" s="150">
        <f>AO65*(1+$BE$62)</f>
        <v>627</v>
      </c>
      <c r="AQ65" s="160">
        <f>AR65*(1-$BE$62)</f>
        <v>526.5</v>
      </c>
      <c r="AR65" s="149">
        <f>AI65-15</f>
        <v>585</v>
      </c>
      <c r="AS65" s="150">
        <f>AR65*(1+$BE$62)</f>
        <v>643.5</v>
      </c>
      <c r="AT65" s="160">
        <f>AU65*(1-$BE$62)</f>
        <v>526.5</v>
      </c>
      <c r="AU65" s="149">
        <f>AR65</f>
        <v>585</v>
      </c>
      <c r="AV65" s="150">
        <f>AU65*(1+$BE$62)</f>
        <v>643.5</v>
      </c>
      <c r="AW65" s="160">
        <f>AX65*(1-$BE$62)</f>
        <v>513</v>
      </c>
      <c r="AX65" s="149">
        <f>AU65-15</f>
        <v>570</v>
      </c>
      <c r="AY65" s="150">
        <f>AX65*(1+$BE$62)</f>
        <v>627</v>
      </c>
      <c r="AZ65" s="186"/>
      <c r="BA65" s="187"/>
      <c r="BD65" s="5"/>
    </row>
    <row r="66" spans="1:56" ht="18.600000000000001" customHeight="1" x14ac:dyDescent="0.2">
      <c r="A66" s="902"/>
      <c r="B66"/>
      <c r="C66" s="843">
        <v>2</v>
      </c>
      <c r="D66" s="795" t="s">
        <v>65</v>
      </c>
      <c r="E66" s="601" t="s">
        <v>16</v>
      </c>
      <c r="F66" s="522" t="s">
        <v>609</v>
      </c>
      <c r="G66" s="141">
        <f>'Erwachsene-DOSB 2020'!E13*$BC$66</f>
        <v>7.125</v>
      </c>
      <c r="H66" s="132">
        <f>'Erwachsene-DOSB 2020'!F13*$BC$66</f>
        <v>7.6</v>
      </c>
      <c r="I66" s="133">
        <f>'Erwachsene-DOSB 2020'!G13*$BC$66</f>
        <v>8.3125</v>
      </c>
      <c r="J66" s="682">
        <f>'Erwachsene-DOSB 2020'!H13*$BC$66</f>
        <v>7.125</v>
      </c>
      <c r="K66" s="132">
        <f>'Erwachsene-DOSB 2020'!I13*$BC$66</f>
        <v>7.6</v>
      </c>
      <c r="L66" s="684">
        <f>'Erwachsene-DOSB 2020'!J13*$BC$66</f>
        <v>8.3125</v>
      </c>
      <c r="M66" s="134">
        <f>'Erwachsene-DOSB 2020'!K13*$BC$66</f>
        <v>6.6499999999999995</v>
      </c>
      <c r="N66" s="132">
        <f>'Erwachsene-DOSB 2020'!L13*$BC$66</f>
        <v>7.3624999999999998</v>
      </c>
      <c r="O66" s="133">
        <f>'Erwachsene-DOSB 2020'!M13*$BC$66</f>
        <v>8.0749999999999993</v>
      </c>
      <c r="P66" s="134">
        <f>'Erwachsene-DOSB 2020'!N13*$BC$66</f>
        <v>6.1749999999999998</v>
      </c>
      <c r="Q66" s="132">
        <f>'Erwachsene-DOSB 2020'!O13*$BC$66</f>
        <v>7.125</v>
      </c>
      <c r="R66" s="684">
        <f>'Erwachsene-DOSB 2020'!P13*$BC$66</f>
        <v>8.0749999999999993</v>
      </c>
      <c r="S66" s="134">
        <f>'Erwachsene-DOSB 2020'!Q13*$BC$66</f>
        <v>5.6999999999999993</v>
      </c>
      <c r="T66" s="132">
        <f>'Erwachsene-DOSB 2020'!R13*$BC$66</f>
        <v>6.8874999999999993</v>
      </c>
      <c r="U66" s="133">
        <f>'Erwachsene-DOSB 2020'!S13*$BC$66</f>
        <v>7.8374999999999995</v>
      </c>
      <c r="V66" s="134">
        <f>'Erwachsene-DOSB 2020'!T13*$BC$66</f>
        <v>4.9874999999999998</v>
      </c>
      <c r="W66" s="132">
        <f>'Erwachsene-DOSB 2020'!U13*$BC$66</f>
        <v>6.4124999999999996</v>
      </c>
      <c r="X66" s="133">
        <f>'Erwachsene-DOSB 2020'!V13*$BC$66</f>
        <v>7.8374999999999995</v>
      </c>
      <c r="Y66" s="180"/>
      <c r="Z66" s="181"/>
      <c r="AB66" s="902"/>
      <c r="AC66"/>
      <c r="AD66" s="843">
        <v>2</v>
      </c>
      <c r="AE66" s="795" t="s">
        <v>65</v>
      </c>
      <c r="AF66" s="601" t="s">
        <v>16</v>
      </c>
      <c r="AG66" s="522" t="s">
        <v>609</v>
      </c>
      <c r="AH66" s="6">
        <f>'Erwachsene-DOSB 2020'!E46*$BC$66</f>
        <v>9.7374999999999989</v>
      </c>
      <c r="AI66" s="7">
        <f>'Erwachsene-DOSB 2020'!F46*$BC$66</f>
        <v>10.45</v>
      </c>
      <c r="AJ66" s="9">
        <f>'Erwachsene-DOSB 2020'!G46*$BC$66</f>
        <v>11.1625</v>
      </c>
      <c r="AK66" s="673">
        <f>'Erwachsene-DOSB 2020'!H46*$BC$66</f>
        <v>9.7374999999999989</v>
      </c>
      <c r="AL66" s="674">
        <f>'Erwachsene-DOSB 2020'!I46*$BC$66</f>
        <v>10.6875</v>
      </c>
      <c r="AM66" s="675">
        <f>'Erwachsene-DOSB 2020'!J46*$BC$66</f>
        <v>11.399999999999999</v>
      </c>
      <c r="AN66" s="667">
        <f>'Erwachsene-DOSB 2020'!K46*$BC$66</f>
        <v>9.2624999999999993</v>
      </c>
      <c r="AO66" s="668">
        <f>'Erwachsene-DOSB 2020'!L46*$BC$66</f>
        <v>10.2125</v>
      </c>
      <c r="AP66" s="669">
        <f>'Erwachsene-DOSB 2020'!M46*$BC$66</f>
        <v>11.1625</v>
      </c>
      <c r="AQ66" s="56">
        <f>'Erwachsene-DOSB 2020'!N46*$BC$66</f>
        <v>8.5499999999999989</v>
      </c>
      <c r="AR66" s="7">
        <f>'Erwachsene-DOSB 2020'!O46*$BC$66</f>
        <v>9.7374999999999989</v>
      </c>
      <c r="AS66" s="9">
        <f>'Erwachsene-DOSB 2020'!P46*$BC$66</f>
        <v>10.924999999999999</v>
      </c>
      <c r="AT66" s="56">
        <f>'Erwachsene-DOSB 2020'!Q46*$BC$66</f>
        <v>7.8374999999999995</v>
      </c>
      <c r="AU66" s="7">
        <f>'Erwachsene-DOSB 2020'!R46*$BC$66</f>
        <v>9.2624999999999993</v>
      </c>
      <c r="AV66" s="9">
        <f>'Erwachsene-DOSB 2020'!S46*$BC$66</f>
        <v>10.6875</v>
      </c>
      <c r="AW66" s="56">
        <f>'Erwachsene-DOSB 2020'!T46*$BC$66</f>
        <v>7.3624999999999998</v>
      </c>
      <c r="AX66" s="7">
        <f>'Erwachsene-DOSB 2020'!U46*$BC$66</f>
        <v>8.7874999999999996</v>
      </c>
      <c r="AY66" s="9">
        <f>'Erwachsene-DOSB 2020'!V46*$BC$66</f>
        <v>10.2125</v>
      </c>
      <c r="AZ66" s="180"/>
      <c r="BA66" s="181"/>
      <c r="BC66" s="143">
        <v>0.95</v>
      </c>
      <c r="BD66" s="523" t="s">
        <v>609</v>
      </c>
    </row>
    <row r="67" spans="1:56" ht="18.600000000000001" customHeight="1" x14ac:dyDescent="0.2">
      <c r="A67" s="902"/>
      <c r="B67"/>
      <c r="C67" s="845"/>
      <c r="D67" s="796"/>
      <c r="E67" s="801" t="s">
        <v>17</v>
      </c>
      <c r="F67" s="793" t="s">
        <v>26</v>
      </c>
      <c r="G67" s="826" t="s">
        <v>219</v>
      </c>
      <c r="H67" s="827"/>
      <c r="I67" s="827"/>
      <c r="J67" s="827"/>
      <c r="K67" s="827"/>
      <c r="L67" s="827"/>
      <c r="M67" s="827"/>
      <c r="N67" s="827"/>
      <c r="O67" s="827"/>
      <c r="P67" s="827"/>
      <c r="Q67" s="827"/>
      <c r="R67" s="827"/>
      <c r="S67" s="827"/>
      <c r="T67" s="827"/>
      <c r="U67" s="827"/>
      <c r="V67" s="827"/>
      <c r="W67" s="827"/>
      <c r="X67" s="828"/>
      <c r="Y67" s="182"/>
      <c r="Z67" s="188"/>
      <c r="AB67" s="902"/>
      <c r="AC67"/>
      <c r="AD67" s="845"/>
      <c r="AE67" s="796"/>
      <c r="AF67" s="801" t="s">
        <v>17</v>
      </c>
      <c r="AG67" s="793" t="s">
        <v>26</v>
      </c>
      <c r="AH67" s="826" t="s">
        <v>415</v>
      </c>
      <c r="AI67" s="827"/>
      <c r="AJ67" s="827"/>
      <c r="AK67" s="827"/>
      <c r="AL67" s="827"/>
      <c r="AM67" s="827"/>
      <c r="AN67" s="827"/>
      <c r="AO67" s="827"/>
      <c r="AP67" s="827"/>
      <c r="AQ67" s="827"/>
      <c r="AR67" s="827"/>
      <c r="AS67" s="827"/>
      <c r="AT67" s="827"/>
      <c r="AU67" s="827"/>
      <c r="AV67" s="827"/>
      <c r="AW67" s="827"/>
      <c r="AX67" s="827"/>
      <c r="AY67" s="828"/>
      <c r="AZ67" s="182"/>
      <c r="BA67" s="188"/>
      <c r="BD67" s="146"/>
    </row>
    <row r="68" spans="1:56" ht="18.600000000000001" customHeight="1" x14ac:dyDescent="0.2">
      <c r="A68" s="902"/>
      <c r="B68"/>
      <c r="C68" s="845"/>
      <c r="D68" s="796"/>
      <c r="E68" s="792"/>
      <c r="F68" s="794"/>
      <c r="G68" s="13">
        <f>'Erwachsene-DOSB 2020'!E15*$BC$68</f>
        <v>6.1749999999999998</v>
      </c>
      <c r="H68" s="12">
        <f>'Erwachsene-DOSB 2020'!F15*$BC$68</f>
        <v>6.6499999999999995</v>
      </c>
      <c r="I68" s="15">
        <f>'Erwachsene-DOSB 2020'!G15*$BC$68</f>
        <v>7.125</v>
      </c>
      <c r="J68" s="281">
        <f>'Erwachsene-DOSB 2020'!H15*$BC$68</f>
        <v>6.1749999999999998</v>
      </c>
      <c r="K68" s="282">
        <f>'Erwachsene-DOSB 2020'!I15*$BC$68</f>
        <v>6.6499999999999995</v>
      </c>
      <c r="L68" s="283">
        <f>'Erwachsene-DOSB 2020'!J15*$BC$68</f>
        <v>7.125</v>
      </c>
      <c r="M68" s="281">
        <f>'Erwachsene-DOSB 2020'!K15*$BC$68</f>
        <v>6.1749999999999998</v>
      </c>
      <c r="N68" s="282">
        <f>'Erwachsene-DOSB 2020'!L15*$BC$68</f>
        <v>6.6499999999999995</v>
      </c>
      <c r="O68" s="283">
        <f>'Erwachsene-DOSB 2020'!M15*$BC$68</f>
        <v>7.125</v>
      </c>
      <c r="P68" s="281">
        <f>'Erwachsene-DOSB 2020'!N15*$BC$68</f>
        <v>5.9375</v>
      </c>
      <c r="Q68" s="282">
        <f>'Erwachsene-DOSB 2020'!O15*$BC$68</f>
        <v>6.4124999999999996</v>
      </c>
      <c r="R68" s="283">
        <f>'Erwachsene-DOSB 2020'!P15*$BC$68</f>
        <v>6.8874999999999993</v>
      </c>
      <c r="S68" s="281">
        <f>'Erwachsene-DOSB 2020'!Q15*$BC$68</f>
        <v>5.6999999999999993</v>
      </c>
      <c r="T68" s="282">
        <f>'Erwachsene-DOSB 2020'!R15*$BC$68</f>
        <v>6.1749999999999998</v>
      </c>
      <c r="U68" s="283">
        <f>'Erwachsene-DOSB 2020'!S15*$BC$68</f>
        <v>6.6499999999999995</v>
      </c>
      <c r="V68" s="281">
        <f>'Erwachsene-DOSB 2020'!T15*$BC$68</f>
        <v>5.2249999999999996</v>
      </c>
      <c r="W68" s="282">
        <f>'Erwachsene-DOSB 2020'!U15*$BC$68</f>
        <v>5.6999999999999993</v>
      </c>
      <c r="X68" s="283">
        <f>'Erwachsene-DOSB 2020'!V15*$BC$68</f>
        <v>6.1749999999999998</v>
      </c>
      <c r="Y68" s="182"/>
      <c r="Z68" s="188"/>
      <c r="AB68" s="902"/>
      <c r="AC68"/>
      <c r="AD68" s="845"/>
      <c r="AE68" s="796"/>
      <c r="AF68" s="792"/>
      <c r="AG68" s="794"/>
      <c r="AH68" s="13">
        <f>'Erwachsene-DOSB 2020'!E48*$BC$68</f>
        <v>7.3624999999999998</v>
      </c>
      <c r="AI68" s="12">
        <f>'Erwachsene-DOSB 2020'!F48*$BC$68</f>
        <v>7.8374999999999995</v>
      </c>
      <c r="AJ68" s="15">
        <f>'Erwachsene-DOSB 2020'!G48*$BC$68</f>
        <v>8.3125</v>
      </c>
      <c r="AK68" s="59">
        <f>'Erwachsene-DOSB 2020'!H48*$BC$68</f>
        <v>7.3624999999999998</v>
      </c>
      <c r="AL68" s="12">
        <f>'Erwachsene-DOSB 2020'!I48*$BC$68</f>
        <v>8.0749999999999993</v>
      </c>
      <c r="AM68" s="15">
        <f>'Erwachsene-DOSB 2020'!J48*$BC$68</f>
        <v>8.5499999999999989</v>
      </c>
      <c r="AN68" s="59">
        <f>'Erwachsene-DOSB 2020'!K48*$BC$68</f>
        <v>7.125</v>
      </c>
      <c r="AO68" s="12">
        <f>'Erwachsene-DOSB 2020'!L48*$BC$68</f>
        <v>7.8374999999999995</v>
      </c>
      <c r="AP68" s="15">
        <f>'Erwachsene-DOSB 2020'!M48*$BC$68</f>
        <v>8.3125</v>
      </c>
      <c r="AQ68" s="59">
        <f>'Erwachsene-DOSB 2020'!N48*$BC$68</f>
        <v>6.6499999999999995</v>
      </c>
      <c r="AR68" s="12">
        <f>'Erwachsene-DOSB 2020'!O48*$BC$68</f>
        <v>7.3624999999999998</v>
      </c>
      <c r="AS68" s="15">
        <f>'Erwachsene-DOSB 2020'!P48*$BC$68</f>
        <v>7.8374999999999995</v>
      </c>
      <c r="AT68" s="59">
        <f>'Erwachsene-DOSB 2020'!Q48*$BC$68</f>
        <v>6.4124999999999996</v>
      </c>
      <c r="AU68" s="12">
        <f>'Erwachsene-DOSB 2020'!R48*$BC$68</f>
        <v>6.8874999999999993</v>
      </c>
      <c r="AV68" s="15">
        <f>'Erwachsene-DOSB 2020'!S48*$BC$68</f>
        <v>7.6</v>
      </c>
      <c r="AW68" s="59">
        <f>'Erwachsene-DOSB 2020'!T48*$BC$68</f>
        <v>5.9375</v>
      </c>
      <c r="AX68" s="12">
        <f>'Erwachsene-DOSB 2020'!U48*$BC$68</f>
        <v>6.6499999999999995</v>
      </c>
      <c r="AY68" s="15">
        <f>'Erwachsene-DOSB 2020'!V48*$BC$68</f>
        <v>7.3624999999999998</v>
      </c>
      <c r="AZ68" s="182"/>
      <c r="BA68" s="188"/>
      <c r="BC68" s="143">
        <v>0.95</v>
      </c>
      <c r="BD68" s="146" t="s">
        <v>26</v>
      </c>
    </row>
    <row r="69" spans="1:56" ht="18.600000000000001" customHeight="1" x14ac:dyDescent="0.2">
      <c r="A69" s="902"/>
      <c r="B69"/>
      <c r="C69" s="845"/>
      <c r="D69" s="796"/>
      <c r="E69" s="106" t="s">
        <v>21</v>
      </c>
      <c r="F69" s="161" t="s">
        <v>27</v>
      </c>
      <c r="G69" s="13">
        <f t="shared" ref="G69:L69" si="6">G68*$BC$69</f>
        <v>10.497499999999999</v>
      </c>
      <c r="H69" s="12">
        <f t="shared" si="6"/>
        <v>11.304999999999998</v>
      </c>
      <c r="I69" s="15">
        <f t="shared" si="6"/>
        <v>12.112499999999999</v>
      </c>
      <c r="J69" s="284">
        <f t="shared" si="6"/>
        <v>10.497499999999999</v>
      </c>
      <c r="K69" s="282">
        <f t="shared" si="6"/>
        <v>11.304999999999998</v>
      </c>
      <c r="L69" s="283">
        <f t="shared" si="6"/>
        <v>12.112499999999999</v>
      </c>
      <c r="M69" s="284">
        <f t="shared" ref="M69:X69" si="7">M68*$BC$69</f>
        <v>10.497499999999999</v>
      </c>
      <c r="N69" s="282">
        <f t="shared" si="7"/>
        <v>11.304999999999998</v>
      </c>
      <c r="O69" s="283">
        <f t="shared" si="7"/>
        <v>12.112499999999999</v>
      </c>
      <c r="P69" s="284">
        <f t="shared" si="7"/>
        <v>10.09375</v>
      </c>
      <c r="Q69" s="282">
        <f t="shared" si="7"/>
        <v>10.901249999999999</v>
      </c>
      <c r="R69" s="283">
        <f t="shared" si="7"/>
        <v>11.708749999999998</v>
      </c>
      <c r="S69" s="284">
        <f t="shared" si="7"/>
        <v>9.6899999999999977</v>
      </c>
      <c r="T69" s="282">
        <f t="shared" si="7"/>
        <v>10.497499999999999</v>
      </c>
      <c r="U69" s="283">
        <f t="shared" si="7"/>
        <v>11.304999999999998</v>
      </c>
      <c r="V69" s="284">
        <f t="shared" si="7"/>
        <v>8.8824999999999985</v>
      </c>
      <c r="W69" s="282">
        <f t="shared" si="7"/>
        <v>9.6899999999999977</v>
      </c>
      <c r="X69" s="283">
        <f t="shared" si="7"/>
        <v>10.497499999999999</v>
      </c>
      <c r="Y69" s="182"/>
      <c r="Z69" s="188"/>
      <c r="AB69" s="902"/>
      <c r="AC69"/>
      <c r="AD69" s="845"/>
      <c r="AE69" s="796"/>
      <c r="AF69" s="106" t="s">
        <v>21</v>
      </c>
      <c r="AG69" s="161" t="s">
        <v>27</v>
      </c>
      <c r="AH69" s="13">
        <f t="shared" ref="AH69:AY69" si="8">AH68*$BC$69</f>
        <v>12.516249999999999</v>
      </c>
      <c r="AI69" s="12">
        <f t="shared" si="8"/>
        <v>13.323749999999999</v>
      </c>
      <c r="AJ69" s="15">
        <f t="shared" si="8"/>
        <v>14.13125</v>
      </c>
      <c r="AK69" s="13">
        <f t="shared" si="8"/>
        <v>12.516249999999999</v>
      </c>
      <c r="AL69" s="12">
        <f t="shared" si="8"/>
        <v>13.727499999999999</v>
      </c>
      <c r="AM69" s="15">
        <f t="shared" si="8"/>
        <v>14.534999999999998</v>
      </c>
      <c r="AN69" s="13">
        <f t="shared" si="8"/>
        <v>12.112499999999999</v>
      </c>
      <c r="AO69" s="12">
        <f t="shared" si="8"/>
        <v>13.323749999999999</v>
      </c>
      <c r="AP69" s="15">
        <f t="shared" si="8"/>
        <v>14.13125</v>
      </c>
      <c r="AQ69" s="13">
        <f t="shared" si="8"/>
        <v>11.304999999999998</v>
      </c>
      <c r="AR69" s="12">
        <f t="shared" si="8"/>
        <v>12.516249999999999</v>
      </c>
      <c r="AS69" s="15">
        <f t="shared" si="8"/>
        <v>13.323749999999999</v>
      </c>
      <c r="AT69" s="13">
        <f t="shared" si="8"/>
        <v>10.901249999999999</v>
      </c>
      <c r="AU69" s="12">
        <f t="shared" si="8"/>
        <v>11.708749999999998</v>
      </c>
      <c r="AV69" s="15">
        <f t="shared" si="8"/>
        <v>12.92</v>
      </c>
      <c r="AW69" s="13">
        <f t="shared" si="8"/>
        <v>10.09375</v>
      </c>
      <c r="AX69" s="12">
        <f t="shared" si="8"/>
        <v>11.304999999999998</v>
      </c>
      <c r="AY69" s="15">
        <f t="shared" si="8"/>
        <v>12.516249999999999</v>
      </c>
      <c r="AZ69" s="182"/>
      <c r="BA69" s="188"/>
      <c r="BC69" s="145">
        <v>1.7</v>
      </c>
      <c r="BD69" s="146" t="s">
        <v>27</v>
      </c>
    </row>
    <row r="70" spans="1:56" ht="18.600000000000001" customHeight="1" thickBot="1" x14ac:dyDescent="0.25">
      <c r="A70" s="902"/>
      <c r="B70"/>
      <c r="C70" s="845"/>
      <c r="D70" s="796"/>
      <c r="E70" s="106" t="s">
        <v>22</v>
      </c>
      <c r="F70" s="2" t="s">
        <v>92</v>
      </c>
      <c r="G70" s="13">
        <f>'Erwachsene-DOSB 2020'!E18*$BC$70</f>
        <v>1.5674999999999999</v>
      </c>
      <c r="H70" s="12">
        <f>'Erwachsene-DOSB 2020'!F18*$BC$70</f>
        <v>1.7575000000000001</v>
      </c>
      <c r="I70" s="15">
        <f>'Erwachsene-DOSB 2020'!G18*$BC$70</f>
        <v>1.9474999999999998</v>
      </c>
      <c r="J70" s="59">
        <f>'Erwachsene-DOSB 2020'!H18*$BC$70</f>
        <v>1.52</v>
      </c>
      <c r="K70" s="12">
        <f>'Erwachsene-DOSB 2020'!I18*$BC$70</f>
        <v>1.71</v>
      </c>
      <c r="L70" s="15">
        <f>'Erwachsene-DOSB 2020'!J18*$BC$70</f>
        <v>1.9</v>
      </c>
      <c r="M70" s="59">
        <f>'Erwachsene-DOSB 2020'!K18*$BC$70</f>
        <v>1.4249999999999998</v>
      </c>
      <c r="N70" s="12">
        <f>'Erwachsene-DOSB 2020'!L18*$BC$70</f>
        <v>1.615</v>
      </c>
      <c r="O70" s="15">
        <f>'Erwachsene-DOSB 2020'!M18*$BC$70</f>
        <v>1.8524999999999998</v>
      </c>
      <c r="P70" s="59">
        <f>'Erwachsene-DOSB 2020'!N18*$BC$70</f>
        <v>1.2825</v>
      </c>
      <c r="Q70" s="12">
        <f>'Erwachsene-DOSB 2020'!O18*$BC$70</f>
        <v>1.52</v>
      </c>
      <c r="R70" s="15">
        <f>'Erwachsene-DOSB 2020'!P18*$BC$70</f>
        <v>1.7575000000000001</v>
      </c>
      <c r="S70" s="59">
        <f>'Erwachsene-DOSB 2020'!Q18*$BC$70</f>
        <v>1.1875</v>
      </c>
      <c r="T70" s="12">
        <f>'Erwachsene-DOSB 2020'!R18*$BC$70</f>
        <v>1.4249999999999998</v>
      </c>
      <c r="U70" s="15">
        <f>'Erwachsene-DOSB 2020'!S18*$BC$70</f>
        <v>1.71</v>
      </c>
      <c r="V70" s="59">
        <f>'Erwachsene-DOSB 2020'!T18*$BC$70</f>
        <v>1.0924999999999998</v>
      </c>
      <c r="W70" s="12">
        <f>'Erwachsene-DOSB 2020'!U18*$BC$70</f>
        <v>1.3299999999999998</v>
      </c>
      <c r="X70" s="15">
        <f>'Erwachsene-DOSB 2020'!V18*$BC$70</f>
        <v>1.5674999999999999</v>
      </c>
      <c r="Y70" s="186"/>
      <c r="Z70" s="187"/>
      <c r="AB70" s="902"/>
      <c r="AC70"/>
      <c r="AD70" s="845"/>
      <c r="AE70" s="796"/>
      <c r="AF70" s="106" t="s">
        <v>22</v>
      </c>
      <c r="AG70" s="2" t="s">
        <v>92</v>
      </c>
      <c r="AH70" s="13">
        <f>'Erwachsene-DOSB 2020'!E51*$BC$70</f>
        <v>1.9949999999999999</v>
      </c>
      <c r="AI70" s="12">
        <f>'Erwachsene-DOSB 2020'!F51*$BC$70</f>
        <v>2.1849999999999996</v>
      </c>
      <c r="AJ70" s="15">
        <f>'Erwachsene-DOSB 2020'!G51*$BC$70</f>
        <v>2.375</v>
      </c>
      <c r="AK70" s="59">
        <f>'Erwachsene-DOSB 2020'!H51*$BC$70</f>
        <v>1.9949999999999999</v>
      </c>
      <c r="AL70" s="12">
        <f>'Erwachsene-DOSB 2020'!I51*$BC$70</f>
        <v>2.1849999999999996</v>
      </c>
      <c r="AM70" s="15">
        <f>'Erwachsene-DOSB 2020'!J51*$BC$70</f>
        <v>2.375</v>
      </c>
      <c r="AN70" s="59">
        <f>'Erwachsene-DOSB 2020'!K51*$BC$70</f>
        <v>1.9474999999999998</v>
      </c>
      <c r="AO70" s="12">
        <f>'Erwachsene-DOSB 2020'!L51*$BC$70</f>
        <v>2.1374999999999997</v>
      </c>
      <c r="AP70" s="15">
        <f>'Erwachsene-DOSB 2020'!M51*$BC$70</f>
        <v>2.3275000000000001</v>
      </c>
      <c r="AQ70" s="59">
        <f>'Erwachsene-DOSB 2020'!N51*$BC$70</f>
        <v>1.7575000000000001</v>
      </c>
      <c r="AR70" s="12">
        <f>'Erwachsene-DOSB 2020'!O51*$BC$70</f>
        <v>1.9949999999999999</v>
      </c>
      <c r="AS70" s="15">
        <f>'Erwachsene-DOSB 2020'!P51*$BC$70</f>
        <v>2.2324999999999999</v>
      </c>
      <c r="AT70" s="59">
        <f>'Erwachsene-DOSB 2020'!Q51*$BC$70</f>
        <v>1.5674999999999999</v>
      </c>
      <c r="AU70" s="12">
        <f>'Erwachsene-DOSB 2020'!R51*$BC$70</f>
        <v>1.8524999999999998</v>
      </c>
      <c r="AV70" s="15">
        <f>'Erwachsene-DOSB 2020'!S51*$BC$70</f>
        <v>2.1374999999999997</v>
      </c>
      <c r="AW70" s="59">
        <f>'Erwachsene-DOSB 2020'!T51*$BC$70</f>
        <v>1.4724999999999999</v>
      </c>
      <c r="AX70" s="12">
        <f>'Erwachsene-DOSB 2020'!U51*$BC$70</f>
        <v>1.7575000000000001</v>
      </c>
      <c r="AY70" s="15">
        <f>'Erwachsene-DOSB 2020'!V51*$BC$70</f>
        <v>2.0425</v>
      </c>
      <c r="AZ70" s="186"/>
      <c r="BA70" s="187"/>
      <c r="BC70" s="143">
        <v>0.95</v>
      </c>
      <c r="BD70" s="146" t="s">
        <v>92</v>
      </c>
    </row>
    <row r="71" spans="1:56" ht="18.600000000000001" customHeight="1" x14ac:dyDescent="0.2">
      <c r="A71" s="902"/>
      <c r="B71"/>
      <c r="C71" s="843">
        <v>3</v>
      </c>
      <c r="D71" s="795" t="s">
        <v>66</v>
      </c>
      <c r="E71" s="791" t="s">
        <v>16</v>
      </c>
      <c r="F71" s="822" t="s">
        <v>156</v>
      </c>
      <c r="G71" s="785" t="s">
        <v>195</v>
      </c>
      <c r="H71" s="786"/>
      <c r="I71" s="786"/>
      <c r="J71" s="786"/>
      <c r="K71" s="786"/>
      <c r="L71" s="786"/>
      <c r="M71" s="786"/>
      <c r="N71" s="786"/>
      <c r="O71" s="786"/>
      <c r="P71" s="786"/>
      <c r="Q71" s="786"/>
      <c r="R71" s="786"/>
      <c r="S71" s="786"/>
      <c r="T71" s="786"/>
      <c r="U71" s="787"/>
      <c r="V71" s="788" t="s">
        <v>194</v>
      </c>
      <c r="W71" s="789"/>
      <c r="X71" s="790"/>
      <c r="Y71" s="180"/>
      <c r="Z71" s="181"/>
      <c r="AB71" s="902"/>
      <c r="AC71"/>
      <c r="AD71" s="843">
        <v>3</v>
      </c>
      <c r="AE71" s="795" t="s">
        <v>66</v>
      </c>
      <c r="AF71" s="791" t="s">
        <v>16</v>
      </c>
      <c r="AG71" s="822" t="s">
        <v>156</v>
      </c>
      <c r="AH71" s="785" t="s">
        <v>195</v>
      </c>
      <c r="AI71" s="786"/>
      <c r="AJ71" s="786"/>
      <c r="AK71" s="786"/>
      <c r="AL71" s="786"/>
      <c r="AM71" s="786"/>
      <c r="AN71" s="786"/>
      <c r="AO71" s="786"/>
      <c r="AP71" s="786"/>
      <c r="AQ71" s="786"/>
      <c r="AR71" s="786"/>
      <c r="AS71" s="786"/>
      <c r="AT71" s="786"/>
      <c r="AU71" s="786"/>
      <c r="AV71" s="787"/>
      <c r="AW71" s="788" t="s">
        <v>194</v>
      </c>
      <c r="AX71" s="789"/>
      <c r="AY71" s="790"/>
      <c r="AZ71" s="180"/>
      <c r="BA71" s="181"/>
      <c r="BD71" s="146"/>
    </row>
    <row r="72" spans="1:56" ht="18.600000000000001" customHeight="1" x14ac:dyDescent="0.2">
      <c r="A72" s="902"/>
      <c r="B72"/>
      <c r="C72" s="845"/>
      <c r="D72" s="796"/>
      <c r="E72" s="792"/>
      <c r="F72" s="794"/>
      <c r="G72" s="69">
        <f>'Erwachsene-DOSB 2020'!E21*$BC$72</f>
        <v>19.11</v>
      </c>
      <c r="H72" s="228">
        <f>'Erwachsene-DOSB 2020'!F21*$BC$72</f>
        <v>17.324999999999999</v>
      </c>
      <c r="I72" s="229">
        <f>'Erwachsene-DOSB 2020'!G21*$BC$72</f>
        <v>16.065000000000001</v>
      </c>
      <c r="J72" s="230">
        <f>'Erwachsene-DOSB 2020'!H21*$BC$72</f>
        <v>19.425000000000001</v>
      </c>
      <c r="K72" s="228">
        <f>'Erwachsene-DOSB 2020'!I21*$BC$72</f>
        <v>17.64</v>
      </c>
      <c r="L72" s="229">
        <f>'Erwachsene-DOSB 2020'!J21*$BC$72</f>
        <v>16.38</v>
      </c>
      <c r="M72" s="230">
        <f>'Erwachsene-DOSB 2020'!K21*$BC$72</f>
        <v>19.844999999999999</v>
      </c>
      <c r="N72" s="228">
        <f>'Erwachsene-DOSB 2020'!L21*$BC$72</f>
        <v>18.059999999999999</v>
      </c>
      <c r="O72" s="229">
        <f>'Erwachsene-DOSB 2020'!M21*$BC$72</f>
        <v>16.8</v>
      </c>
      <c r="P72" s="230">
        <f>'Erwachsene-DOSB 2020'!N21*$BC$72</f>
        <v>20.580000000000002</v>
      </c>
      <c r="Q72" s="228">
        <f>'Erwachsene-DOSB 2020'!O21*$BC$72</f>
        <v>18.690000000000001</v>
      </c>
      <c r="R72" s="229">
        <f>'Erwachsene-DOSB 2020'!P21*$BC$72</f>
        <v>17.22</v>
      </c>
      <c r="S72" s="230">
        <f>'Erwachsene-DOSB 2020'!Q21*$BC$72</f>
        <v>21.419999999999998</v>
      </c>
      <c r="T72" s="228">
        <f>'Erwachsene-DOSB 2020'!R21*$BC$72</f>
        <v>19.53</v>
      </c>
      <c r="U72" s="229">
        <f>'Erwachsene-DOSB 2020'!S21*$BC$72</f>
        <v>17.850000000000001</v>
      </c>
      <c r="V72" s="230">
        <f>'Erwachsene-DOSB 2020'!T21*$BC$72</f>
        <v>11.55</v>
      </c>
      <c r="W72" s="228">
        <f>'Erwachsene-DOSB 2020'!U21*$BC$72</f>
        <v>10.395000000000001</v>
      </c>
      <c r="X72" s="229">
        <f>'Erwachsene-DOSB 2020'!V21*$BC$72</f>
        <v>9.240000000000002</v>
      </c>
      <c r="Y72" s="182"/>
      <c r="Z72" s="188"/>
      <c r="AB72" s="902"/>
      <c r="AC72"/>
      <c r="AD72" s="845"/>
      <c r="AE72" s="796"/>
      <c r="AF72" s="792"/>
      <c r="AG72" s="794"/>
      <c r="AH72" s="69">
        <f>'Erwachsene-DOSB 2020'!E54*$BC$72</f>
        <v>16.8</v>
      </c>
      <c r="AI72" s="228">
        <f>'Erwachsene-DOSB 2020'!F54*$BC$72</f>
        <v>15.33</v>
      </c>
      <c r="AJ72" s="229">
        <f>'Erwachsene-DOSB 2020'!G54*$BC$72</f>
        <v>13.86</v>
      </c>
      <c r="AK72" s="230">
        <f>'Erwachsene-DOSB 2020'!H54*$BC$72</f>
        <v>16.59</v>
      </c>
      <c r="AL72" s="228">
        <f>'Erwachsene-DOSB 2020'!I54*$BC$72</f>
        <v>15.120000000000001</v>
      </c>
      <c r="AM72" s="229">
        <f>'Erwachsene-DOSB 2020'!J54*$BC$72</f>
        <v>13.65</v>
      </c>
      <c r="AN72" s="230">
        <f>'Erwachsene-DOSB 2020'!K54*$BC$72</f>
        <v>17.115000000000002</v>
      </c>
      <c r="AO72" s="228">
        <f>'Erwachsene-DOSB 2020'!L54*$BC$72</f>
        <v>15.540000000000001</v>
      </c>
      <c r="AP72" s="229">
        <f>'Erwachsene-DOSB 2020'!M54*$BC$72</f>
        <v>13.965000000000002</v>
      </c>
      <c r="AQ72" s="230">
        <f>'Erwachsene-DOSB 2020'!N54*$BC$72</f>
        <v>17.64</v>
      </c>
      <c r="AR72" s="228">
        <f>'Erwachsene-DOSB 2020'!O54*$BC$72</f>
        <v>15.855</v>
      </c>
      <c r="AS72" s="229">
        <f>'Erwachsene-DOSB 2020'!P54*$BC$72</f>
        <v>14.28</v>
      </c>
      <c r="AT72" s="230">
        <f>'Erwachsene-DOSB 2020'!Q54*$BC$72</f>
        <v>18.480000000000004</v>
      </c>
      <c r="AU72" s="228">
        <f>'Erwachsene-DOSB 2020'!R54*$BC$72</f>
        <v>16.695</v>
      </c>
      <c r="AV72" s="229">
        <f>'Erwachsene-DOSB 2020'!S54*$BC$72</f>
        <v>14.91</v>
      </c>
      <c r="AW72" s="230">
        <f>'Erwachsene-DOSB 2020'!T54*$BC$72</f>
        <v>10.08</v>
      </c>
      <c r="AX72" s="228">
        <f>'Erwachsene-DOSB 2020'!U54*$BC$72</f>
        <v>9.1349999999999998</v>
      </c>
      <c r="AY72" s="229">
        <f>'Erwachsene-DOSB 2020'!V54*$BC$72</f>
        <v>8.0850000000000009</v>
      </c>
      <c r="AZ72" s="182"/>
      <c r="BA72" s="188"/>
      <c r="BC72" s="143">
        <v>1.05</v>
      </c>
      <c r="BD72" s="146" t="s">
        <v>156</v>
      </c>
    </row>
    <row r="73" spans="1:56" ht="18.600000000000001" customHeight="1" x14ac:dyDescent="0.2">
      <c r="A73" s="902"/>
      <c r="B73"/>
      <c r="C73" s="845"/>
      <c r="D73" s="796"/>
      <c r="E73" s="106" t="s">
        <v>17</v>
      </c>
      <c r="F73" s="27" t="s">
        <v>158</v>
      </c>
      <c r="G73" s="69">
        <f>'Erwachsene-DOSB 2020'!E22*$BC$73</f>
        <v>30.975000000000001</v>
      </c>
      <c r="H73" s="228">
        <f>'Erwachsene-DOSB 2020'!F22*$BC$73</f>
        <v>25.200000000000003</v>
      </c>
      <c r="I73" s="229">
        <f>'Erwachsene-DOSB 2020'!G22*$BC$73</f>
        <v>19.425000000000001</v>
      </c>
      <c r="J73" s="230">
        <f>'Erwachsene-DOSB 2020'!H22*$BC$73</f>
        <v>30.450000000000003</v>
      </c>
      <c r="K73" s="228">
        <f>'Erwachsene-DOSB 2020'!I22*$BC$73</f>
        <v>25.200000000000003</v>
      </c>
      <c r="L73" s="229">
        <f>'Erwachsene-DOSB 2020'!J22*$BC$73</f>
        <v>19.425000000000001</v>
      </c>
      <c r="M73" s="230">
        <f>'Erwachsene-DOSB 2020'!K22*$BC$73</f>
        <v>31.5</v>
      </c>
      <c r="N73" s="228">
        <f>'Erwachsene-DOSB 2020'!L22*$BC$73</f>
        <v>26.25</v>
      </c>
      <c r="O73" s="229">
        <f>'Erwachsene-DOSB 2020'!M22*$BC$73</f>
        <v>20.475000000000001</v>
      </c>
      <c r="P73" s="230">
        <f>'Erwachsene-DOSB 2020'!N22*$BC$73</f>
        <v>34.125</v>
      </c>
      <c r="Q73" s="228">
        <f>'Erwachsene-DOSB 2020'!O22*$BC$73</f>
        <v>27.825000000000003</v>
      </c>
      <c r="R73" s="229">
        <f>'Erwachsene-DOSB 2020'!P22*$BC$73</f>
        <v>22.05</v>
      </c>
      <c r="S73" s="230">
        <f>'Erwachsene-DOSB 2020'!Q22*$BC$73</f>
        <v>37.800000000000004</v>
      </c>
      <c r="T73" s="228">
        <f>'Erwachsene-DOSB 2020'!R22*$BC$73</f>
        <v>30.450000000000003</v>
      </c>
      <c r="U73" s="229">
        <f>'Erwachsene-DOSB 2020'!S22*$BC$73</f>
        <v>23.1</v>
      </c>
      <c r="V73" s="230">
        <f>'Erwachsene-DOSB 2020'!T22*$BC$73</f>
        <v>42</v>
      </c>
      <c r="W73" s="228">
        <f>'Erwachsene-DOSB 2020'!U22*$BC$73</f>
        <v>33.075000000000003</v>
      </c>
      <c r="X73" s="229">
        <f>'Erwachsene-DOSB 2020'!V22*$BC$73</f>
        <v>24.675000000000001</v>
      </c>
      <c r="Y73" s="182"/>
      <c r="Z73" s="188"/>
      <c r="AB73" s="902"/>
      <c r="AC73"/>
      <c r="AD73" s="845"/>
      <c r="AE73" s="796"/>
      <c r="AF73" s="106" t="s">
        <v>17</v>
      </c>
      <c r="AG73" s="27" t="s">
        <v>158</v>
      </c>
      <c r="AH73" s="69">
        <f>'Erwachsene-DOSB 2020'!E55*$BC$73</f>
        <v>29.400000000000002</v>
      </c>
      <c r="AI73" s="228">
        <f>'Erwachsene-DOSB 2020'!F55*$BC$73</f>
        <v>24.150000000000002</v>
      </c>
      <c r="AJ73" s="229">
        <f>'Erwachsene-DOSB 2020'!G55*$BC$73</f>
        <v>18.375</v>
      </c>
      <c r="AK73" s="230">
        <f>'Erwachsene-DOSB 2020'!H55*$BC$73</f>
        <v>28.35</v>
      </c>
      <c r="AL73" s="228">
        <f>'Erwachsene-DOSB 2020'!I55*$BC$73</f>
        <v>23.1</v>
      </c>
      <c r="AM73" s="229">
        <f>'Erwachsene-DOSB 2020'!J55*$BC$73</f>
        <v>16.275000000000002</v>
      </c>
      <c r="AN73" s="230">
        <f>'Erwachsene-DOSB 2020'!K55*$BC$73</f>
        <v>30.450000000000003</v>
      </c>
      <c r="AO73" s="228">
        <f>'Erwachsene-DOSB 2020'!L55*$BC$73</f>
        <v>24.150000000000002</v>
      </c>
      <c r="AP73" s="229">
        <f>'Erwachsene-DOSB 2020'!M55*$BC$73</f>
        <v>17.324999999999999</v>
      </c>
      <c r="AQ73" s="230">
        <f>'Erwachsene-DOSB 2020'!N55*$BC$73</f>
        <v>33.075000000000003</v>
      </c>
      <c r="AR73" s="228">
        <f>'Erwachsene-DOSB 2020'!O55*$BC$73</f>
        <v>25.200000000000003</v>
      </c>
      <c r="AS73" s="229">
        <f>'Erwachsene-DOSB 2020'!P55*$BC$73</f>
        <v>17.850000000000001</v>
      </c>
      <c r="AT73" s="230">
        <f>'Erwachsene-DOSB 2020'!Q55*$BC$73</f>
        <v>36.75</v>
      </c>
      <c r="AU73" s="228">
        <f>'Erwachsene-DOSB 2020'!R55*$BC$73</f>
        <v>27.825000000000003</v>
      </c>
      <c r="AV73" s="229">
        <f>'Erwachsene-DOSB 2020'!S55*$BC$73</f>
        <v>19.425000000000001</v>
      </c>
      <c r="AW73" s="230">
        <f>'Erwachsene-DOSB 2020'!T55*$BC$73</f>
        <v>40.425000000000004</v>
      </c>
      <c r="AX73" s="228">
        <f>'Erwachsene-DOSB 2020'!U55*$BC$73</f>
        <v>30.975000000000001</v>
      </c>
      <c r="AY73" s="229">
        <f>'Erwachsene-DOSB 2020'!V55*$BC$73</f>
        <v>19.95</v>
      </c>
      <c r="AZ73" s="182"/>
      <c r="BA73" s="188"/>
      <c r="BC73" s="143">
        <v>1.05</v>
      </c>
      <c r="BD73" s="146" t="s">
        <v>158</v>
      </c>
    </row>
    <row r="74" spans="1:56" ht="18.600000000000001" customHeight="1" thickBot="1" x14ac:dyDescent="0.25">
      <c r="A74" s="902"/>
      <c r="B74"/>
      <c r="C74" s="845"/>
      <c r="D74" s="796"/>
      <c r="E74" s="106" t="s">
        <v>21</v>
      </c>
      <c r="F74" s="27" t="s">
        <v>157</v>
      </c>
      <c r="G74" s="234">
        <f>'Erwachsene-DOSB 2020'!E23*$BC$74</f>
        <v>25.200000000000003</v>
      </c>
      <c r="H74" s="231">
        <f>'Erwachsene-DOSB 2020'!F23*$BC$74</f>
        <v>23.1</v>
      </c>
      <c r="I74" s="232">
        <f>'Erwachsene-DOSB 2020'!G23*$BC$74</f>
        <v>20.475000000000001</v>
      </c>
      <c r="J74" s="233">
        <f>'Erwachsene-DOSB 2020'!H23*$BC$74</f>
        <v>25.725000000000001</v>
      </c>
      <c r="K74" s="231">
        <f>'Erwachsene-DOSB 2020'!I23*$BC$74</f>
        <v>23.1</v>
      </c>
      <c r="L74" s="232">
        <f>'Erwachsene-DOSB 2020'!J23*$BC$74</f>
        <v>20.475000000000001</v>
      </c>
      <c r="M74" s="233">
        <f>'Erwachsene-DOSB 2020'!K23*$BC$74</f>
        <v>26.25</v>
      </c>
      <c r="N74" s="231">
        <f>'Erwachsene-DOSB 2020'!L23*$BC$74</f>
        <v>23.625</v>
      </c>
      <c r="O74" s="232">
        <f>'Erwachsene-DOSB 2020'!M23*$BC$74</f>
        <v>21</v>
      </c>
      <c r="P74" s="233">
        <f>'Erwachsene-DOSB 2020'!N23*$BC$74</f>
        <v>27.3</v>
      </c>
      <c r="Q74" s="231">
        <f>'Erwachsene-DOSB 2020'!O23*$BC$74</f>
        <v>24.675000000000001</v>
      </c>
      <c r="R74" s="232">
        <f>'Erwachsene-DOSB 2020'!P23*$BC$74</f>
        <v>22.574999999999999</v>
      </c>
      <c r="S74" s="233">
        <f>'Erwachsene-DOSB 2020'!Q23*$BC$74</f>
        <v>28.875</v>
      </c>
      <c r="T74" s="231">
        <f>'Erwachsene-DOSB 2020'!R23*$BC$74</f>
        <v>25.725000000000001</v>
      </c>
      <c r="U74" s="232">
        <f>'Erwachsene-DOSB 2020'!S23*$BC$74</f>
        <v>23.1</v>
      </c>
      <c r="V74" s="233">
        <f>'Erwachsene-DOSB 2020'!T23*$BC$74</f>
        <v>30.450000000000003</v>
      </c>
      <c r="W74" s="231">
        <f>'Erwachsene-DOSB 2020'!U23*$BC$74</f>
        <v>26.775000000000002</v>
      </c>
      <c r="X74" s="232">
        <f>'Erwachsene-DOSB 2020'!V23*$BC$74</f>
        <v>23.625</v>
      </c>
      <c r="Y74" s="186"/>
      <c r="Z74" s="187"/>
      <c r="AB74" s="902"/>
      <c r="AC74"/>
      <c r="AD74" s="845"/>
      <c r="AE74" s="796"/>
      <c r="AF74" s="106" t="s">
        <v>21</v>
      </c>
      <c r="AG74" s="27" t="s">
        <v>157</v>
      </c>
      <c r="AH74" s="69">
        <f>'Erwachsene-DOSB 2020'!E56*$BC$74</f>
        <v>21.525000000000002</v>
      </c>
      <c r="AI74" s="228">
        <f>'Erwachsene-DOSB 2020'!F56*$BC$74</f>
        <v>18.900000000000002</v>
      </c>
      <c r="AJ74" s="229">
        <f>'Erwachsene-DOSB 2020'!G56*$BC$74</f>
        <v>16.275000000000002</v>
      </c>
      <c r="AK74" s="230">
        <f>'Erwachsene-DOSB 2020'!H56*$BC$74</f>
        <v>21</v>
      </c>
      <c r="AL74" s="228">
        <f>'Erwachsene-DOSB 2020'!I56*$BC$74</f>
        <v>18.375</v>
      </c>
      <c r="AM74" s="229">
        <f>'Erwachsene-DOSB 2020'!J56*$BC$74</f>
        <v>15.75</v>
      </c>
      <c r="AN74" s="230">
        <f>'Erwachsene-DOSB 2020'!K56*$BC$74</f>
        <v>22.05</v>
      </c>
      <c r="AO74" s="228">
        <f>'Erwachsene-DOSB 2020'!L56*$BC$74</f>
        <v>18.900000000000002</v>
      </c>
      <c r="AP74" s="229">
        <f>'Erwachsene-DOSB 2020'!M56*$BC$74</f>
        <v>15.75</v>
      </c>
      <c r="AQ74" s="230">
        <f>'Erwachsene-DOSB 2020'!N56*$BC$74</f>
        <v>23.625</v>
      </c>
      <c r="AR74" s="228">
        <f>'Erwachsene-DOSB 2020'!O56*$BC$74</f>
        <v>19.425000000000001</v>
      </c>
      <c r="AS74" s="229">
        <f>'Erwachsene-DOSB 2020'!P56*$BC$74</f>
        <v>15.75</v>
      </c>
      <c r="AT74" s="230">
        <f>'Erwachsene-DOSB 2020'!Q56*$BC$74</f>
        <v>25.200000000000003</v>
      </c>
      <c r="AU74" s="228">
        <f>'Erwachsene-DOSB 2020'!R56*$BC$74</f>
        <v>21</v>
      </c>
      <c r="AV74" s="229">
        <f>'Erwachsene-DOSB 2020'!S56*$BC$74</f>
        <v>16.275000000000002</v>
      </c>
      <c r="AW74" s="230">
        <f>'Erwachsene-DOSB 2020'!T56*$BC$74</f>
        <v>27.825000000000003</v>
      </c>
      <c r="AX74" s="228">
        <f>'Erwachsene-DOSB 2020'!U56*$BC$74</f>
        <v>22.574999999999999</v>
      </c>
      <c r="AY74" s="229">
        <f>'Erwachsene-DOSB 2020'!V56*$BC$74</f>
        <v>17.324999999999999</v>
      </c>
      <c r="AZ74" s="186"/>
      <c r="BA74" s="187"/>
      <c r="BC74" s="143">
        <v>1.05</v>
      </c>
      <c r="BD74" s="146" t="s">
        <v>157</v>
      </c>
    </row>
    <row r="75" spans="1:56" ht="18.600000000000001" customHeight="1" x14ac:dyDescent="0.2">
      <c r="A75" s="902"/>
      <c r="B75"/>
      <c r="C75" s="843">
        <v>4</v>
      </c>
      <c r="D75" s="795" t="s">
        <v>67</v>
      </c>
      <c r="E75" s="601" t="s">
        <v>16</v>
      </c>
      <c r="F75" s="22" t="s">
        <v>20</v>
      </c>
      <c r="G75" s="6">
        <f>'Erwachsene-DOSB 2020'!E25*$BC$75</f>
        <v>1.0449999999999999</v>
      </c>
      <c r="H75" s="7">
        <f>'Erwachsene-DOSB 2020'!F25*$BC$75</f>
        <v>1.1399999999999999</v>
      </c>
      <c r="I75" s="9">
        <f>'Erwachsene-DOSB 2020'!G25*$BC$75</f>
        <v>1.2349999999999999</v>
      </c>
      <c r="J75" s="56">
        <f>'Erwachsene-DOSB 2020'!H25*$BC$75</f>
        <v>1.0449999999999999</v>
      </c>
      <c r="K75" s="7">
        <f>'Erwachsene-DOSB 2020'!I25*$BC$75</f>
        <v>1.1399999999999999</v>
      </c>
      <c r="L75" s="9">
        <f>'Erwachsene-DOSB 2020'!J25*$BC$75</f>
        <v>1.2349999999999999</v>
      </c>
      <c r="M75" s="56">
        <f>'Erwachsene-DOSB 2020'!K25*$BC$75</f>
        <v>0.99749999999999994</v>
      </c>
      <c r="N75" s="7">
        <f>'Erwachsene-DOSB 2020'!L25*$BC$75</f>
        <v>1.0924999999999998</v>
      </c>
      <c r="O75" s="9">
        <f>'Erwachsene-DOSB 2020'!M25*$BC$75</f>
        <v>1.1875</v>
      </c>
      <c r="P75" s="56">
        <f>'Erwachsene-DOSB 2020'!N25*$BC$75</f>
        <v>0.95</v>
      </c>
      <c r="Q75" s="7">
        <f>'Erwachsene-DOSB 2020'!O25*$BC$75</f>
        <v>1.0449999999999999</v>
      </c>
      <c r="R75" s="9">
        <f>'Erwachsene-DOSB 2020'!P25*$BC$75</f>
        <v>1.1399999999999999</v>
      </c>
      <c r="S75" s="56">
        <f>'Erwachsene-DOSB 2020'!Q25*$BC$75</f>
        <v>0.90249999999999997</v>
      </c>
      <c r="T75" s="7">
        <f>'Erwachsene-DOSB 2020'!R25*$BC$75</f>
        <v>0.99749999999999994</v>
      </c>
      <c r="U75" s="9">
        <f>'Erwachsene-DOSB 2020'!S25*$BC$75</f>
        <v>1.0924999999999998</v>
      </c>
      <c r="V75" s="56">
        <f>'Erwachsene-DOSB 2020'!T25*$BC$75</f>
        <v>0.85499999999999998</v>
      </c>
      <c r="W75" s="7">
        <f>'Erwachsene-DOSB 2020'!U25*$BC$75</f>
        <v>0.95</v>
      </c>
      <c r="X75" s="9">
        <f>'Erwachsene-DOSB 2020'!V25*$BC$75</f>
        <v>1.0449999999999999</v>
      </c>
      <c r="Y75" s="180"/>
      <c r="Z75" s="181"/>
      <c r="AB75" s="902"/>
      <c r="AC75"/>
      <c r="AD75" s="843">
        <v>4</v>
      </c>
      <c r="AE75" s="795" t="s">
        <v>67</v>
      </c>
      <c r="AF75" s="601" t="s">
        <v>16</v>
      </c>
      <c r="AG75" s="22" t="s">
        <v>20</v>
      </c>
      <c r="AH75" s="6">
        <f>'Erwachsene-DOSB 2020'!E58*$BC$75</f>
        <v>1.2349999999999999</v>
      </c>
      <c r="AI75" s="7">
        <f>'Erwachsene-DOSB 2020'!F58*$BC$75</f>
        <v>1.3299999999999998</v>
      </c>
      <c r="AJ75" s="9">
        <f>'Erwachsene-DOSB 2020'!G58*$BC$75</f>
        <v>1.4249999999999998</v>
      </c>
      <c r="AK75" s="673">
        <f>'Erwachsene-DOSB 2020'!H58*$BC$75</f>
        <v>1.2825</v>
      </c>
      <c r="AL75" s="674">
        <f>'Erwachsene-DOSB 2020'!I58*$BC$75</f>
        <v>1.3774999999999999</v>
      </c>
      <c r="AM75" s="9">
        <f>'Erwachsene-DOSB 2020'!J58*$BC$75</f>
        <v>1.4724999999999999</v>
      </c>
      <c r="AN75" s="56">
        <f>'Erwachsene-DOSB 2020'!K58*$BC$75</f>
        <v>1.2349999999999999</v>
      </c>
      <c r="AO75" s="7">
        <f>'Erwachsene-DOSB 2020'!L58*$BC$75</f>
        <v>1.3299999999999998</v>
      </c>
      <c r="AP75" s="9">
        <f>'Erwachsene-DOSB 2020'!M58*$BC$75</f>
        <v>1.4249999999999998</v>
      </c>
      <c r="AQ75" s="56">
        <f>'Erwachsene-DOSB 2020'!N58*$BC$75</f>
        <v>1.2349999999999999</v>
      </c>
      <c r="AR75" s="7">
        <f>'Erwachsene-DOSB 2020'!O58*$BC$75</f>
        <v>1.3299999999999998</v>
      </c>
      <c r="AS75" s="9">
        <f>'Erwachsene-DOSB 2020'!P58*$BC$75</f>
        <v>1.4249999999999998</v>
      </c>
      <c r="AT75" s="56">
        <f>'Erwachsene-DOSB 2020'!Q58*$BC$75</f>
        <v>1.1875</v>
      </c>
      <c r="AU75" s="7">
        <f>'Erwachsene-DOSB 2020'!R58*$BC$75</f>
        <v>1.2825</v>
      </c>
      <c r="AV75" s="9">
        <f>'Erwachsene-DOSB 2020'!S58*$BC$75</f>
        <v>1.3774999999999999</v>
      </c>
      <c r="AW75" s="56">
        <f>'Erwachsene-DOSB 2020'!T58*$BC$75</f>
        <v>1.1399999999999999</v>
      </c>
      <c r="AX75" s="7">
        <f>'Erwachsene-DOSB 2020'!U58*$BC$75</f>
        <v>1.2349999999999999</v>
      </c>
      <c r="AY75" s="9">
        <f>'Erwachsene-DOSB 2020'!V58*$BC$75</f>
        <v>1.3299999999999998</v>
      </c>
      <c r="AZ75" s="180"/>
      <c r="BA75" s="181"/>
      <c r="BC75" s="143">
        <v>0.95</v>
      </c>
      <c r="BD75" s="146" t="s">
        <v>20</v>
      </c>
    </row>
    <row r="76" spans="1:56" ht="18.600000000000001" customHeight="1" x14ac:dyDescent="0.2">
      <c r="A76" s="902"/>
      <c r="B76"/>
      <c r="C76" s="845"/>
      <c r="D76" s="796"/>
      <c r="E76" s="106" t="s">
        <v>17</v>
      </c>
      <c r="F76" s="27" t="s">
        <v>163</v>
      </c>
      <c r="G76" s="13">
        <f>'Erwachsene-DOSB 2020'!E27*$BC$76</f>
        <v>3.23</v>
      </c>
      <c r="H76" s="12">
        <f>'Erwachsene-DOSB 2020'!F27*$BC$76</f>
        <v>3.5150000000000001</v>
      </c>
      <c r="I76" s="15">
        <f>'Erwachsene-DOSB 2020'!G27*$BC$76</f>
        <v>3.8</v>
      </c>
      <c r="J76" s="59">
        <f>'Erwachsene-DOSB 2020'!H27*$BC$76</f>
        <v>3.23</v>
      </c>
      <c r="K76" s="12">
        <f>'Erwachsene-DOSB 2020'!I27*$BC$76</f>
        <v>3.5150000000000001</v>
      </c>
      <c r="L76" s="15">
        <f>'Erwachsene-DOSB 2020'!J27*$BC$76</f>
        <v>3.8</v>
      </c>
      <c r="M76" s="59">
        <f>'Erwachsene-DOSB 2020'!K27*$BC$76</f>
        <v>3.1349999999999998</v>
      </c>
      <c r="N76" s="12">
        <f>'Erwachsene-DOSB 2020'!L27*$BC$76</f>
        <v>3.42</v>
      </c>
      <c r="O76" s="15">
        <f>'Erwachsene-DOSB 2020'!M27*$BC$76</f>
        <v>3.7049999999999996</v>
      </c>
      <c r="P76" s="59">
        <f>'Erwachsene-DOSB 2020'!N27*$BC$76</f>
        <v>3.04</v>
      </c>
      <c r="Q76" s="12">
        <f>'Erwachsene-DOSB 2020'!O27*$BC$76</f>
        <v>3.3249999999999997</v>
      </c>
      <c r="R76" s="15">
        <f>'Erwachsene-DOSB 2020'!P27*$BC$76</f>
        <v>3.61</v>
      </c>
      <c r="S76" s="59">
        <f>'Erwachsene-DOSB 2020'!Q27*$BC$76</f>
        <v>2.9449999999999998</v>
      </c>
      <c r="T76" s="12">
        <f>'Erwachsene-DOSB 2020'!R27*$BC$76</f>
        <v>3.23</v>
      </c>
      <c r="U76" s="15">
        <f>'Erwachsene-DOSB 2020'!S27*$BC$76</f>
        <v>3.5150000000000001</v>
      </c>
      <c r="V76" s="59">
        <f>'Erwachsene-DOSB 2020'!T27*$BC$76</f>
        <v>2.8499999999999996</v>
      </c>
      <c r="W76" s="12">
        <f>'Erwachsene-DOSB 2020'!U27*$BC$76</f>
        <v>3.1349999999999998</v>
      </c>
      <c r="X76" s="15">
        <f>'Erwachsene-DOSB 2020'!V27*$BC$76</f>
        <v>3.42</v>
      </c>
      <c r="Y76" s="182"/>
      <c r="Z76" s="188"/>
      <c r="AB76" s="902"/>
      <c r="AC76"/>
      <c r="AD76" s="845"/>
      <c r="AE76" s="796"/>
      <c r="AF76" s="106" t="s">
        <v>17</v>
      </c>
      <c r="AG76" s="27" t="s">
        <v>163</v>
      </c>
      <c r="AH76" s="13">
        <f>'Erwachsene-DOSB 2020'!E60*$BC$76</f>
        <v>4.2749999999999995</v>
      </c>
      <c r="AI76" s="12">
        <f>'Erwachsene-DOSB 2020'!F60*$BC$76</f>
        <v>4.5599999999999996</v>
      </c>
      <c r="AJ76" s="15">
        <f>'Erwachsene-DOSB 2020'!G60*$BC$76</f>
        <v>4.8449999999999998</v>
      </c>
      <c r="AK76" s="59">
        <f>'Erwachsene-DOSB 2020'!H60*$BC$76</f>
        <v>4.18</v>
      </c>
      <c r="AL76" s="12">
        <f>'Erwachsene-DOSB 2020'!I60*$BC$76</f>
        <v>4.4649999999999999</v>
      </c>
      <c r="AM76" s="15">
        <f>'Erwachsene-DOSB 2020'!J60*$BC$76</f>
        <v>4.75</v>
      </c>
      <c r="AN76" s="59">
        <f>'Erwachsene-DOSB 2020'!K60*$BC$76</f>
        <v>4.085</v>
      </c>
      <c r="AO76" s="12">
        <f>'Erwachsene-DOSB 2020'!L60*$BC$76</f>
        <v>4.3699999999999992</v>
      </c>
      <c r="AP76" s="15">
        <f>'Erwachsene-DOSB 2020'!M60*$BC$76</f>
        <v>4.6550000000000002</v>
      </c>
      <c r="AQ76" s="59">
        <f>'Erwachsene-DOSB 2020'!N60*$BC$76</f>
        <v>3.9899999999999998</v>
      </c>
      <c r="AR76" s="12">
        <f>'Erwachsene-DOSB 2020'!O60*$BC$76</f>
        <v>4.2749999999999995</v>
      </c>
      <c r="AS76" s="15">
        <f>'Erwachsene-DOSB 2020'!P60*$BC$76</f>
        <v>4.5599999999999996</v>
      </c>
      <c r="AT76" s="59">
        <f>'Erwachsene-DOSB 2020'!Q60*$BC$76</f>
        <v>3.8949999999999996</v>
      </c>
      <c r="AU76" s="12">
        <f>'Erwachsene-DOSB 2020'!R60*$BC$76</f>
        <v>4.18</v>
      </c>
      <c r="AV76" s="740">
        <f>'Erwachsene-DOSB 2020'!S60*$BC$76</f>
        <v>4.4649999999999999</v>
      </c>
      <c r="AW76" s="59">
        <f>'Erwachsene-DOSB 2020'!T60*$BC$76</f>
        <v>3.7049999999999996</v>
      </c>
      <c r="AX76" s="12">
        <f>'Erwachsene-DOSB 2020'!U60*$BC$76</f>
        <v>4.085</v>
      </c>
      <c r="AY76" s="740">
        <f>'Erwachsene-DOSB 2020'!V60*$BC$76</f>
        <v>4.3699999999999992</v>
      </c>
      <c r="AZ76" s="182"/>
      <c r="BA76" s="188"/>
      <c r="BC76" s="143">
        <v>0.95</v>
      </c>
      <c r="BD76" s="146" t="s">
        <v>163</v>
      </c>
    </row>
    <row r="77" spans="1:56" ht="18.600000000000001" customHeight="1" x14ac:dyDescent="0.2">
      <c r="A77" s="902"/>
      <c r="B77"/>
      <c r="C77" s="845"/>
      <c r="D77" s="796"/>
      <c r="E77" s="106" t="s">
        <v>21</v>
      </c>
      <c r="F77" s="2" t="s">
        <v>520</v>
      </c>
      <c r="G77" s="13">
        <f>'Erwachsene-DOSB 2020'!E28*$BC$77</f>
        <v>22.324999999999999</v>
      </c>
      <c r="H77" s="12">
        <f>'Erwachsene-DOSB 2020'!F28*$BC$77</f>
        <v>25.174999999999997</v>
      </c>
      <c r="I77" s="15">
        <f>'Erwachsene-DOSB 2020'!G28*$BC$77</f>
        <v>27.549999999999997</v>
      </c>
      <c r="J77" s="59">
        <f>'Erwachsene-DOSB 2020'!H28*$BC$77</f>
        <v>22.799999999999997</v>
      </c>
      <c r="K77" s="12">
        <f>'Erwachsene-DOSB 2020'!I28*$BC$77</f>
        <v>25.65</v>
      </c>
      <c r="L77" s="15">
        <f>'Erwachsene-DOSB 2020'!J28*$BC$77</f>
        <v>28.024999999999999</v>
      </c>
      <c r="M77" s="59">
        <f>'Erwachsene-DOSB 2020'!K28*$BC$77</f>
        <v>22.799999999999997</v>
      </c>
      <c r="N77" s="12">
        <f>'Erwachsene-DOSB 2020'!L28*$BC$77</f>
        <v>25.65</v>
      </c>
      <c r="O77" s="15">
        <f>'Erwachsene-DOSB 2020'!M28*$BC$77</f>
        <v>28.024999999999999</v>
      </c>
      <c r="P77" s="59">
        <f>'Erwachsene-DOSB 2020'!N28*$BC$77</f>
        <v>20.9</v>
      </c>
      <c r="Q77" s="12">
        <f>'Erwachsene-DOSB 2020'!O28*$BC$77</f>
        <v>23.75</v>
      </c>
      <c r="R77" s="15">
        <f>'Erwachsene-DOSB 2020'!P28*$BC$77</f>
        <v>26.125</v>
      </c>
      <c r="S77" s="59">
        <f>'Erwachsene-DOSB 2020'!Q28*$BC$77</f>
        <v>19.95</v>
      </c>
      <c r="T77" s="12">
        <f>'Erwachsene-DOSB 2020'!R28*$BC$77</f>
        <v>22.799999999999997</v>
      </c>
      <c r="U77" s="15">
        <f>'Erwachsene-DOSB 2020'!S28*$BC$77</f>
        <v>25.174999999999997</v>
      </c>
      <c r="V77" s="59">
        <f>'Erwachsene-DOSB 2020'!T28*$BC$77</f>
        <v>18.524999999999999</v>
      </c>
      <c r="W77" s="12">
        <f>'Erwachsene-DOSB 2020'!U28*$BC$77</f>
        <v>21.375</v>
      </c>
      <c r="X77" s="15">
        <f>'Erwachsene-DOSB 2020'!V28*$BC$77</f>
        <v>23.75</v>
      </c>
      <c r="Y77" s="182"/>
      <c r="Z77" s="188"/>
      <c r="AB77" s="902"/>
      <c r="AC77"/>
      <c r="AD77" s="845"/>
      <c r="AE77" s="796"/>
      <c r="AF77" s="106" t="s">
        <v>21</v>
      </c>
      <c r="AG77" s="2" t="s">
        <v>520</v>
      </c>
      <c r="AH77" s="13">
        <f>'Erwachsene-DOSB 2020'!E61*$BC$77</f>
        <v>29.924999999999997</v>
      </c>
      <c r="AI77" s="12">
        <f>'Erwachsene-DOSB 2020'!F61*$BC$77</f>
        <v>34.199999999999996</v>
      </c>
      <c r="AJ77" s="15">
        <f>'Erwachsene-DOSB 2020'!G61*$BC$77</f>
        <v>38.475000000000001</v>
      </c>
      <c r="AK77" s="59">
        <f>'Erwachsene-DOSB 2020'!H61*$BC$77</f>
        <v>31.349999999999998</v>
      </c>
      <c r="AL77" s="12">
        <f>'Erwachsene-DOSB 2020'!I61*$BC$77</f>
        <v>36.1</v>
      </c>
      <c r="AM77" s="15">
        <f>'Erwachsene-DOSB 2020'!J61*$BC$77</f>
        <v>39.9</v>
      </c>
      <c r="AN77" s="59">
        <f>'Erwachsene-DOSB 2020'!K61*$BC$77</f>
        <v>30.875</v>
      </c>
      <c r="AO77" s="12">
        <f>'Erwachsene-DOSB 2020'!L61*$BC$77</f>
        <v>35.625</v>
      </c>
      <c r="AP77" s="15">
        <f>'Erwachsene-DOSB 2020'!M61*$BC$77</f>
        <v>39.424999999999997</v>
      </c>
      <c r="AQ77" s="59">
        <f>'Erwachsene-DOSB 2020'!N61*$BC$77</f>
        <v>28.5</v>
      </c>
      <c r="AR77" s="12">
        <f>'Erwachsene-DOSB 2020'!O61*$BC$77</f>
        <v>33.25</v>
      </c>
      <c r="AS77" s="15">
        <f>'Erwachsene-DOSB 2020'!P61*$BC$77</f>
        <v>38</v>
      </c>
      <c r="AT77" s="59">
        <f>'Erwachsene-DOSB 2020'!Q61*$BC$77</f>
        <v>27.074999999999999</v>
      </c>
      <c r="AU77" s="12">
        <f>'Erwachsene-DOSB 2020'!R61*$BC$77</f>
        <v>31.824999999999999</v>
      </c>
      <c r="AV77" s="15">
        <f>'Erwachsene-DOSB 2020'!S61*$BC$77</f>
        <v>36.574999999999996</v>
      </c>
      <c r="AW77" s="59">
        <f>'Erwachsene-DOSB 2020'!T61*$BC$77</f>
        <v>26.599999999999998</v>
      </c>
      <c r="AX77" s="12">
        <f>'Erwachsene-DOSB 2020'!U61*$BC$77</f>
        <v>31.349999999999998</v>
      </c>
      <c r="AY77" s="15">
        <f>'Erwachsene-DOSB 2020'!V61*$BC$77</f>
        <v>36.1</v>
      </c>
      <c r="AZ77" s="182"/>
      <c r="BA77" s="188"/>
      <c r="BC77" s="143">
        <v>0.95</v>
      </c>
      <c r="BD77" s="146" t="s">
        <v>520</v>
      </c>
    </row>
    <row r="78" spans="1:56" ht="18.600000000000001" customHeight="1" x14ac:dyDescent="0.2">
      <c r="A78" s="902"/>
      <c r="B78"/>
      <c r="C78" s="845"/>
      <c r="D78" s="796"/>
      <c r="E78" s="798" t="s">
        <v>22</v>
      </c>
      <c r="F78" s="793" t="s">
        <v>159</v>
      </c>
      <c r="G78" s="782" t="s">
        <v>426</v>
      </c>
      <c r="H78" s="783"/>
      <c r="I78" s="783"/>
      <c r="J78" s="783"/>
      <c r="K78" s="783"/>
      <c r="L78" s="783"/>
      <c r="M78" s="783"/>
      <c r="N78" s="783"/>
      <c r="O78" s="783"/>
      <c r="P78" s="783"/>
      <c r="Q78" s="783"/>
      <c r="R78" s="783"/>
      <c r="S78" s="783"/>
      <c r="T78" s="783"/>
      <c r="U78" s="784"/>
      <c r="V78" s="783" t="s">
        <v>425</v>
      </c>
      <c r="W78" s="783"/>
      <c r="X78" s="784"/>
      <c r="Y78" s="182"/>
      <c r="Z78" s="188"/>
      <c r="AB78" s="902"/>
      <c r="AC78"/>
      <c r="AD78" s="845"/>
      <c r="AE78" s="796"/>
      <c r="AF78" s="798" t="s">
        <v>22</v>
      </c>
      <c r="AG78" s="793" t="s">
        <v>159</v>
      </c>
      <c r="AH78" s="782" t="s">
        <v>426</v>
      </c>
      <c r="AI78" s="783"/>
      <c r="AJ78" s="783"/>
      <c r="AK78" s="783"/>
      <c r="AL78" s="783"/>
      <c r="AM78" s="783"/>
      <c r="AN78" s="783"/>
      <c r="AO78" s="783"/>
      <c r="AP78" s="783"/>
      <c r="AQ78" s="783"/>
      <c r="AR78" s="783"/>
      <c r="AS78" s="783"/>
      <c r="AT78" s="783"/>
      <c r="AU78" s="783"/>
      <c r="AV78" s="784"/>
      <c r="AW78" s="783" t="s">
        <v>425</v>
      </c>
      <c r="AX78" s="783"/>
      <c r="AY78" s="784"/>
      <c r="AZ78" s="182"/>
      <c r="BA78" s="188"/>
      <c r="BD78" s="148"/>
    </row>
    <row r="79" spans="1:56" ht="18.600000000000001" customHeight="1" thickBot="1" x14ac:dyDescent="0.25">
      <c r="A79" s="902"/>
      <c r="B79"/>
      <c r="C79" s="950"/>
      <c r="D79" s="951"/>
      <c r="E79" s="859"/>
      <c r="F79" s="860"/>
      <c r="G79" s="169">
        <v>10</v>
      </c>
      <c r="H79" s="170">
        <v>15</v>
      </c>
      <c r="I79" s="171">
        <v>20</v>
      </c>
      <c r="J79" s="169">
        <v>10</v>
      </c>
      <c r="K79" s="170">
        <v>15</v>
      </c>
      <c r="L79" s="171">
        <v>20</v>
      </c>
      <c r="M79" s="169">
        <v>10</v>
      </c>
      <c r="N79" s="170">
        <v>15</v>
      </c>
      <c r="O79" s="171">
        <v>20</v>
      </c>
      <c r="P79" s="169">
        <v>10</v>
      </c>
      <c r="Q79" s="170">
        <v>15</v>
      </c>
      <c r="R79" s="171">
        <v>20</v>
      </c>
      <c r="S79" s="169">
        <v>10</v>
      </c>
      <c r="T79" s="170">
        <v>15</v>
      </c>
      <c r="U79" s="171">
        <v>20</v>
      </c>
      <c r="V79" s="169">
        <v>10</v>
      </c>
      <c r="W79" s="170">
        <v>15</v>
      </c>
      <c r="X79" s="171">
        <v>20</v>
      </c>
      <c r="Y79" s="186"/>
      <c r="Z79" s="187"/>
      <c r="AB79" s="902"/>
      <c r="AC79"/>
      <c r="AD79" s="923"/>
      <c r="AE79" s="796"/>
      <c r="AF79" s="799"/>
      <c r="AG79" s="800"/>
      <c r="AH79" s="172">
        <v>10</v>
      </c>
      <c r="AI79" s="173">
        <v>15</v>
      </c>
      <c r="AJ79" s="174">
        <v>20</v>
      </c>
      <c r="AK79" s="172">
        <v>10</v>
      </c>
      <c r="AL79" s="173">
        <v>15</v>
      </c>
      <c r="AM79" s="174">
        <v>20</v>
      </c>
      <c r="AN79" s="172">
        <v>10</v>
      </c>
      <c r="AO79" s="173">
        <v>15</v>
      </c>
      <c r="AP79" s="174">
        <v>20</v>
      </c>
      <c r="AQ79" s="172">
        <v>10</v>
      </c>
      <c r="AR79" s="173">
        <v>15</v>
      </c>
      <c r="AS79" s="174">
        <v>20</v>
      </c>
      <c r="AT79" s="172">
        <v>10</v>
      </c>
      <c r="AU79" s="173">
        <v>15</v>
      </c>
      <c r="AV79" s="174">
        <v>20</v>
      </c>
      <c r="AW79" s="172">
        <v>10</v>
      </c>
      <c r="AX79" s="173">
        <v>15</v>
      </c>
      <c r="AY79" s="174">
        <v>20</v>
      </c>
      <c r="AZ79" s="186"/>
      <c r="BA79" s="187"/>
      <c r="BD79" s="148"/>
    </row>
    <row r="80" spans="1:56" ht="18.75" thickBot="1" x14ac:dyDescent="0.3">
      <c r="A80" s="853" t="s">
        <v>495</v>
      </c>
      <c r="B80"/>
      <c r="C80" s="944" t="s">
        <v>51</v>
      </c>
      <c r="D80" s="945"/>
      <c r="E80" s="946"/>
      <c r="F80" s="946"/>
      <c r="G80" s="946" t="s">
        <v>616</v>
      </c>
      <c r="H80" s="946"/>
      <c r="I80" s="946"/>
      <c r="J80" s="946"/>
      <c r="K80" s="946"/>
      <c r="L80" s="946"/>
      <c r="M80" s="946"/>
      <c r="N80" s="946"/>
      <c r="O80" s="946"/>
      <c r="P80" s="946"/>
      <c r="Q80" s="946"/>
      <c r="R80" s="936" t="s">
        <v>52</v>
      </c>
      <c r="S80" s="936"/>
      <c r="T80" s="936"/>
      <c r="U80" s="936"/>
      <c r="V80" s="936"/>
      <c r="W80" s="936"/>
      <c r="X80" s="936"/>
      <c r="Y80" s="937" t="s">
        <v>53</v>
      </c>
      <c r="Z80" s="938"/>
      <c r="AB80" s="853" t="s">
        <v>495</v>
      </c>
      <c r="AC80"/>
      <c r="AD80" s="905" t="s">
        <v>51</v>
      </c>
      <c r="AE80" s="906"/>
      <c r="AF80" s="907"/>
      <c r="AG80" s="907"/>
      <c r="AH80" s="907" t="s">
        <v>616</v>
      </c>
      <c r="AI80" s="907"/>
      <c r="AJ80" s="907"/>
      <c r="AK80" s="907"/>
      <c r="AL80" s="907"/>
      <c r="AM80" s="907"/>
      <c r="AN80" s="907"/>
      <c r="AO80" s="907"/>
      <c r="AP80" s="907"/>
      <c r="AQ80" s="907"/>
      <c r="AR80" s="907"/>
      <c r="AS80" s="908" t="s">
        <v>52</v>
      </c>
      <c r="AT80" s="908"/>
      <c r="AU80" s="908"/>
      <c r="AV80" s="908"/>
      <c r="AW80" s="908"/>
      <c r="AX80" s="908"/>
      <c r="AY80" s="908"/>
      <c r="AZ80" s="802" t="s">
        <v>53</v>
      </c>
      <c r="BA80" s="803"/>
    </row>
    <row r="81" spans="1:53" ht="13.5" thickBot="1" x14ac:dyDescent="0.25">
      <c r="A81" s="853"/>
      <c r="B81"/>
      <c r="C81" s="914" t="s">
        <v>585</v>
      </c>
      <c r="D81" s="915"/>
      <c r="E81" s="915"/>
      <c r="F81" s="915"/>
      <c r="G81" s="915"/>
      <c r="H81" s="915"/>
      <c r="I81" s="916"/>
      <c r="J81" s="917" t="s">
        <v>68</v>
      </c>
      <c r="K81" s="918"/>
      <c r="L81" s="918"/>
      <c r="M81" s="918"/>
      <c r="N81" s="918"/>
      <c r="O81" s="918"/>
      <c r="P81" s="918"/>
      <c r="Q81" s="919"/>
      <c r="R81" s="920" t="s">
        <v>69</v>
      </c>
      <c r="S81" s="921"/>
      <c r="T81" s="921"/>
      <c r="U81" s="921"/>
      <c r="V81" s="921"/>
      <c r="W81" s="921"/>
      <c r="X81" s="922"/>
      <c r="Y81" s="75" t="s">
        <v>70</v>
      </c>
      <c r="Z81" s="76"/>
      <c r="AB81" s="853"/>
      <c r="AC81"/>
      <c r="AD81" s="914" t="s">
        <v>585</v>
      </c>
      <c r="AE81" s="915"/>
      <c r="AF81" s="915"/>
      <c r="AG81" s="915"/>
      <c r="AH81" s="915"/>
      <c r="AI81" s="915"/>
      <c r="AJ81" s="916"/>
      <c r="AK81" s="917" t="s">
        <v>68</v>
      </c>
      <c r="AL81" s="918"/>
      <c r="AM81" s="918"/>
      <c r="AN81" s="918"/>
      <c r="AO81" s="918"/>
      <c r="AP81" s="918"/>
      <c r="AQ81" s="918"/>
      <c r="AR81" s="919"/>
      <c r="AS81" s="920" t="s">
        <v>69</v>
      </c>
      <c r="AT81" s="921"/>
      <c r="AU81" s="921"/>
      <c r="AV81" s="921"/>
      <c r="AW81" s="921"/>
      <c r="AX81" s="921"/>
      <c r="AY81" s="922"/>
      <c r="AZ81" s="75" t="s">
        <v>70</v>
      </c>
      <c r="BA81" s="76"/>
    </row>
    <row r="82" spans="1:53" ht="15" customHeight="1" thickBot="1" x14ac:dyDescent="0.3">
      <c r="A82" s="853"/>
      <c r="B82" s="44"/>
      <c r="C82" s="909" t="s">
        <v>71</v>
      </c>
      <c r="D82" s="910"/>
      <c r="E82" s="910"/>
      <c r="F82" s="910"/>
      <c r="G82" s="910"/>
      <c r="H82" s="910"/>
      <c r="I82" s="77"/>
      <c r="J82" s="911"/>
      <c r="K82" s="912"/>
      <c r="L82" s="912"/>
      <c r="M82" s="912"/>
      <c r="N82" s="912"/>
      <c r="O82" s="912"/>
      <c r="P82" s="912"/>
      <c r="Q82" s="913"/>
      <c r="R82" s="898" t="s">
        <v>72</v>
      </c>
      <c r="S82" s="899"/>
      <c r="T82" s="810"/>
      <c r="U82" s="810"/>
      <c r="V82" s="810"/>
      <c r="W82" s="810"/>
      <c r="X82" s="811"/>
      <c r="Y82" s="75" t="s">
        <v>73</v>
      </c>
      <c r="Z82" s="78" t="s">
        <v>54</v>
      </c>
      <c r="AB82" s="853"/>
      <c r="AC82" s="44"/>
      <c r="AD82" s="939" t="s">
        <v>71</v>
      </c>
      <c r="AE82" s="910"/>
      <c r="AF82" s="910"/>
      <c r="AG82" s="910"/>
      <c r="AH82" s="910"/>
      <c r="AI82" s="910"/>
      <c r="AJ82" s="77"/>
      <c r="AK82" s="911"/>
      <c r="AL82" s="912"/>
      <c r="AM82" s="912"/>
      <c r="AN82" s="912"/>
      <c r="AO82" s="912"/>
      <c r="AP82" s="912"/>
      <c r="AQ82" s="912"/>
      <c r="AR82" s="913"/>
      <c r="AS82" s="898" t="s">
        <v>72</v>
      </c>
      <c r="AT82" s="899"/>
      <c r="AU82" s="810"/>
      <c r="AV82" s="810"/>
      <c r="AW82" s="810"/>
      <c r="AX82" s="810"/>
      <c r="AY82" s="811"/>
      <c r="AZ82" s="75" t="s">
        <v>73</v>
      </c>
      <c r="BA82" s="78" t="s">
        <v>54</v>
      </c>
    </row>
    <row r="83" spans="1:53" ht="13.5" thickBot="1" x14ac:dyDescent="0.25">
      <c r="A83" s="853"/>
      <c r="B83"/>
      <c r="C83" s="812" t="s">
        <v>74</v>
      </c>
      <c r="D83" s="813"/>
      <c r="E83" s="813"/>
      <c r="F83" s="813"/>
      <c r="G83" s="813"/>
      <c r="H83" s="813"/>
      <c r="I83" s="77"/>
      <c r="J83" s="807"/>
      <c r="K83" s="808"/>
      <c r="L83" s="808"/>
      <c r="M83" s="808"/>
      <c r="N83" s="808"/>
      <c r="O83" s="808"/>
      <c r="P83" s="808"/>
      <c r="Q83" s="809"/>
      <c r="R83" s="898" t="s">
        <v>75</v>
      </c>
      <c r="S83" s="899"/>
      <c r="T83" s="810"/>
      <c r="U83" s="810"/>
      <c r="V83" s="810"/>
      <c r="W83" s="810"/>
      <c r="X83" s="811"/>
      <c r="Y83" s="75" t="s">
        <v>76</v>
      </c>
      <c r="Z83" s="79"/>
      <c r="AB83" s="853"/>
      <c r="AC83"/>
      <c r="AD83" s="812" t="s">
        <v>74</v>
      </c>
      <c r="AE83" s="813"/>
      <c r="AF83" s="813"/>
      <c r="AG83" s="813"/>
      <c r="AH83" s="813"/>
      <c r="AI83" s="813"/>
      <c r="AJ83" s="77"/>
      <c r="AK83" s="807"/>
      <c r="AL83" s="808"/>
      <c r="AM83" s="808"/>
      <c r="AN83" s="808"/>
      <c r="AO83" s="808"/>
      <c r="AP83" s="808"/>
      <c r="AQ83" s="808"/>
      <c r="AR83" s="809"/>
      <c r="AS83" s="898" t="s">
        <v>75</v>
      </c>
      <c r="AT83" s="899"/>
      <c r="AU83" s="810"/>
      <c r="AV83" s="810"/>
      <c r="AW83" s="810"/>
      <c r="AX83" s="810"/>
      <c r="AY83" s="811"/>
      <c r="AZ83" s="75" t="s">
        <v>76</v>
      </c>
      <c r="BA83" s="79"/>
    </row>
    <row r="84" spans="1:53" ht="13.5" thickBot="1" x14ac:dyDescent="0.25">
      <c r="A84" s="853"/>
      <c r="B84"/>
      <c r="C84" s="812" t="s">
        <v>518</v>
      </c>
      <c r="D84" s="813"/>
      <c r="E84" s="813"/>
      <c r="F84" s="813"/>
      <c r="G84" s="813"/>
      <c r="H84" s="813"/>
      <c r="I84" s="77"/>
      <c r="J84" s="814"/>
      <c r="K84" s="815"/>
      <c r="L84" s="815"/>
      <c r="M84" s="815"/>
      <c r="N84" s="815"/>
      <c r="O84" s="815"/>
      <c r="P84" s="815"/>
      <c r="Q84" s="816"/>
      <c r="R84" s="898" t="s">
        <v>77</v>
      </c>
      <c r="S84" s="899"/>
      <c r="T84" s="810"/>
      <c r="U84" s="810"/>
      <c r="V84" s="810"/>
      <c r="W84" s="810"/>
      <c r="X84" s="811"/>
      <c r="Y84" s="75" t="s">
        <v>78</v>
      </c>
      <c r="Z84" s="79"/>
      <c r="AB84" s="853"/>
      <c r="AC84"/>
      <c r="AD84" s="812" t="s">
        <v>518</v>
      </c>
      <c r="AE84" s="813"/>
      <c r="AF84" s="813"/>
      <c r="AG84" s="813"/>
      <c r="AH84" s="813"/>
      <c r="AI84" s="813"/>
      <c r="AJ84" s="77"/>
      <c r="AK84" s="814"/>
      <c r="AL84" s="815"/>
      <c r="AM84" s="815"/>
      <c r="AN84" s="815"/>
      <c r="AO84" s="815"/>
      <c r="AP84" s="815"/>
      <c r="AQ84" s="815"/>
      <c r="AR84" s="816"/>
      <c r="AS84" s="898" t="s">
        <v>77</v>
      </c>
      <c r="AT84" s="899"/>
      <c r="AU84" s="810"/>
      <c r="AV84" s="810"/>
      <c r="AW84" s="810"/>
      <c r="AX84" s="810"/>
      <c r="AY84" s="811"/>
      <c r="AZ84" s="75" t="s">
        <v>78</v>
      </c>
      <c r="BA84" s="79"/>
    </row>
    <row r="85" spans="1:53" ht="13.5" thickBot="1" x14ac:dyDescent="0.25">
      <c r="A85" s="853"/>
      <c r="B85"/>
      <c r="C85" s="841" t="s">
        <v>586</v>
      </c>
      <c r="D85" s="813"/>
      <c r="E85" s="813"/>
      <c r="F85" s="813"/>
      <c r="G85" s="813"/>
      <c r="H85" s="813"/>
      <c r="I85" s="77"/>
      <c r="J85" s="80"/>
      <c r="K85" s="80"/>
      <c r="L85" s="80"/>
      <c r="M85" s="80"/>
      <c r="N85" s="80"/>
      <c r="O85" s="80"/>
      <c r="P85" s="80"/>
      <c r="Q85" s="80"/>
      <c r="R85" s="872" t="s">
        <v>79</v>
      </c>
      <c r="S85" s="873"/>
      <c r="T85" s="874"/>
      <c r="U85" s="874"/>
      <c r="V85" s="874"/>
      <c r="W85" s="874"/>
      <c r="X85" s="875"/>
      <c r="Y85" s="81"/>
      <c r="Z85" s="82"/>
      <c r="AB85" s="853"/>
      <c r="AC85"/>
      <c r="AD85" s="841" t="s">
        <v>586</v>
      </c>
      <c r="AE85" s="813"/>
      <c r="AF85" s="813"/>
      <c r="AG85" s="813"/>
      <c r="AH85" s="813"/>
      <c r="AI85" s="813"/>
      <c r="AJ85" s="77"/>
      <c r="AK85" s="80"/>
      <c r="AL85" s="80"/>
      <c r="AM85" s="80"/>
      <c r="AN85" s="80"/>
      <c r="AO85" s="80"/>
      <c r="AP85" s="80"/>
      <c r="AQ85" s="80"/>
      <c r="AR85" s="80"/>
      <c r="AS85" s="872" t="s">
        <v>79</v>
      </c>
      <c r="AT85" s="873"/>
      <c r="AU85" s="874"/>
      <c r="AV85" s="874"/>
      <c r="AW85" s="874"/>
      <c r="AX85" s="874"/>
      <c r="AY85" s="875"/>
      <c r="AZ85" s="81"/>
      <c r="BA85" s="82"/>
    </row>
    <row r="86" spans="1:53" ht="15" x14ac:dyDescent="0.2">
      <c r="A86" s="904">
        <v>1</v>
      </c>
      <c r="B86"/>
      <c r="C86" s="841" t="s">
        <v>587</v>
      </c>
      <c r="D86" s="813"/>
      <c r="E86" s="813"/>
      <c r="F86" s="813"/>
      <c r="G86" s="813"/>
      <c r="H86" s="813"/>
      <c r="I86" s="77"/>
      <c r="U86" s="45"/>
      <c r="W86" s="781" t="s">
        <v>641</v>
      </c>
      <c r="X86" s="781"/>
      <c r="Y86" s="781"/>
      <c r="Z86" s="781"/>
      <c r="AB86" s="904">
        <f>A86+3</f>
        <v>4</v>
      </c>
      <c r="AC86"/>
      <c r="AD86" s="841" t="s">
        <v>519</v>
      </c>
      <c r="AE86" s="813"/>
      <c r="AF86" s="813"/>
      <c r="AG86" s="813"/>
      <c r="AH86" s="813"/>
      <c r="AI86" s="813"/>
      <c r="AJ86" s="77"/>
      <c r="AV86" s="45"/>
      <c r="AX86" s="781" t="s">
        <v>642</v>
      </c>
      <c r="AY86" s="781"/>
      <c r="AZ86" s="781"/>
      <c r="BA86" s="781"/>
    </row>
    <row r="87" spans="1:53" ht="13.5" thickBot="1" x14ac:dyDescent="0.25">
      <c r="A87" s="904"/>
      <c r="B87"/>
      <c r="C87" s="804" t="s">
        <v>80</v>
      </c>
      <c r="D87" s="805"/>
      <c r="E87" s="805"/>
      <c r="F87" s="805"/>
      <c r="G87" s="805"/>
      <c r="H87" s="805"/>
      <c r="I87" s="806"/>
      <c r="W87" s="781"/>
      <c r="X87" s="781"/>
      <c r="Y87" s="781"/>
      <c r="Z87" s="781"/>
      <c r="AB87" s="904"/>
      <c r="AC87"/>
      <c r="AD87" s="804" t="s">
        <v>80</v>
      </c>
      <c r="AE87" s="805"/>
      <c r="AF87" s="805"/>
      <c r="AG87" s="805"/>
      <c r="AH87" s="805"/>
      <c r="AI87" s="805"/>
      <c r="AJ87" s="806"/>
      <c r="AX87" s="781"/>
      <c r="AY87" s="781"/>
      <c r="AZ87" s="781"/>
      <c r="BA87" s="781"/>
    </row>
    <row r="89" spans="1:53" ht="13.5" thickBot="1" x14ac:dyDescent="0.25"/>
    <row r="90" spans="1:53" ht="18" customHeight="1" x14ac:dyDescent="0.25">
      <c r="A90" s="930" t="s">
        <v>496</v>
      </c>
      <c r="B90"/>
      <c r="C90" s="932" t="s">
        <v>584</v>
      </c>
      <c r="D90" s="933"/>
      <c r="E90" s="933"/>
      <c r="F90" s="933"/>
      <c r="G90" s="933"/>
      <c r="H90" s="933"/>
      <c r="I90" s="933"/>
      <c r="J90" s="933"/>
      <c r="K90" s="933"/>
      <c r="L90" s="934"/>
      <c r="M90" s="935" t="s">
        <v>138</v>
      </c>
      <c r="N90" s="935"/>
      <c r="O90" s="935"/>
      <c r="P90" s="935"/>
      <c r="Q90" s="935"/>
      <c r="R90" s="935"/>
      <c r="S90" s="935"/>
      <c r="T90" s="935"/>
      <c r="U90" s="935"/>
      <c r="V90" s="935"/>
      <c r="W90" s="935"/>
      <c r="X90" s="935"/>
      <c r="Y90" s="935"/>
      <c r="Z90" s="1" t="s">
        <v>749</v>
      </c>
      <c r="AB90" s="930" t="s">
        <v>496</v>
      </c>
      <c r="AC90"/>
      <c r="AD90" s="932" t="s">
        <v>584</v>
      </c>
      <c r="AE90" s="933"/>
      <c r="AF90" s="933"/>
      <c r="AG90" s="933"/>
      <c r="AH90" s="933"/>
      <c r="AI90" s="933"/>
      <c r="AJ90" s="933"/>
      <c r="AK90" s="933"/>
      <c r="AL90" s="933"/>
      <c r="AM90" s="934"/>
      <c r="AN90" s="935" t="s">
        <v>144</v>
      </c>
      <c r="AO90" s="935"/>
      <c r="AP90" s="935"/>
      <c r="AQ90" s="935"/>
      <c r="AR90" s="935"/>
      <c r="AS90" s="935"/>
      <c r="AT90" s="935"/>
      <c r="AU90" s="935"/>
      <c r="AV90" s="935"/>
      <c r="AW90" s="935"/>
      <c r="AX90" s="935"/>
      <c r="AY90" s="935"/>
      <c r="AZ90" s="935"/>
      <c r="BA90" s="1" t="s">
        <v>749</v>
      </c>
    </row>
    <row r="91" spans="1:53" x14ac:dyDescent="0.2">
      <c r="A91" s="931"/>
      <c r="B91"/>
      <c r="C91" s="856" t="s">
        <v>1</v>
      </c>
      <c r="D91" s="857"/>
      <c r="E91" s="857"/>
      <c r="F91" s="857"/>
      <c r="G91" s="857"/>
      <c r="H91" s="857"/>
      <c r="I91" s="857"/>
      <c r="J91" s="857"/>
      <c r="K91" s="857"/>
      <c r="L91" s="858"/>
      <c r="M91" s="893" t="s">
        <v>2</v>
      </c>
      <c r="N91" s="893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 t="s">
        <v>55</v>
      </c>
      <c r="Z91" s="894"/>
      <c r="AB91" s="931"/>
      <c r="AC91"/>
      <c r="AD91" s="856" t="s">
        <v>1</v>
      </c>
      <c r="AE91" s="857"/>
      <c r="AF91" s="857"/>
      <c r="AG91" s="857"/>
      <c r="AH91" s="857"/>
      <c r="AI91" s="857"/>
      <c r="AJ91" s="857"/>
      <c r="AK91" s="857"/>
      <c r="AL91" s="857"/>
      <c r="AM91" s="858"/>
      <c r="AN91" s="893" t="s">
        <v>2</v>
      </c>
      <c r="AO91" s="893"/>
      <c r="AP91" s="893"/>
      <c r="AQ91" s="893"/>
      <c r="AR91" s="893"/>
      <c r="AS91" s="893"/>
      <c r="AT91" s="893"/>
      <c r="AU91" s="893"/>
      <c r="AV91" s="893"/>
      <c r="AW91" s="893"/>
      <c r="AX91" s="893"/>
      <c r="AY91" s="893"/>
      <c r="AZ91" s="893" t="s">
        <v>55</v>
      </c>
      <c r="BA91" s="894"/>
    </row>
    <row r="92" spans="1:53" x14ac:dyDescent="0.2">
      <c r="A92" s="931"/>
      <c r="B92"/>
      <c r="C92" s="856" t="s">
        <v>3</v>
      </c>
      <c r="D92" s="857"/>
      <c r="E92" s="857"/>
      <c r="F92" s="857"/>
      <c r="G92" s="857"/>
      <c r="H92" s="857"/>
      <c r="I92" s="857"/>
      <c r="J92" s="857"/>
      <c r="K92" s="857"/>
      <c r="L92" s="858"/>
      <c r="M92" s="893" t="s">
        <v>4</v>
      </c>
      <c r="N92" s="893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 t="s">
        <v>5</v>
      </c>
      <c r="Z92" s="894"/>
      <c r="AB92" s="931"/>
      <c r="AC92"/>
      <c r="AD92" s="856" t="s">
        <v>3</v>
      </c>
      <c r="AE92" s="857"/>
      <c r="AF92" s="857"/>
      <c r="AG92" s="857"/>
      <c r="AH92" s="857"/>
      <c r="AI92" s="857"/>
      <c r="AJ92" s="857"/>
      <c r="AK92" s="857"/>
      <c r="AL92" s="857"/>
      <c r="AM92" s="858"/>
      <c r="AN92" s="893" t="s">
        <v>4</v>
      </c>
      <c r="AO92" s="893"/>
      <c r="AP92" s="893"/>
      <c r="AQ92" s="893"/>
      <c r="AR92" s="893"/>
      <c r="AS92" s="893"/>
      <c r="AT92" s="893"/>
      <c r="AU92" s="893"/>
      <c r="AV92" s="893"/>
      <c r="AW92" s="893"/>
      <c r="AX92" s="893"/>
      <c r="AY92" s="893"/>
      <c r="AZ92" s="893" t="s">
        <v>5</v>
      </c>
      <c r="BA92" s="894"/>
    </row>
    <row r="93" spans="1:53" x14ac:dyDescent="0.2">
      <c r="A93" s="931"/>
      <c r="B93"/>
      <c r="C93" s="856" t="s">
        <v>56</v>
      </c>
      <c r="D93" s="867"/>
      <c r="E93" s="867"/>
      <c r="F93" s="868"/>
      <c r="G93" s="869" t="s">
        <v>57</v>
      </c>
      <c r="H93" s="870"/>
      <c r="I93" s="870"/>
      <c r="J93" s="870"/>
      <c r="K93" s="870"/>
      <c r="L93" s="870"/>
      <c r="M93" s="870"/>
      <c r="N93" s="870"/>
      <c r="O93" s="870"/>
      <c r="P93" s="870"/>
      <c r="Q93" s="870"/>
      <c r="R93" s="870"/>
      <c r="S93" s="870"/>
      <c r="T93" s="870"/>
      <c r="U93" s="870"/>
      <c r="V93" s="870"/>
      <c r="W93" s="870"/>
      <c r="X93" s="871"/>
      <c r="Y93" s="47"/>
      <c r="Z93" s="48"/>
      <c r="AB93" s="931"/>
      <c r="AC93"/>
      <c r="AD93" s="856" t="s">
        <v>56</v>
      </c>
      <c r="AE93" s="867"/>
      <c r="AF93" s="867"/>
      <c r="AG93" s="868"/>
      <c r="AH93" s="869" t="s">
        <v>57</v>
      </c>
      <c r="AI93" s="870"/>
      <c r="AJ93" s="870"/>
      <c r="AK93" s="870"/>
      <c r="AL93" s="870"/>
      <c r="AM93" s="870"/>
      <c r="AN93" s="870"/>
      <c r="AO93" s="870"/>
      <c r="AP93" s="870"/>
      <c r="AQ93" s="870"/>
      <c r="AR93" s="870"/>
      <c r="AS93" s="870"/>
      <c r="AT93" s="870"/>
      <c r="AU93" s="870"/>
      <c r="AV93" s="870"/>
      <c r="AW93" s="870"/>
      <c r="AX93" s="870"/>
      <c r="AY93" s="871"/>
      <c r="AZ93" s="47"/>
      <c r="BA93" s="48"/>
    </row>
    <row r="94" spans="1:53" ht="15.75" x14ac:dyDescent="0.25">
      <c r="A94" s="931"/>
      <c r="B94"/>
      <c r="C94" s="838" t="s">
        <v>508</v>
      </c>
      <c r="D94" s="839"/>
      <c r="E94" s="839"/>
      <c r="F94" s="840"/>
      <c r="G94" s="817" t="s">
        <v>617</v>
      </c>
      <c r="H94" s="818"/>
      <c r="I94" s="818"/>
      <c r="J94" s="818"/>
      <c r="K94" s="819"/>
      <c r="L94" s="851" t="s">
        <v>702</v>
      </c>
      <c r="M94" s="851"/>
      <c r="N94" s="851"/>
      <c r="O94" s="851"/>
      <c r="P94" s="851"/>
      <c r="Q94" s="851"/>
      <c r="R94" s="851"/>
      <c r="S94" s="851"/>
      <c r="T94" s="851"/>
      <c r="U94" s="851"/>
      <c r="V94" s="851"/>
      <c r="W94" s="851"/>
      <c r="X94" s="851"/>
      <c r="Y94" s="851"/>
      <c r="Z94" s="852"/>
      <c r="AB94" s="931"/>
      <c r="AC94"/>
      <c r="AD94" s="838" t="s">
        <v>508</v>
      </c>
      <c r="AE94" s="839"/>
      <c r="AF94" s="839"/>
      <c r="AG94" s="840"/>
      <c r="AH94" s="817" t="s">
        <v>617</v>
      </c>
      <c r="AI94" s="818"/>
      <c r="AJ94" s="818"/>
      <c r="AK94" s="818"/>
      <c r="AL94" s="819"/>
      <c r="AM94" s="851" t="s">
        <v>702</v>
      </c>
      <c r="AN94" s="851"/>
      <c r="AO94" s="851"/>
      <c r="AP94" s="851"/>
      <c r="AQ94" s="851"/>
      <c r="AR94" s="851"/>
      <c r="AS94" s="851"/>
      <c r="AT94" s="851"/>
      <c r="AU94" s="851"/>
      <c r="AV94" s="851"/>
      <c r="AW94" s="851"/>
      <c r="AX94" s="851"/>
      <c r="AY94" s="851"/>
      <c r="AZ94" s="851"/>
      <c r="BA94" s="852"/>
    </row>
    <row r="95" spans="1:53" ht="15.6" customHeight="1" x14ac:dyDescent="0.2">
      <c r="A95" s="931"/>
      <c r="B95"/>
      <c r="C95" s="856"/>
      <c r="D95" s="857"/>
      <c r="E95" s="857"/>
      <c r="F95" s="858"/>
      <c r="G95" s="817" t="s">
        <v>618</v>
      </c>
      <c r="H95" s="818"/>
      <c r="I95" s="818"/>
      <c r="J95" s="818"/>
      <c r="K95" s="819"/>
      <c r="L95" s="883" t="s">
        <v>6</v>
      </c>
      <c r="M95" s="883"/>
      <c r="N95" s="884"/>
      <c r="O95" s="884"/>
      <c r="P95" s="884"/>
      <c r="Q95" s="884"/>
      <c r="R95" s="883" t="s">
        <v>7</v>
      </c>
      <c r="S95" s="883"/>
      <c r="T95" s="883"/>
      <c r="U95" s="883"/>
      <c r="V95" s="883"/>
      <c r="W95" s="858" t="s">
        <v>689</v>
      </c>
      <c r="X95" s="893"/>
      <c r="Y95" s="893"/>
      <c r="Z95" s="894"/>
      <c r="AB95" s="931"/>
      <c r="AC95"/>
      <c r="AD95" s="856"/>
      <c r="AE95" s="857"/>
      <c r="AF95" s="857"/>
      <c r="AG95" s="858"/>
      <c r="AH95" s="817" t="s">
        <v>618</v>
      </c>
      <c r="AI95" s="818"/>
      <c r="AJ95" s="818"/>
      <c r="AK95" s="818"/>
      <c r="AL95" s="819"/>
      <c r="AM95" s="883" t="s">
        <v>6</v>
      </c>
      <c r="AN95" s="883"/>
      <c r="AO95" s="884"/>
      <c r="AP95" s="884"/>
      <c r="AQ95" s="884"/>
      <c r="AR95" s="884"/>
      <c r="AS95" s="883" t="s">
        <v>7</v>
      </c>
      <c r="AT95" s="883"/>
      <c r="AU95" s="883"/>
      <c r="AV95" s="883"/>
      <c r="AW95" s="883"/>
      <c r="AX95" s="858" t="s">
        <v>689</v>
      </c>
      <c r="AY95" s="893"/>
      <c r="AZ95" s="893"/>
      <c r="BA95" s="894"/>
    </row>
    <row r="96" spans="1:53" ht="16.5" thickBot="1" x14ac:dyDescent="0.3">
      <c r="A96" s="931"/>
      <c r="B96"/>
      <c r="C96" s="856"/>
      <c r="D96" s="857"/>
      <c r="E96" s="857"/>
      <c r="F96" s="858"/>
      <c r="G96" s="50"/>
      <c r="H96" s="51"/>
      <c r="I96" s="51"/>
      <c r="J96" s="51"/>
      <c r="K96" s="52"/>
      <c r="L96" s="846" t="s">
        <v>8</v>
      </c>
      <c r="M96" s="847"/>
      <c r="N96" s="848"/>
      <c r="O96" s="848"/>
      <c r="P96" s="848"/>
      <c r="Q96" s="849"/>
      <c r="R96" s="928"/>
      <c r="S96" s="928"/>
      <c r="T96" s="928"/>
      <c r="U96" s="928"/>
      <c r="V96" s="928"/>
      <c r="W96" s="895"/>
      <c r="X96" s="896"/>
      <c r="Y96" s="896"/>
      <c r="Z96" s="897"/>
      <c r="AB96" s="931"/>
      <c r="AC96"/>
      <c r="AD96" s="856"/>
      <c r="AE96" s="857"/>
      <c r="AF96" s="857"/>
      <c r="AG96" s="858"/>
      <c r="AH96" s="50"/>
      <c r="AI96" s="51"/>
      <c r="AJ96" s="51"/>
      <c r="AK96" s="51"/>
      <c r="AL96" s="52"/>
      <c r="AM96" s="846" t="s">
        <v>8</v>
      </c>
      <c r="AN96" s="847"/>
      <c r="AO96" s="848"/>
      <c r="AP96" s="848"/>
      <c r="AQ96" s="848"/>
      <c r="AR96" s="849"/>
      <c r="AS96" s="928"/>
      <c r="AT96" s="928"/>
      <c r="AU96" s="928"/>
      <c r="AV96" s="928"/>
      <c r="AW96" s="928"/>
      <c r="AX96" s="895"/>
      <c r="AY96" s="896"/>
      <c r="AZ96" s="896"/>
      <c r="BA96" s="897"/>
    </row>
    <row r="97" spans="1:53" ht="13.5" customHeight="1" thickBot="1" x14ac:dyDescent="0.25">
      <c r="A97" s="901" t="s">
        <v>750</v>
      </c>
      <c r="B97"/>
      <c r="C97" s="861"/>
      <c r="D97" s="862"/>
      <c r="E97" s="863"/>
      <c r="F97" s="820" t="s">
        <v>9</v>
      </c>
      <c r="G97" s="829" t="s">
        <v>82</v>
      </c>
      <c r="H97" s="835"/>
      <c r="I97" s="836"/>
      <c r="J97" s="829" t="s">
        <v>83</v>
      </c>
      <c r="K97" s="835"/>
      <c r="L97" s="836"/>
      <c r="M97" s="829" t="s">
        <v>84</v>
      </c>
      <c r="N97" s="830"/>
      <c r="O97" s="831"/>
      <c r="P97" s="829" t="s">
        <v>85</v>
      </c>
      <c r="Q97" s="830"/>
      <c r="R97" s="831"/>
      <c r="S97" s="829" t="s">
        <v>86</v>
      </c>
      <c r="T97" s="830"/>
      <c r="U97" s="831"/>
      <c r="V97" s="842" t="s">
        <v>87</v>
      </c>
      <c r="W97" s="830"/>
      <c r="X97" s="831"/>
      <c r="Y97" s="53" t="s">
        <v>10</v>
      </c>
      <c r="Z97" s="54" t="s">
        <v>60</v>
      </c>
      <c r="AB97" s="901" t="s">
        <v>750</v>
      </c>
      <c r="AC97"/>
      <c r="AD97" s="861"/>
      <c r="AE97" s="862"/>
      <c r="AF97" s="863"/>
      <c r="AG97" s="820" t="s">
        <v>9</v>
      </c>
      <c r="AH97" s="829" t="s">
        <v>82</v>
      </c>
      <c r="AI97" s="835"/>
      <c r="AJ97" s="836"/>
      <c r="AK97" s="829" t="s">
        <v>83</v>
      </c>
      <c r="AL97" s="835"/>
      <c r="AM97" s="836"/>
      <c r="AN97" s="829" t="s">
        <v>84</v>
      </c>
      <c r="AO97" s="830"/>
      <c r="AP97" s="831"/>
      <c r="AQ97" s="829" t="s">
        <v>85</v>
      </c>
      <c r="AR97" s="830"/>
      <c r="AS97" s="831"/>
      <c r="AT97" s="829" t="s">
        <v>86</v>
      </c>
      <c r="AU97" s="830"/>
      <c r="AV97" s="831"/>
      <c r="AW97" s="842" t="s">
        <v>87</v>
      </c>
      <c r="AX97" s="830"/>
      <c r="AY97" s="831"/>
      <c r="AZ97" s="53" t="s">
        <v>10</v>
      </c>
      <c r="BA97" s="54" t="s">
        <v>60</v>
      </c>
    </row>
    <row r="98" spans="1:53" ht="27" customHeight="1" thickBot="1" x14ac:dyDescent="0.25">
      <c r="A98" s="902"/>
      <c r="B98"/>
      <c r="C98" s="864"/>
      <c r="D98" s="865"/>
      <c r="E98" s="866"/>
      <c r="F98" s="821"/>
      <c r="G98" s="155" t="s">
        <v>493</v>
      </c>
      <c r="H98" s="156" t="s">
        <v>494</v>
      </c>
      <c r="I98" s="157" t="s">
        <v>516</v>
      </c>
      <c r="J98" s="155" t="s">
        <v>493</v>
      </c>
      <c r="K98" s="156" t="s">
        <v>494</v>
      </c>
      <c r="L98" s="157" t="s">
        <v>516</v>
      </c>
      <c r="M98" s="155" t="s">
        <v>493</v>
      </c>
      <c r="N98" s="156" t="s">
        <v>494</v>
      </c>
      <c r="O98" s="157" t="s">
        <v>516</v>
      </c>
      <c r="P98" s="155" t="s">
        <v>493</v>
      </c>
      <c r="Q98" s="156" t="s">
        <v>494</v>
      </c>
      <c r="R98" s="157" t="s">
        <v>516</v>
      </c>
      <c r="S98" s="155" t="s">
        <v>493</v>
      </c>
      <c r="T98" s="156" t="s">
        <v>494</v>
      </c>
      <c r="U98" s="157" t="s">
        <v>516</v>
      </c>
      <c r="V98" s="155" t="s">
        <v>493</v>
      </c>
      <c r="W98" s="156" t="s">
        <v>494</v>
      </c>
      <c r="X98" s="157" t="s">
        <v>516</v>
      </c>
      <c r="Y98" s="881" t="s">
        <v>15</v>
      </c>
      <c r="Z98" s="882"/>
      <c r="AB98" s="902"/>
      <c r="AC98"/>
      <c r="AD98" s="864"/>
      <c r="AE98" s="865"/>
      <c r="AF98" s="866"/>
      <c r="AG98" s="821"/>
      <c r="AH98" s="155" t="s">
        <v>493</v>
      </c>
      <c r="AI98" s="156" t="s">
        <v>494</v>
      </c>
      <c r="AJ98" s="157" t="s">
        <v>516</v>
      </c>
      <c r="AK98" s="155" t="s">
        <v>493</v>
      </c>
      <c r="AL98" s="156" t="s">
        <v>494</v>
      </c>
      <c r="AM98" s="157" t="s">
        <v>516</v>
      </c>
      <c r="AN98" s="155" t="s">
        <v>493</v>
      </c>
      <c r="AO98" s="156" t="s">
        <v>494</v>
      </c>
      <c r="AP98" s="157" t="s">
        <v>516</v>
      </c>
      <c r="AQ98" s="155" t="s">
        <v>493</v>
      </c>
      <c r="AR98" s="156" t="s">
        <v>494</v>
      </c>
      <c r="AS98" s="157" t="s">
        <v>516</v>
      </c>
      <c r="AT98" s="155" t="s">
        <v>493</v>
      </c>
      <c r="AU98" s="156" t="s">
        <v>494</v>
      </c>
      <c r="AV98" s="157" t="s">
        <v>516</v>
      </c>
      <c r="AW98" s="155" t="s">
        <v>493</v>
      </c>
      <c r="AX98" s="156" t="s">
        <v>494</v>
      </c>
      <c r="AY98" s="157" t="s">
        <v>516</v>
      </c>
      <c r="AZ98" s="881" t="s">
        <v>15</v>
      </c>
      <c r="BA98" s="882"/>
    </row>
    <row r="99" spans="1:53" ht="18.600000000000001" customHeight="1" x14ac:dyDescent="0.2">
      <c r="A99" s="902"/>
      <c r="B99"/>
      <c r="C99" s="843">
        <v>1</v>
      </c>
      <c r="D99" s="795" t="s">
        <v>64</v>
      </c>
      <c r="E99" s="601" t="s">
        <v>16</v>
      </c>
      <c r="F99" s="55" t="s">
        <v>31</v>
      </c>
      <c r="G99" s="634" t="str">
        <f>TEXT((TIME(0,LEFT('Erwachsene-DOSB 2020'!W7,FIND(":",'Erwachsene-DOSB 2020'!W7)-1),RIGHT('Erwachsene-DOSB 2020'!W7,2)))*$BC$56,"[mm]:ss")</f>
        <v>25:01</v>
      </c>
      <c r="H99" s="99" t="str">
        <f>TEXT((TIME(0,LEFT('Erwachsene-DOSB 2020'!X7,FIND(":",'Erwachsene-DOSB 2020'!X7)-1),RIGHT('Erwachsene-DOSB 2020'!X7,2)))*$BC$56,"[mm]:ss")</f>
        <v>22:34</v>
      </c>
      <c r="I99" s="100" t="str">
        <f>TEXT((TIME(0,LEFT('Erwachsene-DOSB 2020'!Y7,FIND(":",'Erwachsene-DOSB 2020'!Y7)-1),RIGHT('Erwachsene-DOSB 2020'!Y7,2)))*$BC$56,"[mm]:ss")</f>
        <v>19:47</v>
      </c>
      <c r="J99" s="637" t="str">
        <f>TEXT((TIME(0,LEFT('Erwachsene-DOSB 2020'!Z7,FIND(":",'Erwachsene-DOSB 2020'!Z7)-1),RIGHT('Erwachsene-DOSB 2020'!Z7,2)))*$BC$56,"[mm]:ss")</f>
        <v>26:05</v>
      </c>
      <c r="K99" s="99" t="str">
        <f>TEXT((TIME(0,LEFT('Erwachsene-DOSB 2020'!AA7,FIND(":",'Erwachsene-DOSB 2020'!AA7)-1),RIGHT('Erwachsene-DOSB 2020'!AA7,2)))*$BC$56,"[mm]:ss")</f>
        <v>23:17</v>
      </c>
      <c r="L99" s="100" t="str">
        <f>TEXT((TIME(0,LEFT('Erwachsene-DOSB 2020'!AB7,FIND(":",'Erwachsene-DOSB 2020'!AB7)-1),RIGHT('Erwachsene-DOSB 2020'!AB7,2)))*$BC$56,"[mm]:ss")</f>
        <v>20:08</v>
      </c>
      <c r="M99" s="108" t="str">
        <f>TEXT((TIME(0,LEFT('Erwachsene-DOSB 2020'!AC7,FIND(":",'Erwachsene-DOSB 2020'!AC7)-1),RIGHT('Erwachsene-DOSB 2020'!AC7,2)))*$BC$56,"[mm]:ss")</f>
        <v>27:07</v>
      </c>
      <c r="N99" s="99" t="str">
        <f>TEXT((TIME(0,LEFT('Erwachsene-DOSB 2020'!AD7,FIND(":",'Erwachsene-DOSB 2020'!AD7)-1),RIGHT('Erwachsene-DOSB 2020'!AD7,2)))*$BC$56,"[mm]:ss")</f>
        <v>23:58</v>
      </c>
      <c r="O99" s="100" t="str">
        <f>TEXT((TIME(0,LEFT('Erwachsene-DOSB 2020'!AE7,FIND(":",'Erwachsene-DOSB 2020'!AE7)-1),RIGHT('Erwachsene-DOSB 2020'!AE7,2)))*$BC$56,"[mm]:ss")</f>
        <v>20:49</v>
      </c>
      <c r="P99" s="108" t="str">
        <f>TEXT((TIME(0,LEFT('Erwachsene-DOSB 2020'!AF7,FIND(":",'Erwachsene-DOSB 2020'!AF7)-1),RIGHT('Erwachsene-DOSB 2020'!AF7,2)))*$BC$56,"[mm]:ss")</f>
        <v>27:50</v>
      </c>
      <c r="Q99" s="99" t="str">
        <f>TEXT((TIME(0,LEFT('Erwachsene-DOSB 2020'!AG7,FIND(":",'Erwachsene-DOSB 2020'!AG7)-1),RIGHT('Erwachsene-DOSB 2020'!AG7,2)))*$BC$56,"[mm]:ss")</f>
        <v>24:41</v>
      </c>
      <c r="R99" s="100" t="str">
        <f>TEXT((TIME(0,LEFT('Erwachsene-DOSB 2020'!AH7,FIND(":",'Erwachsene-DOSB 2020'!AH7)-1),RIGHT('Erwachsene-DOSB 2020'!AH7,2)))*$BC$56,"[mm]:ss")</f>
        <v>21:31</v>
      </c>
      <c r="S99" s="108" t="str">
        <f>TEXT((TIME(0,LEFT('Erwachsene-DOSB 2020'!AI7,FIND(":",'Erwachsene-DOSB 2020'!AI7)-1),RIGHT('Erwachsene-DOSB 2020'!AI7,2)))*$BC$56,"[mm]:ss")</f>
        <v>28:32</v>
      </c>
      <c r="T99" s="99" t="str">
        <f>TEXT((TIME(0,LEFT('Erwachsene-DOSB 2020'!AJ7,FIND(":",'Erwachsene-DOSB 2020'!AJ7)-1),RIGHT('Erwachsene-DOSB 2020'!AJ7,2)))*$BC$56,"[mm]:ss")</f>
        <v>25:23</v>
      </c>
      <c r="U99" s="100" t="str">
        <f>TEXT((TIME(0,LEFT('Erwachsene-DOSB 2020'!AK7,FIND(":",'Erwachsene-DOSB 2020'!AK7)-1),RIGHT('Erwachsene-DOSB 2020'!AK7,2)))*$BC$56,"[mm]:ss")</f>
        <v>22:14</v>
      </c>
      <c r="V99" s="108" t="str">
        <f>TEXT((TIME(0,LEFT('Erwachsene-DOSB 2020'!AL7,FIND(":",'Erwachsene-DOSB 2020'!AL7)-1),RIGHT('Erwachsene-DOSB 2020'!AL7,2)))*$BC$56,"[mm]:ss")</f>
        <v>29:03</v>
      </c>
      <c r="W99" s="99" t="str">
        <f>TEXT((TIME(0,LEFT('Erwachsene-DOSB 2020'!AM7,FIND(":",'Erwachsene-DOSB 2020'!AM7)-1),RIGHT('Erwachsene-DOSB 2020'!AM7,2)))*$BC$56,"[mm]:ss")</f>
        <v>25:54</v>
      </c>
      <c r="X99" s="100" t="str">
        <f>TEXT((TIME(0,LEFT('Erwachsene-DOSB 2020'!AN7,FIND(":",'Erwachsene-DOSB 2020'!AN7)-1),RIGHT('Erwachsene-DOSB 2020'!AN7,2)))*$BC$56,"[mm]:ss")</f>
        <v>22:45</v>
      </c>
      <c r="Y99" s="180"/>
      <c r="Z99" s="181"/>
      <c r="AB99" s="902"/>
      <c r="AC99"/>
      <c r="AD99" s="843">
        <v>1</v>
      </c>
      <c r="AE99" s="795" t="s">
        <v>64</v>
      </c>
      <c r="AF99" s="601" t="s">
        <v>16</v>
      </c>
      <c r="AG99" s="55" t="s">
        <v>31</v>
      </c>
      <c r="AH99" s="98" t="str">
        <f>TEXT((TIME(0,LEFT('Erwachsene-DOSB 2020'!W39,FIND(":",'Erwachsene-DOSB 2020'!W39)-1),RIGHT('Erwachsene-DOSB 2020'!W39,2)))*$BC$56,"[mm]:ss")</f>
        <v>23:17</v>
      </c>
      <c r="AI99" s="99" t="str">
        <f>TEXT((TIME(0,LEFT('Erwachsene-DOSB 2020'!X39,FIND(":",'Erwachsene-DOSB 2020'!X39)-1),RIGHT('Erwachsene-DOSB 2020'!X39,2)))*$BC$56,"[mm]:ss")</f>
        <v>20:29</v>
      </c>
      <c r="AJ99" s="100" t="str">
        <f>TEXT((TIME(0,LEFT('Erwachsene-DOSB 2020'!Y39,FIND(":",'Erwachsene-DOSB 2020'!Y39)-1),RIGHT('Erwachsene-DOSB 2020'!Y39,2)))*$BC$56,"[mm]:ss")</f>
        <v>17:20</v>
      </c>
      <c r="AK99" s="108" t="str">
        <f>TEXT((TIME(0,LEFT('Erwachsene-DOSB 2020'!Z39,FIND(":",'Erwachsene-DOSB 2020'!Z39)-1),RIGHT('Erwachsene-DOSB 2020'!Z39,2)))*$BC$56,"[mm]:ss")</f>
        <v>24:30</v>
      </c>
      <c r="AL99" s="99" t="str">
        <f>TEXT((TIME(0,LEFT('Erwachsene-DOSB 2020'!AA39,FIND(":",'Erwachsene-DOSB 2020'!AA39)-1),RIGHT('Erwachsene-DOSB 2020'!AA39,2)))*$BC$56,"[mm]:ss")</f>
        <v>21:21</v>
      </c>
      <c r="AM99" s="100" t="str">
        <f>TEXT((TIME(0,LEFT('Erwachsene-DOSB 2020'!AB39,FIND(":",'Erwachsene-DOSB 2020'!AB39)-1),RIGHT('Erwachsene-DOSB 2020'!AB39,2)))*$BC$56,"[mm]:ss")</f>
        <v>18:12</v>
      </c>
      <c r="AN99" s="108" t="str">
        <f>TEXT((TIME(0,LEFT('Erwachsene-DOSB 2020'!AC39,FIND(":",'Erwachsene-DOSB 2020'!AC39)-1),RIGHT('Erwachsene-DOSB 2020'!AC39,2)))*$BC$56,"[mm]:ss")</f>
        <v>25:01</v>
      </c>
      <c r="AO99" s="99" t="str">
        <f>TEXT((TIME(0,LEFT('Erwachsene-DOSB 2020'!AD39,FIND(":",'Erwachsene-DOSB 2020'!AD39)-1),RIGHT('Erwachsene-DOSB 2020'!AD39,2)))*$BC$56,"[mm]:ss")</f>
        <v>21:53</v>
      </c>
      <c r="AP99" s="100" t="str">
        <f>TEXT((TIME(0,LEFT('Erwachsene-DOSB 2020'!AE39,FIND(":",'Erwachsene-DOSB 2020'!AE39)-1),RIGHT('Erwachsene-DOSB 2020'!AE39,2)))*$BC$56,"[mm]:ss")</f>
        <v>18:44</v>
      </c>
      <c r="AQ99" s="108" t="str">
        <f>TEXT((TIME(0,LEFT('Erwachsene-DOSB 2020'!AF39,FIND(":",'Erwachsene-DOSB 2020'!AF39)-1),RIGHT('Erwachsene-DOSB 2020'!AF39,2)))*$BC$56,"[mm]:ss")</f>
        <v>25:44</v>
      </c>
      <c r="AR99" s="99" t="str">
        <f>TEXT((TIME(0,LEFT('Erwachsene-DOSB 2020'!AG39,FIND(":",'Erwachsene-DOSB 2020'!AG39)-1),RIGHT('Erwachsene-DOSB 2020'!AG39,2)))*$BC$56,"[mm]:ss")</f>
        <v>22:34</v>
      </c>
      <c r="AS99" s="100" t="str">
        <f>TEXT((TIME(0,LEFT('Erwachsene-DOSB 2020'!AH39,FIND(":",'Erwachsene-DOSB 2020'!AH39)-1),RIGHT('Erwachsene-DOSB 2020'!AH39,2)))*$BC$56,"[mm]:ss")</f>
        <v>19:26</v>
      </c>
      <c r="AT99" s="108" t="str">
        <f>TEXT((TIME(0,LEFT('Erwachsene-DOSB 2020'!AI39,FIND(":",'Erwachsene-DOSB 2020'!AI39)-1),RIGHT('Erwachsene-DOSB 2020'!AI39,2)))*$BC$56,"[mm]:ss")</f>
        <v>26:15</v>
      </c>
      <c r="AU99" s="99" t="str">
        <f>TEXT((TIME(0,LEFT('Erwachsene-DOSB 2020'!AJ39,FIND(":",'Erwachsene-DOSB 2020'!AJ39)-1),RIGHT('Erwachsene-DOSB 2020'!AJ39,2)))*$BC$56,"[mm]:ss")</f>
        <v>23:06</v>
      </c>
      <c r="AV99" s="100" t="str">
        <f>TEXT((TIME(0,LEFT('Erwachsene-DOSB 2020'!AK39,FIND(":",'Erwachsene-DOSB 2020'!AK39)-1),RIGHT('Erwachsene-DOSB 2020'!AK39,2)))*$BC$56,"[mm]:ss")</f>
        <v>19:57</v>
      </c>
      <c r="AW99" s="108" t="str">
        <f>TEXT((TIME(0,LEFT('Erwachsene-DOSB 2020'!AL39,FIND(":",'Erwachsene-DOSB 2020'!AL39)-1),RIGHT('Erwachsene-DOSB 2020'!AL39,2)))*$BC$56,"[mm]:ss")</f>
        <v>26:36</v>
      </c>
      <c r="AX99" s="99" t="str">
        <f>TEXT((TIME(0,LEFT('Erwachsene-DOSB 2020'!AM39,FIND(":",'Erwachsene-DOSB 2020'!AM39)-1),RIGHT('Erwachsene-DOSB 2020'!AM39,2)))*$BC$56,"[mm]:ss")</f>
        <v>23:27</v>
      </c>
      <c r="AY99" s="100" t="str">
        <f>TEXT((TIME(0,LEFT('Erwachsene-DOSB 2020'!AN39,FIND(":",'Erwachsene-DOSB 2020'!AN39)-1),RIGHT('Erwachsene-DOSB 2020'!AN39,2)))*$BC$56,"[mm]:ss")</f>
        <v>20:18</v>
      </c>
      <c r="AZ99" s="180"/>
      <c r="BA99" s="181"/>
    </row>
    <row r="100" spans="1:53" ht="18.600000000000001" customHeight="1" x14ac:dyDescent="0.2">
      <c r="A100" s="902"/>
      <c r="B100"/>
      <c r="C100" s="844"/>
      <c r="D100" s="796"/>
      <c r="E100" s="10" t="s">
        <v>17</v>
      </c>
      <c r="F100" s="58" t="s">
        <v>500</v>
      </c>
      <c r="G100" s="101" t="str">
        <f>TEXT((TIME(0,LEFT('Erwachsene-DOSB 2020'!W8,FIND(":",'Erwachsene-DOSB 2020'!W8)-1),RIGHT('Erwachsene-DOSB 2020'!W8,2)))*$BC$57,"[mm]:ss")</f>
        <v>100:06</v>
      </c>
      <c r="H100" s="102" t="str">
        <f>TEXT((TIME(0,LEFT('Erwachsene-DOSB 2020'!X8,FIND(":",'Erwachsene-DOSB 2020'!X8)-1),RIGHT('Erwachsene-DOSB 2020'!X8,2)))*$BC$57,"[mm]:ss")</f>
        <v>87:20</v>
      </c>
      <c r="I100" s="103" t="str">
        <f>TEXT((TIME(0,LEFT('Erwachsene-DOSB 2020'!Y8,FIND(":",'Erwachsene-DOSB 2020'!Y8)-1),RIGHT('Erwachsene-DOSB 2020'!Y8,2)))*$BC$57,"[mm]:ss")</f>
        <v>76:29</v>
      </c>
      <c r="J100" s="109" t="str">
        <f>TEXT((TIME(0,LEFT('Erwachsene-DOSB 2020'!Z8,FIND(":",'Erwachsene-DOSB 2020'!Z8)-1),RIGHT('Erwachsene-DOSB 2020'!Z8,2)))*$BC$57,"[mm]:ss")</f>
        <v>102:33</v>
      </c>
      <c r="K100" s="102" t="str">
        <f>TEXT((TIME(0,LEFT('Erwachsene-DOSB 2020'!AA8,FIND(":",'Erwachsene-DOSB 2020'!AA8)-1),RIGHT('Erwachsene-DOSB 2020'!AA8,2)))*$BC$57,"[mm]:ss")</f>
        <v>89:47</v>
      </c>
      <c r="L100" s="103" t="str">
        <f>TEXT((TIME(0,LEFT('Erwachsene-DOSB 2020'!AB8,FIND(":",'Erwachsene-DOSB 2020'!AB8)-1),RIGHT('Erwachsene-DOSB 2020'!AB8,2)))*$BC$57,"[mm]:ss")</f>
        <v>77:42</v>
      </c>
      <c r="M100" s="109" t="str">
        <f>TEXT((TIME(0,LEFT('Erwachsene-DOSB 2020'!AC8,FIND(":",'Erwachsene-DOSB 2020'!AC8)-1),RIGHT('Erwachsene-DOSB 2020'!AC8,2)))*$BC$57,"[mm]:ss")</f>
        <v>105:10</v>
      </c>
      <c r="N100" s="102" t="str">
        <f>TEXT((TIME(0,LEFT('Erwachsene-DOSB 2020'!AD8,FIND(":",'Erwachsene-DOSB 2020'!AD8)-1),RIGHT('Erwachsene-DOSB 2020'!AD8,2)))*$BC$57,"[mm]:ss")</f>
        <v>92:35</v>
      </c>
      <c r="O100" s="103" t="str">
        <f>TEXT((TIME(0,LEFT('Erwachsene-DOSB 2020'!AE8,FIND(":",'Erwachsene-DOSB 2020'!AE8)-1),RIGHT('Erwachsene-DOSB 2020'!AE8,2)))*$BC$57,"[mm]:ss")</f>
        <v>79:59</v>
      </c>
      <c r="P100" s="109" t="str">
        <f>TEXT((TIME(0,LEFT('Erwachsene-DOSB 2020'!AF8,FIND(":",'Erwachsene-DOSB 2020'!AF8)-1),RIGHT('Erwachsene-DOSB 2020'!AF8,2)))*$BC$57,"[mm]:ss")</f>
        <v>107:59</v>
      </c>
      <c r="Q100" s="102" t="str">
        <f>TEXT((TIME(0,LEFT('Erwachsene-DOSB 2020'!AG8,FIND(":",'Erwachsene-DOSB 2020'!AG8)-1),RIGHT('Erwachsene-DOSB 2020'!AG8,2)))*$BC$57,"[mm]:ss")</f>
        <v>95:22</v>
      </c>
      <c r="R100" s="103" t="str">
        <f>TEXT((TIME(0,LEFT('Erwachsene-DOSB 2020'!AH8,FIND(":",'Erwachsene-DOSB 2020'!AH8)-1),RIGHT('Erwachsene-DOSB 2020'!AH8,2)))*$BC$57,"[mm]:ss")</f>
        <v>82:47</v>
      </c>
      <c r="S100" s="109" t="str">
        <f>TEXT((TIME(0,LEFT('Erwachsene-DOSB 2020'!AI8,FIND(":",'Erwachsene-DOSB 2020'!AI8)-1),RIGHT('Erwachsene-DOSB 2020'!AI8,2)))*$BC$57,"[mm]:ss")</f>
        <v>110:57</v>
      </c>
      <c r="T100" s="102" t="str">
        <f>TEXT((TIME(0,LEFT('Erwachsene-DOSB 2020'!AJ8,FIND(":",'Erwachsene-DOSB 2020'!AJ8)-1),RIGHT('Erwachsene-DOSB 2020'!AJ8,2)))*$BC$57,"[mm]:ss")</f>
        <v>98:21</v>
      </c>
      <c r="U100" s="103" t="str">
        <f>TEXT((TIME(0,LEFT('Erwachsene-DOSB 2020'!AK8,FIND(":",'Erwachsene-DOSB 2020'!AK8)-1),RIGHT('Erwachsene-DOSB 2020'!AK8,2)))*$BC$57,"[mm]:ss")</f>
        <v>85:45</v>
      </c>
      <c r="V100" s="109" t="str">
        <f>TEXT((TIME(0,LEFT('Erwachsene-DOSB 2020'!AL8,FIND(":",'Erwachsene-DOSB 2020'!AL8)-1),RIGHT('Erwachsene-DOSB 2020'!AL8,2)))*$BC$57,"[mm]:ss")</f>
        <v>114:58</v>
      </c>
      <c r="W100" s="102" t="str">
        <f>TEXT((TIME(0,LEFT('Erwachsene-DOSB 2020'!AM8,FIND(":",'Erwachsene-DOSB 2020'!AM8)-1),RIGHT('Erwachsene-DOSB 2020'!AM8,2)))*$BC$57,"[mm]:ss")</f>
        <v>102:22</v>
      </c>
      <c r="X100" s="103" t="str">
        <f>TEXT((TIME(0,LEFT('Erwachsene-DOSB 2020'!AN8,FIND(":",'Erwachsene-DOSB 2020'!AN8)-1),RIGHT('Erwachsene-DOSB 2020'!AN8,2)))*$BC$57,"[mm]:ss")</f>
        <v>89:47</v>
      </c>
      <c r="Y100" s="182"/>
      <c r="Z100" s="183"/>
      <c r="AB100" s="902"/>
      <c r="AC100"/>
      <c r="AD100" s="844"/>
      <c r="AE100" s="796"/>
      <c r="AF100" s="10" t="s">
        <v>17</v>
      </c>
      <c r="AG100" s="58" t="s">
        <v>500</v>
      </c>
      <c r="AH100" s="101" t="str">
        <f>TEXT((TIME(0,LEFT('Erwachsene-DOSB 2020'!W40,FIND(":",'Erwachsene-DOSB 2020'!W40)-1),RIGHT('Erwachsene-DOSB 2020'!W40,2)))*$BC$57,"[mm]:ss")</f>
        <v>87:51</v>
      </c>
      <c r="AI100" s="102" t="str">
        <f>TEXT((TIME(0,LEFT('Erwachsene-DOSB 2020'!X40,FIND(":",'Erwachsene-DOSB 2020'!X40)-1),RIGHT('Erwachsene-DOSB 2020'!X40,2)))*$BC$57,"[mm]:ss")</f>
        <v>76:50</v>
      </c>
      <c r="AJ100" s="103" t="str">
        <f>TEXT((TIME(0,LEFT('Erwachsene-DOSB 2020'!Y40,FIND(":",'Erwachsene-DOSB 2020'!Y40)-1),RIGHT('Erwachsene-DOSB 2020'!Y40,2)))*$BC$57,"[mm]:ss")</f>
        <v>66:41</v>
      </c>
      <c r="AK100" s="109" t="str">
        <f>TEXT((TIME(0,LEFT('Erwachsene-DOSB 2020'!Z40,FIND(":",'Erwachsene-DOSB 2020'!Z40)-1),RIGHT('Erwachsene-DOSB 2020'!Z40,2)))*$BC$57,"[mm]:ss")</f>
        <v>92:45</v>
      </c>
      <c r="AL100" s="102" t="str">
        <f>TEXT((TIME(0,LEFT('Erwachsene-DOSB 2020'!AA40,FIND(":",'Erwachsene-DOSB 2020'!AA40)-1),RIGHT('Erwachsene-DOSB 2020'!AA40,2)))*$BC$57,"[mm]:ss")</f>
        <v>80:30</v>
      </c>
      <c r="AM100" s="103" t="str">
        <f>TEXT((TIME(0,LEFT('Erwachsene-DOSB 2020'!AB40,FIND(":",'Erwachsene-DOSB 2020'!AB40)-1),RIGHT('Erwachsene-DOSB 2020'!AB40,2)))*$BC$57,"[mm]:ss")</f>
        <v>68:47</v>
      </c>
      <c r="AN100" s="109" t="str">
        <f>TEXT((TIME(0,LEFT('Erwachsene-DOSB 2020'!AC40,FIND(":",'Erwachsene-DOSB 2020'!AC40)-1),RIGHT('Erwachsene-DOSB 2020'!AC40,2)))*$BC$57,"[mm]:ss")</f>
        <v>96:04</v>
      </c>
      <c r="AO100" s="102" t="str">
        <f>TEXT((TIME(0,LEFT('Erwachsene-DOSB 2020'!AD40,FIND(":",'Erwachsene-DOSB 2020'!AD40)-1),RIGHT('Erwachsene-DOSB 2020'!AD40,2)))*$BC$57,"[mm]:ss")</f>
        <v>83:39</v>
      </c>
      <c r="AP100" s="103" t="str">
        <f>TEXT((TIME(0,LEFT('Erwachsene-DOSB 2020'!AE40,FIND(":",'Erwachsene-DOSB 2020'!AE40)-1),RIGHT('Erwachsene-DOSB 2020'!AE40,2)))*$BC$57,"[mm]:ss")</f>
        <v>71:03</v>
      </c>
      <c r="AQ100" s="109" t="str">
        <f>TEXT((TIME(0,LEFT('Erwachsene-DOSB 2020'!AF40,FIND(":",'Erwachsene-DOSB 2020'!AF40)-1),RIGHT('Erwachsene-DOSB 2020'!AF40,2)))*$BC$57,"[mm]:ss")</f>
        <v>99:24</v>
      </c>
      <c r="AR100" s="102" t="str">
        <f>TEXT((TIME(0,LEFT('Erwachsene-DOSB 2020'!AG40,FIND(":",'Erwachsene-DOSB 2020'!AG40)-1),RIGHT('Erwachsene-DOSB 2020'!AG40,2)))*$BC$57,"[mm]:ss")</f>
        <v>86:48</v>
      </c>
      <c r="AS100" s="103" t="str">
        <f>TEXT((TIME(0,LEFT('Erwachsene-DOSB 2020'!AH40,FIND(":",'Erwachsene-DOSB 2020'!AH40)-1),RIGHT('Erwachsene-DOSB 2020'!AH40,2)))*$BC$57,"[mm]:ss")</f>
        <v>74:12</v>
      </c>
      <c r="AT100" s="109" t="str">
        <f>TEXT((TIME(0,LEFT('Erwachsene-DOSB 2020'!AI40,FIND(":",'Erwachsene-DOSB 2020'!AI40)-1),RIGHT('Erwachsene-DOSB 2020'!AI40,2)))*$BC$57,"[mm]:ss")</f>
        <v>102:54</v>
      </c>
      <c r="AU100" s="102" t="str">
        <f>TEXT((TIME(0,LEFT('Erwachsene-DOSB 2020'!AJ40,FIND(":",'Erwachsene-DOSB 2020'!AJ40)-1),RIGHT('Erwachsene-DOSB 2020'!AJ40,2)))*$BC$57,"[mm]:ss")</f>
        <v>90:18</v>
      </c>
      <c r="AV100" s="103" t="str">
        <f>TEXT((TIME(0,LEFT('Erwachsene-DOSB 2020'!AK40,FIND(":",'Erwachsene-DOSB 2020'!AK40)-1),RIGHT('Erwachsene-DOSB 2020'!AK40,2)))*$BC$57,"[mm]:ss")</f>
        <v>77:42</v>
      </c>
      <c r="AW100" s="109" t="str">
        <f>TEXT((TIME(0,LEFT('Erwachsene-DOSB 2020'!AL40,FIND(":",'Erwachsene-DOSB 2020'!AL40)-1),RIGHT('Erwachsene-DOSB 2020'!AL40,2)))*$BC$57,"[mm]:ss")</f>
        <v>107:17</v>
      </c>
      <c r="AX100" s="102" t="str">
        <f>TEXT((TIME(0,LEFT('Erwachsene-DOSB 2020'!AM40,FIND(":",'Erwachsene-DOSB 2020'!AM40)-1),RIGHT('Erwachsene-DOSB 2020'!AM40,2)))*$BC$57,"[mm]:ss")</f>
        <v>94:40</v>
      </c>
      <c r="AY100" s="103" t="str">
        <f>TEXT((TIME(0,LEFT('Erwachsene-DOSB 2020'!AN40,FIND(":",'Erwachsene-DOSB 2020'!AN40)-1),RIGHT('Erwachsene-DOSB 2020'!AN40,2)))*$BC$57,"[mm]:ss")</f>
        <v>82:05</v>
      </c>
      <c r="AZ100" s="182"/>
      <c r="BA100" s="183"/>
    </row>
    <row r="101" spans="1:53" ht="18.600000000000001" customHeight="1" x14ac:dyDescent="0.2">
      <c r="A101" s="902"/>
      <c r="B101"/>
      <c r="C101" s="844"/>
      <c r="D101" s="796"/>
      <c r="E101" s="801" t="s">
        <v>21</v>
      </c>
      <c r="F101" s="793" t="s">
        <v>155</v>
      </c>
      <c r="G101" s="832" t="s">
        <v>305</v>
      </c>
      <c r="H101" s="833"/>
      <c r="I101" s="834"/>
      <c r="J101" s="832" t="s">
        <v>174</v>
      </c>
      <c r="K101" s="833"/>
      <c r="L101" s="833"/>
      <c r="M101" s="833"/>
      <c r="N101" s="833"/>
      <c r="O101" s="833"/>
      <c r="P101" s="833"/>
      <c r="Q101" s="833"/>
      <c r="R101" s="833"/>
      <c r="S101" s="833"/>
      <c r="T101" s="833"/>
      <c r="U101" s="833"/>
      <c r="V101" s="833"/>
      <c r="W101" s="833"/>
      <c r="X101" s="834"/>
      <c r="Y101" s="184"/>
      <c r="Z101" s="185"/>
      <c r="AB101" s="902"/>
      <c r="AC101"/>
      <c r="AD101" s="844"/>
      <c r="AE101" s="796"/>
      <c r="AF101" s="801" t="s">
        <v>21</v>
      </c>
      <c r="AG101" s="793" t="s">
        <v>155</v>
      </c>
      <c r="AH101" s="832" t="s">
        <v>305</v>
      </c>
      <c r="AI101" s="833"/>
      <c r="AJ101" s="834"/>
      <c r="AK101" s="832" t="s">
        <v>174</v>
      </c>
      <c r="AL101" s="833"/>
      <c r="AM101" s="833"/>
      <c r="AN101" s="833"/>
      <c r="AO101" s="833"/>
      <c r="AP101" s="833"/>
      <c r="AQ101" s="833"/>
      <c r="AR101" s="833"/>
      <c r="AS101" s="833"/>
      <c r="AT101" s="833"/>
      <c r="AU101" s="833"/>
      <c r="AV101" s="833"/>
      <c r="AW101" s="833"/>
      <c r="AX101" s="833"/>
      <c r="AY101" s="834"/>
      <c r="AZ101" s="184"/>
      <c r="BA101" s="185"/>
    </row>
    <row r="102" spans="1:53" ht="18.600000000000001" customHeight="1" x14ac:dyDescent="0.2">
      <c r="A102" s="902"/>
      <c r="B102"/>
      <c r="C102" s="844"/>
      <c r="D102" s="796"/>
      <c r="E102" s="792"/>
      <c r="F102" s="794"/>
      <c r="G102" s="101" t="str">
        <f>TEXT((TIME(0,LEFT('Erwachsene-DOSB 2020'!W10,FIND(":",'Erwachsene-DOSB 2020'!W10)-1),RIGHT('Erwachsene-DOSB 2020'!W10,2)))*$BC$59,"[mm]:ss")</f>
        <v>37:06</v>
      </c>
      <c r="H102" s="102" t="str">
        <f>TEXT((TIME(0,LEFT('Erwachsene-DOSB 2020'!X10,FIND(":",'Erwachsene-DOSB 2020'!X10)-1),RIGHT('Erwachsene-DOSB 2020'!X10,2)))*$BC$59,"[mm]:ss")</f>
        <v>30:27</v>
      </c>
      <c r="I102" s="103" t="str">
        <f>TEXT((TIME(0,LEFT('Erwachsene-DOSB 2020'!Y10,FIND(":",'Erwachsene-DOSB 2020'!Y10)-1),RIGHT('Erwachsene-DOSB 2020'!Y10,2)))*$BC$59,"[mm]:ss")</f>
        <v>22:34</v>
      </c>
      <c r="J102" s="109" t="str">
        <f>TEXT((TIME(0,LEFT('Erwachsene-DOSB 2020'!Z10,FIND(":",'Erwachsene-DOSB 2020'!Z10)-1),RIGHT('Erwachsene-DOSB 2020'!Z10,2)))*$BC$59,"[mm]:ss")</f>
        <v>18:54</v>
      </c>
      <c r="K102" s="102" t="str">
        <f>TEXT((TIME(0,LEFT('Erwachsene-DOSB 2020'!AA10,FIND(":",'Erwachsene-DOSB 2020'!AA10)-1),RIGHT('Erwachsene-DOSB 2020'!AA10,2)))*$BC$59,"[mm]:ss")</f>
        <v>15:45</v>
      </c>
      <c r="L102" s="103" t="str">
        <f>TEXT((TIME(0,LEFT('Erwachsene-DOSB 2020'!AB10,FIND(":",'Erwachsene-DOSB 2020'!AB10)-1),RIGHT('Erwachsene-DOSB 2020'!AB10,2)))*$BC$59,"[mm]:ss")</f>
        <v>12:05</v>
      </c>
      <c r="M102" s="109" t="str">
        <f>TEXT((TIME(0,LEFT('Erwachsene-DOSB 2020'!AC10,FIND(":",'Erwachsene-DOSB 2020'!AC10)-1),RIGHT('Erwachsene-DOSB 2020'!AC10,2)))*$BC$59,"[mm]:ss")</f>
        <v>19:31</v>
      </c>
      <c r="N102" s="102" t="str">
        <f>TEXT((TIME(0,LEFT('Erwachsene-DOSB 2020'!AD10,FIND(":",'Erwachsene-DOSB 2020'!AD10)-1),RIGHT('Erwachsene-DOSB 2020'!AD10,2)))*$BC$59,"[mm]:ss")</f>
        <v>16:06</v>
      </c>
      <c r="O102" s="103" t="str">
        <f>TEXT((TIME(0,LEFT('Erwachsene-DOSB 2020'!AE10,FIND(":",'Erwachsene-DOSB 2020'!AE10)-1),RIGHT('Erwachsene-DOSB 2020'!AE10,2)))*$BC$59,"[mm]:ss")</f>
        <v>12:31</v>
      </c>
      <c r="P102" s="109" t="str">
        <f>TEXT((TIME(0,LEFT('Erwachsene-DOSB 2020'!AF10,FIND(":",'Erwachsene-DOSB 2020'!AF10)-1),RIGHT('Erwachsene-DOSB 2020'!AF10,2)))*$BC$59,"[mm]:ss")</f>
        <v>19:57</v>
      </c>
      <c r="Q102" s="102" t="str">
        <f>TEXT((TIME(0,LEFT('Erwachsene-DOSB 2020'!AG10,FIND(":",'Erwachsene-DOSB 2020'!AG10)-1),RIGHT('Erwachsene-DOSB 2020'!AG10,2)))*$BC$59,"[mm]:ss")</f>
        <v>16:22</v>
      </c>
      <c r="R102" s="103" t="str">
        <f>TEXT((TIME(0,LEFT('Erwachsene-DOSB 2020'!AH10,FIND(":",'Erwachsene-DOSB 2020'!AH10)-1),RIGHT('Erwachsene-DOSB 2020'!AH10,2)))*$BC$59,"[mm]:ss")</f>
        <v>12:46</v>
      </c>
      <c r="S102" s="109" t="str">
        <f>TEXT((TIME(0,LEFT('Erwachsene-DOSB 2020'!AI10,FIND(":",'Erwachsene-DOSB 2020'!AI10)-1),RIGHT('Erwachsene-DOSB 2020'!AI10,2)))*$BC$59,"[mm]:ss")</f>
        <v>20:23</v>
      </c>
      <c r="T102" s="102" t="str">
        <f>TEXT((TIME(0,LEFT('Erwachsene-DOSB 2020'!AJ10,FIND(":",'Erwachsene-DOSB 2020'!AJ10)-1),RIGHT('Erwachsene-DOSB 2020'!AJ10,2)))*$BC$59,"[mm]:ss")</f>
        <v>16:32</v>
      </c>
      <c r="U102" s="103" t="str">
        <f>TEXT((TIME(0,LEFT('Erwachsene-DOSB 2020'!AK10,FIND(":",'Erwachsene-DOSB 2020'!AK10)-1),RIGHT('Erwachsene-DOSB 2020'!AK10,2)))*$BC$59,"[mm]:ss")</f>
        <v>12:52</v>
      </c>
      <c r="V102" s="109" t="str">
        <f>TEXT((TIME(0,LEFT('Erwachsene-DOSB 2020'!AL10,FIND(":",'Erwachsene-DOSB 2020'!AL10)-1),RIGHT('Erwachsene-DOSB 2020'!AL10,2)))*$BC$59,"[mm]:ss")</f>
        <v>20:49</v>
      </c>
      <c r="W102" s="102" t="str">
        <f>TEXT((TIME(0,LEFT('Erwachsene-DOSB 2020'!AM10,FIND(":",'Erwachsene-DOSB 2020'!AM10)-1),RIGHT('Erwachsene-DOSB 2020'!AM10,2)))*$BC$59,"[mm]:ss")</f>
        <v>16:53</v>
      </c>
      <c r="X102" s="103" t="str">
        <f>TEXT((TIME(0,LEFT('Erwachsene-DOSB 2020'!AN10,FIND(":",'Erwachsene-DOSB 2020'!AN10)-1),RIGHT('Erwachsene-DOSB 2020'!AN10,2)))*$BC$59,"[mm]:ss")</f>
        <v>13:18</v>
      </c>
      <c r="Y102" s="184"/>
      <c r="Z102" s="185"/>
      <c r="AB102" s="902"/>
      <c r="AC102"/>
      <c r="AD102" s="844"/>
      <c r="AE102" s="796"/>
      <c r="AF102" s="792"/>
      <c r="AG102" s="794"/>
      <c r="AH102" s="101" t="str">
        <f>TEXT((TIME(0,LEFT('Erwachsene-DOSB 2020'!W42,FIND(":",'Erwachsene-DOSB 2020'!W42)-1),RIGHT('Erwachsene-DOSB 2020'!W42,2)))*$BC$59,"[mm]:ss")</f>
        <v>36:13</v>
      </c>
      <c r="AI102" s="102" t="str">
        <f>TEXT((TIME(0,LEFT('Erwachsene-DOSB 2020'!X42,FIND(":",'Erwachsene-DOSB 2020'!X42)-1),RIGHT('Erwachsene-DOSB 2020'!X42,2)))*$BC$59,"[mm]:ss")</f>
        <v>29:13</v>
      </c>
      <c r="AJ102" s="103" t="str">
        <f>TEXT((TIME(0,LEFT('Erwachsene-DOSB 2020'!Y42,FIND(":",'Erwachsene-DOSB 2020'!Y42)-1),RIGHT('Erwachsene-DOSB 2020'!Y42,2)))*$BC$59,"[mm]:ss")</f>
        <v>21:42</v>
      </c>
      <c r="AK102" s="109" t="str">
        <f>TEXT((TIME(0,LEFT('Erwachsene-DOSB 2020'!Z42,FIND(":",'Erwachsene-DOSB 2020'!Z42)-1),RIGHT('Erwachsene-DOSB 2020'!Z42,2)))*$BC$59,"[mm]:ss")</f>
        <v>18:17</v>
      </c>
      <c r="AL102" s="102" t="str">
        <f>TEXT((TIME(0,LEFT('Erwachsene-DOSB 2020'!AA42,FIND(":",'Erwachsene-DOSB 2020'!AA42)-1),RIGHT('Erwachsene-DOSB 2020'!AA42,2)))*$BC$59,"[mm]:ss")</f>
        <v>15:03</v>
      </c>
      <c r="AM102" s="103" t="str">
        <f>TEXT((TIME(0,LEFT('Erwachsene-DOSB 2020'!AB42,FIND(":",'Erwachsene-DOSB 2020'!AB42)-1),RIGHT('Erwachsene-DOSB 2020'!AB42,2)))*$BC$59,"[mm]:ss")</f>
        <v>11:17</v>
      </c>
      <c r="AN102" s="109" t="str">
        <f>TEXT((TIME(0,LEFT('Erwachsene-DOSB 2020'!AC42,FIND(":",'Erwachsene-DOSB 2020'!AC42)-1),RIGHT('Erwachsene-DOSB 2020'!AC42,2)))*$BC$59,"[mm]:ss")</f>
        <v>18:44</v>
      </c>
      <c r="AO102" s="102" t="str">
        <f>TEXT((TIME(0,LEFT('Erwachsene-DOSB 2020'!AD42,FIND(":",'Erwachsene-DOSB 2020'!AD42)-1),RIGHT('Erwachsene-DOSB 2020'!AD42,2)))*$BC$59,"[mm]:ss")</f>
        <v>15:19</v>
      </c>
      <c r="AP102" s="103" t="str">
        <f>TEXT((TIME(0,LEFT('Erwachsene-DOSB 2020'!AE42,FIND(":",'Erwachsene-DOSB 2020'!AE42)-1),RIGHT('Erwachsene-DOSB 2020'!AE42,2)))*$BC$59,"[mm]:ss")</f>
        <v>11:54</v>
      </c>
      <c r="AQ102" s="109" t="str">
        <f>TEXT((TIME(0,LEFT('Erwachsene-DOSB 2020'!AF42,FIND(":",'Erwachsene-DOSB 2020'!AF42)-1),RIGHT('Erwachsene-DOSB 2020'!AF42,2)))*$BC$59,"[mm]:ss")</f>
        <v>19:05</v>
      </c>
      <c r="AR102" s="102" t="str">
        <f>TEXT((TIME(0,LEFT('Erwachsene-DOSB 2020'!AG42,FIND(":",'Erwachsene-DOSB 2020'!AG42)-1),RIGHT('Erwachsene-DOSB 2020'!AG42,2)))*$BC$59,"[mm]:ss")</f>
        <v>15:29</v>
      </c>
      <c r="AS102" s="103" t="str">
        <f>TEXT((TIME(0,LEFT('Erwachsene-DOSB 2020'!AH42,FIND(":",'Erwachsene-DOSB 2020'!AH42)-1),RIGHT('Erwachsene-DOSB 2020'!AH42,2)))*$BC$59,"[mm]:ss")</f>
        <v>11:59</v>
      </c>
      <c r="AT102" s="109" t="str">
        <f>TEXT((TIME(0,LEFT('Erwachsene-DOSB 2020'!AI42,FIND(":",'Erwachsene-DOSB 2020'!AI42)-1),RIGHT('Erwachsene-DOSB 2020'!AI42,2)))*$BC$59,"[mm]:ss")</f>
        <v>19:20</v>
      </c>
      <c r="AU102" s="102" t="str">
        <f>TEXT((TIME(0,LEFT('Erwachsene-DOSB 2020'!AJ42,FIND(":",'Erwachsene-DOSB 2020'!AJ42)-1),RIGHT('Erwachsene-DOSB 2020'!AJ42,2)))*$BC$59,"[mm]:ss")</f>
        <v>15:50</v>
      </c>
      <c r="AV102" s="103" t="str">
        <f>TEXT((TIME(0,LEFT('Erwachsene-DOSB 2020'!AK42,FIND(":",'Erwachsene-DOSB 2020'!AK42)-1),RIGHT('Erwachsene-DOSB 2020'!AK42,2)))*$BC$59,"[mm]:ss")</f>
        <v>12:05</v>
      </c>
      <c r="AW102" s="109" t="str">
        <f>TEXT((TIME(0,LEFT('Erwachsene-DOSB 2020'!AL42,FIND(":",'Erwachsene-DOSB 2020'!AL42)-1),RIGHT('Erwachsene-DOSB 2020'!AL42,2)))*$BC$59,"[mm]:ss")</f>
        <v>19:20</v>
      </c>
      <c r="AX102" s="102" t="str">
        <f>TEXT((TIME(0,LEFT('Erwachsene-DOSB 2020'!AM42,FIND(":",'Erwachsene-DOSB 2020'!AM42)-1),RIGHT('Erwachsene-DOSB 2020'!AM42,2)))*$BC$59,"[mm]:ss")</f>
        <v>16:01</v>
      </c>
      <c r="AY102" s="103" t="str">
        <f>TEXT((TIME(0,LEFT('Erwachsene-DOSB 2020'!AN42,FIND(":",'Erwachsene-DOSB 2020'!AN42)-1),RIGHT('Erwachsene-DOSB 2020'!AN42,2)))*$BC$59,"[mm]:ss")</f>
        <v>12:10</v>
      </c>
      <c r="AZ102" s="184"/>
      <c r="BA102" s="185"/>
    </row>
    <row r="103" spans="1:53" ht="18.600000000000001" customHeight="1" x14ac:dyDescent="0.2">
      <c r="A103" s="902"/>
      <c r="B103"/>
      <c r="C103" s="844"/>
      <c r="D103" s="796"/>
      <c r="E103" s="106" t="s">
        <v>22</v>
      </c>
      <c r="F103" s="58" t="s">
        <v>501</v>
      </c>
      <c r="G103" s="101" t="str">
        <f>TEXT((TIME(0,LEFT('Erwachsene-DOSB 2020'!W11,FIND(":",'Erwachsene-DOSB 2020'!W11)-1),RIGHT('Erwachsene-DOSB 2020'!W11,2)))*$BC$60,"[mm]:ss")</f>
        <v>79:17</v>
      </c>
      <c r="H103" s="102" t="str">
        <f>TEXT((TIME(0,LEFT('Erwachsene-DOSB 2020'!X11,FIND(":",'Erwachsene-DOSB 2020'!X11)-1),RIGHT('Erwachsene-DOSB 2020'!X11,2)))*$BC$60,"[mm]:ss")</f>
        <v>72:27</v>
      </c>
      <c r="I103" s="103" t="str">
        <f>TEXT((TIME(0,LEFT('Erwachsene-DOSB 2020'!Y11,FIND(":",'Erwachsene-DOSB 2020'!Y11)-1),RIGHT('Erwachsene-DOSB 2020'!Y11,2)))*$BC$60,"[mm]:ss")</f>
        <v>65:06</v>
      </c>
      <c r="J103" s="109" t="str">
        <f>TEXT((TIME(0,LEFT('Erwachsene-DOSB 2020'!Z11,FIND(":",'Erwachsene-DOSB 2020'!Z11)-1),RIGHT('Erwachsene-DOSB 2020'!Z11,2)))*$BC$60,"[mm]:ss")</f>
        <v>81:54</v>
      </c>
      <c r="K103" s="102" t="str">
        <f>TEXT((TIME(0,LEFT('Erwachsene-DOSB 2020'!AA11,FIND(":",'Erwachsene-DOSB 2020'!AA11)-1),RIGHT('Erwachsene-DOSB 2020'!AA11,2)))*$BC$60,"[mm]:ss")</f>
        <v>74:33</v>
      </c>
      <c r="L103" s="103" t="str">
        <f>TEXT((TIME(0,LEFT('Erwachsene-DOSB 2020'!AB11,FIND(":",'Erwachsene-DOSB 2020'!AB11)-1),RIGHT('Erwachsene-DOSB 2020'!AB11,2)))*$BC$60,"[mm]:ss")</f>
        <v>67:12</v>
      </c>
      <c r="M103" s="109" t="str">
        <f>TEXT((TIME(0,LEFT('Erwachsene-DOSB 2020'!AC11,FIND(":",'Erwachsene-DOSB 2020'!AC11)-1),RIGHT('Erwachsene-DOSB 2020'!AC11,2)))*$BC$60,"[mm]:ss")</f>
        <v>84:00</v>
      </c>
      <c r="N103" s="102" t="str">
        <f>TEXT((TIME(0,LEFT('Erwachsene-DOSB 2020'!AD11,FIND(":",'Erwachsene-DOSB 2020'!AD11)-1),RIGHT('Erwachsene-DOSB 2020'!AD11,2)))*$BC$60,"[mm]:ss")</f>
        <v>76:39</v>
      </c>
      <c r="O103" s="103" t="str">
        <f>TEXT((TIME(0,LEFT('Erwachsene-DOSB 2020'!AE11,FIND(":",'Erwachsene-DOSB 2020'!AE11)-1),RIGHT('Erwachsene-DOSB 2020'!AE11,2)))*$BC$60,"[mm]:ss")</f>
        <v>69:18</v>
      </c>
      <c r="P103" s="109" t="str">
        <f>TEXT((TIME(0,LEFT('Erwachsene-DOSB 2020'!AF11,FIND(":",'Erwachsene-DOSB 2020'!AF11)-1),RIGHT('Erwachsene-DOSB 2020'!AF11,2)))*$BC$60,"[mm]:ss")</f>
        <v>86:38</v>
      </c>
      <c r="Q103" s="102" t="str">
        <f>TEXT((TIME(0,LEFT('Erwachsene-DOSB 2020'!AG11,FIND(":",'Erwachsene-DOSB 2020'!AG11)-1),RIGHT('Erwachsene-DOSB 2020'!AG11,2)))*$BC$60,"[mm]:ss")</f>
        <v>78:14</v>
      </c>
      <c r="R103" s="103" t="str">
        <f>TEXT((TIME(0,LEFT('Erwachsene-DOSB 2020'!AH11,FIND(":",'Erwachsene-DOSB 2020'!AH11)-1),RIGHT('Erwachsene-DOSB 2020'!AH11,2)))*$BC$60,"[mm]:ss")</f>
        <v>70:53</v>
      </c>
      <c r="S103" s="109" t="str">
        <f>TEXT((TIME(0,LEFT('Erwachsene-DOSB 2020'!AI11,FIND(":",'Erwachsene-DOSB 2020'!AI11)-1),RIGHT('Erwachsene-DOSB 2020'!AI11,2)))*$BC$60,"[mm]:ss")</f>
        <v>88:28</v>
      </c>
      <c r="T103" s="102" t="str">
        <f>TEXT((TIME(0,LEFT('Erwachsene-DOSB 2020'!AJ11,FIND(":",'Erwachsene-DOSB 2020'!AJ11)-1),RIGHT('Erwachsene-DOSB 2020'!AJ11,2)))*$BC$60,"[mm]:ss")</f>
        <v>80:20</v>
      </c>
      <c r="U103" s="103" t="str">
        <f>TEXT((TIME(0,LEFT('Erwachsene-DOSB 2020'!AK11,FIND(":",'Erwachsene-DOSB 2020'!AK11)-1),RIGHT('Erwachsene-DOSB 2020'!AK11,2)))*$BC$60,"[mm]:ss")</f>
        <v>73:30</v>
      </c>
      <c r="V103" s="109" t="str">
        <f>TEXT((TIME(0,LEFT('Erwachsene-DOSB 2020'!AL11,FIND(":",'Erwachsene-DOSB 2020'!AL11)-1),RIGHT('Erwachsene-DOSB 2020'!AL11,2)))*$BC$60,"[mm]:ss")</f>
        <v>92:40</v>
      </c>
      <c r="W103" s="102" t="str">
        <f>TEXT((TIME(0,LEFT('Erwachsene-DOSB 2020'!AM11,FIND(":",'Erwachsene-DOSB 2020'!AM11)-1),RIGHT('Erwachsene-DOSB 2020'!AM11,2)))*$BC$60,"[mm]:ss")</f>
        <v>82:57</v>
      </c>
      <c r="X103" s="103" t="str">
        <f>TEXT((TIME(0,LEFT('Erwachsene-DOSB 2020'!AN11,FIND(":",'Erwachsene-DOSB 2020'!AN11)-1),RIGHT('Erwachsene-DOSB 2020'!AN11,2)))*$BC$60,"[mm]:ss")</f>
        <v>75:36</v>
      </c>
      <c r="Y103" s="182"/>
      <c r="Z103" s="183"/>
      <c r="AB103" s="902"/>
      <c r="AC103"/>
      <c r="AD103" s="844"/>
      <c r="AE103" s="796"/>
      <c r="AF103" s="106" t="s">
        <v>22</v>
      </c>
      <c r="AG103" s="58" t="s">
        <v>501</v>
      </c>
      <c r="AH103" s="101" t="str">
        <f>TEXT((TIME(0,LEFT('Erwachsene-DOSB 2020'!W44,FIND(":",'Erwachsene-DOSB 2020'!W44)-1),RIGHT('Erwachsene-DOSB 2020'!W44,2)))*$BC$60,"[mm]:ss")</f>
        <v>71:56</v>
      </c>
      <c r="AI103" s="102" t="str">
        <f>TEXT((TIME(0,LEFT('Erwachsene-DOSB 2020'!X44,FIND(":",'Erwachsene-DOSB 2020'!X44)-1),RIGHT('Erwachsene-DOSB 2020'!X44,2)))*$BC$60,"[mm]:ss")</f>
        <v>65:38</v>
      </c>
      <c r="AJ103" s="103" t="str">
        <f>TEXT((TIME(0,LEFT('Erwachsene-DOSB 2020'!Y44,FIND(":",'Erwachsene-DOSB 2020'!Y44)-1),RIGHT('Erwachsene-DOSB 2020'!Y44,2)))*$BC$60,"[mm]:ss")</f>
        <v>57:45</v>
      </c>
      <c r="AK103" s="109" t="str">
        <f>TEXT((TIME(0,LEFT('Erwachsene-DOSB 2020'!Z44,FIND(":",'Erwachsene-DOSB 2020'!Z44)-1),RIGHT('Erwachsene-DOSB 2020'!Z44,2)))*$BC$60,"[mm]:ss")</f>
        <v>74:33</v>
      </c>
      <c r="AL103" s="102" t="str">
        <f>TEXT((TIME(0,LEFT('Erwachsene-DOSB 2020'!AA44,FIND(":",'Erwachsene-DOSB 2020'!AA44)-1),RIGHT('Erwachsene-DOSB 2020'!AA44,2)))*$BC$60,"[mm]:ss")</f>
        <v>67:12</v>
      </c>
      <c r="AM103" s="103" t="str">
        <f>TEXT((TIME(0,LEFT('Erwachsene-DOSB 2020'!AB44,FIND(":",'Erwachsene-DOSB 2020'!AB44)-1),RIGHT('Erwachsene-DOSB 2020'!AB44,2)))*$BC$60,"[mm]:ss")</f>
        <v>60:23</v>
      </c>
      <c r="AN103" s="109" t="str">
        <f>TEXT((TIME(0,LEFT('Erwachsene-DOSB 2020'!AC44,FIND(":",'Erwachsene-DOSB 2020'!AC44)-1),RIGHT('Erwachsene-DOSB 2020'!AC44,2)))*$BC$60,"[mm]:ss")</f>
        <v>76:39</v>
      </c>
      <c r="AO103" s="102" t="str">
        <f>TEXT((TIME(0,LEFT('Erwachsene-DOSB 2020'!AD44,FIND(":",'Erwachsene-DOSB 2020'!AD44)-1),RIGHT('Erwachsene-DOSB 2020'!AD44,2)))*$BC$60,"[mm]:ss")</f>
        <v>68:15</v>
      </c>
      <c r="AP103" s="103" t="str">
        <f>TEXT((TIME(0,LEFT('Erwachsene-DOSB 2020'!AE44,FIND(":",'Erwachsene-DOSB 2020'!AE44)-1),RIGHT('Erwachsene-DOSB 2020'!AE44,2)))*$BC$60,"[mm]:ss")</f>
        <v>61:57</v>
      </c>
      <c r="AQ103" s="109" t="str">
        <f>TEXT((TIME(0,LEFT('Erwachsene-DOSB 2020'!AF44,FIND(":",'Erwachsene-DOSB 2020'!AF44)-1),RIGHT('Erwachsene-DOSB 2020'!AF44,2)))*$BC$60,"[mm]:ss")</f>
        <v>79:32</v>
      </c>
      <c r="AR103" s="102" t="str">
        <f>TEXT((TIME(0,LEFT('Erwachsene-DOSB 2020'!AG44,FIND(":",'Erwachsene-DOSB 2020'!AG44)-1),RIGHT('Erwachsene-DOSB 2020'!AG44,2)))*$BC$60,"[mm]:ss")</f>
        <v>70:53</v>
      </c>
      <c r="AS103" s="103" t="str">
        <f>TEXT((TIME(0,LEFT('Erwachsene-DOSB 2020'!AH44,FIND(":",'Erwachsene-DOSB 2020'!AH44)-1),RIGHT('Erwachsene-DOSB 2020'!AH44,2)))*$BC$60,"[mm]:ss")</f>
        <v>63:32</v>
      </c>
      <c r="AT103" s="109" t="str">
        <f>TEXT((TIME(0,LEFT('Erwachsene-DOSB 2020'!AI44,FIND(":",'Erwachsene-DOSB 2020'!AI44)-1),RIGHT('Erwachsene-DOSB 2020'!AI44,2)))*$BC$60,"[mm]:ss")</f>
        <v>82:05</v>
      </c>
      <c r="AU103" s="102" t="str">
        <f>TEXT((TIME(0,LEFT('Erwachsene-DOSB 2020'!AJ44,FIND(":",'Erwachsene-DOSB 2020'!AJ44)-1),RIGHT('Erwachsene-DOSB 2020'!AJ44,2)))*$BC$60,"[mm]:ss")</f>
        <v>72:59</v>
      </c>
      <c r="AV103" s="103" t="str">
        <f>TEXT((TIME(0,LEFT('Erwachsene-DOSB 2020'!AK44,FIND(":",'Erwachsene-DOSB 2020'!AK44)-1),RIGHT('Erwachsene-DOSB 2020'!AK44,2)))*$BC$60,"[mm]:ss")</f>
        <v>65:06</v>
      </c>
      <c r="AW103" s="109" t="str">
        <f>TEXT((TIME(0,LEFT('Erwachsene-DOSB 2020'!AL44,FIND(":",'Erwachsene-DOSB 2020'!AL44)-1),RIGHT('Erwachsene-DOSB 2020'!AL44,2)))*$BC$60,"[mm]:ss")</f>
        <v>85:35</v>
      </c>
      <c r="AX103" s="102" t="str">
        <f>TEXT((TIME(0,LEFT('Erwachsene-DOSB 2020'!AM44,FIND(":",'Erwachsene-DOSB 2020'!AM44)-1),RIGHT('Erwachsene-DOSB 2020'!AM44,2)))*$BC$60,"[mm]:ss")</f>
        <v>75:36</v>
      </c>
      <c r="AY103" s="103" t="str">
        <f>TEXT((TIME(0,LEFT('Erwachsene-DOSB 2020'!AN44,FIND(":",'Erwachsene-DOSB 2020'!AN44)-1),RIGHT('Erwachsene-DOSB 2020'!AN44,2)))*$BC$60,"[mm]:ss")</f>
        <v>68:15</v>
      </c>
      <c r="AZ103" s="182"/>
      <c r="BA103" s="183"/>
    </row>
    <row r="104" spans="1:53" ht="18.600000000000001" customHeight="1" x14ac:dyDescent="0.2">
      <c r="A104" s="902"/>
      <c r="B104"/>
      <c r="C104" s="844"/>
      <c r="D104" s="796"/>
      <c r="E104" s="106" t="s">
        <v>23</v>
      </c>
      <c r="F104" s="58" t="s">
        <v>502</v>
      </c>
      <c r="G104" s="101" t="str">
        <f>TEXT((TIME(0,LEFT('Erwachsene-DOSB 2020'!W12,FIND(":",'Erwachsene-DOSB 2020'!W12)-1),RIGHT('Erwachsene-DOSB 2020'!W12,2)))*$BC$61,"[mm]:ss")</f>
        <v>70:21</v>
      </c>
      <c r="H104" s="102" t="str">
        <f>TEXT((TIME(0,LEFT('Erwachsene-DOSB 2020'!X12,FIND(":",'Erwachsene-DOSB 2020'!X12)-1),RIGHT('Erwachsene-DOSB 2020'!X12,2)))*$BC$61,"[mm]:ss")</f>
        <v>61:26</v>
      </c>
      <c r="I104" s="103" t="str">
        <f>TEXT((TIME(0,LEFT('Erwachsene-DOSB 2020'!Y12,FIND(":",'Erwachsene-DOSB 2020'!Y12)-1),RIGHT('Erwachsene-DOSB 2020'!Y12,2)))*$BC$61,"[mm]:ss")</f>
        <v>54:05</v>
      </c>
      <c r="J104" s="109" t="str">
        <f>TEXT((TIME(0,LEFT('Erwachsene-DOSB 2020'!Z12,FIND(":",'Erwachsene-DOSB 2020'!Z12)-1),RIGHT('Erwachsene-DOSB 2020'!Z12,2)))*$BC$61,"[mm]:ss")</f>
        <v>72:27</v>
      </c>
      <c r="K104" s="102" t="str">
        <f>TEXT((TIME(0,LEFT('Erwachsene-DOSB 2020'!AA12,FIND(":",'Erwachsene-DOSB 2020'!AA12)-1),RIGHT('Erwachsene-DOSB 2020'!AA12,2)))*$BC$61,"[mm]:ss")</f>
        <v>64:03</v>
      </c>
      <c r="L104" s="103" t="str">
        <f>TEXT((TIME(0,LEFT('Erwachsene-DOSB 2020'!AB12,FIND(":",'Erwachsene-DOSB 2020'!AB12)-1),RIGHT('Erwachsene-DOSB 2020'!AB12,2)))*$BC$61,"[mm]:ss")</f>
        <v>56:11</v>
      </c>
      <c r="M104" s="109" t="str">
        <f>TEXT((TIME(0,LEFT('Erwachsene-DOSB 2020'!AC12,FIND(":",'Erwachsene-DOSB 2020'!AC12)-1),RIGHT('Erwachsene-DOSB 2020'!AC12,2)))*$BC$61,"[mm]:ss")</f>
        <v>75:04</v>
      </c>
      <c r="N104" s="102" t="str">
        <f>TEXT((TIME(0,LEFT('Erwachsene-DOSB 2020'!AD12,FIND(":",'Erwachsene-DOSB 2020'!AD12)-1),RIGHT('Erwachsene-DOSB 2020'!AD12,2)))*$BC$61,"[mm]:ss")</f>
        <v>66:09</v>
      </c>
      <c r="O104" s="103" t="str">
        <f>TEXT((TIME(0,LEFT('Erwachsene-DOSB 2020'!AE12,FIND(":",'Erwachsene-DOSB 2020'!AE12)-1),RIGHT('Erwachsene-DOSB 2020'!AE12,2)))*$BC$61,"[mm]:ss")</f>
        <v>58:17</v>
      </c>
      <c r="P104" s="109" t="str">
        <f>TEXT((TIME(0,LEFT('Erwachsene-DOSB 2020'!AF12,FIND(":",'Erwachsene-DOSB 2020'!AF12)-1),RIGHT('Erwachsene-DOSB 2020'!AF12,2)))*$BC$61,"[mm]:ss")</f>
        <v>77:42</v>
      </c>
      <c r="Q104" s="102" t="str">
        <f>TEXT((TIME(0,LEFT('Erwachsene-DOSB 2020'!AG12,FIND(":",'Erwachsene-DOSB 2020'!AG12)-1),RIGHT('Erwachsene-DOSB 2020'!AG12,2)))*$BC$61,"[mm]:ss")</f>
        <v>68:15</v>
      </c>
      <c r="R104" s="103" t="str">
        <f>TEXT((TIME(0,LEFT('Erwachsene-DOSB 2020'!AH12,FIND(":",'Erwachsene-DOSB 2020'!AH12)-1),RIGHT('Erwachsene-DOSB 2020'!AH12,2)))*$BC$61,"[mm]:ss")</f>
        <v>59:51</v>
      </c>
      <c r="S104" s="109" t="str">
        <f>TEXT((TIME(0,LEFT('Erwachsene-DOSB 2020'!AI12,FIND(":",'Erwachsene-DOSB 2020'!AI12)-1),RIGHT('Erwachsene-DOSB 2020'!AI12,2)))*$BC$61,"[mm]:ss")</f>
        <v>79:17</v>
      </c>
      <c r="T104" s="102" t="str">
        <f>TEXT((TIME(0,LEFT('Erwachsene-DOSB 2020'!AJ12,FIND(":",'Erwachsene-DOSB 2020'!AJ12)-1),RIGHT('Erwachsene-DOSB 2020'!AJ12,2)))*$BC$61,"[mm]:ss")</f>
        <v>69:50</v>
      </c>
      <c r="U104" s="103" t="str">
        <f>TEXT((TIME(0,LEFT('Erwachsene-DOSB 2020'!AK12,FIND(":",'Erwachsene-DOSB 2020'!AK12)-1),RIGHT('Erwachsene-DOSB 2020'!AK12,2)))*$BC$61,"[mm]:ss")</f>
        <v>61:26</v>
      </c>
      <c r="V104" s="109" t="str">
        <f>TEXT((TIME(0,LEFT('Erwachsene-DOSB 2020'!AL12,FIND(":",'Erwachsene-DOSB 2020'!AL12)-1),RIGHT('Erwachsene-DOSB 2020'!AL12,2)))*$BC$61,"[mm]:ss")</f>
        <v>81:54</v>
      </c>
      <c r="W104" s="102" t="str">
        <f>TEXT((TIME(0,LEFT('Erwachsene-DOSB 2020'!AM12,FIND(":",'Erwachsene-DOSB 2020'!AM12)-1),RIGHT('Erwachsene-DOSB 2020'!AM12,2)))*$BC$61,"[mm]:ss")</f>
        <v>71:56</v>
      </c>
      <c r="X104" s="103" t="str">
        <f>TEXT((TIME(0,LEFT('Erwachsene-DOSB 2020'!AN12,FIND(":",'Erwachsene-DOSB 2020'!AN12)-1),RIGHT('Erwachsene-DOSB 2020'!AN12,2)))*$BC$61,"[mm]:ss")</f>
        <v>63:32</v>
      </c>
      <c r="Y104" s="182"/>
      <c r="Z104" s="183"/>
      <c r="AB104" s="902"/>
      <c r="AC104"/>
      <c r="AD104" s="844"/>
      <c r="AE104" s="796"/>
      <c r="AF104" s="106" t="s">
        <v>23</v>
      </c>
      <c r="AG104" s="58" t="s">
        <v>502</v>
      </c>
      <c r="AH104" s="101" t="str">
        <f>TEXT((TIME(0,LEFT('Erwachsene-DOSB 2020'!W45,FIND(":",'Erwachsene-DOSB 2020'!W45)-1),RIGHT('Erwachsene-DOSB 2020'!W45,2)))*$BC$61,"[mm]:ss")</f>
        <v>69:18</v>
      </c>
      <c r="AI104" s="102" t="str">
        <f>TEXT((TIME(0,LEFT('Erwachsene-DOSB 2020'!X45,FIND(":",'Erwachsene-DOSB 2020'!X45)-1),RIGHT('Erwachsene-DOSB 2020'!X45,2)))*$BC$61,"[mm]:ss")</f>
        <v>57:45</v>
      </c>
      <c r="AJ104" s="103" t="str">
        <f>TEXT((TIME(0,LEFT('Erwachsene-DOSB 2020'!Y45,FIND(":",'Erwachsene-DOSB 2020'!Y45)-1),RIGHT('Erwachsene-DOSB 2020'!Y45,2)))*$BC$61,"[mm]:ss")</f>
        <v>47:15</v>
      </c>
      <c r="AK104" s="109" t="str">
        <f>TEXT((TIME(0,LEFT('Erwachsene-DOSB 2020'!Z45,FIND(":",'Erwachsene-DOSB 2020'!Z45)-1),RIGHT('Erwachsene-DOSB 2020'!Z45,2)))*$BC$61,"[mm]:ss")</f>
        <v>71:56</v>
      </c>
      <c r="AL104" s="102" t="str">
        <f>TEXT((TIME(0,LEFT('Erwachsene-DOSB 2020'!AA45,FIND(":",'Erwachsene-DOSB 2020'!AA45)-1),RIGHT('Erwachsene-DOSB 2020'!AA45,2)))*$BC$61,"[mm]:ss")</f>
        <v>59:51</v>
      </c>
      <c r="AM104" s="103" t="str">
        <f>TEXT((TIME(0,LEFT('Erwachsene-DOSB 2020'!AB45,FIND(":",'Erwachsene-DOSB 2020'!AB45)-1),RIGHT('Erwachsene-DOSB 2020'!AB45,2)))*$BC$61,"[mm]:ss")</f>
        <v>48:50</v>
      </c>
      <c r="AN104" s="109" t="str">
        <f>TEXT((TIME(0,LEFT('Erwachsene-DOSB 2020'!AC45,FIND(":",'Erwachsene-DOSB 2020'!AC45)-1),RIGHT('Erwachsene-DOSB 2020'!AC45,2)))*$BC$61,"[mm]:ss")</f>
        <v>74:02</v>
      </c>
      <c r="AO104" s="102" t="str">
        <f>TEXT((TIME(0,LEFT('Erwachsene-DOSB 2020'!AD45,FIND(":",'Erwachsene-DOSB 2020'!AD45)-1),RIGHT('Erwachsene-DOSB 2020'!AD45,2)))*$BC$61,"[mm]:ss")</f>
        <v>61:26</v>
      </c>
      <c r="AP104" s="103" t="str">
        <f>TEXT((TIME(0,LEFT('Erwachsene-DOSB 2020'!AE45,FIND(":",'Erwachsene-DOSB 2020'!AE45)-1),RIGHT('Erwachsene-DOSB 2020'!AE45,2)))*$BC$61,"[mm]:ss")</f>
        <v>49:53</v>
      </c>
      <c r="AQ104" s="109" t="str">
        <f>TEXT((TIME(0,LEFT('Erwachsene-DOSB 2020'!AF45,FIND(":",'Erwachsene-DOSB 2020'!AF45)-1),RIGHT('Erwachsene-DOSB 2020'!AF45,2)))*$BC$61,"[mm]:ss")</f>
        <v>75:04</v>
      </c>
      <c r="AR104" s="102" t="str">
        <f>TEXT((TIME(0,LEFT('Erwachsene-DOSB 2020'!AG45,FIND(":",'Erwachsene-DOSB 2020'!AG45)-1),RIGHT('Erwachsene-DOSB 2020'!AG45,2)))*$BC$61,"[mm]:ss")</f>
        <v>63:00</v>
      </c>
      <c r="AS104" s="103" t="str">
        <f>TEXT((TIME(0,LEFT('Erwachsene-DOSB 2020'!AH45,FIND(":",'Erwachsene-DOSB 2020'!AH45)-1),RIGHT('Erwachsene-DOSB 2020'!AH45,2)))*$BC$61,"[mm]:ss")</f>
        <v>50:24</v>
      </c>
      <c r="AT104" s="109" t="str">
        <f>TEXT((TIME(0,LEFT('Erwachsene-DOSB 2020'!AI45,FIND(":",'Erwachsene-DOSB 2020'!AI45)-1),RIGHT('Erwachsene-DOSB 2020'!AI45,2)))*$BC$61,"[mm]:ss")</f>
        <v>76:08</v>
      </c>
      <c r="AU104" s="102" t="str">
        <f>TEXT((TIME(0,LEFT('Erwachsene-DOSB 2020'!AJ45,FIND(":",'Erwachsene-DOSB 2020'!AJ45)-1),RIGHT('Erwachsene-DOSB 2020'!AJ45,2)))*$BC$61,"[mm]:ss")</f>
        <v>63:32</v>
      </c>
      <c r="AV104" s="103" t="str">
        <f>TEXT((TIME(0,LEFT('Erwachsene-DOSB 2020'!AK45,FIND(":",'Erwachsene-DOSB 2020'!AK45)-1),RIGHT('Erwachsene-DOSB 2020'!AK45,2)))*$BC$61,"[mm]:ss")</f>
        <v>50:56</v>
      </c>
      <c r="AW104" s="109" t="str">
        <f>TEXT((TIME(0,LEFT('Erwachsene-DOSB 2020'!AL45,FIND(":",'Erwachsene-DOSB 2020'!AL45)-1),RIGHT('Erwachsene-DOSB 2020'!AL45,2)))*$BC$61,"[mm]:ss")</f>
        <v>77:11</v>
      </c>
      <c r="AX104" s="102" t="str">
        <f>TEXT((TIME(0,LEFT('Erwachsene-DOSB 2020'!AM45,FIND(":",'Erwachsene-DOSB 2020'!AM45)-1),RIGHT('Erwachsene-DOSB 2020'!AM45,2)))*$BC$61,"[mm]:ss")</f>
        <v>64:34</v>
      </c>
      <c r="AY104" s="103" t="str">
        <f>TEXT((TIME(0,LEFT('Erwachsene-DOSB 2020'!AN45,FIND(":",'Erwachsene-DOSB 2020'!AN45)-1),RIGHT('Erwachsene-DOSB 2020'!AN45,2)))*$BC$61,"[mm]:ss")</f>
        <v>51:59</v>
      </c>
      <c r="AZ104" s="182"/>
      <c r="BA104" s="183"/>
    </row>
    <row r="105" spans="1:53" ht="18.600000000000001" customHeight="1" x14ac:dyDescent="0.2">
      <c r="A105" s="902"/>
      <c r="B105"/>
      <c r="C105" s="844"/>
      <c r="D105" s="796"/>
      <c r="E105" s="106" t="s">
        <v>24</v>
      </c>
      <c r="F105" s="58" t="s">
        <v>427</v>
      </c>
      <c r="G105" s="160">
        <f>H105*(1-$BE$62)</f>
        <v>335.25</v>
      </c>
      <c r="H105" s="149">
        <f>W62-12.5</f>
        <v>372.5</v>
      </c>
      <c r="I105" s="150">
        <f>H105*(1+$BE$62)</f>
        <v>409.75000000000006</v>
      </c>
      <c r="J105" s="160">
        <f>K105*(1-$BE$62)</f>
        <v>324</v>
      </c>
      <c r="K105" s="149">
        <f>H105-12.5</f>
        <v>360</v>
      </c>
      <c r="L105" s="150">
        <f>K105*(1+$BE$62)</f>
        <v>396.00000000000006</v>
      </c>
      <c r="M105" s="160">
        <f>N105*(1-$BE$62)</f>
        <v>312.75</v>
      </c>
      <c r="N105" s="149">
        <f>K105-12.5</f>
        <v>347.5</v>
      </c>
      <c r="O105" s="150">
        <f>N105*(1+$BE$62)</f>
        <v>382.25000000000006</v>
      </c>
      <c r="P105" s="160">
        <f>Q105*(1-$BE$62)</f>
        <v>301.5</v>
      </c>
      <c r="Q105" s="149">
        <f>N105-12.5</f>
        <v>335</v>
      </c>
      <c r="R105" s="150">
        <f>Q105*(1+$BE$62)</f>
        <v>368.50000000000006</v>
      </c>
      <c r="S105" s="160">
        <f>T105*(1-$BE$62)</f>
        <v>290.25</v>
      </c>
      <c r="T105" s="149">
        <f>Q105-12.5</f>
        <v>322.5</v>
      </c>
      <c r="U105" s="150">
        <f>T105*(1+$BE$62)</f>
        <v>354.75000000000006</v>
      </c>
      <c r="V105" s="160">
        <f>W105*(1-$BE$62)</f>
        <v>279</v>
      </c>
      <c r="W105" s="149">
        <f>T105-12.5</f>
        <v>310</v>
      </c>
      <c r="X105" s="150">
        <f>W105*(1+$BE$62)</f>
        <v>341</v>
      </c>
      <c r="Y105" s="182"/>
      <c r="Z105" s="183"/>
      <c r="AB105" s="902"/>
      <c r="AC105"/>
      <c r="AD105" s="844"/>
      <c r="AE105" s="796"/>
      <c r="AF105" s="106" t="s">
        <v>24</v>
      </c>
      <c r="AG105" s="58" t="s">
        <v>427</v>
      </c>
      <c r="AH105" s="160">
        <f>AI105*(1-$BE$62)</f>
        <v>393.75</v>
      </c>
      <c r="AI105" s="149">
        <f>AX62-12.5</f>
        <v>437.5</v>
      </c>
      <c r="AJ105" s="150">
        <f>AI105*(1+$BE$62)</f>
        <v>481.25000000000006</v>
      </c>
      <c r="AK105" s="160">
        <f>AL105*(1-$BE$62)</f>
        <v>382.5</v>
      </c>
      <c r="AL105" s="149">
        <f>AI105-12.5</f>
        <v>425</v>
      </c>
      <c r="AM105" s="150">
        <f>AL105*(1+$BE$62)</f>
        <v>467.50000000000006</v>
      </c>
      <c r="AN105" s="160">
        <f>AO105*(1-$BE$62)</f>
        <v>371.25</v>
      </c>
      <c r="AO105" s="149">
        <f>AL105-12.5</f>
        <v>412.5</v>
      </c>
      <c r="AP105" s="150">
        <f>AO105*(1+$BE$62)</f>
        <v>453.75000000000006</v>
      </c>
      <c r="AQ105" s="160">
        <f>AR105*(1-$BE$62)</f>
        <v>360</v>
      </c>
      <c r="AR105" s="149">
        <f>AO105-12.5</f>
        <v>400</v>
      </c>
      <c r="AS105" s="150">
        <f>AR105*(1+$BE$62)</f>
        <v>440.00000000000006</v>
      </c>
      <c r="AT105" s="160">
        <f>AU105*(1-$BE$62)</f>
        <v>348.75</v>
      </c>
      <c r="AU105" s="149">
        <f>AR105-12.5</f>
        <v>387.5</v>
      </c>
      <c r="AV105" s="150">
        <f>AU105*(1+$BE$62)</f>
        <v>426.25000000000006</v>
      </c>
      <c r="AW105" s="160">
        <f>AX105*(1-$BE$62)</f>
        <v>337.5</v>
      </c>
      <c r="AX105" s="149">
        <f>AU105-12.5</f>
        <v>375</v>
      </c>
      <c r="AY105" s="150">
        <f>AX105*(1+$BE$62)</f>
        <v>412.50000000000006</v>
      </c>
      <c r="AZ105" s="182"/>
      <c r="BA105" s="183"/>
    </row>
    <row r="106" spans="1:53" ht="18.600000000000001" customHeight="1" x14ac:dyDescent="0.2">
      <c r="A106" s="902"/>
      <c r="B106"/>
      <c r="C106" s="844"/>
      <c r="D106" s="796"/>
      <c r="E106" s="106" t="s">
        <v>25</v>
      </c>
      <c r="F106" s="58" t="s">
        <v>428</v>
      </c>
      <c r="G106" s="160">
        <f>H106*(1-$BE$62)</f>
        <v>499.5</v>
      </c>
      <c r="H106" s="149">
        <f>W63-15</f>
        <v>555</v>
      </c>
      <c r="I106" s="150">
        <f>H106*(1+$BE$62)</f>
        <v>610.5</v>
      </c>
      <c r="J106" s="160">
        <f>K106*(1-$BE$62)</f>
        <v>486</v>
      </c>
      <c r="K106" s="149">
        <f>H106-15</f>
        <v>540</v>
      </c>
      <c r="L106" s="150">
        <f>K106*(1+$BE$62)</f>
        <v>594</v>
      </c>
      <c r="M106" s="160">
        <f>N106*(1-$BE$62)</f>
        <v>472.5</v>
      </c>
      <c r="N106" s="149">
        <f>K106-15</f>
        <v>525</v>
      </c>
      <c r="O106" s="150">
        <f>N106*(1+$BE$62)</f>
        <v>577.5</v>
      </c>
      <c r="P106" s="160">
        <f>Q106*(1-$BE$62)</f>
        <v>459</v>
      </c>
      <c r="Q106" s="149">
        <f>N106-15</f>
        <v>510</v>
      </c>
      <c r="R106" s="150">
        <f>Q106*(1+$BE$62)</f>
        <v>561</v>
      </c>
      <c r="S106" s="160">
        <f>T106*(1-$BE$62)</f>
        <v>445.5</v>
      </c>
      <c r="T106" s="149">
        <f>Q106-15</f>
        <v>495</v>
      </c>
      <c r="U106" s="150">
        <f>T106*(1+$BE$62)</f>
        <v>544.5</v>
      </c>
      <c r="V106" s="160">
        <f>W106*(1-$BE$62)</f>
        <v>432</v>
      </c>
      <c r="W106" s="149">
        <f>T106-15</f>
        <v>480</v>
      </c>
      <c r="X106" s="150">
        <f>W106*(1+$BE$62)</f>
        <v>528</v>
      </c>
      <c r="Y106" s="182"/>
      <c r="Z106" s="183"/>
      <c r="AB106" s="902"/>
      <c r="AC106"/>
      <c r="AD106" s="844"/>
      <c r="AE106" s="796"/>
      <c r="AF106" s="106" t="s">
        <v>25</v>
      </c>
      <c r="AG106" s="58" t="s">
        <v>428</v>
      </c>
      <c r="AH106" s="160">
        <f>AI106*(1-$BE$62)</f>
        <v>567</v>
      </c>
      <c r="AI106" s="149">
        <f>AX63-15</f>
        <v>630</v>
      </c>
      <c r="AJ106" s="150">
        <f>AI106*(1+$BE$62)</f>
        <v>693</v>
      </c>
      <c r="AK106" s="160">
        <f>AL106*(1-$BE$62)</f>
        <v>553.5</v>
      </c>
      <c r="AL106" s="149">
        <f>AI106-15</f>
        <v>615</v>
      </c>
      <c r="AM106" s="150">
        <f>AL106*(1+$BE$62)</f>
        <v>676.5</v>
      </c>
      <c r="AN106" s="160">
        <f>AO106*(1-$BE$62)</f>
        <v>540</v>
      </c>
      <c r="AO106" s="149">
        <f>AL106-15</f>
        <v>600</v>
      </c>
      <c r="AP106" s="150">
        <f>AO106*(1+$BE$62)</f>
        <v>660</v>
      </c>
      <c r="AQ106" s="160">
        <f>AR106*(1-$BE$62)</f>
        <v>526.5</v>
      </c>
      <c r="AR106" s="149">
        <f>AO106-15</f>
        <v>585</v>
      </c>
      <c r="AS106" s="150">
        <f>AR106*(1+$BE$62)</f>
        <v>643.5</v>
      </c>
      <c r="AT106" s="160">
        <f>AU106*(1-$BE$62)</f>
        <v>513</v>
      </c>
      <c r="AU106" s="149">
        <f>AR106-15</f>
        <v>570</v>
      </c>
      <c r="AV106" s="150">
        <f>AU106*(1+$BE$62)</f>
        <v>627</v>
      </c>
      <c r="AW106" s="160">
        <f>AX106*(1-$BE$62)</f>
        <v>499.5</v>
      </c>
      <c r="AX106" s="149">
        <f>AU106-15</f>
        <v>555</v>
      </c>
      <c r="AY106" s="150">
        <f>AX106*(1+$BE$62)</f>
        <v>610.5</v>
      </c>
      <c r="AZ106" s="182"/>
      <c r="BA106" s="183"/>
    </row>
    <row r="107" spans="1:53" ht="18.600000000000001" customHeight="1" x14ac:dyDescent="0.2">
      <c r="A107" s="902"/>
      <c r="B107"/>
      <c r="C107" s="844"/>
      <c r="D107" s="796"/>
      <c r="E107" s="106" t="s">
        <v>44</v>
      </c>
      <c r="F107" s="58" t="s">
        <v>429</v>
      </c>
      <c r="G107" s="160">
        <f>H107*(1-$BE$62)</f>
        <v>432</v>
      </c>
      <c r="H107" s="149">
        <f>W64-15</f>
        <v>480</v>
      </c>
      <c r="I107" s="150">
        <f>H107*(1+$BE$62)</f>
        <v>528</v>
      </c>
      <c r="J107" s="160">
        <f>K107*(1-$BE$62)</f>
        <v>418.5</v>
      </c>
      <c r="K107" s="149">
        <f>H107-15</f>
        <v>465</v>
      </c>
      <c r="L107" s="150">
        <f>K107*(1+$BE$62)</f>
        <v>511.50000000000006</v>
      </c>
      <c r="M107" s="160">
        <f>N107*(1-$BE$62)</f>
        <v>405</v>
      </c>
      <c r="N107" s="149">
        <f>K107-15</f>
        <v>450</v>
      </c>
      <c r="O107" s="150">
        <f>N107*(1+$BE$62)</f>
        <v>495.00000000000006</v>
      </c>
      <c r="P107" s="160">
        <f>Q107*(1-$BE$62)</f>
        <v>391.5</v>
      </c>
      <c r="Q107" s="149">
        <f>N107-15</f>
        <v>435</v>
      </c>
      <c r="R107" s="150">
        <f>Q107*(1+$BE$62)</f>
        <v>478.50000000000006</v>
      </c>
      <c r="S107" s="160">
        <f>T107*(1-$BE$62)</f>
        <v>378</v>
      </c>
      <c r="T107" s="149">
        <f>Q107-15</f>
        <v>420</v>
      </c>
      <c r="U107" s="150">
        <f>T107*(1+$BE$62)</f>
        <v>462.00000000000006</v>
      </c>
      <c r="V107" s="160">
        <f>W107*(1-$BE$62)</f>
        <v>364.5</v>
      </c>
      <c r="W107" s="149">
        <f>T107-15</f>
        <v>405</v>
      </c>
      <c r="X107" s="150">
        <f>W107*(1+$BE$62)</f>
        <v>445.50000000000006</v>
      </c>
      <c r="Y107" s="182"/>
      <c r="Z107" s="183"/>
      <c r="AB107" s="902"/>
      <c r="AC107"/>
      <c r="AD107" s="844"/>
      <c r="AE107" s="796"/>
      <c r="AF107" s="106" t="s">
        <v>44</v>
      </c>
      <c r="AG107" s="58" t="s">
        <v>429</v>
      </c>
      <c r="AH107" s="160">
        <f>AI107*(1-$BE$62)</f>
        <v>495</v>
      </c>
      <c r="AI107" s="149">
        <f>AX64-15</f>
        <v>550</v>
      </c>
      <c r="AJ107" s="150">
        <f>AI107*(1+$BE$62)</f>
        <v>605</v>
      </c>
      <c r="AK107" s="160">
        <f>AL107*(1-$BE$62)</f>
        <v>481.5</v>
      </c>
      <c r="AL107" s="149">
        <f>AI107-15</f>
        <v>535</v>
      </c>
      <c r="AM107" s="150">
        <f>AL107*(1+$BE$62)</f>
        <v>588.5</v>
      </c>
      <c r="AN107" s="160">
        <f>AO107*(1-$BE$62)</f>
        <v>468</v>
      </c>
      <c r="AO107" s="149">
        <f>AL107-15</f>
        <v>520</v>
      </c>
      <c r="AP107" s="150">
        <f>AO107*(1+$BE$62)</f>
        <v>572</v>
      </c>
      <c r="AQ107" s="160">
        <f>AR107*(1-$BE$62)</f>
        <v>454.5</v>
      </c>
      <c r="AR107" s="149">
        <f>AO107-15</f>
        <v>505</v>
      </c>
      <c r="AS107" s="150">
        <f>AR107*(1+$BE$62)</f>
        <v>555.5</v>
      </c>
      <c r="AT107" s="160">
        <f>AU107*(1-$BE$62)</f>
        <v>441</v>
      </c>
      <c r="AU107" s="149">
        <f>AR107-15</f>
        <v>490</v>
      </c>
      <c r="AV107" s="150">
        <f>AU107*(1+$BE$62)</f>
        <v>539</v>
      </c>
      <c r="AW107" s="160">
        <f>AX107*(1-$BE$62)</f>
        <v>427.5</v>
      </c>
      <c r="AX107" s="149">
        <f>AU107-15</f>
        <v>475</v>
      </c>
      <c r="AY107" s="150">
        <f>AX107*(1+$BE$62)</f>
        <v>522.5</v>
      </c>
      <c r="AZ107" s="182"/>
      <c r="BA107" s="183"/>
    </row>
    <row r="108" spans="1:53" ht="18.600000000000001" customHeight="1" thickBot="1" x14ac:dyDescent="0.25">
      <c r="A108" s="902"/>
      <c r="B108"/>
      <c r="C108" s="845"/>
      <c r="D108" s="797"/>
      <c r="E108" s="106" t="s">
        <v>48</v>
      </c>
      <c r="F108" s="163" t="s">
        <v>430</v>
      </c>
      <c r="G108" s="164">
        <f>H108*(1-$BE$62)</f>
        <v>436.5</v>
      </c>
      <c r="H108" s="165">
        <f>W65-15</f>
        <v>485</v>
      </c>
      <c r="I108" s="166">
        <f>H108*(1+$BE$62)</f>
        <v>533.5</v>
      </c>
      <c r="J108" s="164">
        <f>K108*(1-$BE$62)</f>
        <v>423</v>
      </c>
      <c r="K108" s="165">
        <f>H108-15</f>
        <v>470</v>
      </c>
      <c r="L108" s="166">
        <f>K108*(1+$BE$62)</f>
        <v>517</v>
      </c>
      <c r="M108" s="164">
        <f>N108*(1-$BE$62)</f>
        <v>409.5</v>
      </c>
      <c r="N108" s="165">
        <f>K108-15</f>
        <v>455</v>
      </c>
      <c r="O108" s="166">
        <f>N108*(1+$BE$62)</f>
        <v>500.50000000000006</v>
      </c>
      <c r="P108" s="164">
        <f>Q108*(1-$BE$62)</f>
        <v>396</v>
      </c>
      <c r="Q108" s="165">
        <f>N108-15</f>
        <v>440</v>
      </c>
      <c r="R108" s="166">
        <f>Q108*(1+$BE$62)</f>
        <v>484.00000000000006</v>
      </c>
      <c r="S108" s="164">
        <f>T108*(1-$BE$62)</f>
        <v>382.5</v>
      </c>
      <c r="T108" s="165">
        <f>Q108-15</f>
        <v>425</v>
      </c>
      <c r="U108" s="166">
        <f>T108*(1+$BE$62)</f>
        <v>467.50000000000006</v>
      </c>
      <c r="V108" s="164">
        <f>W108*(1-$BE$62)</f>
        <v>369</v>
      </c>
      <c r="W108" s="165">
        <f>T108-15</f>
        <v>410</v>
      </c>
      <c r="X108" s="166">
        <f>W108*(1+$BE$62)</f>
        <v>451.00000000000006</v>
      </c>
      <c r="Y108" s="186"/>
      <c r="Z108" s="187"/>
      <c r="AB108" s="902"/>
      <c r="AC108"/>
      <c r="AD108" s="845"/>
      <c r="AE108" s="797"/>
      <c r="AF108" s="106" t="s">
        <v>48</v>
      </c>
      <c r="AG108" s="163" t="s">
        <v>430</v>
      </c>
      <c r="AH108" s="164">
        <f>AI108*(1-$BE$62)</f>
        <v>499.5</v>
      </c>
      <c r="AI108" s="165">
        <f>AX65-15</f>
        <v>555</v>
      </c>
      <c r="AJ108" s="166">
        <f>AI108*(1+$BE$62)</f>
        <v>610.5</v>
      </c>
      <c r="AK108" s="164">
        <f>AL108*(1-$BE$62)</f>
        <v>486</v>
      </c>
      <c r="AL108" s="165">
        <f>AI108-15</f>
        <v>540</v>
      </c>
      <c r="AM108" s="166">
        <f>AL108*(1+$BE$62)</f>
        <v>594</v>
      </c>
      <c r="AN108" s="164">
        <f>AO108*(1-$BE$62)</f>
        <v>472.5</v>
      </c>
      <c r="AO108" s="165">
        <f>AL108-15</f>
        <v>525</v>
      </c>
      <c r="AP108" s="166">
        <f>AO108*(1+$BE$62)</f>
        <v>577.5</v>
      </c>
      <c r="AQ108" s="164">
        <f>AR108*(1-$BE$62)</f>
        <v>459</v>
      </c>
      <c r="AR108" s="165">
        <f>AO108-15</f>
        <v>510</v>
      </c>
      <c r="AS108" s="166">
        <f>AR108*(1+$BE$62)</f>
        <v>561</v>
      </c>
      <c r="AT108" s="164">
        <f>AU108*(1-$BE$62)</f>
        <v>445.5</v>
      </c>
      <c r="AU108" s="165">
        <f>AR108-15</f>
        <v>495</v>
      </c>
      <c r="AV108" s="166">
        <f>AU108*(1+$BE$62)</f>
        <v>544.5</v>
      </c>
      <c r="AW108" s="164">
        <f>AX108*(1-$BE$62)</f>
        <v>432</v>
      </c>
      <c r="AX108" s="165">
        <f>AU108-15</f>
        <v>480</v>
      </c>
      <c r="AY108" s="166">
        <f>AX108*(1+$BE$62)</f>
        <v>528</v>
      </c>
      <c r="AZ108" s="186"/>
      <c r="BA108" s="187"/>
    </row>
    <row r="109" spans="1:53" ht="18.600000000000001" customHeight="1" x14ac:dyDescent="0.2">
      <c r="A109" s="902"/>
      <c r="B109"/>
      <c r="C109" s="843">
        <v>2</v>
      </c>
      <c r="D109" s="795" t="s">
        <v>65</v>
      </c>
      <c r="E109" s="601" t="s">
        <v>16</v>
      </c>
      <c r="F109" s="522" t="s">
        <v>609</v>
      </c>
      <c r="G109" s="141">
        <f>'Erwachsene-DOSB 2020'!W13*$BC$66</f>
        <v>4.5125000000000002</v>
      </c>
      <c r="H109" s="132">
        <f>'Erwachsene-DOSB 2020'!X13*$BC$66</f>
        <v>6.1749999999999998</v>
      </c>
      <c r="I109" s="133">
        <f>'Erwachsene-DOSB 2020'!Y13*$BC$66</f>
        <v>7.6</v>
      </c>
      <c r="J109" s="134">
        <f>'Erwachsene-DOSB 2020'!Z13*$BC$66</f>
        <v>4.0374999999999996</v>
      </c>
      <c r="K109" s="132">
        <f>'Erwachsene-DOSB 2020'!AA13*$BC$66</f>
        <v>5.6999999999999993</v>
      </c>
      <c r="L109" s="133">
        <f>'Erwachsene-DOSB 2020'!AB13*$BC$66</f>
        <v>7.3624999999999998</v>
      </c>
      <c r="M109" s="134">
        <f>'Erwachsene-DOSB 2020'!AC13*$BC$66</f>
        <v>3.8</v>
      </c>
      <c r="N109" s="132">
        <f>'Erwachsene-DOSB 2020'!AD13*$BC$66</f>
        <v>5.4624999999999995</v>
      </c>
      <c r="O109" s="133">
        <f>'Erwachsene-DOSB 2020'!AE13*$BC$66</f>
        <v>7.125</v>
      </c>
      <c r="P109" s="134">
        <f>'Erwachsene-DOSB 2020'!AF13*$BC$66</f>
        <v>3.5625</v>
      </c>
      <c r="Q109" s="132">
        <f>'Erwachsene-DOSB 2020'!AG13*$BC$66</f>
        <v>5.2249999999999996</v>
      </c>
      <c r="R109" s="133">
        <f>'Erwachsene-DOSB 2020'!AH13*$BC$66</f>
        <v>6.8874999999999993</v>
      </c>
      <c r="S109" s="134">
        <f>'Erwachsene-DOSB 2020'!AI13*$BC$66</f>
        <v>3.3249999999999997</v>
      </c>
      <c r="T109" s="132">
        <f>'Erwachsene-DOSB 2020'!AJ13*$BC$66</f>
        <v>4.9874999999999998</v>
      </c>
      <c r="U109" s="133">
        <f>'Erwachsene-DOSB 2020'!AK13*$BC$66</f>
        <v>6.6499999999999995</v>
      </c>
      <c r="V109" s="134">
        <f>'Erwachsene-DOSB 2020'!AL13*$BC$66</f>
        <v>3.0874999999999999</v>
      </c>
      <c r="W109" s="132">
        <f>'Erwachsene-DOSB 2020'!AM13*$BC$66</f>
        <v>4.75</v>
      </c>
      <c r="X109" s="133">
        <f>'Erwachsene-DOSB 2020'!AN13*$BC$66</f>
        <v>6.4124999999999996</v>
      </c>
      <c r="Y109" s="180"/>
      <c r="Z109" s="181"/>
      <c r="AB109" s="902"/>
      <c r="AC109"/>
      <c r="AD109" s="843">
        <v>2</v>
      </c>
      <c r="AE109" s="795" t="s">
        <v>65</v>
      </c>
      <c r="AF109" s="601" t="s">
        <v>16</v>
      </c>
      <c r="AG109" s="522" t="s">
        <v>609</v>
      </c>
      <c r="AH109" s="141">
        <f>'Erwachsene-DOSB 2020'!W46*$BC$66</f>
        <v>6.6499999999999995</v>
      </c>
      <c r="AI109" s="132">
        <f>'Erwachsene-DOSB 2020'!X46*$BC$66</f>
        <v>8.3125</v>
      </c>
      <c r="AJ109" s="133">
        <f>'Erwachsene-DOSB 2020'!Y46*$BC$66</f>
        <v>9.9749999999999996</v>
      </c>
      <c r="AK109" s="134">
        <f>'Erwachsene-DOSB 2020'!Z46*$BC$66</f>
        <v>6.1749999999999998</v>
      </c>
      <c r="AL109" s="132">
        <f>'Erwachsene-DOSB 2020'!AA46*$BC$66</f>
        <v>8.0749999999999993</v>
      </c>
      <c r="AM109" s="133">
        <f>'Erwachsene-DOSB 2020'!AB46*$BC$66</f>
        <v>9.7374999999999989</v>
      </c>
      <c r="AN109" s="134">
        <f>'Erwachsene-DOSB 2020'!AC46*$BC$66</f>
        <v>5.6999999999999993</v>
      </c>
      <c r="AO109" s="132">
        <f>'Erwachsene-DOSB 2020'!AD46*$BC$66</f>
        <v>7.8374999999999995</v>
      </c>
      <c r="AP109" s="133">
        <f>'Erwachsene-DOSB 2020'!AE46*$BC$66</f>
        <v>9.5</v>
      </c>
      <c r="AQ109" s="289">
        <f>'Erwachsene-DOSB 2020'!AF46*$BC$66</f>
        <v>5.4624999999999995</v>
      </c>
      <c r="AR109" s="290">
        <f>'Erwachsene-DOSB 2020'!AG46*$BC$66</f>
        <v>7.3624999999999998</v>
      </c>
      <c r="AS109" s="291">
        <f>'Erwachsene-DOSB 2020'!AH46*$BC$66</f>
        <v>9.2624999999999993</v>
      </c>
      <c r="AT109" s="289">
        <f>'Erwachsene-DOSB 2020'!AI46*$BC$66</f>
        <v>4.9874999999999998</v>
      </c>
      <c r="AU109" s="290">
        <f>'Erwachsene-DOSB 2020'!AJ46*$BC$66</f>
        <v>6.8874999999999993</v>
      </c>
      <c r="AV109" s="291">
        <f>'Erwachsene-DOSB 2020'!AK46*$BC$66</f>
        <v>8.7874999999999996</v>
      </c>
      <c r="AW109" s="289">
        <f>'Erwachsene-DOSB 2020'!AL46*$BC$66</f>
        <v>4.75</v>
      </c>
      <c r="AX109" s="290">
        <f>'Erwachsene-DOSB 2020'!AM46*$BC$66</f>
        <v>6.6499999999999995</v>
      </c>
      <c r="AY109" s="291">
        <f>'Erwachsene-DOSB 2020'!AN46*$BC$66</f>
        <v>8.5499999999999989</v>
      </c>
      <c r="AZ109" s="180"/>
      <c r="BA109" s="181"/>
    </row>
    <row r="110" spans="1:53" ht="18.600000000000001" customHeight="1" x14ac:dyDescent="0.2">
      <c r="A110" s="902"/>
      <c r="B110"/>
      <c r="C110" s="845"/>
      <c r="D110" s="796"/>
      <c r="E110" s="801" t="s">
        <v>17</v>
      </c>
      <c r="F110" s="793" t="s">
        <v>26</v>
      </c>
      <c r="G110" s="826" t="s">
        <v>219</v>
      </c>
      <c r="H110" s="827"/>
      <c r="I110" s="828"/>
      <c r="J110" s="826" t="s">
        <v>96</v>
      </c>
      <c r="K110" s="827"/>
      <c r="L110" s="827"/>
      <c r="M110" s="827"/>
      <c r="N110" s="827"/>
      <c r="O110" s="827"/>
      <c r="P110" s="827"/>
      <c r="Q110" s="827"/>
      <c r="R110" s="827"/>
      <c r="S110" s="827"/>
      <c r="T110" s="827"/>
      <c r="U110" s="827"/>
      <c r="V110" s="827"/>
      <c r="W110" s="827"/>
      <c r="X110" s="828"/>
      <c r="Y110" s="182"/>
      <c r="Z110" s="188"/>
      <c r="AB110" s="902"/>
      <c r="AC110"/>
      <c r="AD110" s="845"/>
      <c r="AE110" s="796"/>
      <c r="AF110" s="801" t="s">
        <v>17</v>
      </c>
      <c r="AG110" s="793" t="s">
        <v>26</v>
      </c>
      <c r="AH110" s="826" t="s">
        <v>415</v>
      </c>
      <c r="AI110" s="827"/>
      <c r="AJ110" s="828"/>
      <c r="AK110" s="826" t="s">
        <v>220</v>
      </c>
      <c r="AL110" s="827"/>
      <c r="AM110" s="827"/>
      <c r="AN110" s="827"/>
      <c r="AO110" s="827"/>
      <c r="AP110" s="827"/>
      <c r="AQ110" s="826" t="s">
        <v>219</v>
      </c>
      <c r="AR110" s="827"/>
      <c r="AS110" s="827"/>
      <c r="AT110" s="827"/>
      <c r="AU110" s="827"/>
      <c r="AV110" s="827"/>
      <c r="AW110" s="827"/>
      <c r="AX110" s="827"/>
      <c r="AY110" s="828"/>
      <c r="AZ110" s="182"/>
      <c r="BA110" s="188"/>
    </row>
    <row r="111" spans="1:53" ht="18.600000000000001" customHeight="1" x14ac:dyDescent="0.2">
      <c r="A111" s="902"/>
      <c r="B111"/>
      <c r="C111" s="845"/>
      <c r="D111" s="796"/>
      <c r="E111" s="792"/>
      <c r="F111" s="794"/>
      <c r="G111" s="284">
        <f>'Erwachsene-DOSB 2020'!W15*$BC$68</f>
        <v>4.9874999999999998</v>
      </c>
      <c r="H111" s="282">
        <f>'Erwachsene-DOSB 2020'!X15*$BC$68</f>
        <v>5.4624999999999995</v>
      </c>
      <c r="I111" s="283">
        <f>'Erwachsene-DOSB 2020'!Y15*$BC$68</f>
        <v>5.9375</v>
      </c>
      <c r="J111" s="59">
        <f>'Erwachsene-DOSB 2020'!Z15*$BC$68</f>
        <v>4.9874999999999998</v>
      </c>
      <c r="K111" s="12">
        <f>'Erwachsene-DOSB 2020'!AA15*$BC$68</f>
        <v>5.6999999999999993</v>
      </c>
      <c r="L111" s="15">
        <f>'Erwachsene-DOSB 2020'!AB15*$BC$68</f>
        <v>6.6499999999999995</v>
      </c>
      <c r="M111" s="59">
        <f>'Erwachsene-DOSB 2020'!AC15*$BC$68</f>
        <v>4.75</v>
      </c>
      <c r="N111" s="12">
        <f>'Erwachsene-DOSB 2020'!AD15*$BC$68</f>
        <v>5.4624999999999995</v>
      </c>
      <c r="O111" s="15">
        <f>'Erwachsene-DOSB 2020'!AE15*$BC$68</f>
        <v>6.1749999999999998</v>
      </c>
      <c r="P111" s="59">
        <f>'Erwachsene-DOSB 2020'!AF15*$BC$68</f>
        <v>4.5125000000000002</v>
      </c>
      <c r="Q111" s="12">
        <f>'Erwachsene-DOSB 2020'!AG15*$BC$68</f>
        <v>5.2249999999999996</v>
      </c>
      <c r="R111" s="15">
        <f>'Erwachsene-DOSB 2020'!AH15*$BC$68</f>
        <v>5.9375</v>
      </c>
      <c r="S111" s="59">
        <f>'Erwachsene-DOSB 2020'!AI15*$BC$68</f>
        <v>4.2749999999999995</v>
      </c>
      <c r="T111" s="12">
        <f>'Erwachsene-DOSB 2020'!AJ15*$BC$68</f>
        <v>4.9874999999999998</v>
      </c>
      <c r="U111" s="15">
        <f>'Erwachsene-DOSB 2020'!AK15*$BC$68</f>
        <v>5.9375</v>
      </c>
      <c r="V111" s="59">
        <f>'Erwachsene-DOSB 2020'!AL15*$BC$68</f>
        <v>4.0374999999999996</v>
      </c>
      <c r="W111" s="12">
        <f>'Erwachsene-DOSB 2020'!AM15*$BC$68</f>
        <v>4.75</v>
      </c>
      <c r="X111" s="15">
        <f>'Erwachsene-DOSB 2020'!AN15*$BC$68</f>
        <v>5.6999999999999993</v>
      </c>
      <c r="Y111" s="182"/>
      <c r="Z111" s="188"/>
      <c r="AB111" s="902"/>
      <c r="AC111"/>
      <c r="AD111" s="845"/>
      <c r="AE111" s="796"/>
      <c r="AF111" s="792"/>
      <c r="AG111" s="794"/>
      <c r="AH111" s="13">
        <f>'Erwachsene-DOSB 2020'!W48*$BC$68</f>
        <v>5.6999999999999993</v>
      </c>
      <c r="AI111" s="12">
        <f>'Erwachsene-DOSB 2020'!X48*$BC$68</f>
        <v>6.4124999999999996</v>
      </c>
      <c r="AJ111" s="15">
        <f>'Erwachsene-DOSB 2020'!Y48*$BC$68</f>
        <v>7.125</v>
      </c>
      <c r="AK111" s="59">
        <f>'Erwachsene-DOSB 2020'!Z48*$BC$68</f>
        <v>5.9375</v>
      </c>
      <c r="AL111" s="12">
        <f>'Erwachsene-DOSB 2020'!AA48*$BC$68</f>
        <v>6.6499999999999995</v>
      </c>
      <c r="AM111" s="15">
        <f>'Erwachsene-DOSB 2020'!AB48*$BC$68</f>
        <v>7.6</v>
      </c>
      <c r="AN111" s="59">
        <f>'Erwachsene-DOSB 2020'!AC48*$BC$68</f>
        <v>5.6999999999999993</v>
      </c>
      <c r="AO111" s="12">
        <f>'Erwachsene-DOSB 2020'!AD48*$BC$68</f>
        <v>6.4124999999999996</v>
      </c>
      <c r="AP111" s="15">
        <f>'Erwachsene-DOSB 2020'!AE48*$BC$68</f>
        <v>7.125</v>
      </c>
      <c r="AQ111" s="134">
        <f>'Erwachsene-DOSB 2020'!AF48*$BC$68</f>
        <v>5.6999999999999993</v>
      </c>
      <c r="AR111" s="132">
        <f>'Erwachsene-DOSB 2020'!AG48*$BC$68</f>
        <v>6.6499999999999995</v>
      </c>
      <c r="AS111" s="133">
        <f>'Erwachsene-DOSB 2020'!AH48*$BC$68</f>
        <v>7.6</v>
      </c>
      <c r="AT111" s="134">
        <f>'Erwachsene-DOSB 2020'!AI48*$BC$68</f>
        <v>5.4624999999999995</v>
      </c>
      <c r="AU111" s="132">
        <f>'Erwachsene-DOSB 2020'!AJ48*$BC$68</f>
        <v>6.4124999999999996</v>
      </c>
      <c r="AV111" s="287">
        <f>'Erwachsene-DOSB 2020'!AK48*$BC$68</f>
        <v>7.125</v>
      </c>
      <c r="AW111" s="288">
        <f>'Erwachsene-DOSB 2020'!AL48*$BC$68-0.3</f>
        <v>5.3999999999999995</v>
      </c>
      <c r="AX111" s="286">
        <f>'Erwachsene-DOSB 2020'!AM48*$BC$68-0.11</f>
        <v>6.3024999999999993</v>
      </c>
      <c r="AY111" s="287">
        <f>'Erwachsene-DOSB 2020'!AN48*$BC$68-0.36</f>
        <v>7.0024999999999995</v>
      </c>
      <c r="AZ111" s="182"/>
      <c r="BA111" s="188"/>
    </row>
    <row r="112" spans="1:53" ht="18.600000000000001" customHeight="1" x14ac:dyDescent="0.2">
      <c r="A112" s="902"/>
      <c r="B112"/>
      <c r="C112" s="845"/>
      <c r="D112" s="796"/>
      <c r="E112" s="106" t="s">
        <v>21</v>
      </c>
      <c r="F112" s="161" t="s">
        <v>27</v>
      </c>
      <c r="G112" s="284">
        <f t="shared" ref="G112:L112" si="9">G111*$BC$69</f>
        <v>8.4787499999999998</v>
      </c>
      <c r="H112" s="282">
        <f t="shared" si="9"/>
        <v>9.286249999999999</v>
      </c>
      <c r="I112" s="283">
        <f t="shared" si="9"/>
        <v>10.09375</v>
      </c>
      <c r="J112" s="13">
        <f t="shared" si="9"/>
        <v>8.4787499999999998</v>
      </c>
      <c r="K112" s="12">
        <f t="shared" si="9"/>
        <v>9.6899999999999977</v>
      </c>
      <c r="L112" s="15">
        <f t="shared" si="9"/>
        <v>11.304999999999998</v>
      </c>
      <c r="M112" s="13">
        <f t="shared" ref="M112:X112" si="10">M111*$BC$69</f>
        <v>8.0749999999999993</v>
      </c>
      <c r="N112" s="12">
        <f t="shared" si="10"/>
        <v>9.286249999999999</v>
      </c>
      <c r="O112" s="15">
        <f t="shared" si="10"/>
        <v>10.497499999999999</v>
      </c>
      <c r="P112" s="13">
        <f t="shared" si="10"/>
        <v>7.6712499999999997</v>
      </c>
      <c r="Q112" s="12">
        <f t="shared" si="10"/>
        <v>8.8824999999999985</v>
      </c>
      <c r="R112" s="15">
        <f t="shared" si="10"/>
        <v>10.09375</v>
      </c>
      <c r="S112" s="13">
        <f t="shared" si="10"/>
        <v>7.2674999999999992</v>
      </c>
      <c r="T112" s="12">
        <f t="shared" si="10"/>
        <v>8.4787499999999998</v>
      </c>
      <c r="U112" s="15">
        <f t="shared" si="10"/>
        <v>10.09375</v>
      </c>
      <c r="V112" s="13">
        <f t="shared" si="10"/>
        <v>6.8637499999999996</v>
      </c>
      <c r="W112" s="12">
        <f t="shared" si="10"/>
        <v>8.0749999999999993</v>
      </c>
      <c r="X112" s="15">
        <f t="shared" si="10"/>
        <v>9.6899999999999977</v>
      </c>
      <c r="Y112" s="182"/>
      <c r="Z112" s="188"/>
      <c r="AB112" s="902"/>
      <c r="AC112"/>
      <c r="AD112" s="845"/>
      <c r="AE112" s="796"/>
      <c r="AF112" s="106" t="s">
        <v>21</v>
      </c>
      <c r="AG112" s="161" t="s">
        <v>27</v>
      </c>
      <c r="AH112" s="13">
        <f t="shared" ref="AH112:AY112" si="11">AH111*$BC$69</f>
        <v>9.6899999999999977</v>
      </c>
      <c r="AI112" s="12">
        <f t="shared" si="11"/>
        <v>10.901249999999999</v>
      </c>
      <c r="AJ112" s="15">
        <f t="shared" si="11"/>
        <v>12.112499999999999</v>
      </c>
      <c r="AK112" s="13">
        <f t="shared" si="11"/>
        <v>10.09375</v>
      </c>
      <c r="AL112" s="12">
        <f t="shared" si="11"/>
        <v>11.304999999999998</v>
      </c>
      <c r="AM112" s="15">
        <f t="shared" si="11"/>
        <v>12.92</v>
      </c>
      <c r="AN112" s="13">
        <f t="shared" si="11"/>
        <v>9.6899999999999977</v>
      </c>
      <c r="AO112" s="12">
        <f t="shared" si="11"/>
        <v>10.901249999999999</v>
      </c>
      <c r="AP112" s="15">
        <f t="shared" si="11"/>
        <v>12.112499999999999</v>
      </c>
      <c r="AQ112" s="13">
        <f t="shared" si="11"/>
        <v>9.6899999999999977</v>
      </c>
      <c r="AR112" s="12">
        <f t="shared" si="11"/>
        <v>11.304999999999998</v>
      </c>
      <c r="AS112" s="15">
        <f t="shared" si="11"/>
        <v>12.92</v>
      </c>
      <c r="AT112" s="13">
        <f t="shared" si="11"/>
        <v>9.286249999999999</v>
      </c>
      <c r="AU112" s="12">
        <f t="shared" si="11"/>
        <v>10.901249999999999</v>
      </c>
      <c r="AV112" s="283">
        <f t="shared" si="11"/>
        <v>12.112499999999999</v>
      </c>
      <c r="AW112" s="284">
        <f t="shared" si="11"/>
        <v>9.18</v>
      </c>
      <c r="AX112" s="282">
        <f t="shared" si="11"/>
        <v>10.714249999999998</v>
      </c>
      <c r="AY112" s="283">
        <f t="shared" si="11"/>
        <v>11.904249999999999</v>
      </c>
      <c r="AZ112" s="182"/>
      <c r="BA112" s="188"/>
    </row>
    <row r="113" spans="1:53" ht="18.600000000000001" customHeight="1" thickBot="1" x14ac:dyDescent="0.25">
      <c r="A113" s="902"/>
      <c r="B113"/>
      <c r="C113" s="845"/>
      <c r="D113" s="796"/>
      <c r="E113" s="106" t="s">
        <v>22</v>
      </c>
      <c r="F113" s="2" t="s">
        <v>92</v>
      </c>
      <c r="G113" s="13">
        <f>'Erwachsene-DOSB 2020'!W18*$BC$70</f>
        <v>1.0449999999999999</v>
      </c>
      <c r="H113" s="12">
        <f>'Erwachsene-DOSB 2020'!X18*$BC$70</f>
        <v>1.2825</v>
      </c>
      <c r="I113" s="15">
        <f>'Erwachsene-DOSB 2020'!Y18*$BC$70</f>
        <v>1.52</v>
      </c>
      <c r="J113" s="59">
        <f>'Erwachsene-DOSB 2020'!Z18*$BC$70</f>
        <v>0.95</v>
      </c>
      <c r="K113" s="680">
        <f>'Erwachsene-DOSB 2020'!AA18*$BC$70</f>
        <v>1.2349999999999999</v>
      </c>
      <c r="L113" s="681">
        <f>'Erwachsene-DOSB 2020'!AB18*$BC$70</f>
        <v>1.4724999999999999</v>
      </c>
      <c r="M113" s="59">
        <f>'Erwachsene-DOSB 2020'!AC18*$BC$70</f>
        <v>0.90249999999999997</v>
      </c>
      <c r="N113" s="12">
        <f>'Erwachsene-DOSB 2020'!AD18*$BC$70</f>
        <v>1.1399999999999999</v>
      </c>
      <c r="O113" s="15">
        <f>'Erwachsene-DOSB 2020'!AE18*$BC$70</f>
        <v>1.3774999999999999</v>
      </c>
      <c r="P113" s="59">
        <f>'Erwachsene-DOSB 2020'!AF18*$BC$70</f>
        <v>0.90249999999999997</v>
      </c>
      <c r="Q113" s="12">
        <f>'Erwachsene-DOSB 2020'!AG18*$BC$70</f>
        <v>1.1399999999999999</v>
      </c>
      <c r="R113" s="15">
        <f>'Erwachsene-DOSB 2020'!AH18*$BC$70</f>
        <v>1.3774999999999999</v>
      </c>
      <c r="S113" s="59">
        <f>'Erwachsene-DOSB 2020'!AI18*$BC$70</f>
        <v>0.85499999999999998</v>
      </c>
      <c r="T113" s="12">
        <f>'Erwachsene-DOSB 2020'!AJ18*$BC$70</f>
        <v>1.0924999999999998</v>
      </c>
      <c r="U113" s="15">
        <f>'Erwachsene-DOSB 2020'!AK18*$BC$70</f>
        <v>1.3299999999999998</v>
      </c>
      <c r="V113" s="59">
        <f>'Erwachsene-DOSB 2020'!AL18*$BC$70</f>
        <v>0.85499999999999998</v>
      </c>
      <c r="W113" s="12">
        <f>'Erwachsene-DOSB 2020'!AM18*$BC$70</f>
        <v>1.0924999999999998</v>
      </c>
      <c r="X113" s="15">
        <f>'Erwachsene-DOSB 2020'!AN18*$BC$70</f>
        <v>1.2825</v>
      </c>
      <c r="Y113" s="186"/>
      <c r="Z113" s="187"/>
      <c r="AB113" s="902"/>
      <c r="AC113"/>
      <c r="AD113" s="845"/>
      <c r="AE113" s="796"/>
      <c r="AF113" s="106" t="s">
        <v>22</v>
      </c>
      <c r="AG113" s="2" t="s">
        <v>92</v>
      </c>
      <c r="AH113" s="13">
        <f>'Erwachsene-DOSB 2020'!W51*$BC$70</f>
        <v>1.3774999999999999</v>
      </c>
      <c r="AI113" s="12">
        <f>'Erwachsene-DOSB 2020'!X51*$BC$70</f>
        <v>1.6624999999999999</v>
      </c>
      <c r="AJ113" s="15">
        <f>'Erwachsene-DOSB 2020'!Y51*$BC$70</f>
        <v>1.9474999999999998</v>
      </c>
      <c r="AK113" s="679">
        <f>'Erwachsene-DOSB 2020'!Z51*$BC$70</f>
        <v>1.3299999999999998</v>
      </c>
      <c r="AL113" s="680">
        <f>'Erwachsene-DOSB 2020'!AA51*$BC$70</f>
        <v>1.615</v>
      </c>
      <c r="AM113" s="681">
        <f>'Erwachsene-DOSB 2020'!AB51*$BC$70</f>
        <v>1.9</v>
      </c>
      <c r="AN113" s="679">
        <f>'Erwachsene-DOSB 2020'!AC51*$BC$70</f>
        <v>1.2825</v>
      </c>
      <c r="AO113" s="680">
        <f>'Erwachsene-DOSB 2020'!AD51*$BC$70</f>
        <v>1.5674999999999999</v>
      </c>
      <c r="AP113" s="681">
        <f>'Erwachsene-DOSB 2020'!AE51*$BC$70</f>
        <v>1.8524999999999998</v>
      </c>
      <c r="AQ113" s="59">
        <f>'Erwachsene-DOSB 2020'!AF51*$BC$70</f>
        <v>1.2349999999999999</v>
      </c>
      <c r="AR113" s="12">
        <f>'Erwachsene-DOSB 2020'!AG51*$BC$70</f>
        <v>1.52</v>
      </c>
      <c r="AS113" s="15">
        <f>'Erwachsene-DOSB 2020'!AH51*$BC$70</f>
        <v>1.8049999999999999</v>
      </c>
      <c r="AT113" s="59">
        <f>'Erwachsene-DOSB 2020'!AI51*$BC$70</f>
        <v>1.2349999999999999</v>
      </c>
      <c r="AU113" s="12">
        <f>'Erwachsene-DOSB 2020'!AJ51*$BC$70</f>
        <v>1.52</v>
      </c>
      <c r="AV113" s="283">
        <f>'Erwachsene-DOSB 2020'!AK51*$BC$70</f>
        <v>1.8049999999999999</v>
      </c>
      <c r="AW113" s="281">
        <f>'Erwachsene-DOSB 2020'!AL51*$BC$70</f>
        <v>1.1875</v>
      </c>
      <c r="AX113" s="282">
        <f>'Erwachsene-DOSB 2020'!AM51*$BC$70</f>
        <v>1.4724999999999999</v>
      </c>
      <c r="AY113" s="283">
        <f>'Erwachsene-DOSB 2020'!AN51*$BC$70</f>
        <v>1.7575000000000001</v>
      </c>
      <c r="AZ113" s="186"/>
      <c r="BA113" s="187"/>
    </row>
    <row r="114" spans="1:53" ht="18.600000000000001" customHeight="1" x14ac:dyDescent="0.2">
      <c r="A114" s="902"/>
      <c r="B114"/>
      <c r="C114" s="843">
        <v>3</v>
      </c>
      <c r="D114" s="795" t="s">
        <v>66</v>
      </c>
      <c r="E114" s="791" t="s">
        <v>16</v>
      </c>
      <c r="F114" s="822" t="s">
        <v>156</v>
      </c>
      <c r="G114" s="785" t="s">
        <v>194</v>
      </c>
      <c r="H114" s="786"/>
      <c r="I114" s="786"/>
      <c r="J114" s="786"/>
      <c r="K114" s="786"/>
      <c r="L114" s="786"/>
      <c r="M114" s="786"/>
      <c r="N114" s="786"/>
      <c r="O114" s="786"/>
      <c r="P114" s="786"/>
      <c r="Q114" s="786"/>
      <c r="R114" s="786"/>
      <c r="S114" s="786"/>
      <c r="T114" s="786"/>
      <c r="U114" s="786"/>
      <c r="V114" s="786"/>
      <c r="W114" s="786"/>
      <c r="X114" s="787"/>
      <c r="Y114" s="180"/>
      <c r="Z114" s="181"/>
      <c r="AB114" s="902"/>
      <c r="AC114"/>
      <c r="AD114" s="843">
        <v>3</v>
      </c>
      <c r="AE114" s="795" t="s">
        <v>66</v>
      </c>
      <c r="AF114" s="791" t="s">
        <v>16</v>
      </c>
      <c r="AG114" s="822" t="s">
        <v>156</v>
      </c>
      <c r="AH114" s="785" t="s">
        <v>194</v>
      </c>
      <c r="AI114" s="786"/>
      <c r="AJ114" s="786"/>
      <c r="AK114" s="786"/>
      <c r="AL114" s="786"/>
      <c r="AM114" s="786"/>
      <c r="AN114" s="786"/>
      <c r="AO114" s="786"/>
      <c r="AP114" s="786"/>
      <c r="AQ114" s="786"/>
      <c r="AR114" s="786"/>
      <c r="AS114" s="786"/>
      <c r="AT114" s="786"/>
      <c r="AU114" s="786"/>
      <c r="AV114" s="786"/>
      <c r="AW114" s="786"/>
      <c r="AX114" s="786"/>
      <c r="AY114" s="787"/>
      <c r="AZ114" s="180"/>
      <c r="BA114" s="181"/>
    </row>
    <row r="115" spans="1:53" ht="18.600000000000001" customHeight="1" x14ac:dyDescent="0.2">
      <c r="A115" s="902"/>
      <c r="B115"/>
      <c r="C115" s="845"/>
      <c r="D115" s="796"/>
      <c r="E115" s="792"/>
      <c r="F115" s="794"/>
      <c r="G115" s="69">
        <f>'Erwachsene-DOSB 2020'!W21*$BC$72</f>
        <v>12.075000000000001</v>
      </c>
      <c r="H115" s="228">
        <f>'Erwachsene-DOSB 2020'!X21*$BC$72</f>
        <v>10.815000000000001</v>
      </c>
      <c r="I115" s="229">
        <f>'Erwachsene-DOSB 2020'!Y21*$BC$72</f>
        <v>9.5549999999999997</v>
      </c>
      <c r="J115" s="230">
        <f>'Erwachsene-DOSB 2020'!Z21*$BC$72</f>
        <v>12.495000000000001</v>
      </c>
      <c r="K115" s="228">
        <f>'Erwachsene-DOSB 2020'!AA21*$BC$72</f>
        <v>11.234999999999999</v>
      </c>
      <c r="L115" s="229">
        <f>'Erwachsene-DOSB 2020'!AB21*$BC$72</f>
        <v>9.9749999999999996</v>
      </c>
      <c r="M115" s="230">
        <f>'Erwachsene-DOSB 2020'!AC21*$BC$72</f>
        <v>13.020000000000001</v>
      </c>
      <c r="N115" s="228">
        <f>'Erwachsene-DOSB 2020'!AD21*$BC$72</f>
        <v>11.76</v>
      </c>
      <c r="O115" s="229">
        <f>'Erwachsene-DOSB 2020'!AE21*$BC$72</f>
        <v>10.395000000000001</v>
      </c>
      <c r="P115" s="230">
        <f>'Erwachsene-DOSB 2020'!AF21*$BC$72</f>
        <v>13.23</v>
      </c>
      <c r="Q115" s="228">
        <f>'Erwachsene-DOSB 2020'!AG21*$BC$72</f>
        <v>11.97</v>
      </c>
      <c r="R115" s="229">
        <f>'Erwachsene-DOSB 2020'!AH21*$BC$72</f>
        <v>10.709999999999999</v>
      </c>
      <c r="S115" s="230">
        <f>'Erwachsene-DOSB 2020'!AI21*$BC$72</f>
        <v>13.440000000000001</v>
      </c>
      <c r="T115" s="228">
        <f>'Erwachsene-DOSB 2020'!AJ21*$BC$72</f>
        <v>12.18</v>
      </c>
      <c r="U115" s="229">
        <f>'Erwachsene-DOSB 2020'!AK21*$BC$72</f>
        <v>10.920000000000002</v>
      </c>
      <c r="V115" s="230">
        <f>'Erwachsene-DOSB 2020'!AL21*$BC$72</f>
        <v>13.65</v>
      </c>
      <c r="W115" s="228">
        <f>'Erwachsene-DOSB 2020'!AM21*$BC$72</f>
        <v>12.39</v>
      </c>
      <c r="X115" s="229">
        <f>'Erwachsene-DOSB 2020'!AN21*$BC$72</f>
        <v>11.13</v>
      </c>
      <c r="Y115" s="182"/>
      <c r="Z115" s="188"/>
      <c r="AB115" s="902"/>
      <c r="AC115"/>
      <c r="AD115" s="845"/>
      <c r="AE115" s="796"/>
      <c r="AF115" s="792"/>
      <c r="AG115" s="794"/>
      <c r="AH115" s="69">
        <f>'Erwachsene-DOSB 2020'!W54*$BC$72</f>
        <v>10.5</v>
      </c>
      <c r="AI115" s="228">
        <f>'Erwachsene-DOSB 2020'!X54*$BC$72</f>
        <v>9.3450000000000006</v>
      </c>
      <c r="AJ115" s="229">
        <f>'Erwachsene-DOSB 2020'!Y54*$BC$72</f>
        <v>8.2949999999999999</v>
      </c>
      <c r="AK115" s="230">
        <f>'Erwachsene-DOSB 2020'!Z54*$BC$72</f>
        <v>10.815000000000001</v>
      </c>
      <c r="AL115" s="228">
        <f>'Erwachsene-DOSB 2020'!AA54*$BC$72</f>
        <v>9.5549999999999997</v>
      </c>
      <c r="AM115" s="229">
        <f>'Erwachsene-DOSB 2020'!AB54*$BC$72</f>
        <v>8.61</v>
      </c>
      <c r="AN115" s="230">
        <f>'Erwachsene-DOSB 2020'!AC54*$BC$72</f>
        <v>11.025</v>
      </c>
      <c r="AO115" s="228">
        <f>'Erwachsene-DOSB 2020'!AD54*$BC$72</f>
        <v>9.870000000000001</v>
      </c>
      <c r="AP115" s="229">
        <f>'Erwachsene-DOSB 2020'!AE54*$BC$72</f>
        <v>8.9250000000000007</v>
      </c>
      <c r="AQ115" s="230">
        <f>'Erwachsene-DOSB 2020'!AF54*$BC$72</f>
        <v>11.340000000000002</v>
      </c>
      <c r="AR115" s="228">
        <f>'Erwachsene-DOSB 2020'!AG54*$BC$72</f>
        <v>10.185</v>
      </c>
      <c r="AS115" s="229">
        <f>'Erwachsene-DOSB 2020'!AH54*$BC$72</f>
        <v>9.240000000000002</v>
      </c>
      <c r="AT115" s="230">
        <f>'Erwachsene-DOSB 2020'!AI54*$BC$72</f>
        <v>11.76</v>
      </c>
      <c r="AU115" s="228">
        <f>'Erwachsene-DOSB 2020'!AJ54*$BC$72</f>
        <v>10.709999999999999</v>
      </c>
      <c r="AV115" s="229">
        <f>'Erwachsene-DOSB 2020'!AK54*$BC$72</f>
        <v>9.5549999999999997</v>
      </c>
      <c r="AW115" s="230">
        <f>'Erwachsene-DOSB 2020'!AL54*$BC$72</f>
        <v>12.285</v>
      </c>
      <c r="AX115" s="228">
        <f>'Erwachsene-DOSB 2020'!AM54*$BC$72</f>
        <v>11.234999999999999</v>
      </c>
      <c r="AY115" s="229">
        <f>'Erwachsene-DOSB 2020'!AN54*$BC$72</f>
        <v>10.08</v>
      </c>
      <c r="AZ115" s="182"/>
      <c r="BA115" s="188"/>
    </row>
    <row r="116" spans="1:53" ht="18.600000000000001" customHeight="1" x14ac:dyDescent="0.2">
      <c r="A116" s="902"/>
      <c r="B116"/>
      <c r="C116" s="845"/>
      <c r="D116" s="796"/>
      <c r="E116" s="106" t="s">
        <v>17</v>
      </c>
      <c r="F116" s="27" t="s">
        <v>158</v>
      </c>
      <c r="G116" s="69">
        <f>'Erwachsene-DOSB 2020'!W22*$BC$73</f>
        <v>46.2</v>
      </c>
      <c r="H116" s="228">
        <f>'Erwachsene-DOSB 2020'!X22*$BC$73</f>
        <v>36.75</v>
      </c>
      <c r="I116" s="229">
        <f>'Erwachsene-DOSB 2020'!Y22*$BC$73</f>
        <v>26.25</v>
      </c>
      <c r="J116" s="230">
        <f>'Erwachsene-DOSB 2020'!Z22*$BC$73</f>
        <v>50.400000000000006</v>
      </c>
      <c r="K116" s="228">
        <f>'Erwachsene-DOSB 2020'!AA22*$BC$73</f>
        <v>40.950000000000003</v>
      </c>
      <c r="L116" s="229">
        <f>'Erwachsene-DOSB 2020'!AB22*$BC$73</f>
        <v>29.400000000000002</v>
      </c>
      <c r="M116" s="230">
        <f>'Erwachsene-DOSB 2020'!AC22*$BC$73</f>
        <v>54.075000000000003</v>
      </c>
      <c r="N116" s="228">
        <f>'Erwachsene-DOSB 2020'!AD22*$BC$73</f>
        <v>44.625</v>
      </c>
      <c r="O116" s="229">
        <f>'Erwachsene-DOSB 2020'!AE22*$BC$73</f>
        <v>32.024999999999999</v>
      </c>
      <c r="P116" s="230">
        <f>'Erwachsene-DOSB 2020'!AF22*$BC$73</f>
        <v>57.225000000000001</v>
      </c>
      <c r="Q116" s="228">
        <f>'Erwachsene-DOSB 2020'!AG22*$BC$73</f>
        <v>46.725000000000001</v>
      </c>
      <c r="R116" s="229">
        <f>'Erwachsene-DOSB 2020'!AH22*$BC$73</f>
        <v>34.125</v>
      </c>
      <c r="S116" s="230">
        <f>'Erwachsene-DOSB 2020'!AI22*$BC$73</f>
        <v>59.325000000000003</v>
      </c>
      <c r="T116" s="228">
        <f>'Erwachsene-DOSB 2020'!AJ22*$BC$73</f>
        <v>48.825000000000003</v>
      </c>
      <c r="U116" s="229">
        <f>'Erwachsene-DOSB 2020'!AK22*$BC$73</f>
        <v>36.225000000000001</v>
      </c>
      <c r="V116" s="230">
        <f>'Erwachsene-DOSB 2020'!AL22*$BC$73</f>
        <v>61.95</v>
      </c>
      <c r="W116" s="228">
        <f>'Erwachsene-DOSB 2020'!AM22*$BC$73</f>
        <v>50.400000000000006</v>
      </c>
      <c r="X116" s="229">
        <f>'Erwachsene-DOSB 2020'!AN22*$BC$73</f>
        <v>37.800000000000004</v>
      </c>
      <c r="Y116" s="182"/>
      <c r="Z116" s="188"/>
      <c r="AB116" s="902"/>
      <c r="AC116"/>
      <c r="AD116" s="845"/>
      <c r="AE116" s="796"/>
      <c r="AF116" s="106" t="s">
        <v>17</v>
      </c>
      <c r="AG116" s="27" t="s">
        <v>158</v>
      </c>
      <c r="AH116" s="69">
        <f>'Erwachsene-DOSB 2020'!W55*$BC$73</f>
        <v>44.1</v>
      </c>
      <c r="AI116" s="228">
        <f>'Erwachsene-DOSB 2020'!X55*$BC$73</f>
        <v>34.125</v>
      </c>
      <c r="AJ116" s="229">
        <f>'Erwachsene-DOSB 2020'!Y55*$BC$73</f>
        <v>21.525000000000002</v>
      </c>
      <c r="AK116" s="230">
        <f>'Erwachsene-DOSB 2020'!Z55*$BC$73</f>
        <v>47.25</v>
      </c>
      <c r="AL116" s="228">
        <f>'Erwachsene-DOSB 2020'!AA55*$BC$73</f>
        <v>36.75</v>
      </c>
      <c r="AM116" s="229">
        <f>'Erwachsene-DOSB 2020'!AB55*$BC$73</f>
        <v>24.150000000000002</v>
      </c>
      <c r="AN116" s="230">
        <f>'Erwachsene-DOSB 2020'!AC55*$BC$73</f>
        <v>51.45</v>
      </c>
      <c r="AO116" s="228">
        <f>'Erwachsene-DOSB 2020'!AD55*$BC$73</f>
        <v>38.85</v>
      </c>
      <c r="AP116" s="229">
        <f>'Erwachsene-DOSB 2020'!AE55*$BC$73</f>
        <v>26.25</v>
      </c>
      <c r="AQ116" s="230">
        <f>'Erwachsene-DOSB 2020'!AF55*$BC$73</f>
        <v>53.550000000000004</v>
      </c>
      <c r="AR116" s="228">
        <f>'Erwachsene-DOSB 2020'!AG55*$BC$73</f>
        <v>40.950000000000003</v>
      </c>
      <c r="AS116" s="229">
        <f>'Erwachsene-DOSB 2020'!AH55*$BC$73</f>
        <v>28.35</v>
      </c>
      <c r="AT116" s="230">
        <f>'Erwachsene-DOSB 2020'!AI55*$BC$73</f>
        <v>55.125</v>
      </c>
      <c r="AU116" s="228">
        <f>'Erwachsene-DOSB 2020'!AJ55*$BC$73</f>
        <v>42.524999999999999</v>
      </c>
      <c r="AV116" s="229">
        <f>'Erwachsene-DOSB 2020'!AK55*$BC$73</f>
        <v>29.925000000000001</v>
      </c>
      <c r="AW116" s="230">
        <f>'Erwachsene-DOSB 2020'!AL55*$BC$73</f>
        <v>57.75</v>
      </c>
      <c r="AX116" s="228">
        <f>'Erwachsene-DOSB 2020'!AM55*$BC$73</f>
        <v>45.15</v>
      </c>
      <c r="AY116" s="229">
        <f>'Erwachsene-DOSB 2020'!AN55*$BC$73</f>
        <v>32.550000000000004</v>
      </c>
      <c r="AZ116" s="182"/>
      <c r="BA116" s="188"/>
    </row>
    <row r="117" spans="1:53" ht="18.600000000000001" customHeight="1" thickBot="1" x14ac:dyDescent="0.25">
      <c r="A117" s="902"/>
      <c r="B117"/>
      <c r="C117" s="845"/>
      <c r="D117" s="796"/>
      <c r="E117" s="106" t="s">
        <v>21</v>
      </c>
      <c r="F117" s="27" t="s">
        <v>157</v>
      </c>
      <c r="G117" s="234">
        <f>'Erwachsene-DOSB 2020'!W23*$BC$74</f>
        <v>32.024999999999999</v>
      </c>
      <c r="H117" s="231">
        <f>'Erwachsene-DOSB 2020'!X23*$BC$74</f>
        <v>28.35</v>
      </c>
      <c r="I117" s="232">
        <f>'Erwachsene-DOSB 2020'!Y23*$BC$74</f>
        <v>24.150000000000002</v>
      </c>
      <c r="J117" s="233">
        <f>'Erwachsene-DOSB 2020'!Z23*$BC$74</f>
        <v>33.6</v>
      </c>
      <c r="K117" s="231">
        <f>'Erwachsene-DOSB 2020'!AA23*$BC$74</f>
        <v>29.400000000000002</v>
      </c>
      <c r="L117" s="232">
        <f>'Erwachsene-DOSB 2020'!AB23*$BC$74</f>
        <v>24.675000000000001</v>
      </c>
      <c r="M117" s="233">
        <f>'Erwachsene-DOSB 2020'!AC23*$BC$74</f>
        <v>35.175000000000004</v>
      </c>
      <c r="N117" s="231">
        <f>'Erwachsene-DOSB 2020'!AD23*$BC$74</f>
        <v>30.450000000000003</v>
      </c>
      <c r="O117" s="232">
        <f>'Erwachsene-DOSB 2020'!AE23*$BC$74</f>
        <v>25.200000000000003</v>
      </c>
      <c r="P117" s="233">
        <f>'Erwachsene-DOSB 2020'!AF23*$BC$74</f>
        <v>36.75</v>
      </c>
      <c r="Q117" s="231">
        <f>'Erwachsene-DOSB 2020'!AG23*$BC$74</f>
        <v>31.5</v>
      </c>
      <c r="R117" s="232">
        <f>'Erwachsene-DOSB 2020'!AH23*$BC$74</f>
        <v>26.25</v>
      </c>
      <c r="S117" s="233">
        <f>'Erwachsene-DOSB 2020'!AI23*$BC$74</f>
        <v>37.800000000000004</v>
      </c>
      <c r="T117" s="231">
        <f>'Erwachsene-DOSB 2020'!AJ23*$BC$74</f>
        <v>32.550000000000004</v>
      </c>
      <c r="U117" s="232">
        <f>'Erwachsene-DOSB 2020'!AK23*$BC$74</f>
        <v>26.775000000000002</v>
      </c>
      <c r="V117" s="233">
        <f>'Erwachsene-DOSB 2020'!AL23*$BC$74</f>
        <v>39.9</v>
      </c>
      <c r="W117" s="231">
        <f>'Erwachsene-DOSB 2020'!AM23*$BC$74</f>
        <v>33.6</v>
      </c>
      <c r="X117" s="232">
        <f>'Erwachsene-DOSB 2020'!AN23*$BC$74</f>
        <v>27.825000000000003</v>
      </c>
      <c r="Y117" s="186"/>
      <c r="Z117" s="187"/>
      <c r="AB117" s="902"/>
      <c r="AC117"/>
      <c r="AD117" s="845"/>
      <c r="AE117" s="796"/>
      <c r="AF117" s="106" t="s">
        <v>21</v>
      </c>
      <c r="AG117" s="27" t="s">
        <v>157</v>
      </c>
      <c r="AH117" s="234">
        <f>'Erwachsene-DOSB 2020'!W56*$BC$74</f>
        <v>29.925000000000001</v>
      </c>
      <c r="AI117" s="231">
        <f>'Erwachsene-DOSB 2020'!X56*$BC$74</f>
        <v>24.150000000000002</v>
      </c>
      <c r="AJ117" s="232">
        <f>'Erwachsene-DOSB 2020'!Y56*$BC$74</f>
        <v>17.850000000000001</v>
      </c>
      <c r="AK117" s="233">
        <f>'Erwachsene-DOSB 2020'!Z56*$BC$74</f>
        <v>31.5</v>
      </c>
      <c r="AL117" s="231">
        <f>'Erwachsene-DOSB 2020'!AA56*$BC$74</f>
        <v>25.200000000000003</v>
      </c>
      <c r="AM117" s="232">
        <f>'Erwachsene-DOSB 2020'!AB56*$BC$74</f>
        <v>18.900000000000002</v>
      </c>
      <c r="AN117" s="233">
        <f>'Erwachsene-DOSB 2020'!AC56*$BC$74</f>
        <v>33.6</v>
      </c>
      <c r="AO117" s="231">
        <f>'Erwachsene-DOSB 2020'!AD56*$BC$74</f>
        <v>26.25</v>
      </c>
      <c r="AP117" s="232">
        <f>'Erwachsene-DOSB 2020'!AE56*$BC$74</f>
        <v>19.425000000000001</v>
      </c>
      <c r="AQ117" s="233">
        <f>'Erwachsene-DOSB 2020'!AF56*$BC$74</f>
        <v>35.175000000000004</v>
      </c>
      <c r="AR117" s="231">
        <f>'Erwachsene-DOSB 2020'!AG56*$BC$74</f>
        <v>27.3</v>
      </c>
      <c r="AS117" s="232">
        <f>'Erwachsene-DOSB 2020'!AH56*$BC$74</f>
        <v>19.95</v>
      </c>
      <c r="AT117" s="233">
        <f>'Erwachsene-DOSB 2020'!AI56*$BC$74</f>
        <v>36.75</v>
      </c>
      <c r="AU117" s="231">
        <f>'Erwachsene-DOSB 2020'!AJ56*$BC$74</f>
        <v>28.35</v>
      </c>
      <c r="AV117" s="232">
        <f>'Erwachsene-DOSB 2020'!AK56*$BC$74</f>
        <v>20.475000000000001</v>
      </c>
      <c r="AW117" s="233">
        <f>'Erwachsene-DOSB 2020'!AL56*$BC$74</f>
        <v>37.800000000000004</v>
      </c>
      <c r="AX117" s="231">
        <f>'Erwachsene-DOSB 2020'!AM56*$BC$74</f>
        <v>29.925000000000001</v>
      </c>
      <c r="AY117" s="232">
        <f>'Erwachsene-DOSB 2020'!AN56*$BC$74</f>
        <v>21</v>
      </c>
      <c r="AZ117" s="186"/>
      <c r="BA117" s="187"/>
    </row>
    <row r="118" spans="1:53" ht="18.600000000000001" customHeight="1" x14ac:dyDescent="0.2">
      <c r="A118" s="902"/>
      <c r="B118"/>
      <c r="C118" s="843">
        <v>4</v>
      </c>
      <c r="D118" s="795" t="s">
        <v>67</v>
      </c>
      <c r="E118" s="601" t="s">
        <v>16</v>
      </c>
      <c r="F118" s="22" t="s">
        <v>20</v>
      </c>
      <c r="G118" s="141">
        <f>'Erwachsene-DOSB 2020'!W25*$BC$75</f>
        <v>0.85499999999999998</v>
      </c>
      <c r="H118" s="132">
        <f>'Erwachsene-DOSB 2020'!X25*$BC$75</f>
        <v>0.95</v>
      </c>
      <c r="I118" s="133">
        <f>'Erwachsene-DOSB 2020'!Y25*$BC$75</f>
        <v>1.0449999999999999</v>
      </c>
      <c r="J118" s="134">
        <f>'Erwachsene-DOSB 2020'!Z25*$BC$75</f>
        <v>0.8075</v>
      </c>
      <c r="K118" s="132">
        <f>'Erwachsene-DOSB 2020'!AA25*$BC$75</f>
        <v>0.90249999999999997</v>
      </c>
      <c r="L118" s="133">
        <f>'Erwachsene-DOSB 2020'!AB25*$BC$75</f>
        <v>0.99749999999999994</v>
      </c>
      <c r="M118" s="134">
        <f>'Erwachsene-DOSB 2020'!AC25*$BC$75</f>
        <v>0.76</v>
      </c>
      <c r="N118" s="132">
        <f>'Erwachsene-DOSB 2020'!AD25*$BC$75</f>
        <v>0.85499999999999998</v>
      </c>
      <c r="O118" s="133">
        <f>'Erwachsene-DOSB 2020'!AE25*$BC$75</f>
        <v>0.95</v>
      </c>
      <c r="P118" s="134">
        <f>'Erwachsene-DOSB 2020'!AF25*$BC$75</f>
        <v>0.71249999999999991</v>
      </c>
      <c r="Q118" s="132">
        <f>'Erwachsene-DOSB 2020'!AG25*$BC$75</f>
        <v>0.8075</v>
      </c>
      <c r="R118" s="133">
        <f>'Erwachsene-DOSB 2020'!AH25*$BC$75</f>
        <v>0.90249999999999997</v>
      </c>
      <c r="S118" s="134">
        <f>'Erwachsene-DOSB 2020'!AI25*$BC$75</f>
        <v>0.71249999999999991</v>
      </c>
      <c r="T118" s="132">
        <f>'Erwachsene-DOSB 2020'!AJ25*$BC$75</f>
        <v>0.8075</v>
      </c>
      <c r="U118" s="133">
        <f>'Erwachsene-DOSB 2020'!AK25*$BC$75</f>
        <v>0.90249999999999997</v>
      </c>
      <c r="V118" s="134">
        <f>'Erwachsene-DOSB 2020'!AL25*$BC$75</f>
        <v>0.66499999999999992</v>
      </c>
      <c r="W118" s="132">
        <f>'Erwachsene-DOSB 2020'!AM25*$BC$75</f>
        <v>0.76</v>
      </c>
      <c r="X118" s="133">
        <f>'Erwachsene-DOSB 2020'!AN25*$BC$75</f>
        <v>0.85499999999999998</v>
      </c>
      <c r="Y118" s="180"/>
      <c r="Z118" s="181"/>
      <c r="AB118" s="902"/>
      <c r="AC118"/>
      <c r="AD118" s="843">
        <v>4</v>
      </c>
      <c r="AE118" s="795" t="s">
        <v>67</v>
      </c>
      <c r="AF118" s="601" t="s">
        <v>16</v>
      </c>
      <c r="AG118" s="22" t="s">
        <v>20</v>
      </c>
      <c r="AH118" s="141">
        <f>'Erwachsene-DOSB 2020'!W58*$BC$75</f>
        <v>1.0924999999999998</v>
      </c>
      <c r="AI118" s="132">
        <f>'Erwachsene-DOSB 2020'!X58*$BC$75</f>
        <v>1.1875</v>
      </c>
      <c r="AJ118" s="133">
        <f>'Erwachsene-DOSB 2020'!Y58*$BC$75</f>
        <v>1.2825</v>
      </c>
      <c r="AK118" s="134">
        <f>'Erwachsene-DOSB 2020'!Z58*$BC$75</f>
        <v>0.99749999999999994</v>
      </c>
      <c r="AL118" s="132">
        <f>'Erwachsene-DOSB 2020'!AA58*$BC$75</f>
        <v>1.0924999999999998</v>
      </c>
      <c r="AM118" s="133">
        <f>'Erwachsene-DOSB 2020'!AB58*$BC$75</f>
        <v>1.1875</v>
      </c>
      <c r="AN118" s="134">
        <f>'Erwachsene-DOSB 2020'!AC58*$BC$75</f>
        <v>0.95</v>
      </c>
      <c r="AO118" s="132">
        <f>'Erwachsene-DOSB 2020'!AD58*$BC$75</f>
        <v>1.0449999999999999</v>
      </c>
      <c r="AP118" s="133">
        <f>'Erwachsene-DOSB 2020'!AE58*$BC$75</f>
        <v>1.1399999999999999</v>
      </c>
      <c r="AQ118" s="134">
        <f>'Erwachsene-DOSB 2020'!AF58*$BC$75</f>
        <v>0.90249999999999997</v>
      </c>
      <c r="AR118" s="132">
        <f>'Erwachsene-DOSB 2020'!AG58*$BC$75</f>
        <v>0.99749999999999994</v>
      </c>
      <c r="AS118" s="133">
        <f>'Erwachsene-DOSB 2020'!AH58*$BC$75</f>
        <v>1.0924999999999998</v>
      </c>
      <c r="AT118" s="134">
        <f>'Erwachsene-DOSB 2020'!AI58*$BC$75</f>
        <v>0.8075</v>
      </c>
      <c r="AU118" s="132">
        <f>'Erwachsene-DOSB 2020'!AJ58*$BC$75</f>
        <v>0.95</v>
      </c>
      <c r="AV118" s="133">
        <f>'Erwachsene-DOSB 2020'!AK58*$BC$75</f>
        <v>1.0449999999999999</v>
      </c>
      <c r="AW118" s="134">
        <f>'Erwachsene-DOSB 2020'!AL58*$BC$75</f>
        <v>0.76</v>
      </c>
      <c r="AX118" s="132">
        <f>'Erwachsene-DOSB 2020'!AM58*$BC$75</f>
        <v>0.90249999999999997</v>
      </c>
      <c r="AY118" s="133">
        <f>'Erwachsene-DOSB 2020'!AN58*$BC$75</f>
        <v>0.99749999999999994</v>
      </c>
      <c r="AZ118" s="180"/>
      <c r="BA118" s="181"/>
    </row>
    <row r="119" spans="1:53" ht="18.600000000000001" customHeight="1" x14ac:dyDescent="0.2">
      <c r="A119" s="902"/>
      <c r="B119"/>
      <c r="C119" s="845"/>
      <c r="D119" s="796"/>
      <c r="E119" s="106" t="s">
        <v>17</v>
      </c>
      <c r="F119" s="27" t="s">
        <v>163</v>
      </c>
      <c r="G119" s="13">
        <f>'Erwachsene-DOSB 2020'!W27*$BC$76</f>
        <v>2.6599999999999997</v>
      </c>
      <c r="H119" s="12">
        <f>'Erwachsene-DOSB 2020'!X27*$BC$76</f>
        <v>3.04</v>
      </c>
      <c r="I119" s="15">
        <f>'Erwachsene-DOSB 2020'!Y27*$BC$76</f>
        <v>3.3249999999999997</v>
      </c>
      <c r="J119" s="59">
        <f>'Erwachsene-DOSB 2020'!Z27*$BC$76</f>
        <v>2.4699999999999998</v>
      </c>
      <c r="K119" s="12">
        <f>'Erwachsene-DOSB 2020'!AA27*$BC$76</f>
        <v>2.8499999999999996</v>
      </c>
      <c r="L119" s="15">
        <f>'Erwachsene-DOSB 2020'!AB27*$BC$76</f>
        <v>3.23</v>
      </c>
      <c r="M119" s="59">
        <f>'Erwachsene-DOSB 2020'!AC27*$BC$76</f>
        <v>2.375</v>
      </c>
      <c r="N119" s="12">
        <f>'Erwachsene-DOSB 2020'!AD27*$BC$76</f>
        <v>2.7549999999999999</v>
      </c>
      <c r="O119" s="15">
        <f>'Erwachsene-DOSB 2020'!AE27*$BC$76</f>
        <v>3.1349999999999998</v>
      </c>
      <c r="P119" s="59">
        <f>'Erwachsene-DOSB 2020'!AF27*$BC$76</f>
        <v>2.2799999999999998</v>
      </c>
      <c r="Q119" s="12">
        <f>'Erwachsene-DOSB 2020'!AG27*$BC$76</f>
        <v>2.6599999999999997</v>
      </c>
      <c r="R119" s="15">
        <f>'Erwachsene-DOSB 2020'!AH27*$BC$76</f>
        <v>3.04</v>
      </c>
      <c r="S119" s="59">
        <f>'Erwachsene-DOSB 2020'!AI27*$BC$76</f>
        <v>2.1849999999999996</v>
      </c>
      <c r="T119" s="12">
        <f>'Erwachsene-DOSB 2020'!AJ27*$BC$76</f>
        <v>2.5649999999999999</v>
      </c>
      <c r="U119" s="15">
        <f>'Erwachsene-DOSB 2020'!AK27*$BC$76</f>
        <v>2.9449999999999998</v>
      </c>
      <c r="V119" s="59">
        <f>'Erwachsene-DOSB 2020'!AL27*$BC$76</f>
        <v>1.9949999999999999</v>
      </c>
      <c r="W119" s="12">
        <f>'Erwachsene-DOSB 2020'!AM27*$BC$76</f>
        <v>2.375</v>
      </c>
      <c r="X119" s="15">
        <f>'Erwachsene-DOSB 2020'!AN27*$BC$76</f>
        <v>2.7549999999999999</v>
      </c>
      <c r="Y119" s="182"/>
      <c r="Z119" s="188"/>
      <c r="AB119" s="902"/>
      <c r="AC119"/>
      <c r="AD119" s="845"/>
      <c r="AE119" s="796"/>
      <c r="AF119" s="106" t="s">
        <v>17</v>
      </c>
      <c r="AG119" s="27" t="s">
        <v>163</v>
      </c>
      <c r="AH119" s="13">
        <f>'Erwachsene-DOSB 2020'!W60*$BC$76</f>
        <v>3.5150000000000001</v>
      </c>
      <c r="AI119" s="12">
        <f>'Erwachsene-DOSB 2020'!X60*$BC$76</f>
        <v>3.8949999999999996</v>
      </c>
      <c r="AJ119" s="15">
        <f>'Erwachsene-DOSB 2020'!Y60*$BC$76</f>
        <v>4.2749999999999995</v>
      </c>
      <c r="AK119" s="59">
        <f>'Erwachsene-DOSB 2020'!Z60*$BC$76</f>
        <v>3.42</v>
      </c>
      <c r="AL119" s="12">
        <f>'Erwachsene-DOSB 2020'!AA60*$BC$76</f>
        <v>3.8</v>
      </c>
      <c r="AM119" s="15">
        <f>'Erwachsene-DOSB 2020'!AB60*$BC$76</f>
        <v>4.18</v>
      </c>
      <c r="AN119" s="59">
        <f>'Erwachsene-DOSB 2020'!AC60*$BC$76</f>
        <v>3.23</v>
      </c>
      <c r="AO119" s="12">
        <f>'Erwachsene-DOSB 2020'!AD60*$BC$76</f>
        <v>3.61</v>
      </c>
      <c r="AP119" s="15">
        <f>'Erwachsene-DOSB 2020'!AE60*$BC$76</f>
        <v>3.9899999999999998</v>
      </c>
      <c r="AQ119" s="59">
        <f>'Erwachsene-DOSB 2020'!AF60*$BC$76</f>
        <v>3.04</v>
      </c>
      <c r="AR119" s="12">
        <f>'Erwachsene-DOSB 2020'!AG60*$BC$76</f>
        <v>3.42</v>
      </c>
      <c r="AS119" s="15">
        <f>'Erwachsene-DOSB 2020'!AH60*$BC$76</f>
        <v>3.8</v>
      </c>
      <c r="AT119" s="59">
        <f>'Erwachsene-DOSB 2020'!AI60*$BC$76</f>
        <v>2.7549999999999999</v>
      </c>
      <c r="AU119" s="12">
        <f>'Erwachsene-DOSB 2020'!AJ60*$BC$76</f>
        <v>3.1349999999999998</v>
      </c>
      <c r="AV119" s="15">
        <f>'Erwachsene-DOSB 2020'!AK60*$BC$76</f>
        <v>3.5150000000000001</v>
      </c>
      <c r="AW119" s="59">
        <f>'Erwachsene-DOSB 2020'!AL60*$BC$76</f>
        <v>2.5649999999999999</v>
      </c>
      <c r="AX119" s="12">
        <f>'Erwachsene-DOSB 2020'!AM60*$BC$76</f>
        <v>2.9449999999999998</v>
      </c>
      <c r="AY119" s="740">
        <f>'Erwachsene-DOSB 2020'!AN60*$BC$76</f>
        <v>3.3249999999999997</v>
      </c>
      <c r="AZ119" s="182"/>
      <c r="BA119" s="188"/>
    </row>
    <row r="120" spans="1:53" ht="18.600000000000001" customHeight="1" x14ac:dyDescent="0.2">
      <c r="A120" s="902"/>
      <c r="B120"/>
      <c r="C120" s="845"/>
      <c r="D120" s="796"/>
      <c r="E120" s="106" t="s">
        <v>21</v>
      </c>
      <c r="F120" s="2" t="s">
        <v>520</v>
      </c>
      <c r="G120" s="13">
        <f>'Erwachsene-DOSB 2020'!W28*$BC$77</f>
        <v>17.574999999999999</v>
      </c>
      <c r="H120" s="12">
        <f>'Erwachsene-DOSB 2020'!X28*$BC$77</f>
        <v>20.425000000000001</v>
      </c>
      <c r="I120" s="15">
        <f>'Erwachsene-DOSB 2020'!Y28*$BC$77</f>
        <v>22.799999999999997</v>
      </c>
      <c r="J120" s="59">
        <f>'Erwachsene-DOSB 2020'!Z28*$BC$77</f>
        <v>15.674999999999999</v>
      </c>
      <c r="K120" s="12">
        <f>'Erwachsene-DOSB 2020'!AA28*$BC$77</f>
        <v>19</v>
      </c>
      <c r="L120" s="15">
        <f>'Erwachsene-DOSB 2020'!AB28*$BC$77</f>
        <v>21.849999999999998</v>
      </c>
      <c r="M120" s="59">
        <f>'Erwachsene-DOSB 2020'!AC28*$BC$77</f>
        <v>14.725</v>
      </c>
      <c r="N120" s="12">
        <f>'Erwachsene-DOSB 2020'!AD28*$BC$77</f>
        <v>18.05</v>
      </c>
      <c r="O120" s="15">
        <f>'Erwachsene-DOSB 2020'!AE28*$BC$77</f>
        <v>20.9</v>
      </c>
      <c r="P120" s="59">
        <f>'Erwachsene-DOSB 2020'!AF28*$BC$77</f>
        <v>13.774999999999999</v>
      </c>
      <c r="Q120" s="12">
        <f>'Erwachsene-DOSB 2020'!AG28*$BC$77</f>
        <v>17.099999999999998</v>
      </c>
      <c r="R120" s="15">
        <f>'Erwachsene-DOSB 2020'!AH28*$BC$77</f>
        <v>19.95</v>
      </c>
      <c r="S120" s="59">
        <f>'Erwachsene-DOSB 2020'!AI28*$BC$77</f>
        <v>12.824999999999999</v>
      </c>
      <c r="T120" s="12">
        <f>'Erwachsene-DOSB 2020'!AJ28*$BC$77</f>
        <v>16.149999999999999</v>
      </c>
      <c r="U120" s="15">
        <f>'Erwachsene-DOSB 2020'!AK28*$BC$77</f>
        <v>19</v>
      </c>
      <c r="V120" s="59">
        <f>'Erwachsene-DOSB 2020'!AL28*$BC$77</f>
        <v>12.35</v>
      </c>
      <c r="W120" s="12">
        <f>'Erwachsene-DOSB 2020'!AM28*$BC$77</f>
        <v>15.674999999999999</v>
      </c>
      <c r="X120" s="15">
        <f>'Erwachsene-DOSB 2020'!AN28*$BC$77</f>
        <v>18.524999999999999</v>
      </c>
      <c r="Y120" s="182"/>
      <c r="Z120" s="188"/>
      <c r="AB120" s="902"/>
      <c r="AC120"/>
      <c r="AD120" s="845"/>
      <c r="AE120" s="796"/>
      <c r="AF120" s="106" t="s">
        <v>21</v>
      </c>
      <c r="AG120" s="2" t="s">
        <v>520</v>
      </c>
      <c r="AH120" s="13">
        <f>'Erwachsene-DOSB 2020'!W61*$BC$77</f>
        <v>25.65</v>
      </c>
      <c r="AI120" s="12">
        <f>'Erwachsene-DOSB 2020'!X61*$BC$77</f>
        <v>30.4</v>
      </c>
      <c r="AJ120" s="15">
        <f>'Erwachsene-DOSB 2020'!Y61*$BC$77</f>
        <v>35.625</v>
      </c>
      <c r="AK120" s="59">
        <f>'Erwachsene-DOSB 2020'!Z61*$BC$77</f>
        <v>24.224999999999998</v>
      </c>
      <c r="AL120" s="12">
        <f>'Erwachsene-DOSB 2020'!AA61*$BC$77</f>
        <v>29.45</v>
      </c>
      <c r="AM120" s="15">
        <f>'Erwachsene-DOSB 2020'!AB61*$BC$77</f>
        <v>34.674999999999997</v>
      </c>
      <c r="AN120" s="59">
        <f>'Erwachsene-DOSB 2020'!AC61*$BC$77</f>
        <v>22.324999999999999</v>
      </c>
      <c r="AO120" s="12">
        <f>'Erwachsene-DOSB 2020'!AD61*$BC$77</f>
        <v>27.549999999999997</v>
      </c>
      <c r="AP120" s="15">
        <f>'Erwachsene-DOSB 2020'!AE61*$BC$77</f>
        <v>33.25</v>
      </c>
      <c r="AQ120" s="59">
        <f>'Erwachsene-DOSB 2020'!AF61*$BC$77</f>
        <v>21.375</v>
      </c>
      <c r="AR120" s="12">
        <f>'Erwachsene-DOSB 2020'!AG61*$BC$77</f>
        <v>26.599999999999998</v>
      </c>
      <c r="AS120" s="15">
        <f>'Erwachsene-DOSB 2020'!AH61*$BC$77</f>
        <v>32.299999999999997</v>
      </c>
      <c r="AT120" s="59">
        <f>'Erwachsene-DOSB 2020'!AI61*$BC$77</f>
        <v>19</v>
      </c>
      <c r="AU120" s="12">
        <f>'Erwachsene-DOSB 2020'!AJ61*$BC$77</f>
        <v>24.224999999999998</v>
      </c>
      <c r="AV120" s="15">
        <f>'Erwachsene-DOSB 2020'!AK61*$BC$77</f>
        <v>28.974999999999998</v>
      </c>
      <c r="AW120" s="59">
        <f>'Erwachsene-DOSB 2020'!AL61*$BC$77</f>
        <v>17.574999999999999</v>
      </c>
      <c r="AX120" s="12">
        <f>'Erwachsene-DOSB 2020'!AM61*$BC$77</f>
        <v>22.799999999999997</v>
      </c>
      <c r="AY120" s="15">
        <f>'Erwachsene-DOSB 2020'!AN61*$BC$77</f>
        <v>27.549999999999997</v>
      </c>
      <c r="AZ120" s="182"/>
      <c r="BA120" s="188"/>
    </row>
    <row r="121" spans="1:53" ht="18.600000000000001" customHeight="1" x14ac:dyDescent="0.2">
      <c r="A121" s="902"/>
      <c r="B121"/>
      <c r="C121" s="845"/>
      <c r="D121" s="796"/>
      <c r="E121" s="798" t="s">
        <v>22</v>
      </c>
      <c r="F121" s="793" t="s">
        <v>159</v>
      </c>
      <c r="G121" s="782" t="s">
        <v>425</v>
      </c>
      <c r="H121" s="783"/>
      <c r="I121" s="783"/>
      <c r="J121" s="783"/>
      <c r="K121" s="783"/>
      <c r="L121" s="783"/>
      <c r="M121" s="783"/>
      <c r="N121" s="783"/>
      <c r="O121" s="783"/>
      <c r="P121" s="783"/>
      <c r="Q121" s="783"/>
      <c r="R121" s="783"/>
      <c r="S121" s="783"/>
      <c r="T121" s="783"/>
      <c r="U121" s="784"/>
      <c r="V121" s="783" t="s">
        <v>424</v>
      </c>
      <c r="W121" s="783"/>
      <c r="X121" s="784"/>
      <c r="Y121" s="182"/>
      <c r="Z121" s="188"/>
      <c r="AB121" s="902"/>
      <c r="AC121"/>
      <c r="AD121" s="845"/>
      <c r="AE121" s="796"/>
      <c r="AF121" s="798" t="s">
        <v>22</v>
      </c>
      <c r="AG121" s="793" t="s">
        <v>159</v>
      </c>
      <c r="AH121" s="782" t="s">
        <v>425</v>
      </c>
      <c r="AI121" s="783"/>
      <c r="AJ121" s="783"/>
      <c r="AK121" s="783"/>
      <c r="AL121" s="783"/>
      <c r="AM121" s="783"/>
      <c r="AN121" s="783"/>
      <c r="AO121" s="783"/>
      <c r="AP121" s="783"/>
      <c r="AQ121" s="783"/>
      <c r="AR121" s="783"/>
      <c r="AS121" s="783"/>
      <c r="AT121" s="783"/>
      <c r="AU121" s="783"/>
      <c r="AV121" s="784"/>
      <c r="AW121" s="783" t="s">
        <v>424</v>
      </c>
      <c r="AX121" s="783"/>
      <c r="AY121" s="784"/>
      <c r="AZ121" s="182"/>
      <c r="BA121" s="188"/>
    </row>
    <row r="122" spans="1:53" ht="18.600000000000001" customHeight="1" thickBot="1" x14ac:dyDescent="0.25">
      <c r="A122" s="902"/>
      <c r="B122"/>
      <c r="C122" s="923"/>
      <c r="D122" s="796"/>
      <c r="E122" s="799"/>
      <c r="F122" s="800"/>
      <c r="G122" s="172">
        <v>10</v>
      </c>
      <c r="H122" s="173">
        <v>15</v>
      </c>
      <c r="I122" s="174">
        <v>20</v>
      </c>
      <c r="J122" s="172">
        <v>10</v>
      </c>
      <c r="K122" s="173">
        <v>15</v>
      </c>
      <c r="L122" s="174">
        <v>20</v>
      </c>
      <c r="M122" s="172">
        <v>10</v>
      </c>
      <c r="N122" s="173">
        <v>15</v>
      </c>
      <c r="O122" s="174">
        <v>20</v>
      </c>
      <c r="P122" s="172">
        <v>10</v>
      </c>
      <c r="Q122" s="173">
        <v>15</v>
      </c>
      <c r="R122" s="174">
        <v>20</v>
      </c>
      <c r="S122" s="172">
        <v>10</v>
      </c>
      <c r="T122" s="173">
        <v>15</v>
      </c>
      <c r="U122" s="174">
        <v>20</v>
      </c>
      <c r="V122" s="172">
        <v>10</v>
      </c>
      <c r="W122" s="173">
        <v>15</v>
      </c>
      <c r="X122" s="174">
        <v>20</v>
      </c>
      <c r="Y122" s="186"/>
      <c r="Z122" s="187"/>
      <c r="AB122" s="902"/>
      <c r="AC122"/>
      <c r="AD122" s="923"/>
      <c r="AE122" s="796"/>
      <c r="AF122" s="799"/>
      <c r="AG122" s="800"/>
      <c r="AH122" s="172">
        <v>10</v>
      </c>
      <c r="AI122" s="173">
        <v>15</v>
      </c>
      <c r="AJ122" s="174">
        <v>20</v>
      </c>
      <c r="AK122" s="172">
        <v>10</v>
      </c>
      <c r="AL122" s="173">
        <v>15</v>
      </c>
      <c r="AM122" s="174">
        <v>20</v>
      </c>
      <c r="AN122" s="172">
        <v>10</v>
      </c>
      <c r="AO122" s="173">
        <v>15</v>
      </c>
      <c r="AP122" s="174">
        <v>20</v>
      </c>
      <c r="AQ122" s="172">
        <v>10</v>
      </c>
      <c r="AR122" s="173">
        <v>15</v>
      </c>
      <c r="AS122" s="174">
        <v>20</v>
      </c>
      <c r="AT122" s="172">
        <v>10</v>
      </c>
      <c r="AU122" s="173">
        <v>15</v>
      </c>
      <c r="AV122" s="174">
        <v>20</v>
      </c>
      <c r="AW122" s="172">
        <v>10</v>
      </c>
      <c r="AX122" s="173">
        <v>15</v>
      </c>
      <c r="AY122" s="174">
        <v>20</v>
      </c>
      <c r="AZ122" s="186"/>
      <c r="BA122" s="187"/>
    </row>
    <row r="123" spans="1:53" ht="18.75" thickBot="1" x14ac:dyDescent="0.3">
      <c r="A123" s="853" t="s">
        <v>495</v>
      </c>
      <c r="B123"/>
      <c r="C123" s="905" t="s">
        <v>51</v>
      </c>
      <c r="D123" s="906"/>
      <c r="E123" s="907"/>
      <c r="F123" s="907"/>
      <c r="G123" s="907" t="s">
        <v>616</v>
      </c>
      <c r="H123" s="907"/>
      <c r="I123" s="907"/>
      <c r="J123" s="907"/>
      <c r="K123" s="907"/>
      <c r="L123" s="907"/>
      <c r="M123" s="907"/>
      <c r="N123" s="907"/>
      <c r="O123" s="907"/>
      <c r="P123" s="907"/>
      <c r="Q123" s="907"/>
      <c r="R123" s="908" t="s">
        <v>52</v>
      </c>
      <c r="S123" s="908"/>
      <c r="T123" s="908"/>
      <c r="U123" s="908"/>
      <c r="V123" s="908"/>
      <c r="W123" s="908"/>
      <c r="X123" s="908"/>
      <c r="Y123" s="802" t="s">
        <v>53</v>
      </c>
      <c r="Z123" s="803"/>
      <c r="AB123" s="853" t="s">
        <v>495</v>
      </c>
      <c r="AC123"/>
      <c r="AD123" s="905" t="s">
        <v>51</v>
      </c>
      <c r="AE123" s="906"/>
      <c r="AF123" s="907"/>
      <c r="AG123" s="907"/>
      <c r="AH123" s="907" t="s">
        <v>616</v>
      </c>
      <c r="AI123" s="907"/>
      <c r="AJ123" s="907"/>
      <c r="AK123" s="907"/>
      <c r="AL123" s="907"/>
      <c r="AM123" s="907"/>
      <c r="AN123" s="907"/>
      <c r="AO123" s="907"/>
      <c r="AP123" s="907"/>
      <c r="AQ123" s="907"/>
      <c r="AR123" s="907"/>
      <c r="AS123" s="908" t="s">
        <v>52</v>
      </c>
      <c r="AT123" s="908"/>
      <c r="AU123" s="908"/>
      <c r="AV123" s="908"/>
      <c r="AW123" s="908"/>
      <c r="AX123" s="908"/>
      <c r="AY123" s="908"/>
      <c r="AZ123" s="802" t="s">
        <v>53</v>
      </c>
      <c r="BA123" s="803"/>
    </row>
    <row r="124" spans="1:53" ht="13.5" thickBot="1" x14ac:dyDescent="0.25">
      <c r="A124" s="853"/>
      <c r="B124"/>
      <c r="C124" s="914" t="s">
        <v>585</v>
      </c>
      <c r="D124" s="915"/>
      <c r="E124" s="915"/>
      <c r="F124" s="915"/>
      <c r="G124" s="915"/>
      <c r="H124" s="915"/>
      <c r="I124" s="916"/>
      <c r="J124" s="917" t="s">
        <v>68</v>
      </c>
      <c r="K124" s="918"/>
      <c r="L124" s="918"/>
      <c r="M124" s="918"/>
      <c r="N124" s="918"/>
      <c r="O124" s="918"/>
      <c r="P124" s="918"/>
      <c r="Q124" s="919"/>
      <c r="R124" s="920" t="s">
        <v>69</v>
      </c>
      <c r="S124" s="921"/>
      <c r="T124" s="921"/>
      <c r="U124" s="921"/>
      <c r="V124" s="921"/>
      <c r="W124" s="921"/>
      <c r="X124" s="922"/>
      <c r="Y124" s="75" t="s">
        <v>70</v>
      </c>
      <c r="Z124" s="76"/>
      <c r="AB124" s="853"/>
      <c r="AC124"/>
      <c r="AD124" s="914" t="s">
        <v>585</v>
      </c>
      <c r="AE124" s="915"/>
      <c r="AF124" s="915"/>
      <c r="AG124" s="915"/>
      <c r="AH124" s="915"/>
      <c r="AI124" s="915"/>
      <c r="AJ124" s="916"/>
      <c r="AK124" s="917" t="s">
        <v>68</v>
      </c>
      <c r="AL124" s="918"/>
      <c r="AM124" s="918"/>
      <c r="AN124" s="918"/>
      <c r="AO124" s="918"/>
      <c r="AP124" s="918"/>
      <c r="AQ124" s="918"/>
      <c r="AR124" s="919"/>
      <c r="AS124" s="920" t="s">
        <v>69</v>
      </c>
      <c r="AT124" s="921"/>
      <c r="AU124" s="921"/>
      <c r="AV124" s="921"/>
      <c r="AW124" s="921"/>
      <c r="AX124" s="921"/>
      <c r="AY124" s="922"/>
      <c r="AZ124" s="75" t="s">
        <v>70</v>
      </c>
      <c r="BA124" s="76"/>
    </row>
    <row r="125" spans="1:53" ht="15" customHeight="1" thickBot="1" x14ac:dyDescent="0.3">
      <c r="A125" s="853"/>
      <c r="B125" s="44"/>
      <c r="C125" s="909" t="s">
        <v>71</v>
      </c>
      <c r="D125" s="910"/>
      <c r="E125" s="910"/>
      <c r="F125" s="910"/>
      <c r="G125" s="910"/>
      <c r="H125" s="910"/>
      <c r="I125" s="77"/>
      <c r="J125" s="911"/>
      <c r="K125" s="912"/>
      <c r="L125" s="912"/>
      <c r="M125" s="912"/>
      <c r="N125" s="912"/>
      <c r="O125" s="912"/>
      <c r="P125" s="912"/>
      <c r="Q125" s="913"/>
      <c r="R125" s="898" t="s">
        <v>72</v>
      </c>
      <c r="S125" s="899"/>
      <c r="T125" s="810"/>
      <c r="U125" s="810"/>
      <c r="V125" s="810"/>
      <c r="W125" s="810"/>
      <c r="X125" s="811"/>
      <c r="Y125" s="75" t="s">
        <v>73</v>
      </c>
      <c r="Z125" s="78" t="s">
        <v>54</v>
      </c>
      <c r="AB125" s="853"/>
      <c r="AC125" s="44"/>
      <c r="AD125" s="909" t="s">
        <v>71</v>
      </c>
      <c r="AE125" s="910"/>
      <c r="AF125" s="910"/>
      <c r="AG125" s="910"/>
      <c r="AH125" s="910"/>
      <c r="AI125" s="910"/>
      <c r="AJ125" s="77"/>
      <c r="AK125" s="911"/>
      <c r="AL125" s="912"/>
      <c r="AM125" s="912"/>
      <c r="AN125" s="912"/>
      <c r="AO125" s="912"/>
      <c r="AP125" s="912"/>
      <c r="AQ125" s="912"/>
      <c r="AR125" s="913"/>
      <c r="AS125" s="898" t="s">
        <v>72</v>
      </c>
      <c r="AT125" s="899"/>
      <c r="AU125" s="810"/>
      <c r="AV125" s="810"/>
      <c r="AW125" s="810"/>
      <c r="AX125" s="810"/>
      <c r="AY125" s="811"/>
      <c r="AZ125" s="75" t="s">
        <v>73</v>
      </c>
      <c r="BA125" s="78" t="s">
        <v>54</v>
      </c>
    </row>
    <row r="126" spans="1:53" ht="13.5" thickBot="1" x14ac:dyDescent="0.25">
      <c r="A126" s="853"/>
      <c r="B126"/>
      <c r="C126" s="812" t="s">
        <v>74</v>
      </c>
      <c r="D126" s="813"/>
      <c r="E126" s="813"/>
      <c r="F126" s="813"/>
      <c r="G126" s="813"/>
      <c r="H126" s="813"/>
      <c r="I126" s="77"/>
      <c r="J126" s="807"/>
      <c r="K126" s="808"/>
      <c r="L126" s="808"/>
      <c r="M126" s="808"/>
      <c r="N126" s="808"/>
      <c r="O126" s="808"/>
      <c r="P126" s="808"/>
      <c r="Q126" s="809"/>
      <c r="R126" s="898" t="s">
        <v>75</v>
      </c>
      <c r="S126" s="899"/>
      <c r="T126" s="810"/>
      <c r="U126" s="810"/>
      <c r="V126" s="810"/>
      <c r="W126" s="810"/>
      <c r="X126" s="811"/>
      <c r="Y126" s="75" t="s">
        <v>76</v>
      </c>
      <c r="Z126" s="79"/>
      <c r="AB126" s="853"/>
      <c r="AC126"/>
      <c r="AD126" s="812" t="s">
        <v>74</v>
      </c>
      <c r="AE126" s="813"/>
      <c r="AF126" s="813"/>
      <c r="AG126" s="813"/>
      <c r="AH126" s="813"/>
      <c r="AI126" s="813"/>
      <c r="AJ126" s="77"/>
      <c r="AK126" s="807"/>
      <c r="AL126" s="808"/>
      <c r="AM126" s="808"/>
      <c r="AN126" s="808"/>
      <c r="AO126" s="808"/>
      <c r="AP126" s="808"/>
      <c r="AQ126" s="808"/>
      <c r="AR126" s="809"/>
      <c r="AS126" s="898" t="s">
        <v>75</v>
      </c>
      <c r="AT126" s="899"/>
      <c r="AU126" s="810"/>
      <c r="AV126" s="810"/>
      <c r="AW126" s="810"/>
      <c r="AX126" s="810"/>
      <c r="AY126" s="811"/>
      <c r="AZ126" s="75" t="s">
        <v>76</v>
      </c>
      <c r="BA126" s="79"/>
    </row>
    <row r="127" spans="1:53" ht="13.5" thickBot="1" x14ac:dyDescent="0.25">
      <c r="A127" s="853"/>
      <c r="B127"/>
      <c r="C127" s="812" t="s">
        <v>518</v>
      </c>
      <c r="D127" s="813"/>
      <c r="E127" s="813"/>
      <c r="F127" s="813"/>
      <c r="G127" s="813"/>
      <c r="H127" s="813"/>
      <c r="I127" s="77"/>
      <c r="J127" s="814"/>
      <c r="K127" s="815"/>
      <c r="L127" s="815"/>
      <c r="M127" s="815"/>
      <c r="N127" s="815"/>
      <c r="O127" s="815"/>
      <c r="P127" s="815"/>
      <c r="Q127" s="816"/>
      <c r="R127" s="898" t="s">
        <v>77</v>
      </c>
      <c r="S127" s="899"/>
      <c r="T127" s="810"/>
      <c r="U127" s="810"/>
      <c r="V127" s="810"/>
      <c r="W127" s="810"/>
      <c r="X127" s="811"/>
      <c r="Y127" s="75" t="s">
        <v>78</v>
      </c>
      <c r="Z127" s="79"/>
      <c r="AB127" s="853"/>
      <c r="AC127"/>
      <c r="AD127" s="812" t="s">
        <v>518</v>
      </c>
      <c r="AE127" s="813"/>
      <c r="AF127" s="813"/>
      <c r="AG127" s="813"/>
      <c r="AH127" s="813"/>
      <c r="AI127" s="813"/>
      <c r="AJ127" s="77"/>
      <c r="AK127" s="814"/>
      <c r="AL127" s="815"/>
      <c r="AM127" s="815"/>
      <c r="AN127" s="815"/>
      <c r="AO127" s="815"/>
      <c r="AP127" s="815"/>
      <c r="AQ127" s="815"/>
      <c r="AR127" s="816"/>
      <c r="AS127" s="898" t="s">
        <v>77</v>
      </c>
      <c r="AT127" s="899"/>
      <c r="AU127" s="810"/>
      <c r="AV127" s="810"/>
      <c r="AW127" s="810"/>
      <c r="AX127" s="810"/>
      <c r="AY127" s="811"/>
      <c r="AZ127" s="75" t="s">
        <v>78</v>
      </c>
      <c r="BA127" s="79"/>
    </row>
    <row r="128" spans="1:53" ht="13.5" thickBot="1" x14ac:dyDescent="0.25">
      <c r="A128" s="853"/>
      <c r="B128"/>
      <c r="C128" s="841" t="s">
        <v>586</v>
      </c>
      <c r="D128" s="813"/>
      <c r="E128" s="813"/>
      <c r="F128" s="813"/>
      <c r="G128" s="813"/>
      <c r="H128" s="813"/>
      <c r="I128" s="77"/>
      <c r="J128" s="80"/>
      <c r="K128" s="80"/>
      <c r="L128" s="80"/>
      <c r="M128" s="80"/>
      <c r="N128" s="80"/>
      <c r="O128" s="80"/>
      <c r="P128" s="80"/>
      <c r="Q128" s="80"/>
      <c r="R128" s="872" t="s">
        <v>79</v>
      </c>
      <c r="S128" s="873"/>
      <c r="T128" s="874"/>
      <c r="U128" s="874"/>
      <c r="V128" s="874"/>
      <c r="W128" s="874"/>
      <c r="X128" s="875"/>
      <c r="Y128" s="81"/>
      <c r="Z128" s="82"/>
      <c r="AB128" s="853"/>
      <c r="AC128"/>
      <c r="AD128" s="812" t="s">
        <v>586</v>
      </c>
      <c r="AE128" s="813"/>
      <c r="AF128" s="813"/>
      <c r="AG128" s="813"/>
      <c r="AH128" s="813"/>
      <c r="AI128" s="813"/>
      <c r="AJ128" s="77"/>
      <c r="AK128" s="80"/>
      <c r="AL128" s="80"/>
      <c r="AM128" s="80"/>
      <c r="AN128" s="80"/>
      <c r="AO128" s="80"/>
      <c r="AP128" s="80"/>
      <c r="AQ128" s="80"/>
      <c r="AR128" s="80"/>
      <c r="AS128" s="872" t="s">
        <v>79</v>
      </c>
      <c r="AT128" s="873"/>
      <c r="AU128" s="874"/>
      <c r="AV128" s="874"/>
      <c r="AW128" s="874"/>
      <c r="AX128" s="874"/>
      <c r="AY128" s="875"/>
      <c r="AZ128" s="81"/>
      <c r="BA128" s="82"/>
    </row>
    <row r="129" spans="1:53" ht="15" x14ac:dyDescent="0.2">
      <c r="A129" s="904">
        <f>A86+1</f>
        <v>2</v>
      </c>
      <c r="B129"/>
      <c r="C129" s="947" t="s">
        <v>587</v>
      </c>
      <c r="D129" s="948"/>
      <c r="E129" s="948"/>
      <c r="F129" s="948"/>
      <c r="G129" s="948"/>
      <c r="H129" s="949"/>
      <c r="I129" s="77"/>
      <c r="U129" s="45"/>
      <c r="W129" s="781" t="s">
        <v>641</v>
      </c>
      <c r="X129" s="781"/>
      <c r="Y129" s="781"/>
      <c r="Z129" s="781"/>
      <c r="AB129" s="904">
        <f>AB86+1</f>
        <v>5</v>
      </c>
      <c r="AC129"/>
      <c r="AD129" s="841" t="s">
        <v>587</v>
      </c>
      <c r="AE129" s="813"/>
      <c r="AF129" s="813"/>
      <c r="AG129" s="813"/>
      <c r="AH129" s="813"/>
      <c r="AI129" s="813"/>
      <c r="AJ129" s="77"/>
      <c r="AV129" s="45"/>
      <c r="AX129" s="781" t="s">
        <v>642</v>
      </c>
      <c r="AY129" s="781"/>
      <c r="AZ129" s="781"/>
      <c r="BA129" s="781"/>
    </row>
    <row r="130" spans="1:53" ht="13.5" thickBot="1" x14ac:dyDescent="0.25">
      <c r="A130" s="904"/>
      <c r="B130"/>
      <c r="C130" s="804" t="s">
        <v>80</v>
      </c>
      <c r="D130" s="805"/>
      <c r="E130" s="805"/>
      <c r="F130" s="805"/>
      <c r="G130" s="805"/>
      <c r="H130" s="805"/>
      <c r="I130" s="806"/>
      <c r="W130" s="781"/>
      <c r="X130" s="781"/>
      <c r="Y130" s="781"/>
      <c r="Z130" s="781"/>
      <c r="AB130" s="904"/>
      <c r="AC130"/>
      <c r="AD130" s="804" t="s">
        <v>80</v>
      </c>
      <c r="AE130" s="805"/>
      <c r="AF130" s="805"/>
      <c r="AG130" s="805"/>
      <c r="AH130" s="805"/>
      <c r="AI130" s="805"/>
      <c r="AJ130" s="806"/>
      <c r="AX130" s="781"/>
      <c r="AY130" s="781"/>
      <c r="AZ130" s="781"/>
      <c r="BA130" s="781"/>
    </row>
    <row r="132" spans="1:53" ht="13.5" thickBot="1" x14ac:dyDescent="0.25"/>
    <row r="133" spans="1:53" ht="18" customHeight="1" x14ac:dyDescent="0.25">
      <c r="A133" s="930" t="s">
        <v>496</v>
      </c>
      <c r="B133"/>
      <c r="C133" s="932" t="s">
        <v>584</v>
      </c>
      <c r="D133" s="933"/>
      <c r="E133" s="933"/>
      <c r="F133" s="933"/>
      <c r="G133" s="933"/>
      <c r="H133" s="933"/>
      <c r="I133" s="933"/>
      <c r="J133" s="933"/>
      <c r="K133" s="933"/>
      <c r="L133" s="934"/>
      <c r="M133" s="935" t="s">
        <v>142</v>
      </c>
      <c r="N133" s="935"/>
      <c r="O133" s="935"/>
      <c r="P133" s="935"/>
      <c r="Q133" s="935"/>
      <c r="R133" s="935"/>
      <c r="S133" s="935"/>
      <c r="T133" s="935"/>
      <c r="U133" s="935"/>
      <c r="V133" s="935"/>
      <c r="W133" s="935"/>
      <c r="X133" s="935"/>
      <c r="Y133" s="935"/>
      <c r="Z133" s="1" t="s">
        <v>749</v>
      </c>
      <c r="AB133" s="930" t="s">
        <v>496</v>
      </c>
      <c r="AC133"/>
      <c r="AD133" s="932" t="s">
        <v>584</v>
      </c>
      <c r="AE133" s="933"/>
      <c r="AF133" s="933"/>
      <c r="AG133" s="933"/>
      <c r="AH133" s="933"/>
      <c r="AI133" s="933"/>
      <c r="AJ133" s="933"/>
      <c r="AK133" s="933"/>
      <c r="AL133" s="933"/>
      <c r="AM133" s="934"/>
      <c r="AN133" s="935" t="s">
        <v>145</v>
      </c>
      <c r="AO133" s="935"/>
      <c r="AP133" s="935"/>
      <c r="AQ133" s="935"/>
      <c r="AR133" s="935"/>
      <c r="AS133" s="935"/>
      <c r="AT133" s="935"/>
      <c r="AU133" s="935"/>
      <c r="AV133" s="935"/>
      <c r="AW133" s="935"/>
      <c r="AX133" s="935"/>
      <c r="AY133" s="935"/>
      <c r="AZ133" s="935"/>
      <c r="BA133" s="1" t="s">
        <v>749</v>
      </c>
    </row>
    <row r="134" spans="1:53" x14ac:dyDescent="0.2">
      <c r="A134" s="931"/>
      <c r="B134"/>
      <c r="C134" s="856" t="s">
        <v>1</v>
      </c>
      <c r="D134" s="857"/>
      <c r="E134" s="857"/>
      <c r="F134" s="857"/>
      <c r="G134" s="857"/>
      <c r="H134" s="857"/>
      <c r="I134" s="857"/>
      <c r="J134" s="857"/>
      <c r="K134" s="857"/>
      <c r="L134" s="858"/>
      <c r="M134" s="893" t="s">
        <v>2</v>
      </c>
      <c r="N134" s="893"/>
      <c r="O134" s="893"/>
      <c r="P134" s="893"/>
      <c r="Q134" s="893"/>
      <c r="R134" s="893"/>
      <c r="S134" s="893"/>
      <c r="T134" s="893"/>
      <c r="U134" s="893"/>
      <c r="V134" s="893"/>
      <c r="W134" s="893"/>
      <c r="X134" s="893"/>
      <c r="Y134" s="893" t="s">
        <v>55</v>
      </c>
      <c r="Z134" s="894"/>
      <c r="AB134" s="931"/>
      <c r="AC134"/>
      <c r="AD134" s="856" t="s">
        <v>1</v>
      </c>
      <c r="AE134" s="857"/>
      <c r="AF134" s="857"/>
      <c r="AG134" s="857"/>
      <c r="AH134" s="857"/>
      <c r="AI134" s="857"/>
      <c r="AJ134" s="857"/>
      <c r="AK134" s="857"/>
      <c r="AL134" s="857"/>
      <c r="AM134" s="858"/>
      <c r="AN134" s="893" t="s">
        <v>2</v>
      </c>
      <c r="AO134" s="893"/>
      <c r="AP134" s="893"/>
      <c r="AQ134" s="893"/>
      <c r="AR134" s="893"/>
      <c r="AS134" s="893"/>
      <c r="AT134" s="893"/>
      <c r="AU134" s="893"/>
      <c r="AV134" s="893"/>
      <c r="AW134" s="893"/>
      <c r="AX134" s="893"/>
      <c r="AY134" s="893"/>
      <c r="AZ134" s="893" t="s">
        <v>55</v>
      </c>
      <c r="BA134" s="894"/>
    </row>
    <row r="135" spans="1:53" x14ac:dyDescent="0.2">
      <c r="A135" s="931"/>
      <c r="B135"/>
      <c r="C135" s="856" t="s">
        <v>3</v>
      </c>
      <c r="D135" s="857"/>
      <c r="E135" s="857"/>
      <c r="F135" s="857"/>
      <c r="G135" s="857"/>
      <c r="H135" s="857"/>
      <c r="I135" s="857"/>
      <c r="J135" s="857"/>
      <c r="K135" s="857"/>
      <c r="L135" s="858"/>
      <c r="M135" s="893" t="s">
        <v>4</v>
      </c>
      <c r="N135" s="893"/>
      <c r="O135" s="893"/>
      <c r="P135" s="893"/>
      <c r="Q135" s="893"/>
      <c r="R135" s="893"/>
      <c r="S135" s="893"/>
      <c r="T135" s="893"/>
      <c r="U135" s="893"/>
      <c r="V135" s="893"/>
      <c r="W135" s="893"/>
      <c r="X135" s="893"/>
      <c r="Y135" s="893" t="s">
        <v>5</v>
      </c>
      <c r="Z135" s="894"/>
      <c r="AB135" s="931"/>
      <c r="AC135"/>
      <c r="AD135" s="856" t="s">
        <v>3</v>
      </c>
      <c r="AE135" s="857"/>
      <c r="AF135" s="857"/>
      <c r="AG135" s="857"/>
      <c r="AH135" s="857"/>
      <c r="AI135" s="857"/>
      <c r="AJ135" s="857"/>
      <c r="AK135" s="857"/>
      <c r="AL135" s="857"/>
      <c r="AM135" s="858"/>
      <c r="AN135" s="893" t="s">
        <v>4</v>
      </c>
      <c r="AO135" s="893"/>
      <c r="AP135" s="893"/>
      <c r="AQ135" s="893"/>
      <c r="AR135" s="893"/>
      <c r="AS135" s="893"/>
      <c r="AT135" s="893"/>
      <c r="AU135" s="893"/>
      <c r="AV135" s="893"/>
      <c r="AW135" s="893"/>
      <c r="AX135" s="893"/>
      <c r="AY135" s="893"/>
      <c r="AZ135" s="893" t="s">
        <v>5</v>
      </c>
      <c r="BA135" s="894"/>
    </row>
    <row r="136" spans="1:53" x14ac:dyDescent="0.2">
      <c r="A136" s="931"/>
      <c r="B136"/>
      <c r="C136" s="856" t="s">
        <v>56</v>
      </c>
      <c r="D136" s="867"/>
      <c r="E136" s="867"/>
      <c r="F136" s="868"/>
      <c r="G136" s="869" t="s">
        <v>57</v>
      </c>
      <c r="H136" s="870"/>
      <c r="I136" s="870"/>
      <c r="J136" s="870"/>
      <c r="K136" s="870"/>
      <c r="L136" s="870"/>
      <c r="M136" s="870"/>
      <c r="N136" s="870"/>
      <c r="O136" s="870"/>
      <c r="P136" s="870"/>
      <c r="Q136" s="870"/>
      <c r="R136" s="870"/>
      <c r="S136" s="870"/>
      <c r="T136" s="870"/>
      <c r="U136" s="870"/>
      <c r="V136" s="870"/>
      <c r="W136" s="870"/>
      <c r="X136" s="871"/>
      <c r="Y136" s="47"/>
      <c r="Z136" s="48"/>
      <c r="AB136" s="931"/>
      <c r="AC136"/>
      <c r="AD136" s="856" t="s">
        <v>56</v>
      </c>
      <c r="AE136" s="867"/>
      <c r="AF136" s="867"/>
      <c r="AG136" s="868"/>
      <c r="AH136" s="869" t="s">
        <v>57</v>
      </c>
      <c r="AI136" s="870"/>
      <c r="AJ136" s="870"/>
      <c r="AK136" s="870"/>
      <c r="AL136" s="870"/>
      <c r="AM136" s="870"/>
      <c r="AN136" s="870"/>
      <c r="AO136" s="870"/>
      <c r="AP136" s="870"/>
      <c r="AQ136" s="870"/>
      <c r="AR136" s="870"/>
      <c r="AS136" s="870"/>
      <c r="AT136" s="870"/>
      <c r="AU136" s="870"/>
      <c r="AV136" s="870"/>
      <c r="AW136" s="870"/>
      <c r="AX136" s="870"/>
      <c r="AY136" s="871"/>
      <c r="AZ136" s="47"/>
      <c r="BA136" s="48"/>
    </row>
    <row r="137" spans="1:53" ht="15.75" x14ac:dyDescent="0.25">
      <c r="A137" s="931"/>
      <c r="B137"/>
      <c r="C137" s="838" t="s">
        <v>508</v>
      </c>
      <c r="D137" s="839"/>
      <c r="E137" s="839"/>
      <c r="F137" s="840"/>
      <c r="G137" s="817" t="s">
        <v>617</v>
      </c>
      <c r="H137" s="818"/>
      <c r="I137" s="818"/>
      <c r="J137" s="818"/>
      <c r="K137" s="819"/>
      <c r="L137" s="851" t="s">
        <v>702</v>
      </c>
      <c r="M137" s="851"/>
      <c r="N137" s="851"/>
      <c r="O137" s="851"/>
      <c r="P137" s="851"/>
      <c r="Q137" s="851"/>
      <c r="R137" s="851"/>
      <c r="S137" s="851"/>
      <c r="T137" s="851"/>
      <c r="U137" s="851"/>
      <c r="V137" s="851"/>
      <c r="W137" s="851"/>
      <c r="X137" s="851"/>
      <c r="Y137" s="851"/>
      <c r="Z137" s="852"/>
      <c r="AB137" s="931"/>
      <c r="AC137"/>
      <c r="AD137" s="838" t="s">
        <v>508</v>
      </c>
      <c r="AE137" s="839"/>
      <c r="AF137" s="839"/>
      <c r="AG137" s="840"/>
      <c r="AH137" s="817" t="s">
        <v>617</v>
      </c>
      <c r="AI137" s="818"/>
      <c r="AJ137" s="818"/>
      <c r="AK137" s="818"/>
      <c r="AL137" s="819"/>
      <c r="AM137" s="851" t="s">
        <v>702</v>
      </c>
      <c r="AN137" s="851"/>
      <c r="AO137" s="851"/>
      <c r="AP137" s="851"/>
      <c r="AQ137" s="851"/>
      <c r="AR137" s="851"/>
      <c r="AS137" s="851"/>
      <c r="AT137" s="851"/>
      <c r="AU137" s="851"/>
      <c r="AV137" s="851"/>
      <c r="AW137" s="851"/>
      <c r="AX137" s="851"/>
      <c r="AY137" s="851"/>
      <c r="AZ137" s="851"/>
      <c r="BA137" s="852"/>
    </row>
    <row r="138" spans="1:53" ht="15.6" customHeight="1" x14ac:dyDescent="0.2">
      <c r="A138" s="931"/>
      <c r="B138"/>
      <c r="C138" s="856"/>
      <c r="D138" s="857"/>
      <c r="E138" s="857"/>
      <c r="F138" s="858"/>
      <c r="G138" s="817" t="s">
        <v>618</v>
      </c>
      <c r="H138" s="818"/>
      <c r="I138" s="818"/>
      <c r="J138" s="818"/>
      <c r="K138" s="819"/>
      <c r="L138" s="883" t="s">
        <v>6</v>
      </c>
      <c r="M138" s="883"/>
      <c r="N138" s="884"/>
      <c r="O138" s="884"/>
      <c r="P138" s="884"/>
      <c r="Q138" s="884"/>
      <c r="R138" s="883" t="s">
        <v>7</v>
      </c>
      <c r="S138" s="883"/>
      <c r="T138" s="883"/>
      <c r="U138" s="883"/>
      <c r="V138" s="883"/>
      <c r="W138" s="858" t="s">
        <v>689</v>
      </c>
      <c r="X138" s="893"/>
      <c r="Y138" s="893"/>
      <c r="Z138" s="894"/>
      <c r="AB138" s="931"/>
      <c r="AC138"/>
      <c r="AD138" s="856"/>
      <c r="AE138" s="857"/>
      <c r="AF138" s="857"/>
      <c r="AG138" s="858"/>
      <c r="AH138" s="817" t="s">
        <v>618</v>
      </c>
      <c r="AI138" s="818"/>
      <c r="AJ138" s="818"/>
      <c r="AK138" s="818"/>
      <c r="AL138" s="819"/>
      <c r="AM138" s="883" t="s">
        <v>6</v>
      </c>
      <c r="AN138" s="883"/>
      <c r="AO138" s="884"/>
      <c r="AP138" s="884"/>
      <c r="AQ138" s="884"/>
      <c r="AR138" s="884"/>
      <c r="AS138" s="883" t="s">
        <v>7</v>
      </c>
      <c r="AT138" s="883"/>
      <c r="AU138" s="883"/>
      <c r="AV138" s="883"/>
      <c r="AW138" s="883"/>
      <c r="AX138" s="858" t="s">
        <v>689</v>
      </c>
      <c r="AY138" s="893"/>
      <c r="AZ138" s="893"/>
      <c r="BA138" s="894"/>
    </row>
    <row r="139" spans="1:53" ht="16.5" thickBot="1" x14ac:dyDescent="0.3">
      <c r="A139" s="931"/>
      <c r="B139"/>
      <c r="C139" s="856"/>
      <c r="D139" s="857"/>
      <c r="E139" s="857"/>
      <c r="F139" s="858"/>
      <c r="G139" s="50"/>
      <c r="H139" s="626"/>
      <c r="I139" s="626"/>
      <c r="J139" s="626"/>
      <c r="K139" s="627"/>
      <c r="L139" s="925" t="s">
        <v>8</v>
      </c>
      <c r="M139" s="851"/>
      <c r="N139" s="926"/>
      <c r="O139" s="926"/>
      <c r="P139" s="926"/>
      <c r="Q139" s="927"/>
      <c r="R139" s="929"/>
      <c r="S139" s="928"/>
      <c r="T139" s="928"/>
      <c r="U139" s="928"/>
      <c r="V139" s="928"/>
      <c r="W139" s="895"/>
      <c r="X139" s="896"/>
      <c r="Y139" s="896"/>
      <c r="Z139" s="897"/>
      <c r="AB139" s="931"/>
      <c r="AC139"/>
      <c r="AD139" s="856"/>
      <c r="AE139" s="857"/>
      <c r="AF139" s="857"/>
      <c r="AG139" s="858"/>
      <c r="AH139" s="50"/>
      <c r="AI139" s="51"/>
      <c r="AJ139" s="51"/>
      <c r="AK139" s="51"/>
      <c r="AL139" s="52"/>
      <c r="AM139" s="846" t="s">
        <v>8</v>
      </c>
      <c r="AN139" s="847"/>
      <c r="AO139" s="848"/>
      <c r="AP139" s="848"/>
      <c r="AQ139" s="848"/>
      <c r="AR139" s="849"/>
      <c r="AS139" s="928"/>
      <c r="AT139" s="928"/>
      <c r="AU139" s="928"/>
      <c r="AV139" s="928"/>
      <c r="AW139" s="928"/>
      <c r="AX139" s="895"/>
      <c r="AY139" s="896"/>
      <c r="AZ139" s="896"/>
      <c r="BA139" s="897"/>
    </row>
    <row r="140" spans="1:53" ht="13.5" customHeight="1" thickBot="1" x14ac:dyDescent="0.25">
      <c r="A140" s="901" t="s">
        <v>750</v>
      </c>
      <c r="B140"/>
      <c r="C140" s="861"/>
      <c r="D140" s="862"/>
      <c r="E140" s="863"/>
      <c r="F140" s="820" t="s">
        <v>9</v>
      </c>
      <c r="G140" s="887" t="s">
        <v>88</v>
      </c>
      <c r="H140" s="810"/>
      <c r="I140" s="811"/>
      <c r="J140" s="888" t="s">
        <v>729</v>
      </c>
      <c r="K140" s="870"/>
      <c r="L140" s="870"/>
      <c r="M140" s="871" t="s">
        <v>140</v>
      </c>
      <c r="N140" s="885"/>
      <c r="O140" s="885"/>
      <c r="P140" s="887" t="s">
        <v>141</v>
      </c>
      <c r="Q140" s="885"/>
      <c r="R140" s="885"/>
      <c r="S140" s="842"/>
      <c r="T140" s="830"/>
      <c r="U140" s="831"/>
      <c r="V140" s="842"/>
      <c r="W140" s="830"/>
      <c r="X140" s="831"/>
      <c r="Y140" s="53" t="s">
        <v>10</v>
      </c>
      <c r="Z140" s="54" t="s">
        <v>60</v>
      </c>
      <c r="AB140" s="901" t="s">
        <v>750</v>
      </c>
      <c r="AC140"/>
      <c r="AD140" s="861"/>
      <c r="AE140" s="862"/>
      <c r="AF140" s="863"/>
      <c r="AG140" s="820" t="s">
        <v>9</v>
      </c>
      <c r="AH140" s="829" t="s">
        <v>88</v>
      </c>
      <c r="AI140" s="835"/>
      <c r="AJ140" s="836"/>
      <c r="AK140" s="829" t="s">
        <v>139</v>
      </c>
      <c r="AL140" s="835"/>
      <c r="AM140" s="836"/>
      <c r="AN140" s="829" t="s">
        <v>140</v>
      </c>
      <c r="AO140" s="830"/>
      <c r="AP140" s="831"/>
      <c r="AQ140" s="829" t="s">
        <v>141</v>
      </c>
      <c r="AR140" s="830"/>
      <c r="AS140" s="831"/>
      <c r="AT140" s="829"/>
      <c r="AU140" s="830"/>
      <c r="AV140" s="831"/>
      <c r="AW140" s="842"/>
      <c r="AX140" s="830"/>
      <c r="AY140" s="831"/>
      <c r="AZ140" s="53" t="s">
        <v>10</v>
      </c>
      <c r="BA140" s="54" t="s">
        <v>60</v>
      </c>
    </row>
    <row r="141" spans="1:53" ht="44.25" customHeight="1" thickBot="1" x14ac:dyDescent="0.25">
      <c r="A141" s="902"/>
      <c r="B141"/>
      <c r="C141" s="864"/>
      <c r="D141" s="865"/>
      <c r="E141" s="866"/>
      <c r="F141" s="886"/>
      <c r="G141" s="628" t="s">
        <v>493</v>
      </c>
      <c r="H141" s="628" t="s">
        <v>494</v>
      </c>
      <c r="I141" s="630" t="s">
        <v>516</v>
      </c>
      <c r="J141" s="632" t="s">
        <v>493</v>
      </c>
      <c r="K141" s="628" t="s">
        <v>494</v>
      </c>
      <c r="L141" s="628" t="s">
        <v>516</v>
      </c>
      <c r="M141" s="629" t="s">
        <v>493</v>
      </c>
      <c r="N141" s="628" t="s">
        <v>494</v>
      </c>
      <c r="O141" s="628" t="s">
        <v>516</v>
      </c>
      <c r="P141" s="628" t="s">
        <v>493</v>
      </c>
      <c r="Q141" s="628" t="s">
        <v>494</v>
      </c>
      <c r="R141" s="628" t="s">
        <v>516</v>
      </c>
      <c r="S141" s="156" t="s">
        <v>493</v>
      </c>
      <c r="T141" s="156" t="s">
        <v>494</v>
      </c>
      <c r="U141" s="157" t="s">
        <v>516</v>
      </c>
      <c r="V141" s="155" t="s">
        <v>493</v>
      </c>
      <c r="W141" s="156" t="s">
        <v>494</v>
      </c>
      <c r="X141" s="157" t="s">
        <v>516</v>
      </c>
      <c r="Y141" s="881" t="s">
        <v>15</v>
      </c>
      <c r="Z141" s="882"/>
      <c r="AB141" s="902"/>
      <c r="AC141"/>
      <c r="AD141" s="864"/>
      <c r="AE141" s="865"/>
      <c r="AF141" s="866"/>
      <c r="AG141" s="821"/>
      <c r="AH141" s="155" t="s">
        <v>493</v>
      </c>
      <c r="AI141" s="156" t="s">
        <v>494</v>
      </c>
      <c r="AJ141" s="157" t="s">
        <v>516</v>
      </c>
      <c r="AK141" s="155" t="s">
        <v>493</v>
      </c>
      <c r="AL141" s="156" t="s">
        <v>494</v>
      </c>
      <c r="AM141" s="157" t="s">
        <v>516</v>
      </c>
      <c r="AN141" s="155" t="s">
        <v>493</v>
      </c>
      <c r="AO141" s="156" t="s">
        <v>494</v>
      </c>
      <c r="AP141" s="157" t="s">
        <v>516</v>
      </c>
      <c r="AQ141" s="155" t="s">
        <v>493</v>
      </c>
      <c r="AR141" s="156" t="s">
        <v>494</v>
      </c>
      <c r="AS141" s="157" t="s">
        <v>516</v>
      </c>
      <c r="AT141" s="155" t="s">
        <v>493</v>
      </c>
      <c r="AU141" s="156" t="s">
        <v>494</v>
      </c>
      <c r="AV141" s="157" t="s">
        <v>516</v>
      </c>
      <c r="AW141" s="155" t="s">
        <v>493</v>
      </c>
      <c r="AX141" s="156" t="s">
        <v>494</v>
      </c>
      <c r="AY141" s="157" t="s">
        <v>516</v>
      </c>
      <c r="AZ141" s="881" t="s">
        <v>15</v>
      </c>
      <c r="BA141" s="882"/>
    </row>
    <row r="142" spans="1:53" ht="19.7" customHeight="1" x14ac:dyDescent="0.2">
      <c r="A142" s="902"/>
      <c r="B142"/>
      <c r="C142" s="843">
        <v>1</v>
      </c>
      <c r="D142" s="795" t="s">
        <v>64</v>
      </c>
      <c r="E142" s="601" t="s">
        <v>16</v>
      </c>
      <c r="F142" s="622" t="s">
        <v>31</v>
      </c>
      <c r="G142" s="102" t="str">
        <f>TEXT((TIME(0,LEFT('Erwachsene-DOSB 2020'!AO7,FIND(":",'Erwachsene-DOSB 2020'!AO7)-1),RIGHT('Erwachsene-DOSB 2020'!AO7,2)))*$BC$56,"[mm]:ss")</f>
        <v>29:56</v>
      </c>
      <c r="H142" s="651" t="str">
        <f>TEXT((TIME(0,LEFT('Erwachsene-DOSB 2020'!AP7,FIND(":",'Erwachsene-DOSB 2020'!AP7)-1),RIGHT('Erwachsene-DOSB 2020'!AP7,2)))*$BC$56,"[mm]:ss")</f>
        <v>26:46</v>
      </c>
      <c r="I142" s="103" t="str">
        <f>TEXT((TIME(0,LEFT('Erwachsene-DOSB 2020'!AQ7,FIND(":",'Erwachsene-DOSB 2020'!AQ7)-1),RIGHT('Erwachsene-DOSB 2020'!AQ7,2)))*$BC$56,"[mm]:ss")</f>
        <v>23:37</v>
      </c>
      <c r="J142" s="633" t="str">
        <f>TEXT((TIME(0,LEFT('Erwachsene-DOSB 2020'!AR7,FIND(":",'Erwachsene-DOSB 2020'!AR7)-1),RIGHT('Erwachsene-DOSB 2020'!AR7,2)))*$BC$56,"[mm]:ss")</f>
        <v>31:09</v>
      </c>
      <c r="K142" s="102" t="str">
        <f>TEXT((TIME(0,LEFT('Erwachsene-DOSB 2020'!AS7,FIND(":",'Erwachsene-DOSB 2020'!AS7)-1),RIGHT('Erwachsene-DOSB 2020'!AS7,2)))*$BC$56,"[mm]:ss")</f>
        <v>28:00</v>
      </c>
      <c r="L142" s="102" t="str">
        <f>TEXT((TIME(0,LEFT('Erwachsene-DOSB 2020'!AT7,FIND(":",'Erwachsene-DOSB 2020'!AT7)-1),RIGHT('Erwachsene-DOSB 2020'!AT7,2)))*$BC$56,"[mm]:ss")</f>
        <v>24:51</v>
      </c>
      <c r="M142" s="109" t="str">
        <f>TEXT((TIME(0,LEFT('Erwachsene-DOSB 2020'!AU7,FIND(":",'Erwachsene-DOSB 2020'!AU7)-1),RIGHT('Erwachsene-DOSB 2020'!AU7,2)))*$BC$56,"[mm]:ss")</f>
        <v>32:33</v>
      </c>
      <c r="N142" s="651" t="str">
        <f>TEXT((TIME(0,LEFT('Erwachsene-DOSB 2020'!AV7,FIND(":",'Erwachsene-DOSB 2020'!AV7)-1),RIGHT('Erwachsene-DOSB 2020'!AV7,2)))*$BC$56,"[mm]:ss")</f>
        <v>29:24</v>
      </c>
      <c r="O142" s="102" t="str">
        <f>TEXT((TIME(0,LEFT('Erwachsene-DOSB 2020'!AW7,FIND(":",'Erwachsene-DOSB 2020'!AW7)-1),RIGHT('Erwachsene-DOSB 2020'!AW7,2)))*$BC$56,"[mm]:ss")</f>
        <v>26:15</v>
      </c>
      <c r="P142" s="102" t="str">
        <f>TEXT((TIME(0,LEFT('Erwachsene-DOSB 2020'!AX7,FIND(":",'Erwachsene-DOSB 2020'!AX7)-1),RIGHT('Erwachsene-DOSB 2020'!AX7,2)))*$BC$56,"[mm]:ss")</f>
        <v>34:07</v>
      </c>
      <c r="Q142" s="102" t="str">
        <f>TEXT((TIME(0,LEFT('Erwachsene-DOSB 2020'!AY7,FIND(":",'Erwachsene-DOSB 2020'!AY7)-1),RIGHT('Erwachsene-DOSB 2020'!AY7,2)))*$BC$56,"[mm]:ss")</f>
        <v>30:59</v>
      </c>
      <c r="R142" s="102" t="str">
        <f>TEXT((TIME(0,LEFT('Erwachsene-DOSB 2020'!AZ7,FIND(":",'Erwachsene-DOSB 2020'!AZ7)-1),RIGHT('Erwachsene-DOSB 2020'!AZ7,2)))*$BC$56,"[mm]:ss")</f>
        <v>27:50</v>
      </c>
      <c r="S142" s="56"/>
      <c r="T142" s="8"/>
      <c r="U142" s="9"/>
      <c r="V142" s="56"/>
      <c r="W142" s="7"/>
      <c r="X142" s="9"/>
      <c r="Y142" s="180"/>
      <c r="Z142" s="181"/>
      <c r="AB142" s="902"/>
      <c r="AC142"/>
      <c r="AD142" s="843">
        <v>1</v>
      </c>
      <c r="AE142" s="795" t="s">
        <v>64</v>
      </c>
      <c r="AF142" s="601" t="s">
        <v>16</v>
      </c>
      <c r="AG142" s="55" t="s">
        <v>31</v>
      </c>
      <c r="AH142" s="98" t="str">
        <f>TEXT((TIME(0,LEFT('Erwachsene-DOSB 2020'!AO39,FIND(":",'Erwachsene-DOSB 2020'!AO39)-1),RIGHT('Erwachsene-DOSB 2020'!AO39,2)))*$BC$56,"[mm]:ss")</f>
        <v>27:18</v>
      </c>
      <c r="AI142" s="99" t="str">
        <f>TEXT((TIME(0,LEFT('Erwachsene-DOSB 2020'!AP39,FIND(":",'Erwachsene-DOSB 2020'!AP39)-1),RIGHT('Erwachsene-DOSB 2020'!AP39,2)))*$BC$56,"[mm]:ss")</f>
        <v>24:09</v>
      </c>
      <c r="AJ142" s="100" t="str">
        <f>TEXT((TIME(0,LEFT('Erwachsene-DOSB 2020'!AQ39,FIND(":",'Erwachsene-DOSB 2020'!AQ39)-1),RIGHT('Erwachsene-DOSB 2020'!AQ39,2)))*$BC$56,"[mm]:ss")</f>
        <v>21:00</v>
      </c>
      <c r="AK142" s="108" t="str">
        <f>TEXT((TIME(0,LEFT('Erwachsene-DOSB 2020'!AR39,FIND(":",'Erwachsene-DOSB 2020'!AR39)-1),RIGHT('Erwachsene-DOSB 2020'!AR39,2)))*$BC$56,"[mm]:ss")</f>
        <v>27:50</v>
      </c>
      <c r="AL142" s="99" t="str">
        <f>TEXT((TIME(0,LEFT('Erwachsene-DOSB 2020'!AS39,FIND(":",'Erwachsene-DOSB 2020'!AS39)-1),RIGHT('Erwachsene-DOSB 2020'!AS39,2)))*$BC$56,"[mm]:ss")</f>
        <v>24:41</v>
      </c>
      <c r="AM142" s="100" t="str">
        <f>TEXT((TIME(0,LEFT('Erwachsene-DOSB 2020'!AT39,FIND(":",'Erwachsene-DOSB 2020'!AT39)-1),RIGHT('Erwachsene-DOSB 2020'!AT39,2)))*$BC$56,"[mm]:ss")</f>
        <v>21:31</v>
      </c>
      <c r="AN142" s="108" t="str">
        <f>TEXT((TIME(0,LEFT('Erwachsene-DOSB 2020'!AU39,FIND(":",'Erwachsene-DOSB 2020'!AU39)-1),RIGHT('Erwachsene-DOSB 2020'!AU39,2)))*$BC$56,"[mm]:ss")</f>
        <v>28:52</v>
      </c>
      <c r="AO142" s="99" t="str">
        <f>TEXT((TIME(0,LEFT('Erwachsene-DOSB 2020'!AV39,FIND(":",'Erwachsene-DOSB 2020'!AV39)-1),RIGHT('Erwachsene-DOSB 2020'!AV39,2)))*$BC$56,"[mm]:ss")</f>
        <v>25:44</v>
      </c>
      <c r="AP142" s="100" t="str">
        <f>TEXT((TIME(0,LEFT('Erwachsene-DOSB 2020'!AW39,FIND(":",'Erwachsene-DOSB 2020'!AW39)-1),RIGHT('Erwachsene-DOSB 2020'!AW39,2)))*$BC$56,"[mm]:ss")</f>
        <v>22:34</v>
      </c>
      <c r="AQ142" s="108" t="str">
        <f>TEXT((TIME(0,LEFT('Erwachsene-DOSB 2020'!AX39,FIND(":",'Erwachsene-DOSB 2020'!AX39)-1),RIGHT('Erwachsene-DOSB 2020'!AX39,2)))*$BC$56,"[mm]:ss")</f>
        <v>31:19</v>
      </c>
      <c r="AR142" s="99" t="str">
        <f>TEXT((TIME(0,LEFT('Erwachsene-DOSB 2020'!AY39,FIND(":",'Erwachsene-DOSB 2020'!AY39)-1),RIGHT('Erwachsene-DOSB 2020'!AY39,2)))*$BC$56,"[mm]:ss")</f>
        <v>28:10</v>
      </c>
      <c r="AS142" s="100" t="str">
        <f>TEXT((TIME(0,LEFT('Erwachsene-DOSB 2020'!AZ39,FIND(":",'Erwachsene-DOSB 2020'!AZ39)-1),RIGHT('Erwachsene-DOSB 2020'!AZ39,2)))*$BC$56,"[mm]:ss")</f>
        <v>25:01</v>
      </c>
      <c r="AT142" s="6"/>
      <c r="AU142" s="8"/>
      <c r="AV142" s="9"/>
      <c r="AW142" s="56"/>
      <c r="AX142" s="7"/>
      <c r="AY142" s="9"/>
      <c r="AZ142" s="180"/>
      <c r="BA142" s="181"/>
    </row>
    <row r="143" spans="1:53" ht="19.7" customHeight="1" x14ac:dyDescent="0.2">
      <c r="A143" s="902"/>
      <c r="B143"/>
      <c r="C143" s="844"/>
      <c r="D143" s="796"/>
      <c r="E143" s="10" t="s">
        <v>17</v>
      </c>
      <c r="F143" s="620" t="s">
        <v>500</v>
      </c>
      <c r="G143" s="102" t="str">
        <f>TEXT((TIME(0,LEFT('Erwachsene-DOSB 2020'!AO8,FIND(":",'Erwachsene-DOSB 2020'!AO8)-1),RIGHT('Erwachsene-DOSB 2020'!AO8,2)))*$BC$57,"[mm]:ss")</f>
        <v>121:06</v>
      </c>
      <c r="H143" s="102" t="str">
        <f>TEXT((TIME(0,LEFT('Erwachsene-DOSB 2020'!AP8,FIND(":",'Erwachsene-DOSB 2020'!AP8)-1),RIGHT('Erwachsene-DOSB 2020'!AP8,2)))*$BC$57,"[mm]:ss")</f>
        <v>108:30</v>
      </c>
      <c r="I143" s="103" t="str">
        <f>TEXT((TIME(0,LEFT('Erwachsene-DOSB 2020'!AQ8,FIND(":",'Erwachsene-DOSB 2020'!AQ8)-1),RIGHT('Erwachsene-DOSB 2020'!AQ8,2)))*$BC$57,"[mm]:ss")</f>
        <v>95:54</v>
      </c>
      <c r="J143" s="101" t="str">
        <f>TEXT((TIME(0,LEFT('Erwachsene-DOSB 2020'!AR8,FIND(":",'Erwachsene-DOSB 2020'!AR8)-1),RIGHT('Erwachsene-DOSB 2020'!AR8,2)))*$BC$57,"[mm]:ss")</f>
        <v>128:27</v>
      </c>
      <c r="K143" s="102" t="str">
        <f>TEXT((TIME(0,LEFT('Erwachsene-DOSB 2020'!AS8,FIND(":",'Erwachsene-DOSB 2020'!AS8)-1),RIGHT('Erwachsene-DOSB 2020'!AS8,2)))*$BC$57,"[mm]:ss")</f>
        <v>115:51</v>
      </c>
      <c r="L143" s="102" t="str">
        <f>TEXT((TIME(0,LEFT('Erwachsene-DOSB 2020'!AT8,FIND(":",'Erwachsene-DOSB 2020'!AT8)-1),RIGHT('Erwachsene-DOSB 2020'!AT8,2)))*$BC$57,"[mm]:ss")</f>
        <v>103:15</v>
      </c>
      <c r="M143" s="109" t="str">
        <f>TEXT((TIME(0,LEFT('Erwachsene-DOSB 2020'!AU8,FIND(":",'Erwachsene-DOSB 2020'!AU8)-1),RIGHT('Erwachsene-DOSB 2020'!AU8,2)))*$BC$57,"[mm]:ss")</f>
        <v>135:37</v>
      </c>
      <c r="N143" s="102" t="str">
        <f>TEXT((TIME(0,LEFT('Erwachsene-DOSB 2020'!AV8,FIND(":",'Erwachsene-DOSB 2020'!AV8)-1),RIGHT('Erwachsene-DOSB 2020'!AV8,2)))*$BC$57,"[mm]:ss")</f>
        <v>123:02</v>
      </c>
      <c r="O143" s="102" t="str">
        <f>TEXT((TIME(0,LEFT('Erwachsene-DOSB 2020'!AW8,FIND(":",'Erwachsene-DOSB 2020'!AW8)-1),RIGHT('Erwachsene-DOSB 2020'!AW8,2)))*$BC$57,"[mm]:ss")</f>
        <v>110:25</v>
      </c>
      <c r="P143" s="102" t="str">
        <f>TEXT((TIME(0,LEFT('Erwachsene-DOSB 2020'!AX8,FIND(":",'Erwachsene-DOSB 2020'!AX8)-1),RIGHT('Erwachsene-DOSB 2020'!AX8,2)))*$BC$57,"[mm]:ss")</f>
        <v>143:19</v>
      </c>
      <c r="Q143" s="102" t="str">
        <f>TEXT((TIME(0,LEFT('Erwachsene-DOSB 2020'!AY8,FIND(":",'Erwachsene-DOSB 2020'!AY8)-1),RIGHT('Erwachsene-DOSB 2020'!AY8,2)))*$BC$57,"[mm]:ss")</f>
        <v>130:44</v>
      </c>
      <c r="R143" s="102" t="str">
        <f>TEXT((TIME(0,LEFT('Erwachsene-DOSB 2020'!AZ8,FIND(":",'Erwachsene-DOSB 2020'!AZ8)-1),RIGHT('Erwachsene-DOSB 2020'!AZ8,2)))*$BC$57,"[mm]:ss")</f>
        <v>118:07</v>
      </c>
      <c r="S143" s="59"/>
      <c r="T143" s="14"/>
      <c r="U143" s="15"/>
      <c r="V143" s="59"/>
      <c r="W143" s="12"/>
      <c r="X143" s="15"/>
      <c r="Y143" s="182"/>
      <c r="Z143" s="183"/>
      <c r="AB143" s="902"/>
      <c r="AC143"/>
      <c r="AD143" s="844"/>
      <c r="AE143" s="796"/>
      <c r="AF143" s="10" t="s">
        <v>17</v>
      </c>
      <c r="AG143" s="58" t="s">
        <v>500</v>
      </c>
      <c r="AH143" s="101" t="str">
        <f>TEXT((TIME(0,LEFT('Erwachsene-DOSB 2020'!AO40,FIND(":",'Erwachsene-DOSB 2020'!AO40)-1),RIGHT('Erwachsene-DOSB 2020'!AO40,2)))*$BC$57,"[mm]:ss")</f>
        <v>112:42</v>
      </c>
      <c r="AI143" s="102" t="str">
        <f>TEXT((TIME(0,LEFT('Erwachsene-DOSB 2020'!AP40,FIND(":",'Erwachsene-DOSB 2020'!AP40)-1),RIGHT('Erwachsene-DOSB 2020'!AP40,2)))*$BC$57,"[mm]:ss")</f>
        <v>100:06</v>
      </c>
      <c r="AJ143" s="103" t="str">
        <f>TEXT((TIME(0,LEFT('Erwachsene-DOSB 2020'!AQ40,FIND(":",'Erwachsene-DOSB 2020'!AQ40)-1),RIGHT('Erwachsene-DOSB 2020'!AQ40,2)))*$BC$57,"[mm]:ss")</f>
        <v>87:30</v>
      </c>
      <c r="AK143" s="109" t="str">
        <f>TEXT((TIME(0,LEFT('Erwachsene-DOSB 2020'!AR40,FIND(":",'Erwachsene-DOSB 2020'!AR40)-1),RIGHT('Erwachsene-DOSB 2020'!AR40,2)))*$BC$57,"[mm]:ss")</f>
        <v>118:50</v>
      </c>
      <c r="AL143" s="102" t="str">
        <f>TEXT((TIME(0,LEFT('Erwachsene-DOSB 2020'!AS40,FIND(":",'Erwachsene-DOSB 2020'!AS40)-1),RIGHT('Erwachsene-DOSB 2020'!AS40,2)))*$BC$57,"[mm]:ss")</f>
        <v>106:13</v>
      </c>
      <c r="AM143" s="103" t="str">
        <f>TEXT((TIME(0,LEFT('Erwachsene-DOSB 2020'!AT40,FIND(":",'Erwachsene-DOSB 2020'!AT40)-1),RIGHT('Erwachsene-DOSB 2020'!AT40,2)))*$BC$57,"[mm]:ss")</f>
        <v>93:38</v>
      </c>
      <c r="AN143" s="109" t="str">
        <f>TEXT((TIME(0,LEFT('Erwachsene-DOSB 2020'!AU40,FIND(":",'Erwachsene-DOSB 2020'!AU40)-1),RIGHT('Erwachsene-DOSB 2020'!AU40,2)))*$BC$57,"[mm]:ss")</f>
        <v>126:11</v>
      </c>
      <c r="AO143" s="102" t="str">
        <f>TEXT((TIME(0,LEFT('Erwachsene-DOSB 2020'!AV40,FIND(":",'Erwachsene-DOSB 2020'!AV40)-1),RIGHT('Erwachsene-DOSB 2020'!AV40,2)))*$BC$57,"[mm]:ss")</f>
        <v>113:35</v>
      </c>
      <c r="AP143" s="103" t="str">
        <f>TEXT((TIME(0,LEFT('Erwachsene-DOSB 2020'!AW40,FIND(":",'Erwachsene-DOSB 2020'!AW40)-1),RIGHT('Erwachsene-DOSB 2020'!AW40,2)))*$BC$57,"[mm]:ss")</f>
        <v>100:59</v>
      </c>
      <c r="AQ143" s="109" t="str">
        <f>TEXT((TIME(0,LEFT('Erwachsene-DOSB 2020'!AX40,FIND(":",'Erwachsene-DOSB 2020'!AX40)-1),RIGHT('Erwachsene-DOSB 2020'!AX40,2)))*$BC$57,"[mm]:ss")</f>
        <v>134:03</v>
      </c>
      <c r="AR143" s="102" t="str">
        <f>TEXT((TIME(0,LEFT('Erwachsene-DOSB 2020'!AY40,FIND(":",'Erwachsene-DOSB 2020'!AY40)-1),RIGHT('Erwachsene-DOSB 2020'!AY40,2)))*$BC$57,"[mm]:ss")</f>
        <v>121:27</v>
      </c>
      <c r="AS143" s="103" t="str">
        <f>TEXT((TIME(0,LEFT('Erwachsene-DOSB 2020'!AZ40,FIND(":",'Erwachsene-DOSB 2020'!AZ40)-1),RIGHT('Erwachsene-DOSB 2020'!AZ40,2)))*$BC$57,"[mm]:ss")</f>
        <v>108:51</v>
      </c>
      <c r="AT143" s="13"/>
      <c r="AU143" s="14"/>
      <c r="AV143" s="15"/>
      <c r="AW143" s="59"/>
      <c r="AX143" s="12"/>
      <c r="AY143" s="15"/>
      <c r="AZ143" s="182"/>
      <c r="BA143" s="183"/>
    </row>
    <row r="144" spans="1:53" ht="19.7" customHeight="1" x14ac:dyDescent="0.2">
      <c r="A144" s="902"/>
      <c r="B144"/>
      <c r="C144" s="844"/>
      <c r="D144" s="796"/>
      <c r="E144" s="801" t="s">
        <v>21</v>
      </c>
      <c r="F144" s="876" t="s">
        <v>155</v>
      </c>
      <c r="G144" s="837" t="s">
        <v>173</v>
      </c>
      <c r="H144" s="837"/>
      <c r="I144" s="837"/>
      <c r="J144" s="837"/>
      <c r="K144" s="837"/>
      <c r="L144" s="837"/>
      <c r="M144" s="837"/>
      <c r="N144" s="837"/>
      <c r="O144" s="837"/>
      <c r="P144" s="837"/>
      <c r="Q144" s="837"/>
      <c r="R144" s="837"/>
      <c r="S144" s="59"/>
      <c r="T144" s="14"/>
      <c r="U144" s="15"/>
      <c r="V144" s="59"/>
      <c r="W144" s="12"/>
      <c r="X144" s="15"/>
      <c r="Y144" s="184"/>
      <c r="Z144" s="185"/>
      <c r="AB144" s="902"/>
      <c r="AC144"/>
      <c r="AD144" s="844"/>
      <c r="AE144" s="796"/>
      <c r="AF144" s="801" t="s">
        <v>21</v>
      </c>
      <c r="AG144" s="793" t="s">
        <v>155</v>
      </c>
      <c r="AH144" s="832" t="s">
        <v>173</v>
      </c>
      <c r="AI144" s="833"/>
      <c r="AJ144" s="833"/>
      <c r="AK144" s="833"/>
      <c r="AL144" s="833"/>
      <c r="AM144" s="833"/>
      <c r="AN144" s="833"/>
      <c r="AO144" s="833"/>
      <c r="AP144" s="833"/>
      <c r="AQ144" s="833"/>
      <c r="AR144" s="833"/>
      <c r="AS144" s="834"/>
      <c r="AT144" s="13"/>
      <c r="AU144" s="14"/>
      <c r="AV144" s="15"/>
      <c r="AW144" s="59"/>
      <c r="AX144" s="12"/>
      <c r="AY144" s="15"/>
      <c r="AZ144" s="184"/>
      <c r="BA144" s="185"/>
    </row>
    <row r="145" spans="1:53" ht="19.7" customHeight="1" x14ac:dyDescent="0.2">
      <c r="A145" s="902"/>
      <c r="B145"/>
      <c r="C145" s="844"/>
      <c r="D145" s="796"/>
      <c r="E145" s="792"/>
      <c r="F145" s="877"/>
      <c r="G145" s="102" t="str">
        <f>TEXT((TIME(0,LEFT('Erwachsene-DOSB 2020'!AO10,FIND(":",'Erwachsene-DOSB 2020'!AO10)-1),RIGHT('Erwachsene-DOSB 2020'!AO10,2)))*$BC$59,"[mm]:ss")</f>
        <v>10:46</v>
      </c>
      <c r="H145" s="102" t="str">
        <f>TEXT((TIME(0,LEFT('Erwachsene-DOSB 2020'!AP10,FIND(":",'Erwachsene-DOSB 2020'!AP10)-1),RIGHT('Erwachsene-DOSB 2020'!AP10,2)))*$BC$59,"[mm]:ss")</f>
        <v>08:45</v>
      </c>
      <c r="I145" s="103" t="str">
        <f>TEXT((TIME(0,LEFT('Erwachsene-DOSB 2020'!AQ10,FIND(":",'Erwachsene-DOSB 2020'!AQ10)-1),RIGHT('Erwachsene-DOSB 2020'!AQ10,2)))*$BC$59,"[mm]:ss")</f>
        <v>06:50</v>
      </c>
      <c r="J145" s="109" t="str">
        <f>TEXT((TIME(0,LEFT('Erwachsene-DOSB 2020'!AR10,FIND(":",'Erwachsene-DOSB 2020'!AR10)-1),RIGHT('Erwachsene-DOSB 2020'!AR10,2)))*$BC$59,"[mm]:ss")</f>
        <v>10:56</v>
      </c>
      <c r="K145" s="102" t="str">
        <f>TEXT((TIME(0,LEFT('Erwachsene-DOSB 2020'!AS10,FIND(":",'Erwachsene-DOSB 2020'!AS10)-1),RIGHT('Erwachsene-DOSB 2020'!AS10,2)))*$BC$59,"[mm]:ss")</f>
        <v>08:55</v>
      </c>
      <c r="L145" s="102" t="str">
        <f>TEXT((TIME(0,LEFT('Erwachsene-DOSB 2020'!AT10,FIND(":",'Erwachsene-DOSB 2020'!AT10)-1),RIGHT('Erwachsene-DOSB 2020'!AT10,2)))*$BC$59,"[mm]:ss")</f>
        <v>07:05</v>
      </c>
      <c r="M145" s="109" t="str">
        <f>TEXT((TIME(0,LEFT('Erwachsene-DOSB 2020'!AU10,FIND(":",'Erwachsene-DOSB 2020'!AU10)-1),RIGHT('Erwachsene-DOSB 2020'!AU10,2)))*$BC$59,"[mm]:ss")</f>
        <v>11:07</v>
      </c>
      <c r="N145" s="102" t="str">
        <f>TEXT((TIME(0,LEFT('Erwachsene-DOSB 2020'!AV10,FIND(":",'Erwachsene-DOSB 2020'!AV10)-1),RIGHT('Erwachsene-DOSB 2020'!AV10,2)))*$BC$59,"[mm]:ss")</f>
        <v>09:11</v>
      </c>
      <c r="O145" s="102" t="str">
        <f>TEXT((TIME(0,LEFT('Erwachsene-DOSB 2020'!AW10,FIND(":",'Erwachsene-DOSB 2020'!AW10)-1),RIGHT('Erwachsene-DOSB 2020'!AW10,2)))*$BC$59,"[mm]:ss")</f>
        <v>07:26</v>
      </c>
      <c r="P145" s="102" t="str">
        <f>TEXT((TIME(0,LEFT('Erwachsene-DOSB 2020'!AX10,FIND(":",'Erwachsene-DOSB 2020'!AX10)-1),RIGHT('Erwachsene-DOSB 2020'!AX10,2)))*$BC$59,"[mm]:ss")</f>
        <v>11:17</v>
      </c>
      <c r="Q145" s="102" t="str">
        <f>TEXT((TIME(0,LEFT('Erwachsene-DOSB 2020'!AY10,FIND(":",'Erwachsene-DOSB 2020'!AY10)-1),RIGHT('Erwachsene-DOSB 2020'!AY10,2)))*$BC$59,"[mm]:ss")</f>
        <v>09:22</v>
      </c>
      <c r="R145" s="102" t="str">
        <f>TEXT((TIME(0,LEFT('Erwachsene-DOSB 2020'!AZ10,FIND(":",'Erwachsene-DOSB 2020'!AZ10)-1),RIGHT('Erwachsene-DOSB 2020'!AZ10,2)))*$BC$59,"[mm]:ss")</f>
        <v>07:42</v>
      </c>
      <c r="S145" s="59"/>
      <c r="T145" s="14"/>
      <c r="U145" s="15"/>
      <c r="V145" s="59"/>
      <c r="W145" s="12"/>
      <c r="X145" s="15"/>
      <c r="Y145" s="184"/>
      <c r="Z145" s="185"/>
      <c r="AB145" s="902"/>
      <c r="AC145"/>
      <c r="AD145" s="844"/>
      <c r="AE145" s="796"/>
      <c r="AF145" s="792"/>
      <c r="AG145" s="794"/>
      <c r="AH145" s="101" t="str">
        <f>TEXT((TIME(0,LEFT('Erwachsene-DOSB 2020'!AO42,FIND(":",'Erwachsene-DOSB 2020'!AO42)-1),RIGHT('Erwachsene-DOSB 2020'!AO42,2)))*$BC$59,"[mm]:ss")</f>
        <v>09:53</v>
      </c>
      <c r="AI145" s="102" t="str">
        <f>TEXT((TIME(0,LEFT('Erwachsene-DOSB 2020'!AP42,FIND(":",'Erwachsene-DOSB 2020'!AP42)-1),RIGHT('Erwachsene-DOSB 2020'!AP42,2)))*$BC$59,"[mm]:ss")</f>
        <v>08:03</v>
      </c>
      <c r="AJ145" s="103" t="str">
        <f>TEXT((TIME(0,LEFT('Erwachsene-DOSB 2020'!AQ42,FIND(":",'Erwachsene-DOSB 2020'!AQ42)-1),RIGHT('Erwachsene-DOSB 2020'!AQ42,2)))*$BC$59,"[mm]:ss")</f>
        <v>06:23</v>
      </c>
      <c r="AK145" s="109" t="str">
        <f>TEXT((TIME(0,LEFT('Erwachsene-DOSB 2020'!AR42,FIND(":",'Erwachsene-DOSB 2020'!AR42)-1),RIGHT('Erwachsene-DOSB 2020'!AR42,2)))*$BC$59,"[mm]:ss")</f>
        <v>09:59</v>
      </c>
      <c r="AL145" s="102" t="str">
        <f>TEXT((TIME(0,LEFT('Erwachsene-DOSB 2020'!AS42,FIND(":",'Erwachsene-DOSB 2020'!AS42)-1),RIGHT('Erwachsene-DOSB 2020'!AS42,2)))*$BC$59,"[mm]:ss")</f>
        <v>08:13</v>
      </c>
      <c r="AM145" s="103" t="str">
        <f>TEXT((TIME(0,LEFT('Erwachsene-DOSB 2020'!AT42,FIND(":",'Erwachsene-DOSB 2020'!AT42)-1),RIGHT('Erwachsene-DOSB 2020'!AT42,2)))*$BC$59,"[mm]:ss")</f>
        <v>06:29</v>
      </c>
      <c r="AN145" s="109" t="str">
        <f>TEXT((TIME(0,LEFT('Erwachsene-DOSB 2020'!AU42,FIND(":",'Erwachsene-DOSB 2020'!AU42)-1),RIGHT('Erwachsene-DOSB 2020'!AU42,2)))*$BC$59,"[mm]:ss")</f>
        <v>09:59</v>
      </c>
      <c r="AO145" s="102" t="str">
        <f>TEXT((TIME(0,LEFT('Erwachsene-DOSB 2020'!AV42,FIND(":",'Erwachsene-DOSB 2020'!AV42)-1),RIGHT('Erwachsene-DOSB 2020'!AV42,2)))*$BC$59,"[mm]:ss")</f>
        <v>08:24</v>
      </c>
      <c r="AP145" s="103" t="str">
        <f>TEXT((TIME(0,LEFT('Erwachsene-DOSB 2020'!AW42,FIND(":",'Erwachsene-DOSB 2020'!AW42)-1),RIGHT('Erwachsene-DOSB 2020'!AW42,2)))*$BC$59,"[mm]:ss")</f>
        <v>06:44</v>
      </c>
      <c r="AQ145" s="109" t="str">
        <f>TEXT((TIME(0,LEFT('Erwachsene-DOSB 2020'!AX42,FIND(":",'Erwachsene-DOSB 2020'!AX42)-1),RIGHT('Erwachsene-DOSB 2020'!AX42,2)))*$BC$59,"[mm]:ss")</f>
        <v>10:14</v>
      </c>
      <c r="AR145" s="102" t="str">
        <f>TEXT((TIME(0,LEFT('Erwachsene-DOSB 2020'!AY42,FIND(":",'Erwachsene-DOSB 2020'!AY42)-1),RIGHT('Erwachsene-DOSB 2020'!AY42,2)))*$BC$59,"[mm]:ss")</f>
        <v>08:34</v>
      </c>
      <c r="AS145" s="103" t="str">
        <f>TEXT((TIME(0,LEFT('Erwachsene-DOSB 2020'!AZ42,FIND(":",'Erwachsene-DOSB 2020'!AZ42)-1),RIGHT('Erwachsene-DOSB 2020'!AZ42,2)))*$BC$59,"[mm]:ss")</f>
        <v>07:05</v>
      </c>
      <c r="AT145" s="13"/>
      <c r="AU145" s="14"/>
      <c r="AV145" s="15"/>
      <c r="AW145" s="59"/>
      <c r="AX145" s="12"/>
      <c r="AY145" s="15"/>
      <c r="AZ145" s="184"/>
      <c r="BA145" s="185"/>
    </row>
    <row r="146" spans="1:53" ht="19.7" customHeight="1" x14ac:dyDescent="0.2">
      <c r="A146" s="902"/>
      <c r="B146"/>
      <c r="C146" s="844"/>
      <c r="D146" s="796"/>
      <c r="E146" s="106" t="s">
        <v>22</v>
      </c>
      <c r="F146" s="620" t="s">
        <v>501</v>
      </c>
      <c r="G146" s="102" t="str">
        <f>TEXT((TIME(0,LEFT('Erwachsene-DOSB 2020'!AO11,FIND(":",'Erwachsene-DOSB 2020'!AO11)-1),RIGHT('Erwachsene-DOSB 2020'!AO11,2)))*$BC$60,"[mm]:ss")</f>
        <v>97:08</v>
      </c>
      <c r="H146" s="102" t="str">
        <f>TEXT((TIME(0,LEFT('Erwachsene-DOSB 2020'!AP11,FIND(":",'Erwachsene-DOSB 2020'!AP11)-1),RIGHT('Erwachsene-DOSB 2020'!AP11,2)))*$BC$60,"[mm]:ss")</f>
        <v>85:35</v>
      </c>
      <c r="I146" s="103" t="str">
        <f>TEXT((TIME(0,LEFT('Erwachsene-DOSB 2020'!AQ11,FIND(":",'Erwachsene-DOSB 2020'!AQ11)-1),RIGHT('Erwachsene-DOSB 2020'!AQ11,2)))*$BC$60,"[mm]:ss")</f>
        <v>78:14</v>
      </c>
      <c r="J146" s="109" t="str">
        <f>TEXT((TIME(0,LEFT('Erwachsene-DOSB 2020'!AR11,FIND(":",'Erwachsene-DOSB 2020'!AR11)-1),RIGHT('Erwachsene-DOSB 2020'!AR11,2)))*$BC$60,"[mm]:ss")</f>
        <v>103:25</v>
      </c>
      <c r="K146" s="102" t="str">
        <f>TEXT((TIME(0,LEFT('Erwachsene-DOSB 2020'!AS11,FIND(":",'Erwachsene-DOSB 2020'!AS11)-1),RIGHT('Erwachsene-DOSB 2020'!AS11,2)))*$BC$60,"[mm]:ss")</f>
        <v>89:31</v>
      </c>
      <c r="L146" s="102" t="str">
        <f>TEXT((TIME(0,LEFT('Erwachsene-DOSB 2020'!AT11,FIND(":",'Erwachsene-DOSB 2020'!AT11)-1),RIGHT('Erwachsene-DOSB 2020'!AT11,2)))*$BC$60,"[mm]:ss")</f>
        <v>81:23</v>
      </c>
      <c r="M146" s="109" t="str">
        <f>TEXT((TIME(0,LEFT('Erwachsene-DOSB 2020'!AU11,FIND(":",'Erwachsene-DOSB 2020'!AU11)-1),RIGHT('Erwachsene-DOSB 2020'!AU11,2)))*$BC$60,"[mm]:ss")</f>
        <v>109:12</v>
      </c>
      <c r="N146" s="102" t="str">
        <f>TEXT((TIME(0,LEFT('Erwachsene-DOSB 2020'!AV11,FIND(":",'Erwachsene-DOSB 2020'!AV11)-1),RIGHT('Erwachsene-DOSB 2020'!AV11,2)))*$BC$60,"[mm]:ss")</f>
        <v>94:51</v>
      </c>
      <c r="O146" s="102" t="str">
        <f>TEXT((TIME(0,LEFT('Erwachsene-DOSB 2020'!AW11,FIND(":",'Erwachsene-DOSB 2020'!AW11)-1),RIGHT('Erwachsene-DOSB 2020'!AW11,2)))*$BC$60,"[mm]:ss")</f>
        <v>86:06</v>
      </c>
      <c r="P146" s="102" t="str">
        <f>TEXT((TIME(0,LEFT('Erwachsene-DOSB 2020'!AX11,FIND(":",'Erwachsene-DOSB 2020'!AX11)-1),RIGHT('Erwachsene-DOSB 2020'!AX11,2)))*$BC$60,"[mm]:ss")</f>
        <v>115:51</v>
      </c>
      <c r="Q146" s="102" t="str">
        <f>TEXT((TIME(0,LEFT('Erwachsene-DOSB 2020'!AY11,FIND(":",'Erwachsene-DOSB 2020'!AY11)-1),RIGHT('Erwachsene-DOSB 2020'!AY11,2)))*$BC$60,"[mm]:ss")</f>
        <v>100:48</v>
      </c>
      <c r="R146" s="102" t="str">
        <f>TEXT((TIME(0,LEFT('Erwachsene-DOSB 2020'!AZ11,FIND(":",'Erwachsene-DOSB 2020'!AZ11)-1),RIGHT('Erwachsene-DOSB 2020'!AZ11,2)))*$BC$60,"[mm]:ss")</f>
        <v>91:21</v>
      </c>
      <c r="S146" s="59"/>
      <c r="T146" s="14"/>
      <c r="U146" s="15"/>
      <c r="V146" s="59"/>
      <c r="W146" s="12"/>
      <c r="X146" s="15"/>
      <c r="Y146" s="182"/>
      <c r="Z146" s="183"/>
      <c r="AB146" s="902"/>
      <c r="AC146"/>
      <c r="AD146" s="844"/>
      <c r="AE146" s="796"/>
      <c r="AF146" s="106" t="s">
        <v>22</v>
      </c>
      <c r="AG146" s="58" t="s">
        <v>501</v>
      </c>
      <c r="AH146" s="101" t="str">
        <f>TEXT((TIME(0,LEFT('Erwachsene-DOSB 2020'!AO44,FIND(":",'Erwachsene-DOSB 2020'!AO44)-1),RIGHT('Erwachsene-DOSB 2020'!AO44,2)))*$BC$60,"[mm]:ss")</f>
        <v>90:28</v>
      </c>
      <c r="AI146" s="102" t="str">
        <f>TEXT((TIME(0,LEFT('Erwachsene-DOSB 2020'!AP44,FIND(":",'Erwachsene-DOSB 2020'!AP44)-1),RIGHT('Erwachsene-DOSB 2020'!AP44,2)))*$BC$60,"[mm]:ss")</f>
        <v>79:32</v>
      </c>
      <c r="AJ146" s="103" t="str">
        <f>TEXT((TIME(0,LEFT('Erwachsene-DOSB 2020'!AQ44,FIND(":",'Erwachsene-DOSB 2020'!AQ44)-1),RIGHT('Erwachsene-DOSB 2020'!AQ44,2)))*$BC$60,"[mm]:ss")</f>
        <v>75:36</v>
      </c>
      <c r="AK146" s="109" t="str">
        <f>TEXT((TIME(0,LEFT('Erwachsene-DOSB 2020'!AR44,FIND(":",'Erwachsene-DOSB 2020'!AR44)-1),RIGHT('Erwachsene-DOSB 2020'!AR44,2)))*$BC$60,"[mm]:ss")</f>
        <v>96:04</v>
      </c>
      <c r="AL146" s="102" t="str">
        <f>TEXT((TIME(0,LEFT('Erwachsene-DOSB 2020'!AS44,FIND(":",'Erwachsene-DOSB 2020'!AS44)-1),RIGHT('Erwachsene-DOSB 2020'!AS44,2)))*$BC$60,"[mm]:ss")</f>
        <v>83:44</v>
      </c>
      <c r="AM146" s="103" t="str">
        <f>TEXT((TIME(0,LEFT('Erwachsene-DOSB 2020'!AT44,FIND(":",'Erwachsene-DOSB 2020'!AT44)-1),RIGHT('Erwachsene-DOSB 2020'!AT44,2)))*$BC$60,"[mm]:ss")</f>
        <v>75:36</v>
      </c>
      <c r="AN146" s="109" t="str">
        <f>TEXT((TIME(0,LEFT('Erwachsene-DOSB 2020'!AU44,FIND(":",'Erwachsene-DOSB 2020'!AU44)-1),RIGHT('Erwachsene-DOSB 2020'!AU44,2)))*$BC$60,"[mm]:ss")</f>
        <v>100:48</v>
      </c>
      <c r="AO146" s="102" t="str">
        <f>TEXT((TIME(0,LEFT('Erwachsene-DOSB 2020'!AV44,FIND(":",'Erwachsene-DOSB 2020'!AV44)-1),RIGHT('Erwachsene-DOSB 2020'!AV44,2)))*$BC$60,"[mm]:ss")</f>
        <v>88:28</v>
      </c>
      <c r="AP146" s="103" t="str">
        <f>TEXT((TIME(0,LEFT('Erwachsene-DOSB 2020'!AW44,FIND(":",'Erwachsene-DOSB 2020'!AW44)-1),RIGHT('Erwachsene-DOSB 2020'!AW44,2)))*$BC$60,"[mm]:ss")</f>
        <v>79:17</v>
      </c>
      <c r="AQ146" s="109" t="str">
        <f>TEXT((TIME(0,LEFT('Erwachsene-DOSB 2020'!AX44,FIND(":",'Erwachsene-DOSB 2020'!AX44)-1),RIGHT('Erwachsene-DOSB 2020'!AX44,2)))*$BC$60,"[mm]:ss")</f>
        <v>107:53</v>
      </c>
      <c r="AR146" s="102" t="str">
        <f>TEXT((TIME(0,LEFT('Erwachsene-DOSB 2020'!AY44,FIND(":",'Erwachsene-DOSB 2020'!AY44)-1),RIGHT('Erwachsene-DOSB 2020'!AY44,2)))*$BC$60,"[mm]:ss")</f>
        <v>93:48</v>
      </c>
      <c r="AS146" s="103" t="str">
        <f>TEXT((TIME(0,LEFT('Erwachsene-DOSB 2020'!AZ44,FIND(":",'Erwachsene-DOSB 2020'!AZ44)-1),RIGHT('Erwachsene-DOSB 2020'!AZ44,2)))*$BC$60,"[mm]:ss")</f>
        <v>84:00</v>
      </c>
      <c r="AT146" s="13"/>
      <c r="AU146" s="14"/>
      <c r="AV146" s="15"/>
      <c r="AW146" s="59"/>
      <c r="AX146" s="12"/>
      <c r="AY146" s="15"/>
      <c r="AZ146" s="182"/>
      <c r="BA146" s="183"/>
    </row>
    <row r="147" spans="1:53" ht="19.7" customHeight="1" x14ac:dyDescent="0.2">
      <c r="A147" s="902"/>
      <c r="B147"/>
      <c r="C147" s="844"/>
      <c r="D147" s="796"/>
      <c r="E147" s="106" t="s">
        <v>23</v>
      </c>
      <c r="F147" s="620" t="s">
        <v>502</v>
      </c>
      <c r="G147" s="102" t="str">
        <f>TEXT((TIME(0,LEFT('Erwachsene-DOSB 2020'!AO12,FIND(":",'Erwachsene-DOSB 2020'!AO12)-1),RIGHT('Erwachsene-DOSB 2020'!AO12,2)))*$BC$61,"[mm]:ss")</f>
        <v>85:35</v>
      </c>
      <c r="H147" s="102" t="str">
        <f>TEXT((TIME(0,LEFT('Erwachsene-DOSB 2020'!AP12,FIND(":",'Erwachsene-DOSB 2020'!AP12)-1),RIGHT('Erwachsene-DOSB 2020'!AP12,2)))*$BC$61,"[mm]:ss")</f>
        <v>74:02</v>
      </c>
      <c r="I147" s="103" t="str">
        <f>TEXT((TIME(0,LEFT('Erwachsene-DOSB 2020'!AQ12,FIND(":",'Erwachsene-DOSB 2020'!AQ12)-1),RIGHT('Erwachsene-DOSB 2020'!AQ12,2)))*$BC$61,"[mm]:ss")</f>
        <v>66:09</v>
      </c>
      <c r="J147" s="109" t="str">
        <f>TEXT((TIME(0,LEFT('Erwachsene-DOSB 2020'!AR12,FIND(":",'Erwachsene-DOSB 2020'!AR12)-1),RIGHT('Erwachsene-DOSB 2020'!AR12,2)))*$BC$61,"[mm]:ss")</f>
        <v>88:44</v>
      </c>
      <c r="K147" s="102" t="str">
        <f>TEXT((TIME(0,LEFT('Erwachsene-DOSB 2020'!AS12,FIND(":",'Erwachsene-DOSB 2020'!AS12)-1),RIGHT('Erwachsene-DOSB 2020'!AS12,2)))*$BC$61,"[mm]:ss")</f>
        <v>78:45</v>
      </c>
      <c r="L147" s="102" t="str">
        <f>TEXT((TIME(0,LEFT('Erwachsene-DOSB 2020'!AT12,FIND(":",'Erwachsene-DOSB 2020'!AT12)-1),RIGHT('Erwachsene-DOSB 2020'!AT12,2)))*$BC$61,"[mm]:ss")</f>
        <v>68:47</v>
      </c>
      <c r="M147" s="109" t="str">
        <f>TEXT((TIME(0,LEFT('Erwachsene-DOSB 2020'!AU12,FIND(":",'Erwachsene-DOSB 2020'!AU12)-1),RIGHT('Erwachsene-DOSB 2020'!AU12,2)))*$BC$61,"[mm]:ss")</f>
        <v>93:58</v>
      </c>
      <c r="N147" s="102" t="str">
        <f>TEXT((TIME(0,LEFT('Erwachsene-DOSB 2020'!AV12,FIND(":",'Erwachsene-DOSB 2020'!AV12)-1),RIGHT('Erwachsene-DOSB 2020'!AV12,2)))*$BC$61,"[mm]:ss")</f>
        <v>84:00</v>
      </c>
      <c r="O147" s="102" t="str">
        <f>TEXT((TIME(0,LEFT('Erwachsene-DOSB 2020'!AW12,FIND(":",'Erwachsene-DOSB 2020'!AW12)-1),RIGHT('Erwachsene-DOSB 2020'!AW12,2)))*$BC$61,"[mm]:ss")</f>
        <v>72:27</v>
      </c>
      <c r="P147" s="102" t="str">
        <f>TEXT((TIME(0,LEFT('Erwachsene-DOSB 2020'!AX12,FIND(":",'Erwachsene-DOSB 2020'!AX12)-1),RIGHT('Erwachsene-DOSB 2020'!AX12,2)))*$BC$61,"[mm]:ss")</f>
        <v>97:39</v>
      </c>
      <c r="Q147" s="102" t="str">
        <f>TEXT((TIME(0,LEFT('Erwachsene-DOSB 2020'!AY12,FIND(":",'Erwachsene-DOSB 2020'!AY12)-1),RIGHT('Erwachsene-DOSB 2020'!AY12,2)))*$BC$61,"[mm]:ss")</f>
        <v>87:09</v>
      </c>
      <c r="R147" s="102" t="str">
        <f>TEXT((TIME(0,LEFT('Erwachsene-DOSB 2020'!AZ12,FIND(":",'Erwachsene-DOSB 2020'!AZ12)-1),RIGHT('Erwachsene-DOSB 2020'!AZ12,2)))*$BC$61,"[mm]:ss")</f>
        <v>76:08</v>
      </c>
      <c r="S147" s="59"/>
      <c r="T147" s="14"/>
      <c r="U147" s="15"/>
      <c r="V147" s="59"/>
      <c r="W147" s="12"/>
      <c r="X147" s="15"/>
      <c r="Y147" s="182"/>
      <c r="Z147" s="183"/>
      <c r="AB147" s="902"/>
      <c r="AC147"/>
      <c r="AD147" s="844"/>
      <c r="AE147" s="796"/>
      <c r="AF147" s="106" t="s">
        <v>23</v>
      </c>
      <c r="AG147" s="58" t="s">
        <v>502</v>
      </c>
      <c r="AH147" s="101" t="str">
        <f>TEXT((TIME(0,LEFT('Erwachsene-DOSB 2020'!AO45,FIND(":",'Erwachsene-DOSB 2020'!AO45)-1),RIGHT('Erwachsene-DOSB 2020'!AO45,2)))*$BC$61,"[mm]:ss")</f>
        <v>78:14</v>
      </c>
      <c r="AI147" s="102" t="str">
        <f>TEXT((TIME(0,LEFT('Erwachsene-DOSB 2020'!AP45,FIND(":",'Erwachsene-DOSB 2020'!AP45)-1),RIGHT('Erwachsene-DOSB 2020'!AP45,2)))*$BC$61,"[mm]:ss")</f>
        <v>66:09</v>
      </c>
      <c r="AJ147" s="103" t="str">
        <f>TEXT((TIME(0,LEFT('Erwachsene-DOSB 2020'!AQ45,FIND(":",'Erwachsene-DOSB 2020'!AQ45)-1),RIGHT('Erwachsene-DOSB 2020'!AQ45,2)))*$BC$61,"[mm]:ss")</f>
        <v>54:05</v>
      </c>
      <c r="AK147" s="109" t="str">
        <f>TEXT((TIME(0,LEFT('Erwachsene-DOSB 2020'!AR45,FIND(":",'Erwachsene-DOSB 2020'!AR45)-1),RIGHT('Erwachsene-DOSB 2020'!AR45,2)))*$BC$61,"[mm]:ss")</f>
        <v>79:48</v>
      </c>
      <c r="AL147" s="102" t="str">
        <f>TEXT((TIME(0,LEFT('Erwachsene-DOSB 2020'!AS45,FIND(":",'Erwachsene-DOSB 2020'!AS45)-1),RIGHT('Erwachsene-DOSB 2020'!AS45,2)))*$BC$61,"[mm]:ss")</f>
        <v>67:44</v>
      </c>
      <c r="AM147" s="103" t="str">
        <f>TEXT((TIME(0,LEFT('Erwachsene-DOSB 2020'!AT45,FIND(":",'Erwachsene-DOSB 2020'!AT45)-1),RIGHT('Erwachsene-DOSB 2020'!AT45,2)))*$BC$61,"[mm]:ss")</f>
        <v>55:39</v>
      </c>
      <c r="AN147" s="109" t="str">
        <f>TEXT((TIME(0,LEFT('Erwachsene-DOSB 2020'!AU45,FIND(":",'Erwachsene-DOSB 2020'!AU45)-1),RIGHT('Erwachsene-DOSB 2020'!AU45,2)))*$BC$61,"[mm]:ss")</f>
        <v>81:23</v>
      </c>
      <c r="AO147" s="102" t="str">
        <f>TEXT((TIME(0,LEFT('Erwachsene-DOSB 2020'!AV45,FIND(":",'Erwachsene-DOSB 2020'!AV45)-1),RIGHT('Erwachsene-DOSB 2020'!AV45,2)))*$BC$61,"[mm]:ss")</f>
        <v>69:50</v>
      </c>
      <c r="AP147" s="103" t="str">
        <f>TEXT((TIME(0,LEFT('Erwachsene-DOSB 2020'!AW45,FIND(":",'Erwachsene-DOSB 2020'!AW45)-1),RIGHT('Erwachsene-DOSB 2020'!AW45,2)))*$BC$61,"[mm]:ss")</f>
        <v>58:17</v>
      </c>
      <c r="AQ147" s="109" t="str">
        <f>TEXT((TIME(0,LEFT('Erwachsene-DOSB 2020'!AX45,FIND(":",'Erwachsene-DOSB 2020'!AX45)-1),RIGHT('Erwachsene-DOSB 2020'!AX45,2)))*$BC$61,"[mm]:ss")</f>
        <v>82:57</v>
      </c>
      <c r="AR147" s="102" t="str">
        <f>TEXT((TIME(0,LEFT('Erwachsene-DOSB 2020'!AY45,FIND(":",'Erwachsene-DOSB 2020'!AY45)-1),RIGHT('Erwachsene-DOSB 2020'!AY45,2)))*$BC$61,"[mm]:ss")</f>
        <v>71:24</v>
      </c>
      <c r="AS147" s="103" t="str">
        <f>TEXT((TIME(0,LEFT('Erwachsene-DOSB 2020'!AZ45,FIND(":",'Erwachsene-DOSB 2020'!AZ45)-1),RIGHT('Erwachsene-DOSB 2020'!AZ45,2)))*$BC$61,"[mm]:ss")</f>
        <v>60:54</v>
      </c>
      <c r="AT147" s="13"/>
      <c r="AU147" s="14"/>
      <c r="AV147" s="15"/>
      <c r="AW147" s="59"/>
      <c r="AX147" s="12"/>
      <c r="AY147" s="15"/>
      <c r="AZ147" s="182"/>
      <c r="BA147" s="183"/>
    </row>
    <row r="148" spans="1:53" ht="19.7" customHeight="1" x14ac:dyDescent="0.2">
      <c r="A148" s="902"/>
      <c r="B148"/>
      <c r="C148" s="844"/>
      <c r="D148" s="796"/>
      <c r="E148" s="106" t="s">
        <v>24</v>
      </c>
      <c r="F148" s="620" t="s">
        <v>427</v>
      </c>
      <c r="G148" s="149">
        <f>H148*(1-$BE$62)</f>
        <v>267.75</v>
      </c>
      <c r="H148" s="149">
        <f>W105-12.5</f>
        <v>297.5</v>
      </c>
      <c r="I148" s="150">
        <f>H148*(1+$BE$62)</f>
        <v>327.25</v>
      </c>
      <c r="J148" s="151">
        <f>K148*(1-$BE$62)</f>
        <v>256.5</v>
      </c>
      <c r="K148" s="149">
        <f>H148-12.5</f>
        <v>285</v>
      </c>
      <c r="L148" s="149">
        <f>K148*(1+$BE$62)</f>
        <v>313.5</v>
      </c>
      <c r="M148" s="151">
        <f>N148*(1-$BE$62)</f>
        <v>245.25</v>
      </c>
      <c r="N148" s="149">
        <f>K148-12.5</f>
        <v>272.5</v>
      </c>
      <c r="O148" s="149">
        <f>N148*(1+$BE$62)</f>
        <v>299.75</v>
      </c>
      <c r="P148" s="149">
        <f>Q148*(1-$BE$62)</f>
        <v>234</v>
      </c>
      <c r="Q148" s="149">
        <f>N148-12.5</f>
        <v>260</v>
      </c>
      <c r="R148" s="149">
        <f>Q148*(1+$BE$62)</f>
        <v>286</v>
      </c>
      <c r="S148" s="151"/>
      <c r="T148" s="149"/>
      <c r="U148" s="150"/>
      <c r="V148" s="151"/>
      <c r="W148" s="149"/>
      <c r="X148" s="150"/>
      <c r="Y148" s="182"/>
      <c r="Z148" s="183"/>
      <c r="AB148" s="902"/>
      <c r="AC148"/>
      <c r="AD148" s="844"/>
      <c r="AE148" s="796"/>
      <c r="AF148" s="106" t="s">
        <v>24</v>
      </c>
      <c r="AG148" s="58" t="s">
        <v>427</v>
      </c>
      <c r="AH148" s="160">
        <f>AI148*(1-$BE$62)</f>
        <v>326.25</v>
      </c>
      <c r="AI148" s="149">
        <f>AX105-12.5</f>
        <v>362.5</v>
      </c>
      <c r="AJ148" s="150">
        <f>AI148*(1+$BE$62)</f>
        <v>398.75000000000006</v>
      </c>
      <c r="AK148" s="160">
        <f>AL148*(1-$BE$62)</f>
        <v>315</v>
      </c>
      <c r="AL148" s="149">
        <f>AI148-12.5</f>
        <v>350</v>
      </c>
      <c r="AM148" s="150">
        <f>AL148*(1+$BE$62)</f>
        <v>385.00000000000006</v>
      </c>
      <c r="AN148" s="160">
        <f>AO148*(1-$BE$62)</f>
        <v>303.75</v>
      </c>
      <c r="AO148" s="149">
        <f>AL148-12.5</f>
        <v>337.5</v>
      </c>
      <c r="AP148" s="150">
        <f>AO148*(1+$BE$62)</f>
        <v>371.25000000000006</v>
      </c>
      <c r="AQ148" s="160">
        <f>AR148*(1-$BE$62)</f>
        <v>292.5</v>
      </c>
      <c r="AR148" s="149">
        <f>AO148-12.5</f>
        <v>325</v>
      </c>
      <c r="AS148" s="150">
        <f>AR148*(1+$BE$62)</f>
        <v>357.50000000000006</v>
      </c>
      <c r="AT148" s="151"/>
      <c r="AU148" s="149"/>
      <c r="AV148" s="150"/>
      <c r="AW148" s="151"/>
      <c r="AX148" s="149"/>
      <c r="AY148" s="150"/>
      <c r="AZ148" s="182"/>
      <c r="BA148" s="183"/>
    </row>
    <row r="149" spans="1:53" ht="19.7" customHeight="1" x14ac:dyDescent="0.2">
      <c r="A149" s="902"/>
      <c r="B149"/>
      <c r="C149" s="844"/>
      <c r="D149" s="796"/>
      <c r="E149" s="106" t="s">
        <v>25</v>
      </c>
      <c r="F149" s="620" t="s">
        <v>428</v>
      </c>
      <c r="G149" s="149">
        <f>H149*(1-$BE$62)</f>
        <v>418.5</v>
      </c>
      <c r="H149" s="149">
        <f>W106-15</f>
        <v>465</v>
      </c>
      <c r="I149" s="150">
        <f>H149*(1+$BE$62)</f>
        <v>511.50000000000006</v>
      </c>
      <c r="J149" s="151">
        <f>K149*(1-$BE$62)</f>
        <v>405</v>
      </c>
      <c r="K149" s="149">
        <f>H149-15</f>
        <v>450</v>
      </c>
      <c r="L149" s="149">
        <f>K149*(1+$BE$62)</f>
        <v>495.00000000000006</v>
      </c>
      <c r="M149" s="151">
        <f>N149*(1-$BE$62)</f>
        <v>391.5</v>
      </c>
      <c r="N149" s="149">
        <f>K149-15</f>
        <v>435</v>
      </c>
      <c r="O149" s="149">
        <f>N149*(1+$BE$62)</f>
        <v>478.50000000000006</v>
      </c>
      <c r="P149" s="149">
        <f>Q149*(1-$BE$62)</f>
        <v>378</v>
      </c>
      <c r="Q149" s="149">
        <f>N149-15</f>
        <v>420</v>
      </c>
      <c r="R149" s="149">
        <f>Q149*(1+$BE$62)</f>
        <v>462.00000000000006</v>
      </c>
      <c r="S149" s="151"/>
      <c r="T149" s="149"/>
      <c r="U149" s="150"/>
      <c r="V149" s="151"/>
      <c r="W149" s="149"/>
      <c r="X149" s="150"/>
      <c r="Y149" s="182"/>
      <c r="Z149" s="183"/>
      <c r="AB149" s="902"/>
      <c r="AC149"/>
      <c r="AD149" s="844"/>
      <c r="AE149" s="796"/>
      <c r="AF149" s="106" t="s">
        <v>25</v>
      </c>
      <c r="AG149" s="58" t="s">
        <v>428</v>
      </c>
      <c r="AH149" s="160">
        <f>AI149*(1-$BE$62)</f>
        <v>486</v>
      </c>
      <c r="AI149" s="149">
        <f>AX106-15</f>
        <v>540</v>
      </c>
      <c r="AJ149" s="150">
        <f>AI149*(1+$BE$62)</f>
        <v>594</v>
      </c>
      <c r="AK149" s="160">
        <f>AL149*(1-$BE$62)</f>
        <v>472.5</v>
      </c>
      <c r="AL149" s="149">
        <f>AI149-15</f>
        <v>525</v>
      </c>
      <c r="AM149" s="150">
        <f>AL149*(1+$BE$62)</f>
        <v>577.5</v>
      </c>
      <c r="AN149" s="160">
        <f>AO149*(1-$BE$62)</f>
        <v>459</v>
      </c>
      <c r="AO149" s="149">
        <f>AL149-15</f>
        <v>510</v>
      </c>
      <c r="AP149" s="150">
        <f>AO149*(1+$BE$62)</f>
        <v>561</v>
      </c>
      <c r="AQ149" s="160">
        <f>AR149*(1-$BE$62)</f>
        <v>445.5</v>
      </c>
      <c r="AR149" s="149">
        <f>AO149-15</f>
        <v>495</v>
      </c>
      <c r="AS149" s="150">
        <f>AR149*(1+$BE$62)</f>
        <v>544.5</v>
      </c>
      <c r="AT149" s="151"/>
      <c r="AU149" s="149"/>
      <c r="AV149" s="150"/>
      <c r="AW149" s="151"/>
      <c r="AX149" s="149"/>
      <c r="AY149" s="150"/>
      <c r="AZ149" s="182"/>
      <c r="BA149" s="183"/>
    </row>
    <row r="150" spans="1:53" ht="19.7" customHeight="1" x14ac:dyDescent="0.2">
      <c r="A150" s="902"/>
      <c r="B150"/>
      <c r="C150" s="844"/>
      <c r="D150" s="796"/>
      <c r="E150" s="106" t="s">
        <v>44</v>
      </c>
      <c r="F150" s="620" t="s">
        <v>429</v>
      </c>
      <c r="G150" s="149">
        <f>H150*(1-$BE$62)</f>
        <v>351</v>
      </c>
      <c r="H150" s="149">
        <f>W107-15</f>
        <v>390</v>
      </c>
      <c r="I150" s="150">
        <f>H150*(1+$BE$62)</f>
        <v>429.00000000000006</v>
      </c>
      <c r="J150" s="151">
        <f>K150*(1-$BE$62)</f>
        <v>337.5</v>
      </c>
      <c r="K150" s="149">
        <f>H150-15</f>
        <v>375</v>
      </c>
      <c r="L150" s="149">
        <f>K150*(1+$BE$62)</f>
        <v>412.50000000000006</v>
      </c>
      <c r="M150" s="151">
        <f>N150*(1-$BE$62)</f>
        <v>324</v>
      </c>
      <c r="N150" s="149">
        <f>K150-15</f>
        <v>360</v>
      </c>
      <c r="O150" s="149">
        <f>N150*(1+$BE$62)</f>
        <v>396.00000000000006</v>
      </c>
      <c r="P150" s="149">
        <f>Q150*(1-$BE$62)</f>
        <v>310.5</v>
      </c>
      <c r="Q150" s="149">
        <f>N150-15</f>
        <v>345</v>
      </c>
      <c r="R150" s="149">
        <f>Q150*(1+$BE$62)</f>
        <v>379.50000000000006</v>
      </c>
      <c r="S150" s="151"/>
      <c r="T150" s="149"/>
      <c r="U150" s="150"/>
      <c r="V150" s="151"/>
      <c r="W150" s="149"/>
      <c r="X150" s="150"/>
      <c r="Y150" s="182"/>
      <c r="Z150" s="183"/>
      <c r="AB150" s="902"/>
      <c r="AC150"/>
      <c r="AD150" s="844"/>
      <c r="AE150" s="796"/>
      <c r="AF150" s="106" t="s">
        <v>44</v>
      </c>
      <c r="AG150" s="58" t="s">
        <v>429</v>
      </c>
      <c r="AH150" s="160">
        <f>AI150*(1-$BE$62)</f>
        <v>414</v>
      </c>
      <c r="AI150" s="149">
        <f>AX107-15</f>
        <v>460</v>
      </c>
      <c r="AJ150" s="150">
        <f>AI150*(1+$BE$62)</f>
        <v>506.00000000000006</v>
      </c>
      <c r="AK150" s="160">
        <f>AL150*(1-$BE$62)</f>
        <v>400.5</v>
      </c>
      <c r="AL150" s="149">
        <f>AI150-15</f>
        <v>445</v>
      </c>
      <c r="AM150" s="150">
        <f>AL150*(1+$BE$62)</f>
        <v>489.50000000000006</v>
      </c>
      <c r="AN150" s="160">
        <f>AO150*(1-$BE$62)</f>
        <v>387</v>
      </c>
      <c r="AO150" s="149">
        <f>AL150-15</f>
        <v>430</v>
      </c>
      <c r="AP150" s="150">
        <f>AO150*(1+$BE$62)</f>
        <v>473.00000000000006</v>
      </c>
      <c r="AQ150" s="160">
        <f>AR150*(1-$BE$62)</f>
        <v>373.5</v>
      </c>
      <c r="AR150" s="149">
        <f>AO150-15</f>
        <v>415</v>
      </c>
      <c r="AS150" s="150">
        <f>AR150*(1+$BE$62)</f>
        <v>456.50000000000006</v>
      </c>
      <c r="AT150" s="151"/>
      <c r="AU150" s="149"/>
      <c r="AV150" s="150"/>
      <c r="AW150" s="151"/>
      <c r="AX150" s="149"/>
      <c r="AY150" s="150"/>
      <c r="AZ150" s="182"/>
      <c r="BA150" s="183"/>
    </row>
    <row r="151" spans="1:53" ht="19.7" customHeight="1" thickBot="1" x14ac:dyDescent="0.25">
      <c r="A151" s="902"/>
      <c r="B151"/>
      <c r="C151" s="845"/>
      <c r="D151" s="797"/>
      <c r="E151" s="106" t="s">
        <v>48</v>
      </c>
      <c r="F151" s="623" t="s">
        <v>430</v>
      </c>
      <c r="G151" s="165">
        <f>H151*(1-$BE$62)</f>
        <v>355.5</v>
      </c>
      <c r="H151" s="165">
        <f>W108-15</f>
        <v>395</v>
      </c>
      <c r="I151" s="166">
        <f>H151*(1+$BE$62)</f>
        <v>434.50000000000006</v>
      </c>
      <c r="J151" s="207">
        <f>K151*(1-$BE$62)</f>
        <v>342</v>
      </c>
      <c r="K151" s="165">
        <f>H151-15</f>
        <v>380</v>
      </c>
      <c r="L151" s="165">
        <f>K151*(1+$BE$62)</f>
        <v>418.00000000000006</v>
      </c>
      <c r="M151" s="207">
        <f>N151*(1-$BE$62)</f>
        <v>328.5</v>
      </c>
      <c r="N151" s="165">
        <f>K151-15</f>
        <v>365</v>
      </c>
      <c r="O151" s="165">
        <f>N151*(1+$BE$62)</f>
        <v>401.50000000000006</v>
      </c>
      <c r="P151" s="165">
        <f>Q151*(1-$BE$62)</f>
        <v>315</v>
      </c>
      <c r="Q151" s="165">
        <f>N151-15</f>
        <v>350</v>
      </c>
      <c r="R151" s="165">
        <f>Q151*(1+$BE$62)</f>
        <v>385.00000000000006</v>
      </c>
      <c r="S151" s="151"/>
      <c r="T151" s="149"/>
      <c r="U151" s="150"/>
      <c r="V151" s="151"/>
      <c r="W151" s="149"/>
      <c r="X151" s="150"/>
      <c r="Y151" s="186"/>
      <c r="Z151" s="187"/>
      <c r="AB151" s="902"/>
      <c r="AC151"/>
      <c r="AD151" s="845"/>
      <c r="AE151" s="797"/>
      <c r="AF151" s="106" t="s">
        <v>48</v>
      </c>
      <c r="AG151" s="163" t="s">
        <v>430</v>
      </c>
      <c r="AH151" s="164">
        <f>AI151*(1-$BE$62)</f>
        <v>418.5</v>
      </c>
      <c r="AI151" s="165">
        <f>AX108-15</f>
        <v>465</v>
      </c>
      <c r="AJ151" s="166">
        <f>AI151*(1+$BE$62)</f>
        <v>511.50000000000006</v>
      </c>
      <c r="AK151" s="164">
        <f>AL151*(1-$BE$62)</f>
        <v>405</v>
      </c>
      <c r="AL151" s="165">
        <f>AI151-15</f>
        <v>450</v>
      </c>
      <c r="AM151" s="166">
        <f>AL151*(1+$BE$62)</f>
        <v>495.00000000000006</v>
      </c>
      <c r="AN151" s="164">
        <f>AO151*(1-$BE$62)</f>
        <v>391.5</v>
      </c>
      <c r="AO151" s="165">
        <f>AL151-15</f>
        <v>435</v>
      </c>
      <c r="AP151" s="166">
        <f>AO151*(1+$BE$62)</f>
        <v>478.50000000000006</v>
      </c>
      <c r="AQ151" s="164">
        <f>AR151*(1-$BE$62)</f>
        <v>378</v>
      </c>
      <c r="AR151" s="165">
        <f>AO151-15</f>
        <v>420</v>
      </c>
      <c r="AS151" s="166">
        <f>AR151*(1+$BE$62)</f>
        <v>462.00000000000006</v>
      </c>
      <c r="AT151" s="151"/>
      <c r="AU151" s="149"/>
      <c r="AV151" s="150"/>
      <c r="AW151" s="151"/>
      <c r="AX151" s="149"/>
      <c r="AY151" s="150"/>
      <c r="AZ151" s="186"/>
      <c r="BA151" s="187"/>
    </row>
    <row r="152" spans="1:53" ht="19.7" customHeight="1" x14ac:dyDescent="0.2">
      <c r="A152" s="902"/>
      <c r="B152"/>
      <c r="C152" s="843">
        <v>2</v>
      </c>
      <c r="D152" s="795" t="s">
        <v>65</v>
      </c>
      <c r="E152" s="601" t="s">
        <v>16</v>
      </c>
      <c r="F152" s="624" t="s">
        <v>609</v>
      </c>
      <c r="G152" s="132">
        <f>'Erwachsene-DOSB 2020'!AO13*$BC$66</f>
        <v>3.0874999999999999</v>
      </c>
      <c r="H152" s="132">
        <f>'Erwachsene-DOSB 2020'!AP13*$BC$66</f>
        <v>4.5125000000000002</v>
      </c>
      <c r="I152" s="133">
        <f>'Erwachsene-DOSB 2020'!AQ13*$BC$66</f>
        <v>6.1749999999999998</v>
      </c>
      <c r="J152" s="134">
        <f>'Erwachsene-DOSB 2020'!AR13*$BC$66</f>
        <v>2.8499999999999996</v>
      </c>
      <c r="K152" s="132">
        <f>'Erwachsene-DOSB 2020'!AS13*$BC$66</f>
        <v>4.5125000000000002</v>
      </c>
      <c r="L152" s="132">
        <f>'Erwachsene-DOSB 2020'!AT13*$BC$66</f>
        <v>5.9375</v>
      </c>
      <c r="M152" s="134">
        <f>'Erwachsene-DOSB 2020'!AU13*$BC$66</f>
        <v>2.8499999999999996</v>
      </c>
      <c r="N152" s="132">
        <f>'Erwachsene-DOSB 2020'!AV13*$BC$66</f>
        <v>4.2749999999999995</v>
      </c>
      <c r="O152" s="132">
        <f>'Erwachsene-DOSB 2020'!AW13*$BC$66</f>
        <v>5.6999999999999993</v>
      </c>
      <c r="P152" s="132">
        <f>'Erwachsene-DOSB 2020'!AX13*$BC$66</f>
        <v>2.6124999999999998</v>
      </c>
      <c r="Q152" s="132">
        <f>'Erwachsene-DOSB 2020'!AY13*$BC$66</f>
        <v>4.0374999999999996</v>
      </c>
      <c r="R152" s="132">
        <f>'Erwachsene-DOSB 2020'!AZ13*$BC$66</f>
        <v>5.2249999999999996</v>
      </c>
      <c r="S152" s="625"/>
      <c r="T152" s="24"/>
      <c r="U152" s="64"/>
      <c r="V152" s="66"/>
      <c r="W152" s="25"/>
      <c r="X152" s="26"/>
      <c r="Y152" s="180"/>
      <c r="Z152" s="181"/>
      <c r="AB152" s="902"/>
      <c r="AC152"/>
      <c r="AD152" s="843">
        <v>2</v>
      </c>
      <c r="AE152" s="795" t="s">
        <v>65</v>
      </c>
      <c r="AF152" s="601" t="s">
        <v>16</v>
      </c>
      <c r="AG152" s="522" t="s">
        <v>609</v>
      </c>
      <c r="AH152" s="141">
        <f>'Erwachsene-DOSB 2020'!AO46*$BC$66</f>
        <v>4.2749999999999995</v>
      </c>
      <c r="AI152" s="132">
        <f>'Erwachsene-DOSB 2020'!AP46*$BC$66</f>
        <v>6.1749999999999998</v>
      </c>
      <c r="AJ152" s="133">
        <f>'Erwachsene-DOSB 2020'!AQ46*$BC$66</f>
        <v>8.0749999999999993</v>
      </c>
      <c r="AK152" s="134">
        <f>'Erwachsene-DOSB 2020'!AR46*$BC$66</f>
        <v>4.0374999999999996</v>
      </c>
      <c r="AL152" s="132">
        <f>'Erwachsene-DOSB 2020'!AS46*$BC$66</f>
        <v>5.9375</v>
      </c>
      <c r="AM152" s="133">
        <f>'Erwachsene-DOSB 2020'!AT46*$BC$66</f>
        <v>7.8374999999999995</v>
      </c>
      <c r="AN152" s="134">
        <f>'Erwachsene-DOSB 2020'!AU46*$BC$66</f>
        <v>3.8</v>
      </c>
      <c r="AO152" s="132">
        <f>'Erwachsene-DOSB 2020'!AV46*$BC$66</f>
        <v>5.6999999999999993</v>
      </c>
      <c r="AP152" s="133">
        <f>'Erwachsene-DOSB 2020'!AW46*$BC$66</f>
        <v>7.6</v>
      </c>
      <c r="AQ152" s="134">
        <f>'Erwachsene-DOSB 2020'!AX46*$BC$66</f>
        <v>3.3249999999999997</v>
      </c>
      <c r="AR152" s="132">
        <f>'Erwachsene-DOSB 2020'!AY46*$BC$66</f>
        <v>5.2249999999999996</v>
      </c>
      <c r="AS152" s="133">
        <f>'Erwachsene-DOSB 2020'!AZ46*$BC$66</f>
        <v>7.125</v>
      </c>
      <c r="AT152" s="23"/>
      <c r="AU152" s="24"/>
      <c r="AV152" s="64"/>
      <c r="AW152" s="66"/>
      <c r="AX152" s="25"/>
      <c r="AY152" s="26"/>
      <c r="AZ152" s="180"/>
      <c r="BA152" s="181"/>
    </row>
    <row r="153" spans="1:53" ht="19.7" customHeight="1" x14ac:dyDescent="0.2">
      <c r="A153" s="902"/>
      <c r="B153"/>
      <c r="C153" s="845"/>
      <c r="D153" s="796"/>
      <c r="E153" s="801" t="s">
        <v>17</v>
      </c>
      <c r="F153" s="876" t="s">
        <v>26</v>
      </c>
      <c r="G153" s="924" t="s">
        <v>340</v>
      </c>
      <c r="H153" s="924"/>
      <c r="I153" s="924"/>
      <c r="J153" s="924"/>
      <c r="K153" s="924"/>
      <c r="L153" s="924"/>
      <c r="M153" s="924"/>
      <c r="N153" s="924"/>
      <c r="O153" s="924"/>
      <c r="P153" s="924"/>
      <c r="Q153" s="924"/>
      <c r="R153" s="924"/>
      <c r="S153" s="67"/>
      <c r="T153" s="30"/>
      <c r="U153" s="38"/>
      <c r="V153" s="61"/>
      <c r="W153" s="32"/>
      <c r="X153" s="33"/>
      <c r="Y153" s="182"/>
      <c r="Z153" s="188"/>
      <c r="AB153" s="902"/>
      <c r="AC153"/>
      <c r="AD153" s="845"/>
      <c r="AE153" s="796"/>
      <c r="AF153" s="801" t="s">
        <v>17</v>
      </c>
      <c r="AG153" s="793" t="s">
        <v>26</v>
      </c>
      <c r="AH153" s="826" t="s">
        <v>219</v>
      </c>
      <c r="AI153" s="827"/>
      <c r="AJ153" s="828"/>
      <c r="AK153" s="826" t="s">
        <v>96</v>
      </c>
      <c r="AL153" s="827"/>
      <c r="AM153" s="827"/>
      <c r="AN153" s="827"/>
      <c r="AO153" s="827"/>
      <c r="AP153" s="827"/>
      <c r="AQ153" s="827"/>
      <c r="AR153" s="827"/>
      <c r="AS153" s="828"/>
      <c r="AT153" s="28"/>
      <c r="AU153" s="30"/>
      <c r="AV153" s="38"/>
      <c r="AW153" s="61"/>
      <c r="AX153" s="32"/>
      <c r="AY153" s="33"/>
      <c r="AZ153" s="182"/>
      <c r="BA153" s="188"/>
    </row>
    <row r="154" spans="1:53" ht="19.7" customHeight="1" x14ac:dyDescent="0.2">
      <c r="A154" s="902"/>
      <c r="B154"/>
      <c r="C154" s="845"/>
      <c r="D154" s="796"/>
      <c r="E154" s="792"/>
      <c r="F154" s="877"/>
      <c r="G154" s="12">
        <f>'Erwachsene-DOSB 2020'!AO15*$BC$68</f>
        <v>4.0374999999999996</v>
      </c>
      <c r="H154" s="12">
        <f>'Erwachsene-DOSB 2020'!AP15*$BC$68</f>
        <v>4.9874999999999998</v>
      </c>
      <c r="I154" s="15">
        <f>'Erwachsene-DOSB 2020'!AQ15*$BC$68</f>
        <v>5.9375</v>
      </c>
      <c r="J154" s="59">
        <f>'Erwachsene-DOSB 2020'!AR15*$BC$68</f>
        <v>3.8</v>
      </c>
      <c r="K154" s="12">
        <f>'Erwachsene-DOSB 2020'!AS15*$BC$68</f>
        <v>4.75</v>
      </c>
      <c r="L154" s="12">
        <f>'Erwachsene-DOSB 2020'!AT15*$BC$68</f>
        <v>5.4624999999999995</v>
      </c>
      <c r="M154" s="59">
        <f>'Erwachsene-DOSB 2020'!AU15*$BC$68</f>
        <v>3.5625</v>
      </c>
      <c r="N154" s="12">
        <f>'Erwachsene-DOSB 2020'!AV15*$BC$68</f>
        <v>4.2749999999999995</v>
      </c>
      <c r="O154" s="12">
        <f>'Erwachsene-DOSB 2020'!AW15*$BC$68</f>
        <v>5.2249999999999996</v>
      </c>
      <c r="P154" s="12">
        <f>'Erwachsene-DOSB 2020'!AX15*$BC$68</f>
        <v>3.0874999999999999</v>
      </c>
      <c r="Q154" s="12">
        <f>'Erwachsene-DOSB 2020'!AY15*$BC$68</f>
        <v>4.0374999999999996</v>
      </c>
      <c r="R154" s="12">
        <f>'Erwachsene-DOSB 2020'!AZ15*$BC$68</f>
        <v>4.75</v>
      </c>
      <c r="S154" s="67"/>
      <c r="T154" s="30"/>
      <c r="U154" s="38"/>
      <c r="V154" s="71"/>
      <c r="W154" s="3"/>
      <c r="X154" s="4"/>
      <c r="Y154" s="182"/>
      <c r="Z154" s="188"/>
      <c r="AB154" s="902"/>
      <c r="AC154"/>
      <c r="AD154" s="845"/>
      <c r="AE154" s="796"/>
      <c r="AF154" s="792"/>
      <c r="AG154" s="794"/>
      <c r="AH154" s="13">
        <f>'Erwachsene-DOSB 2020'!AO48*$BC$68-0.16</f>
        <v>5.3024999999999993</v>
      </c>
      <c r="AI154" s="12">
        <f>'Erwachsene-DOSB 2020'!AP48*$BC$68</f>
        <v>6.1749999999999998</v>
      </c>
      <c r="AJ154" s="15">
        <f>'Erwachsene-DOSB 2020'!AQ48*$BC$68-0.23</f>
        <v>6.8949999999999996</v>
      </c>
      <c r="AK154" s="59">
        <f>'Erwachsene-DOSB 2020'!AR48*$BC$68</f>
        <v>5.2249999999999996</v>
      </c>
      <c r="AL154" s="12">
        <f>'Erwachsene-DOSB 2020'!AS48*$BC$68</f>
        <v>5.9375</v>
      </c>
      <c r="AM154" s="15">
        <f>'Erwachsene-DOSB 2020'!AT48*$BC$68</f>
        <v>6.8874999999999993</v>
      </c>
      <c r="AN154" s="59">
        <f>'Erwachsene-DOSB 2020'!AU48*$BC$68</f>
        <v>4.75</v>
      </c>
      <c r="AO154" s="12">
        <f>'Erwachsene-DOSB 2020'!AV48*$BC$68</f>
        <v>5.6999999999999993</v>
      </c>
      <c r="AP154" s="15">
        <f>'Erwachsene-DOSB 2020'!AW48*$BC$68</f>
        <v>6.4124999999999996</v>
      </c>
      <c r="AQ154" s="59">
        <f>'Erwachsene-DOSB 2020'!AX48*$BC$68</f>
        <v>4.2749999999999995</v>
      </c>
      <c r="AR154" s="12">
        <f>'Erwachsene-DOSB 2020'!AY48*$BC$68</f>
        <v>4.9874999999999998</v>
      </c>
      <c r="AS154" s="15">
        <f>'Erwachsene-DOSB 2020'!AZ48*$BC$68</f>
        <v>5.9375</v>
      </c>
      <c r="AT154" s="28"/>
      <c r="AU154" s="30"/>
      <c r="AV154" s="38"/>
      <c r="AW154" s="71"/>
      <c r="AX154" s="3"/>
      <c r="AY154" s="4"/>
      <c r="AZ154" s="182"/>
      <c r="BA154" s="188"/>
    </row>
    <row r="155" spans="1:53" ht="19.7" customHeight="1" x14ac:dyDescent="0.2">
      <c r="A155" s="902"/>
      <c r="B155"/>
      <c r="C155" s="845"/>
      <c r="D155" s="796"/>
      <c r="E155" s="106" t="s">
        <v>21</v>
      </c>
      <c r="F155" s="197" t="s">
        <v>27</v>
      </c>
      <c r="G155" s="12">
        <f t="shared" ref="G155:L155" si="12">G154*$BC$69</f>
        <v>6.8637499999999996</v>
      </c>
      <c r="H155" s="12">
        <f t="shared" si="12"/>
        <v>8.4787499999999998</v>
      </c>
      <c r="I155" s="15">
        <f t="shared" si="12"/>
        <v>10.09375</v>
      </c>
      <c r="J155" s="59">
        <f t="shared" si="12"/>
        <v>6.46</v>
      </c>
      <c r="K155" s="12">
        <f t="shared" si="12"/>
        <v>8.0749999999999993</v>
      </c>
      <c r="L155" s="12">
        <f t="shared" si="12"/>
        <v>9.286249999999999</v>
      </c>
      <c r="M155" s="59">
        <f t="shared" ref="M155:R155" si="13">M154*$BC$69</f>
        <v>6.0562499999999995</v>
      </c>
      <c r="N155" s="12">
        <f t="shared" si="13"/>
        <v>7.2674999999999992</v>
      </c>
      <c r="O155" s="12">
        <f t="shared" si="13"/>
        <v>8.8824999999999985</v>
      </c>
      <c r="P155" s="12">
        <f t="shared" si="13"/>
        <v>5.2487499999999994</v>
      </c>
      <c r="Q155" s="12">
        <f t="shared" si="13"/>
        <v>6.8637499999999996</v>
      </c>
      <c r="R155" s="12">
        <f t="shared" si="13"/>
        <v>8.0749999999999993</v>
      </c>
      <c r="S155" s="67"/>
      <c r="T155" s="30"/>
      <c r="U155" s="38"/>
      <c r="V155" s="71"/>
      <c r="W155" s="3"/>
      <c r="X155" s="4"/>
      <c r="Y155" s="182"/>
      <c r="Z155" s="188"/>
      <c r="AB155" s="902"/>
      <c r="AC155"/>
      <c r="AD155" s="845"/>
      <c r="AE155" s="796"/>
      <c r="AF155" s="106" t="s">
        <v>21</v>
      </c>
      <c r="AG155" s="161" t="s">
        <v>27</v>
      </c>
      <c r="AH155" s="13">
        <f t="shared" ref="AH155:AS155" si="14">AH154*$BC$69</f>
        <v>9.0142499999999988</v>
      </c>
      <c r="AI155" s="12">
        <f t="shared" si="14"/>
        <v>10.497499999999999</v>
      </c>
      <c r="AJ155" s="15">
        <f t="shared" si="14"/>
        <v>11.721499999999999</v>
      </c>
      <c r="AK155" s="13">
        <f t="shared" si="14"/>
        <v>8.8824999999999985</v>
      </c>
      <c r="AL155" s="12">
        <f t="shared" si="14"/>
        <v>10.09375</v>
      </c>
      <c r="AM155" s="15">
        <f t="shared" si="14"/>
        <v>11.708749999999998</v>
      </c>
      <c r="AN155" s="13">
        <f t="shared" si="14"/>
        <v>8.0749999999999993</v>
      </c>
      <c r="AO155" s="12">
        <f t="shared" si="14"/>
        <v>9.6899999999999977</v>
      </c>
      <c r="AP155" s="15">
        <f t="shared" si="14"/>
        <v>10.901249999999999</v>
      </c>
      <c r="AQ155" s="13">
        <f t="shared" si="14"/>
        <v>7.2674999999999992</v>
      </c>
      <c r="AR155" s="12">
        <f t="shared" si="14"/>
        <v>8.4787499999999998</v>
      </c>
      <c r="AS155" s="15">
        <f t="shared" si="14"/>
        <v>10.09375</v>
      </c>
      <c r="AT155" s="28"/>
      <c r="AU155" s="30"/>
      <c r="AV155" s="38"/>
      <c r="AW155" s="71"/>
      <c r="AX155" s="3"/>
      <c r="AY155" s="4"/>
      <c r="AZ155" s="182"/>
      <c r="BA155" s="188"/>
    </row>
    <row r="156" spans="1:53" ht="19.7" customHeight="1" thickBot="1" x14ac:dyDescent="0.25">
      <c r="A156" s="902"/>
      <c r="B156"/>
      <c r="C156" s="845"/>
      <c r="D156" s="796"/>
      <c r="E156" s="106" t="s">
        <v>22</v>
      </c>
      <c r="F156" s="27" t="s">
        <v>92</v>
      </c>
      <c r="G156" s="167">
        <f>'Erwachsene-DOSB 2020'!AO18*$BC$70</f>
        <v>0.85499999999999998</v>
      </c>
      <c r="H156" s="167">
        <f>'Erwachsene-DOSB 2020'!AP18*$BC$70</f>
        <v>1.0924999999999998</v>
      </c>
      <c r="I156" s="168">
        <f>'Erwachsene-DOSB 2020'!AQ18*$BC$70</f>
        <v>1.2825</v>
      </c>
      <c r="J156" s="631">
        <f>'Erwachsene-DOSB 2020'!AR18*$BC$70</f>
        <v>0.85499999999999998</v>
      </c>
      <c r="K156" s="167">
        <f>'Erwachsene-DOSB 2020'!AS18*$BC$70</f>
        <v>1.0449999999999999</v>
      </c>
      <c r="L156" s="167">
        <f>'Erwachsene-DOSB 2020'!AT18*$BC$70</f>
        <v>1.2349999999999999</v>
      </c>
      <c r="M156" s="631">
        <f>'Erwachsene-DOSB 2020'!AU18*$BC$70</f>
        <v>0.8075</v>
      </c>
      <c r="N156" s="167">
        <f>'Erwachsene-DOSB 2020'!AV18*$BC$70</f>
        <v>0.99749999999999994</v>
      </c>
      <c r="O156" s="167">
        <f>'Erwachsene-DOSB 2020'!AW18*$BC$70</f>
        <v>1.1875</v>
      </c>
      <c r="P156" s="167">
        <f>'Erwachsene-DOSB 2020'!AX18*$BC$70</f>
        <v>0.76</v>
      </c>
      <c r="Q156" s="167">
        <f>'Erwachsene-DOSB 2020'!AY18*$BC$70</f>
        <v>0.95</v>
      </c>
      <c r="R156" s="167">
        <f>'Erwachsene-DOSB 2020'!AZ18*$BC$70</f>
        <v>1.1399999999999999</v>
      </c>
      <c r="S156" s="71"/>
      <c r="T156" s="31"/>
      <c r="U156" s="33"/>
      <c r="V156" s="71"/>
      <c r="W156" s="34"/>
      <c r="X156" s="33"/>
      <c r="Y156" s="186"/>
      <c r="Z156" s="187"/>
      <c r="AB156" s="902"/>
      <c r="AC156"/>
      <c r="AD156" s="845"/>
      <c r="AE156" s="796"/>
      <c r="AF156" s="106" t="s">
        <v>22</v>
      </c>
      <c r="AG156" s="2" t="s">
        <v>92</v>
      </c>
      <c r="AH156" s="13">
        <f>'Erwachsene-DOSB 2020'!AO51*$BC$70</f>
        <v>1.1399999999999999</v>
      </c>
      <c r="AI156" s="12">
        <f>'Erwachsene-DOSB 2020'!AP51*$BC$70</f>
        <v>1.4249999999999998</v>
      </c>
      <c r="AJ156" s="15">
        <f>'Erwachsene-DOSB 2020'!AQ51*$BC$70</f>
        <v>1.71</v>
      </c>
      <c r="AK156" s="59">
        <f>'Erwachsene-DOSB 2020'!AR51*$BC$70</f>
        <v>1.0924999999999998</v>
      </c>
      <c r="AL156" s="12">
        <f>'Erwachsene-DOSB 2020'!AS51*$BC$70</f>
        <v>1.3774999999999999</v>
      </c>
      <c r="AM156" s="15">
        <f>'Erwachsene-DOSB 2020'!AT51*$BC$70</f>
        <v>1.6624999999999999</v>
      </c>
      <c r="AN156" s="59">
        <f>'Erwachsene-DOSB 2020'!AU51*$BC$70</f>
        <v>0.95</v>
      </c>
      <c r="AO156" s="12">
        <f>'Erwachsene-DOSB 2020'!AV51*$BC$70</f>
        <v>1.2349999999999999</v>
      </c>
      <c r="AP156" s="15">
        <f>'Erwachsene-DOSB 2020'!AW51*$BC$70</f>
        <v>1.52</v>
      </c>
      <c r="AQ156" s="59">
        <f>'Erwachsene-DOSB 2020'!AX51*$BC$70</f>
        <v>0.85499999999999998</v>
      </c>
      <c r="AR156" s="12">
        <f>'Erwachsene-DOSB 2020'!AY51*$BC$70</f>
        <v>1.1399999999999999</v>
      </c>
      <c r="AS156" s="15">
        <f>'Erwachsene-DOSB 2020'!AZ51*$BC$70</f>
        <v>1.4249999999999998</v>
      </c>
      <c r="AT156" s="36"/>
      <c r="AU156" s="31"/>
      <c r="AV156" s="33"/>
      <c r="AW156" s="71"/>
      <c r="AX156" s="34"/>
      <c r="AY156" s="33"/>
      <c r="AZ156" s="186"/>
      <c r="BA156" s="187"/>
    </row>
    <row r="157" spans="1:53" ht="19.7" customHeight="1" x14ac:dyDescent="0.2">
      <c r="A157" s="902"/>
      <c r="B157"/>
      <c r="C157" s="843">
        <v>3</v>
      </c>
      <c r="D157" s="795" t="s">
        <v>66</v>
      </c>
      <c r="E157" s="791" t="s">
        <v>16</v>
      </c>
      <c r="F157" s="822" t="s">
        <v>156</v>
      </c>
      <c r="G157" s="878" t="s">
        <v>194</v>
      </c>
      <c r="H157" s="879"/>
      <c r="I157" s="879"/>
      <c r="J157" s="879"/>
      <c r="K157" s="879"/>
      <c r="L157" s="879"/>
      <c r="M157" s="879"/>
      <c r="N157" s="879"/>
      <c r="O157" s="879"/>
      <c r="P157" s="879"/>
      <c r="Q157" s="879"/>
      <c r="R157" s="880"/>
      <c r="S157" s="6"/>
      <c r="T157" s="8"/>
      <c r="U157" s="9"/>
      <c r="V157" s="66"/>
      <c r="W157" s="25"/>
      <c r="X157" s="26"/>
      <c r="Y157" s="180"/>
      <c r="Z157" s="181"/>
      <c r="AB157" s="902"/>
      <c r="AC157"/>
      <c r="AD157" s="843">
        <v>3</v>
      </c>
      <c r="AE157" s="795" t="s">
        <v>66</v>
      </c>
      <c r="AF157" s="791" t="s">
        <v>16</v>
      </c>
      <c r="AG157" s="822" t="s">
        <v>156</v>
      </c>
      <c r="AH157" s="823" t="s">
        <v>194</v>
      </c>
      <c r="AI157" s="824"/>
      <c r="AJ157" s="824"/>
      <c r="AK157" s="824"/>
      <c r="AL157" s="824"/>
      <c r="AM157" s="824"/>
      <c r="AN157" s="824"/>
      <c r="AO157" s="824"/>
      <c r="AP157" s="824"/>
      <c r="AQ157" s="824"/>
      <c r="AR157" s="824"/>
      <c r="AS157" s="825"/>
      <c r="AT157" s="6"/>
      <c r="AU157" s="8"/>
      <c r="AV157" s="9"/>
      <c r="AW157" s="66"/>
      <c r="AX157" s="25"/>
      <c r="AY157" s="26"/>
      <c r="AZ157" s="180"/>
      <c r="BA157" s="181"/>
    </row>
    <row r="158" spans="1:53" ht="19.7" customHeight="1" x14ac:dyDescent="0.2">
      <c r="A158" s="902"/>
      <c r="B158"/>
      <c r="C158" s="845"/>
      <c r="D158" s="796"/>
      <c r="E158" s="792"/>
      <c r="F158" s="794"/>
      <c r="G158" s="717">
        <f>'Erwachsene-DOSB 2020'!AO21*$BC$72</f>
        <v>14.175000000000001</v>
      </c>
      <c r="H158" s="718">
        <f>'Erwachsene-DOSB 2020'!AP21*$BC$72</f>
        <v>12.915000000000001</v>
      </c>
      <c r="I158" s="719">
        <f>'Erwachsene-DOSB 2020'!AQ21*$BC$72</f>
        <v>11.654999999999999</v>
      </c>
      <c r="J158" s="720">
        <f>'Erwachsene-DOSB 2020'!AR21*$BC$72</f>
        <v>15.015000000000001</v>
      </c>
      <c r="K158" s="718">
        <f>'Erwachsene-DOSB 2020'!AS21*$BC$72</f>
        <v>13.755000000000001</v>
      </c>
      <c r="L158" s="718">
        <f>'Erwachsene-DOSB 2020'!AT21*$BC$72</f>
        <v>12.600000000000001</v>
      </c>
      <c r="M158" s="720">
        <f>'Erwachsene-DOSB 2020'!AU21*$BC$72</f>
        <v>16.275000000000002</v>
      </c>
      <c r="N158" s="718">
        <f>'Erwachsene-DOSB 2020'!AV21*$BC$72</f>
        <v>15.015000000000001</v>
      </c>
      <c r="O158" s="719">
        <f>'Erwachsene-DOSB 2020'!AW21*$BC$72</f>
        <v>13.86</v>
      </c>
      <c r="P158" s="720">
        <f>'Erwachsene-DOSB 2020'!AX21*$BC$72</f>
        <v>17.955000000000002</v>
      </c>
      <c r="Q158" s="718">
        <f>'Erwachsene-DOSB 2020'!AY21*$BC$72</f>
        <v>16.695</v>
      </c>
      <c r="R158" s="719">
        <f>'Erwachsene-DOSB 2020'!AZ21*$BC$72</f>
        <v>15.540000000000001</v>
      </c>
      <c r="S158" s="28"/>
      <c r="T158" s="30"/>
      <c r="U158" s="38"/>
      <c r="V158" s="67"/>
      <c r="W158" s="29"/>
      <c r="X158" s="38"/>
      <c r="Y158" s="182"/>
      <c r="Z158" s="188"/>
      <c r="AB158" s="902"/>
      <c r="AC158"/>
      <c r="AD158" s="845"/>
      <c r="AE158" s="796"/>
      <c r="AF158" s="792"/>
      <c r="AG158" s="794"/>
      <c r="AH158" s="717">
        <f>'Erwachsene-DOSB 2020'!AO54*$BC$72</f>
        <v>12.81</v>
      </c>
      <c r="AI158" s="718">
        <f>'Erwachsene-DOSB 2020'!AP54*$BC$72</f>
        <v>11.76</v>
      </c>
      <c r="AJ158" s="719">
        <f>'Erwachsene-DOSB 2020'!AQ54*$BC$72</f>
        <v>10.605</v>
      </c>
      <c r="AK158" s="720">
        <f>'Erwachsene-DOSB 2020'!AR54*$BC$72</f>
        <v>13.65</v>
      </c>
      <c r="AL158" s="718">
        <f>'Erwachsene-DOSB 2020'!AS54*$BC$72</f>
        <v>12.600000000000001</v>
      </c>
      <c r="AM158" s="719">
        <f>'Erwachsene-DOSB 2020'!AT54*$BC$72</f>
        <v>11.445</v>
      </c>
      <c r="AN158" s="720">
        <f>'Erwachsene-DOSB 2020'!AU54*$BC$72</f>
        <v>14.805</v>
      </c>
      <c r="AO158" s="718">
        <f>'Erwachsene-DOSB 2020'!AV54*$BC$72</f>
        <v>13.755000000000001</v>
      </c>
      <c r="AP158" s="719">
        <f>'Erwachsene-DOSB 2020'!AW54*$BC$72</f>
        <v>12.600000000000001</v>
      </c>
      <c r="AQ158" s="720">
        <f>'Erwachsene-DOSB 2020'!AX54*$BC$72</f>
        <v>16.275000000000002</v>
      </c>
      <c r="AR158" s="718">
        <f>'Erwachsene-DOSB 2020'!AY54*$BC$72</f>
        <v>15.225000000000001</v>
      </c>
      <c r="AS158" s="719">
        <f>'Erwachsene-DOSB 2020'!AZ54*$BC$72</f>
        <v>14.07</v>
      </c>
      <c r="AT158" s="28"/>
      <c r="AU158" s="30"/>
      <c r="AV158" s="38"/>
      <c r="AW158" s="67"/>
      <c r="AX158" s="29"/>
      <c r="AY158" s="38"/>
      <c r="AZ158" s="182"/>
      <c r="BA158" s="188"/>
    </row>
    <row r="159" spans="1:53" ht="19.7" customHeight="1" x14ac:dyDescent="0.2">
      <c r="A159" s="902"/>
      <c r="B159"/>
      <c r="C159" s="845"/>
      <c r="D159" s="796"/>
      <c r="E159" s="106" t="s">
        <v>17</v>
      </c>
      <c r="F159" s="27" t="s">
        <v>158</v>
      </c>
      <c r="G159" s="69">
        <f>'Erwachsene-DOSB 2020'!AO22*$BC$73</f>
        <v>64.05</v>
      </c>
      <c r="H159" s="228">
        <f>'Erwachsene-DOSB 2020'!AP22*$BC$73</f>
        <v>52.5</v>
      </c>
      <c r="I159" s="229">
        <f>'Erwachsene-DOSB 2020'!AQ22*$BC$73</f>
        <v>39.9</v>
      </c>
      <c r="J159" s="230">
        <f>'Erwachsene-DOSB 2020'!AR22*$BC$73</f>
        <v>66.674999999999997</v>
      </c>
      <c r="K159" s="228">
        <f>'Erwachsene-DOSB 2020'!AS22*$BC$73</f>
        <v>54.6</v>
      </c>
      <c r="L159" s="228">
        <f>'Erwachsene-DOSB 2020'!AT22*$BC$73</f>
        <v>42</v>
      </c>
      <c r="M159" s="230">
        <f>'Erwachsene-DOSB 2020'!AU22*$BC$73</f>
        <v>68.775000000000006</v>
      </c>
      <c r="N159" s="228">
        <f>'Erwachsene-DOSB 2020'!AV22*$BC$73</f>
        <v>56.175000000000004</v>
      </c>
      <c r="O159" s="229">
        <f>'Erwachsene-DOSB 2020'!AW22*$BC$73</f>
        <v>43.575000000000003</v>
      </c>
      <c r="P159" s="230">
        <f>'Erwachsene-DOSB 2020'!AX22*$BC$73</f>
        <v>69.825000000000003</v>
      </c>
      <c r="Q159" s="228">
        <f>'Erwachsene-DOSB 2020'!AY22*$BC$73</f>
        <v>57.225000000000001</v>
      </c>
      <c r="R159" s="229">
        <f>'Erwachsene-DOSB 2020'!AZ22*$BC$73</f>
        <v>44.625</v>
      </c>
      <c r="S159" s="28"/>
      <c r="T159" s="30"/>
      <c r="U159" s="38"/>
      <c r="V159" s="67"/>
      <c r="W159" s="29"/>
      <c r="X159" s="38"/>
      <c r="Y159" s="182"/>
      <c r="Z159" s="188"/>
      <c r="AB159" s="902"/>
      <c r="AC159"/>
      <c r="AD159" s="845"/>
      <c r="AE159" s="796"/>
      <c r="AF159" s="106" t="s">
        <v>17</v>
      </c>
      <c r="AG159" s="27" t="s">
        <v>158</v>
      </c>
      <c r="AH159" s="69">
        <f>'Erwachsene-DOSB 2020'!AO55*$BC$73</f>
        <v>60.375</v>
      </c>
      <c r="AI159" s="228">
        <f>'Erwachsene-DOSB 2020'!AP55*$BC$73</f>
        <v>47.774999999999999</v>
      </c>
      <c r="AJ159" s="229">
        <f>'Erwachsene-DOSB 2020'!AQ55*$BC$73</f>
        <v>35.175000000000004</v>
      </c>
      <c r="AK159" s="230">
        <f>'Erwachsene-DOSB 2020'!AR55*$BC$73</f>
        <v>61.95</v>
      </c>
      <c r="AL159" s="228">
        <f>'Erwachsene-DOSB 2020'!AS55*$BC$73</f>
        <v>50.400000000000006</v>
      </c>
      <c r="AM159" s="229">
        <f>'Erwachsene-DOSB 2020'!AT55*$BC$73</f>
        <v>37.800000000000004</v>
      </c>
      <c r="AN159" s="230">
        <f>'Erwachsene-DOSB 2020'!AU55*$BC$73</f>
        <v>62.475000000000001</v>
      </c>
      <c r="AO159" s="228">
        <f>'Erwachsene-DOSB 2020'!AV55*$BC$73</f>
        <v>51.45</v>
      </c>
      <c r="AP159" s="229">
        <f>'Erwachsene-DOSB 2020'!AW55*$BC$73</f>
        <v>39.9</v>
      </c>
      <c r="AQ159" s="230">
        <f>'Erwachsene-DOSB 2020'!AX55*$BC$73</f>
        <v>63</v>
      </c>
      <c r="AR159" s="228">
        <f>'Erwachsene-DOSB 2020'!AY55*$BC$73</f>
        <v>52.5</v>
      </c>
      <c r="AS159" s="229">
        <f>'Erwachsene-DOSB 2020'!AZ55*$BC$73</f>
        <v>42</v>
      </c>
      <c r="AT159" s="28"/>
      <c r="AU159" s="30"/>
      <c r="AV159" s="38"/>
      <c r="AW159" s="67"/>
      <c r="AX159" s="29"/>
      <c r="AY159" s="38"/>
      <c r="AZ159" s="182"/>
      <c r="BA159" s="188"/>
    </row>
    <row r="160" spans="1:53" ht="19.7" customHeight="1" thickBot="1" x14ac:dyDescent="0.25">
      <c r="A160" s="902"/>
      <c r="B160"/>
      <c r="C160" s="845"/>
      <c r="D160" s="796"/>
      <c r="E160" s="106" t="s">
        <v>21</v>
      </c>
      <c r="F160" s="27" t="s">
        <v>157</v>
      </c>
      <c r="G160" s="234">
        <f>'Erwachsene-DOSB 2020'!AO23*$BC$74</f>
        <v>40.950000000000003</v>
      </c>
      <c r="H160" s="231">
        <f>'Erwachsene-DOSB 2020'!AP23*$BC$74</f>
        <v>34.65</v>
      </c>
      <c r="I160" s="232">
        <f>'Erwachsene-DOSB 2020'!AQ23*$BC$74</f>
        <v>28.875</v>
      </c>
      <c r="J160" s="233">
        <f>'Erwachsene-DOSB 2020'!AR23*$BC$74</f>
        <v>42.524999999999999</v>
      </c>
      <c r="K160" s="231">
        <f>'Erwachsene-DOSB 2020'!AS23*$BC$74</f>
        <v>36.225000000000001</v>
      </c>
      <c r="L160" s="231">
        <f>'Erwachsene-DOSB 2020'!AT23*$BC$74</f>
        <v>29.925000000000001</v>
      </c>
      <c r="M160" s="233">
        <f>'Erwachsene-DOSB 2020'!AU23*$BC$74</f>
        <v>44.1</v>
      </c>
      <c r="N160" s="231">
        <f>'Erwachsene-DOSB 2020'!AV23*$BC$74</f>
        <v>37.800000000000004</v>
      </c>
      <c r="O160" s="232">
        <f>'Erwachsene-DOSB 2020'!AW23*$BC$74</f>
        <v>31.5</v>
      </c>
      <c r="P160" s="233">
        <f>'Erwachsene-DOSB 2020'!AX23*$BC$74</f>
        <v>46.725000000000001</v>
      </c>
      <c r="Q160" s="231">
        <f>'Erwachsene-DOSB 2020'!AY23*$BC$74</f>
        <v>39.9</v>
      </c>
      <c r="R160" s="232">
        <f>'Erwachsene-DOSB 2020'!AZ23*$BC$74</f>
        <v>33.075000000000003</v>
      </c>
      <c r="S160" s="28"/>
      <c r="T160" s="30"/>
      <c r="U160" s="38"/>
      <c r="V160" s="67"/>
      <c r="W160" s="29"/>
      <c r="X160" s="38"/>
      <c r="Y160" s="186"/>
      <c r="Z160" s="187"/>
      <c r="AB160" s="902"/>
      <c r="AC160"/>
      <c r="AD160" s="845"/>
      <c r="AE160" s="796"/>
      <c r="AF160" s="106" t="s">
        <v>21</v>
      </c>
      <c r="AG160" s="27" t="s">
        <v>157</v>
      </c>
      <c r="AH160" s="234">
        <f>'Erwachsene-DOSB 2020'!AO56*$BC$74</f>
        <v>39.375</v>
      </c>
      <c r="AI160" s="231">
        <f>'Erwachsene-DOSB 2020'!AP56*$BC$74</f>
        <v>30.975000000000001</v>
      </c>
      <c r="AJ160" s="232">
        <f>'Erwachsene-DOSB 2020'!AQ56*$BC$74</f>
        <v>22.574999999999999</v>
      </c>
      <c r="AK160" s="233">
        <f>'Erwachsene-DOSB 2020'!AR56*$BC$74</f>
        <v>40.950000000000003</v>
      </c>
      <c r="AL160" s="231">
        <f>'Erwachsene-DOSB 2020'!AS56*$BC$74</f>
        <v>33.075000000000003</v>
      </c>
      <c r="AM160" s="232">
        <f>'Erwachsene-DOSB 2020'!AT56*$BC$74</f>
        <v>24.150000000000002</v>
      </c>
      <c r="AN160" s="233">
        <f>'Erwachsene-DOSB 2020'!AU56*$BC$74</f>
        <v>43.050000000000004</v>
      </c>
      <c r="AO160" s="231">
        <f>'Erwachsene-DOSB 2020'!AV56*$BC$74</f>
        <v>34.65</v>
      </c>
      <c r="AP160" s="232">
        <f>'Erwachsene-DOSB 2020'!AW56*$BC$74</f>
        <v>25.725000000000001</v>
      </c>
      <c r="AQ160" s="233">
        <f>'Erwachsene-DOSB 2020'!AX56*$BC$74</f>
        <v>45.675000000000004</v>
      </c>
      <c r="AR160" s="231">
        <f>'Erwachsene-DOSB 2020'!AY56*$BC$74</f>
        <v>37.274999999999999</v>
      </c>
      <c r="AS160" s="232">
        <f>'Erwachsene-DOSB 2020'!AZ56*$BC$74</f>
        <v>28.35</v>
      </c>
      <c r="AT160" s="28"/>
      <c r="AU160" s="30"/>
      <c r="AV160" s="38"/>
      <c r="AW160" s="67"/>
      <c r="AX160" s="29"/>
      <c r="AY160" s="38"/>
      <c r="AZ160" s="186"/>
      <c r="BA160" s="187"/>
    </row>
    <row r="161" spans="1:53" ht="19.7" customHeight="1" x14ac:dyDescent="0.2">
      <c r="A161" s="902"/>
      <c r="B161"/>
      <c r="C161" s="843">
        <v>4</v>
      </c>
      <c r="D161" s="795" t="s">
        <v>67</v>
      </c>
      <c r="E161" s="601" t="s">
        <v>16</v>
      </c>
      <c r="F161" s="22" t="s">
        <v>20</v>
      </c>
      <c r="G161" s="141">
        <f>'Erwachsene-DOSB 2020'!AO25*$BC$75</f>
        <v>0.61749999999999994</v>
      </c>
      <c r="H161" s="132">
        <f>'Erwachsene-DOSB 2020'!AP25*$BC$75</f>
        <v>0.71249999999999991</v>
      </c>
      <c r="I161" s="133">
        <f>'Erwachsene-DOSB 2020'!AQ25*$BC$75</f>
        <v>0.8075</v>
      </c>
      <c r="J161" s="134">
        <f>'Erwachsene-DOSB 2020'!AR25*$BC$75</f>
        <v>0.61749999999999994</v>
      </c>
      <c r="K161" s="132">
        <f>'Erwachsene-DOSB 2020'!AS25*$BC$75</f>
        <v>0.71249999999999991</v>
      </c>
      <c r="L161" s="132">
        <f>'Erwachsene-DOSB 2020'!AT25*$BC$75</f>
        <v>0.8075</v>
      </c>
      <c r="M161" s="134">
        <f>'Erwachsene-DOSB 2020'!AU25*$BC$75</f>
        <v>0.56999999999999995</v>
      </c>
      <c r="N161" s="132">
        <f>'Erwachsene-DOSB 2020'!AV25*$BC$75</f>
        <v>0.66499999999999992</v>
      </c>
      <c r="O161" s="133">
        <f>'Erwachsene-DOSB 2020'!AW25*$BC$75</f>
        <v>0.76</v>
      </c>
      <c r="P161" s="735">
        <f>'Erwachsene-DOSB 2020'!AX25*$BC$75</f>
        <v>0.52249999999999996</v>
      </c>
      <c r="Q161" s="736">
        <f>'Erwachsene-DOSB 2020'!AY25*$BC$75</f>
        <v>0.56999999999999995</v>
      </c>
      <c r="R161" s="737">
        <f>'Erwachsene-DOSB 2020'!AZ25*$BC$75</f>
        <v>0.61749999999999994</v>
      </c>
      <c r="S161" s="23"/>
      <c r="T161" s="24"/>
      <c r="U161" s="74"/>
      <c r="V161" s="66"/>
      <c r="W161" s="25"/>
      <c r="X161" s="26"/>
      <c r="Y161" s="180"/>
      <c r="Z161" s="181"/>
      <c r="AB161" s="902"/>
      <c r="AC161"/>
      <c r="AD161" s="843">
        <v>4</v>
      </c>
      <c r="AE161" s="795" t="s">
        <v>67</v>
      </c>
      <c r="AF161" s="601" t="s">
        <v>16</v>
      </c>
      <c r="AG161" s="22" t="s">
        <v>20</v>
      </c>
      <c r="AH161" s="141">
        <f>'Erwachsene-DOSB 2020'!AO58*$BC$75</f>
        <v>0.71249999999999991</v>
      </c>
      <c r="AI161" s="132">
        <f>'Erwachsene-DOSB 2020'!AP58*$BC$75</f>
        <v>0.85499999999999998</v>
      </c>
      <c r="AJ161" s="133">
        <f>'Erwachsene-DOSB 2020'!AQ58*$BC$75</f>
        <v>0.95</v>
      </c>
      <c r="AK161" s="134">
        <f>'Erwachsene-DOSB 2020'!AR58*$BC$75</f>
        <v>0.71249999999999991</v>
      </c>
      <c r="AL161" s="132">
        <f>'Erwachsene-DOSB 2020'!AS58*$BC$75</f>
        <v>0.8075</v>
      </c>
      <c r="AM161" s="133">
        <f>'Erwachsene-DOSB 2020'!AT58*$BC$75</f>
        <v>0.90249999999999997</v>
      </c>
      <c r="AN161" s="134">
        <f>'Erwachsene-DOSB 2020'!AU58*$BC$75</f>
        <v>0.66499999999999992</v>
      </c>
      <c r="AO161" s="132">
        <f>'Erwachsene-DOSB 2020'!AV58*$BC$75</f>
        <v>0.76</v>
      </c>
      <c r="AP161" s="133">
        <f>'Erwachsene-DOSB 2020'!AW58*$BC$75</f>
        <v>0.85499999999999998</v>
      </c>
      <c r="AQ161" s="735">
        <f>'Erwachsene-DOSB 2020'!AX58*$BC$75</f>
        <v>0.61749999999999994</v>
      </c>
      <c r="AR161" s="736">
        <f>'Erwachsene-DOSB 2020'!AY58*$BC$75</f>
        <v>0.71249999999999991</v>
      </c>
      <c r="AS161" s="737">
        <f>'Erwachsene-DOSB 2020'!AZ58*$BC$75</f>
        <v>0.8075</v>
      </c>
      <c r="AT161" s="23"/>
      <c r="AU161" s="24"/>
      <c r="AV161" s="74"/>
      <c r="AW161" s="66"/>
      <c r="AX161" s="25"/>
      <c r="AY161" s="26"/>
      <c r="AZ161" s="180"/>
      <c r="BA161" s="181"/>
    </row>
    <row r="162" spans="1:53" ht="19.7" customHeight="1" x14ac:dyDescent="0.2">
      <c r="A162" s="902"/>
      <c r="B162"/>
      <c r="C162" s="845"/>
      <c r="D162" s="796"/>
      <c r="E162" s="106" t="s">
        <v>17</v>
      </c>
      <c r="F162" s="27" t="s">
        <v>163</v>
      </c>
      <c r="G162" s="13">
        <f>'Erwachsene-DOSB 2020'!AO27*$BC$76</f>
        <v>1.71</v>
      </c>
      <c r="H162" s="12">
        <f>'Erwachsene-DOSB 2020'!AP27*$BC$76</f>
        <v>2.09</v>
      </c>
      <c r="I162" s="15">
        <f>'Erwachsene-DOSB 2020'!AQ27*$BC$76</f>
        <v>2.4699999999999998</v>
      </c>
      <c r="J162" s="59">
        <f>'Erwachsene-DOSB 2020'!AR27*$BC$76</f>
        <v>1.52</v>
      </c>
      <c r="K162" s="12">
        <f>'Erwachsene-DOSB 2020'!AS27*$BC$76</f>
        <v>1.9</v>
      </c>
      <c r="L162" s="12">
        <f>'Erwachsene-DOSB 2020'!AT27*$BC$76</f>
        <v>2.2799999999999998</v>
      </c>
      <c r="M162" s="59">
        <f>'Erwachsene-DOSB 2020'!AU27*$BC$76</f>
        <v>1.2349999999999999</v>
      </c>
      <c r="N162" s="12">
        <f>'Erwachsene-DOSB 2020'!AV27*$BC$76</f>
        <v>1.615</v>
      </c>
      <c r="O162" s="15">
        <f>'Erwachsene-DOSB 2020'!AW27*$BC$76</f>
        <v>1.9949999999999999</v>
      </c>
      <c r="P162" s="59">
        <f>'Erwachsene-DOSB 2020'!AX27*$BC$76</f>
        <v>1.0449999999999999</v>
      </c>
      <c r="Q162" s="12">
        <f>'Erwachsene-DOSB 2020'!AY27*$BC$76</f>
        <v>1.4249999999999998</v>
      </c>
      <c r="R162" s="15">
        <f>'Erwachsene-DOSB 2020'!AZ27*$BC$76</f>
        <v>1.8049999999999999</v>
      </c>
      <c r="S162" s="28"/>
      <c r="T162" s="30"/>
      <c r="U162" s="38"/>
      <c r="V162" s="71"/>
      <c r="W162" s="40"/>
      <c r="X162" s="39"/>
      <c r="Y162" s="182"/>
      <c r="Z162" s="188"/>
      <c r="AB162" s="902"/>
      <c r="AC162"/>
      <c r="AD162" s="845"/>
      <c r="AE162" s="796"/>
      <c r="AF162" s="106" t="s">
        <v>17</v>
      </c>
      <c r="AG162" s="27" t="s">
        <v>163</v>
      </c>
      <c r="AH162" s="13">
        <f>'Erwachsene-DOSB 2020'!AO60*$BC$76</f>
        <v>2.2799999999999998</v>
      </c>
      <c r="AI162" s="12">
        <f>'Erwachsene-DOSB 2020'!AP60*$BC$76</f>
        <v>2.7549999999999999</v>
      </c>
      <c r="AJ162" s="15">
        <f>'Erwachsene-DOSB 2020'!AQ60*$BC$76</f>
        <v>3.1349999999999998</v>
      </c>
      <c r="AK162" s="14">
        <f>'Erwachsene-DOSB 2020'!AR60*$BC$76</f>
        <v>1.9949999999999999</v>
      </c>
      <c r="AL162" s="12">
        <f>'Erwachsene-DOSB 2020'!AS60*$BC$76</f>
        <v>2.4699999999999998</v>
      </c>
      <c r="AM162" s="60">
        <f>'Erwachsene-DOSB 2020'!AT60*$BC$76</f>
        <v>2.9449999999999998</v>
      </c>
      <c r="AN162" s="14">
        <f>'Erwachsene-DOSB 2020'!AU60*$BC$76</f>
        <v>1.8049999999999999</v>
      </c>
      <c r="AO162" s="12">
        <f>'Erwachsene-DOSB 2020'!AV60*$BC$76</f>
        <v>2.2799999999999998</v>
      </c>
      <c r="AP162" s="60">
        <f>'Erwachsene-DOSB 2020'!AW60*$BC$76</f>
        <v>2.7549999999999999</v>
      </c>
      <c r="AQ162" s="14">
        <f>'Erwachsene-DOSB 2020'!AX60*$BC$76</f>
        <v>1.52</v>
      </c>
      <c r="AR162" s="12">
        <f>'Erwachsene-DOSB 2020'!AY60*$BC$76</f>
        <v>1.9949999999999999</v>
      </c>
      <c r="AS162" s="60">
        <f>'Erwachsene-DOSB 2020'!AZ60*$BC$76</f>
        <v>2.4699999999999998</v>
      </c>
      <c r="AT162" s="28"/>
      <c r="AU162" s="30"/>
      <c r="AV162" s="38"/>
      <c r="AW162" s="71"/>
      <c r="AX162" s="40"/>
      <c r="AY162" s="39"/>
      <c r="AZ162" s="182"/>
      <c r="BA162" s="188"/>
    </row>
    <row r="163" spans="1:53" ht="19.7" customHeight="1" x14ac:dyDescent="0.2">
      <c r="A163" s="902"/>
      <c r="B163"/>
      <c r="C163" s="845"/>
      <c r="D163" s="796"/>
      <c r="E163" s="106" t="s">
        <v>21</v>
      </c>
      <c r="F163" s="2" t="s">
        <v>520</v>
      </c>
      <c r="G163" s="13">
        <f>'Erwachsene-DOSB 2020'!AO28*$BC$77</f>
        <v>11.399999999999999</v>
      </c>
      <c r="H163" s="12">
        <f>'Erwachsene-DOSB 2020'!AP28*$BC$77</f>
        <v>14.725</v>
      </c>
      <c r="I163" s="15">
        <f>'Erwachsene-DOSB 2020'!AQ28*$BC$77</f>
        <v>17.574999999999999</v>
      </c>
      <c r="J163" s="59">
        <f>'Erwachsene-DOSB 2020'!AR28*$BC$77</f>
        <v>10.45</v>
      </c>
      <c r="K163" s="12">
        <f>'Erwachsene-DOSB 2020'!AS28*$BC$77</f>
        <v>13.774999999999999</v>
      </c>
      <c r="L163" s="12">
        <f>'Erwachsene-DOSB 2020'!AT28*$BC$77</f>
        <v>16.625</v>
      </c>
      <c r="M163" s="59">
        <f>'Erwachsene-DOSB 2020'!AU28*$BC$77</f>
        <v>9.0250000000000004</v>
      </c>
      <c r="N163" s="12">
        <f>'Erwachsene-DOSB 2020'!AV28*$BC$77</f>
        <v>12.35</v>
      </c>
      <c r="O163" s="15">
        <f>'Erwachsene-DOSB 2020'!AW28*$BC$77</f>
        <v>15.2</v>
      </c>
      <c r="P163" s="59">
        <f>'Erwachsene-DOSB 2020'!AX28*$BC$77</f>
        <v>7.125</v>
      </c>
      <c r="Q163" s="12">
        <f>'Erwachsene-DOSB 2020'!AY28*$BC$77</f>
        <v>10.45</v>
      </c>
      <c r="R163" s="15">
        <f>'Erwachsene-DOSB 2020'!AZ28*$BC$77</f>
        <v>13.299999999999999</v>
      </c>
      <c r="S163" s="28"/>
      <c r="T163" s="30"/>
      <c r="U163" s="38"/>
      <c r="V163" s="71"/>
      <c r="W163" s="41"/>
      <c r="X163" s="39"/>
      <c r="Y163" s="182"/>
      <c r="Z163" s="188"/>
      <c r="AB163" s="902"/>
      <c r="AC163"/>
      <c r="AD163" s="845"/>
      <c r="AE163" s="796"/>
      <c r="AF163" s="106" t="s">
        <v>21</v>
      </c>
      <c r="AG163" s="2" t="s">
        <v>520</v>
      </c>
      <c r="AH163" s="13">
        <f>'Erwachsene-DOSB 2020'!AO61*$BC$77</f>
        <v>15.2</v>
      </c>
      <c r="AI163" s="12">
        <f>'Erwachsene-DOSB 2020'!AP61*$BC$77</f>
        <v>19.95</v>
      </c>
      <c r="AJ163" s="15">
        <f>'Erwachsene-DOSB 2020'!AQ61*$BC$77</f>
        <v>24.7</v>
      </c>
      <c r="AK163" s="59">
        <f>'Erwachsene-DOSB 2020'!AR61*$BC$77</f>
        <v>13.299999999999999</v>
      </c>
      <c r="AL163" s="12">
        <f>'Erwachsene-DOSB 2020'!AS61*$BC$77</f>
        <v>18.05</v>
      </c>
      <c r="AM163" s="15">
        <f>'Erwachsene-DOSB 2020'!AT61*$BC$77</f>
        <v>22.799999999999997</v>
      </c>
      <c r="AN163" s="59">
        <f>'Erwachsene-DOSB 2020'!AU61*$BC$77</f>
        <v>11.399999999999999</v>
      </c>
      <c r="AO163" s="12">
        <f>'Erwachsene-DOSB 2020'!AV61*$BC$77</f>
        <v>15.674999999999999</v>
      </c>
      <c r="AP163" s="15">
        <f>'Erwachsene-DOSB 2020'!AW61*$BC$77</f>
        <v>19.95</v>
      </c>
      <c r="AQ163" s="59">
        <f>'Erwachsene-DOSB 2020'!AX61*$BC$77</f>
        <v>9.9749999999999996</v>
      </c>
      <c r="AR163" s="12">
        <f>'Erwachsene-DOSB 2020'!AY61*$BC$77</f>
        <v>14.25</v>
      </c>
      <c r="AS163" s="15">
        <f>'Erwachsene-DOSB 2020'!AZ61*$BC$77</f>
        <v>18.524999999999999</v>
      </c>
      <c r="AT163" s="28"/>
      <c r="AU163" s="30"/>
      <c r="AV163" s="38"/>
      <c r="AW163" s="71"/>
      <c r="AX163" s="41"/>
      <c r="AY163" s="39"/>
      <c r="AZ163" s="182"/>
      <c r="BA163" s="188"/>
    </row>
    <row r="164" spans="1:53" ht="19.7" customHeight="1" x14ac:dyDescent="0.2">
      <c r="A164" s="902"/>
      <c r="B164"/>
      <c r="C164" s="845"/>
      <c r="D164" s="796"/>
      <c r="E164" s="798" t="s">
        <v>22</v>
      </c>
      <c r="F164" s="793" t="s">
        <v>159</v>
      </c>
      <c r="G164" s="782" t="s">
        <v>423</v>
      </c>
      <c r="H164" s="783"/>
      <c r="I164" s="783"/>
      <c r="J164" s="783"/>
      <c r="K164" s="783"/>
      <c r="L164" s="783"/>
      <c r="M164" s="783"/>
      <c r="N164" s="783"/>
      <c r="O164" s="783"/>
      <c r="P164" s="783"/>
      <c r="Q164" s="783"/>
      <c r="R164" s="784"/>
      <c r="S164" s="28"/>
      <c r="T164" s="30"/>
      <c r="U164" s="38"/>
      <c r="V164" s="71"/>
      <c r="W164" s="41"/>
      <c r="X164" s="39"/>
      <c r="Y164" s="182"/>
      <c r="Z164" s="188"/>
      <c r="AB164" s="902"/>
      <c r="AC164"/>
      <c r="AD164" s="845"/>
      <c r="AE164" s="796"/>
      <c r="AF164" s="798" t="s">
        <v>22</v>
      </c>
      <c r="AG164" s="793" t="s">
        <v>159</v>
      </c>
      <c r="AH164" s="782" t="s">
        <v>423</v>
      </c>
      <c r="AI164" s="783"/>
      <c r="AJ164" s="783"/>
      <c r="AK164" s="783"/>
      <c r="AL164" s="783"/>
      <c r="AM164" s="783"/>
      <c r="AN164" s="783"/>
      <c r="AO164" s="783"/>
      <c r="AP164" s="783"/>
      <c r="AQ164" s="783"/>
      <c r="AR164" s="783"/>
      <c r="AS164" s="784"/>
      <c r="AT164" s="28"/>
      <c r="AU164" s="30"/>
      <c r="AV164" s="38"/>
      <c r="AW164" s="71"/>
      <c r="AX164" s="41"/>
      <c r="AY164" s="39"/>
      <c r="AZ164" s="182"/>
      <c r="BA164" s="188"/>
    </row>
    <row r="165" spans="1:53" ht="19.7" customHeight="1" thickBot="1" x14ac:dyDescent="0.25">
      <c r="A165" s="902"/>
      <c r="B165"/>
      <c r="C165" s="923"/>
      <c r="D165" s="796"/>
      <c r="E165" s="799"/>
      <c r="F165" s="800"/>
      <c r="G165" s="172">
        <v>10</v>
      </c>
      <c r="H165" s="173">
        <v>15</v>
      </c>
      <c r="I165" s="174">
        <v>20</v>
      </c>
      <c r="J165" s="172">
        <v>10</v>
      </c>
      <c r="K165" s="173">
        <v>15</v>
      </c>
      <c r="L165" s="174">
        <v>20</v>
      </c>
      <c r="M165" s="172">
        <v>10</v>
      </c>
      <c r="N165" s="173">
        <v>15</v>
      </c>
      <c r="O165" s="174">
        <v>20</v>
      </c>
      <c r="P165" s="172">
        <v>10</v>
      </c>
      <c r="Q165" s="173">
        <v>15</v>
      </c>
      <c r="R165" s="174">
        <v>20</v>
      </c>
      <c r="S165" s="114"/>
      <c r="T165" s="176"/>
      <c r="U165" s="116"/>
      <c r="V165" s="177"/>
      <c r="W165" s="178"/>
      <c r="X165" s="179"/>
      <c r="Y165" s="186"/>
      <c r="Z165" s="187"/>
      <c r="AB165" s="902"/>
      <c r="AC165"/>
      <c r="AD165" s="923"/>
      <c r="AE165" s="796"/>
      <c r="AF165" s="799"/>
      <c r="AG165" s="800"/>
      <c r="AH165" s="172">
        <v>10</v>
      </c>
      <c r="AI165" s="173">
        <v>15</v>
      </c>
      <c r="AJ165" s="174">
        <v>20</v>
      </c>
      <c r="AK165" s="172">
        <v>10</v>
      </c>
      <c r="AL165" s="173">
        <v>15</v>
      </c>
      <c r="AM165" s="174">
        <v>20</v>
      </c>
      <c r="AN165" s="172">
        <v>10</v>
      </c>
      <c r="AO165" s="173">
        <v>15</v>
      </c>
      <c r="AP165" s="174">
        <v>20</v>
      </c>
      <c r="AQ165" s="172">
        <v>10</v>
      </c>
      <c r="AR165" s="173">
        <v>15</v>
      </c>
      <c r="AS165" s="174">
        <v>20</v>
      </c>
      <c r="AT165" s="172"/>
      <c r="AU165" s="173"/>
      <c r="AV165" s="174"/>
      <c r="AW165" s="172"/>
      <c r="AX165" s="173"/>
      <c r="AY165" s="174"/>
      <c r="AZ165" s="186"/>
      <c r="BA165" s="187"/>
    </row>
    <row r="166" spans="1:53" ht="18.75" thickBot="1" x14ac:dyDescent="0.3">
      <c r="A166" s="853" t="s">
        <v>495</v>
      </c>
      <c r="B166"/>
      <c r="C166" s="905" t="s">
        <v>51</v>
      </c>
      <c r="D166" s="906"/>
      <c r="E166" s="907"/>
      <c r="F166" s="907"/>
      <c r="G166" s="907" t="s">
        <v>616</v>
      </c>
      <c r="H166" s="907"/>
      <c r="I166" s="907"/>
      <c r="J166" s="907"/>
      <c r="K166" s="907"/>
      <c r="L166" s="907"/>
      <c r="M166" s="907"/>
      <c r="N166" s="907"/>
      <c r="O166" s="907"/>
      <c r="P166" s="907"/>
      <c r="Q166" s="907"/>
      <c r="R166" s="908" t="s">
        <v>52</v>
      </c>
      <c r="S166" s="908"/>
      <c r="T166" s="908"/>
      <c r="U166" s="908"/>
      <c r="V166" s="908"/>
      <c r="W166" s="908"/>
      <c r="X166" s="908"/>
      <c r="Y166" s="802" t="s">
        <v>53</v>
      </c>
      <c r="Z166" s="803"/>
      <c r="AB166" s="853" t="s">
        <v>495</v>
      </c>
      <c r="AC166"/>
      <c r="AD166" s="905" t="s">
        <v>51</v>
      </c>
      <c r="AE166" s="906"/>
      <c r="AF166" s="907"/>
      <c r="AG166" s="907"/>
      <c r="AH166" s="907" t="s">
        <v>616</v>
      </c>
      <c r="AI166" s="907"/>
      <c r="AJ166" s="907"/>
      <c r="AK166" s="907"/>
      <c r="AL166" s="907"/>
      <c r="AM166" s="907"/>
      <c r="AN166" s="907"/>
      <c r="AO166" s="907"/>
      <c r="AP166" s="907"/>
      <c r="AQ166" s="907"/>
      <c r="AR166" s="907"/>
      <c r="AS166" s="908" t="s">
        <v>52</v>
      </c>
      <c r="AT166" s="908"/>
      <c r="AU166" s="908"/>
      <c r="AV166" s="908"/>
      <c r="AW166" s="908"/>
      <c r="AX166" s="908"/>
      <c r="AY166" s="908"/>
      <c r="AZ166" s="802" t="s">
        <v>53</v>
      </c>
      <c r="BA166" s="803"/>
    </row>
    <row r="167" spans="1:53" ht="13.5" thickBot="1" x14ac:dyDescent="0.25">
      <c r="A167" s="853"/>
      <c r="B167"/>
      <c r="C167" s="914" t="s">
        <v>585</v>
      </c>
      <c r="D167" s="915"/>
      <c r="E167" s="915"/>
      <c r="F167" s="915"/>
      <c r="G167" s="915"/>
      <c r="H167" s="915"/>
      <c r="I167" s="916"/>
      <c r="J167" s="917" t="s">
        <v>68</v>
      </c>
      <c r="K167" s="918"/>
      <c r="L167" s="918"/>
      <c r="M167" s="918"/>
      <c r="N167" s="918"/>
      <c r="O167" s="918"/>
      <c r="P167" s="918"/>
      <c r="Q167" s="919"/>
      <c r="R167" s="920" t="s">
        <v>69</v>
      </c>
      <c r="S167" s="921"/>
      <c r="T167" s="921"/>
      <c r="U167" s="921"/>
      <c r="V167" s="921"/>
      <c r="W167" s="921"/>
      <c r="X167" s="922"/>
      <c r="Y167" s="75" t="s">
        <v>70</v>
      </c>
      <c r="Z167" s="76"/>
      <c r="AB167" s="853"/>
      <c r="AC167"/>
      <c r="AD167" s="914" t="s">
        <v>585</v>
      </c>
      <c r="AE167" s="915"/>
      <c r="AF167" s="915"/>
      <c r="AG167" s="915"/>
      <c r="AH167" s="915"/>
      <c r="AI167" s="915"/>
      <c r="AJ167" s="916"/>
      <c r="AK167" s="917" t="s">
        <v>68</v>
      </c>
      <c r="AL167" s="918"/>
      <c r="AM167" s="918"/>
      <c r="AN167" s="918"/>
      <c r="AO167" s="918"/>
      <c r="AP167" s="918"/>
      <c r="AQ167" s="918"/>
      <c r="AR167" s="919"/>
      <c r="AS167" s="920" t="s">
        <v>69</v>
      </c>
      <c r="AT167" s="921"/>
      <c r="AU167" s="921"/>
      <c r="AV167" s="921"/>
      <c r="AW167" s="921"/>
      <c r="AX167" s="921"/>
      <c r="AY167" s="922"/>
      <c r="AZ167" s="75" t="s">
        <v>70</v>
      </c>
      <c r="BA167" s="76"/>
    </row>
    <row r="168" spans="1:53" ht="14.25" customHeight="1" thickBot="1" x14ac:dyDescent="0.3">
      <c r="A168" s="853"/>
      <c r="B168" s="44"/>
      <c r="C168" s="909" t="s">
        <v>71</v>
      </c>
      <c r="D168" s="910"/>
      <c r="E168" s="910"/>
      <c r="F168" s="910"/>
      <c r="G168" s="910"/>
      <c r="H168" s="910"/>
      <c r="I168" s="77"/>
      <c r="J168" s="911"/>
      <c r="K168" s="912"/>
      <c r="L168" s="912"/>
      <c r="M168" s="912"/>
      <c r="N168" s="912"/>
      <c r="O168" s="912"/>
      <c r="P168" s="912"/>
      <c r="Q168" s="913"/>
      <c r="R168" s="898" t="s">
        <v>72</v>
      </c>
      <c r="S168" s="899"/>
      <c r="T168" s="810"/>
      <c r="U168" s="810"/>
      <c r="V168" s="810"/>
      <c r="W168" s="810"/>
      <c r="X168" s="811"/>
      <c r="Y168" s="75" t="s">
        <v>73</v>
      </c>
      <c r="Z168" s="78" t="s">
        <v>54</v>
      </c>
      <c r="AB168" s="853"/>
      <c r="AC168" s="44"/>
      <c r="AD168" s="909" t="s">
        <v>71</v>
      </c>
      <c r="AE168" s="910"/>
      <c r="AF168" s="910"/>
      <c r="AG168" s="910"/>
      <c r="AH168" s="910"/>
      <c r="AI168" s="910"/>
      <c r="AJ168" s="77"/>
      <c r="AK168" s="911"/>
      <c r="AL168" s="912"/>
      <c r="AM168" s="912"/>
      <c r="AN168" s="912"/>
      <c r="AO168" s="912"/>
      <c r="AP168" s="912"/>
      <c r="AQ168" s="912"/>
      <c r="AR168" s="913"/>
      <c r="AS168" s="898" t="s">
        <v>72</v>
      </c>
      <c r="AT168" s="899"/>
      <c r="AU168" s="810"/>
      <c r="AV168" s="810"/>
      <c r="AW168" s="810"/>
      <c r="AX168" s="810"/>
      <c r="AY168" s="811"/>
      <c r="AZ168" s="75" t="s">
        <v>73</v>
      </c>
      <c r="BA168" s="78" t="s">
        <v>54</v>
      </c>
    </row>
    <row r="169" spans="1:53" ht="13.5" thickBot="1" x14ac:dyDescent="0.25">
      <c r="A169" s="853"/>
      <c r="B169"/>
      <c r="C169" s="812" t="s">
        <v>74</v>
      </c>
      <c r="D169" s="813"/>
      <c r="E169" s="813"/>
      <c r="F169" s="813"/>
      <c r="G169" s="813"/>
      <c r="H169" s="813"/>
      <c r="I169" s="77"/>
      <c r="J169" s="807"/>
      <c r="K169" s="808"/>
      <c r="L169" s="808"/>
      <c r="M169" s="808"/>
      <c r="N169" s="808"/>
      <c r="O169" s="808"/>
      <c r="P169" s="808"/>
      <c r="Q169" s="809"/>
      <c r="R169" s="898" t="s">
        <v>75</v>
      </c>
      <c r="S169" s="899"/>
      <c r="T169" s="810"/>
      <c r="U169" s="810"/>
      <c r="V169" s="810"/>
      <c r="W169" s="810"/>
      <c r="X169" s="811"/>
      <c r="Y169" s="75" t="s">
        <v>76</v>
      </c>
      <c r="Z169" s="79"/>
      <c r="AB169" s="853"/>
      <c r="AC169"/>
      <c r="AD169" s="812" t="s">
        <v>74</v>
      </c>
      <c r="AE169" s="813"/>
      <c r="AF169" s="813"/>
      <c r="AG169" s="813"/>
      <c r="AH169" s="813"/>
      <c r="AI169" s="813"/>
      <c r="AJ169" s="77"/>
      <c r="AK169" s="807"/>
      <c r="AL169" s="808"/>
      <c r="AM169" s="808"/>
      <c r="AN169" s="808"/>
      <c r="AO169" s="808"/>
      <c r="AP169" s="808"/>
      <c r="AQ169" s="808"/>
      <c r="AR169" s="809"/>
      <c r="AS169" s="898" t="s">
        <v>75</v>
      </c>
      <c r="AT169" s="899"/>
      <c r="AU169" s="810"/>
      <c r="AV169" s="810"/>
      <c r="AW169" s="810"/>
      <c r="AX169" s="810"/>
      <c r="AY169" s="811"/>
      <c r="AZ169" s="75" t="s">
        <v>76</v>
      </c>
      <c r="BA169" s="79"/>
    </row>
    <row r="170" spans="1:53" ht="13.5" thickBot="1" x14ac:dyDescent="0.25">
      <c r="A170" s="853"/>
      <c r="B170"/>
      <c r="C170" s="812" t="s">
        <v>518</v>
      </c>
      <c r="D170" s="813"/>
      <c r="E170" s="813"/>
      <c r="F170" s="813"/>
      <c r="G170" s="813"/>
      <c r="H170" s="813"/>
      <c r="I170" s="77"/>
      <c r="J170" s="814"/>
      <c r="K170" s="815"/>
      <c r="L170" s="815"/>
      <c r="M170" s="815"/>
      <c r="N170" s="815"/>
      <c r="O170" s="815"/>
      <c r="P170" s="815"/>
      <c r="Q170" s="816"/>
      <c r="R170" s="898" t="s">
        <v>77</v>
      </c>
      <c r="S170" s="899"/>
      <c r="T170" s="810"/>
      <c r="U170" s="810"/>
      <c r="V170" s="810"/>
      <c r="W170" s="810"/>
      <c r="X170" s="811"/>
      <c r="Y170" s="75" t="s">
        <v>78</v>
      </c>
      <c r="Z170" s="79"/>
      <c r="AB170" s="853"/>
      <c r="AC170"/>
      <c r="AD170" s="812" t="s">
        <v>518</v>
      </c>
      <c r="AE170" s="813"/>
      <c r="AF170" s="813"/>
      <c r="AG170" s="813"/>
      <c r="AH170" s="813"/>
      <c r="AI170" s="813"/>
      <c r="AJ170" s="77"/>
      <c r="AK170" s="814"/>
      <c r="AL170" s="815"/>
      <c r="AM170" s="815"/>
      <c r="AN170" s="815"/>
      <c r="AO170" s="815"/>
      <c r="AP170" s="815"/>
      <c r="AQ170" s="815"/>
      <c r="AR170" s="816"/>
      <c r="AS170" s="898" t="s">
        <v>77</v>
      </c>
      <c r="AT170" s="899"/>
      <c r="AU170" s="810"/>
      <c r="AV170" s="810"/>
      <c r="AW170" s="810"/>
      <c r="AX170" s="810"/>
      <c r="AY170" s="811"/>
      <c r="AZ170" s="75" t="s">
        <v>78</v>
      </c>
      <c r="BA170" s="79"/>
    </row>
    <row r="171" spans="1:53" ht="13.5" thickBot="1" x14ac:dyDescent="0.25">
      <c r="A171" s="853"/>
      <c r="B171"/>
      <c r="C171" s="841" t="s">
        <v>586</v>
      </c>
      <c r="D171" s="813"/>
      <c r="E171" s="813"/>
      <c r="F171" s="813"/>
      <c r="G171" s="813"/>
      <c r="H171" s="813"/>
      <c r="I171" s="77"/>
      <c r="J171" s="80"/>
      <c r="K171" s="80"/>
      <c r="L171" s="80"/>
      <c r="M171" s="80"/>
      <c r="N171" s="80"/>
      <c r="O171" s="80"/>
      <c r="P171" s="80"/>
      <c r="Q171" s="80"/>
      <c r="R171" s="872" t="s">
        <v>79</v>
      </c>
      <c r="S171" s="873"/>
      <c r="T171" s="874"/>
      <c r="U171" s="874"/>
      <c r="V171" s="874"/>
      <c r="W171" s="874"/>
      <c r="X171" s="875"/>
      <c r="Y171" s="81"/>
      <c r="Z171" s="82"/>
      <c r="AB171" s="853"/>
      <c r="AC171"/>
      <c r="AD171" s="812" t="s">
        <v>586</v>
      </c>
      <c r="AE171" s="813"/>
      <c r="AF171" s="813"/>
      <c r="AG171" s="813"/>
      <c r="AH171" s="813"/>
      <c r="AI171" s="813"/>
      <c r="AJ171" s="77"/>
      <c r="AK171" s="80"/>
      <c r="AL171" s="80"/>
      <c r="AM171" s="80"/>
      <c r="AN171" s="80"/>
      <c r="AO171" s="80"/>
      <c r="AP171" s="80"/>
      <c r="AQ171" s="80"/>
      <c r="AR171" s="80"/>
      <c r="AS171" s="872" t="s">
        <v>79</v>
      </c>
      <c r="AT171" s="873"/>
      <c r="AU171" s="874"/>
      <c r="AV171" s="874"/>
      <c r="AW171" s="874"/>
      <c r="AX171" s="874"/>
      <c r="AY171" s="875"/>
      <c r="AZ171" s="81"/>
      <c r="BA171" s="82"/>
    </row>
    <row r="172" spans="1:53" ht="15.6" customHeight="1" x14ac:dyDescent="0.2">
      <c r="A172" s="904">
        <f>A129+1</f>
        <v>3</v>
      </c>
      <c r="B172"/>
      <c r="C172" s="841" t="s">
        <v>587</v>
      </c>
      <c r="D172" s="813"/>
      <c r="E172" s="813"/>
      <c r="F172" s="813"/>
      <c r="G172" s="813"/>
      <c r="H172" s="813"/>
      <c r="I172" s="77"/>
      <c r="U172" s="45"/>
      <c r="W172" s="781" t="s">
        <v>641</v>
      </c>
      <c r="X172" s="781"/>
      <c r="Y172" s="781"/>
      <c r="Z172" s="781"/>
      <c r="AB172" s="904">
        <f>AB129+1</f>
        <v>6</v>
      </c>
      <c r="AC172"/>
      <c r="AD172" s="841" t="s">
        <v>587</v>
      </c>
      <c r="AE172" s="813"/>
      <c r="AF172" s="813"/>
      <c r="AG172" s="813"/>
      <c r="AH172" s="813"/>
      <c r="AI172" s="813"/>
      <c r="AJ172" s="77"/>
      <c r="AV172" s="45"/>
      <c r="AX172" s="781" t="s">
        <v>642</v>
      </c>
      <c r="AY172" s="781"/>
      <c r="AZ172" s="781"/>
      <c r="BA172" s="781"/>
    </row>
    <row r="173" spans="1:53" ht="12.95" customHeight="1" thickBot="1" x14ac:dyDescent="0.25">
      <c r="A173" s="904"/>
      <c r="B173"/>
      <c r="C173" s="804" t="s">
        <v>80</v>
      </c>
      <c r="D173" s="805"/>
      <c r="E173" s="805"/>
      <c r="F173" s="805"/>
      <c r="G173" s="805"/>
      <c r="H173" s="805"/>
      <c r="I173" s="806"/>
      <c r="W173" s="781"/>
      <c r="X173" s="781"/>
      <c r="Y173" s="781"/>
      <c r="Z173" s="781"/>
      <c r="AB173" s="904"/>
      <c r="AC173"/>
      <c r="AD173" s="804" t="s">
        <v>80</v>
      </c>
      <c r="AE173" s="805"/>
      <c r="AF173" s="805"/>
      <c r="AG173" s="805"/>
      <c r="AH173" s="805"/>
      <c r="AI173" s="805"/>
      <c r="AJ173" s="806"/>
      <c r="AX173" s="781"/>
      <c r="AY173" s="781"/>
      <c r="AZ173" s="781"/>
      <c r="BA173" s="781"/>
    </row>
  </sheetData>
  <mergeCells count="680">
    <mergeCell ref="A166:A171"/>
    <mergeCell ref="A172:A173"/>
    <mergeCell ref="A129:A130"/>
    <mergeCell ref="A140:A165"/>
    <mergeCell ref="C129:H129"/>
    <mergeCell ref="G80:Q80"/>
    <mergeCell ref="C82:H82"/>
    <mergeCell ref="J82:Q82"/>
    <mergeCell ref="A43:A44"/>
    <mergeCell ref="A47:A53"/>
    <mergeCell ref="C47:L47"/>
    <mergeCell ref="M47:Y47"/>
    <mergeCell ref="M49:X49"/>
    <mergeCell ref="Y49:Z49"/>
    <mergeCell ref="C66:C70"/>
    <mergeCell ref="D66:D70"/>
    <mergeCell ref="F58:F59"/>
    <mergeCell ref="C54:E55"/>
    <mergeCell ref="F54:F55"/>
    <mergeCell ref="A54:A79"/>
    <mergeCell ref="C71:C74"/>
    <mergeCell ref="D71:D74"/>
    <mergeCell ref="C75:C79"/>
    <mergeCell ref="D75:D79"/>
    <mergeCell ref="AB129:AB130"/>
    <mergeCell ref="A80:A85"/>
    <mergeCell ref="A86:A87"/>
    <mergeCell ref="A97:A122"/>
    <mergeCell ref="A123:A128"/>
    <mergeCell ref="C80:F80"/>
    <mergeCell ref="C87:I87"/>
    <mergeCell ref="R82:S82"/>
    <mergeCell ref="T82:X82"/>
    <mergeCell ref="C84:H84"/>
    <mergeCell ref="AB86:AB87"/>
    <mergeCell ref="C99:C108"/>
    <mergeCell ref="Y98:Z98"/>
    <mergeCell ref="L96:Q96"/>
    <mergeCell ref="R96:V96"/>
    <mergeCell ref="C118:C122"/>
    <mergeCell ref="C130:I130"/>
    <mergeCell ref="R128:S128"/>
    <mergeCell ref="T128:X128"/>
    <mergeCell ref="C128:H128"/>
    <mergeCell ref="C127:H127"/>
    <mergeCell ref="J127:Q127"/>
    <mergeCell ref="R127:S127"/>
    <mergeCell ref="T127:X127"/>
    <mergeCell ref="AG27:AG28"/>
    <mergeCell ref="E33:E34"/>
    <mergeCell ref="G33:O33"/>
    <mergeCell ref="A8:A36"/>
    <mergeCell ref="A37:A42"/>
    <mergeCell ref="AH33:AP33"/>
    <mergeCell ref="E20:E21"/>
    <mergeCell ref="E22:E23"/>
    <mergeCell ref="F22:F23"/>
    <mergeCell ref="AF20:AF21"/>
    <mergeCell ref="S8:U8"/>
    <mergeCell ref="V8:X8"/>
    <mergeCell ref="P20:X20"/>
    <mergeCell ref="C20:C26"/>
    <mergeCell ref="D20:D26"/>
    <mergeCell ref="AD20:AD26"/>
    <mergeCell ref="AE20:AE26"/>
    <mergeCell ref="G12:O12"/>
    <mergeCell ref="P12:X12"/>
    <mergeCell ref="E12:E13"/>
    <mergeCell ref="E14:E15"/>
    <mergeCell ref="F12:F13"/>
    <mergeCell ref="F14:F15"/>
    <mergeCell ref="G20:O20"/>
    <mergeCell ref="A1:A7"/>
    <mergeCell ref="C1:L1"/>
    <mergeCell ref="M1:Y1"/>
    <mergeCell ref="AB1:AB7"/>
    <mergeCell ref="AD1:AM1"/>
    <mergeCell ref="C3:L3"/>
    <mergeCell ref="Y3:Z3"/>
    <mergeCell ref="AD3:AM3"/>
    <mergeCell ref="C5:F5"/>
    <mergeCell ref="G5:K5"/>
    <mergeCell ref="G7:K7"/>
    <mergeCell ref="L5:Z5"/>
    <mergeCell ref="AD5:AG5"/>
    <mergeCell ref="AH5:AL5"/>
    <mergeCell ref="AM5:BA5"/>
    <mergeCell ref="C6:F6"/>
    <mergeCell ref="L6:Q6"/>
    <mergeCell ref="R6:V6"/>
    <mergeCell ref="W6:Z7"/>
    <mergeCell ref="AD6:AG6"/>
    <mergeCell ref="G6:K6"/>
    <mergeCell ref="AM6:AR6"/>
    <mergeCell ref="AS6:AW6"/>
    <mergeCell ref="AX6:BA7"/>
    <mergeCell ref="AN3:AY3"/>
    <mergeCell ref="AZ3:BA3"/>
    <mergeCell ref="C4:F4"/>
    <mergeCell ref="G4:X4"/>
    <mergeCell ref="AD4:AG4"/>
    <mergeCell ref="AH4:AY4"/>
    <mergeCell ref="M3:X3"/>
    <mergeCell ref="AN1:AZ1"/>
    <mergeCell ref="C2:L2"/>
    <mergeCell ref="M2:X2"/>
    <mergeCell ref="Y2:Z2"/>
    <mergeCell ref="AD2:AM2"/>
    <mergeCell ref="AN2:AY2"/>
    <mergeCell ref="AZ2:BA2"/>
    <mergeCell ref="C7:F7"/>
    <mergeCell ref="L7:Q7"/>
    <mergeCell ref="R7:V7"/>
    <mergeCell ref="AD7:AG7"/>
    <mergeCell ref="AM7:AR7"/>
    <mergeCell ref="AS7:AW7"/>
    <mergeCell ref="AH6:AL6"/>
    <mergeCell ref="AZ9:BA9"/>
    <mergeCell ref="C10:C19"/>
    <mergeCell ref="D10:D19"/>
    <mergeCell ref="AD10:AD19"/>
    <mergeCell ref="AE10:AE19"/>
    <mergeCell ref="AD8:AF9"/>
    <mergeCell ref="AG8:AG9"/>
    <mergeCell ref="AH8:AJ8"/>
    <mergeCell ref="AK8:AM8"/>
    <mergeCell ref="AN8:AP8"/>
    <mergeCell ref="AQ8:AS8"/>
    <mergeCell ref="C8:E9"/>
    <mergeCell ref="F8:F9"/>
    <mergeCell ref="G8:I8"/>
    <mergeCell ref="J8:L8"/>
    <mergeCell ref="M8:O8"/>
    <mergeCell ref="P8:R8"/>
    <mergeCell ref="F20:F21"/>
    <mergeCell ref="P22:R22"/>
    <mergeCell ref="S22:X22"/>
    <mergeCell ref="C39:H39"/>
    <mergeCell ref="J39:Q39"/>
    <mergeCell ref="R39:S39"/>
    <mergeCell ref="T39:X39"/>
    <mergeCell ref="C37:F37"/>
    <mergeCell ref="C27:C30"/>
    <mergeCell ref="D27:D30"/>
    <mergeCell ref="AD27:AD30"/>
    <mergeCell ref="AE27:AE30"/>
    <mergeCell ref="C31:C36"/>
    <mergeCell ref="D31:D36"/>
    <mergeCell ref="AD31:AD36"/>
    <mergeCell ref="AE31:AE36"/>
    <mergeCell ref="G27:L27"/>
    <mergeCell ref="M27:R27"/>
    <mergeCell ref="P33:X33"/>
    <mergeCell ref="F33:F34"/>
    <mergeCell ref="S27:X27"/>
    <mergeCell ref="E27:E28"/>
    <mergeCell ref="F27:F28"/>
    <mergeCell ref="C40:H40"/>
    <mergeCell ref="J40:Q40"/>
    <mergeCell ref="R40:S40"/>
    <mergeCell ref="T40:X40"/>
    <mergeCell ref="AD40:AI40"/>
    <mergeCell ref="AK40:AR40"/>
    <mergeCell ref="AD37:AG37"/>
    <mergeCell ref="AH37:AR37"/>
    <mergeCell ref="AS37:AY37"/>
    <mergeCell ref="C38:I38"/>
    <mergeCell ref="J38:Q38"/>
    <mergeCell ref="R38:X38"/>
    <mergeCell ref="AD38:AJ38"/>
    <mergeCell ref="AK38:AR38"/>
    <mergeCell ref="AS38:AY38"/>
    <mergeCell ref="G37:Q37"/>
    <mergeCell ref="R37:X37"/>
    <mergeCell ref="Y37:Z37"/>
    <mergeCell ref="J41:Q41"/>
    <mergeCell ref="R41:S41"/>
    <mergeCell ref="T41:X41"/>
    <mergeCell ref="AD41:AI41"/>
    <mergeCell ref="AK41:AR41"/>
    <mergeCell ref="AS41:AT41"/>
    <mergeCell ref="AU41:AY41"/>
    <mergeCell ref="AD39:AI39"/>
    <mergeCell ref="AK39:AR39"/>
    <mergeCell ref="AS39:AT39"/>
    <mergeCell ref="AU39:AY39"/>
    <mergeCell ref="AD51:AG51"/>
    <mergeCell ref="AH51:AL51"/>
    <mergeCell ref="AM51:BA51"/>
    <mergeCell ref="AS42:AT42"/>
    <mergeCell ref="AB43:AB44"/>
    <mergeCell ref="AU42:AY42"/>
    <mergeCell ref="AB37:AB42"/>
    <mergeCell ref="AS40:AT40"/>
    <mergeCell ref="AU40:AY40"/>
    <mergeCell ref="AZ37:BA37"/>
    <mergeCell ref="AD42:AI42"/>
    <mergeCell ref="AN47:AZ47"/>
    <mergeCell ref="AD50:AG50"/>
    <mergeCell ref="AH50:AY50"/>
    <mergeCell ref="Y48:Z48"/>
    <mergeCell ref="AD48:AM48"/>
    <mergeCell ref="AN48:AY48"/>
    <mergeCell ref="AZ48:BA48"/>
    <mergeCell ref="C43:H43"/>
    <mergeCell ref="AD43:AI43"/>
    <mergeCell ref="C44:I44"/>
    <mergeCell ref="AD44:AJ44"/>
    <mergeCell ref="AX43:BA44"/>
    <mergeCell ref="AM52:AR52"/>
    <mergeCell ref="AS52:AW52"/>
    <mergeCell ref="AX52:BA53"/>
    <mergeCell ref="C53:F53"/>
    <mergeCell ref="L53:Q53"/>
    <mergeCell ref="R53:V53"/>
    <mergeCell ref="AD53:AG53"/>
    <mergeCell ref="AM53:AR53"/>
    <mergeCell ref="AS53:AW53"/>
    <mergeCell ref="C52:F52"/>
    <mergeCell ref="L52:Q52"/>
    <mergeCell ref="R52:V52"/>
    <mergeCell ref="W52:Z53"/>
    <mergeCell ref="AD52:AG52"/>
    <mergeCell ref="G52:K52"/>
    <mergeCell ref="AB47:AB53"/>
    <mergeCell ref="AD47:AM47"/>
    <mergeCell ref="C49:L49"/>
    <mergeCell ref="AD49:AM49"/>
    <mergeCell ref="AN49:AY49"/>
    <mergeCell ref="AZ49:BA49"/>
    <mergeCell ref="C51:F51"/>
    <mergeCell ref="C48:L48"/>
    <mergeCell ref="M48:X48"/>
    <mergeCell ref="AW54:AY54"/>
    <mergeCell ref="Y55:Z55"/>
    <mergeCell ref="AZ55:BA55"/>
    <mergeCell ref="S54:U54"/>
    <mergeCell ref="V54:X54"/>
    <mergeCell ref="AD54:AF55"/>
    <mergeCell ref="AG54:AG55"/>
    <mergeCell ref="AH54:AJ54"/>
    <mergeCell ref="AK54:AM54"/>
    <mergeCell ref="AB54:AB79"/>
    <mergeCell ref="G78:U78"/>
    <mergeCell ref="V78:X78"/>
    <mergeCell ref="AH67:AY67"/>
    <mergeCell ref="G54:I54"/>
    <mergeCell ref="J54:L54"/>
    <mergeCell ref="M54:O54"/>
    <mergeCell ref="P54:R54"/>
    <mergeCell ref="AD66:AD70"/>
    <mergeCell ref="AE66:AE70"/>
    <mergeCell ref="G58:X58"/>
    <mergeCell ref="AN54:AP54"/>
    <mergeCell ref="AQ54:AS54"/>
    <mergeCell ref="AT54:AV54"/>
    <mergeCell ref="AH58:AY58"/>
    <mergeCell ref="AF67:AF68"/>
    <mergeCell ref="E58:E59"/>
    <mergeCell ref="AH80:AR80"/>
    <mergeCell ref="AS80:AY80"/>
    <mergeCell ref="AK82:AR82"/>
    <mergeCell ref="AS82:AT82"/>
    <mergeCell ref="AD71:AD74"/>
    <mergeCell ref="AE71:AE74"/>
    <mergeCell ref="AD75:AD79"/>
    <mergeCell ref="AE75:AE79"/>
    <mergeCell ref="G71:U71"/>
    <mergeCell ref="V71:X71"/>
    <mergeCell ref="E67:E68"/>
    <mergeCell ref="F71:F72"/>
    <mergeCell ref="E71:E72"/>
    <mergeCell ref="AF71:AF72"/>
    <mergeCell ref="AG71:AG72"/>
    <mergeCell ref="F67:F68"/>
    <mergeCell ref="AD56:AD65"/>
    <mergeCell ref="AE56:AE65"/>
    <mergeCell ref="AZ80:BA80"/>
    <mergeCell ref="C81:I81"/>
    <mergeCell ref="J81:Q81"/>
    <mergeCell ref="R81:X81"/>
    <mergeCell ref="AD81:AJ81"/>
    <mergeCell ref="AK81:AR81"/>
    <mergeCell ref="AS81:AY81"/>
    <mergeCell ref="R80:X80"/>
    <mergeCell ref="Y80:Z80"/>
    <mergeCell ref="AB80:AB85"/>
    <mergeCell ref="AU82:AY82"/>
    <mergeCell ref="C83:H83"/>
    <mergeCell ref="J83:Q83"/>
    <mergeCell ref="R83:S83"/>
    <mergeCell ref="T83:X83"/>
    <mergeCell ref="AD83:AI83"/>
    <mergeCell ref="AK83:AR83"/>
    <mergeCell ref="AS83:AT83"/>
    <mergeCell ref="AU83:AY83"/>
    <mergeCell ref="C85:H85"/>
    <mergeCell ref="AD80:AG80"/>
    <mergeCell ref="AD82:AI82"/>
    <mergeCell ref="AD87:AJ87"/>
    <mergeCell ref="A90:A96"/>
    <mergeCell ref="C90:L90"/>
    <mergeCell ref="M90:Y90"/>
    <mergeCell ref="AB90:AB96"/>
    <mergeCell ref="AD90:AM90"/>
    <mergeCell ref="AU84:AY84"/>
    <mergeCell ref="R85:S85"/>
    <mergeCell ref="T85:X85"/>
    <mergeCell ref="AD85:AI85"/>
    <mergeCell ref="AS85:AT85"/>
    <mergeCell ref="AU85:AY85"/>
    <mergeCell ref="J84:Q84"/>
    <mergeCell ref="R84:S84"/>
    <mergeCell ref="T84:X84"/>
    <mergeCell ref="AD84:AI84"/>
    <mergeCell ref="AK84:AR84"/>
    <mergeCell ref="AS84:AT84"/>
    <mergeCell ref="AN90:AZ90"/>
    <mergeCell ref="C91:L91"/>
    <mergeCell ref="M91:X91"/>
    <mergeCell ref="Y91:Z91"/>
    <mergeCell ref="AD91:AM91"/>
    <mergeCell ref="AN91:AY91"/>
    <mergeCell ref="AZ91:BA91"/>
    <mergeCell ref="C86:H86"/>
    <mergeCell ref="AD86:AI86"/>
    <mergeCell ref="C94:F94"/>
    <mergeCell ref="G94:K94"/>
    <mergeCell ref="L94:Z94"/>
    <mergeCell ref="AD94:AG94"/>
    <mergeCell ref="L95:Q95"/>
    <mergeCell ref="AH94:AL94"/>
    <mergeCell ref="AM94:BA94"/>
    <mergeCell ref="AN92:AY92"/>
    <mergeCell ref="AZ92:BA92"/>
    <mergeCell ref="C93:F93"/>
    <mergeCell ref="G93:X93"/>
    <mergeCell ref="AD93:AG93"/>
    <mergeCell ref="AH93:AY93"/>
    <mergeCell ref="C92:L92"/>
    <mergeCell ref="M92:X92"/>
    <mergeCell ref="Y92:Z92"/>
    <mergeCell ref="AD92:AM92"/>
    <mergeCell ref="AM95:AR95"/>
    <mergeCell ref="AS95:AW95"/>
    <mergeCell ref="AX95:BA96"/>
    <mergeCell ref="C96:F96"/>
    <mergeCell ref="AD96:AG96"/>
    <mergeCell ref="AS96:AW96"/>
    <mergeCell ref="R95:V95"/>
    <mergeCell ref="W95:Z96"/>
    <mergeCell ref="AD95:AG95"/>
    <mergeCell ref="D99:D108"/>
    <mergeCell ref="AZ98:BA98"/>
    <mergeCell ref="S97:U97"/>
    <mergeCell ref="V97:X97"/>
    <mergeCell ref="AD97:AF98"/>
    <mergeCell ref="AG97:AG98"/>
    <mergeCell ref="AH97:AJ97"/>
    <mergeCell ref="AK97:AM97"/>
    <mergeCell ref="AB97:AB122"/>
    <mergeCell ref="G121:U121"/>
    <mergeCell ref="AK101:AY101"/>
    <mergeCell ref="G97:I97"/>
    <mergeCell ref="J97:L97"/>
    <mergeCell ref="M97:O97"/>
    <mergeCell ref="P97:R97"/>
    <mergeCell ref="AD114:AD117"/>
    <mergeCell ref="AE114:AE117"/>
    <mergeCell ref="D118:D122"/>
    <mergeCell ref="AD118:AD122"/>
    <mergeCell ref="AE118:AE122"/>
    <mergeCell ref="G114:X114"/>
    <mergeCell ref="E114:E115"/>
    <mergeCell ref="C109:C113"/>
    <mergeCell ref="D109:D113"/>
    <mergeCell ref="AD109:AD113"/>
    <mergeCell ref="AE109:AE113"/>
    <mergeCell ref="E110:E111"/>
    <mergeCell ref="F110:F111"/>
    <mergeCell ref="G110:I110"/>
    <mergeCell ref="C114:C117"/>
    <mergeCell ref="D114:D117"/>
    <mergeCell ref="E121:E122"/>
    <mergeCell ref="F121:F122"/>
    <mergeCell ref="V121:X121"/>
    <mergeCell ref="F114:F115"/>
    <mergeCell ref="C125:H125"/>
    <mergeCell ref="J125:Q125"/>
    <mergeCell ref="AD125:AI125"/>
    <mergeCell ref="AK125:AR125"/>
    <mergeCell ref="AS125:AT125"/>
    <mergeCell ref="AU125:AY125"/>
    <mergeCell ref="AD123:AG123"/>
    <mergeCell ref="R125:S125"/>
    <mergeCell ref="C126:H126"/>
    <mergeCell ref="T125:X125"/>
    <mergeCell ref="J126:Q126"/>
    <mergeCell ref="R126:S126"/>
    <mergeCell ref="T126:X126"/>
    <mergeCell ref="C124:I124"/>
    <mergeCell ref="J124:Q124"/>
    <mergeCell ref="R124:X124"/>
    <mergeCell ref="AD124:AJ124"/>
    <mergeCell ref="AH123:AR123"/>
    <mergeCell ref="AK124:AR124"/>
    <mergeCell ref="AS124:AY124"/>
    <mergeCell ref="C123:F123"/>
    <mergeCell ref="G123:Q123"/>
    <mergeCell ref="R123:X123"/>
    <mergeCell ref="AS123:AY123"/>
    <mergeCell ref="A133:A139"/>
    <mergeCell ref="C133:L133"/>
    <mergeCell ref="M133:Y133"/>
    <mergeCell ref="AB133:AB139"/>
    <mergeCell ref="AD133:AM133"/>
    <mergeCell ref="C135:L135"/>
    <mergeCell ref="M135:X135"/>
    <mergeCell ref="Y135:Z135"/>
    <mergeCell ref="AM138:AR138"/>
    <mergeCell ref="AN133:AZ133"/>
    <mergeCell ref="C134:L134"/>
    <mergeCell ref="M134:X134"/>
    <mergeCell ref="Y134:Z134"/>
    <mergeCell ref="AH144:AS144"/>
    <mergeCell ref="R138:V138"/>
    <mergeCell ref="W138:Z139"/>
    <mergeCell ref="AD138:AG138"/>
    <mergeCell ref="L139:Q139"/>
    <mergeCell ref="AS139:AW139"/>
    <mergeCell ref="AH136:AY136"/>
    <mergeCell ref="AB140:AB165"/>
    <mergeCell ref="AZ141:BA141"/>
    <mergeCell ref="S140:U140"/>
    <mergeCell ref="V140:X140"/>
    <mergeCell ref="R139:V139"/>
    <mergeCell ref="AD139:AG139"/>
    <mergeCell ref="AM139:AR139"/>
    <mergeCell ref="AD161:AD165"/>
    <mergeCell ref="AE161:AE165"/>
    <mergeCell ref="AH137:AL137"/>
    <mergeCell ref="AM137:BA137"/>
    <mergeCell ref="AD136:AG136"/>
    <mergeCell ref="G164:R164"/>
    <mergeCell ref="AH140:AJ140"/>
    <mergeCell ref="P140:R140"/>
    <mergeCell ref="AH153:AJ153"/>
    <mergeCell ref="AK153:AS153"/>
    <mergeCell ref="C161:C165"/>
    <mergeCell ref="D161:D165"/>
    <mergeCell ref="E164:E165"/>
    <mergeCell ref="C152:C156"/>
    <mergeCell ref="D152:D156"/>
    <mergeCell ref="AD152:AD156"/>
    <mergeCell ref="AE152:AE156"/>
    <mergeCell ref="G153:R153"/>
    <mergeCell ref="E153:E154"/>
    <mergeCell ref="F164:F165"/>
    <mergeCell ref="E157:E158"/>
    <mergeCell ref="F157:F158"/>
    <mergeCell ref="F153:F154"/>
    <mergeCell ref="AD169:AI169"/>
    <mergeCell ref="AK169:AR169"/>
    <mergeCell ref="AS166:AY166"/>
    <mergeCell ref="AZ166:BA166"/>
    <mergeCell ref="C167:I167"/>
    <mergeCell ref="J167:Q167"/>
    <mergeCell ref="R167:X167"/>
    <mergeCell ref="AD167:AJ167"/>
    <mergeCell ref="AK167:AR167"/>
    <mergeCell ref="AS167:AY167"/>
    <mergeCell ref="C166:F166"/>
    <mergeCell ref="G166:Q166"/>
    <mergeCell ref="Y166:Z166"/>
    <mergeCell ref="C168:H168"/>
    <mergeCell ref="J168:Q168"/>
    <mergeCell ref="R168:S168"/>
    <mergeCell ref="T168:X168"/>
    <mergeCell ref="AS171:AT171"/>
    <mergeCell ref="AU171:AY171"/>
    <mergeCell ref="AS169:AT169"/>
    <mergeCell ref="AU169:AY169"/>
    <mergeCell ref="AS170:AT170"/>
    <mergeCell ref="AU170:AY170"/>
    <mergeCell ref="C170:H170"/>
    <mergeCell ref="J170:Q170"/>
    <mergeCell ref="R170:S170"/>
    <mergeCell ref="T170:X170"/>
    <mergeCell ref="AD170:AI170"/>
    <mergeCell ref="AK170:AR170"/>
    <mergeCell ref="AB166:AB171"/>
    <mergeCell ref="AD166:AG166"/>
    <mergeCell ref="AH166:AR166"/>
    <mergeCell ref="R166:X166"/>
    <mergeCell ref="AD168:AI168"/>
    <mergeCell ref="AK168:AR168"/>
    <mergeCell ref="AS168:AT168"/>
    <mergeCell ref="AU168:AY168"/>
    <mergeCell ref="C169:H169"/>
    <mergeCell ref="J169:Q169"/>
    <mergeCell ref="R169:S169"/>
    <mergeCell ref="T169:X169"/>
    <mergeCell ref="C172:H172"/>
    <mergeCell ref="AD172:AI172"/>
    <mergeCell ref="C173:I173"/>
    <mergeCell ref="AD173:AJ173"/>
    <mergeCell ref="C171:H171"/>
    <mergeCell ref="R171:S171"/>
    <mergeCell ref="T171:X171"/>
    <mergeCell ref="AD171:AI171"/>
    <mergeCell ref="AB172:AB173"/>
    <mergeCell ref="W172:Z173"/>
    <mergeCell ref="AQ22:AS22"/>
    <mergeCell ref="AT22:AV22"/>
    <mergeCell ref="AW22:AY22"/>
    <mergeCell ref="AH12:AP12"/>
    <mergeCell ref="AQ12:AY12"/>
    <mergeCell ref="J14:L14"/>
    <mergeCell ref="M14:X14"/>
    <mergeCell ref="AK14:AM14"/>
    <mergeCell ref="AN14:AY14"/>
    <mergeCell ref="AG12:AG13"/>
    <mergeCell ref="AG14:AG15"/>
    <mergeCell ref="AF14:AF15"/>
    <mergeCell ref="AB8:AB36"/>
    <mergeCell ref="AG20:AG21"/>
    <mergeCell ref="AF22:AF23"/>
    <mergeCell ref="AF12:AF13"/>
    <mergeCell ref="AF33:AF34"/>
    <mergeCell ref="AG33:AG34"/>
    <mergeCell ref="AG22:AG23"/>
    <mergeCell ref="AT8:AV8"/>
    <mergeCell ref="AW8:AY8"/>
    <mergeCell ref="Y9:Z9"/>
    <mergeCell ref="AQ33:AY33"/>
    <mergeCell ref="AF27:AF28"/>
    <mergeCell ref="AH27:AM27"/>
    <mergeCell ref="AN27:AS27"/>
    <mergeCell ref="AT27:AY27"/>
    <mergeCell ref="AT140:AV140"/>
    <mergeCell ref="AW140:AY140"/>
    <mergeCell ref="AX138:BA139"/>
    <mergeCell ref="AS138:AW138"/>
    <mergeCell ref="AD134:AM134"/>
    <mergeCell ref="AN134:AY134"/>
    <mergeCell ref="AD135:AM135"/>
    <mergeCell ref="AN135:AY135"/>
    <mergeCell ref="AZ134:BA134"/>
    <mergeCell ref="AZ135:BA135"/>
    <mergeCell ref="AD128:AI128"/>
    <mergeCell ref="AS128:AT128"/>
    <mergeCell ref="AU128:AY128"/>
    <mergeCell ref="AS126:AT126"/>
    <mergeCell ref="AU126:AY126"/>
    <mergeCell ref="AS127:AT127"/>
    <mergeCell ref="AG67:AG68"/>
    <mergeCell ref="AD126:AI126"/>
    <mergeCell ref="AZ123:BA123"/>
    <mergeCell ref="AF35:AF36"/>
    <mergeCell ref="AG35:AG36"/>
    <mergeCell ref="F144:F145"/>
    <mergeCell ref="AD157:AD160"/>
    <mergeCell ref="G157:R157"/>
    <mergeCell ref="Y141:Z141"/>
    <mergeCell ref="C138:F138"/>
    <mergeCell ref="L138:Q138"/>
    <mergeCell ref="C136:F136"/>
    <mergeCell ref="G136:X136"/>
    <mergeCell ref="M140:O140"/>
    <mergeCell ref="F140:F141"/>
    <mergeCell ref="G140:I140"/>
    <mergeCell ref="C139:F139"/>
    <mergeCell ref="AD140:AF141"/>
    <mergeCell ref="E144:E145"/>
    <mergeCell ref="C157:C160"/>
    <mergeCell ref="D157:D160"/>
    <mergeCell ref="C142:C151"/>
    <mergeCell ref="D142:D151"/>
    <mergeCell ref="AD142:AD151"/>
    <mergeCell ref="AE142:AE151"/>
    <mergeCell ref="C140:E141"/>
    <mergeCell ref="C137:F137"/>
    <mergeCell ref="G137:K137"/>
    <mergeCell ref="J140:L140"/>
    <mergeCell ref="G101:I101"/>
    <mergeCell ref="E101:E102"/>
    <mergeCell ref="E35:E36"/>
    <mergeCell ref="F35:F36"/>
    <mergeCell ref="G35:O35"/>
    <mergeCell ref="P35:X35"/>
    <mergeCell ref="C95:F95"/>
    <mergeCell ref="J101:X101"/>
    <mergeCell ref="J110:X110"/>
    <mergeCell ref="E78:E79"/>
    <mergeCell ref="F78:F79"/>
    <mergeCell ref="C97:E98"/>
    <mergeCell ref="F97:F98"/>
    <mergeCell ref="F101:F102"/>
    <mergeCell ref="C56:C65"/>
    <mergeCell ref="D56:D65"/>
    <mergeCell ref="C50:F50"/>
    <mergeCell ref="G50:X50"/>
    <mergeCell ref="C42:H42"/>
    <mergeCell ref="R42:S42"/>
    <mergeCell ref="T42:X42"/>
    <mergeCell ref="G51:K51"/>
    <mergeCell ref="L51:Z51"/>
    <mergeCell ref="C41:H41"/>
    <mergeCell ref="AH20:AP20"/>
    <mergeCell ref="AQ20:AY20"/>
    <mergeCell ref="AH164:AS164"/>
    <mergeCell ref="G144:R144"/>
    <mergeCell ref="AD137:AG137"/>
    <mergeCell ref="AD129:AI129"/>
    <mergeCell ref="AF101:AF102"/>
    <mergeCell ref="AF58:AF59"/>
    <mergeCell ref="AG58:AG59"/>
    <mergeCell ref="AG101:AG102"/>
    <mergeCell ref="AQ97:AS97"/>
    <mergeCell ref="AT97:AV97"/>
    <mergeCell ref="AW97:AY97"/>
    <mergeCell ref="G67:X67"/>
    <mergeCell ref="AD99:AD108"/>
    <mergeCell ref="G95:K95"/>
    <mergeCell ref="AM96:AR96"/>
    <mergeCell ref="G138:K138"/>
    <mergeCell ref="AH138:AL138"/>
    <mergeCell ref="AH35:AP35"/>
    <mergeCell ref="AQ35:AY35"/>
    <mergeCell ref="L137:Z137"/>
    <mergeCell ref="AX129:BA130"/>
    <mergeCell ref="AB123:AB128"/>
    <mergeCell ref="AX172:BA173"/>
    <mergeCell ref="AH52:AL52"/>
    <mergeCell ref="AE157:AE160"/>
    <mergeCell ref="AH95:AL95"/>
    <mergeCell ref="AF144:AF145"/>
    <mergeCell ref="AF153:AF154"/>
    <mergeCell ref="AF164:AF165"/>
    <mergeCell ref="AG164:AG165"/>
    <mergeCell ref="AG153:AG154"/>
    <mergeCell ref="AF157:AF158"/>
    <mergeCell ref="AG140:AG141"/>
    <mergeCell ref="AG144:AG145"/>
    <mergeCell ref="AG157:AG158"/>
    <mergeCell ref="AH157:AS157"/>
    <mergeCell ref="AQ110:AY110"/>
    <mergeCell ref="AH121:AV121"/>
    <mergeCell ref="AG114:AG115"/>
    <mergeCell ref="AH110:AJ110"/>
    <mergeCell ref="AN97:AP97"/>
    <mergeCell ref="AH101:AJ101"/>
    <mergeCell ref="AK110:AP110"/>
    <mergeCell ref="AN140:AP140"/>
    <mergeCell ref="AK140:AM140"/>
    <mergeCell ref="AQ140:AS140"/>
    <mergeCell ref="W86:Z87"/>
    <mergeCell ref="W129:Z130"/>
    <mergeCell ref="W43:Z44"/>
    <mergeCell ref="AH78:AV78"/>
    <mergeCell ref="AH71:AV71"/>
    <mergeCell ref="AW71:AY71"/>
    <mergeCell ref="AH114:AY114"/>
    <mergeCell ref="AW78:AY78"/>
    <mergeCell ref="AF114:AF115"/>
    <mergeCell ref="AG110:AG111"/>
    <mergeCell ref="AE99:AE108"/>
    <mergeCell ref="AF121:AF122"/>
    <mergeCell ref="AG121:AG122"/>
    <mergeCell ref="AF78:AF79"/>
    <mergeCell ref="AG78:AG79"/>
    <mergeCell ref="AF110:AF111"/>
    <mergeCell ref="AW121:AY121"/>
    <mergeCell ref="AX86:BA87"/>
    <mergeCell ref="Y123:Z123"/>
    <mergeCell ref="AD130:AJ130"/>
    <mergeCell ref="AK126:AR126"/>
    <mergeCell ref="AU127:AY127"/>
    <mergeCell ref="AD127:AI127"/>
    <mergeCell ref="AK127:AR127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45" max="16383" man="1"/>
    <brk id="88" max="16383" man="1"/>
    <brk id="131" max="16383" man="1"/>
  </rowBreaks>
  <colBreaks count="1" manualBreakCount="1">
    <brk id="2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E173"/>
  <sheetViews>
    <sheetView view="pageBreakPreview" topLeftCell="Q1" zoomScale="91" zoomScaleNormal="70" zoomScaleSheetLayoutView="91" zoomScalePageLayoutView="70" workbookViewId="0">
      <selection activeCell="AG8" sqref="AG8:AG9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602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602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8.600000000000001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06:14</v>
      </c>
      <c r="H10" s="99" t="str">
        <f>TEXT((TIME(0,LEFT('JUGEND-DOSB 2020'!F7,FIND(":",'JUGEND-DOSB 2020'!F7)-1),RIGHT('JUGEND-DOSB 2020'!F7,2)))*$BC$10,"[mm]:ss")</f>
        <v>05:30</v>
      </c>
      <c r="I10" s="100" t="str">
        <f>TEXT((TIME(0,LEFT('JUGEND-DOSB 2020'!G7,FIND(":",'JUGEND-DOSB 2020'!G7)-1),RIGHT('JUGEND-DOSB 2020'!G7,2)))*$BC$10,"[mm]:ss")</f>
        <v>04:41</v>
      </c>
      <c r="J10" s="108" t="str">
        <f>TEXT((TIME(0,LEFT('JUGEND-DOSB 2020'!H7,FIND(":",'JUGEND-DOSB 2020'!H7)-1),RIGHT('JUGEND-DOSB 2020'!H7,2)))*$BC$10,"[mm]:ss")</f>
        <v>06:08</v>
      </c>
      <c r="K10" s="99" t="str">
        <f>TEXT((TIME(0,LEFT('JUGEND-DOSB 2020'!I7,FIND(":",'JUGEND-DOSB 2020'!I7)-1),RIGHT('JUGEND-DOSB 2020'!I7,2)))*$BC$10,"[mm]:ss")</f>
        <v>05:19</v>
      </c>
      <c r="L10" s="100" t="str">
        <f>TEXT((TIME(0,LEFT('JUGEND-DOSB 2020'!J7,FIND(":",'JUGEND-DOSB 2020'!J7)-1),RIGHT('JUGEND-DOSB 2020'!J7,2)))*$BC$10,"[mm]:ss")</f>
        <v>04:35</v>
      </c>
      <c r="M10" s="108" t="str">
        <f>TEXT((TIME(0,LEFT('JUGEND-DOSB 2020'!K7,FIND(":",'JUGEND-DOSB 2020'!K7)-1),RIGHT('JUGEND-DOSB 2020'!K7,2)))*$BC$10,"[mm]:ss")</f>
        <v>05:52</v>
      </c>
      <c r="N10" s="99" t="str">
        <f>TEXT((TIME(0,LEFT('JUGEND-DOSB 2020'!L7,FIND(":",'JUGEND-DOSB 2020'!L7)-1),RIGHT('JUGEND-DOSB 2020'!L7,2)))*$BC$10,"[mm]:ss")</f>
        <v>05:08</v>
      </c>
      <c r="O10" s="100" t="str">
        <f>TEXT((TIME(0,LEFT('JUGEND-DOSB 2020'!M7,FIND(":",'JUGEND-DOSB 2020'!M7)-1),RIGHT('JUGEND-DOSB 2020'!M7,2)))*$BC$10,"[mm]:ss")</f>
        <v>04:24</v>
      </c>
      <c r="P10" s="108" t="str">
        <f>TEXT((TIME(0,LEFT('JUGEND-DOSB 2020'!N7,FIND(":",'JUGEND-DOSB 2020'!N7)-1),RIGHT('JUGEND-DOSB 2020'!N7,2)))*$BC$10,"[mm]:ss")</f>
        <v>05:41</v>
      </c>
      <c r="Q10" s="99" t="str">
        <f>TEXT((TIME(0,LEFT('JUGEND-DOSB 2020'!O7,FIND(":",'JUGEND-DOSB 2020'!O7)-1),RIGHT('JUGEND-DOSB 2020'!O7,2)))*$BC$10,"[mm]:ss")</f>
        <v>04:52</v>
      </c>
      <c r="R10" s="100" t="str">
        <f>TEXT((TIME(0,LEFT('JUGEND-DOSB 2020'!P7,FIND(":",'JUGEND-DOSB 2020'!P7)-1),RIGHT('JUGEND-DOSB 2020'!P7,2)))*$BC$10,"[mm]:ss")</f>
        <v>04:08</v>
      </c>
      <c r="S10" s="108" t="str">
        <f>TEXT((TIME(0,LEFT('JUGEND-DOSB 2020'!Q7,FIND(":",'JUGEND-DOSB 2020'!Q7)-1),RIGHT('JUGEND-DOSB 2020'!Q7,2)))*$BC$10,"[mm]:ss")</f>
        <v>05:30</v>
      </c>
      <c r="T10" s="99" t="str">
        <f>TEXT((TIME(0,LEFT('JUGEND-DOSB 2020'!R7,FIND(":",'JUGEND-DOSB 2020'!R7)-1),RIGHT('JUGEND-DOSB 2020'!R7,2)))*$BC$10,"[mm]:ss")</f>
        <v>04:46</v>
      </c>
      <c r="U10" s="100" t="str">
        <f>TEXT((TIME(0,LEFT('JUGEND-DOSB 2020'!S7,FIND(":",'JUGEND-DOSB 2020'!S7)-1),RIGHT('JUGEND-DOSB 2020'!S7,2)))*$BC$10,"[mm]:ss")</f>
        <v>03:57</v>
      </c>
      <c r="V10" s="108" t="str">
        <f>TEXT((TIME(0,LEFT('JUGEND-DOSB 2020'!T7,FIND(":",'JUGEND-DOSB 2020'!T7)-1),RIGHT('JUGEND-DOSB 2020'!T7,2)))*$BC$10,"[mm]:ss")</f>
        <v>05:19</v>
      </c>
      <c r="W10" s="99" t="str">
        <f>TEXT((TIME(0,LEFT('JUGEND-DOSB 2020'!U7,FIND(":",'JUGEND-DOSB 2020'!U7)-1),RIGHT('JUGEND-DOSB 2020'!U7,2)))*$BC$10,"[mm]:ss")</f>
        <v>04:30</v>
      </c>
      <c r="X10" s="100" t="str">
        <f>TEXT((TIME(0,LEFT('JUGEND-DOSB 2020'!V7,FIND(":",'JUGEND-DOSB 2020'!V7)-1),RIGHT('JUGEND-DOSB 2020'!V7,2)))*$BC$10,"[mm]:ss")</f>
        <v>03:46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06:14</v>
      </c>
      <c r="AI10" s="99" t="str">
        <f>TEXT((TIME(0,LEFT('JUGEND-DOSB 2020'!F38,FIND(":",'JUGEND-DOSB 2020'!F38)-1),RIGHT('JUGEND-DOSB 2020'!F38,2)))*$BC$10,"[mm]:ss")</f>
        <v>05:30</v>
      </c>
      <c r="AJ10" s="100" t="str">
        <f>TEXT((TIME(0,LEFT('JUGEND-DOSB 2020'!G38,FIND(":",'JUGEND-DOSB 2020'!G38)-1),RIGHT('JUGEND-DOSB 2020'!G38,2)))*$BC$10,"[mm]:ss")</f>
        <v>04:41</v>
      </c>
      <c r="AK10" s="108" t="str">
        <f>TEXT((TIME(0,LEFT('JUGEND-DOSB 2020'!H38,FIND(":",'JUGEND-DOSB 2020'!H38)-1),RIGHT('JUGEND-DOSB 2020'!H38,2)))*$BC$10,"[mm]:ss")</f>
        <v>05:58</v>
      </c>
      <c r="AL10" s="99" t="str">
        <f>TEXT((TIME(0,LEFT('JUGEND-DOSB 2020'!I38,FIND(":",'JUGEND-DOSB 2020'!I38)-1),RIGHT('JUGEND-DOSB 2020'!I38,2)))*$BC$10,"[mm]:ss")</f>
        <v>05:08</v>
      </c>
      <c r="AM10" s="100" t="str">
        <f>TEXT((TIME(0,LEFT('JUGEND-DOSB 2020'!J38,FIND(":",'JUGEND-DOSB 2020'!J38)-1),RIGHT('JUGEND-DOSB 2020'!J38,2)))*$BC$10,"[mm]:ss")</f>
        <v>04:19</v>
      </c>
      <c r="AN10" s="108" t="str">
        <f>TEXT((TIME(0,LEFT('JUGEND-DOSB 2020'!K38,FIND(":",'JUGEND-DOSB 2020'!K38)-1),RIGHT('JUGEND-DOSB 2020'!K38,2)))*$BC$10,"[mm]:ss")</f>
        <v>05:35</v>
      </c>
      <c r="AO10" s="99" t="str">
        <f>TEXT((TIME(0,LEFT('JUGEND-DOSB 2020'!L38,FIND(":",'JUGEND-DOSB 2020'!L38)-1),RIGHT('JUGEND-DOSB 2020'!L38,2)))*$BC$10,"[mm]:ss")</f>
        <v>04:46</v>
      </c>
      <c r="AP10" s="100" t="str">
        <f>TEXT((TIME(0,LEFT('JUGEND-DOSB 2020'!M38,FIND(":",'JUGEND-DOSB 2020'!M38)-1),RIGHT('JUGEND-DOSB 2020'!M38,2)))*$BC$10,"[mm]:ss")</f>
        <v>03:57</v>
      </c>
      <c r="AQ10" s="108" t="str">
        <f>TEXT((TIME(0,LEFT('JUGEND-DOSB 2020'!N38,FIND(":",'JUGEND-DOSB 2020'!N38)-1),RIGHT('JUGEND-DOSB 2020'!N38,2)))*$BC$10,"[mm]:ss")</f>
        <v>05:14</v>
      </c>
      <c r="AR10" s="99" t="str">
        <f>TEXT((TIME(0,LEFT('JUGEND-DOSB 2020'!O38,FIND(":",'JUGEND-DOSB 2020'!O38)-1),RIGHT('JUGEND-DOSB 2020'!O38,2)))*$BC$10,"[mm]:ss")</f>
        <v>04:24</v>
      </c>
      <c r="AS10" s="100" t="str">
        <f>TEXT((TIME(0,LEFT('JUGEND-DOSB 2020'!P38,FIND(":",'JUGEND-DOSB 2020'!P38)-1),RIGHT('JUGEND-DOSB 2020'!P38,2)))*$BC$10,"[mm]:ss")</f>
        <v>03:35</v>
      </c>
      <c r="AT10" s="108" t="str">
        <f>TEXT((TIME(0,LEFT('JUGEND-DOSB 2020'!Q38,FIND(":",'JUGEND-DOSB 2020'!Q38)-1),RIGHT('JUGEND-DOSB 2020'!Q38,2)))*$BC$10,"[mm]:ss")</f>
        <v>04:46</v>
      </c>
      <c r="AU10" s="99" t="str">
        <f>TEXT((TIME(0,LEFT('JUGEND-DOSB 2020'!R38,FIND(":",'JUGEND-DOSB 2020'!R38)-1),RIGHT('JUGEND-DOSB 2020'!R38,2)))*$BC$10,"[mm]:ss")</f>
        <v>04:02</v>
      </c>
      <c r="AV10" s="640" t="str">
        <f>TEXT((TIME(0,LEFT('JUGEND-DOSB 2020'!S38,FIND(":",'JUGEND-DOSB 2020'!S38)-1),RIGHT('JUGEND-DOSB 2020'!S38,2)))*$BC$10,"[mm]:ss")</f>
        <v>03:18</v>
      </c>
      <c r="AW10" s="641" t="str">
        <f>TEXT((TIME(0,LEFT('JUGEND-DOSB 2020'!T38,FIND(":",'JUGEND-DOSB 2020'!T38)-1),RIGHT('JUGEND-DOSB 2020'!T38,2)))*$BC$10,"[mm]:ss")</f>
        <v>04:30</v>
      </c>
      <c r="AX10" s="639" t="str">
        <f>TEXT((TIME(0,LEFT('JUGEND-DOSB 2020'!U38,FIND(":",'JUGEND-DOSB 2020'!U38)-1),RIGHT('JUGEND-DOSB 2020'!U38,2)))*$BC$10,"[mm]:ss")</f>
        <v>03:46</v>
      </c>
      <c r="AY10" s="640" t="str">
        <f>TEXT((TIME(0,LEFT('JUGEND-DOSB 2020'!V38,FIND(":",'JUGEND-DOSB 2020'!V38)-1),RIGHT('JUGEND-DOSB 2020'!V38,2)))*$BC$10,"[mm]:ss")</f>
        <v>03:02</v>
      </c>
      <c r="AZ10" s="180"/>
      <c r="BA10" s="181"/>
      <c r="BC10" s="143">
        <v>1.1000000000000001</v>
      </c>
      <c r="BD10" s="5" t="s">
        <v>154</v>
      </c>
    </row>
    <row r="11" spans="1:56" ht="18.600000000000001" customHeight="1" x14ac:dyDescent="0.2">
      <c r="A11" s="902"/>
      <c r="B11"/>
      <c r="C11" s="844"/>
      <c r="D11" s="796"/>
      <c r="E11" s="10" t="s">
        <v>17</v>
      </c>
      <c r="F11" s="58" t="s">
        <v>153</v>
      </c>
      <c r="G11" s="101" t="str">
        <f>TEXT((TIME(0,LEFT('JUGEND-DOSB 2020'!E8,FIND(":",'JUGEND-DOSB 2020'!E8)-1),RIGHT('JUGEND-DOSB 2020'!E8,2)))*$BC$11,"[mm]:ss")</f>
        <v>07:12</v>
      </c>
      <c r="H11" s="102" t="str">
        <f>TEXT((TIME(0,LEFT('JUGEND-DOSB 2020'!F8,FIND(":",'JUGEND-DOSB 2020'!F8)-1),RIGHT('JUGEND-DOSB 2020'!F8,2)))*$BC$11,"[mm]:ss")</f>
        <v>10:48</v>
      </c>
      <c r="I11" s="103" t="str">
        <f>TEXT((TIME(0,LEFT('JUGEND-DOSB 2020'!G8,FIND(":",'JUGEND-DOSB 2020'!G8)-1),RIGHT('JUGEND-DOSB 2020'!G8,2)))*$BC$11,"[mm]:ss")</f>
        <v>15:18</v>
      </c>
      <c r="J11" s="109" t="str">
        <f>TEXT((TIME(0,LEFT('JUGEND-DOSB 2020'!H8,FIND(":",'JUGEND-DOSB 2020'!H8)-1),RIGHT('JUGEND-DOSB 2020'!H8,2)))*$BC$11,"[mm]:ss")</f>
        <v>09:00</v>
      </c>
      <c r="K11" s="102" t="str">
        <f>TEXT((TIME(0,LEFT('JUGEND-DOSB 2020'!I8,FIND(":",'JUGEND-DOSB 2020'!I8)-1),RIGHT('JUGEND-DOSB 2020'!I8,2)))*$BC$11,"[mm]:ss")</f>
        <v>13:30</v>
      </c>
      <c r="L11" s="103" t="str">
        <f>TEXT((TIME(0,LEFT('JUGEND-DOSB 2020'!J8,FIND(":",'JUGEND-DOSB 2020'!J8)-1),RIGHT('JUGEND-DOSB 2020'!J8,2)))*$BC$11,"[mm]:ss")</f>
        <v>18:00</v>
      </c>
      <c r="M11" s="109" t="str">
        <f>TEXT((TIME(0,LEFT('JUGEND-DOSB 2020'!K8,FIND(":",'JUGEND-DOSB 2020'!K8)-1),RIGHT('JUGEND-DOSB 2020'!K8,2)))*$BC$11,"[mm]:ss")</f>
        <v>13:30</v>
      </c>
      <c r="N11" s="102" t="str">
        <f>TEXT((TIME(0,LEFT('JUGEND-DOSB 2020'!L8,FIND(":",'JUGEND-DOSB 2020'!L8)-1),RIGHT('JUGEND-DOSB 2020'!L8,2)))*$BC$11,"[mm]:ss")</f>
        <v>18:00</v>
      </c>
      <c r="O11" s="103" t="str">
        <f>TEXT((TIME(0,LEFT('JUGEND-DOSB 2020'!M8,FIND(":",'JUGEND-DOSB 2020'!M8)-1),RIGHT('JUGEND-DOSB 2020'!M8,2)))*$BC$11,"[mm]:ss")</f>
        <v>27:00</v>
      </c>
      <c r="P11" s="109" t="str">
        <f>TEXT((TIME(0,LEFT('JUGEND-DOSB 2020'!N8,FIND(":",'JUGEND-DOSB 2020'!N8)-1),RIGHT('JUGEND-DOSB 2020'!N8,2)))*$BC$11,"[mm]:ss")</f>
        <v>18:00</v>
      </c>
      <c r="Q11" s="102" t="str">
        <f>TEXT((TIME(0,LEFT('JUGEND-DOSB 2020'!O8,FIND(":",'JUGEND-DOSB 2020'!O8)-1),RIGHT('JUGEND-DOSB 2020'!O8,2)))*$BC$11,"[mm]:ss")</f>
        <v>27:00</v>
      </c>
      <c r="R11" s="103" t="str">
        <f>TEXT((TIME(0,LEFT('JUGEND-DOSB 2020'!P8,FIND(":",'JUGEND-DOSB 2020'!P8)-1),RIGHT('JUGEND-DOSB 2020'!P8,2)))*$BC$11,"[mm]:ss")</f>
        <v>36:00</v>
      </c>
      <c r="S11" s="109" t="str">
        <f>TEXT((TIME(0,LEFT('JUGEND-DOSB 2020'!Q8,FIND(":",'JUGEND-DOSB 2020'!Q8)-1),RIGHT('JUGEND-DOSB 2020'!Q8,2)))*$BC$11,"[mm]:ss")</f>
        <v>27:00</v>
      </c>
      <c r="T11" s="102" t="str">
        <f>TEXT((TIME(0,LEFT('JUGEND-DOSB 2020'!R8,FIND(":",'JUGEND-DOSB 2020'!R8)-1),RIGHT('JUGEND-DOSB 2020'!R8,2)))*$BC$11,"[mm]:ss")</f>
        <v>36:00</v>
      </c>
      <c r="U11" s="103" t="str">
        <f>TEXT((TIME(0,LEFT('JUGEND-DOSB 2020'!S8,FIND(":",'JUGEND-DOSB 2020'!S8)-1),RIGHT('JUGEND-DOSB 2020'!S8,2)))*$BC$11,"[mm]:ss")</f>
        <v>45:00</v>
      </c>
      <c r="V11" s="109" t="str">
        <f>TEXT((TIME(0,LEFT('JUGEND-DOSB 2020'!T8,FIND(":",'JUGEND-DOSB 2020'!T8)-1),RIGHT('JUGEND-DOSB 2020'!T8,2)))*$BC$11,"[mm]:ss")</f>
        <v>40:30</v>
      </c>
      <c r="W11" s="102" t="str">
        <f>TEXT((TIME(0,LEFT('JUGEND-DOSB 2020'!U8,FIND(":",'JUGEND-DOSB 2020'!U8)-1),RIGHT('JUGEND-DOSB 2020'!U8,2)))*$BC$11,"[mm]:ss")</f>
        <v>54:00</v>
      </c>
      <c r="X11" s="103" t="str">
        <f>TEXT((TIME(0,LEFT('JUGEND-DOSB 2020'!V8,FIND(":",'JUGEND-DOSB 2020'!V8)-1),RIGHT('JUGEND-DOSB 2020'!V8,2)))*$BC$11,"[mm]:ss")</f>
        <v>67:30</v>
      </c>
      <c r="Y11" s="182"/>
      <c r="Z11" s="183"/>
      <c r="AB11" s="902"/>
      <c r="AC11"/>
      <c r="AD11" s="844"/>
      <c r="AE11" s="796"/>
      <c r="AF11" s="10" t="s">
        <v>17</v>
      </c>
      <c r="AG11" s="58" t="s">
        <v>153</v>
      </c>
      <c r="AH11" s="101" t="str">
        <f>TEXT((TIME(0,LEFT('JUGEND-DOSB 2020'!E39,FIND(":",'JUGEND-DOSB 2020'!E39)-1),RIGHT('JUGEND-DOSB 2020'!E39,2)))*$BC$11,"[mm]:ss")</f>
        <v>09:00</v>
      </c>
      <c r="AI11" s="102" t="str">
        <f>TEXT((TIME(0,LEFT('JUGEND-DOSB 2020'!F39,FIND(":",'JUGEND-DOSB 2020'!F39)-1),RIGHT('JUGEND-DOSB 2020'!F39,2)))*$BC$11,"[mm]:ss")</f>
        <v>13:30</v>
      </c>
      <c r="AJ11" s="103" t="str">
        <f>TEXT((TIME(0,LEFT('JUGEND-DOSB 2020'!G39,FIND(":",'JUGEND-DOSB 2020'!G39)-1),RIGHT('JUGEND-DOSB 2020'!G39,2)))*$BC$11,"[mm]:ss")</f>
        <v>18:00</v>
      </c>
      <c r="AK11" s="109" t="str">
        <f>TEXT((TIME(0,LEFT('JUGEND-DOSB 2020'!H39,FIND(":",'JUGEND-DOSB 2020'!H39)-1),RIGHT('JUGEND-DOSB 2020'!H39,2)))*$BC$11,"[mm]:ss")</f>
        <v>10:48</v>
      </c>
      <c r="AL11" s="102" t="str">
        <f>TEXT((TIME(0,LEFT('JUGEND-DOSB 2020'!I39,FIND(":",'JUGEND-DOSB 2020'!I39)-1),RIGHT('JUGEND-DOSB 2020'!I39,2)))*$BC$11,"[mm]:ss")</f>
        <v>15:18</v>
      </c>
      <c r="AM11" s="103" t="str">
        <f>TEXT((TIME(0,LEFT('JUGEND-DOSB 2020'!J39,FIND(":",'JUGEND-DOSB 2020'!J39)-1),RIGHT('JUGEND-DOSB 2020'!J39,2)))*$BC$11,"[mm]:ss")</f>
        <v>20:42</v>
      </c>
      <c r="AN11" s="109" t="str">
        <f>TEXT((TIME(0,LEFT('JUGEND-DOSB 2020'!K39,FIND(":",'JUGEND-DOSB 2020'!K39)-1),RIGHT('JUGEND-DOSB 2020'!K39,2)))*$BC$11,"[mm]:ss")</f>
        <v>15:18</v>
      </c>
      <c r="AO11" s="102" t="str">
        <f>TEXT((TIME(0,LEFT('JUGEND-DOSB 2020'!L39,FIND(":",'JUGEND-DOSB 2020'!L39)-1),RIGHT('JUGEND-DOSB 2020'!L39,2)))*$BC$11,"[mm]:ss")</f>
        <v>22:30</v>
      </c>
      <c r="AP11" s="103" t="str">
        <f>TEXT((TIME(0,LEFT('JUGEND-DOSB 2020'!M39,FIND(":",'JUGEND-DOSB 2020'!M39)-1),RIGHT('JUGEND-DOSB 2020'!M39,2)))*$BC$11,"[mm]:ss")</f>
        <v>31:30</v>
      </c>
      <c r="AQ11" s="109" t="str">
        <f>TEXT((TIME(0,LEFT('JUGEND-DOSB 2020'!N39,FIND(":",'JUGEND-DOSB 2020'!N39)-1),RIGHT('JUGEND-DOSB 2020'!N39,2)))*$BC$11,"[mm]:ss")</f>
        <v>22:30</v>
      </c>
      <c r="AR11" s="102" t="str">
        <f>TEXT((TIME(0,LEFT('JUGEND-DOSB 2020'!O39,FIND(":",'JUGEND-DOSB 2020'!O39)-1),RIGHT('JUGEND-DOSB 2020'!O39,2)))*$BC$11,"[mm]:ss")</f>
        <v>31:30</v>
      </c>
      <c r="AS11" s="103" t="str">
        <f>TEXT((TIME(0,LEFT('JUGEND-DOSB 2020'!P39,FIND(":",'JUGEND-DOSB 2020'!P39)-1),RIGHT('JUGEND-DOSB 2020'!P39,2)))*$BC$11,"[mm]:ss")</f>
        <v>40:30</v>
      </c>
      <c r="AT11" s="109" t="str">
        <f>TEXT((TIME(0,LEFT('JUGEND-DOSB 2020'!Q39,FIND(":",'JUGEND-DOSB 2020'!Q39)-1),RIGHT('JUGEND-DOSB 2020'!Q39,2)))*$BC$11,"[mm]:ss")</f>
        <v>31:30</v>
      </c>
      <c r="AU11" s="102" t="str">
        <f>TEXT((TIME(0,LEFT('JUGEND-DOSB 2020'!R39,FIND(":",'JUGEND-DOSB 2020'!R39)-1),RIGHT('JUGEND-DOSB 2020'!R39,2)))*$BC$11,"[mm]:ss")</f>
        <v>40:30</v>
      </c>
      <c r="AV11" s="103" t="str">
        <f>TEXT((TIME(0,LEFT('JUGEND-DOSB 2020'!S39,FIND(":",'JUGEND-DOSB 2020'!S39)-1),RIGHT('JUGEND-DOSB 2020'!S39,2)))*$BC$11,"[mm]:ss")</f>
        <v>54:00</v>
      </c>
      <c r="AW11" s="109" t="str">
        <f>TEXT((TIME(0,LEFT('JUGEND-DOSB 2020'!T39,FIND(":",'JUGEND-DOSB 2020'!T39)-1),RIGHT('JUGEND-DOSB 2020'!T39,2)))*$BC$11,"[mm]:ss")</f>
        <v>49:30</v>
      </c>
      <c r="AX11" s="102" t="str">
        <f>TEXT((TIME(0,LEFT('JUGEND-DOSB 2020'!U39,FIND(":",'JUGEND-DOSB 2020'!U39)-1),RIGHT('JUGEND-DOSB 2020'!U39,2)))*$BC$11,"[mm]:ss")</f>
        <v>63:00</v>
      </c>
      <c r="AY11" s="103" t="str">
        <f>TEXT((TIME(0,LEFT('JUGEND-DOSB 2020'!V39,FIND(":",'JUGEND-DOSB 2020'!V39)-1),RIGHT('JUGEND-DOSB 2020'!V39,2)))*$BC$11,"[mm]:ss")</f>
        <v>81:00</v>
      </c>
      <c r="AZ11" s="182"/>
      <c r="BA11" s="183"/>
      <c r="BC11" s="143">
        <v>0.9</v>
      </c>
      <c r="BD11" s="5" t="s">
        <v>153</v>
      </c>
    </row>
    <row r="12" spans="1:56" ht="18.600000000000001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18.600000000000001" customHeight="1" x14ac:dyDescent="0.2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10:48</v>
      </c>
      <c r="H13" s="102" t="str">
        <f>TEXT((TIME(0,LEFT('JUGEND-DOSB 2020'!F10,FIND(":",'JUGEND-DOSB 2020'!F10)-1),RIGHT('JUGEND-DOSB 2020'!F10,2)))*$BC$13,"[mm]:ss")</f>
        <v>09:12</v>
      </c>
      <c r="I13" s="103" t="str">
        <f>TEXT((TIME(0,LEFT('JUGEND-DOSB 2020'!G10,FIND(":",'JUGEND-DOSB 2020'!G10)-1),RIGHT('JUGEND-DOSB 2020'!G10,2)))*$BC$13,"[mm]:ss")</f>
        <v>07:36</v>
      </c>
      <c r="J13" s="109" t="str">
        <f>TEXT((TIME(0,LEFT('JUGEND-DOSB 2020'!H10,FIND(":",'JUGEND-DOSB 2020'!H10)-1),RIGHT('JUGEND-DOSB 2020'!H10,2)))*$BC$13,"[mm]:ss")</f>
        <v>09:36</v>
      </c>
      <c r="K13" s="102" t="str">
        <f>TEXT((TIME(0,LEFT('JUGEND-DOSB 2020'!I10,FIND(":",'JUGEND-DOSB 2020'!I10)-1),RIGHT('JUGEND-DOSB 2020'!I10,2)))*$BC$13,"[mm]:ss")</f>
        <v>08:24</v>
      </c>
      <c r="L13" s="103" t="str">
        <f>TEXT((TIME(0,LEFT('JUGEND-DOSB 2020'!J10,FIND(":",'JUGEND-DOSB 2020'!J10)-1),RIGHT('JUGEND-DOSB 2020'!J10,2)))*$BC$13,"[mm]:ss")</f>
        <v>07:06</v>
      </c>
      <c r="M13" s="109" t="str">
        <f>TEXT((TIME(0,LEFT('JUGEND-DOSB 2020'!K10,FIND(":",'JUGEND-DOSB 2020'!K10)-1),RIGHT('JUGEND-DOSB 2020'!K10,2)))*$BC$13,"[mm]:ss")</f>
        <v>08:48</v>
      </c>
      <c r="N13" s="102" t="str">
        <f>TEXT((TIME(0,LEFT('JUGEND-DOSB 2020'!L10,FIND(":",'JUGEND-DOSB 2020'!L10)-1),RIGHT('JUGEND-DOSB 2020'!L10,2)))*$BC$13,"[mm]:ss")</f>
        <v>07:42</v>
      </c>
      <c r="O13" s="103" t="str">
        <f>TEXT((TIME(0,LEFT('JUGEND-DOSB 2020'!M10,FIND(":",'JUGEND-DOSB 2020'!M10)-1),RIGHT('JUGEND-DOSB 2020'!M10,2)))*$BC$13,"[mm]:ss")</f>
        <v>06:36</v>
      </c>
      <c r="P13" s="109" t="str">
        <f>TEXT((TIME(0,LEFT('JUGEND-DOSB 2020'!N10,FIND(":",'JUGEND-DOSB 2020'!N10)-1),RIGHT('JUGEND-DOSB 2020'!N10,2)))*$BC$13,"[mm]:ss")</f>
        <v>17:48</v>
      </c>
      <c r="Q13" s="102" t="str">
        <f>TEXT((TIME(0,LEFT('JUGEND-DOSB 2020'!O10,FIND(":",'JUGEND-DOSB 2020'!O10)-1),RIGHT('JUGEND-DOSB 2020'!O10,2)))*$BC$13,"[mm]:ss")</f>
        <v>15:30</v>
      </c>
      <c r="R13" s="103" t="str">
        <f>TEXT((TIME(0,LEFT('JUGEND-DOSB 2020'!P10,FIND(":",'JUGEND-DOSB 2020'!P10)-1),RIGHT('JUGEND-DOSB 2020'!P10,2)))*$BC$13,"[mm]:ss")</f>
        <v>13:12</v>
      </c>
      <c r="S13" s="109" t="str">
        <f>TEXT((TIME(0,LEFT('JUGEND-DOSB 2020'!Q10,FIND(":",'JUGEND-DOSB 2020'!Q10)-1),RIGHT('JUGEND-DOSB 2020'!Q10,2)))*$BC$13,"[mm]:ss")</f>
        <v>15:42</v>
      </c>
      <c r="T13" s="102" t="str">
        <f>TEXT((TIME(0,LEFT('JUGEND-DOSB 2020'!R10,FIND(":",'JUGEND-DOSB 2020'!R10)-1),RIGHT('JUGEND-DOSB 2020'!R10,2)))*$BC$13,"[mm]:ss")</f>
        <v>14:00</v>
      </c>
      <c r="U13" s="103" t="str">
        <f>TEXT((TIME(0,LEFT('JUGEND-DOSB 2020'!S10,FIND(":",'JUGEND-DOSB 2020'!S10)-1),RIGHT('JUGEND-DOSB 2020'!S10,2)))*$BC$13,"[mm]:ss")</f>
        <v>12:00</v>
      </c>
      <c r="V13" s="109" t="str">
        <f>TEXT((TIME(0,LEFT('JUGEND-DOSB 2020'!T10,FIND(":",'JUGEND-DOSB 2020'!T10)-1),RIGHT('JUGEND-DOSB 2020'!T10,2)))*$BC$13,"[mm]:ss")</f>
        <v>14:12</v>
      </c>
      <c r="W13" s="102" t="str">
        <f>TEXT((TIME(0,LEFT('JUGEND-DOSB 2020'!U10,FIND(":",'JUGEND-DOSB 2020'!U10)-1),RIGHT('JUGEND-DOSB 2020'!U10,2)))*$BC$13,"[mm]:ss")</f>
        <v>12:36</v>
      </c>
      <c r="X13" s="103" t="str">
        <f>TEXT((TIME(0,LEFT('JUGEND-DOSB 2020'!V10,FIND(":",'JUGEND-DOSB 2020'!V10)-1),RIGHT('JUGEND-DOSB 2020'!V10,2)))*$BC$13,"[mm]:ss")</f>
        <v>10:54</v>
      </c>
      <c r="Y13" s="184"/>
      <c r="Z13" s="185"/>
      <c r="AB13" s="902"/>
      <c r="AC13"/>
      <c r="AD13" s="844"/>
      <c r="AE13" s="796"/>
      <c r="AF13" s="792"/>
      <c r="AG13" s="794"/>
      <c r="AH13" s="101" t="str">
        <f>TEXT((TIME(0,LEFT('JUGEND-DOSB 2020'!E41,FIND(":",'JUGEND-DOSB 2020'!E41)-1),RIGHT('JUGEND-DOSB 2020'!E41,2)))*$BC$13,"[mm]:ss")</f>
        <v>10:48</v>
      </c>
      <c r="AI13" s="102" t="str">
        <f>TEXT((TIME(0,LEFT('JUGEND-DOSB 2020'!F41,FIND(":",'JUGEND-DOSB 2020'!F41)-1),RIGHT('JUGEND-DOSB 2020'!F41,2)))*$BC$13,"[mm]:ss")</f>
        <v>08:48</v>
      </c>
      <c r="AJ13" s="581" t="str">
        <f>TEXT((TIME(0,LEFT('JUGEND-DOSB 2020'!G41,FIND(":",'JUGEND-DOSB 2020'!G41)-1),RIGHT('JUGEND-DOSB 2020'!G41,2)))*$BC$13,"[mm]:ss")</f>
        <v>07:24</v>
      </c>
      <c r="AK13" s="101" t="str">
        <f>TEXT((TIME(0,LEFT('JUGEND-DOSB 2020'!H41,FIND(":",'JUGEND-DOSB 2020'!H41)-1),RIGHT('JUGEND-DOSB 2020'!H41,2)))*$BC$13,"[mm]:ss")</f>
        <v>09:36</v>
      </c>
      <c r="AL13" s="102" t="str">
        <f>TEXT((TIME(0,LEFT('JUGEND-DOSB 2020'!I41,FIND(":",'JUGEND-DOSB 2020'!I41)-1),RIGHT('JUGEND-DOSB 2020'!I41,2)))*$BC$13,"[mm]:ss")</f>
        <v>08:06</v>
      </c>
      <c r="AM13" s="581" t="str">
        <f>TEXT((TIME(0,LEFT('JUGEND-DOSB 2020'!J41,FIND(":",'JUGEND-DOSB 2020'!J41)-1),RIGHT('JUGEND-DOSB 2020'!J41,2)))*$BC$13,"[mm]:ss")</f>
        <v>06:48</v>
      </c>
      <c r="AN13" s="101" t="str">
        <f>TEXT((TIME(0,LEFT('JUGEND-DOSB 2020'!K41,FIND(":",'JUGEND-DOSB 2020'!K41)-1),RIGHT('JUGEND-DOSB 2020'!K41,2)))*$BC$13,"[mm]:ss")</f>
        <v>08:24</v>
      </c>
      <c r="AO13" s="102" t="str">
        <f>TEXT((TIME(0,LEFT('JUGEND-DOSB 2020'!L41,FIND(":",'JUGEND-DOSB 2020'!L41)-1),RIGHT('JUGEND-DOSB 2020'!L41,2)))*$BC$13,"[mm]:ss")</f>
        <v>07:36</v>
      </c>
      <c r="AP13" s="581" t="str">
        <f>TEXT((TIME(0,LEFT('JUGEND-DOSB 2020'!M41,FIND(":",'JUGEND-DOSB 2020'!M41)-1),RIGHT('JUGEND-DOSB 2020'!M41,2)))*$BC$13,"[mm]:ss")</f>
        <v>06:12</v>
      </c>
      <c r="AQ13" s="101" t="str">
        <f>TEXT((TIME(0,LEFT('JUGEND-DOSB 2020'!N41,FIND(":",'JUGEND-DOSB 2020'!N41)-1),RIGHT('JUGEND-DOSB 2020'!N41,2)))*$BC$13,"[mm]:ss")</f>
        <v>16:12</v>
      </c>
      <c r="AR13" s="102" t="str">
        <f>TEXT((TIME(0,LEFT('JUGEND-DOSB 2020'!O41,FIND(":",'JUGEND-DOSB 2020'!O41)-1),RIGHT('JUGEND-DOSB 2020'!O41,2)))*$BC$13,"[mm]:ss")</f>
        <v>13:48</v>
      </c>
      <c r="AS13" s="581" t="str">
        <f>TEXT((TIME(0,LEFT('JUGEND-DOSB 2020'!P41,FIND(":",'JUGEND-DOSB 2020'!P41)-1),RIGHT('JUGEND-DOSB 2020'!P41,2)))*$BC$13,"[mm]:ss")</f>
        <v>11:42</v>
      </c>
      <c r="AT13" s="101" t="str">
        <f>TEXT((TIME(0,LEFT('JUGEND-DOSB 2020'!Q41,FIND(":",'JUGEND-DOSB 2020'!Q41)-1),RIGHT('JUGEND-DOSB 2020'!Q41,2)))*$BC$13,"[mm]:ss")</f>
        <v>14:24</v>
      </c>
      <c r="AU13" s="102" t="str">
        <f>TEXT((TIME(0,LEFT('JUGEND-DOSB 2020'!R41,FIND(":",'JUGEND-DOSB 2020'!R41)-1),RIGHT('JUGEND-DOSB 2020'!R41,2)))*$BC$13,"[mm]:ss")</f>
        <v>12:18</v>
      </c>
      <c r="AV13" s="581" t="str">
        <f>TEXT((TIME(0,LEFT('JUGEND-DOSB 2020'!S41,FIND(":",'JUGEND-DOSB 2020'!S41)-1),RIGHT('JUGEND-DOSB 2020'!S41,2)))*$BC$13,"[mm]:ss")</f>
        <v>10:36</v>
      </c>
      <c r="AW13" s="101" t="str">
        <f>TEXT((TIME(0,LEFT('JUGEND-DOSB 2020'!T41,FIND(":",'JUGEND-DOSB 2020'!T41)-1),RIGHT('JUGEND-DOSB 2020'!T41,2)))*$BC$13,"[mm]:ss")</f>
        <v>13:12</v>
      </c>
      <c r="AX13" s="102" t="str">
        <f>TEXT((TIME(0,LEFT('JUGEND-DOSB 2020'!U41,FIND(":",'JUGEND-DOSB 2020'!U41)-1),RIGHT('JUGEND-DOSB 2020'!U41,2)))*$BC$13,"[mm]:ss")</f>
        <v>11:36</v>
      </c>
      <c r="AY13" s="581" t="str">
        <f>TEXT((TIME(0,LEFT('JUGEND-DOSB 2020'!V41,FIND(":",'JUGEND-DOSB 2020'!V41)-1),RIGHT('JUGEND-DOSB 2020'!V41,2)))*$BC$13,"[mm]:ss")</f>
        <v>10:00</v>
      </c>
      <c r="AZ13" s="184"/>
      <c r="BA13" s="185"/>
      <c r="BC13" s="143">
        <v>1.2</v>
      </c>
      <c r="BD13" s="148" t="s">
        <v>155</v>
      </c>
    </row>
    <row r="14" spans="1:56" ht="18.600000000000001" customHeight="1" x14ac:dyDescent="0.2">
      <c r="A14" s="902"/>
      <c r="B14"/>
      <c r="C14" s="844"/>
      <c r="D14" s="796"/>
      <c r="E14" s="798" t="s">
        <v>22</v>
      </c>
      <c r="F14" s="793" t="s">
        <v>436</v>
      </c>
      <c r="G14" s="118"/>
      <c r="H14" s="119"/>
      <c r="I14" s="120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436</v>
      </c>
      <c r="AH14" s="118"/>
      <c r="AI14" s="119"/>
      <c r="AJ14" s="120"/>
      <c r="AK14" s="827" t="s">
        <v>177</v>
      </c>
      <c r="AL14" s="827"/>
      <c r="AM14" s="828"/>
      <c r="AN14" s="827" t="s">
        <v>178</v>
      </c>
      <c r="AO14" s="827"/>
      <c r="AP14" s="827"/>
      <c r="AQ14" s="827"/>
      <c r="AR14" s="827"/>
      <c r="AS14" s="827"/>
      <c r="AT14" s="827"/>
      <c r="AU14" s="827"/>
      <c r="AV14" s="827"/>
      <c r="AW14" s="827"/>
      <c r="AX14" s="827"/>
      <c r="AY14" s="828"/>
      <c r="AZ14" s="182"/>
      <c r="BA14" s="183"/>
    </row>
    <row r="15" spans="1:56" ht="18.600000000000001" customHeight="1" x14ac:dyDescent="0.2">
      <c r="A15" s="902"/>
      <c r="B15"/>
      <c r="C15" s="844"/>
      <c r="D15" s="796"/>
      <c r="E15" s="792"/>
      <c r="F15" s="900"/>
      <c r="G15" s="121"/>
      <c r="H15" s="122"/>
      <c r="I15" s="123"/>
      <c r="J15" s="109" t="str">
        <f>TEXT((TIME(0,LEFT('JUGEND-DOSB 2020'!H12,FIND(":",'JUGEND-DOSB 2020'!H12)-1),RIGHT('JUGEND-DOSB 2020'!H12,2)))*$BC$15,"[mm]:ss")</f>
        <v>29:42</v>
      </c>
      <c r="K15" s="102" t="str">
        <f>TEXT((TIME(0,LEFT('JUGEND-DOSB 2020'!I12,FIND(":",'JUGEND-DOSB 2020'!I12)-1),RIGHT('JUGEND-DOSB 2020'!I12,2)))*$BC$15,"[mm]:ss")</f>
        <v>26:24</v>
      </c>
      <c r="L15" s="103" t="str">
        <f>TEXT((TIME(0,LEFT('JUGEND-DOSB 2020'!J12,FIND(":",'JUGEND-DOSB 2020'!J12)-1),RIGHT('JUGEND-DOSB 2020'!J12,2)))*$BC$15,"[mm]:ss")</f>
        <v>23:06</v>
      </c>
      <c r="M15" s="109" t="str">
        <f>TEXT((TIME(0,LEFT('JUGEND-DOSB 2020'!K12,FIND(":",'JUGEND-DOSB 2020'!K12)-1),RIGHT('JUGEND-DOSB 2020'!K12,2)))*$BC$15,"[mm]:ss")</f>
        <v>55:33</v>
      </c>
      <c r="N15" s="102" t="str">
        <f>TEXT((TIME(0,LEFT('JUGEND-DOSB 2020'!L12,FIND(":",'JUGEND-DOSB 2020'!L12)-1),RIGHT('JUGEND-DOSB 2020'!L12,2)))*$BC$15,"[mm]:ss")</f>
        <v>47:18</v>
      </c>
      <c r="O15" s="103" t="str">
        <f>TEXT((TIME(0,LEFT('JUGEND-DOSB 2020'!M12,FIND(":",'JUGEND-DOSB 2020'!M12)-1),RIGHT('JUGEND-DOSB 2020'!M12,2)))*$BC$15,"[mm]:ss")</f>
        <v>39:03</v>
      </c>
      <c r="P15" s="109" t="str">
        <f>TEXT((TIME(0,LEFT('JUGEND-DOSB 2020'!N12,FIND(":",'JUGEND-DOSB 2020'!N12)-1),RIGHT('JUGEND-DOSB 2020'!N12,2)))*$BC$15,"[mm]:ss")</f>
        <v>49:30</v>
      </c>
      <c r="Q15" s="102" t="str">
        <f>TEXT((TIME(0,LEFT('JUGEND-DOSB 2020'!O12,FIND(":",'JUGEND-DOSB 2020'!O12)-1),RIGHT('JUGEND-DOSB 2020'!O12,2)))*$BC$15,"[mm]:ss")</f>
        <v>43:27</v>
      </c>
      <c r="R15" s="103" t="str">
        <f>TEXT((TIME(0,LEFT('JUGEND-DOSB 2020'!P12,FIND(":",'JUGEND-DOSB 2020'!P12)-1),RIGHT('JUGEND-DOSB 2020'!P12,2)))*$BC$15,"[mm]:ss")</f>
        <v>36:51</v>
      </c>
      <c r="S15" s="109" t="str">
        <f>TEXT((TIME(0,LEFT('JUGEND-DOSB 2020'!Q12,FIND(":",'JUGEND-DOSB 2020'!Q12)-1),RIGHT('JUGEND-DOSB 2020'!Q12,2)))*$BC$15,"[mm]:ss")</f>
        <v>41:48</v>
      </c>
      <c r="T15" s="102" t="str">
        <f>TEXT((TIME(0,LEFT('JUGEND-DOSB 2020'!R12,FIND(":",'JUGEND-DOSB 2020'!R12)-1),RIGHT('JUGEND-DOSB 2020'!R12,2)))*$BC$15,"[mm]:ss")</f>
        <v>35:45</v>
      </c>
      <c r="U15" s="103" t="str">
        <f>TEXT((TIME(0,LEFT('JUGEND-DOSB 2020'!S12,FIND(":",'JUGEND-DOSB 2020'!S12)-1),RIGHT('JUGEND-DOSB 2020'!S12,2)))*$BC$15,"[mm]:ss")</f>
        <v>31:21</v>
      </c>
      <c r="V15" s="109" t="str">
        <f>TEXT((TIME(0,LEFT('JUGEND-DOSB 2020'!T12,FIND(":",'JUGEND-DOSB 2020'!T12)-1),RIGHT('JUGEND-DOSB 2020'!T12,2)))*$BC$15,"[mm]:ss")</f>
        <v>35:45</v>
      </c>
      <c r="W15" s="102" t="str">
        <f>TEXT((TIME(0,LEFT('JUGEND-DOSB 2020'!U12,FIND(":",'JUGEND-DOSB 2020'!U12)-1),RIGHT('JUGEND-DOSB 2020'!U12,2)))*$BC$15,"[mm]:ss")</f>
        <v>31:21</v>
      </c>
      <c r="X15" s="103" t="str">
        <f>TEXT((TIME(0,LEFT('JUGEND-DOSB 2020'!V12,FIND(":",'JUGEND-DOSB 2020'!V12)-1),RIGHT('JUGEND-DOSB 2020'!V12,2)))*$BC$15,"[mm]:ss")</f>
        <v>27:30</v>
      </c>
      <c r="Y15" s="182"/>
      <c r="Z15" s="183"/>
      <c r="AB15" s="902"/>
      <c r="AC15"/>
      <c r="AD15" s="844"/>
      <c r="AE15" s="796"/>
      <c r="AF15" s="792"/>
      <c r="AG15" s="900"/>
      <c r="AH15" s="121"/>
      <c r="AI15" s="122"/>
      <c r="AJ15" s="123"/>
      <c r="AK15" s="109" t="str">
        <f>TEXT((TIME(0,LEFT('JUGEND-DOSB 2020'!H43,FIND(":",'JUGEND-DOSB 2020'!H43)-1),RIGHT('JUGEND-DOSB 2020'!H43,2)))*$BC$15,"[mm]:ss")</f>
        <v>29:09</v>
      </c>
      <c r="AL15" s="102" t="str">
        <f>TEXT((TIME(0,LEFT('JUGEND-DOSB 2020'!I43,FIND(":",'JUGEND-DOSB 2020'!I43)-1),RIGHT('JUGEND-DOSB 2020'!I43,2)))*$BC$15,"[mm]:ss")</f>
        <v>25:51</v>
      </c>
      <c r="AM15" s="103" t="str">
        <f>TEXT((TIME(0,LEFT('JUGEND-DOSB 2020'!J43,FIND(":",'JUGEND-DOSB 2020'!J43)-1),RIGHT('JUGEND-DOSB 2020'!J43,2)))*$BC$15,"[mm]:ss")</f>
        <v>22:33</v>
      </c>
      <c r="AN15" s="109" t="str">
        <f>TEXT((TIME(0,LEFT('JUGEND-DOSB 2020'!K43,FIND(":",'JUGEND-DOSB 2020'!K43)-1),RIGHT('JUGEND-DOSB 2020'!K43,2)))*$BC$15,"[mm]:ss")</f>
        <v>53:21</v>
      </c>
      <c r="AO15" s="102" t="str">
        <f>TEXT((TIME(0,LEFT('JUGEND-DOSB 2020'!L43,FIND(":",'JUGEND-DOSB 2020'!L43)-1),RIGHT('JUGEND-DOSB 2020'!L43,2)))*$BC$15,"[mm]:ss")</f>
        <v>45:06</v>
      </c>
      <c r="AP15" s="103" t="str">
        <f>TEXT((TIME(0,LEFT('JUGEND-DOSB 2020'!M43,FIND(":",'JUGEND-DOSB 2020'!M43)-1),RIGHT('JUGEND-DOSB 2020'!M43,2)))*$BC$15,"[mm]:ss")</f>
        <v>36:51</v>
      </c>
      <c r="AQ15" s="109" t="str">
        <f>TEXT((TIME(0,LEFT('JUGEND-DOSB 2020'!N43,FIND(":",'JUGEND-DOSB 2020'!N43)-1),RIGHT('JUGEND-DOSB 2020'!N43,2)))*$BC$15,"[mm]:ss")</f>
        <v>47:18</v>
      </c>
      <c r="AR15" s="102" t="str">
        <f>TEXT((TIME(0,LEFT('JUGEND-DOSB 2020'!O43,FIND(":",'JUGEND-DOSB 2020'!O43)-1),RIGHT('JUGEND-DOSB 2020'!O43,2)))*$BC$15,"[mm]:ss")</f>
        <v>40:42</v>
      </c>
      <c r="AS15" s="103" t="str">
        <f>TEXT((TIME(0,LEFT('JUGEND-DOSB 2020'!P43,FIND(":",'JUGEND-DOSB 2020'!P43)-1),RIGHT('JUGEND-DOSB 2020'!P43,2)))*$BC$15,"[mm]:ss")</f>
        <v>34:39</v>
      </c>
      <c r="AT15" s="109" t="str">
        <f>TEXT((TIME(0,LEFT('JUGEND-DOSB 2020'!Q43,FIND(":",'JUGEND-DOSB 2020'!Q43)-1),RIGHT('JUGEND-DOSB 2020'!Q43,2)))*$BC$15,"[mm]:ss")</f>
        <v>35:12</v>
      </c>
      <c r="AU15" s="102" t="str">
        <f>TEXT((TIME(0,LEFT('JUGEND-DOSB 2020'!R43,FIND(":",'JUGEND-DOSB 2020'!R43)-1),RIGHT('JUGEND-DOSB 2020'!R43,2)))*$BC$15,"[mm]:ss")</f>
        <v>30:48</v>
      </c>
      <c r="AV15" s="103" t="str">
        <f>TEXT((TIME(0,LEFT('JUGEND-DOSB 2020'!S43,FIND(":",'JUGEND-DOSB 2020'!S43)-1),RIGHT('JUGEND-DOSB 2020'!S43,2)))*$BC$15,"[mm]:ss")</f>
        <v>26:24</v>
      </c>
      <c r="AW15" s="109" t="str">
        <f>TEXT((TIME(0,LEFT('JUGEND-DOSB 2020'!T43,FIND(":",'JUGEND-DOSB 2020'!T43)-1),RIGHT('JUGEND-DOSB 2020'!T43,2)))*$BC$15,"[mm]:ss")</f>
        <v>29:42</v>
      </c>
      <c r="AX15" s="102" t="str">
        <f>TEXT((TIME(0,LEFT('JUGEND-DOSB 2020'!U43,FIND(":",'JUGEND-DOSB 2020'!U43)-1),RIGHT('JUGEND-DOSB 2020'!U43,2)))*$BC$15,"[mm]:ss")</f>
        <v>25:51</v>
      </c>
      <c r="AY15" s="103" t="str">
        <f>TEXT((TIME(0,LEFT('JUGEND-DOSB 2020'!V43,FIND(":",'JUGEND-DOSB 2020'!V43)-1),RIGHT('JUGEND-DOSB 2020'!V43,2)))*$BC$15,"[mm]:ss")</f>
        <v>22:33</v>
      </c>
      <c r="AZ15" s="182"/>
      <c r="BA15" s="183"/>
      <c r="BC15" s="143">
        <v>1.1000000000000001</v>
      </c>
      <c r="BD15" s="148" t="s">
        <v>32</v>
      </c>
    </row>
    <row r="16" spans="1:56" ht="18.600000000000001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H16*(1-$BE$62)</f>
        <v>191.25</v>
      </c>
      <c r="H16" s="149">
        <f>K16-12.5</f>
        <v>212.5</v>
      </c>
      <c r="I16" s="150">
        <f>H16*(1+$BE$62)</f>
        <v>233.75000000000003</v>
      </c>
      <c r="J16" s="160">
        <f>K16*(1-$BE$62)</f>
        <v>202.5</v>
      </c>
      <c r="K16" s="149">
        <f>N16-12.5</f>
        <v>225</v>
      </c>
      <c r="L16" s="150">
        <f>K16*(1+$BE$62)</f>
        <v>247.50000000000003</v>
      </c>
      <c r="M16" s="160">
        <f>N16*(1-$BE$62)</f>
        <v>213.75</v>
      </c>
      <c r="N16" s="149">
        <f>Q16-12.5</f>
        <v>237.5</v>
      </c>
      <c r="O16" s="150">
        <f>N16*(1+$BE$62)</f>
        <v>261.25</v>
      </c>
      <c r="P16" s="160">
        <f>Q16*(1-$BE$62)</f>
        <v>225</v>
      </c>
      <c r="Q16" s="149">
        <f>T16-12.5</f>
        <v>250</v>
      </c>
      <c r="R16" s="150">
        <f>Q16*(1+$BE$62)</f>
        <v>275</v>
      </c>
      <c r="S16" s="160">
        <f>T16*(1-$BE$62)</f>
        <v>236.25</v>
      </c>
      <c r="T16" s="149">
        <f>W16-12.5</f>
        <v>262.5</v>
      </c>
      <c r="U16" s="150">
        <f>T16*(1+$BE$62)</f>
        <v>288.75</v>
      </c>
      <c r="V16" s="160">
        <f>W16*(1-$BE$62)</f>
        <v>247.5</v>
      </c>
      <c r="W16" s="149">
        <f>H62-100</f>
        <v>275</v>
      </c>
      <c r="X16" s="150">
        <f>W16*(1+$BE$62)</f>
        <v>302.5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AI16*(1-$BE$62)</f>
        <v>249.75</v>
      </c>
      <c r="AI16" s="149">
        <f>AL16-12.5</f>
        <v>277.5</v>
      </c>
      <c r="AJ16" s="150">
        <f>AI16*(1+$BE$62)</f>
        <v>305.25</v>
      </c>
      <c r="AK16" s="160">
        <f>AL16*(1-$BE$62)</f>
        <v>261</v>
      </c>
      <c r="AL16" s="149">
        <f>AO16-12.5</f>
        <v>290</v>
      </c>
      <c r="AM16" s="150">
        <f>AL16*(1+$BE$62)</f>
        <v>319</v>
      </c>
      <c r="AN16" s="160">
        <f>AO16*(1-$BE$62)</f>
        <v>272.25</v>
      </c>
      <c r="AO16" s="149">
        <f>AR16-12.5</f>
        <v>302.5</v>
      </c>
      <c r="AP16" s="150">
        <f>AO16*(1+$BE$62)</f>
        <v>332.75</v>
      </c>
      <c r="AQ16" s="160">
        <f>AR16*(1-$BE$62)</f>
        <v>283.5</v>
      </c>
      <c r="AR16" s="149">
        <f>AU16-12.5</f>
        <v>315</v>
      </c>
      <c r="AS16" s="150">
        <f>AR16*(1+$BE$62)</f>
        <v>346.5</v>
      </c>
      <c r="AT16" s="160">
        <f>AU16*(1-$BE$62)</f>
        <v>294.75</v>
      </c>
      <c r="AU16" s="149">
        <f>AX16-12.5</f>
        <v>327.5</v>
      </c>
      <c r="AV16" s="150">
        <f>AU16*(1+$BE$62)</f>
        <v>360.25000000000006</v>
      </c>
      <c r="AW16" s="160">
        <f>AX16*(1-$BE$62)</f>
        <v>306</v>
      </c>
      <c r="AX16" s="149">
        <f>AI62-100</f>
        <v>340</v>
      </c>
      <c r="AY16" s="150">
        <f>AX16*(1+$BE$62)</f>
        <v>374.00000000000006</v>
      </c>
      <c r="AZ16" s="182"/>
      <c r="BA16" s="183"/>
      <c r="BD16" s="5"/>
    </row>
    <row r="17" spans="1:56" ht="18.600000000000001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H17*(1-$BE$62)</f>
        <v>315</v>
      </c>
      <c r="H17" s="149">
        <f>K17-15</f>
        <v>350</v>
      </c>
      <c r="I17" s="150">
        <f>H17*(1+$BE$62)</f>
        <v>385.00000000000006</v>
      </c>
      <c r="J17" s="160">
        <f>K17*(1-$BE$62)</f>
        <v>328.5</v>
      </c>
      <c r="K17" s="149">
        <f>N17-15</f>
        <v>365</v>
      </c>
      <c r="L17" s="150">
        <f>K17*(1+$BE$62)</f>
        <v>401.50000000000006</v>
      </c>
      <c r="M17" s="160">
        <f>N17*(1-$BE$62)</f>
        <v>342</v>
      </c>
      <c r="N17" s="149">
        <f>Q17-15</f>
        <v>380</v>
      </c>
      <c r="O17" s="150">
        <f>N17*(1+$BE$62)</f>
        <v>418.00000000000006</v>
      </c>
      <c r="P17" s="160">
        <f>Q17*(1-$BE$62)</f>
        <v>355.5</v>
      </c>
      <c r="Q17" s="149">
        <f>T17-15</f>
        <v>395</v>
      </c>
      <c r="R17" s="150">
        <f>Q17*(1+$BE$62)</f>
        <v>434.50000000000006</v>
      </c>
      <c r="S17" s="160">
        <f>T17*(1-$BE$62)</f>
        <v>369</v>
      </c>
      <c r="T17" s="149">
        <f>W17-15</f>
        <v>410</v>
      </c>
      <c r="U17" s="150">
        <f>T17*(1+$BE$62)</f>
        <v>451.00000000000006</v>
      </c>
      <c r="V17" s="160">
        <f>W17*(1-$BE$62)</f>
        <v>382.5</v>
      </c>
      <c r="W17" s="149">
        <f>H63-100</f>
        <v>425</v>
      </c>
      <c r="X17" s="150">
        <f>W17*(1+$BE$62)</f>
        <v>467.50000000000006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AI17*(1-$BE$62)</f>
        <v>382.5</v>
      </c>
      <c r="AI17" s="149">
        <f>AL17-15</f>
        <v>425</v>
      </c>
      <c r="AJ17" s="150">
        <f>AI17*(1+$BE$62)</f>
        <v>467.50000000000006</v>
      </c>
      <c r="AK17" s="160">
        <f>AL17*(1-$BE$62)</f>
        <v>396</v>
      </c>
      <c r="AL17" s="149">
        <f>AO17-15</f>
        <v>440</v>
      </c>
      <c r="AM17" s="150">
        <f>AL17*(1+$BE$62)</f>
        <v>484.00000000000006</v>
      </c>
      <c r="AN17" s="160">
        <f>AO17*(1-$BE$62)</f>
        <v>409.5</v>
      </c>
      <c r="AO17" s="149">
        <f>AR17-15</f>
        <v>455</v>
      </c>
      <c r="AP17" s="150">
        <f>AO17*(1+$BE$62)</f>
        <v>500.50000000000006</v>
      </c>
      <c r="AQ17" s="160">
        <f>AR17*(1-$BE$62)</f>
        <v>423</v>
      </c>
      <c r="AR17" s="149">
        <f>AU17-15</f>
        <v>470</v>
      </c>
      <c r="AS17" s="150">
        <f>AR17*(1+$BE$62)</f>
        <v>517</v>
      </c>
      <c r="AT17" s="160">
        <f>AU17*(1-$BE$62)</f>
        <v>436.5</v>
      </c>
      <c r="AU17" s="149">
        <f>AX17-15</f>
        <v>485</v>
      </c>
      <c r="AV17" s="150">
        <f>AU17*(1+$BE$62)</f>
        <v>533.5</v>
      </c>
      <c r="AW17" s="160">
        <f>AX17*(1-$BE$62)</f>
        <v>450</v>
      </c>
      <c r="AX17" s="149">
        <f>AI63-100</f>
        <v>500</v>
      </c>
      <c r="AY17" s="150">
        <f>AX17*(1+$BE$62)</f>
        <v>550</v>
      </c>
      <c r="AZ17" s="182"/>
      <c r="BA17" s="183"/>
      <c r="BD17" s="5"/>
    </row>
    <row r="18" spans="1:56" ht="18.600000000000001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H18*(1-$BE$62)</f>
        <v>261</v>
      </c>
      <c r="H18" s="149">
        <f>K18-15</f>
        <v>290</v>
      </c>
      <c r="I18" s="150">
        <f>H18*(1+$BE$62)</f>
        <v>319</v>
      </c>
      <c r="J18" s="160">
        <f>K18*(1-$BE$62)</f>
        <v>274.5</v>
      </c>
      <c r="K18" s="149">
        <f>N18-15</f>
        <v>305</v>
      </c>
      <c r="L18" s="150">
        <f>K18*(1+$BE$62)</f>
        <v>335.5</v>
      </c>
      <c r="M18" s="160">
        <f>N18*(1-$BE$62)</f>
        <v>288</v>
      </c>
      <c r="N18" s="149">
        <f>Q18-15</f>
        <v>320</v>
      </c>
      <c r="O18" s="150">
        <f>N18*(1+$BE$62)</f>
        <v>352</v>
      </c>
      <c r="P18" s="160">
        <f>Q18*(1-$BE$62)</f>
        <v>301.5</v>
      </c>
      <c r="Q18" s="149">
        <f>T18-15</f>
        <v>335</v>
      </c>
      <c r="R18" s="150">
        <f>Q18*(1+$BE$62)</f>
        <v>368.50000000000006</v>
      </c>
      <c r="S18" s="160">
        <f>T18*(1-$BE$62)</f>
        <v>315</v>
      </c>
      <c r="T18" s="149">
        <f>W18-15</f>
        <v>350</v>
      </c>
      <c r="U18" s="150">
        <f>T18*(1+$BE$62)</f>
        <v>385.00000000000006</v>
      </c>
      <c r="V18" s="160">
        <f>W18*(1-$BE$62)</f>
        <v>328.5</v>
      </c>
      <c r="W18" s="149">
        <f>H64-100</f>
        <v>365</v>
      </c>
      <c r="X18" s="150">
        <f>W18*(1+$BE$62)</f>
        <v>401.50000000000006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AI18*(1-$BE$62)</f>
        <v>324</v>
      </c>
      <c r="AI18" s="149">
        <f>AL18-15</f>
        <v>360</v>
      </c>
      <c r="AJ18" s="150">
        <f>AI18*(1+$BE$62)</f>
        <v>396.00000000000006</v>
      </c>
      <c r="AK18" s="160">
        <f>AL18*(1-$BE$62)</f>
        <v>337.5</v>
      </c>
      <c r="AL18" s="149">
        <f>AO18-15</f>
        <v>375</v>
      </c>
      <c r="AM18" s="150">
        <f>AL18*(1+$BE$62)</f>
        <v>412.50000000000006</v>
      </c>
      <c r="AN18" s="160">
        <f>AO18*(1-$BE$62)</f>
        <v>351</v>
      </c>
      <c r="AO18" s="149">
        <f>AR18-15</f>
        <v>390</v>
      </c>
      <c r="AP18" s="150">
        <f>AO18*(1+$BE$62)</f>
        <v>429.00000000000006</v>
      </c>
      <c r="AQ18" s="160">
        <f>AR18*(1-$BE$62)</f>
        <v>364.5</v>
      </c>
      <c r="AR18" s="149">
        <f>AU18-15</f>
        <v>405</v>
      </c>
      <c r="AS18" s="150">
        <f>AR18*(1+$BE$62)</f>
        <v>445.50000000000006</v>
      </c>
      <c r="AT18" s="160">
        <f>AU18*(1-$BE$62)</f>
        <v>378</v>
      </c>
      <c r="AU18" s="149">
        <f>AX18-15</f>
        <v>420</v>
      </c>
      <c r="AV18" s="150">
        <f>AU18*(1+$BE$62)</f>
        <v>462.00000000000006</v>
      </c>
      <c r="AW18" s="160">
        <f>AX18*(1-$BE$62)</f>
        <v>391.5</v>
      </c>
      <c r="AX18" s="149">
        <f>AI64-100</f>
        <v>435</v>
      </c>
      <c r="AY18" s="150">
        <f>AX18*(1+$BE$62)</f>
        <v>478.50000000000006</v>
      </c>
      <c r="AZ18" s="182"/>
      <c r="BA18" s="183"/>
      <c r="BD18" s="5"/>
    </row>
    <row r="19" spans="1:56" ht="18.600000000000001" customHeight="1" thickBot="1" x14ac:dyDescent="0.25">
      <c r="A19" s="902"/>
      <c r="B19"/>
      <c r="C19" s="845"/>
      <c r="D19" s="797"/>
      <c r="E19" s="107" t="s">
        <v>44</v>
      </c>
      <c r="F19" s="58" t="s">
        <v>430</v>
      </c>
      <c r="G19" s="160">
        <f>H19*(1-$BE$62)</f>
        <v>265.5</v>
      </c>
      <c r="H19" s="149">
        <f>K19-15</f>
        <v>295</v>
      </c>
      <c r="I19" s="150">
        <f>H19*(1+$BE$62)</f>
        <v>324.5</v>
      </c>
      <c r="J19" s="160">
        <f>K19*(1-$BE$62)</f>
        <v>279</v>
      </c>
      <c r="K19" s="149">
        <f>N19-15</f>
        <v>310</v>
      </c>
      <c r="L19" s="150">
        <f>K19*(1+$BE$62)</f>
        <v>341</v>
      </c>
      <c r="M19" s="160">
        <f>N19*(1-$BE$62)</f>
        <v>292.5</v>
      </c>
      <c r="N19" s="149">
        <f>Q19-15</f>
        <v>325</v>
      </c>
      <c r="O19" s="150">
        <f>N19*(1+$BE$62)</f>
        <v>357.50000000000006</v>
      </c>
      <c r="P19" s="160">
        <f>Q19*(1-$BE$62)</f>
        <v>306</v>
      </c>
      <c r="Q19" s="149">
        <f>T19-15</f>
        <v>340</v>
      </c>
      <c r="R19" s="150">
        <f>Q19*(1+$BE$62)</f>
        <v>374.00000000000006</v>
      </c>
      <c r="S19" s="164">
        <f>T19*(1-$BE$62)</f>
        <v>319.5</v>
      </c>
      <c r="T19" s="165">
        <f>W19-15</f>
        <v>355</v>
      </c>
      <c r="U19" s="166">
        <f>T19*(1+$BE$62)</f>
        <v>390.50000000000006</v>
      </c>
      <c r="V19" s="164">
        <f>W19*(1-$BE$62)</f>
        <v>333</v>
      </c>
      <c r="W19" s="165">
        <f>H65-100</f>
        <v>370</v>
      </c>
      <c r="X19" s="166">
        <f>W19*(1+$BE$62)</f>
        <v>407.00000000000006</v>
      </c>
      <c r="Y19" s="186"/>
      <c r="Z19" s="187"/>
      <c r="AB19" s="902"/>
      <c r="AC19"/>
      <c r="AD19" s="845"/>
      <c r="AE19" s="797"/>
      <c r="AF19" s="107" t="s">
        <v>44</v>
      </c>
      <c r="AG19" s="58" t="s">
        <v>430</v>
      </c>
      <c r="AH19" s="164">
        <f>AI19*(1-$BE$62)</f>
        <v>328.5</v>
      </c>
      <c r="AI19" s="165">
        <f>AL19-15</f>
        <v>365</v>
      </c>
      <c r="AJ19" s="166">
        <f>AI19*(1+$BE$62)</f>
        <v>401.50000000000006</v>
      </c>
      <c r="AK19" s="164">
        <f>AL19*(1-$BE$62)</f>
        <v>342</v>
      </c>
      <c r="AL19" s="165">
        <f>AO19-15</f>
        <v>380</v>
      </c>
      <c r="AM19" s="166">
        <f>AL19*(1+$BE$62)</f>
        <v>418.00000000000006</v>
      </c>
      <c r="AN19" s="164">
        <f>AO19*(1-$BE$62)</f>
        <v>355.5</v>
      </c>
      <c r="AO19" s="165">
        <f>AR19-15</f>
        <v>395</v>
      </c>
      <c r="AP19" s="166">
        <f>AO19*(1+$BE$62)</f>
        <v>434.50000000000006</v>
      </c>
      <c r="AQ19" s="164">
        <f>AR19*(1-$BE$62)</f>
        <v>369</v>
      </c>
      <c r="AR19" s="165">
        <f>AU19-15</f>
        <v>410</v>
      </c>
      <c r="AS19" s="166">
        <f>AR19*(1+$BE$62)</f>
        <v>451.00000000000006</v>
      </c>
      <c r="AT19" s="164">
        <f>AU19*(1-$BE$62)</f>
        <v>382.5</v>
      </c>
      <c r="AU19" s="165">
        <f>AX19-15</f>
        <v>425</v>
      </c>
      <c r="AV19" s="166">
        <f>AU19*(1+$BE$62)</f>
        <v>467.50000000000006</v>
      </c>
      <c r="AW19" s="164">
        <f>AX19*(1-$BE$62)</f>
        <v>396</v>
      </c>
      <c r="AX19" s="165">
        <f>AI65-100</f>
        <v>440</v>
      </c>
      <c r="AY19" s="166">
        <f>AX19*(1+$BE$62)</f>
        <v>484.00000000000006</v>
      </c>
      <c r="AZ19" s="186"/>
      <c r="BA19" s="187"/>
      <c r="BD19" s="146"/>
    </row>
    <row r="20" spans="1:56" ht="18.600000000000001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85" t="s">
        <v>16</v>
      </c>
      <c r="AG20" s="822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6" ht="18.600000000000001" customHeight="1" x14ac:dyDescent="0.2">
      <c r="A21" s="902"/>
      <c r="B21"/>
      <c r="C21" s="845"/>
      <c r="D21" s="796"/>
      <c r="E21" s="792"/>
      <c r="F21" s="794"/>
      <c r="G21" s="28">
        <f>'JUGEND-DOSB 2020'!E14*$BC$21</f>
        <v>5.4</v>
      </c>
      <c r="H21" s="29">
        <f>'JUGEND-DOSB 2020'!F14*$BC$21</f>
        <v>8.1</v>
      </c>
      <c r="I21" s="707">
        <f>'JUGEND-DOSB 2020'!G14*$BC$21</f>
        <v>10.8</v>
      </c>
      <c r="J21" s="67">
        <f>'JUGEND-DOSB 2020'!H14*$BC$21</f>
        <v>8.1</v>
      </c>
      <c r="K21" s="29">
        <f>'JUGEND-DOSB 2020'!I14*$BC$21</f>
        <v>10.8</v>
      </c>
      <c r="L21" s="38">
        <f>'JUGEND-DOSB 2020'!J14*$BC$21</f>
        <v>13.5</v>
      </c>
      <c r="M21" s="67">
        <f>'JUGEND-DOSB 2020'!K14*$BC$21</f>
        <v>9.9</v>
      </c>
      <c r="N21" s="29">
        <f>'JUGEND-DOSB 2020'!L14*$BC$21</f>
        <v>13.5</v>
      </c>
      <c r="O21" s="38">
        <f>'JUGEND-DOSB 2020'!M14*$BC$21</f>
        <v>16.2</v>
      </c>
      <c r="P21" s="708">
        <f>'JUGEND-DOSB 2020'!N14*$BC$21</f>
        <v>13.5</v>
      </c>
      <c r="Q21" s="709">
        <f>'JUGEND-DOSB 2020'!O14*$BC$21</f>
        <v>16.2</v>
      </c>
      <c r="R21" s="707">
        <f>'JUGEND-DOSB 2020'!P14*$BC$21</f>
        <v>19.8</v>
      </c>
      <c r="S21" s="67">
        <f>'JUGEND-DOSB 2020'!Q14*$BC$21</f>
        <v>18</v>
      </c>
      <c r="T21" s="29">
        <f>'JUGEND-DOSB 2020'!R14*$BC$21</f>
        <v>21.6</v>
      </c>
      <c r="U21" s="38">
        <f>'JUGEND-DOSB 2020'!S14*$BC$21</f>
        <v>24.3</v>
      </c>
      <c r="V21" s="67">
        <f>'JUGEND-DOSB 2020'!T14*$BC$21</f>
        <v>21.6</v>
      </c>
      <c r="W21" s="29">
        <f>'JUGEND-DOSB 2020'!U14*$BC$21</f>
        <v>24.3</v>
      </c>
      <c r="X21" s="707">
        <f>'JUGEND-DOSB 2020'!V14*$BC$21</f>
        <v>27.900000000000002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2020'!E45*$BC$21</f>
        <v>10.8</v>
      </c>
      <c r="AI21" s="29">
        <f>'JUGEND-DOSB 2020'!F45*$BC$21</f>
        <v>13.5</v>
      </c>
      <c r="AJ21" s="38">
        <f>'JUGEND-DOSB 2020'!G45*$BC$21</f>
        <v>15.3</v>
      </c>
      <c r="AK21" s="67">
        <f>'JUGEND-DOSB 2020'!H45*$BC$21</f>
        <v>15.3</v>
      </c>
      <c r="AL21" s="29">
        <f>'JUGEND-DOSB 2020'!I45*$BC$21</f>
        <v>18</v>
      </c>
      <c r="AM21" s="38">
        <f>'JUGEND-DOSB 2020'!J45*$BC$21</f>
        <v>20.7</v>
      </c>
      <c r="AN21" s="67">
        <f>'JUGEND-DOSB 2020'!K45*$BC$21</f>
        <v>18.900000000000002</v>
      </c>
      <c r="AO21" s="29">
        <f>'JUGEND-DOSB 2020'!L45*$BC$21</f>
        <v>22.5</v>
      </c>
      <c r="AP21" s="38">
        <f>'JUGEND-DOSB 2020'!M45*$BC$21</f>
        <v>25.2</v>
      </c>
      <c r="AQ21" s="67">
        <f>'JUGEND-DOSB 2020'!N45*$BC$21</f>
        <v>23.400000000000002</v>
      </c>
      <c r="AR21" s="29">
        <f>'JUGEND-DOSB 2020'!O45*$BC$21</f>
        <v>27</v>
      </c>
      <c r="AS21" s="38">
        <f>'JUGEND-DOSB 2020'!P45*$BC$21</f>
        <v>29.7</v>
      </c>
      <c r="AT21" s="67">
        <f>'JUGEND-DOSB 2020'!Q45*$BC$21</f>
        <v>27</v>
      </c>
      <c r="AU21" s="29">
        <f>'JUGEND-DOSB 2020'!R45*$BC$21</f>
        <v>30.6</v>
      </c>
      <c r="AV21" s="38">
        <f>'JUGEND-DOSB 2020'!S45*$BC$21</f>
        <v>33.300000000000004</v>
      </c>
      <c r="AW21" s="701">
        <f>'JUGEND-DOSB 2020'!T45*$BC$21</f>
        <v>30.6</v>
      </c>
      <c r="AX21" s="702">
        <f>'JUGEND-DOSB 2020'!U45*$BC$21</f>
        <v>34.200000000000003</v>
      </c>
      <c r="AY21" s="703">
        <f>'JUGEND-DOSB 2020'!V45*$BC$21</f>
        <v>37.800000000000004</v>
      </c>
      <c r="AZ21" s="182"/>
      <c r="BA21" s="188"/>
      <c r="BC21" s="143">
        <v>0.9</v>
      </c>
      <c r="BD21" s="148" t="s">
        <v>420</v>
      </c>
    </row>
    <row r="22" spans="1:56" ht="18.600000000000001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2" t="s">
        <v>340</v>
      </c>
      <c r="Q22" s="783"/>
      <c r="R22" s="784"/>
      <c r="S22" s="783" t="s">
        <v>96</v>
      </c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3" t="s">
        <v>96</v>
      </c>
      <c r="AR22" s="783"/>
      <c r="AS22" s="784"/>
      <c r="AT22" s="783" t="s">
        <v>219</v>
      </c>
      <c r="AU22" s="783"/>
      <c r="AV22" s="784"/>
      <c r="AW22" s="783" t="s">
        <v>220</v>
      </c>
      <c r="AX22" s="783"/>
      <c r="AY22" s="784"/>
      <c r="AZ22" s="182"/>
      <c r="BA22" s="188"/>
    </row>
    <row r="23" spans="1:56" ht="18.600000000000001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4.0374999999999996</v>
      </c>
      <c r="Q23" s="29">
        <f>'JUGEND-DOSB 2020'!O16*$BC$23</f>
        <v>4.4624999999999995</v>
      </c>
      <c r="R23" s="38">
        <f>'JUGEND-DOSB 2020'!P16*$BC$23</f>
        <v>4.8875000000000002</v>
      </c>
      <c r="S23" s="67">
        <f>'JUGEND-DOSB 2020'!Q16*$BC$23</f>
        <v>4.6749999999999998</v>
      </c>
      <c r="T23" s="29">
        <f>'JUGEND-DOSB 2020'!R16*$BC$23</f>
        <v>5.0999999999999996</v>
      </c>
      <c r="U23" s="38">
        <f>'JUGEND-DOSB 2020'!S16*$BC$23</f>
        <v>5.5249999999999995</v>
      </c>
      <c r="V23" s="67">
        <f>'JUGEND-DOSB 2020'!T16*$BC$23</f>
        <v>4.8875000000000002</v>
      </c>
      <c r="W23" s="29">
        <f>'JUGEND-DOSB 2020'!U16*$BC$23</f>
        <v>5.3125</v>
      </c>
      <c r="X23" s="38">
        <f>'JUGEND-DOSB 2020'!V16*$BC$23</f>
        <v>5.7374999999999998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5.3125</v>
      </c>
      <c r="AR23" s="29">
        <f>'JUGEND-DOSB 2020'!O47*$BC$23</f>
        <v>5.7374999999999998</v>
      </c>
      <c r="AS23" s="38">
        <f>'JUGEND-DOSB 2020'!P47*$BC$23</f>
        <v>6.1624999999999996</v>
      </c>
      <c r="AT23" s="67">
        <f>'JUGEND-DOSB 2020'!Q47*$BC$23</f>
        <v>5.95</v>
      </c>
      <c r="AU23" s="29">
        <f>'JUGEND-DOSB 2020'!R47*$BC$23</f>
        <v>6.375</v>
      </c>
      <c r="AV23" s="38">
        <f>'JUGEND-DOSB 2020'!S47*$BC$23</f>
        <v>6.8</v>
      </c>
      <c r="AW23" s="67">
        <f>'JUGEND-DOSB 2020'!T47*$BC$23</f>
        <v>6.375</v>
      </c>
      <c r="AX23" s="29">
        <f>'JUGEND-DOSB 2020'!U47*$BC$23</f>
        <v>6.8</v>
      </c>
      <c r="AY23" s="38">
        <f>'JUGEND-DOSB 2020'!V47*$BC$23</f>
        <v>7.2249999999999996</v>
      </c>
      <c r="AZ23" s="184"/>
      <c r="BA23" s="185"/>
      <c r="BC23" s="143">
        <v>0.85</v>
      </c>
      <c r="BD23" s="148" t="s">
        <v>26</v>
      </c>
    </row>
    <row r="24" spans="1:56" ht="18.600000000000001" customHeight="1" x14ac:dyDescent="0.2">
      <c r="A24" s="902"/>
      <c r="B24"/>
      <c r="C24" s="845"/>
      <c r="D24" s="796"/>
      <c r="E24" s="106" t="s">
        <v>21</v>
      </c>
      <c r="F24" s="104" t="s">
        <v>27</v>
      </c>
      <c r="G24" s="124"/>
      <c r="H24" s="125"/>
      <c r="I24" s="126"/>
      <c r="J24" s="127"/>
      <c r="K24" s="125"/>
      <c r="L24" s="126"/>
      <c r="M24" s="127"/>
      <c r="N24" s="125"/>
      <c r="O24" s="126"/>
      <c r="P24" s="67">
        <f>P23*$BC$24</f>
        <v>6.8637499999999996</v>
      </c>
      <c r="Q24" s="67">
        <f t="shared" ref="Q24:X24" si="0">Q23*$BC$24</f>
        <v>7.5862499999999988</v>
      </c>
      <c r="R24" s="38">
        <f t="shared" si="0"/>
        <v>8.3087499999999999</v>
      </c>
      <c r="S24" s="67">
        <f t="shared" si="0"/>
        <v>7.9474999999999998</v>
      </c>
      <c r="T24" s="67">
        <f t="shared" si="0"/>
        <v>8.67</v>
      </c>
      <c r="U24" s="38">
        <f t="shared" si="0"/>
        <v>9.3924999999999983</v>
      </c>
      <c r="V24" s="67">
        <f t="shared" si="0"/>
        <v>8.3087499999999999</v>
      </c>
      <c r="W24" s="67">
        <f t="shared" si="0"/>
        <v>9.03125</v>
      </c>
      <c r="X24" s="67">
        <f t="shared" si="0"/>
        <v>9.7537500000000001</v>
      </c>
      <c r="Y24" s="184"/>
      <c r="Z24" s="185"/>
      <c r="AB24" s="902"/>
      <c r="AC24"/>
      <c r="AD24" s="845"/>
      <c r="AE24" s="796"/>
      <c r="AF24" s="106" t="s">
        <v>21</v>
      </c>
      <c r="AG24" s="104" t="s">
        <v>27</v>
      </c>
      <c r="AH24" s="124"/>
      <c r="AI24" s="125"/>
      <c r="AJ24" s="126"/>
      <c r="AK24" s="127"/>
      <c r="AL24" s="125"/>
      <c r="AM24" s="126"/>
      <c r="AN24" s="127"/>
      <c r="AO24" s="125"/>
      <c r="AP24" s="126"/>
      <c r="AQ24" s="67">
        <f t="shared" ref="AQ24:AY24" si="1">AQ23*$BC$24</f>
        <v>9.03125</v>
      </c>
      <c r="AR24" s="67">
        <f t="shared" si="1"/>
        <v>9.7537500000000001</v>
      </c>
      <c r="AS24" s="38">
        <f t="shared" si="1"/>
        <v>10.476249999999999</v>
      </c>
      <c r="AT24" s="67">
        <f t="shared" si="1"/>
        <v>10.115</v>
      </c>
      <c r="AU24" s="67">
        <f t="shared" si="1"/>
        <v>10.8375</v>
      </c>
      <c r="AV24" s="38">
        <f t="shared" si="1"/>
        <v>11.559999999999999</v>
      </c>
      <c r="AW24" s="67">
        <f t="shared" si="1"/>
        <v>10.8375</v>
      </c>
      <c r="AX24" s="67">
        <f t="shared" si="1"/>
        <v>11.559999999999999</v>
      </c>
      <c r="AY24" s="67">
        <f t="shared" si="1"/>
        <v>12.282499999999999</v>
      </c>
      <c r="AZ24" s="184"/>
      <c r="BA24" s="185"/>
      <c r="BC24" s="145">
        <v>1.7</v>
      </c>
      <c r="BD24" s="146" t="s">
        <v>27</v>
      </c>
    </row>
    <row r="25" spans="1:56" ht="18.600000000000001" customHeight="1" x14ac:dyDescent="0.2">
      <c r="A25" s="902"/>
      <c r="B25"/>
      <c r="C25" s="845"/>
      <c r="D25" s="796"/>
      <c r="E25" s="106" t="s">
        <v>22</v>
      </c>
      <c r="F25" s="104" t="s">
        <v>92</v>
      </c>
      <c r="G25" s="28">
        <f>'JUGEND-DOSB 2020'!E17*$BC$25</f>
        <v>0.94500000000000006</v>
      </c>
      <c r="H25" s="29">
        <f>'JUGEND-DOSB 2020'!F17*$BC$25</f>
        <v>1.125</v>
      </c>
      <c r="I25" s="38">
        <f>'JUGEND-DOSB 2020'!G17*$BC$25</f>
        <v>1.26</v>
      </c>
      <c r="J25" s="67">
        <f>'JUGEND-DOSB 2020'!H17*$BC$25</f>
        <v>1.0349999999999999</v>
      </c>
      <c r="K25" s="29">
        <f>'JUGEND-DOSB 2020'!I17*$BC$25</f>
        <v>1.1700000000000002</v>
      </c>
      <c r="L25" s="38">
        <f>'JUGEND-DOSB 2020'!J17*$BC$25</f>
        <v>1.35</v>
      </c>
      <c r="M25" s="67">
        <f>'JUGEND-DOSB 2020'!K17*$BC$25</f>
        <v>1.1700000000000002</v>
      </c>
      <c r="N25" s="29">
        <f>'JUGEND-DOSB 2020'!L17*$BC$25</f>
        <v>1.3049999999999999</v>
      </c>
      <c r="O25" s="38">
        <f>'JUGEND-DOSB 2020'!M17*$BC$25</f>
        <v>1.4849999999999999</v>
      </c>
      <c r="P25" s="67">
        <f>'JUGEND-DOSB 2020'!N17*$BC$25</f>
        <v>1.26</v>
      </c>
      <c r="Q25" s="29">
        <f>'JUGEND-DOSB 2020'!O17*$BC$25</f>
        <v>1.4400000000000002</v>
      </c>
      <c r="R25" s="38">
        <f>'JUGEND-DOSB 2020'!P17*$BC$25</f>
        <v>1.62</v>
      </c>
      <c r="S25" s="67">
        <f>'JUGEND-DOSB 2020'!Q17*$BC$25</f>
        <v>1.395</v>
      </c>
      <c r="T25" s="29">
        <f>'JUGEND-DOSB 2020'!R17*$BC$25</f>
        <v>1.53</v>
      </c>
      <c r="U25" s="38">
        <f>'JUGEND-DOSB 2020'!S17*$BC$25</f>
        <v>1.71</v>
      </c>
      <c r="V25" s="67">
        <f>'JUGEND-DOSB 2020'!T17*$BC$25</f>
        <v>1.4849999999999999</v>
      </c>
      <c r="W25" s="29">
        <f>'JUGEND-DOSB 2020'!U17*$BC$25</f>
        <v>1.62</v>
      </c>
      <c r="X25" s="38">
        <f>'JUGEND-DOSB 2020'!V17*$BC$25</f>
        <v>1.8</v>
      </c>
      <c r="Y25" s="182"/>
      <c r="Z25" s="188"/>
      <c r="AB25" s="902"/>
      <c r="AC25"/>
      <c r="AD25" s="845"/>
      <c r="AE25" s="796"/>
      <c r="AF25" s="106" t="s">
        <v>22</v>
      </c>
      <c r="AG25" s="104" t="s">
        <v>92</v>
      </c>
      <c r="AH25" s="28">
        <f>'JUGEND-DOSB 2020'!E48*$BC$25</f>
        <v>1.0349999999999999</v>
      </c>
      <c r="AI25" s="29">
        <f>'JUGEND-DOSB 2020'!F48*$BC$25</f>
        <v>1.2150000000000001</v>
      </c>
      <c r="AJ25" s="38">
        <f>'JUGEND-DOSB 2020'!G48*$BC$25</f>
        <v>1.35</v>
      </c>
      <c r="AK25" s="67">
        <f>'JUGEND-DOSB 2020'!H48*$BC$25</f>
        <v>1.1700000000000002</v>
      </c>
      <c r="AL25" s="29">
        <f>'JUGEND-DOSB 2020'!I48*$BC$25</f>
        <v>1.35</v>
      </c>
      <c r="AM25" s="38">
        <f>'JUGEND-DOSB 2020'!J48*$BC$25</f>
        <v>1.4849999999999999</v>
      </c>
      <c r="AN25" s="67">
        <f>'JUGEND-DOSB 2020'!K48*$BC$25</f>
        <v>1.35</v>
      </c>
      <c r="AO25" s="29">
        <f>'JUGEND-DOSB 2020'!L48*$BC$25</f>
        <v>1.53</v>
      </c>
      <c r="AP25" s="38">
        <f>'JUGEND-DOSB 2020'!M48*$BC$25</f>
        <v>1.665</v>
      </c>
      <c r="AQ25" s="67">
        <f>'JUGEND-DOSB 2020'!N48*$BC$25</f>
        <v>1.53</v>
      </c>
      <c r="AR25" s="29">
        <f>'JUGEND-DOSB 2020'!O48*$BC$25</f>
        <v>1.71</v>
      </c>
      <c r="AS25" s="38">
        <f>'JUGEND-DOSB 2020'!P48*$BC$25</f>
        <v>1.845</v>
      </c>
      <c r="AT25" s="67">
        <f>'JUGEND-DOSB 2020'!Q48*$BC$25</f>
        <v>1.71</v>
      </c>
      <c r="AU25" s="29">
        <f>'JUGEND-DOSB 2020'!R48*$BC$25</f>
        <v>1.845</v>
      </c>
      <c r="AV25" s="38">
        <f>'JUGEND-DOSB 2020'!S48*$BC$25</f>
        <v>2.0249999999999999</v>
      </c>
      <c r="AW25" s="67">
        <f>'JUGEND-DOSB 2020'!T48*$BC$25</f>
        <v>1.845</v>
      </c>
      <c r="AX25" s="29">
        <f>'JUGEND-DOSB 2020'!U48*$BC$25</f>
        <v>1.9800000000000002</v>
      </c>
      <c r="AY25" s="38">
        <f>'JUGEND-DOSB 2020'!V48*$BC$25</f>
        <v>2.16</v>
      </c>
      <c r="AZ25" s="182"/>
      <c r="BA25" s="188"/>
      <c r="BC25" s="143">
        <v>0.9</v>
      </c>
      <c r="BD25" s="146" t="s">
        <v>92</v>
      </c>
    </row>
    <row r="26" spans="1:56" s="158" customFormat="1" ht="18.600000000000001" customHeight="1" thickBot="1" x14ac:dyDescent="0.25">
      <c r="A26" s="902"/>
      <c r="C26" s="845"/>
      <c r="D26" s="796"/>
      <c r="E26" s="106" t="s">
        <v>23</v>
      </c>
      <c r="F26" s="564" t="s">
        <v>613</v>
      </c>
      <c r="G26" s="67">
        <f t="shared" ref="G26:U26" si="2">J26-0.5</f>
        <v>3.75</v>
      </c>
      <c r="H26" s="29">
        <f t="shared" si="2"/>
        <v>4.2</v>
      </c>
      <c r="I26" s="38">
        <f t="shared" si="2"/>
        <v>4.875</v>
      </c>
      <c r="J26" s="67">
        <f t="shared" si="2"/>
        <v>4.25</v>
      </c>
      <c r="K26" s="29">
        <f t="shared" si="2"/>
        <v>4.7</v>
      </c>
      <c r="L26" s="38">
        <f t="shared" si="2"/>
        <v>5.375</v>
      </c>
      <c r="M26" s="67">
        <f t="shared" si="2"/>
        <v>4.75</v>
      </c>
      <c r="N26" s="29">
        <f t="shared" si="2"/>
        <v>5.2</v>
      </c>
      <c r="O26" s="38">
        <f t="shared" si="2"/>
        <v>5.875</v>
      </c>
      <c r="P26" s="67">
        <f t="shared" si="2"/>
        <v>5.25</v>
      </c>
      <c r="Q26" s="29">
        <f t="shared" si="2"/>
        <v>5.7</v>
      </c>
      <c r="R26" s="38">
        <f t="shared" si="2"/>
        <v>6.375</v>
      </c>
      <c r="S26" s="67">
        <f t="shared" si="2"/>
        <v>5.75</v>
      </c>
      <c r="T26" s="29">
        <f t="shared" si="2"/>
        <v>6.2</v>
      </c>
      <c r="U26" s="38">
        <f t="shared" si="2"/>
        <v>6.875</v>
      </c>
      <c r="V26" s="67">
        <f>G66-0.5</f>
        <v>6.25</v>
      </c>
      <c r="W26" s="29">
        <f>H66-0.5</f>
        <v>6.7</v>
      </c>
      <c r="X26" s="38">
        <f>I66-0.5</f>
        <v>7.375</v>
      </c>
      <c r="Y26" s="186"/>
      <c r="Z26" s="187"/>
      <c r="AB26" s="902"/>
      <c r="AD26" s="845"/>
      <c r="AE26" s="796"/>
      <c r="AF26" s="106" t="s">
        <v>23</v>
      </c>
      <c r="AG26" s="564" t="s">
        <v>613</v>
      </c>
      <c r="AH26" s="67">
        <f t="shared" ref="AH26:AV26" si="3">AK26-0.5</f>
        <v>6.2249999999999996</v>
      </c>
      <c r="AI26" s="29">
        <f t="shared" si="3"/>
        <v>6.9</v>
      </c>
      <c r="AJ26" s="38">
        <f t="shared" si="3"/>
        <v>7.5750000000000011</v>
      </c>
      <c r="AK26" s="67">
        <f t="shared" si="3"/>
        <v>6.7249999999999996</v>
      </c>
      <c r="AL26" s="29">
        <f t="shared" si="3"/>
        <v>7.4</v>
      </c>
      <c r="AM26" s="38">
        <f t="shared" si="3"/>
        <v>8.0750000000000011</v>
      </c>
      <c r="AN26" s="37">
        <f t="shared" si="3"/>
        <v>7.2249999999999996</v>
      </c>
      <c r="AO26" s="19">
        <f t="shared" si="3"/>
        <v>7.9</v>
      </c>
      <c r="AP26" s="21">
        <f t="shared" si="3"/>
        <v>8.5750000000000011</v>
      </c>
      <c r="AQ26" s="63">
        <f t="shared" si="3"/>
        <v>7.7249999999999996</v>
      </c>
      <c r="AR26" s="19">
        <f t="shared" si="3"/>
        <v>8.4</v>
      </c>
      <c r="AS26" s="21">
        <f t="shared" si="3"/>
        <v>9.0750000000000011</v>
      </c>
      <c r="AT26" s="63">
        <f t="shared" si="3"/>
        <v>8.2249999999999996</v>
      </c>
      <c r="AU26" s="19">
        <f t="shared" si="3"/>
        <v>8.9</v>
      </c>
      <c r="AV26" s="21">
        <f t="shared" si="3"/>
        <v>9.5750000000000011</v>
      </c>
      <c r="AW26" s="63">
        <f>AH66-0.5</f>
        <v>8.7249999999999996</v>
      </c>
      <c r="AX26" s="19">
        <f>AI66-0.5</f>
        <v>9.4</v>
      </c>
      <c r="AY26" s="21">
        <f>AJ66-0.5</f>
        <v>10.075000000000001</v>
      </c>
      <c r="AZ26" s="186"/>
      <c r="BA26" s="187"/>
      <c r="BC26" s="153"/>
      <c r="BD26" s="523" t="s">
        <v>609</v>
      </c>
    </row>
    <row r="27" spans="1:56" ht="18.600000000000001" customHeight="1" x14ac:dyDescent="0.2">
      <c r="A27" s="902"/>
      <c r="B27"/>
      <c r="C27" s="843">
        <v>3</v>
      </c>
      <c r="D27" s="795" t="s">
        <v>66</v>
      </c>
      <c r="E27" s="791" t="s">
        <v>16</v>
      </c>
      <c r="F27" s="822" t="s">
        <v>156</v>
      </c>
      <c r="G27" s="971" t="s">
        <v>193</v>
      </c>
      <c r="H27" s="972"/>
      <c r="I27" s="972"/>
      <c r="J27" s="972"/>
      <c r="K27" s="972"/>
      <c r="L27" s="973"/>
      <c r="M27" s="962" t="s">
        <v>194</v>
      </c>
      <c r="N27" s="963"/>
      <c r="O27" s="963"/>
      <c r="P27" s="963"/>
      <c r="Q27" s="963"/>
      <c r="R27" s="964"/>
      <c r="S27" s="971" t="s">
        <v>195</v>
      </c>
      <c r="T27" s="972"/>
      <c r="U27" s="972"/>
      <c r="V27" s="972"/>
      <c r="W27" s="972"/>
      <c r="X27" s="973"/>
      <c r="Y27" s="180"/>
      <c r="Z27" s="181"/>
      <c r="AB27" s="902"/>
      <c r="AC27"/>
      <c r="AD27" s="843">
        <v>3</v>
      </c>
      <c r="AE27" s="795" t="s">
        <v>66</v>
      </c>
      <c r="AF27" s="791" t="s">
        <v>16</v>
      </c>
      <c r="AG27" s="822" t="s">
        <v>156</v>
      </c>
      <c r="AH27" s="971" t="s">
        <v>193</v>
      </c>
      <c r="AI27" s="972"/>
      <c r="AJ27" s="972"/>
      <c r="AK27" s="972"/>
      <c r="AL27" s="972"/>
      <c r="AM27" s="973"/>
      <c r="AN27" s="974" t="s">
        <v>194</v>
      </c>
      <c r="AO27" s="974"/>
      <c r="AP27" s="974"/>
      <c r="AQ27" s="974"/>
      <c r="AR27" s="974"/>
      <c r="AS27" s="975"/>
      <c r="AT27" s="965" t="s">
        <v>195</v>
      </c>
      <c r="AU27" s="965"/>
      <c r="AV27" s="965"/>
      <c r="AW27" s="965"/>
      <c r="AX27" s="965"/>
      <c r="AY27" s="966"/>
      <c r="AZ27" s="180"/>
      <c r="BA27" s="181"/>
    </row>
    <row r="28" spans="1:56" ht="18.600000000000001" customHeight="1" x14ac:dyDescent="0.2">
      <c r="A28" s="902"/>
      <c r="B28"/>
      <c r="C28" s="845"/>
      <c r="D28" s="796"/>
      <c r="E28" s="792"/>
      <c r="F28" s="794"/>
      <c r="G28" s="220">
        <f>'JUGEND-DOSB 2020'!E20*$BC$28</f>
        <v>8.8000000000000007</v>
      </c>
      <c r="H28" s="221">
        <f>'JUGEND-DOSB 2020'!F20*$BC$28</f>
        <v>7.8100000000000005</v>
      </c>
      <c r="I28" s="72">
        <f>'JUGEND-DOSB 2020'!G20*$BC$28</f>
        <v>6.9300000000000006</v>
      </c>
      <c r="J28" s="222">
        <f>'JUGEND-DOSB 2020'!H20*$BC$28</f>
        <v>8.14</v>
      </c>
      <c r="K28" s="221">
        <f>'JUGEND-DOSB 2020'!I20*$BC$28</f>
        <v>7.26</v>
      </c>
      <c r="L28" s="72">
        <f>'JUGEND-DOSB 2020'!J20*$BC$28</f>
        <v>6.2700000000000005</v>
      </c>
      <c r="M28" s="222">
        <f>'JUGEND-DOSB 2020'!K20*$BC$28</f>
        <v>12.100000000000001</v>
      </c>
      <c r="N28" s="221">
        <f>'JUGEND-DOSB 2020'!L20*$BC$28</f>
        <v>11.110000000000001</v>
      </c>
      <c r="O28" s="72">
        <f>'JUGEND-DOSB 2020'!M20*$BC$28</f>
        <v>10.01</v>
      </c>
      <c r="P28" s="222">
        <f>'JUGEND-DOSB 2020'!N20*$BC$28</f>
        <v>11.66</v>
      </c>
      <c r="Q28" s="221">
        <f>'JUGEND-DOSB 2020'!O20*$BC$28</f>
        <v>10.56</v>
      </c>
      <c r="R28" s="72">
        <f>'JUGEND-DOSB 2020'!P20*$BC$28</f>
        <v>9.3500000000000014</v>
      </c>
      <c r="S28" s="222">
        <f>'JUGEND-DOSB 2020'!Q20*$BC$28</f>
        <v>20.460000000000004</v>
      </c>
      <c r="T28" s="221">
        <f>'JUGEND-DOSB 2020'!R20*$BC$28</f>
        <v>18.700000000000003</v>
      </c>
      <c r="U28" s="72">
        <f>'JUGEND-DOSB 2020'!S20*$BC$28</f>
        <v>17.05</v>
      </c>
      <c r="V28" s="222">
        <f>'JUGEND-DOSB 2020'!T20*$BC$28</f>
        <v>19.360000000000003</v>
      </c>
      <c r="W28" s="221">
        <f>'JUGEND-DOSB 2020'!U20*$BC$28</f>
        <v>17.930000000000003</v>
      </c>
      <c r="X28" s="223">
        <f>'JUGEND-DOSB 2020'!V20*$BC$28</f>
        <v>16.5</v>
      </c>
      <c r="Y28" s="182"/>
      <c r="Z28" s="188"/>
      <c r="AB28" s="902"/>
      <c r="AC28"/>
      <c r="AD28" s="845"/>
      <c r="AE28" s="796"/>
      <c r="AF28" s="792"/>
      <c r="AG28" s="794"/>
      <c r="AH28" s="70">
        <f>'JUGEND-DOSB 2020'!E51*$BC$28</f>
        <v>8.4700000000000006</v>
      </c>
      <c r="AI28" s="35">
        <f>'JUGEND-DOSB 2020'!F51*$BC$28</f>
        <v>7.48</v>
      </c>
      <c r="AJ28" s="72">
        <f>'JUGEND-DOSB 2020'!G51*$BC$28</f>
        <v>6.6000000000000005</v>
      </c>
      <c r="AK28" s="224">
        <f>'JUGEND-DOSB 2020'!H51*$BC$28</f>
        <v>7.9200000000000008</v>
      </c>
      <c r="AL28" s="35">
        <f>'JUGEND-DOSB 2020'!I51*$BC$28</f>
        <v>7.0400000000000009</v>
      </c>
      <c r="AM28" s="72">
        <f>'JUGEND-DOSB 2020'!J51*$BC$28</f>
        <v>6.2700000000000005</v>
      </c>
      <c r="AN28" s="224">
        <f>'JUGEND-DOSB 2020'!K51*$BC$28</f>
        <v>11.330000000000002</v>
      </c>
      <c r="AO28" s="35">
        <f>'JUGEND-DOSB 2020'!L51*$BC$28</f>
        <v>10.230000000000002</v>
      </c>
      <c r="AP28" s="72">
        <f>'JUGEND-DOSB 2020'!M51*$BC$28</f>
        <v>9.240000000000002</v>
      </c>
      <c r="AQ28" s="224">
        <f>'JUGEND-DOSB 2020'!N51*$BC$28</f>
        <v>10.67</v>
      </c>
      <c r="AR28" s="35">
        <f>'JUGEND-DOSB 2020'!O51*$BC$28</f>
        <v>9.7900000000000009</v>
      </c>
      <c r="AS28" s="72">
        <f>'JUGEND-DOSB 2020'!P51*$BC$28</f>
        <v>8.91</v>
      </c>
      <c r="AT28" s="224">
        <f>'JUGEND-DOSB 2020'!Q51*$BC$28</f>
        <v>18.700000000000003</v>
      </c>
      <c r="AU28" s="35">
        <f>'JUGEND-DOSB 2020'!R51*$BC$28</f>
        <v>16.940000000000001</v>
      </c>
      <c r="AV28" s="72">
        <f>'JUGEND-DOSB 2020'!S51*$BC$28</f>
        <v>15.510000000000002</v>
      </c>
      <c r="AW28" s="224">
        <f>'JUGEND-DOSB 2020'!T51*$BC$28</f>
        <v>17.930000000000003</v>
      </c>
      <c r="AX28" s="35">
        <f>'JUGEND-DOSB 2020'!U51*$BC$28</f>
        <v>16.28</v>
      </c>
      <c r="AY28" s="72">
        <f>'JUGEND-DOSB 2020'!V51*$BC$28</f>
        <v>14.850000000000001</v>
      </c>
      <c r="AZ28" s="182"/>
      <c r="BA28" s="188"/>
      <c r="BC28" s="143">
        <v>1.1000000000000001</v>
      </c>
      <c r="BD28" s="148" t="s">
        <v>156</v>
      </c>
    </row>
    <row r="29" spans="1:56" ht="18.600000000000001" customHeight="1" x14ac:dyDescent="0.2">
      <c r="A29" s="902"/>
      <c r="B29"/>
      <c r="C29" s="845"/>
      <c r="D29" s="796"/>
      <c r="E29" s="106" t="s">
        <v>17</v>
      </c>
      <c r="F29" s="27" t="s">
        <v>158</v>
      </c>
      <c r="G29" s="70">
        <f>'JUGEND-DOSB 2020'!E21*$BC$29</f>
        <v>55.8</v>
      </c>
      <c r="H29" s="35">
        <f>'JUGEND-DOSB 2020'!F21*$BC$29</f>
        <v>46.199999999999996</v>
      </c>
      <c r="I29" s="72">
        <f>'JUGEND-DOSB 2020'!G21*$BC$29</f>
        <v>36.6</v>
      </c>
      <c r="J29" s="224">
        <f>'JUGEND-DOSB 2020'!H21*$BC$29</f>
        <v>50.4</v>
      </c>
      <c r="K29" s="35">
        <f>'JUGEND-DOSB 2020'!I21*$BC$29</f>
        <v>40.799999999999997</v>
      </c>
      <c r="L29" s="72">
        <f>'JUGEND-DOSB 2020'!J21*$BC$29</f>
        <v>33.6</v>
      </c>
      <c r="M29" s="224">
        <f>'JUGEND-DOSB 2020'!K21*$BC$29</f>
        <v>46.8</v>
      </c>
      <c r="N29" s="35">
        <f>'JUGEND-DOSB 2020'!L21*$BC$29</f>
        <v>37.799999999999997</v>
      </c>
      <c r="O29" s="72">
        <f>'JUGEND-DOSB 2020'!M21*$BC$29</f>
        <v>30.599999999999998</v>
      </c>
      <c r="P29" s="224">
        <f>'JUGEND-DOSB 2020'!N21*$BC$29</f>
        <v>42</v>
      </c>
      <c r="Q29" s="35">
        <f>'JUGEND-DOSB 2020'!O21*$BC$29</f>
        <v>34.799999999999997</v>
      </c>
      <c r="R29" s="72">
        <f>'JUGEND-DOSB 2020'!P21*$BC$29</f>
        <v>28.2</v>
      </c>
      <c r="S29" s="224">
        <f>'JUGEND-DOSB 2020'!Q21*$BC$29</f>
        <v>39.6</v>
      </c>
      <c r="T29" s="35">
        <f>'JUGEND-DOSB 2020'!R21*$BC$29</f>
        <v>33</v>
      </c>
      <c r="U29" s="72">
        <f>'JUGEND-DOSB 2020'!S21*$BC$29</f>
        <v>25.8</v>
      </c>
      <c r="V29" s="224">
        <f>'JUGEND-DOSB 2020'!T21*$BC$29</f>
        <v>36.6</v>
      </c>
      <c r="W29" s="35">
        <f>'JUGEND-DOSB 2020'!U21*$BC$29</f>
        <v>30.599999999999998</v>
      </c>
      <c r="X29" s="72">
        <f>'JUGEND-DOSB 2020'!V21*$BC$29</f>
        <v>24</v>
      </c>
      <c r="Y29" s="182"/>
      <c r="Z29" s="188"/>
      <c r="AB29" s="902"/>
      <c r="AC29"/>
      <c r="AD29" s="845"/>
      <c r="AE29" s="796"/>
      <c r="AF29" s="106" t="s">
        <v>17</v>
      </c>
      <c r="AG29" s="27" t="s">
        <v>158</v>
      </c>
      <c r="AH29" s="70">
        <f>'JUGEND-DOSB 2020'!E52*$BC$29</f>
        <v>55.199999999999996</v>
      </c>
      <c r="AI29" s="35">
        <f>'JUGEND-DOSB 2020'!F52*$BC$29</f>
        <v>45.6</v>
      </c>
      <c r="AJ29" s="72">
        <f>'JUGEND-DOSB 2020'!G52*$BC$29</f>
        <v>36</v>
      </c>
      <c r="AK29" s="224">
        <f>'JUGEND-DOSB 2020'!H52*$BC$29</f>
        <v>49.199999999999996</v>
      </c>
      <c r="AL29" s="35">
        <f>'JUGEND-DOSB 2020'!I52*$BC$29</f>
        <v>39.6</v>
      </c>
      <c r="AM29" s="72">
        <f>'JUGEND-DOSB 2020'!J52*$BC$29</f>
        <v>31.2</v>
      </c>
      <c r="AN29" s="224">
        <f>'JUGEND-DOSB 2020'!K52*$BC$29</f>
        <v>43.199999999999996</v>
      </c>
      <c r="AO29" s="35">
        <f>'JUGEND-DOSB 2020'!L52*$BC$29</f>
        <v>34.799999999999997</v>
      </c>
      <c r="AP29" s="72">
        <f>'JUGEND-DOSB 2020'!M52*$BC$29</f>
        <v>27</v>
      </c>
      <c r="AQ29" s="224">
        <f>'JUGEND-DOSB 2020'!N52*$BC$29</f>
        <v>39.6</v>
      </c>
      <c r="AR29" s="35">
        <f>'JUGEND-DOSB 2020'!O52*$BC$29</f>
        <v>32.4</v>
      </c>
      <c r="AS29" s="72">
        <f>'JUGEND-DOSB 2020'!P52*$BC$29</f>
        <v>25.2</v>
      </c>
      <c r="AT29" s="224">
        <f>'JUGEND-DOSB 2020'!Q52*$BC$29</f>
        <v>37.199999999999996</v>
      </c>
      <c r="AU29" s="35">
        <f>'JUGEND-DOSB 2020'!R52*$BC$29</f>
        <v>30.599999999999998</v>
      </c>
      <c r="AV29" s="72">
        <f>'JUGEND-DOSB 2020'!S52*$BC$29</f>
        <v>24</v>
      </c>
      <c r="AW29" s="224">
        <f>'JUGEND-DOSB 2020'!T52*$BC$29</f>
        <v>35.4</v>
      </c>
      <c r="AX29" s="35">
        <f>'JUGEND-DOSB 2020'!U52*$BC$29</f>
        <v>29.4</v>
      </c>
      <c r="AY29" s="72">
        <f>'JUGEND-DOSB 2020'!V52*$BC$29</f>
        <v>22.8</v>
      </c>
      <c r="AZ29" s="182"/>
      <c r="BA29" s="188"/>
      <c r="BC29" s="143">
        <v>1.2</v>
      </c>
      <c r="BD29" s="146" t="s">
        <v>158</v>
      </c>
    </row>
    <row r="30" spans="1:56" ht="18.600000000000001" customHeight="1" thickBot="1" x14ac:dyDescent="0.25">
      <c r="A30" s="902"/>
      <c r="B30"/>
      <c r="C30" s="845"/>
      <c r="D30" s="796"/>
      <c r="E30" s="106" t="s">
        <v>21</v>
      </c>
      <c r="F30" s="27" t="s">
        <v>437</v>
      </c>
      <c r="G30" s="225"/>
      <c r="H30" s="226"/>
      <c r="I30" s="227"/>
      <c r="J30" s="224">
        <f>'JUGEND-DOSB 2020'!H22*$BC$30</f>
        <v>45.1</v>
      </c>
      <c r="K30" s="35">
        <f>'JUGEND-DOSB 2020'!I22*$BC$30</f>
        <v>39.6</v>
      </c>
      <c r="L30" s="72">
        <f>'JUGEND-DOSB 2020'!J22*$BC$30</f>
        <v>34.1</v>
      </c>
      <c r="M30" s="224">
        <f>'JUGEND-DOSB 2020'!K22*$BC$30</f>
        <v>40.700000000000003</v>
      </c>
      <c r="N30" s="35">
        <f>'JUGEND-DOSB 2020'!L22*$BC$30</f>
        <v>35.200000000000003</v>
      </c>
      <c r="O30" s="72">
        <f>'JUGEND-DOSB 2020'!M22*$BC$30</f>
        <v>29.700000000000003</v>
      </c>
      <c r="P30" s="224">
        <f>'JUGEND-DOSB 2020'!N22*$BC$30</f>
        <v>34.1</v>
      </c>
      <c r="Q30" s="35">
        <f>'JUGEND-DOSB 2020'!O22*$BC$30</f>
        <v>29.700000000000003</v>
      </c>
      <c r="R30" s="72">
        <f>'JUGEND-DOSB 2020'!P22*$BC$30</f>
        <v>25.85</v>
      </c>
      <c r="S30" s="224">
        <f>'JUGEND-DOSB 2020'!Q22*$BC$30</f>
        <v>29.700000000000003</v>
      </c>
      <c r="T30" s="35">
        <f>'JUGEND-DOSB 2020'!R22*$BC$30</f>
        <v>26.950000000000003</v>
      </c>
      <c r="U30" s="72">
        <f>'JUGEND-DOSB 2020'!S22*$BC$30</f>
        <v>23.650000000000002</v>
      </c>
      <c r="V30" s="224">
        <f>'JUGEND-DOSB 2020'!T22*$BC$30</f>
        <v>27.500000000000004</v>
      </c>
      <c r="W30" s="35">
        <f>'JUGEND-DOSB 2020'!U22*$BC$30</f>
        <v>24.750000000000004</v>
      </c>
      <c r="X30" s="72">
        <f>'JUGEND-DOSB 2020'!V22*$BC$30</f>
        <v>22</v>
      </c>
      <c r="Y30" s="186"/>
      <c r="Z30" s="187"/>
      <c r="AB30" s="902"/>
      <c r="AC30"/>
      <c r="AD30" s="845"/>
      <c r="AE30" s="796"/>
      <c r="AF30" s="106" t="s">
        <v>21</v>
      </c>
      <c r="AG30" s="27" t="s">
        <v>437</v>
      </c>
      <c r="AH30" s="260"/>
      <c r="AI30" s="261"/>
      <c r="AJ30" s="262"/>
      <c r="AK30" s="258">
        <f>'JUGEND-DOSB 2020'!H53*$BC$30</f>
        <v>41.800000000000004</v>
      </c>
      <c r="AL30" s="246">
        <f>'JUGEND-DOSB 2020'!I53*$BC$30</f>
        <v>36.300000000000004</v>
      </c>
      <c r="AM30" s="247">
        <f>'JUGEND-DOSB 2020'!J53*$BC$30</f>
        <v>30.800000000000004</v>
      </c>
      <c r="AN30" s="258">
        <f>'JUGEND-DOSB 2020'!K53*$BC$30</f>
        <v>38.5</v>
      </c>
      <c r="AO30" s="246">
        <f>'JUGEND-DOSB 2020'!L53*$BC$30</f>
        <v>33.550000000000004</v>
      </c>
      <c r="AP30" s="247">
        <f>'JUGEND-DOSB 2020'!M53*$BC$30</f>
        <v>28.6</v>
      </c>
      <c r="AQ30" s="258">
        <f>'JUGEND-DOSB 2020'!N53*$BC$30</f>
        <v>32.450000000000003</v>
      </c>
      <c r="AR30" s="246">
        <f>'JUGEND-DOSB 2020'!O53*$BC$30</f>
        <v>28.6</v>
      </c>
      <c r="AS30" s="247">
        <f>'JUGEND-DOSB 2020'!P53*$BC$30</f>
        <v>24.750000000000004</v>
      </c>
      <c r="AT30" s="258">
        <f>'JUGEND-DOSB 2020'!Q53*$BC$30</f>
        <v>26.400000000000002</v>
      </c>
      <c r="AU30" s="246">
        <f>'JUGEND-DOSB 2020'!R53*$BC$30</f>
        <v>23.650000000000002</v>
      </c>
      <c r="AV30" s="247">
        <f>'JUGEND-DOSB 2020'!S53*$BC$30</f>
        <v>20.900000000000002</v>
      </c>
      <c r="AW30" s="258">
        <f>'JUGEND-DOSB 2020'!T53*$BC$30</f>
        <v>24.200000000000003</v>
      </c>
      <c r="AX30" s="246">
        <f>'JUGEND-DOSB 2020'!U53*$BC$30</f>
        <v>21.450000000000003</v>
      </c>
      <c r="AY30" s="247">
        <f>'JUGEND-DOSB 2020'!V53*$BC$30</f>
        <v>18.700000000000003</v>
      </c>
      <c r="AZ30" s="186"/>
      <c r="BA30" s="187"/>
      <c r="BC30" s="143">
        <v>1.1000000000000001</v>
      </c>
      <c r="BD30" s="146" t="s">
        <v>157</v>
      </c>
    </row>
    <row r="31" spans="1:56" ht="18.600000000000001" customHeight="1" x14ac:dyDescent="0.2">
      <c r="A31" s="902"/>
      <c r="B31"/>
      <c r="C31" s="843">
        <v>4</v>
      </c>
      <c r="D31" s="795" t="s">
        <v>67</v>
      </c>
      <c r="E31" s="601" t="s">
        <v>16</v>
      </c>
      <c r="F31" s="22" t="s">
        <v>439</v>
      </c>
      <c r="G31" s="6"/>
      <c r="H31" s="7"/>
      <c r="I31" s="9"/>
      <c r="J31" s="56"/>
      <c r="K31" s="7"/>
      <c r="L31" s="9"/>
      <c r="M31" s="56">
        <f>'JUGEND-DOSB 2020'!K24*$BC$31</f>
        <v>0.64000000000000012</v>
      </c>
      <c r="N31" s="7">
        <f>'JUGEND-DOSB 2020'!L24*$BC$31</f>
        <v>0.72000000000000008</v>
      </c>
      <c r="O31" s="9">
        <f>'JUGEND-DOSB 2020'!M24*$BC$31</f>
        <v>0.8</v>
      </c>
      <c r="P31" s="56">
        <f>'JUGEND-DOSB 2020'!N24*$BC$31</f>
        <v>0.72000000000000008</v>
      </c>
      <c r="Q31" s="7">
        <f>'JUGEND-DOSB 2020'!O24*$BC$31</f>
        <v>0.8</v>
      </c>
      <c r="R31" s="9">
        <f>'JUGEND-DOSB 2020'!P24*$BC$31</f>
        <v>0.88000000000000012</v>
      </c>
      <c r="S31" s="56">
        <f>'JUGEND-DOSB 2020'!Q24*$BC$31</f>
        <v>0.76</v>
      </c>
      <c r="T31" s="7">
        <f>'JUGEND-DOSB 2020'!R24*$BC$31</f>
        <v>0.84000000000000008</v>
      </c>
      <c r="U31" s="9">
        <f>'JUGEND-DOSB 2020'!S24*$BC$31</f>
        <v>0.91999999999999993</v>
      </c>
      <c r="V31" s="56">
        <f>'JUGEND-DOSB 2020'!T24*$BC$31</f>
        <v>0.84000000000000008</v>
      </c>
      <c r="W31" s="7">
        <f>'JUGEND-DOSB 2020'!U24*$BC$31</f>
        <v>0.91999999999999993</v>
      </c>
      <c r="X31" s="9">
        <f>'JUGEND-DOSB 2020'!V24*$BC$31</f>
        <v>1</v>
      </c>
      <c r="Y31" s="180"/>
      <c r="Z31" s="181"/>
      <c r="AB31" s="902"/>
      <c r="AC31"/>
      <c r="AD31" s="843">
        <v>4</v>
      </c>
      <c r="AE31" s="795" t="s">
        <v>67</v>
      </c>
      <c r="AF31" s="601" t="s">
        <v>16</v>
      </c>
      <c r="AG31" s="22" t="s">
        <v>439</v>
      </c>
      <c r="AH31" s="136"/>
      <c r="AI31" s="137"/>
      <c r="AJ31" s="138"/>
      <c r="AK31" s="139"/>
      <c r="AL31" s="137"/>
      <c r="AM31" s="138"/>
      <c r="AN31" s="134">
        <f>'JUGEND-DOSB 2020'!K55*$BC$31</f>
        <v>0.68</v>
      </c>
      <c r="AO31" s="132">
        <f>'JUGEND-DOSB 2020'!L55*$BC$31</f>
        <v>0.76</v>
      </c>
      <c r="AP31" s="133">
        <f>'JUGEND-DOSB 2020'!M55*$BC$31</f>
        <v>0.84000000000000008</v>
      </c>
      <c r="AQ31" s="134">
        <f>'JUGEND-DOSB 2020'!N55*$BC$31</f>
        <v>0.76</v>
      </c>
      <c r="AR31" s="132">
        <f>'JUGEND-DOSB 2020'!O55*$BC$31</f>
        <v>0.84000000000000008</v>
      </c>
      <c r="AS31" s="133">
        <f>'JUGEND-DOSB 2020'!P55*$BC$31</f>
        <v>0.91999999999999993</v>
      </c>
      <c r="AT31" s="134">
        <f>'JUGEND-DOSB 2020'!Q55*$BC$31</f>
        <v>0.88000000000000012</v>
      </c>
      <c r="AU31" s="132">
        <f>'JUGEND-DOSB 2020'!R55*$BC$31</f>
        <v>0.96</v>
      </c>
      <c r="AV31" s="133">
        <f>'JUGEND-DOSB 2020'!S55*$BC$31</f>
        <v>1.04</v>
      </c>
      <c r="AW31" s="134">
        <f>'JUGEND-DOSB 2020'!T55*$BC$31</f>
        <v>0.96</v>
      </c>
      <c r="AX31" s="132">
        <f>'JUGEND-DOSB 2020'!U55*$BC$31</f>
        <v>1.04</v>
      </c>
      <c r="AY31" s="133">
        <f>'JUGEND-DOSB 2020'!V55*$BC$31</f>
        <v>1.1199999999999999</v>
      </c>
      <c r="AZ31" s="180"/>
      <c r="BA31" s="181"/>
      <c r="BC31" s="143">
        <v>0.8</v>
      </c>
      <c r="BD31" s="146" t="s">
        <v>20</v>
      </c>
    </row>
    <row r="32" spans="1:56" ht="18.600000000000001" customHeight="1" x14ac:dyDescent="0.2">
      <c r="A32" s="902"/>
      <c r="B32"/>
      <c r="C32" s="845"/>
      <c r="D32" s="796"/>
      <c r="E32" s="105" t="s">
        <v>17</v>
      </c>
      <c r="F32" s="104" t="s">
        <v>509</v>
      </c>
      <c r="G32" s="67">
        <f t="shared" ref="G32:L32" si="4">J32-0.2</f>
        <v>1.44</v>
      </c>
      <c r="H32" s="29">
        <f t="shared" si="4"/>
        <v>1.6800000000000002</v>
      </c>
      <c r="I32" s="38">
        <f t="shared" si="4"/>
        <v>1.9199999999999997</v>
      </c>
      <c r="J32" s="67">
        <f t="shared" si="4"/>
        <v>1.64</v>
      </c>
      <c r="K32" s="29">
        <f t="shared" si="4"/>
        <v>1.8800000000000001</v>
      </c>
      <c r="L32" s="38">
        <f t="shared" si="4"/>
        <v>2.1199999999999997</v>
      </c>
      <c r="M32" s="67">
        <f>'JUGEND-DOSB 2020'!K26*$BC$32</f>
        <v>1.8399999999999999</v>
      </c>
      <c r="N32" s="29">
        <f>'JUGEND-DOSB 2020'!L26*$BC$32</f>
        <v>2.08</v>
      </c>
      <c r="O32" s="38">
        <f>'JUGEND-DOSB 2020'!M26*$BC$32</f>
        <v>2.3199999999999998</v>
      </c>
      <c r="P32" s="67">
        <f>'JUGEND-DOSB 2020'!N26*$BC$32</f>
        <v>2.2399999999999998</v>
      </c>
      <c r="Q32" s="29">
        <f>'JUGEND-DOSB 2020'!O26*$BC$32</f>
        <v>2.4800000000000004</v>
      </c>
      <c r="R32" s="38">
        <f>'JUGEND-DOSB 2020'!P26*$BC$32</f>
        <v>2.72</v>
      </c>
      <c r="S32" s="67">
        <f>'JUGEND-DOSB 2020'!Q26*$BC$32</f>
        <v>2.5600000000000005</v>
      </c>
      <c r="T32" s="29">
        <f>'JUGEND-DOSB 2020'!R26*$BC$32</f>
        <v>2.8000000000000003</v>
      </c>
      <c r="U32" s="38">
        <f>'JUGEND-DOSB 2020'!S26*$BC$32</f>
        <v>3.04</v>
      </c>
      <c r="V32" s="67">
        <f>'JUGEND-DOSB 2020'!T26*$BC$32</f>
        <v>2.72</v>
      </c>
      <c r="W32" s="29">
        <f>'JUGEND-DOSB 2020'!U26*$BC$32</f>
        <v>2.9600000000000004</v>
      </c>
      <c r="X32" s="38">
        <f>'JUGEND-DOSB 2020'!V26*$BC$32</f>
        <v>3.2</v>
      </c>
      <c r="Y32" s="182"/>
      <c r="Z32" s="188"/>
      <c r="AB32" s="902"/>
      <c r="AC32"/>
      <c r="AD32" s="845"/>
      <c r="AE32" s="796"/>
      <c r="AF32" s="105" t="s">
        <v>17</v>
      </c>
      <c r="AG32" s="104" t="s">
        <v>509</v>
      </c>
      <c r="AH32" s="67">
        <f t="shared" ref="AH32:AM32" si="5">AK32-0.2</f>
        <v>1.6800000000000002</v>
      </c>
      <c r="AI32" s="29">
        <f t="shared" si="5"/>
        <v>1.9199999999999997</v>
      </c>
      <c r="AJ32" s="38">
        <f t="shared" si="5"/>
        <v>2.16</v>
      </c>
      <c r="AK32" s="67">
        <f t="shared" si="5"/>
        <v>1.8800000000000001</v>
      </c>
      <c r="AL32" s="29">
        <f t="shared" si="5"/>
        <v>2.1199999999999997</v>
      </c>
      <c r="AM32" s="38">
        <f t="shared" si="5"/>
        <v>2.3600000000000003</v>
      </c>
      <c r="AN32" s="67">
        <f>'JUGEND-DOSB 2020'!K57*$BC$32</f>
        <v>2.08</v>
      </c>
      <c r="AO32" s="29">
        <f>'JUGEND-DOSB 2020'!L57*$BC$32</f>
        <v>2.3199999999999998</v>
      </c>
      <c r="AP32" s="38">
        <f>'JUGEND-DOSB 2020'!M57*$BC$32</f>
        <v>2.5600000000000005</v>
      </c>
      <c r="AQ32" s="67">
        <f>'JUGEND-DOSB 2020'!N57*$BC$32</f>
        <v>2.5600000000000005</v>
      </c>
      <c r="AR32" s="29">
        <f>'JUGEND-DOSB 2020'!O57*$BC$32</f>
        <v>2.8000000000000003</v>
      </c>
      <c r="AS32" s="38">
        <f>'JUGEND-DOSB 2020'!P57*$BC$32</f>
        <v>3.04</v>
      </c>
      <c r="AT32" s="67">
        <f>'JUGEND-DOSB 2020'!Q57*$BC$32</f>
        <v>3.04</v>
      </c>
      <c r="AU32" s="29">
        <f>'JUGEND-DOSB 2020'!R57*$BC$32</f>
        <v>3.28</v>
      </c>
      <c r="AV32" s="38">
        <f>'JUGEND-DOSB 2020'!S57*$BC$32</f>
        <v>3.5200000000000005</v>
      </c>
      <c r="AW32" s="67">
        <f>'JUGEND-DOSB 2020'!T57*$BC$32</f>
        <v>3.44</v>
      </c>
      <c r="AX32" s="29">
        <f>'JUGEND-DOSB 2020'!U57*$BC$32</f>
        <v>3.6799999999999997</v>
      </c>
      <c r="AY32" s="38">
        <f>'JUGEND-DOSB 2020'!V57*$BC$32</f>
        <v>3.9200000000000004</v>
      </c>
      <c r="AZ32" s="182"/>
      <c r="BA32" s="188"/>
      <c r="BC32" s="143">
        <v>0.8</v>
      </c>
      <c r="BD32" s="146" t="s">
        <v>163</v>
      </c>
    </row>
    <row r="33" spans="1:56" ht="18.600000000000001" customHeight="1" x14ac:dyDescent="0.2">
      <c r="A33" s="902"/>
      <c r="B33"/>
      <c r="C33" s="845"/>
      <c r="D33" s="796"/>
      <c r="E33" s="801" t="s">
        <v>21</v>
      </c>
      <c r="F33" s="793" t="s">
        <v>159</v>
      </c>
      <c r="G33" s="782" t="s">
        <v>424</v>
      </c>
      <c r="H33" s="783"/>
      <c r="I33" s="783"/>
      <c r="J33" s="783"/>
      <c r="K33" s="783"/>
      <c r="L33" s="783"/>
      <c r="M33" s="783"/>
      <c r="N33" s="783"/>
      <c r="O33" s="784"/>
      <c r="P33" s="782" t="s">
        <v>425</v>
      </c>
      <c r="Q33" s="783"/>
      <c r="R33" s="783"/>
      <c r="S33" s="783"/>
      <c r="T33" s="783"/>
      <c r="U33" s="783"/>
      <c r="V33" s="783"/>
      <c r="W33" s="783"/>
      <c r="X33" s="784"/>
      <c r="Y33" s="182"/>
      <c r="Z33" s="188"/>
      <c r="AB33" s="902"/>
      <c r="AC33"/>
      <c r="AD33" s="845"/>
      <c r="AE33" s="796"/>
      <c r="AF33" s="801" t="s">
        <v>21</v>
      </c>
      <c r="AG33" s="793" t="s">
        <v>159</v>
      </c>
      <c r="AH33" s="782" t="s">
        <v>424</v>
      </c>
      <c r="AI33" s="783"/>
      <c r="AJ33" s="783"/>
      <c r="AK33" s="783"/>
      <c r="AL33" s="783"/>
      <c r="AM33" s="783"/>
      <c r="AN33" s="783"/>
      <c r="AO33" s="783"/>
      <c r="AP33" s="784"/>
      <c r="AQ33" s="782" t="s">
        <v>425</v>
      </c>
      <c r="AR33" s="783"/>
      <c r="AS33" s="783"/>
      <c r="AT33" s="783"/>
      <c r="AU33" s="783"/>
      <c r="AV33" s="783"/>
      <c r="AW33" s="783"/>
      <c r="AX33" s="783"/>
      <c r="AY33" s="784"/>
      <c r="AZ33" s="182"/>
      <c r="BA33" s="188"/>
      <c r="BD33" s="148"/>
    </row>
    <row r="34" spans="1:56" ht="18.600000000000001" customHeight="1" x14ac:dyDescent="0.2">
      <c r="A34" s="902"/>
      <c r="B34"/>
      <c r="C34" s="845"/>
      <c r="D34" s="796"/>
      <c r="E34" s="792"/>
      <c r="F34" s="794"/>
      <c r="G34" s="42">
        <v>10</v>
      </c>
      <c r="H34" s="43">
        <v>15</v>
      </c>
      <c r="I34" s="135">
        <v>20</v>
      </c>
      <c r="J34" s="42">
        <v>10</v>
      </c>
      <c r="K34" s="43">
        <v>15</v>
      </c>
      <c r="L34" s="135">
        <v>20</v>
      </c>
      <c r="M34" s="42">
        <v>10</v>
      </c>
      <c r="N34" s="43">
        <v>15</v>
      </c>
      <c r="O34" s="135">
        <v>20</v>
      </c>
      <c r="P34" s="42">
        <v>10</v>
      </c>
      <c r="Q34" s="43">
        <v>15</v>
      </c>
      <c r="R34" s="135">
        <v>20</v>
      </c>
      <c r="S34" s="42">
        <v>10</v>
      </c>
      <c r="T34" s="43">
        <v>15</v>
      </c>
      <c r="U34" s="135">
        <v>20</v>
      </c>
      <c r="V34" s="42">
        <v>10</v>
      </c>
      <c r="W34" s="43">
        <v>15</v>
      </c>
      <c r="X34" s="135">
        <v>20</v>
      </c>
      <c r="Y34" s="182"/>
      <c r="Z34" s="188"/>
      <c r="AB34" s="902"/>
      <c r="AC34"/>
      <c r="AD34" s="845"/>
      <c r="AE34" s="796"/>
      <c r="AF34" s="792"/>
      <c r="AG34" s="794"/>
      <c r="AH34" s="42">
        <v>10</v>
      </c>
      <c r="AI34" s="43">
        <v>15</v>
      </c>
      <c r="AJ34" s="135">
        <v>20</v>
      </c>
      <c r="AK34" s="42">
        <v>10</v>
      </c>
      <c r="AL34" s="43">
        <v>15</v>
      </c>
      <c r="AM34" s="135">
        <v>20</v>
      </c>
      <c r="AN34" s="42">
        <v>10</v>
      </c>
      <c r="AO34" s="43">
        <v>15</v>
      </c>
      <c r="AP34" s="135">
        <v>20</v>
      </c>
      <c r="AQ34" s="42">
        <v>10</v>
      </c>
      <c r="AR34" s="43">
        <v>15</v>
      </c>
      <c r="AS34" s="135">
        <v>20</v>
      </c>
      <c r="AT34" s="42">
        <v>10</v>
      </c>
      <c r="AU34" s="43">
        <v>15</v>
      </c>
      <c r="AV34" s="135">
        <v>20</v>
      </c>
      <c r="AW34" s="42">
        <v>10</v>
      </c>
      <c r="AX34" s="43">
        <v>15</v>
      </c>
      <c r="AY34" s="135">
        <v>20</v>
      </c>
      <c r="AZ34" s="182"/>
      <c r="BA34" s="188"/>
      <c r="BD34" s="148"/>
    </row>
    <row r="35" spans="1:56" ht="18.600000000000001" customHeight="1" x14ac:dyDescent="0.2">
      <c r="A35" s="902"/>
      <c r="B35"/>
      <c r="C35" s="923"/>
      <c r="D35" s="796"/>
      <c r="E35" s="983" t="s">
        <v>22</v>
      </c>
      <c r="F35" s="855" t="s">
        <v>601</v>
      </c>
      <c r="G35" s="850" t="s">
        <v>557</v>
      </c>
      <c r="H35" s="850"/>
      <c r="I35" s="850"/>
      <c r="J35" s="850"/>
      <c r="K35" s="850"/>
      <c r="L35" s="850"/>
      <c r="M35" s="850"/>
      <c r="N35" s="850"/>
      <c r="O35" s="850"/>
      <c r="P35" s="782" t="s">
        <v>203</v>
      </c>
      <c r="Q35" s="783"/>
      <c r="R35" s="783"/>
      <c r="S35" s="783"/>
      <c r="T35" s="783"/>
      <c r="U35" s="783"/>
      <c r="V35" s="783"/>
      <c r="W35" s="783"/>
      <c r="X35" s="784"/>
      <c r="Y35" s="182"/>
      <c r="Z35" s="188"/>
      <c r="AB35" s="902"/>
      <c r="AC35"/>
      <c r="AD35" s="845"/>
      <c r="AE35" s="796"/>
      <c r="AF35" s="983" t="s">
        <v>22</v>
      </c>
      <c r="AG35" s="855" t="s">
        <v>601</v>
      </c>
      <c r="AH35" s="850" t="s">
        <v>557</v>
      </c>
      <c r="AI35" s="850"/>
      <c r="AJ35" s="850"/>
      <c r="AK35" s="850"/>
      <c r="AL35" s="850"/>
      <c r="AM35" s="850"/>
      <c r="AN35" s="850"/>
      <c r="AO35" s="850"/>
      <c r="AP35" s="850"/>
      <c r="AQ35" s="782" t="s">
        <v>203</v>
      </c>
      <c r="AR35" s="783"/>
      <c r="AS35" s="783"/>
      <c r="AT35" s="783"/>
      <c r="AU35" s="783"/>
      <c r="AV35" s="783"/>
      <c r="AW35" s="783"/>
      <c r="AX35" s="783"/>
      <c r="AY35" s="784"/>
      <c r="AZ35" s="182"/>
      <c r="BA35" s="188"/>
      <c r="BD35" s="148"/>
    </row>
    <row r="36" spans="1:56" ht="18.600000000000001" customHeight="1" thickBot="1" x14ac:dyDescent="0.25">
      <c r="A36" s="902"/>
      <c r="B36"/>
      <c r="C36" s="923"/>
      <c r="D36" s="796"/>
      <c r="E36" s="996"/>
      <c r="F36" s="794"/>
      <c r="G36" s="529">
        <f>'JUGEND-DOSB 2020'!E28*$BC$36</f>
        <v>10.8</v>
      </c>
      <c r="H36" s="529">
        <f>'JUGEND-DOSB 2020'!F28*$BC$36</f>
        <v>13.5</v>
      </c>
      <c r="I36" s="171">
        <f>'JUGEND-DOSB 2020'!G28*$BC$36</f>
        <v>18.900000000000002</v>
      </c>
      <c r="J36" s="529">
        <f>'JUGEND-DOSB 2020'!H28*$BC$36</f>
        <v>16.2</v>
      </c>
      <c r="K36" s="529">
        <f>'JUGEND-DOSB 2020'!I28*$BC$36</f>
        <v>18.900000000000002</v>
      </c>
      <c r="L36" s="171">
        <f>'JUGEND-DOSB 2020'!J28*$BC$36</f>
        <v>24.3</v>
      </c>
      <c r="M36" s="529">
        <f>'JUGEND-DOSB 2020'!K28*$BC$36</f>
        <v>24.3</v>
      </c>
      <c r="N36" s="529">
        <f>'JUGEND-DOSB 2020'!L28*$BC$36</f>
        <v>27</v>
      </c>
      <c r="O36" s="171">
        <f>'JUGEND-DOSB 2020'!M28*$BC$36</f>
        <v>32.4</v>
      </c>
      <c r="P36" s="117">
        <f>'JUGEND-DOSB 2020'!N28*$BC$36</f>
        <v>15.3</v>
      </c>
      <c r="Q36" s="117">
        <f>'JUGEND-DOSB 2020'!O28*$BC$36</f>
        <v>17.55</v>
      </c>
      <c r="R36" s="21">
        <f>'JUGEND-DOSB 2020'!P28*$BC$36</f>
        <v>19.8</v>
      </c>
      <c r="S36" s="117">
        <f>'JUGEND-DOSB 2020'!Q28*$BC$36</f>
        <v>17.55</v>
      </c>
      <c r="T36" s="117">
        <f>'JUGEND-DOSB 2020'!R28*$BC$36</f>
        <v>20.25</v>
      </c>
      <c r="U36" s="21">
        <f>'JUGEND-DOSB 2020'!S28*$BC$36</f>
        <v>22.95</v>
      </c>
      <c r="V36" s="117">
        <f>'JUGEND-DOSB 2020'!T28*$BC$36</f>
        <v>19.8</v>
      </c>
      <c r="W36" s="117">
        <f>'JUGEND-DOSB 2020'!U28*$BC$36</f>
        <v>22.5</v>
      </c>
      <c r="X36" s="21">
        <f>'JUGEND-DOSB 2020'!V28*$BC$36</f>
        <v>25.2</v>
      </c>
      <c r="Y36" s="186"/>
      <c r="Z36" s="187"/>
      <c r="AB36" s="902"/>
      <c r="AC36"/>
      <c r="AD36" s="845"/>
      <c r="AE36" s="796"/>
      <c r="AF36" s="996"/>
      <c r="AG36" s="794"/>
      <c r="AH36" s="529">
        <f>'JUGEND-DOSB 2020'!E59*$BC$36</f>
        <v>13.5</v>
      </c>
      <c r="AI36" s="529">
        <f>'JUGEND-DOSB 2020'!F59*$BC$36</f>
        <v>16.2</v>
      </c>
      <c r="AJ36" s="171">
        <f>'JUGEND-DOSB 2020'!G59*$BC$36</f>
        <v>21.6</v>
      </c>
      <c r="AK36" s="529">
        <f>'JUGEND-DOSB 2020'!H59*$BC$36</f>
        <v>18.900000000000002</v>
      </c>
      <c r="AL36" s="529">
        <f>'JUGEND-DOSB 2020'!I59*$BC$36</f>
        <v>24.3</v>
      </c>
      <c r="AM36" s="171">
        <f>'JUGEND-DOSB 2020'!J59*$BC$36</f>
        <v>29.7</v>
      </c>
      <c r="AN36" s="529">
        <f>'JUGEND-DOSB 2020'!K59*$BC$36</f>
        <v>29.7</v>
      </c>
      <c r="AO36" s="529">
        <f>'JUGEND-DOSB 2020'!L59*$BC$36</f>
        <v>35.1</v>
      </c>
      <c r="AP36" s="171">
        <f>'JUGEND-DOSB 2020'!M59*$BC$36</f>
        <v>40.5</v>
      </c>
      <c r="AQ36" s="117">
        <f>'JUGEND-DOSB 2020'!N59*$BC$36</f>
        <v>17.55</v>
      </c>
      <c r="AR36" s="117">
        <f>'JUGEND-DOSB 2020'!O59*$BC$36</f>
        <v>21.6</v>
      </c>
      <c r="AS36" s="21">
        <f>'JUGEND-DOSB 2020'!P59*$BC$36</f>
        <v>24.75</v>
      </c>
      <c r="AT36" s="117">
        <f>'JUGEND-DOSB 2020'!Q59*$BC$36</f>
        <v>21.150000000000002</v>
      </c>
      <c r="AU36" s="117">
        <f>'JUGEND-DOSB 2020'!R59*$BC$36</f>
        <v>25.2</v>
      </c>
      <c r="AV36" s="21">
        <f>'JUGEND-DOSB 2020'!S59*$BC$36</f>
        <v>28.8</v>
      </c>
      <c r="AW36" s="117">
        <f>'JUGEND-DOSB 2020'!T59*$BC$36</f>
        <v>24.75</v>
      </c>
      <c r="AX36" s="117">
        <f>'JUGEND-DOSB 2020'!U59*$BC$36</f>
        <v>28.8</v>
      </c>
      <c r="AY36" s="21">
        <f>'JUGEND-DOSB 2020'!V59*$BC$36</f>
        <v>32.85</v>
      </c>
      <c r="AZ36" s="186"/>
      <c r="BA36" s="187"/>
      <c r="BC36" s="153">
        <v>0.9</v>
      </c>
      <c r="BD36" s="146" t="s">
        <v>520</v>
      </c>
    </row>
    <row r="37" spans="1:56" s="44" customFormat="1" ht="19.5" customHeight="1" thickBot="1" x14ac:dyDescent="0.3">
      <c r="A37" s="853" t="s">
        <v>495</v>
      </c>
      <c r="B37"/>
      <c r="C37" s="905" t="s">
        <v>51</v>
      </c>
      <c r="D37" s="906"/>
      <c r="E37" s="907"/>
      <c r="F37" s="907"/>
      <c r="G37" s="907" t="s">
        <v>616</v>
      </c>
      <c r="H37" s="907"/>
      <c r="I37" s="907"/>
      <c r="J37" s="907"/>
      <c r="K37" s="907"/>
      <c r="L37" s="907"/>
      <c r="M37" s="907"/>
      <c r="N37" s="907"/>
      <c r="O37" s="907"/>
      <c r="P37" s="907"/>
      <c r="Q37" s="907"/>
      <c r="R37" s="908" t="s">
        <v>52</v>
      </c>
      <c r="S37" s="908"/>
      <c r="T37" s="908"/>
      <c r="U37" s="908"/>
      <c r="V37" s="908"/>
      <c r="W37" s="908"/>
      <c r="X37" s="908"/>
      <c r="Y37" s="802" t="s">
        <v>53</v>
      </c>
      <c r="Z37" s="803"/>
      <c r="AB37" s="853" t="s">
        <v>495</v>
      </c>
      <c r="AC37"/>
      <c r="AD37" s="905" t="s">
        <v>51</v>
      </c>
      <c r="AE37" s="906"/>
      <c r="AF37" s="907"/>
      <c r="AG37" s="907"/>
      <c r="AH37" s="907" t="s">
        <v>616</v>
      </c>
      <c r="AI37" s="907"/>
      <c r="AJ37" s="907"/>
      <c r="AK37" s="907"/>
      <c r="AL37" s="907"/>
      <c r="AM37" s="907"/>
      <c r="AN37" s="907"/>
      <c r="AO37" s="907"/>
      <c r="AP37" s="907"/>
      <c r="AQ37" s="907"/>
      <c r="AR37" s="907"/>
      <c r="AS37" s="908" t="s">
        <v>52</v>
      </c>
      <c r="AT37" s="908"/>
      <c r="AU37" s="908"/>
      <c r="AV37" s="908"/>
      <c r="AW37" s="908"/>
      <c r="AX37" s="908"/>
      <c r="AY37" s="908"/>
      <c r="AZ37" s="802" t="s">
        <v>53</v>
      </c>
      <c r="BA37" s="803"/>
      <c r="BC37" s="144"/>
      <c r="BD37" s="147"/>
    </row>
    <row r="38" spans="1:56" ht="15.75" thickBot="1" x14ac:dyDescent="0.25">
      <c r="A38" s="853"/>
      <c r="B38"/>
      <c r="C38" s="914" t="s">
        <v>585</v>
      </c>
      <c r="D38" s="915"/>
      <c r="E38" s="915"/>
      <c r="F38" s="915"/>
      <c r="G38" s="915"/>
      <c r="H38" s="915"/>
      <c r="I38" s="916"/>
      <c r="J38" s="917" t="s">
        <v>68</v>
      </c>
      <c r="K38" s="918"/>
      <c r="L38" s="918"/>
      <c r="M38" s="918"/>
      <c r="N38" s="918"/>
      <c r="O38" s="918"/>
      <c r="P38" s="918"/>
      <c r="Q38" s="919"/>
      <c r="R38" s="920" t="s">
        <v>69</v>
      </c>
      <c r="S38" s="921"/>
      <c r="T38" s="921"/>
      <c r="U38" s="921"/>
      <c r="V38" s="921"/>
      <c r="W38" s="921"/>
      <c r="X38" s="922"/>
      <c r="Y38" s="75" t="s">
        <v>70</v>
      </c>
      <c r="Z38" s="76"/>
      <c r="AA38" s="45"/>
      <c r="AB38" s="853"/>
      <c r="AC38"/>
      <c r="AD38" s="914" t="s">
        <v>585</v>
      </c>
      <c r="AE38" s="915"/>
      <c r="AF38" s="915"/>
      <c r="AG38" s="915"/>
      <c r="AH38" s="915"/>
      <c r="AI38" s="915"/>
      <c r="AJ38" s="916"/>
      <c r="AK38" s="917" t="s">
        <v>68</v>
      </c>
      <c r="AL38" s="918"/>
      <c r="AM38" s="918"/>
      <c r="AN38" s="918"/>
      <c r="AO38" s="918"/>
      <c r="AP38" s="918"/>
      <c r="AQ38" s="918"/>
      <c r="AR38" s="919"/>
      <c r="AS38" s="920" t="s">
        <v>69</v>
      </c>
      <c r="AT38" s="921"/>
      <c r="AU38" s="921"/>
      <c r="AV38" s="921"/>
      <c r="AW38" s="921"/>
      <c r="AX38" s="921"/>
      <c r="AY38" s="922"/>
      <c r="AZ38" s="75" t="s">
        <v>70</v>
      </c>
      <c r="BA38" s="76"/>
      <c r="BB38" s="45"/>
    </row>
    <row r="39" spans="1:56" ht="15" customHeight="1" thickBot="1" x14ac:dyDescent="0.3">
      <c r="A39" s="853"/>
      <c r="B39" s="44"/>
      <c r="C39" s="909" t="s">
        <v>71</v>
      </c>
      <c r="D39" s="910"/>
      <c r="E39" s="910"/>
      <c r="F39" s="910"/>
      <c r="G39" s="910"/>
      <c r="H39" s="910"/>
      <c r="I39" s="77"/>
      <c r="J39" s="911"/>
      <c r="K39" s="912"/>
      <c r="L39" s="912"/>
      <c r="M39" s="912"/>
      <c r="N39" s="912"/>
      <c r="O39" s="912"/>
      <c r="P39" s="912"/>
      <c r="Q39" s="913"/>
      <c r="R39" s="898" t="s">
        <v>72</v>
      </c>
      <c r="S39" s="899"/>
      <c r="T39" s="810"/>
      <c r="U39" s="810"/>
      <c r="V39" s="810"/>
      <c r="W39" s="810"/>
      <c r="X39" s="811"/>
      <c r="Y39" s="75" t="s">
        <v>73</v>
      </c>
      <c r="Z39" s="78" t="s">
        <v>54</v>
      </c>
      <c r="AA39" s="45"/>
      <c r="AB39" s="853"/>
      <c r="AC39" s="44"/>
      <c r="AD39" s="909" t="s">
        <v>71</v>
      </c>
      <c r="AE39" s="910"/>
      <c r="AF39" s="910"/>
      <c r="AG39" s="910"/>
      <c r="AH39" s="910"/>
      <c r="AI39" s="910"/>
      <c r="AJ39" s="77"/>
      <c r="AK39" s="911"/>
      <c r="AL39" s="912"/>
      <c r="AM39" s="912"/>
      <c r="AN39" s="912"/>
      <c r="AO39" s="912"/>
      <c r="AP39" s="912"/>
      <c r="AQ39" s="912"/>
      <c r="AR39" s="913"/>
      <c r="AS39" s="898" t="s">
        <v>72</v>
      </c>
      <c r="AT39" s="899"/>
      <c r="AU39" s="810"/>
      <c r="AV39" s="810"/>
      <c r="AW39" s="810"/>
      <c r="AX39" s="810"/>
      <c r="AY39" s="811"/>
      <c r="AZ39" s="75" t="s">
        <v>73</v>
      </c>
      <c r="BA39" s="78" t="s">
        <v>54</v>
      </c>
      <c r="BB39" s="45"/>
    </row>
    <row r="40" spans="1:56" ht="15" customHeight="1" thickBot="1" x14ac:dyDescent="0.25">
      <c r="A40" s="853"/>
      <c r="B40"/>
      <c r="C40" s="812" t="s">
        <v>74</v>
      </c>
      <c r="D40" s="813"/>
      <c r="E40" s="813"/>
      <c r="F40" s="813"/>
      <c r="G40" s="813"/>
      <c r="H40" s="813"/>
      <c r="I40" s="77"/>
      <c r="J40" s="807"/>
      <c r="K40" s="808"/>
      <c r="L40" s="808"/>
      <c r="M40" s="808"/>
      <c r="N40" s="808"/>
      <c r="O40" s="808"/>
      <c r="P40" s="808"/>
      <c r="Q40" s="809"/>
      <c r="R40" s="898" t="s">
        <v>75</v>
      </c>
      <c r="S40" s="899"/>
      <c r="T40" s="810"/>
      <c r="U40" s="810"/>
      <c r="V40" s="810"/>
      <c r="W40" s="810"/>
      <c r="X40" s="811"/>
      <c r="Y40" s="75" t="s">
        <v>76</v>
      </c>
      <c r="Z40" s="79"/>
      <c r="AA40" s="45"/>
      <c r="AB40" s="853"/>
      <c r="AC40"/>
      <c r="AD40" s="812" t="s">
        <v>74</v>
      </c>
      <c r="AE40" s="813"/>
      <c r="AF40" s="813"/>
      <c r="AG40" s="813"/>
      <c r="AH40" s="813"/>
      <c r="AI40" s="813"/>
      <c r="AJ40" s="77"/>
      <c r="AK40" s="807"/>
      <c r="AL40" s="808"/>
      <c r="AM40" s="808"/>
      <c r="AN40" s="808"/>
      <c r="AO40" s="808"/>
      <c r="AP40" s="808"/>
      <c r="AQ40" s="808"/>
      <c r="AR40" s="809"/>
      <c r="AS40" s="898" t="s">
        <v>75</v>
      </c>
      <c r="AT40" s="899"/>
      <c r="AU40" s="810"/>
      <c r="AV40" s="810"/>
      <c r="AW40" s="810"/>
      <c r="AX40" s="810"/>
      <c r="AY40" s="811"/>
      <c r="AZ40" s="75" t="s">
        <v>76</v>
      </c>
      <c r="BA40" s="79"/>
      <c r="BB40" s="45"/>
    </row>
    <row r="41" spans="1:56" ht="15.75" thickBot="1" x14ac:dyDescent="0.25">
      <c r="A41" s="853"/>
      <c r="B41"/>
      <c r="C41" s="812" t="s">
        <v>518</v>
      </c>
      <c r="D41" s="813"/>
      <c r="E41" s="813"/>
      <c r="F41" s="813"/>
      <c r="G41" s="813"/>
      <c r="H41" s="813"/>
      <c r="I41" s="77"/>
      <c r="J41" s="814"/>
      <c r="K41" s="815"/>
      <c r="L41" s="815"/>
      <c r="M41" s="815"/>
      <c r="N41" s="815"/>
      <c r="O41" s="815"/>
      <c r="P41" s="815"/>
      <c r="Q41" s="816"/>
      <c r="R41" s="898" t="s">
        <v>77</v>
      </c>
      <c r="S41" s="899"/>
      <c r="T41" s="810"/>
      <c r="U41" s="810"/>
      <c r="V41" s="810"/>
      <c r="W41" s="810"/>
      <c r="X41" s="811"/>
      <c r="Y41" s="75" t="s">
        <v>78</v>
      </c>
      <c r="Z41" s="79"/>
      <c r="AA41" s="45"/>
      <c r="AB41" s="853"/>
      <c r="AC41"/>
      <c r="AD41" s="812" t="s">
        <v>518</v>
      </c>
      <c r="AE41" s="813"/>
      <c r="AF41" s="813"/>
      <c r="AG41" s="813"/>
      <c r="AH41" s="813"/>
      <c r="AI41" s="813"/>
      <c r="AJ41" s="77"/>
      <c r="AK41" s="814"/>
      <c r="AL41" s="815"/>
      <c r="AM41" s="815"/>
      <c r="AN41" s="815"/>
      <c r="AO41" s="815"/>
      <c r="AP41" s="815"/>
      <c r="AQ41" s="815"/>
      <c r="AR41" s="816"/>
      <c r="AS41" s="898" t="s">
        <v>77</v>
      </c>
      <c r="AT41" s="899"/>
      <c r="AU41" s="810"/>
      <c r="AV41" s="810"/>
      <c r="AW41" s="810"/>
      <c r="AX41" s="810"/>
      <c r="AY41" s="811"/>
      <c r="AZ41" s="75" t="s">
        <v>78</v>
      </c>
      <c r="BA41" s="79"/>
      <c r="BB41" s="45"/>
    </row>
    <row r="42" spans="1:56" ht="15.75" thickBot="1" x14ac:dyDescent="0.25">
      <c r="A42" s="853"/>
      <c r="B42"/>
      <c r="C42" s="812" t="s">
        <v>586</v>
      </c>
      <c r="D42" s="813"/>
      <c r="E42" s="813"/>
      <c r="F42" s="813"/>
      <c r="G42" s="813"/>
      <c r="H42" s="813"/>
      <c r="I42" s="77"/>
      <c r="J42" s="80"/>
      <c r="K42" s="80"/>
      <c r="L42" s="80"/>
      <c r="M42" s="80"/>
      <c r="N42" s="80"/>
      <c r="O42" s="80"/>
      <c r="P42" s="80"/>
      <c r="Q42" s="80"/>
      <c r="R42" s="872" t="s">
        <v>79</v>
      </c>
      <c r="S42" s="873"/>
      <c r="T42" s="874"/>
      <c r="U42" s="874"/>
      <c r="V42" s="874"/>
      <c r="W42" s="874"/>
      <c r="X42" s="875"/>
      <c r="Y42" s="81"/>
      <c r="Z42" s="82"/>
      <c r="AA42" s="45"/>
      <c r="AB42" s="853"/>
      <c r="AC42"/>
      <c r="AD42" s="812" t="s">
        <v>586</v>
      </c>
      <c r="AE42" s="813"/>
      <c r="AF42" s="813"/>
      <c r="AG42" s="813"/>
      <c r="AH42" s="813"/>
      <c r="AI42" s="813"/>
      <c r="AJ42" s="77"/>
      <c r="AK42" s="80"/>
      <c r="AL42" s="80"/>
      <c r="AM42" s="80"/>
      <c r="AN42" s="80"/>
      <c r="AO42" s="80"/>
      <c r="AP42" s="80"/>
      <c r="AQ42" s="80"/>
      <c r="AR42" s="80"/>
      <c r="AS42" s="872" t="s">
        <v>79</v>
      </c>
      <c r="AT42" s="873"/>
      <c r="AU42" s="874"/>
      <c r="AV42" s="874"/>
      <c r="AW42" s="874"/>
      <c r="AX42" s="874"/>
      <c r="AY42" s="875"/>
      <c r="AZ42" s="81"/>
      <c r="BA42" s="82"/>
      <c r="BB42" s="45"/>
    </row>
    <row r="43" spans="1:56" ht="15" customHeight="1" x14ac:dyDescent="0.2">
      <c r="A43" s="904">
        <v>19</v>
      </c>
      <c r="B43"/>
      <c r="C43" s="841" t="s">
        <v>587</v>
      </c>
      <c r="D43" s="813"/>
      <c r="E43" s="813"/>
      <c r="F43" s="813"/>
      <c r="G43" s="813"/>
      <c r="H43" s="813"/>
      <c r="I43" s="77"/>
      <c r="U43" s="45"/>
      <c r="W43" s="781" t="s">
        <v>630</v>
      </c>
      <c r="X43" s="781"/>
      <c r="Y43" s="781"/>
      <c r="Z43" s="781"/>
      <c r="AB43" s="904">
        <f>A43+1</f>
        <v>20</v>
      </c>
      <c r="AC43"/>
      <c r="AD43" s="841" t="s">
        <v>587</v>
      </c>
      <c r="AE43" s="813"/>
      <c r="AF43" s="813"/>
      <c r="AG43" s="813"/>
      <c r="AH43" s="813"/>
      <c r="AI43" s="813"/>
      <c r="AJ43" s="77"/>
      <c r="AV43" s="45"/>
      <c r="AX43" s="781" t="s">
        <v>659</v>
      </c>
      <c r="AY43" s="781"/>
      <c r="AZ43" s="781"/>
      <c r="BA43" s="781"/>
    </row>
    <row r="44" spans="1:56" ht="13.5" customHeight="1" thickBot="1" x14ac:dyDescent="0.25">
      <c r="A44" s="904"/>
      <c r="B44"/>
      <c r="C44" s="804" t="s">
        <v>80</v>
      </c>
      <c r="D44" s="805"/>
      <c r="E44" s="805"/>
      <c r="F44" s="805"/>
      <c r="G44" s="805"/>
      <c r="H44" s="805"/>
      <c r="I44" s="806"/>
      <c r="W44" s="781"/>
      <c r="X44" s="781"/>
      <c r="Y44" s="781"/>
      <c r="Z44" s="781"/>
      <c r="AB44" s="904"/>
      <c r="AC44"/>
      <c r="AD44" s="804" t="s">
        <v>80</v>
      </c>
      <c r="AE44" s="805"/>
      <c r="AF44" s="805"/>
      <c r="AG44" s="805"/>
      <c r="AH44" s="805"/>
      <c r="AI44" s="805"/>
      <c r="AJ44" s="806"/>
      <c r="AX44" s="781"/>
      <c r="AY44" s="781"/>
      <c r="AZ44" s="781"/>
      <c r="BA44" s="781"/>
    </row>
    <row r="46" spans="1:56" ht="13.5" thickBot="1" x14ac:dyDescent="0.25"/>
    <row r="47" spans="1:56" ht="18" customHeight="1" x14ac:dyDescent="0.25">
      <c r="A47" s="930" t="s">
        <v>496</v>
      </c>
      <c r="B47"/>
      <c r="C47" s="932" t="s">
        <v>584</v>
      </c>
      <c r="D47" s="933"/>
      <c r="E47" s="933"/>
      <c r="F47" s="933"/>
      <c r="G47" s="933"/>
      <c r="H47" s="933"/>
      <c r="I47" s="933"/>
      <c r="J47" s="933"/>
      <c r="K47" s="933"/>
      <c r="L47" s="934"/>
      <c r="M47" s="935" t="s">
        <v>137</v>
      </c>
      <c r="N47" s="935"/>
      <c r="O47" s="935"/>
      <c r="P47" s="935"/>
      <c r="Q47" s="935"/>
      <c r="R47" s="935"/>
      <c r="S47" s="935"/>
      <c r="T47" s="935"/>
      <c r="U47" s="935"/>
      <c r="V47" s="935"/>
      <c r="W47" s="935"/>
      <c r="X47" s="935"/>
      <c r="Y47" s="935"/>
      <c r="Z47" s="1" t="s">
        <v>749</v>
      </c>
      <c r="AB47" s="930" t="s">
        <v>496</v>
      </c>
      <c r="AC47"/>
      <c r="AD47" s="932" t="s">
        <v>584</v>
      </c>
      <c r="AE47" s="933"/>
      <c r="AF47" s="933"/>
      <c r="AG47" s="933"/>
      <c r="AH47" s="933"/>
      <c r="AI47" s="933"/>
      <c r="AJ47" s="933"/>
      <c r="AK47" s="933"/>
      <c r="AL47" s="933"/>
      <c r="AM47" s="934"/>
      <c r="AN47" s="935" t="s">
        <v>143</v>
      </c>
      <c r="AO47" s="935"/>
      <c r="AP47" s="935"/>
      <c r="AQ47" s="935"/>
      <c r="AR47" s="935"/>
      <c r="AS47" s="935"/>
      <c r="AT47" s="935"/>
      <c r="AU47" s="935"/>
      <c r="AV47" s="935"/>
      <c r="AW47" s="935"/>
      <c r="AX47" s="935"/>
      <c r="AY47" s="935"/>
      <c r="AZ47" s="935"/>
      <c r="BA47" s="1" t="s">
        <v>749</v>
      </c>
    </row>
    <row r="48" spans="1:56" x14ac:dyDescent="0.2">
      <c r="A48" s="931"/>
      <c r="B48"/>
      <c r="C48" s="856" t="s">
        <v>1</v>
      </c>
      <c r="D48" s="857"/>
      <c r="E48" s="857"/>
      <c r="F48" s="857"/>
      <c r="G48" s="857"/>
      <c r="H48" s="857"/>
      <c r="I48" s="857"/>
      <c r="J48" s="857"/>
      <c r="K48" s="857"/>
      <c r="L48" s="858"/>
      <c r="M48" s="893" t="s">
        <v>2</v>
      </c>
      <c r="N48" s="893"/>
      <c r="O48" s="893"/>
      <c r="P48" s="893"/>
      <c r="Q48" s="893"/>
      <c r="R48" s="893"/>
      <c r="S48" s="893"/>
      <c r="T48" s="893"/>
      <c r="U48" s="893"/>
      <c r="V48" s="893"/>
      <c r="W48" s="893"/>
      <c r="X48" s="893"/>
      <c r="Y48" s="893" t="s">
        <v>55</v>
      </c>
      <c r="Z48" s="894"/>
      <c r="AB48" s="931"/>
      <c r="AC48"/>
      <c r="AD48" s="856" t="s">
        <v>1</v>
      </c>
      <c r="AE48" s="857"/>
      <c r="AF48" s="857"/>
      <c r="AG48" s="857"/>
      <c r="AH48" s="857"/>
      <c r="AI48" s="857"/>
      <c r="AJ48" s="857"/>
      <c r="AK48" s="857"/>
      <c r="AL48" s="857"/>
      <c r="AM48" s="858"/>
      <c r="AN48" s="893" t="s">
        <v>2</v>
      </c>
      <c r="AO48" s="893"/>
      <c r="AP48" s="893"/>
      <c r="AQ48" s="893"/>
      <c r="AR48" s="893"/>
      <c r="AS48" s="893"/>
      <c r="AT48" s="893"/>
      <c r="AU48" s="893"/>
      <c r="AV48" s="893"/>
      <c r="AW48" s="893"/>
      <c r="AX48" s="893"/>
      <c r="AY48" s="893"/>
      <c r="AZ48" s="893" t="s">
        <v>55</v>
      </c>
      <c r="BA48" s="894"/>
    </row>
    <row r="49" spans="1:57" x14ac:dyDescent="0.2">
      <c r="A49" s="931"/>
      <c r="B49"/>
      <c r="C49" s="856" t="s">
        <v>3</v>
      </c>
      <c r="D49" s="857"/>
      <c r="E49" s="857"/>
      <c r="F49" s="857"/>
      <c r="G49" s="857"/>
      <c r="H49" s="857"/>
      <c r="I49" s="857"/>
      <c r="J49" s="857"/>
      <c r="K49" s="857"/>
      <c r="L49" s="858"/>
      <c r="M49" s="893" t="s">
        <v>4</v>
      </c>
      <c r="N49" s="893"/>
      <c r="O49" s="893"/>
      <c r="P49" s="893"/>
      <c r="Q49" s="893"/>
      <c r="R49" s="893"/>
      <c r="S49" s="893"/>
      <c r="T49" s="893"/>
      <c r="U49" s="893"/>
      <c r="V49" s="893"/>
      <c r="W49" s="893"/>
      <c r="X49" s="893"/>
      <c r="Y49" s="893" t="s">
        <v>5</v>
      </c>
      <c r="Z49" s="894"/>
      <c r="AB49" s="931"/>
      <c r="AC49"/>
      <c r="AD49" s="856" t="s">
        <v>3</v>
      </c>
      <c r="AE49" s="857"/>
      <c r="AF49" s="857"/>
      <c r="AG49" s="857"/>
      <c r="AH49" s="857"/>
      <c r="AI49" s="857"/>
      <c r="AJ49" s="857"/>
      <c r="AK49" s="857"/>
      <c r="AL49" s="857"/>
      <c r="AM49" s="858"/>
      <c r="AN49" s="893" t="s">
        <v>4</v>
      </c>
      <c r="AO49" s="893"/>
      <c r="AP49" s="893"/>
      <c r="AQ49" s="893"/>
      <c r="AR49" s="893"/>
      <c r="AS49" s="893"/>
      <c r="AT49" s="893"/>
      <c r="AU49" s="893"/>
      <c r="AV49" s="893"/>
      <c r="AW49" s="893"/>
      <c r="AX49" s="893"/>
      <c r="AY49" s="893"/>
      <c r="AZ49" s="893" t="s">
        <v>5</v>
      </c>
      <c r="BA49" s="894"/>
    </row>
    <row r="50" spans="1:57" x14ac:dyDescent="0.2">
      <c r="A50" s="931"/>
      <c r="B50"/>
      <c r="C50" s="856" t="s">
        <v>56</v>
      </c>
      <c r="D50" s="867"/>
      <c r="E50" s="867"/>
      <c r="F50" s="868"/>
      <c r="G50" s="869" t="s">
        <v>57</v>
      </c>
      <c r="H50" s="870"/>
      <c r="I50" s="870"/>
      <c r="J50" s="870"/>
      <c r="K50" s="870"/>
      <c r="L50" s="870"/>
      <c r="M50" s="870"/>
      <c r="N50" s="870"/>
      <c r="O50" s="870"/>
      <c r="P50" s="870"/>
      <c r="Q50" s="870"/>
      <c r="R50" s="870"/>
      <c r="S50" s="870"/>
      <c r="T50" s="870"/>
      <c r="U50" s="870"/>
      <c r="V50" s="870"/>
      <c r="W50" s="870"/>
      <c r="X50" s="871"/>
      <c r="Y50" s="47"/>
      <c r="Z50" s="48"/>
      <c r="AB50" s="931"/>
      <c r="AC50"/>
      <c r="AD50" s="856" t="s">
        <v>56</v>
      </c>
      <c r="AE50" s="867"/>
      <c r="AF50" s="867"/>
      <c r="AG50" s="868"/>
      <c r="AH50" s="869" t="s">
        <v>57</v>
      </c>
      <c r="AI50" s="870"/>
      <c r="AJ50" s="870"/>
      <c r="AK50" s="870"/>
      <c r="AL50" s="870"/>
      <c r="AM50" s="870"/>
      <c r="AN50" s="870"/>
      <c r="AO50" s="870"/>
      <c r="AP50" s="870"/>
      <c r="AQ50" s="870"/>
      <c r="AR50" s="870"/>
      <c r="AS50" s="870"/>
      <c r="AT50" s="870"/>
      <c r="AU50" s="870"/>
      <c r="AV50" s="870"/>
      <c r="AW50" s="870"/>
      <c r="AX50" s="870"/>
      <c r="AY50" s="871"/>
      <c r="AZ50" s="47"/>
      <c r="BA50" s="48"/>
    </row>
    <row r="51" spans="1:57" ht="15.75" x14ac:dyDescent="0.25">
      <c r="A51" s="931"/>
      <c r="B51"/>
      <c r="C51" s="838" t="s">
        <v>508</v>
      </c>
      <c r="D51" s="839"/>
      <c r="E51" s="839"/>
      <c r="F51" s="840"/>
      <c r="G51" s="817" t="s">
        <v>617</v>
      </c>
      <c r="H51" s="818"/>
      <c r="I51" s="818"/>
      <c r="J51" s="818"/>
      <c r="K51" s="819"/>
      <c r="L51" s="851" t="s">
        <v>602</v>
      </c>
      <c r="M51" s="851"/>
      <c r="N51" s="851"/>
      <c r="O51" s="851"/>
      <c r="P51" s="851"/>
      <c r="Q51" s="851"/>
      <c r="R51" s="851"/>
      <c r="S51" s="851"/>
      <c r="T51" s="851"/>
      <c r="U51" s="851"/>
      <c r="V51" s="851"/>
      <c r="W51" s="851"/>
      <c r="X51" s="851"/>
      <c r="Y51" s="851"/>
      <c r="Z51" s="852"/>
      <c r="AB51" s="931"/>
      <c r="AC51"/>
      <c r="AD51" s="838" t="s">
        <v>508</v>
      </c>
      <c r="AE51" s="839"/>
      <c r="AF51" s="839"/>
      <c r="AG51" s="840"/>
      <c r="AH51" s="817" t="s">
        <v>617</v>
      </c>
      <c r="AI51" s="818"/>
      <c r="AJ51" s="818"/>
      <c r="AK51" s="818"/>
      <c r="AL51" s="819"/>
      <c r="AM51" s="851" t="s">
        <v>602</v>
      </c>
      <c r="AN51" s="851"/>
      <c r="AO51" s="851"/>
      <c r="AP51" s="851"/>
      <c r="AQ51" s="851"/>
      <c r="AR51" s="851"/>
      <c r="AS51" s="851"/>
      <c r="AT51" s="851"/>
      <c r="AU51" s="851"/>
      <c r="AV51" s="851"/>
      <c r="AW51" s="851"/>
      <c r="AX51" s="851"/>
      <c r="AY51" s="851"/>
      <c r="AZ51" s="851"/>
      <c r="BA51" s="852"/>
    </row>
    <row r="52" spans="1:57" ht="15.6" customHeight="1" x14ac:dyDescent="0.2">
      <c r="A52" s="931"/>
      <c r="B52"/>
      <c r="C52" s="856"/>
      <c r="D52" s="857"/>
      <c r="E52" s="857"/>
      <c r="F52" s="858"/>
      <c r="G52" s="817" t="s">
        <v>618</v>
      </c>
      <c r="H52" s="818"/>
      <c r="I52" s="818"/>
      <c r="J52" s="818"/>
      <c r="K52" s="819"/>
      <c r="L52" s="883" t="s">
        <v>6</v>
      </c>
      <c r="M52" s="883"/>
      <c r="N52" s="884"/>
      <c r="O52" s="884"/>
      <c r="P52" s="884"/>
      <c r="Q52" s="884"/>
      <c r="R52" s="883" t="s">
        <v>7</v>
      </c>
      <c r="S52" s="883"/>
      <c r="T52" s="883"/>
      <c r="U52" s="883"/>
      <c r="V52" s="883"/>
      <c r="W52" s="858" t="s">
        <v>689</v>
      </c>
      <c r="X52" s="893"/>
      <c r="Y52" s="893"/>
      <c r="Z52" s="894"/>
      <c r="AB52" s="931"/>
      <c r="AC52"/>
      <c r="AD52" s="856"/>
      <c r="AE52" s="857"/>
      <c r="AF52" s="857"/>
      <c r="AG52" s="858"/>
      <c r="AH52" s="817" t="s">
        <v>618</v>
      </c>
      <c r="AI52" s="818"/>
      <c r="AJ52" s="818"/>
      <c r="AK52" s="818"/>
      <c r="AL52" s="819"/>
      <c r="AM52" s="883" t="s">
        <v>6</v>
      </c>
      <c r="AN52" s="883"/>
      <c r="AO52" s="884"/>
      <c r="AP52" s="884"/>
      <c r="AQ52" s="884"/>
      <c r="AR52" s="884"/>
      <c r="AS52" s="883" t="s">
        <v>7</v>
      </c>
      <c r="AT52" s="883"/>
      <c r="AU52" s="883"/>
      <c r="AV52" s="883"/>
      <c r="AW52" s="883"/>
      <c r="AX52" s="858" t="s">
        <v>689</v>
      </c>
      <c r="AY52" s="893"/>
      <c r="AZ52" s="893"/>
      <c r="BA52" s="894"/>
    </row>
    <row r="53" spans="1:57" ht="16.5" thickBot="1" x14ac:dyDescent="0.3">
      <c r="A53" s="931"/>
      <c r="B53"/>
      <c r="C53" s="856"/>
      <c r="D53" s="857"/>
      <c r="E53" s="857"/>
      <c r="F53" s="858"/>
      <c r="G53" s="50"/>
      <c r="H53" s="51"/>
      <c r="I53" s="51"/>
      <c r="J53" s="51"/>
      <c r="K53" s="52"/>
      <c r="L53" s="846" t="s">
        <v>8</v>
      </c>
      <c r="M53" s="847"/>
      <c r="N53" s="848"/>
      <c r="O53" s="848"/>
      <c r="P53" s="848"/>
      <c r="Q53" s="849"/>
      <c r="R53" s="928"/>
      <c r="S53" s="928"/>
      <c r="T53" s="928"/>
      <c r="U53" s="928"/>
      <c r="V53" s="928"/>
      <c r="W53" s="895"/>
      <c r="X53" s="896"/>
      <c r="Y53" s="896"/>
      <c r="Z53" s="897"/>
      <c r="AB53" s="931"/>
      <c r="AC53"/>
      <c r="AD53" s="856"/>
      <c r="AE53" s="857"/>
      <c r="AF53" s="857"/>
      <c r="AG53" s="858"/>
      <c r="AH53" s="50"/>
      <c r="AI53" s="51"/>
      <c r="AJ53" s="51"/>
      <c r="AK53" s="51"/>
      <c r="AL53" s="52"/>
      <c r="AM53" s="846" t="s">
        <v>8</v>
      </c>
      <c r="AN53" s="847"/>
      <c r="AO53" s="848"/>
      <c r="AP53" s="848"/>
      <c r="AQ53" s="848"/>
      <c r="AR53" s="849"/>
      <c r="AS53" s="928"/>
      <c r="AT53" s="928"/>
      <c r="AU53" s="928"/>
      <c r="AV53" s="928"/>
      <c r="AW53" s="928"/>
      <c r="AX53" s="895"/>
      <c r="AY53" s="896"/>
      <c r="AZ53" s="896"/>
      <c r="BA53" s="897"/>
    </row>
    <row r="54" spans="1:57" ht="13.5" customHeight="1" thickBot="1" x14ac:dyDescent="0.25">
      <c r="A54" s="901" t="s">
        <v>750</v>
      </c>
      <c r="B54"/>
      <c r="C54" s="861"/>
      <c r="D54" s="862"/>
      <c r="E54" s="863"/>
      <c r="F54" s="820" t="s">
        <v>9</v>
      </c>
      <c r="G54" s="829" t="s">
        <v>132</v>
      </c>
      <c r="H54" s="835"/>
      <c r="I54" s="836"/>
      <c r="J54" s="829" t="s">
        <v>133</v>
      </c>
      <c r="K54" s="835"/>
      <c r="L54" s="836"/>
      <c r="M54" s="829" t="s">
        <v>134</v>
      </c>
      <c r="N54" s="830"/>
      <c r="O54" s="831"/>
      <c r="P54" s="829" t="s">
        <v>135</v>
      </c>
      <c r="Q54" s="830"/>
      <c r="R54" s="831"/>
      <c r="S54" s="829" t="s">
        <v>136</v>
      </c>
      <c r="T54" s="830"/>
      <c r="U54" s="831"/>
      <c r="V54" s="842" t="s">
        <v>81</v>
      </c>
      <c r="W54" s="830"/>
      <c r="X54" s="831"/>
      <c r="Y54" s="53" t="s">
        <v>10</v>
      </c>
      <c r="Z54" s="54" t="s">
        <v>60</v>
      </c>
      <c r="AB54" s="901" t="s">
        <v>750</v>
      </c>
      <c r="AC54"/>
      <c r="AD54" s="861"/>
      <c r="AE54" s="862"/>
      <c r="AF54" s="863"/>
      <c r="AG54" s="820" t="s">
        <v>9</v>
      </c>
      <c r="AH54" s="829" t="s">
        <v>132</v>
      </c>
      <c r="AI54" s="835"/>
      <c r="AJ54" s="836"/>
      <c r="AK54" s="829" t="s">
        <v>133</v>
      </c>
      <c r="AL54" s="835"/>
      <c r="AM54" s="836"/>
      <c r="AN54" s="829" t="s">
        <v>134</v>
      </c>
      <c r="AO54" s="830"/>
      <c r="AP54" s="831"/>
      <c r="AQ54" s="829" t="s">
        <v>135</v>
      </c>
      <c r="AR54" s="830"/>
      <c r="AS54" s="831"/>
      <c r="AT54" s="829" t="s">
        <v>136</v>
      </c>
      <c r="AU54" s="830"/>
      <c r="AV54" s="831"/>
      <c r="AW54" s="842" t="s">
        <v>81</v>
      </c>
      <c r="AX54" s="830"/>
      <c r="AY54" s="831"/>
      <c r="AZ54" s="53" t="s">
        <v>10</v>
      </c>
      <c r="BA54" s="54" t="s">
        <v>60</v>
      </c>
    </row>
    <row r="55" spans="1:57" ht="27" customHeight="1" thickBot="1" x14ac:dyDescent="0.25">
      <c r="A55" s="902"/>
      <c r="B55"/>
      <c r="C55" s="864"/>
      <c r="D55" s="865"/>
      <c r="E55" s="866"/>
      <c r="F55" s="821"/>
      <c r="G55" s="155" t="s">
        <v>493</v>
      </c>
      <c r="H55" s="156" t="s">
        <v>494</v>
      </c>
      <c r="I55" s="157" t="s">
        <v>516</v>
      </c>
      <c r="J55" s="155" t="s">
        <v>493</v>
      </c>
      <c r="K55" s="156" t="s">
        <v>494</v>
      </c>
      <c r="L55" s="157" t="s">
        <v>516</v>
      </c>
      <c r="M55" s="155" t="s">
        <v>493</v>
      </c>
      <c r="N55" s="156" t="s">
        <v>494</v>
      </c>
      <c r="O55" s="157" t="s">
        <v>516</v>
      </c>
      <c r="P55" s="155" t="s">
        <v>493</v>
      </c>
      <c r="Q55" s="156" t="s">
        <v>494</v>
      </c>
      <c r="R55" s="157" t="s">
        <v>516</v>
      </c>
      <c r="S55" s="155" t="s">
        <v>493</v>
      </c>
      <c r="T55" s="156" t="s">
        <v>494</v>
      </c>
      <c r="U55" s="157" t="s">
        <v>516</v>
      </c>
      <c r="V55" s="155" t="s">
        <v>493</v>
      </c>
      <c r="W55" s="156" t="s">
        <v>494</v>
      </c>
      <c r="X55" s="157" t="s">
        <v>516</v>
      </c>
      <c r="Y55" s="881" t="s">
        <v>15</v>
      </c>
      <c r="Z55" s="882"/>
      <c r="AB55" s="902"/>
      <c r="AC55"/>
      <c r="AD55" s="864"/>
      <c r="AE55" s="865"/>
      <c r="AF55" s="866"/>
      <c r="AG55" s="821"/>
      <c r="AH55" s="155" t="s">
        <v>493</v>
      </c>
      <c r="AI55" s="156" t="s">
        <v>494</v>
      </c>
      <c r="AJ55" s="157" t="s">
        <v>516</v>
      </c>
      <c r="AK55" s="155" t="s">
        <v>493</v>
      </c>
      <c r="AL55" s="156" t="s">
        <v>494</v>
      </c>
      <c r="AM55" s="157" t="s">
        <v>516</v>
      </c>
      <c r="AN55" s="155" t="s">
        <v>493</v>
      </c>
      <c r="AO55" s="156" t="s">
        <v>494</v>
      </c>
      <c r="AP55" s="157" t="s">
        <v>516</v>
      </c>
      <c r="AQ55" s="155" t="s">
        <v>493</v>
      </c>
      <c r="AR55" s="156" t="s">
        <v>494</v>
      </c>
      <c r="AS55" s="157" t="s">
        <v>516</v>
      </c>
      <c r="AT55" s="155" t="s">
        <v>493</v>
      </c>
      <c r="AU55" s="156" t="s">
        <v>494</v>
      </c>
      <c r="AV55" s="157" t="s">
        <v>516</v>
      </c>
      <c r="AW55" s="155" t="s">
        <v>493</v>
      </c>
      <c r="AX55" s="156" t="s">
        <v>494</v>
      </c>
      <c r="AY55" s="157" t="s">
        <v>516</v>
      </c>
      <c r="AZ55" s="881" t="s">
        <v>15</v>
      </c>
      <c r="BA55" s="882"/>
    </row>
    <row r="56" spans="1:57" ht="18.600000000000001" customHeight="1" x14ac:dyDescent="0.2">
      <c r="A56" s="902"/>
      <c r="B56"/>
      <c r="C56" s="843">
        <v>1</v>
      </c>
      <c r="D56" s="795" t="s">
        <v>64</v>
      </c>
      <c r="E56" s="601" t="s">
        <v>16</v>
      </c>
      <c r="F56" s="55" t="s">
        <v>31</v>
      </c>
      <c r="G56" s="634" t="str">
        <f>TEXT((TIME(0,LEFT('Erwachsene-DOSB 2020'!E7,FIND(":",'Erwachsene-DOSB 2020'!E7)-1),RIGHT('Erwachsene-DOSB 2020'!E7,2)))*$BC$56,"[mm]:ss")</f>
        <v>22:55</v>
      </c>
      <c r="H56" s="635" t="str">
        <f>TEXT((TIME(0,LEFT('Erwachsene-DOSB 2020'!F7,FIND(":",'Erwachsene-DOSB 2020'!F7)-1),RIGHT('Erwachsene-DOSB 2020'!F7,2)))*$BC$56,"[mm]:ss")</f>
        <v>20:43</v>
      </c>
      <c r="I56" s="636" t="str">
        <f>TEXT((TIME(0,LEFT('Erwachsene-DOSB 2020'!G7,FIND(":",'Erwachsene-DOSB 2020'!G7)-1),RIGHT('Erwachsene-DOSB 2020'!G7,2)))*$BC$56,"[mm]:ss")</f>
        <v>18:31</v>
      </c>
      <c r="J56" s="637" t="str">
        <f>TEXT((TIME(0,LEFT('Erwachsene-DOSB 2020'!H7,FIND(":",'Erwachsene-DOSB 2020'!H7)-1),RIGHT('Erwachsene-DOSB 2020'!H7,2)))*$BC$56,"[mm]:ss")</f>
        <v>22:22</v>
      </c>
      <c r="K56" s="635" t="str">
        <f>TEXT((TIME(0,LEFT('Erwachsene-DOSB 2020'!I7,FIND(":",'Erwachsene-DOSB 2020'!I7)-1),RIGHT('Erwachsene-DOSB 2020'!I7,2)))*$BC$56,"[mm]:ss")</f>
        <v>20:10</v>
      </c>
      <c r="L56" s="636" t="str">
        <f>TEXT((TIME(0,LEFT('Erwachsene-DOSB 2020'!J7,FIND(":",'Erwachsene-DOSB 2020'!J7)-1),RIGHT('Erwachsene-DOSB 2020'!J7,2)))*$BC$56,"[mm]:ss")</f>
        <v>17:58</v>
      </c>
      <c r="M56" s="637" t="str">
        <f>TEXT((TIME(0,LEFT('Erwachsene-DOSB 2020'!K7,FIND(":",'Erwachsene-DOSB 2020'!K7)-1),RIGHT('Erwachsene-DOSB 2020'!K7,2)))*$BC$56,"[mm]:ss")</f>
        <v>22:44</v>
      </c>
      <c r="N56" s="635" t="str">
        <f>TEXT((TIME(0,LEFT('Erwachsene-DOSB 2020'!L7,FIND(":",'Erwachsene-DOSB 2020'!L7)-1),RIGHT('Erwachsene-DOSB 2020'!L7,2)))*$BC$56,"[mm]:ss")</f>
        <v>20:32</v>
      </c>
      <c r="O56" s="636" t="str">
        <f>TEXT((TIME(0,LEFT('Erwachsene-DOSB 2020'!M7,FIND(":",'Erwachsene-DOSB 2020'!M7)-1),RIGHT('Erwachsene-DOSB 2020'!M7,2)))*$BC$56,"[mm]:ss")</f>
        <v>18:20</v>
      </c>
      <c r="P56" s="637" t="str">
        <f>TEXT((TIME(0,LEFT('Erwachsene-DOSB 2020'!N7,FIND(":",'Erwachsene-DOSB 2020'!N7)-1),RIGHT('Erwachsene-DOSB 2020'!N7,2)))*$BC$56,"[mm]:ss")</f>
        <v>23:39</v>
      </c>
      <c r="Q56" s="635" t="str">
        <f>TEXT((TIME(0,LEFT('Erwachsene-DOSB 2020'!O7,FIND(":",'Erwachsene-DOSB 2020'!O7)-1),RIGHT('Erwachsene-DOSB 2020'!O7,2)))*$BC$56,"[mm]:ss")</f>
        <v>21:27</v>
      </c>
      <c r="R56" s="636" t="str">
        <f>TEXT((TIME(0,LEFT('Erwachsene-DOSB 2020'!P7,FIND(":",'Erwachsene-DOSB 2020'!P7)-1),RIGHT('Erwachsene-DOSB 2020'!P7,2)))*$BC$56,"[mm]:ss")</f>
        <v>19:15</v>
      </c>
      <c r="S56" s="637" t="str">
        <f>TEXT((TIME(0,LEFT('Erwachsene-DOSB 2020'!Q7,FIND(":",'Erwachsene-DOSB 2020'!Q7)-1),RIGHT('Erwachsene-DOSB 2020'!Q7,2)))*$BC$56,"[mm]:ss")</f>
        <v>24:12</v>
      </c>
      <c r="T56" s="635" t="str">
        <f>TEXT((TIME(0,LEFT('Erwachsene-DOSB 2020'!R7,FIND(":",'Erwachsene-DOSB 2020'!R7)-1),RIGHT('Erwachsene-DOSB 2020'!R7,2)))*$BC$56,"[mm]:ss")</f>
        <v>22:00</v>
      </c>
      <c r="U56" s="636" t="str">
        <f>TEXT((TIME(0,LEFT('Erwachsene-DOSB 2020'!S7,FIND(":",'Erwachsene-DOSB 2020'!S7)-1),RIGHT('Erwachsene-DOSB 2020'!S7,2)))*$BC$56,"[mm]:ss")</f>
        <v>19:48</v>
      </c>
      <c r="V56" s="637" t="str">
        <f>TEXT((TIME(0,LEFT('Erwachsene-DOSB 2020'!T7,FIND(":",'Erwachsene-DOSB 2020'!T7)-1),RIGHT('Erwachsene-DOSB 2020'!T7,2)))*$BC$56,"[mm]:ss")</f>
        <v>25:07</v>
      </c>
      <c r="W56" s="635" t="str">
        <f>TEXT((TIME(0,LEFT('Erwachsene-DOSB 2020'!U7,FIND(":",'Erwachsene-DOSB 2020'!U7)-1),RIGHT('Erwachsene-DOSB 2020'!U7,2)))*$BC$56,"[mm]:ss")</f>
        <v>22:44</v>
      </c>
      <c r="X56" s="636" t="str">
        <f>TEXT((TIME(0,LEFT('Erwachsene-DOSB 2020'!V7,FIND(":",'Erwachsene-DOSB 2020'!V7)-1),RIGHT('Erwachsene-DOSB 2020'!V7,2)))*$BC$56,"[mm]:ss")</f>
        <v>20:21</v>
      </c>
      <c r="Y56" s="180"/>
      <c r="Z56" s="181"/>
      <c r="AB56" s="902"/>
      <c r="AC56"/>
      <c r="AD56" s="843">
        <v>1</v>
      </c>
      <c r="AE56" s="795" t="s">
        <v>64</v>
      </c>
      <c r="AF56" s="601" t="s">
        <v>16</v>
      </c>
      <c r="AG56" s="55" t="s">
        <v>31</v>
      </c>
      <c r="AH56" s="638" t="str">
        <f>TEXT((TIME(0,LEFT('Erwachsene-DOSB 2020'!E39,FIND(":",'Erwachsene-DOSB 2020'!E39)-1),RIGHT('Erwachsene-DOSB 2020'!E39,2)))*$BC$56,"[mm]:ss")</f>
        <v>19:37</v>
      </c>
      <c r="AI56" s="639" t="str">
        <f>TEXT((TIME(0,LEFT('Erwachsene-DOSB 2020'!F39,FIND(":",'Erwachsene-DOSB 2020'!F39)-1),RIGHT('Erwachsene-DOSB 2020'!F39,2)))*$BC$56,"[mm]:ss")</f>
        <v>17:25</v>
      </c>
      <c r="AJ56" s="640" t="str">
        <f>TEXT((TIME(0,LEFT('Erwachsene-DOSB 2020'!G39,FIND(":",'Erwachsene-DOSB 2020'!G39)-1),RIGHT('Erwachsene-DOSB 2020'!G39,2)))*$BC$56,"[mm]:ss")</f>
        <v>15:13</v>
      </c>
      <c r="AK56" s="641" t="str">
        <f>TEXT((TIME(0,LEFT('Erwachsene-DOSB 2020'!H39,FIND(":",'Erwachsene-DOSB 2020'!H39)-1),RIGHT('Erwachsene-DOSB 2020'!H39,2)))*$BC$56,"[mm]:ss")</f>
        <v>19:04</v>
      </c>
      <c r="AL56" s="639" t="str">
        <f>TEXT((TIME(0,LEFT('Erwachsene-DOSB 2020'!I39,FIND(":",'Erwachsene-DOSB 2020'!I39)-1),RIGHT('Erwachsene-DOSB 2020'!I39,2)))*$BC$56,"[mm]:ss")</f>
        <v>16:52</v>
      </c>
      <c r="AM56" s="640" t="str">
        <f>TEXT((TIME(0,LEFT('Erwachsene-DOSB 2020'!J39,FIND(":",'Erwachsene-DOSB 2020'!J39)-1),RIGHT('Erwachsene-DOSB 2020'!J39,2)))*$BC$56,"[mm]:ss")</f>
        <v>14:40</v>
      </c>
      <c r="AN56" s="641" t="str">
        <f>TEXT((TIME(0,LEFT('Erwachsene-DOSB 2020'!K39,FIND(":",'Erwachsene-DOSB 2020'!K39)-1),RIGHT('Erwachsene-DOSB 2020'!K39,2)))*$BC$56,"[mm]:ss")</f>
        <v>19:26</v>
      </c>
      <c r="AO56" s="639" t="str">
        <f>TEXT((TIME(0,LEFT('Erwachsene-DOSB 2020'!L39,FIND(":",'Erwachsene-DOSB 2020'!L39)-1),RIGHT('Erwachsene-DOSB 2020'!L39,2)))*$BC$56,"[mm]:ss")</f>
        <v>17:14</v>
      </c>
      <c r="AP56" s="640" t="str">
        <f>TEXT((TIME(0,LEFT('Erwachsene-DOSB 2020'!M39,FIND(":",'Erwachsene-DOSB 2020'!M39)-1),RIGHT('Erwachsene-DOSB 2020'!M39,2)))*$BC$56,"[mm]:ss")</f>
        <v>15:02</v>
      </c>
      <c r="AQ56" s="641" t="str">
        <f>TEXT((TIME(0,LEFT('Erwachsene-DOSB 2020'!N39,FIND(":",'Erwachsene-DOSB 2020'!N39)-1),RIGHT('Erwachsene-DOSB 2020'!N39,2)))*$BC$56,"[mm]:ss")</f>
        <v>20:21</v>
      </c>
      <c r="AR56" s="639" t="str">
        <f>TEXT((TIME(0,LEFT('Erwachsene-DOSB 2020'!O39,FIND(":",'Erwachsene-DOSB 2020'!O39)-1),RIGHT('Erwachsene-DOSB 2020'!O39,2)))*$BC$56,"[mm]:ss")</f>
        <v>18:09</v>
      </c>
      <c r="AS56" s="640" t="str">
        <f>TEXT((TIME(0,LEFT('Erwachsene-DOSB 2020'!P39,FIND(":",'Erwachsene-DOSB 2020'!P39)-1),RIGHT('Erwachsene-DOSB 2020'!P39,2)))*$BC$56,"[mm]:ss")</f>
        <v>15:57</v>
      </c>
      <c r="AT56" s="108" t="str">
        <f>TEXT((TIME(0,LEFT('Erwachsene-DOSB 2020'!Q39,FIND(":",'Erwachsene-DOSB 2020'!Q39)-1),RIGHT('Erwachsene-DOSB 2020'!Q39,2)))*$BC$56,"[mm]:ss")</f>
        <v>21:49</v>
      </c>
      <c r="AU56" s="99" t="str">
        <f>TEXT((TIME(0,LEFT('Erwachsene-DOSB 2020'!R39,FIND(":",'Erwachsene-DOSB 2020'!R39)-1),RIGHT('Erwachsene-DOSB 2020'!R39,2)))*$BC$56,"[mm]:ss")</f>
        <v>19:04</v>
      </c>
      <c r="AV56" s="100" t="str">
        <f>TEXT((TIME(0,LEFT('Erwachsene-DOSB 2020'!S39,FIND(":",'Erwachsene-DOSB 2020'!S39)-1),RIGHT('Erwachsene-DOSB 2020'!S39,2)))*$BC$56,"[mm]:ss")</f>
        <v>16:30</v>
      </c>
      <c r="AW56" s="108" t="str">
        <f>TEXT((TIME(0,LEFT('Erwachsene-DOSB 2020'!T39,FIND(":",'Erwachsene-DOSB 2020'!T39)-1),RIGHT('Erwachsene-DOSB 2020'!T39,2)))*$BC$56,"[mm]:ss")</f>
        <v>23:06</v>
      </c>
      <c r="AX56" s="99" t="str">
        <f>TEXT((TIME(0,LEFT('Erwachsene-DOSB 2020'!U39,FIND(":",'Erwachsene-DOSB 2020'!U39)-1),RIGHT('Erwachsene-DOSB 2020'!U39,2)))*$BC$56,"[mm]:ss")</f>
        <v>20:21</v>
      </c>
      <c r="AY56" s="100" t="str">
        <f>TEXT((TIME(0,LEFT('Erwachsene-DOSB 2020'!V39,FIND(":",'Erwachsene-DOSB 2020'!V39)-1),RIGHT('Erwachsene-DOSB 2020'!V39,2)))*$BC$56,"[mm]:ss")</f>
        <v>17:25</v>
      </c>
      <c r="AZ56" s="180"/>
      <c r="BA56" s="181"/>
      <c r="BC56" s="143">
        <v>1.1000000000000001</v>
      </c>
      <c r="BD56" s="5" t="s">
        <v>31</v>
      </c>
    </row>
    <row r="57" spans="1:57" ht="18.600000000000001" customHeight="1" x14ac:dyDescent="0.2">
      <c r="A57" s="902"/>
      <c r="B57"/>
      <c r="C57" s="844"/>
      <c r="D57" s="796"/>
      <c r="E57" s="10" t="s">
        <v>17</v>
      </c>
      <c r="F57" s="58" t="s">
        <v>500</v>
      </c>
      <c r="G57" s="101" t="str">
        <f>TEXT((TIME(0,LEFT('Erwachsene-DOSB 2020'!E8,FIND(":",'Erwachsene-DOSB 2020'!E8)-1),RIGHT('Erwachsene-DOSB 2020'!E8,2)))*$BC$57,"[mm]:ss")</f>
        <v>93:08</v>
      </c>
      <c r="H57" s="102" t="str">
        <f>TEXT((TIME(0,LEFT('Erwachsene-DOSB 2020'!F8,FIND(":",'Erwachsene-DOSB 2020'!F8)-1),RIGHT('Erwachsene-DOSB 2020'!F8,2)))*$BC$57,"[mm]:ss")</f>
        <v>86:32</v>
      </c>
      <c r="I57" s="103" t="str">
        <f>TEXT((TIME(0,LEFT('Erwachsene-DOSB 2020'!G8,FIND(":",'Erwachsene-DOSB 2020'!G8)-1),RIGHT('Erwachsene-DOSB 2020'!G8,2)))*$BC$57,"[mm]:ss")</f>
        <v>79:56</v>
      </c>
      <c r="J57" s="109" t="str">
        <f>TEXT((TIME(0,LEFT('Erwachsene-DOSB 2020'!H8,FIND(":",'Erwachsene-DOSB 2020'!H8)-1),RIGHT('Erwachsene-DOSB 2020'!H8,2)))*$BC$57,"[mm]:ss")</f>
        <v>91:51</v>
      </c>
      <c r="K57" s="102" t="str">
        <f>TEXT((TIME(0,LEFT('Erwachsene-DOSB 2020'!I8,FIND(":",'Erwachsene-DOSB 2020'!I8)-1),RIGHT('Erwachsene-DOSB 2020'!I8,2)))*$BC$57,"[mm]:ss")</f>
        <v>84:31</v>
      </c>
      <c r="L57" s="103" t="str">
        <f>TEXT((TIME(0,LEFT('Erwachsene-DOSB 2020'!J8,FIND(":",'Erwachsene-DOSB 2020'!J8)-1),RIGHT('Erwachsene-DOSB 2020'!J8,2)))*$BC$57,"[mm]:ss")</f>
        <v>78:39</v>
      </c>
      <c r="M57" s="109" t="str">
        <f>TEXT((TIME(0,LEFT('Erwachsene-DOSB 2020'!K8,FIND(":",'Erwachsene-DOSB 2020'!K8)-1),RIGHT('Erwachsene-DOSB 2020'!K8,2)))*$BC$57,"[mm]:ss")</f>
        <v>91:51</v>
      </c>
      <c r="N57" s="102" t="str">
        <f>TEXT((TIME(0,LEFT('Erwachsene-DOSB 2020'!L8,FIND(":",'Erwachsene-DOSB 2020'!L8)-1),RIGHT('Erwachsene-DOSB 2020'!L8,2)))*$BC$57,"[mm]:ss")</f>
        <v>84:31</v>
      </c>
      <c r="O57" s="103" t="str">
        <f>TEXT((TIME(0,LEFT('Erwachsene-DOSB 2020'!M8,FIND(":",'Erwachsene-DOSB 2020'!M8)-1),RIGHT('Erwachsene-DOSB 2020'!M8,2)))*$BC$57,"[mm]:ss")</f>
        <v>78:06</v>
      </c>
      <c r="P57" s="109" t="str">
        <f>TEXT((TIME(0,LEFT('Erwachsene-DOSB 2020'!N8,FIND(":",'Erwachsene-DOSB 2020'!N8)-1),RIGHT('Erwachsene-DOSB 2020'!N8,2)))*$BC$57,"[mm]:ss")</f>
        <v>92:35</v>
      </c>
      <c r="Q57" s="102" t="str">
        <f>TEXT((TIME(0,LEFT('Erwachsene-DOSB 2020'!O8,FIND(":",'Erwachsene-DOSB 2020'!O8)-1),RIGHT('Erwachsene-DOSB 2020'!O8,2)))*$BC$57,"[mm]:ss")</f>
        <v>85:48</v>
      </c>
      <c r="R57" s="103" t="str">
        <f>TEXT((TIME(0,LEFT('Erwachsene-DOSB 2020'!P8,FIND(":",'Erwachsene-DOSB 2020'!P8)-1),RIGHT('Erwachsene-DOSB 2020'!P8,2)))*$BC$57,"[mm]:ss")</f>
        <v>78:28</v>
      </c>
      <c r="S57" s="109" t="str">
        <f>TEXT((TIME(0,LEFT('Erwachsene-DOSB 2020'!Q8,FIND(":",'Erwachsene-DOSB 2020'!Q8)-1),RIGHT('Erwachsene-DOSB 2020'!Q8,2)))*$BC$57,"[mm]:ss")</f>
        <v>96:26</v>
      </c>
      <c r="T57" s="102" t="str">
        <f>TEXT((TIME(0,LEFT('Erwachsene-DOSB 2020'!R8,FIND(":",'Erwachsene-DOSB 2020'!R8)-1),RIGHT('Erwachsene-DOSB 2020'!R8,2)))*$BC$57,"[mm]:ss")</f>
        <v>87:27</v>
      </c>
      <c r="U57" s="103" t="str">
        <f>TEXT((TIME(0,LEFT('Erwachsene-DOSB 2020'!S8,FIND(":",'Erwachsene-DOSB 2020'!S8)-1),RIGHT('Erwachsene-DOSB 2020'!S8,2)))*$BC$57,"[mm]:ss")</f>
        <v>78:39</v>
      </c>
      <c r="V57" s="109" t="str">
        <f>TEXT((TIME(0,LEFT('Erwachsene-DOSB 2020'!T8,FIND(":",'Erwachsene-DOSB 2020'!T8)-1),RIGHT('Erwachsene-DOSB 2020'!T8,2)))*$BC$57,"[mm]:ss")</f>
        <v>100:28</v>
      </c>
      <c r="W57" s="102" t="str">
        <f>TEXT((TIME(0,LEFT('Erwachsene-DOSB 2020'!U8,FIND(":",'Erwachsene-DOSB 2020'!U8)-1),RIGHT('Erwachsene-DOSB 2020'!U8,2)))*$BC$57,"[mm]:ss")</f>
        <v>89:28</v>
      </c>
      <c r="X57" s="103" t="str">
        <f>TEXT((TIME(0,LEFT('Erwachsene-DOSB 2020'!V8,FIND(":",'Erwachsene-DOSB 2020'!V8)-1),RIGHT('Erwachsene-DOSB 2020'!V8,2)))*$BC$57,"[mm]:ss")</f>
        <v>78:50</v>
      </c>
      <c r="Y57" s="182"/>
      <c r="Z57" s="183"/>
      <c r="AB57" s="902"/>
      <c r="AC57"/>
      <c r="AD57" s="844"/>
      <c r="AE57" s="796"/>
      <c r="AF57" s="10" t="s">
        <v>17</v>
      </c>
      <c r="AG57" s="58" t="s">
        <v>500</v>
      </c>
      <c r="AH57" s="101" t="str">
        <f>TEXT((TIME(0,LEFT('Erwachsene-DOSB 2020'!E40,FIND(":",'Erwachsene-DOSB 2020'!E40)-1),RIGHT('Erwachsene-DOSB 2020'!E40,2)))*$BC$57,"[mm]:ss")</f>
        <v>69:40</v>
      </c>
      <c r="AI57" s="102" t="str">
        <f>TEXT((TIME(0,LEFT('Erwachsene-DOSB 2020'!F40,FIND(":",'Erwachsene-DOSB 2020'!F40)-1),RIGHT('Erwachsene-DOSB 2020'!F40,2)))*$BC$57,"[mm]:ss")</f>
        <v>63:04</v>
      </c>
      <c r="AJ57" s="103" t="str">
        <f>TEXT((TIME(0,LEFT('Erwachsene-DOSB 2020'!G40,FIND(":",'Erwachsene-DOSB 2020'!G40)-1),RIGHT('Erwachsene-DOSB 2020'!G40,2)))*$BC$57,"[mm]:ss")</f>
        <v>56:28</v>
      </c>
      <c r="AK57" s="109" t="str">
        <f>TEXT((TIME(0,LEFT('Erwachsene-DOSB 2020'!H40,FIND(":",'Erwachsene-DOSB 2020'!H40)-1),RIGHT('Erwachsene-DOSB 2020'!H40,2)))*$BC$57,"[mm]:ss")</f>
        <v>68:45</v>
      </c>
      <c r="AL57" s="102" t="str">
        <f>TEXT((TIME(0,LEFT('Erwachsene-DOSB 2020'!I40,FIND(":",'Erwachsene-DOSB 2020'!I40)-1),RIGHT('Erwachsene-DOSB 2020'!I40,2)))*$BC$57,"[mm]:ss")</f>
        <v>62:09</v>
      </c>
      <c r="AM57" s="103" t="str">
        <f>TEXT((TIME(0,LEFT('Erwachsene-DOSB 2020'!J40,FIND(":",'Erwachsene-DOSB 2020'!J40)-1),RIGHT('Erwachsene-DOSB 2020'!J40,2)))*$BC$57,"[mm]:ss")</f>
        <v>55:00</v>
      </c>
      <c r="AN57" s="109" t="str">
        <f>TEXT((TIME(0,LEFT('Erwachsene-DOSB 2020'!K40,FIND(":",'Erwachsene-DOSB 2020'!K40)-1),RIGHT('Erwachsene-DOSB 2020'!K40,2)))*$BC$57,"[mm]:ss")</f>
        <v>72:36</v>
      </c>
      <c r="AO57" s="102" t="str">
        <f>TEXT((TIME(0,LEFT('Erwachsene-DOSB 2020'!L40,FIND(":",'Erwachsene-DOSB 2020'!L40)-1),RIGHT('Erwachsene-DOSB 2020'!L40,2)))*$BC$57,"[mm]:ss")</f>
        <v>65:16</v>
      </c>
      <c r="AP57" s="103" t="str">
        <f>TEXT((TIME(0,LEFT('Erwachsene-DOSB 2020'!M40,FIND(":",'Erwachsene-DOSB 2020'!M40)-1),RIGHT('Erwachsene-DOSB 2020'!M40,2)))*$BC$57,"[mm]:ss")</f>
        <v>57:12</v>
      </c>
      <c r="AQ57" s="109" t="str">
        <f>TEXT((TIME(0,LEFT('Erwachsene-DOSB 2020'!N40,FIND(":",'Erwachsene-DOSB 2020'!N40)-1),RIGHT('Erwachsene-DOSB 2020'!N40,2)))*$BC$57,"[mm]:ss")</f>
        <v>76:38</v>
      </c>
      <c r="AR57" s="102" t="str">
        <f>TEXT((TIME(0,LEFT('Erwachsene-DOSB 2020'!O40,FIND(":",'Erwachsene-DOSB 2020'!O40)-1),RIGHT('Erwachsene-DOSB 2020'!O40,2)))*$BC$57,"[mm]:ss")</f>
        <v>67:17</v>
      </c>
      <c r="AS57" s="103" t="str">
        <f>TEXT((TIME(0,LEFT('Erwachsene-DOSB 2020'!P40,FIND(":",'Erwachsene-DOSB 2020'!P40)-1),RIGHT('Erwachsene-DOSB 2020'!P40,2)))*$BC$57,"[mm]:ss")</f>
        <v>60:19</v>
      </c>
      <c r="AT57" s="109" t="str">
        <f>TEXT((TIME(0,LEFT('Erwachsene-DOSB 2020'!Q40,FIND(":",'Erwachsene-DOSB 2020'!Q40)-1),RIGHT('Erwachsene-DOSB 2020'!Q40,2)))*$BC$57,"[mm]:ss")</f>
        <v>81:35</v>
      </c>
      <c r="AU57" s="102" t="str">
        <f>TEXT((TIME(0,LEFT('Erwachsene-DOSB 2020'!R40,FIND(":",'Erwachsene-DOSB 2020'!R40)-1),RIGHT('Erwachsene-DOSB 2020'!R40,2)))*$BC$57,"[mm]:ss")</f>
        <v>72:03</v>
      </c>
      <c r="AV57" s="103" t="str">
        <f>TEXT((TIME(0,LEFT('Erwachsene-DOSB 2020'!S40,FIND(":",'Erwachsene-DOSB 2020'!S40)-1),RIGHT('Erwachsene-DOSB 2020'!S40,2)))*$BC$57,"[mm]:ss")</f>
        <v>62:31</v>
      </c>
      <c r="AW57" s="109" t="str">
        <f>TEXT((TIME(0,LEFT('Erwachsene-DOSB 2020'!T40,FIND(":",'Erwachsene-DOSB 2020'!T40)-1),RIGHT('Erwachsene-DOSB 2020'!T40,2)))*$BC$57,"[mm]:ss")</f>
        <v>86:43</v>
      </c>
      <c r="AX57" s="102" t="str">
        <f>TEXT((TIME(0,LEFT('Erwachsene-DOSB 2020'!U40,FIND(":",'Erwachsene-DOSB 2020'!U40)-1),RIGHT('Erwachsene-DOSB 2020'!U40,2)))*$BC$57,"[mm]:ss")</f>
        <v>76:27</v>
      </c>
      <c r="AY57" s="103" t="str">
        <f>TEXT((TIME(0,LEFT('Erwachsene-DOSB 2020'!V40,FIND(":",'Erwachsene-DOSB 2020'!V40)-1),RIGHT('Erwachsene-DOSB 2020'!V40,2)))*$BC$57,"[mm]:ss")</f>
        <v>66:11</v>
      </c>
      <c r="AZ57" s="182"/>
      <c r="BA57" s="183"/>
      <c r="BC57" s="143">
        <v>1.1000000000000001</v>
      </c>
      <c r="BD57" s="5" t="s">
        <v>160</v>
      </c>
    </row>
    <row r="58" spans="1:57" ht="18.600000000000001" customHeight="1" x14ac:dyDescent="0.2">
      <c r="A58" s="902"/>
      <c r="B58"/>
      <c r="C58" s="844"/>
      <c r="D58" s="796"/>
      <c r="E58" s="801" t="s">
        <v>21</v>
      </c>
      <c r="F58" s="793" t="s">
        <v>155</v>
      </c>
      <c r="G58" s="832" t="s">
        <v>305</v>
      </c>
      <c r="H58" s="833"/>
      <c r="I58" s="833"/>
      <c r="J58" s="833"/>
      <c r="K58" s="833"/>
      <c r="L58" s="833"/>
      <c r="M58" s="833"/>
      <c r="N58" s="833"/>
      <c r="O58" s="833"/>
      <c r="P58" s="833"/>
      <c r="Q58" s="833"/>
      <c r="R58" s="833"/>
      <c r="S58" s="833"/>
      <c r="T58" s="833"/>
      <c r="U58" s="833"/>
      <c r="V58" s="833"/>
      <c r="W58" s="833"/>
      <c r="X58" s="834"/>
      <c r="Y58" s="184"/>
      <c r="Z58" s="185"/>
      <c r="AB58" s="902"/>
      <c r="AC58"/>
      <c r="AD58" s="844"/>
      <c r="AE58" s="796"/>
      <c r="AF58" s="801" t="s">
        <v>21</v>
      </c>
      <c r="AG58" s="793" t="s">
        <v>155</v>
      </c>
      <c r="AH58" s="832" t="s">
        <v>305</v>
      </c>
      <c r="AI58" s="833"/>
      <c r="AJ58" s="833"/>
      <c r="AK58" s="833"/>
      <c r="AL58" s="833"/>
      <c r="AM58" s="833"/>
      <c r="AN58" s="833"/>
      <c r="AO58" s="833"/>
      <c r="AP58" s="833"/>
      <c r="AQ58" s="833"/>
      <c r="AR58" s="833"/>
      <c r="AS58" s="833"/>
      <c r="AT58" s="833"/>
      <c r="AU58" s="833"/>
      <c r="AV58" s="833"/>
      <c r="AW58" s="833"/>
      <c r="AX58" s="833"/>
      <c r="AY58" s="834"/>
      <c r="AZ58" s="184"/>
      <c r="BA58" s="185"/>
      <c r="BD58" s="5"/>
    </row>
    <row r="59" spans="1:57" ht="18.600000000000001" customHeight="1" x14ac:dyDescent="0.2">
      <c r="A59" s="902"/>
      <c r="B59"/>
      <c r="C59" s="844"/>
      <c r="D59" s="796"/>
      <c r="E59" s="792"/>
      <c r="F59" s="794"/>
      <c r="G59" s="101" t="str">
        <f>TEXT((TIME(0,LEFT('Erwachsene-DOSB 2020'!E10,FIND(":",'Erwachsene-DOSB 2020'!E10)-1),RIGHT('Erwachsene-DOSB 2020'!E10,2)))*$BC$59,"[mm]:ss")</f>
        <v>28:48</v>
      </c>
      <c r="H59" s="102" t="str">
        <f>TEXT((TIME(0,LEFT('Erwachsene-DOSB 2020'!F10,FIND(":",'Erwachsene-DOSB 2020'!F10)-1),RIGHT('Erwachsene-DOSB 2020'!F10,2)))*$BC$59,"[mm]:ss")</f>
        <v>25:24</v>
      </c>
      <c r="I59" s="103" t="str">
        <f>TEXT((TIME(0,LEFT('Erwachsene-DOSB 2020'!G10,FIND(":",'Erwachsene-DOSB 2020'!G10)-1),RIGHT('Erwachsene-DOSB 2020'!G10,2)))*$BC$59,"[mm]:ss")</f>
        <v>22:06</v>
      </c>
      <c r="J59" s="109" t="str">
        <f>TEXT((TIME(0,LEFT('Erwachsene-DOSB 2020'!H10,FIND(":",'Erwachsene-DOSB 2020'!H10)-1),RIGHT('Erwachsene-DOSB 2020'!H10,2)))*$BC$59,"[mm]:ss")</f>
        <v>28:18</v>
      </c>
      <c r="K59" s="102" t="str">
        <f>TEXT((TIME(0,LEFT('Erwachsene-DOSB 2020'!I10,FIND(":",'Erwachsene-DOSB 2020'!I10)-1),RIGHT('Erwachsene-DOSB 2020'!I10,2)))*$BC$59,"[mm]:ss")</f>
        <v>25:00</v>
      </c>
      <c r="L59" s="103" t="str">
        <f>TEXT((TIME(0,LEFT('Erwachsene-DOSB 2020'!J10,FIND(":",'Erwachsene-DOSB 2020'!J10)-1),RIGHT('Erwachsene-DOSB 2020'!J10,2)))*$BC$59,"[mm]:ss")</f>
        <v>21:36</v>
      </c>
      <c r="M59" s="109" t="str">
        <f>TEXT((TIME(0,LEFT('Erwachsene-DOSB 2020'!K10,FIND(":",'Erwachsene-DOSB 2020'!K10)-1),RIGHT('Erwachsene-DOSB 2020'!K10,2)))*$BC$59,"[mm]:ss")</f>
        <v>30:36</v>
      </c>
      <c r="N59" s="102" t="str">
        <f>TEXT((TIME(0,LEFT('Erwachsene-DOSB 2020'!L10,FIND(":",'Erwachsene-DOSB 2020'!L10)-1),RIGHT('Erwachsene-DOSB 2020'!L10,2)))*$BC$59,"[mm]:ss")</f>
        <v>25:18</v>
      </c>
      <c r="O59" s="103" t="str">
        <f>TEXT((TIME(0,LEFT('Erwachsene-DOSB 2020'!M10,FIND(":",'Erwachsene-DOSB 2020'!M10)-1),RIGHT('Erwachsene-DOSB 2020'!M10,2)))*$BC$59,"[mm]:ss")</f>
        <v>22:24</v>
      </c>
      <c r="P59" s="109" t="str">
        <f>TEXT((TIME(0,LEFT('Erwachsene-DOSB 2020'!N10,FIND(":",'Erwachsene-DOSB 2020'!N10)-1),RIGHT('Erwachsene-DOSB 2020'!N10,2)))*$BC$59,"[mm]:ss")</f>
        <v>34:36</v>
      </c>
      <c r="Q59" s="102" t="str">
        <f>TEXT((TIME(0,LEFT('Erwachsene-DOSB 2020'!O10,FIND(":",'Erwachsene-DOSB 2020'!O10)-1),RIGHT('Erwachsene-DOSB 2020'!O10,2)))*$BC$59,"[mm]:ss")</f>
        <v>28:24</v>
      </c>
      <c r="R59" s="103" t="str">
        <f>TEXT((TIME(0,LEFT('Erwachsene-DOSB 2020'!P10,FIND(":",'Erwachsene-DOSB 2020'!P10)-1),RIGHT('Erwachsene-DOSB 2020'!P10,2)))*$BC$59,"[mm]:ss")</f>
        <v>23:24</v>
      </c>
      <c r="S59" s="109" t="str">
        <f>TEXT((TIME(0,LEFT('Erwachsene-DOSB 2020'!Q10,FIND(":",'Erwachsene-DOSB 2020'!Q10)-1),RIGHT('Erwachsene-DOSB 2020'!Q10,2)))*$BC$59,"[mm]:ss")</f>
        <v>38:24</v>
      </c>
      <c r="T59" s="102" t="str">
        <f>TEXT((TIME(0,LEFT('Erwachsene-DOSB 2020'!R10,FIND(":",'Erwachsene-DOSB 2020'!R10)-1),RIGHT('Erwachsene-DOSB 2020'!R10,2)))*$BC$59,"[mm]:ss")</f>
        <v>30:42</v>
      </c>
      <c r="U59" s="103" t="str">
        <f>TEXT((TIME(0,LEFT('Erwachsene-DOSB 2020'!S10,FIND(":",'Erwachsene-DOSB 2020'!S10)-1),RIGHT('Erwachsene-DOSB 2020'!S10,2)))*$BC$59,"[mm]:ss")</f>
        <v>24:24</v>
      </c>
      <c r="V59" s="109" t="str">
        <f>TEXT((TIME(0,LEFT('Erwachsene-DOSB 2020'!T10,FIND(":",'Erwachsene-DOSB 2020'!T10)-1),RIGHT('Erwachsene-DOSB 2020'!T10,2)))*$BC$59,"[mm]:ss")</f>
        <v>40:48</v>
      </c>
      <c r="W59" s="102" t="str">
        <f>TEXT((TIME(0,LEFT('Erwachsene-DOSB 2020'!U10,FIND(":",'Erwachsene-DOSB 2020'!U10)-1),RIGHT('Erwachsene-DOSB 2020'!U10,2)))*$BC$59,"[mm]:ss")</f>
        <v>33:12</v>
      </c>
      <c r="X59" s="103" t="str">
        <f>TEXT((TIME(0,LEFT('Erwachsene-DOSB 2020'!V10,FIND(":",'Erwachsene-DOSB 2020'!V10)-1),RIGHT('Erwachsene-DOSB 2020'!V10,2)))*$BC$59,"[mm]:ss")</f>
        <v>25:36</v>
      </c>
      <c r="Y59" s="184"/>
      <c r="Z59" s="185"/>
      <c r="AB59" s="902"/>
      <c r="AC59"/>
      <c r="AD59" s="844"/>
      <c r="AE59" s="796"/>
      <c r="AF59" s="792"/>
      <c r="AG59" s="794"/>
      <c r="AH59" s="101" t="str">
        <f>TEXT((TIME(0,LEFT('Erwachsene-DOSB 2020'!E42,FIND(":",'Erwachsene-DOSB 2020'!E42)-1),RIGHT('Erwachsene-DOSB 2020'!E42,2)))*$BC$59,"[mm]:ss")</f>
        <v>27:06</v>
      </c>
      <c r="AI59" s="102" t="str">
        <f>TEXT((TIME(0,LEFT('Erwachsene-DOSB 2020'!F42,FIND(":",'Erwachsene-DOSB 2020'!F42)-1),RIGHT('Erwachsene-DOSB 2020'!F42,2)))*$BC$59,"[mm]:ss")</f>
        <v>23:48</v>
      </c>
      <c r="AJ59" s="103" t="str">
        <f>TEXT((TIME(0,LEFT('Erwachsene-DOSB 2020'!G42,FIND(":",'Erwachsene-DOSB 2020'!G42)-1),RIGHT('Erwachsene-DOSB 2020'!G42,2)))*$BC$59,"[mm]:ss")</f>
        <v>20:24</v>
      </c>
      <c r="AK59" s="109" t="str">
        <f>TEXT((TIME(0,LEFT('Erwachsene-DOSB 2020'!H42,FIND(":",'Erwachsene-DOSB 2020'!H42)-1),RIGHT('Erwachsene-DOSB 2020'!H42,2)))*$BC$59,"[mm]:ss")</f>
        <v>26:36</v>
      </c>
      <c r="AL59" s="102" t="str">
        <f>TEXT((TIME(0,LEFT('Erwachsene-DOSB 2020'!I42,FIND(":",'Erwachsene-DOSB 2020'!I42)-1),RIGHT('Erwachsene-DOSB 2020'!I42,2)))*$BC$59,"[mm]:ss")</f>
        <v>23:24</v>
      </c>
      <c r="AM59" s="103" t="str">
        <f>TEXT((TIME(0,LEFT('Erwachsene-DOSB 2020'!J42,FIND(":",'Erwachsene-DOSB 2020'!J42)-1),RIGHT('Erwachsene-DOSB 2020'!J42,2)))*$BC$59,"[mm]:ss")</f>
        <v>19:42</v>
      </c>
      <c r="AN59" s="109" t="str">
        <f>TEXT((TIME(0,LEFT('Erwachsene-DOSB 2020'!K42,FIND(":",'Erwachsene-DOSB 2020'!K42)-1),RIGHT('Erwachsene-DOSB 2020'!K42,2)))*$BC$59,"[mm]:ss")</f>
        <v>27:48</v>
      </c>
      <c r="AO59" s="102" t="str">
        <f>TEXT((TIME(0,LEFT('Erwachsene-DOSB 2020'!L42,FIND(":",'Erwachsene-DOSB 2020'!L42)-1),RIGHT('Erwachsene-DOSB 2020'!L42,2)))*$BC$59,"[mm]:ss")</f>
        <v>24:00</v>
      </c>
      <c r="AP59" s="103" t="str">
        <f>TEXT((TIME(0,LEFT('Erwachsene-DOSB 2020'!M42,FIND(":",'Erwachsene-DOSB 2020'!M42)-1),RIGHT('Erwachsene-DOSB 2020'!M42,2)))*$BC$59,"[mm]:ss")</f>
        <v>20:24</v>
      </c>
      <c r="AQ59" s="109" t="str">
        <f>TEXT((TIME(0,LEFT('Erwachsene-DOSB 2020'!N42,FIND(":",'Erwachsene-DOSB 2020'!N42)-1),RIGHT('Erwachsene-DOSB 2020'!N42,2)))*$BC$59,"[mm]:ss")</f>
        <v>30:54</v>
      </c>
      <c r="AR59" s="102" t="str">
        <f>TEXT((TIME(0,LEFT('Erwachsene-DOSB 2020'!O42,FIND(":",'Erwachsene-DOSB 2020'!O42)-1),RIGHT('Erwachsene-DOSB 2020'!O42,2)))*$BC$59,"[mm]:ss")</f>
        <v>25:48</v>
      </c>
      <c r="AS59" s="103" t="str">
        <f>TEXT((TIME(0,LEFT('Erwachsene-DOSB 2020'!P42,FIND(":",'Erwachsene-DOSB 2020'!P42)-1),RIGHT('Erwachsene-DOSB 2020'!P42,2)))*$BC$59,"[mm]:ss")</f>
        <v>21:36</v>
      </c>
      <c r="AT59" s="109" t="str">
        <f>TEXT((TIME(0,LEFT('Erwachsene-DOSB 2020'!Q42,FIND(":",'Erwachsene-DOSB 2020'!Q42)-1),RIGHT('Erwachsene-DOSB 2020'!Q42,2)))*$BC$59,"[mm]:ss")</f>
        <v>34:36</v>
      </c>
      <c r="AU59" s="102" t="str">
        <f>TEXT((TIME(0,LEFT('Erwachsene-DOSB 2020'!R42,FIND(":",'Erwachsene-DOSB 2020'!R42)-1),RIGHT('Erwachsene-DOSB 2020'!R42,2)))*$BC$59,"[mm]:ss")</f>
        <v>28:48</v>
      </c>
      <c r="AV59" s="103" t="str">
        <f>TEXT((TIME(0,LEFT('Erwachsene-DOSB 2020'!S42,FIND(":",'Erwachsene-DOSB 2020'!S42)-1),RIGHT('Erwachsene-DOSB 2020'!S42,2)))*$BC$59,"[mm]:ss")</f>
        <v>23:06</v>
      </c>
      <c r="AW59" s="109" t="str">
        <f>TEXT((TIME(0,LEFT('Erwachsene-DOSB 2020'!T42,FIND(":",'Erwachsene-DOSB 2020'!T42)-1),RIGHT('Erwachsene-DOSB 2020'!T42,2)))*$BC$59,"[mm]:ss")</f>
        <v>38:54</v>
      </c>
      <c r="AX59" s="102" t="str">
        <f>TEXT((TIME(0,LEFT('Erwachsene-DOSB 2020'!U42,FIND(":",'Erwachsene-DOSB 2020'!U42)-1),RIGHT('Erwachsene-DOSB 2020'!U42,2)))*$BC$59,"[mm]:ss")</f>
        <v>31:42</v>
      </c>
      <c r="AY59" s="103" t="str">
        <f>TEXT((TIME(0,LEFT('Erwachsene-DOSB 2020'!V42,FIND(":",'Erwachsene-DOSB 2020'!V42)-1),RIGHT('Erwachsene-DOSB 2020'!V42,2)))*$BC$59,"[mm]:ss")</f>
        <v>24:30</v>
      </c>
      <c r="AZ59" s="184"/>
      <c r="BA59" s="185"/>
      <c r="BC59" s="143">
        <v>1.2</v>
      </c>
      <c r="BD59" s="5" t="s">
        <v>155</v>
      </c>
    </row>
    <row r="60" spans="1:57" ht="18.600000000000001" customHeight="1" x14ac:dyDescent="0.2">
      <c r="A60" s="902"/>
      <c r="B60"/>
      <c r="C60" s="844"/>
      <c r="D60" s="796"/>
      <c r="E60" s="106" t="s">
        <v>22</v>
      </c>
      <c r="F60" s="58" t="s">
        <v>501</v>
      </c>
      <c r="G60" s="101" t="str">
        <f>TEXT((TIME(0,LEFT('Erwachsene-DOSB 2020'!E11,FIND(":",'Erwachsene-DOSB 2020'!E11)-1),RIGHT('Erwachsene-DOSB 2020'!E11,2)))*$BC$60,"[mm]:ss")</f>
        <v>72:59</v>
      </c>
      <c r="H60" s="102" t="str">
        <f>TEXT((TIME(0,LEFT('Erwachsene-DOSB 2020'!F11,FIND(":",'Erwachsene-DOSB 2020'!F11)-1),RIGHT('Erwachsene-DOSB 2020'!F11,2)))*$BC$60,"[mm]:ss")</f>
        <v>69:18</v>
      </c>
      <c r="I60" s="103" t="str">
        <f>TEXT((TIME(0,LEFT('Erwachsene-DOSB 2020'!G11,FIND(":",'Erwachsene-DOSB 2020'!G11)-1),RIGHT('Erwachsene-DOSB 2020'!G11,2)))*$BC$60,"[mm]:ss")</f>
        <v>65:06</v>
      </c>
      <c r="J60" s="109" t="str">
        <f>TEXT((TIME(0,LEFT('Erwachsene-DOSB 2020'!H11,FIND(":",'Erwachsene-DOSB 2020'!H11)-1),RIGHT('Erwachsene-DOSB 2020'!H11,2)))*$BC$60,"[mm]:ss")</f>
        <v>69:50</v>
      </c>
      <c r="K60" s="102" t="str">
        <f>TEXT((TIME(0,LEFT('Erwachsene-DOSB 2020'!I11,FIND(":",'Erwachsene-DOSB 2020'!I11)-1),RIGHT('Erwachsene-DOSB 2020'!I11,2)))*$BC$60,"[mm]:ss")</f>
        <v>66:09</v>
      </c>
      <c r="L60" s="103" t="str">
        <f>TEXT((TIME(0,LEFT('Erwachsene-DOSB 2020'!J11,FIND(":",'Erwachsene-DOSB 2020'!J11)-1),RIGHT('Erwachsene-DOSB 2020'!J11,2)))*$BC$60,"[mm]:ss")</f>
        <v>62:29</v>
      </c>
      <c r="M60" s="109" t="str">
        <f>TEXT((TIME(0,LEFT('Erwachsene-DOSB 2020'!K11,FIND(":",'Erwachsene-DOSB 2020'!K11)-1),RIGHT('Erwachsene-DOSB 2020'!K11,2)))*$BC$60,"[mm]:ss")</f>
        <v>70:21</v>
      </c>
      <c r="N60" s="102" t="str">
        <f>TEXT((TIME(0,LEFT('Erwachsene-DOSB 2020'!L11,FIND(":",'Erwachsene-DOSB 2020'!L11)-1),RIGHT('Erwachsene-DOSB 2020'!L11,2)))*$BC$60,"[mm]:ss")</f>
        <v>66:41</v>
      </c>
      <c r="O60" s="103" t="str">
        <f>TEXT((TIME(0,LEFT('Erwachsene-DOSB 2020'!M11,FIND(":",'Erwachsene-DOSB 2020'!M11)-1),RIGHT('Erwachsene-DOSB 2020'!M11,2)))*$BC$60,"[mm]:ss")</f>
        <v>63:00</v>
      </c>
      <c r="P60" s="109" t="str">
        <f>TEXT((TIME(0,LEFT('Erwachsene-DOSB 2020'!N11,FIND(":",'Erwachsene-DOSB 2020'!N11)-1),RIGHT('Erwachsene-DOSB 2020'!N11,2)))*$BC$60,"[mm]:ss")</f>
        <v>70:53</v>
      </c>
      <c r="Q60" s="102" t="str">
        <f>TEXT((TIME(0,LEFT('Erwachsene-DOSB 2020'!O11,FIND(":",'Erwachsene-DOSB 2020'!O11)-1),RIGHT('Erwachsene-DOSB 2020'!O11,2)))*$BC$60,"[mm]:ss")</f>
        <v>67:12</v>
      </c>
      <c r="R60" s="654" t="str">
        <f>TEXT((TIME(0,LEFT('Erwachsene-DOSB 2020'!P11,FIND(":",'Erwachsene-DOSB 2020'!P11)-1),RIGHT('Erwachsene-DOSB 2020'!P11,2)))*$BC$60,"[mm]:ss")</f>
        <v>63:26</v>
      </c>
      <c r="S60" s="109" t="str">
        <f>TEXT((TIME(0,LEFT('Erwachsene-DOSB 2020'!Q11,FIND(":",'Erwachsene-DOSB 2020'!Q11)-1),RIGHT('Erwachsene-DOSB 2020'!Q11,2)))*$BC$60,"[mm]:ss")</f>
        <v>73:30</v>
      </c>
      <c r="T60" s="102" t="str">
        <f>TEXT((TIME(0,LEFT('Erwachsene-DOSB 2020'!R11,FIND(":",'Erwachsene-DOSB 2020'!R11)-1),RIGHT('Erwachsene-DOSB 2020'!R11,2)))*$BC$60,"[mm]:ss")</f>
        <v>68:15</v>
      </c>
      <c r="U60" s="655" t="str">
        <f>TEXT((TIME(0,LEFT('Erwachsene-DOSB 2020'!S11,FIND(":",'Erwachsene-DOSB 2020'!S11)-1),RIGHT('Erwachsene-DOSB 2020'!S11,2)))*$BC$60,"[mm]:ss")</f>
        <v>63:47</v>
      </c>
      <c r="V60" s="109" t="str">
        <f>TEXT((TIME(0,LEFT('Erwachsene-DOSB 2020'!T11,FIND(":",'Erwachsene-DOSB 2020'!T11)-1),RIGHT('Erwachsene-DOSB 2020'!T11,2)))*$BC$60,"[mm]:ss")</f>
        <v>76:39</v>
      </c>
      <c r="W60" s="102" t="str">
        <f>TEXT((TIME(0,LEFT('Erwachsene-DOSB 2020'!U11,FIND(":",'Erwachsene-DOSB 2020'!U11)-1),RIGHT('Erwachsene-DOSB 2020'!U11,2)))*$BC$60,"[mm]:ss")</f>
        <v>70:21</v>
      </c>
      <c r="X60" s="103" t="str">
        <f>TEXT((TIME(0,LEFT('Erwachsene-DOSB 2020'!V11,FIND(":",'Erwachsene-DOSB 2020'!V11)-1),RIGHT('Erwachsene-DOSB 2020'!V11,2)))*$BC$60,"[mm]:ss")</f>
        <v>64:03</v>
      </c>
      <c r="Y60" s="182"/>
      <c r="Z60" s="183"/>
      <c r="AB60" s="902"/>
      <c r="AC60"/>
      <c r="AD60" s="844"/>
      <c r="AE60" s="796"/>
      <c r="AF60" s="106" t="s">
        <v>22</v>
      </c>
      <c r="AG60" s="58" t="s">
        <v>501</v>
      </c>
      <c r="AH60" s="101" t="str">
        <f>TEXT((TIME(0,LEFT('Erwachsene-DOSB 2020'!E44,FIND(":",'Erwachsene-DOSB 2020'!E44)-1),RIGHT('Erwachsene-DOSB 2020'!E44,2)))*$BC$60,"[mm]:ss")</f>
        <v>61:26</v>
      </c>
      <c r="AI60" s="102" t="str">
        <f>TEXT((TIME(0,LEFT('Erwachsene-DOSB 2020'!F44,FIND(":",'Erwachsene-DOSB 2020'!F44)-1),RIGHT('Erwachsene-DOSB 2020'!F44,2)))*$BC$60,"[mm]:ss")</f>
        <v>57:14</v>
      </c>
      <c r="AJ60" s="103" t="str">
        <f>TEXT((TIME(0,LEFT('Erwachsene-DOSB 2020'!G44,FIND(":",'Erwachsene-DOSB 2020'!G44)-1),RIGHT('Erwachsene-DOSB 2020'!G44,2)))*$BC$60,"[mm]:ss")</f>
        <v>53:02</v>
      </c>
      <c r="AK60" s="109" t="str">
        <f>TEXT((TIME(0,LEFT('Erwachsene-DOSB 2020'!H44,FIND(":",'Erwachsene-DOSB 2020'!H44)-1),RIGHT('Erwachsene-DOSB 2020'!H44,2)))*$BC$60,"[mm]:ss")</f>
        <v>59:51</v>
      </c>
      <c r="AL60" s="102" t="str">
        <f>TEXT((TIME(0,LEFT('Erwachsene-DOSB 2020'!I44,FIND(":",'Erwachsene-DOSB 2020'!I44)-1),RIGHT('Erwachsene-DOSB 2020'!I44,2)))*$BC$60,"[mm]:ss")</f>
        <v>55:39</v>
      </c>
      <c r="AM60" s="103" t="str">
        <f>TEXT((TIME(0,LEFT('Erwachsene-DOSB 2020'!J44,FIND(":",'Erwachsene-DOSB 2020'!J44)-1),RIGHT('Erwachsene-DOSB 2020'!J44,2)))*$BC$60,"[mm]:ss")</f>
        <v>51:27</v>
      </c>
      <c r="AN60" s="109" t="str">
        <f>TEXT((TIME(0,LEFT('Erwachsene-DOSB 2020'!K44,FIND(":",'Erwachsene-DOSB 2020'!K44)-1),RIGHT('Erwachsene-DOSB 2020'!K44,2)))*$BC$60,"[mm]:ss")</f>
        <v>61:26</v>
      </c>
      <c r="AO60" s="102" t="str">
        <f>TEXT((TIME(0,LEFT('Erwachsene-DOSB 2020'!L44,FIND(":",'Erwachsene-DOSB 2020'!L44)-1),RIGHT('Erwachsene-DOSB 2020'!L44,2)))*$BC$60,"[mm]:ss")</f>
        <v>57:14</v>
      </c>
      <c r="AP60" s="103" t="str">
        <f>TEXT((TIME(0,LEFT('Erwachsene-DOSB 2020'!M44,FIND(":",'Erwachsene-DOSB 2020'!M44)-1),RIGHT('Erwachsene-DOSB 2020'!M44,2)))*$BC$60,"[mm]:ss")</f>
        <v>53:02</v>
      </c>
      <c r="AQ60" s="109" t="str">
        <f>TEXT((TIME(0,LEFT('Erwachsene-DOSB 2020'!N44,FIND(":",'Erwachsene-DOSB 2020'!N44)-1),RIGHT('Erwachsene-DOSB 2020'!N44,2)))*$BC$60,"[mm]:ss")</f>
        <v>65:38</v>
      </c>
      <c r="AR60" s="102" t="str">
        <f>TEXT((TIME(0,LEFT('Erwachsene-DOSB 2020'!O44,FIND(":",'Erwachsene-DOSB 2020'!O44)-1),RIGHT('Erwachsene-DOSB 2020'!O44,2)))*$BC$60,"[mm]:ss")</f>
        <v>59:51</v>
      </c>
      <c r="AS60" s="103" t="str">
        <f>TEXT((TIME(0,LEFT('Erwachsene-DOSB 2020'!P44,FIND(":",'Erwachsene-DOSB 2020'!P44)-1),RIGHT('Erwachsene-DOSB 2020'!P44,2)))*$BC$60,"[mm]:ss")</f>
        <v>53:33</v>
      </c>
      <c r="AT60" s="109" t="str">
        <f>TEXT((TIME(0,LEFT('Erwachsene-DOSB 2020'!Q44,FIND(":",'Erwachsene-DOSB 2020'!Q44)-1),RIGHT('Erwachsene-DOSB 2020'!Q44,2)))*$BC$60,"[mm]:ss")</f>
        <v>68:15</v>
      </c>
      <c r="AU60" s="102" t="str">
        <f>TEXT((TIME(0,LEFT('Erwachsene-DOSB 2020'!R44,FIND(":",'Erwachsene-DOSB 2020'!R44)-1),RIGHT('Erwachsene-DOSB 2020'!R44,2)))*$BC$60,"[mm]:ss")</f>
        <v>61:26</v>
      </c>
      <c r="AV60" s="103" t="str">
        <f>TEXT((TIME(0,LEFT('Erwachsene-DOSB 2020'!S44,FIND(":",'Erwachsene-DOSB 2020'!S44)-1),RIGHT('Erwachsene-DOSB 2020'!S44,2)))*$BC$60,"[mm]:ss")</f>
        <v>56:11</v>
      </c>
      <c r="AW60" s="109" t="str">
        <f>TEXT((TIME(0,LEFT('Erwachsene-DOSB 2020'!T44,FIND(":",'Erwachsene-DOSB 2020'!T44)-1),RIGHT('Erwachsene-DOSB 2020'!T44,2)))*$BC$60,"[mm]:ss")</f>
        <v>69:18</v>
      </c>
      <c r="AX60" s="102" t="str">
        <f>TEXT((TIME(0,LEFT('Erwachsene-DOSB 2020'!U44,FIND(":",'Erwachsene-DOSB 2020'!U44)-1),RIGHT('Erwachsene-DOSB 2020'!U44,2)))*$BC$60,"[mm]:ss")</f>
        <v>63:32</v>
      </c>
      <c r="AY60" s="103" t="str">
        <f>TEXT((TIME(0,LEFT('Erwachsene-DOSB 2020'!V44,FIND(":",'Erwachsene-DOSB 2020'!V44)-1),RIGHT('Erwachsene-DOSB 2020'!V44,2)))*$BC$60,"[mm]:ss")</f>
        <v>56:42</v>
      </c>
      <c r="AZ60" s="182"/>
      <c r="BA60" s="183"/>
      <c r="BC60" s="143">
        <v>1.05</v>
      </c>
      <c r="BD60" s="5" t="s">
        <v>162</v>
      </c>
    </row>
    <row r="61" spans="1:57" ht="18.600000000000001" customHeight="1" x14ac:dyDescent="0.2">
      <c r="A61" s="902"/>
      <c r="B61"/>
      <c r="C61" s="844"/>
      <c r="D61" s="796"/>
      <c r="E61" s="106" t="s">
        <v>23</v>
      </c>
      <c r="F61" s="58" t="s">
        <v>504</v>
      </c>
      <c r="G61" s="101" t="str">
        <f>TEXT((TIME(0,LEFT('Erwachsene-DOSB 2020'!E12,FIND(":",'Erwachsene-DOSB 2020'!E12)-1),RIGHT('Erwachsene-DOSB 2020'!E12,2)))*$BC$61,"[mm]:ss")</f>
        <v>63:15</v>
      </c>
      <c r="H61" s="102" t="str">
        <f>TEXT((TIME(0,LEFT('Erwachsene-DOSB 2020'!F12,FIND(":",'Erwachsene-DOSB 2020'!F12)-1),RIGHT('Erwachsene-DOSB 2020'!F12,2)))*$BC$61,"[mm]:ss")</f>
        <v>57:12</v>
      </c>
      <c r="I61" s="103" t="str">
        <f>TEXT((TIME(0,LEFT('Erwachsene-DOSB 2020'!G12,FIND(":",'Erwachsene-DOSB 2020'!G12)-1),RIGHT('Erwachsene-DOSB 2020'!G12,2)))*$BC$61,"[mm]:ss")</f>
        <v>51:09</v>
      </c>
      <c r="J61" s="109" t="str">
        <f>TEXT((TIME(0,LEFT('Erwachsene-DOSB 2020'!H12,FIND(":",'Erwachsene-DOSB 2020'!H12)-1),RIGHT('Erwachsene-DOSB 2020'!H12,2)))*$BC$61,"[mm]:ss")</f>
        <v>62:42</v>
      </c>
      <c r="K61" s="102" t="str">
        <f>TEXT((TIME(0,LEFT('Erwachsene-DOSB 2020'!I12,FIND(":",'Erwachsene-DOSB 2020'!I12)-1),RIGHT('Erwachsene-DOSB 2020'!I12,2)))*$BC$61,"[mm]:ss")</f>
        <v>56:39</v>
      </c>
      <c r="L61" s="103" t="str">
        <f>TEXT((TIME(0,LEFT('Erwachsene-DOSB 2020'!J12,FIND(":",'Erwachsene-DOSB 2020'!J12)-1),RIGHT('Erwachsene-DOSB 2020'!J12,2)))*$BC$61,"[mm]:ss")</f>
        <v>50:03</v>
      </c>
      <c r="M61" s="109" t="str">
        <f>TEXT((TIME(0,LEFT('Erwachsene-DOSB 2020'!K12,FIND(":",'Erwachsene-DOSB 2020'!K12)-1),RIGHT('Erwachsene-DOSB 2020'!K12,2)))*$BC$61,"[mm]:ss")</f>
        <v>61:36</v>
      </c>
      <c r="N61" s="102" t="str">
        <f>TEXT((TIME(0,LEFT('Erwachsene-DOSB 2020'!L12,FIND(":",'Erwachsene-DOSB 2020'!L12)-1),RIGHT('Erwachsene-DOSB 2020'!L12,2)))*$BC$61,"[mm]:ss")</f>
        <v>55:33</v>
      </c>
      <c r="O61" s="103" t="str">
        <f>TEXT((TIME(0,LEFT('Erwachsene-DOSB 2020'!M12,FIND(":",'Erwachsene-DOSB 2020'!M12)-1),RIGHT('Erwachsene-DOSB 2020'!M12,2)))*$BC$61,"[mm]:ss")</f>
        <v>49:30</v>
      </c>
      <c r="P61" s="109" t="str">
        <f>TEXT((TIME(0,LEFT('Erwachsene-DOSB 2020'!N12,FIND(":",'Erwachsene-DOSB 2020'!N12)-1),RIGHT('Erwachsene-DOSB 2020'!N12,2)))*$BC$61,"[mm]:ss")</f>
        <v>62:42</v>
      </c>
      <c r="Q61" s="102" t="str">
        <f>TEXT((TIME(0,LEFT('Erwachsene-DOSB 2020'!O12,FIND(":",'Erwachsene-DOSB 2020'!O12)-1),RIGHT('Erwachsene-DOSB 2020'!O12,2)))*$BC$61,"[mm]:ss")</f>
        <v>56:39</v>
      </c>
      <c r="R61" s="103" t="str">
        <f>TEXT((TIME(0,LEFT('Erwachsene-DOSB 2020'!P12,FIND(":",'Erwachsene-DOSB 2020'!P12)-1),RIGHT('Erwachsene-DOSB 2020'!P12,2)))*$BC$61,"[mm]:ss")</f>
        <v>50:03</v>
      </c>
      <c r="S61" s="109" t="str">
        <f>TEXT((TIME(0,LEFT('Erwachsene-DOSB 2020'!Q12,FIND(":",'Erwachsene-DOSB 2020'!Q12)-1),RIGHT('Erwachsene-DOSB 2020'!Q12,2)))*$BC$61,"[mm]:ss")</f>
        <v>66:00</v>
      </c>
      <c r="T61" s="102" t="str">
        <f>TEXT((TIME(0,LEFT('Erwachsene-DOSB 2020'!R12,FIND(":",'Erwachsene-DOSB 2020'!R12)-1),RIGHT('Erwachsene-DOSB 2020'!R12,2)))*$BC$61,"[mm]:ss")</f>
        <v>58:18</v>
      </c>
      <c r="U61" s="103" t="str">
        <f>TEXT((TIME(0,LEFT('Erwachsene-DOSB 2020'!S12,FIND(":",'Erwachsene-DOSB 2020'!S12)-1),RIGHT('Erwachsene-DOSB 2020'!S12,2)))*$BC$61,"[mm]:ss")</f>
        <v>51:42</v>
      </c>
      <c r="V61" s="109" t="str">
        <f>TEXT((TIME(0,LEFT('Erwachsene-DOSB 2020'!T12,FIND(":",'Erwachsene-DOSB 2020'!T12)-1),RIGHT('Erwachsene-DOSB 2020'!T12,2)))*$BC$61,"[mm]:ss")</f>
        <v>70:24</v>
      </c>
      <c r="W61" s="102" t="str">
        <f>TEXT((TIME(0,LEFT('Erwachsene-DOSB 2020'!U12,FIND(":",'Erwachsene-DOSB 2020'!U12)-1),RIGHT('Erwachsene-DOSB 2020'!U12,2)))*$BC$61,"[mm]:ss")</f>
        <v>61:03</v>
      </c>
      <c r="X61" s="103" t="str">
        <f>TEXT((TIME(0,LEFT('Erwachsene-DOSB 2020'!V12,FIND(":",'Erwachsene-DOSB 2020'!V12)-1),RIGHT('Erwachsene-DOSB 2020'!V12,2)))*$BC$61,"[mm]:ss")</f>
        <v>54:27</v>
      </c>
      <c r="Y61" s="182"/>
      <c r="Z61" s="183"/>
      <c r="AB61" s="902"/>
      <c r="AC61"/>
      <c r="AD61" s="844"/>
      <c r="AE61" s="796"/>
      <c r="AF61" s="106" t="s">
        <v>23</v>
      </c>
      <c r="AG61" s="58" t="s">
        <v>504</v>
      </c>
      <c r="AH61" s="101" t="str">
        <f>TEXT((TIME(0,LEFT('Erwachsene-DOSB 2020'!E45,FIND(":",'Erwachsene-DOSB 2020'!E45)-1),RIGHT('Erwachsene-DOSB 2020'!E45,2)))*$BC$61,"[mm]:ss")</f>
        <v>51:42</v>
      </c>
      <c r="AI61" s="102" t="str">
        <f>TEXT((TIME(0,LEFT('Erwachsene-DOSB 2020'!F45,FIND(":",'Erwachsene-DOSB 2020'!F45)-1),RIGHT('Erwachsene-DOSB 2020'!F45,2)))*$BC$61,"[mm]:ss")</f>
        <v>46:45</v>
      </c>
      <c r="AJ61" s="103" t="str">
        <f>TEXT((TIME(0,LEFT('Erwachsene-DOSB 2020'!G45,FIND(":",'Erwachsene-DOSB 2020'!G45)-1),RIGHT('Erwachsene-DOSB 2020'!G45,2)))*$BC$61,"[mm]:ss")</f>
        <v>42:21</v>
      </c>
      <c r="AK61" s="109" t="str">
        <f>TEXT((TIME(0,LEFT('Erwachsene-DOSB 2020'!H45,FIND(":",'Erwachsene-DOSB 2020'!H45)-1),RIGHT('Erwachsene-DOSB 2020'!H45,2)))*$BC$61,"[mm]:ss")</f>
        <v>51:09</v>
      </c>
      <c r="AL61" s="102" t="str">
        <f>TEXT((TIME(0,LEFT('Erwachsene-DOSB 2020'!I45,FIND(":",'Erwachsene-DOSB 2020'!I45)-1),RIGHT('Erwachsene-DOSB 2020'!I45,2)))*$BC$61,"[mm]:ss")</f>
        <v>46:12</v>
      </c>
      <c r="AM61" s="103" t="str">
        <f>TEXT((TIME(0,LEFT('Erwachsene-DOSB 2020'!J45,FIND(":",'Erwachsene-DOSB 2020'!J45)-1),RIGHT('Erwachsene-DOSB 2020'!J45,2)))*$BC$61,"[mm]:ss")</f>
        <v>41:15</v>
      </c>
      <c r="AN61" s="109" t="str">
        <f>TEXT((TIME(0,LEFT('Erwachsene-DOSB 2020'!K45,FIND(":",'Erwachsene-DOSB 2020'!K45)-1),RIGHT('Erwachsene-DOSB 2020'!K45,2)))*$BC$61,"[mm]:ss")</f>
        <v>55:00</v>
      </c>
      <c r="AO61" s="102" t="str">
        <f>TEXT((TIME(0,LEFT('Erwachsene-DOSB 2020'!L45,FIND(":",'Erwachsene-DOSB 2020'!L45)-1),RIGHT('Erwachsene-DOSB 2020'!L45,2)))*$BC$61,"[mm]:ss")</f>
        <v>48:57</v>
      </c>
      <c r="AP61" s="103" t="str">
        <f>TEXT((TIME(0,LEFT('Erwachsene-DOSB 2020'!M45,FIND(":",'Erwachsene-DOSB 2020'!M45)-1),RIGHT('Erwachsene-DOSB 2020'!M45,2)))*$BC$61,"[mm]:ss")</f>
        <v>42:54</v>
      </c>
      <c r="AQ61" s="109" t="str">
        <f>TEXT((TIME(0,LEFT('Erwachsene-DOSB 2020'!N45,FIND(":",'Erwachsene-DOSB 2020'!N45)-1),RIGHT('Erwachsene-DOSB 2020'!N45,2)))*$BC$61,"[mm]:ss")</f>
        <v>58:51</v>
      </c>
      <c r="AR61" s="102" t="str">
        <f>TEXT((TIME(0,LEFT('Erwachsene-DOSB 2020'!O45,FIND(":",'Erwachsene-DOSB 2020'!O45)-1),RIGHT('Erwachsene-DOSB 2020'!O45,2)))*$BC$61,"[mm]:ss")</f>
        <v>51:42</v>
      </c>
      <c r="AS61" s="103" t="str">
        <f>TEXT((TIME(0,LEFT('Erwachsene-DOSB 2020'!P45,FIND(":",'Erwachsene-DOSB 2020'!P45)-1),RIGHT('Erwachsene-DOSB 2020'!P45,2)))*$BC$61,"[mm]:ss")</f>
        <v>44:33</v>
      </c>
      <c r="AT61" s="109" t="str">
        <f>TEXT((TIME(0,LEFT('Erwachsene-DOSB 2020'!Q45,FIND(":",'Erwachsene-DOSB 2020'!Q45)-1),RIGHT('Erwachsene-DOSB 2020'!Q45,2)))*$BC$61,"[mm]:ss")</f>
        <v>63:48</v>
      </c>
      <c r="AU61" s="102" t="str">
        <f>TEXT((TIME(0,LEFT('Erwachsene-DOSB 2020'!R45,FIND(":",'Erwachsene-DOSB 2020'!R45)-1),RIGHT('Erwachsene-DOSB 2020'!R45,2)))*$BC$61,"[mm]:ss")</f>
        <v>55:00</v>
      </c>
      <c r="AV61" s="103" t="str">
        <f>TEXT((TIME(0,LEFT('Erwachsene-DOSB 2020'!S45,FIND(":",'Erwachsene-DOSB 2020'!S45)-1),RIGHT('Erwachsene-DOSB 2020'!S45,2)))*$BC$61,"[mm]:ss")</f>
        <v>45:39</v>
      </c>
      <c r="AW61" s="109" t="str">
        <f>TEXT((TIME(0,LEFT('Erwachsene-DOSB 2020'!T45,FIND(":",'Erwachsene-DOSB 2020'!T45)-1),RIGHT('Erwachsene-DOSB 2020'!T45,2)))*$BC$61,"[mm]:ss")</f>
        <v>69:18</v>
      </c>
      <c r="AX61" s="102" t="str">
        <f>TEXT((TIME(0,LEFT('Erwachsene-DOSB 2020'!U45,FIND(":",'Erwachsene-DOSB 2020'!U45)-1),RIGHT('Erwachsene-DOSB 2020'!U45,2)))*$BC$61,"[mm]:ss")</f>
        <v>57:12</v>
      </c>
      <c r="AY61" s="103" t="str">
        <f>TEXT((TIME(0,LEFT('Erwachsene-DOSB 2020'!V45,FIND(":",'Erwachsene-DOSB 2020'!V45)-1),RIGHT('Erwachsene-DOSB 2020'!V45,2)))*$BC$61,"[mm]:ss")</f>
        <v>47:51</v>
      </c>
      <c r="AZ61" s="182"/>
      <c r="BA61" s="183"/>
      <c r="BC61" s="143">
        <v>1.1000000000000001</v>
      </c>
      <c r="BD61" s="5" t="s">
        <v>161</v>
      </c>
    </row>
    <row r="62" spans="1:57" ht="18.600000000000001" customHeight="1" x14ac:dyDescent="0.2">
      <c r="A62" s="902"/>
      <c r="B62"/>
      <c r="C62" s="844"/>
      <c r="D62" s="796"/>
      <c r="E62" s="106" t="s">
        <v>24</v>
      </c>
      <c r="F62" s="58" t="s">
        <v>427</v>
      </c>
      <c r="G62" s="160">
        <f>H62*(1-$BE$62)</f>
        <v>337.5</v>
      </c>
      <c r="H62" s="149">
        <v>375</v>
      </c>
      <c r="I62" s="150">
        <f>H62*(1+$BE$62)</f>
        <v>412.50000000000006</v>
      </c>
      <c r="J62" s="160">
        <f>K62*(1-$BE$62)</f>
        <v>337.5</v>
      </c>
      <c r="K62" s="149">
        <f>H62</f>
        <v>375</v>
      </c>
      <c r="L62" s="150">
        <f>K62*(1+$BE$62)</f>
        <v>412.50000000000006</v>
      </c>
      <c r="M62" s="160">
        <f>N62*(1-$BE$62)</f>
        <v>337.5</v>
      </c>
      <c r="N62" s="149">
        <f>H62</f>
        <v>375</v>
      </c>
      <c r="O62" s="150">
        <f>N62*(1+$BE$62)</f>
        <v>412.50000000000006</v>
      </c>
      <c r="P62" s="160">
        <f>Q62*(1-$BE$62)</f>
        <v>326.25</v>
      </c>
      <c r="Q62" s="149">
        <f>H62-12.5</f>
        <v>362.5</v>
      </c>
      <c r="R62" s="150">
        <f>Q62*(1+$BE$62)</f>
        <v>398.75000000000006</v>
      </c>
      <c r="S62" s="160">
        <f>T62*(1-$BE$62)</f>
        <v>326.25</v>
      </c>
      <c r="T62" s="149">
        <f>Q62</f>
        <v>362.5</v>
      </c>
      <c r="U62" s="150">
        <f>T62*(1+$BE$62)</f>
        <v>398.75000000000006</v>
      </c>
      <c r="V62" s="160">
        <f>W62*(1-$BE$62)</f>
        <v>315</v>
      </c>
      <c r="W62" s="149">
        <f>T62-12.5</f>
        <v>350</v>
      </c>
      <c r="X62" s="150">
        <f>W62*(1+$BE$62)</f>
        <v>385.00000000000006</v>
      </c>
      <c r="Y62" s="182"/>
      <c r="Z62" s="183"/>
      <c r="AB62" s="902"/>
      <c r="AC62"/>
      <c r="AD62" s="844"/>
      <c r="AE62" s="796"/>
      <c r="AF62" s="106" t="s">
        <v>24</v>
      </c>
      <c r="AG62" s="58" t="s">
        <v>427</v>
      </c>
      <c r="AH62" s="160">
        <f>AI62*(1-$BE$62)</f>
        <v>396</v>
      </c>
      <c r="AI62" s="149">
        <v>440</v>
      </c>
      <c r="AJ62" s="150">
        <f>AI62*(1+$BE$62)</f>
        <v>484.00000000000006</v>
      </c>
      <c r="AK62" s="160">
        <f>AL62*(1-$BE$62)</f>
        <v>396</v>
      </c>
      <c r="AL62" s="149">
        <f>AI62</f>
        <v>440</v>
      </c>
      <c r="AM62" s="150">
        <f>AL62*(1+$BE$62)</f>
        <v>484.00000000000006</v>
      </c>
      <c r="AN62" s="160">
        <f>AO62*(1-$BE$62)</f>
        <v>396</v>
      </c>
      <c r="AO62" s="149">
        <f>AI62</f>
        <v>440</v>
      </c>
      <c r="AP62" s="150">
        <f>AO62*(1+$BE$62)</f>
        <v>484.00000000000006</v>
      </c>
      <c r="AQ62" s="160">
        <f>AR62*(1-$BE$62)</f>
        <v>384.75</v>
      </c>
      <c r="AR62" s="149">
        <f>AI62-12.5</f>
        <v>427.5</v>
      </c>
      <c r="AS62" s="150">
        <f>AR62*(1+$BE$62)</f>
        <v>470.25000000000006</v>
      </c>
      <c r="AT62" s="160">
        <f>AU62*(1-$BE$62)</f>
        <v>384.75</v>
      </c>
      <c r="AU62" s="149">
        <f>AR62</f>
        <v>427.5</v>
      </c>
      <c r="AV62" s="150">
        <f>AU62*(1+$BE$62)</f>
        <v>470.25000000000006</v>
      </c>
      <c r="AW62" s="160">
        <f>AX62*(1-$BE$62)</f>
        <v>373.5</v>
      </c>
      <c r="AX62" s="149">
        <f>AU62-12.5</f>
        <v>415</v>
      </c>
      <c r="AY62" s="150">
        <f>AX62*(1+$BE$62)</f>
        <v>456.50000000000006</v>
      </c>
      <c r="AZ62" s="182"/>
      <c r="BA62" s="183"/>
      <c r="BD62" s="5" t="s">
        <v>431</v>
      </c>
      <c r="BE62" s="152">
        <v>0.1</v>
      </c>
    </row>
    <row r="63" spans="1:57" ht="18.600000000000001" customHeight="1" x14ac:dyDescent="0.2">
      <c r="A63" s="902"/>
      <c r="B63"/>
      <c r="C63" s="844"/>
      <c r="D63" s="796"/>
      <c r="E63" s="106" t="s">
        <v>25</v>
      </c>
      <c r="F63" s="58" t="s">
        <v>428</v>
      </c>
      <c r="G63" s="160">
        <f>H63*(1-$BE$62)</f>
        <v>472.5</v>
      </c>
      <c r="H63" s="149">
        <v>525</v>
      </c>
      <c r="I63" s="150">
        <f>H63*(1+$BE$62)</f>
        <v>577.5</v>
      </c>
      <c r="J63" s="160">
        <f>K63*(1-$BE$62)</f>
        <v>472.5</v>
      </c>
      <c r="K63" s="149">
        <f>H63</f>
        <v>525</v>
      </c>
      <c r="L63" s="150">
        <f>K63*(1+$BE$62)</f>
        <v>577.5</v>
      </c>
      <c r="M63" s="160">
        <f>N63*(1-$BE$62)</f>
        <v>472.5</v>
      </c>
      <c r="N63" s="149">
        <f>H63</f>
        <v>525</v>
      </c>
      <c r="O63" s="150">
        <f>N63*(1+$BE$62)</f>
        <v>577.5</v>
      </c>
      <c r="P63" s="160">
        <f>Q63*(1-$BE$62)</f>
        <v>459</v>
      </c>
      <c r="Q63" s="149">
        <f>H63-15</f>
        <v>510</v>
      </c>
      <c r="R63" s="150">
        <f>Q63*(1+$BE$62)</f>
        <v>561</v>
      </c>
      <c r="S63" s="160">
        <f>T63*(1-$BE$62)</f>
        <v>459</v>
      </c>
      <c r="T63" s="149">
        <f>Q63</f>
        <v>510</v>
      </c>
      <c r="U63" s="150">
        <f>T63*(1+$BE$62)</f>
        <v>561</v>
      </c>
      <c r="V63" s="160">
        <f>W63*(1-$BE$62)</f>
        <v>445.5</v>
      </c>
      <c r="W63" s="149">
        <f>T63-15</f>
        <v>495</v>
      </c>
      <c r="X63" s="150">
        <f>W63*(1+$BE$62)</f>
        <v>544.5</v>
      </c>
      <c r="Y63" s="182"/>
      <c r="Z63" s="183"/>
      <c r="AB63" s="902"/>
      <c r="AC63"/>
      <c r="AD63" s="844"/>
      <c r="AE63" s="796"/>
      <c r="AF63" s="106" t="s">
        <v>25</v>
      </c>
      <c r="AG63" s="58" t="s">
        <v>428</v>
      </c>
      <c r="AH63" s="160">
        <f>AI63*(1-$BE$62)</f>
        <v>540</v>
      </c>
      <c r="AI63" s="149">
        <v>600</v>
      </c>
      <c r="AJ63" s="150">
        <f>AI63*(1+$BE$62)</f>
        <v>660</v>
      </c>
      <c r="AK63" s="160">
        <f>AL63*(1-$BE$62)</f>
        <v>540</v>
      </c>
      <c r="AL63" s="149">
        <f>AI63</f>
        <v>600</v>
      </c>
      <c r="AM63" s="150">
        <f>AL63*(1+$BE$62)</f>
        <v>660</v>
      </c>
      <c r="AN63" s="160">
        <f>AO63*(1-$BE$62)</f>
        <v>580.5</v>
      </c>
      <c r="AO63" s="149">
        <v>645</v>
      </c>
      <c r="AP63" s="150">
        <f>AO63*(1+$BE$62)</f>
        <v>709.50000000000011</v>
      </c>
      <c r="AQ63" s="160">
        <f>AR63*(1-$BE$62)</f>
        <v>526.5</v>
      </c>
      <c r="AR63" s="149">
        <f>AI63-15</f>
        <v>585</v>
      </c>
      <c r="AS63" s="150">
        <f>AR63*(1+$BE$62)</f>
        <v>643.5</v>
      </c>
      <c r="AT63" s="160">
        <f>AU63*(1-$BE$62)</f>
        <v>526.5</v>
      </c>
      <c r="AU63" s="149">
        <f>AR63</f>
        <v>585</v>
      </c>
      <c r="AV63" s="150">
        <f>AU63*(1+$BE$62)</f>
        <v>643.5</v>
      </c>
      <c r="AW63" s="160">
        <f>AX63*(1-$BE$62)</f>
        <v>513</v>
      </c>
      <c r="AX63" s="149">
        <f>AU63-15</f>
        <v>570</v>
      </c>
      <c r="AY63" s="150">
        <f>AX63*(1+$BE$62)</f>
        <v>627</v>
      </c>
      <c r="AZ63" s="182"/>
      <c r="BA63" s="183"/>
      <c r="BD63" s="5"/>
    </row>
    <row r="64" spans="1:57" ht="18.600000000000001" customHeight="1" x14ac:dyDescent="0.2">
      <c r="A64" s="902"/>
      <c r="B64"/>
      <c r="C64" s="844"/>
      <c r="D64" s="796"/>
      <c r="E64" s="106" t="s">
        <v>44</v>
      </c>
      <c r="F64" s="58" t="s">
        <v>429</v>
      </c>
      <c r="G64" s="160">
        <f>H64*(1-$BE$62)</f>
        <v>418.5</v>
      </c>
      <c r="H64" s="149">
        <v>465</v>
      </c>
      <c r="I64" s="150">
        <f>H64*(1+$BE$62)</f>
        <v>511.50000000000006</v>
      </c>
      <c r="J64" s="160">
        <f>K64*(1-$BE$62)</f>
        <v>418.5</v>
      </c>
      <c r="K64" s="149">
        <f>H64</f>
        <v>465</v>
      </c>
      <c r="L64" s="150">
        <f>K64*(1+$BE$62)</f>
        <v>511.50000000000006</v>
      </c>
      <c r="M64" s="160">
        <f>N64*(1-$BE$62)</f>
        <v>418.5</v>
      </c>
      <c r="N64" s="149">
        <f>H64</f>
        <v>465</v>
      </c>
      <c r="O64" s="150">
        <f>N64*(1+$BE$62)</f>
        <v>511.50000000000006</v>
      </c>
      <c r="P64" s="160">
        <f>Q64*(1-$BE$62)</f>
        <v>405</v>
      </c>
      <c r="Q64" s="149">
        <f>H64-15</f>
        <v>450</v>
      </c>
      <c r="R64" s="150">
        <f>Q64*(1+$BE$62)</f>
        <v>495.00000000000006</v>
      </c>
      <c r="S64" s="160">
        <f>T64*(1-$BE$62)</f>
        <v>405</v>
      </c>
      <c r="T64" s="149">
        <f>Q64</f>
        <v>450</v>
      </c>
      <c r="U64" s="150">
        <f>T64*(1+$BE$62)</f>
        <v>495.00000000000006</v>
      </c>
      <c r="V64" s="160">
        <f>W64*(1-$BE$62)</f>
        <v>391.5</v>
      </c>
      <c r="W64" s="149">
        <f>T64-15</f>
        <v>435</v>
      </c>
      <c r="X64" s="150">
        <f>W64*(1+$BE$62)</f>
        <v>478.50000000000006</v>
      </c>
      <c r="Y64" s="182"/>
      <c r="Z64" s="183"/>
      <c r="AB64" s="902"/>
      <c r="AC64"/>
      <c r="AD64" s="844"/>
      <c r="AE64" s="796"/>
      <c r="AF64" s="106" t="s">
        <v>44</v>
      </c>
      <c r="AG64" s="58" t="s">
        <v>429</v>
      </c>
      <c r="AH64" s="160">
        <f>AI64*(1-$BE$62)</f>
        <v>481.5</v>
      </c>
      <c r="AI64" s="149">
        <v>535</v>
      </c>
      <c r="AJ64" s="150">
        <f>AI64*(1+$BE$62)</f>
        <v>588.5</v>
      </c>
      <c r="AK64" s="160">
        <f>AL64*(1-$BE$62)</f>
        <v>481.5</v>
      </c>
      <c r="AL64" s="149">
        <f>AI64</f>
        <v>535</v>
      </c>
      <c r="AM64" s="150">
        <f>AL64*(1+$BE$62)</f>
        <v>588.5</v>
      </c>
      <c r="AN64" s="160">
        <f>AO64*(1-$BE$62)</f>
        <v>508.5</v>
      </c>
      <c r="AO64" s="149">
        <v>565</v>
      </c>
      <c r="AP64" s="150">
        <f>AO64*(1+$BE$62)</f>
        <v>621.5</v>
      </c>
      <c r="AQ64" s="160">
        <f>AR64*(1-$BE$62)</f>
        <v>468</v>
      </c>
      <c r="AR64" s="149">
        <f>AI64-15</f>
        <v>520</v>
      </c>
      <c r="AS64" s="150">
        <f>AR64*(1+$BE$62)</f>
        <v>572</v>
      </c>
      <c r="AT64" s="160">
        <f>AU64*(1-$BE$62)</f>
        <v>468</v>
      </c>
      <c r="AU64" s="149">
        <f>AR64</f>
        <v>520</v>
      </c>
      <c r="AV64" s="150">
        <f>AU64*(1+$BE$62)</f>
        <v>572</v>
      </c>
      <c r="AW64" s="160">
        <f>AX64*(1-$BE$62)</f>
        <v>454.5</v>
      </c>
      <c r="AX64" s="149">
        <f>AU64-15</f>
        <v>505</v>
      </c>
      <c r="AY64" s="150">
        <f>AX64*(1+$BE$62)</f>
        <v>555.5</v>
      </c>
      <c r="AZ64" s="182"/>
      <c r="BA64" s="183"/>
      <c r="BD64" s="5"/>
    </row>
    <row r="65" spans="1:56" ht="18.600000000000001" customHeight="1" thickBot="1" x14ac:dyDescent="0.25">
      <c r="A65" s="902"/>
      <c r="B65"/>
      <c r="C65" s="845"/>
      <c r="D65" s="797"/>
      <c r="E65" s="106" t="s">
        <v>48</v>
      </c>
      <c r="F65" s="163" t="s">
        <v>430</v>
      </c>
      <c r="G65" s="164">
        <f>H65*(1-$BE$62)</f>
        <v>423</v>
      </c>
      <c r="H65" s="165">
        <v>470</v>
      </c>
      <c r="I65" s="166">
        <f>H65*(1+$BE$62)</f>
        <v>517</v>
      </c>
      <c r="J65" s="164">
        <f>K65*(1-$BE$62)</f>
        <v>423</v>
      </c>
      <c r="K65" s="165">
        <f>H65</f>
        <v>470</v>
      </c>
      <c r="L65" s="166">
        <f>K65*(1+$BE$62)</f>
        <v>517</v>
      </c>
      <c r="M65" s="164">
        <f>N65*(1-$BE$62)</f>
        <v>423</v>
      </c>
      <c r="N65" s="165">
        <f>H65</f>
        <v>470</v>
      </c>
      <c r="O65" s="166">
        <f>N65*(1+$BE$62)</f>
        <v>517</v>
      </c>
      <c r="P65" s="164">
        <f>Q65*(1-$BE$62)</f>
        <v>409.5</v>
      </c>
      <c r="Q65" s="165">
        <f>H65-15</f>
        <v>455</v>
      </c>
      <c r="R65" s="166">
        <f>Q65*(1+$BE$62)</f>
        <v>500.50000000000006</v>
      </c>
      <c r="S65" s="164">
        <f>T65*(1-$BE$62)</f>
        <v>409.5</v>
      </c>
      <c r="T65" s="165">
        <f>Q65</f>
        <v>455</v>
      </c>
      <c r="U65" s="166">
        <f>T65*(1+$BE$62)</f>
        <v>500.50000000000006</v>
      </c>
      <c r="V65" s="164">
        <f>W65*(1-$BE$62)</f>
        <v>396</v>
      </c>
      <c r="W65" s="165">
        <f>T65-15</f>
        <v>440</v>
      </c>
      <c r="X65" s="166">
        <f>W65*(1+$BE$62)</f>
        <v>484.00000000000006</v>
      </c>
      <c r="Y65" s="186"/>
      <c r="Z65" s="187"/>
      <c r="AB65" s="902"/>
      <c r="AC65"/>
      <c r="AD65" s="845"/>
      <c r="AE65" s="797"/>
      <c r="AF65" s="106" t="s">
        <v>48</v>
      </c>
      <c r="AG65" s="163" t="s">
        <v>430</v>
      </c>
      <c r="AH65" s="160">
        <f>AI65*(1-$BE$62)</f>
        <v>486</v>
      </c>
      <c r="AI65" s="149">
        <v>540</v>
      </c>
      <c r="AJ65" s="150">
        <f>AI65*(1+$BE$62)</f>
        <v>594</v>
      </c>
      <c r="AK65" s="160">
        <f>AL65*(1-$BE$62)</f>
        <v>486</v>
      </c>
      <c r="AL65" s="149">
        <f>AI65</f>
        <v>540</v>
      </c>
      <c r="AM65" s="150">
        <f>AL65*(1+$BE$62)</f>
        <v>594</v>
      </c>
      <c r="AN65" s="160">
        <f>AO65*(1-$BE$62)</f>
        <v>513</v>
      </c>
      <c r="AO65" s="149">
        <v>570</v>
      </c>
      <c r="AP65" s="150">
        <f>AO65*(1+$BE$62)</f>
        <v>627</v>
      </c>
      <c r="AQ65" s="160">
        <f>AR65*(1-$BE$62)</f>
        <v>472.5</v>
      </c>
      <c r="AR65" s="149">
        <f>AI65-15</f>
        <v>525</v>
      </c>
      <c r="AS65" s="150">
        <f>AR65*(1+$BE$62)</f>
        <v>577.5</v>
      </c>
      <c r="AT65" s="160">
        <f>AU65*(1-$BE$62)</f>
        <v>472.5</v>
      </c>
      <c r="AU65" s="149">
        <f>AR65</f>
        <v>525</v>
      </c>
      <c r="AV65" s="150">
        <f>AU65*(1+$BE$62)</f>
        <v>577.5</v>
      </c>
      <c r="AW65" s="160">
        <f>AX65*(1-$BE$62)</f>
        <v>459</v>
      </c>
      <c r="AX65" s="149">
        <f>AU65-15</f>
        <v>510</v>
      </c>
      <c r="AY65" s="150">
        <f>AX65*(1+$BE$62)</f>
        <v>561</v>
      </c>
      <c r="AZ65" s="186"/>
      <c r="BA65" s="187"/>
      <c r="BD65" s="5"/>
    </row>
    <row r="66" spans="1:56" ht="18.600000000000001" customHeight="1" x14ac:dyDescent="0.2">
      <c r="A66" s="902"/>
      <c r="B66"/>
      <c r="C66" s="843">
        <v>2</v>
      </c>
      <c r="D66" s="795" t="s">
        <v>65</v>
      </c>
      <c r="E66" s="601" t="s">
        <v>16</v>
      </c>
      <c r="F66" s="524" t="s">
        <v>609</v>
      </c>
      <c r="G66" s="141">
        <f>'Erwachsene-DOSB 2020'!E13*$BC$66</f>
        <v>6.75</v>
      </c>
      <c r="H66" s="132">
        <f>'Erwachsene-DOSB 2020'!F13*$BC$66</f>
        <v>7.2</v>
      </c>
      <c r="I66" s="133">
        <f>'Erwachsene-DOSB 2020'!G13*$BC$66</f>
        <v>7.875</v>
      </c>
      <c r="J66" s="682">
        <f>'Erwachsene-DOSB 2020'!H13*$BC$66</f>
        <v>6.75</v>
      </c>
      <c r="K66" s="132">
        <f>'Erwachsene-DOSB 2020'!I13*$BC$66</f>
        <v>7.2</v>
      </c>
      <c r="L66" s="684">
        <f>'Erwachsene-DOSB 2020'!J13*$BC$66</f>
        <v>7.875</v>
      </c>
      <c r="M66" s="134">
        <f>'Erwachsene-DOSB 2020'!K13*$BC$66</f>
        <v>6.3</v>
      </c>
      <c r="N66" s="132">
        <f>'Erwachsene-DOSB 2020'!L13*$BC$66</f>
        <v>6.9750000000000005</v>
      </c>
      <c r="O66" s="133">
        <f>'Erwachsene-DOSB 2020'!M13*$BC$66</f>
        <v>7.65</v>
      </c>
      <c r="P66" s="134">
        <f>'Erwachsene-DOSB 2020'!N13*$BC$66</f>
        <v>5.8500000000000005</v>
      </c>
      <c r="Q66" s="132">
        <f>'Erwachsene-DOSB 2020'!O13*$BC$66</f>
        <v>6.75</v>
      </c>
      <c r="R66" s="684">
        <f>'Erwachsene-DOSB 2020'!P13*$BC$66</f>
        <v>7.65</v>
      </c>
      <c r="S66" s="134">
        <f>'Erwachsene-DOSB 2020'!Q13*$BC$66</f>
        <v>5.4</v>
      </c>
      <c r="T66" s="132">
        <f>'Erwachsene-DOSB 2020'!R13*$BC$66</f>
        <v>6.5250000000000004</v>
      </c>
      <c r="U66" s="133">
        <f>'Erwachsene-DOSB 2020'!S13*$BC$66</f>
        <v>7.4249999999999998</v>
      </c>
      <c r="V66" s="134">
        <f>'Erwachsene-DOSB 2020'!T13*$BC$66</f>
        <v>4.7250000000000005</v>
      </c>
      <c r="W66" s="132">
        <f>'Erwachsene-DOSB 2020'!U13*$BC$66</f>
        <v>6.0750000000000002</v>
      </c>
      <c r="X66" s="133">
        <f>'Erwachsene-DOSB 2020'!V13*$BC$66</f>
        <v>7.4249999999999998</v>
      </c>
      <c r="Y66" s="180"/>
      <c r="Z66" s="181"/>
      <c r="AB66" s="902"/>
      <c r="AC66"/>
      <c r="AD66" s="843">
        <v>2</v>
      </c>
      <c r="AE66" s="795" t="s">
        <v>65</v>
      </c>
      <c r="AF66" s="601" t="s">
        <v>16</v>
      </c>
      <c r="AG66" s="524" t="s">
        <v>609</v>
      </c>
      <c r="AH66" s="6">
        <f>'Erwachsene-DOSB 2020'!E46*$BC$66</f>
        <v>9.2249999999999996</v>
      </c>
      <c r="AI66" s="7">
        <f>'Erwachsene-DOSB 2020'!F46*$BC$66</f>
        <v>9.9</v>
      </c>
      <c r="AJ66" s="9">
        <f>'Erwachsene-DOSB 2020'!G46*$BC$66</f>
        <v>10.575000000000001</v>
      </c>
      <c r="AK66" s="673">
        <f>'Erwachsene-DOSB 2020'!H46*$BC$66</f>
        <v>9.2249999999999996</v>
      </c>
      <c r="AL66" s="674">
        <f>'Erwachsene-DOSB 2020'!I46*$BC$66</f>
        <v>10.125</v>
      </c>
      <c r="AM66" s="675">
        <f>'Erwachsene-DOSB 2020'!J46*$BC$66</f>
        <v>10.8</v>
      </c>
      <c r="AN66" s="56">
        <f>'Erwachsene-DOSB 2020'!K46*$BC$66</f>
        <v>8.7750000000000004</v>
      </c>
      <c r="AO66" s="7">
        <f>'Erwachsene-DOSB 2020'!L46*$BC$66</f>
        <v>9.6750000000000007</v>
      </c>
      <c r="AP66" s="9">
        <f>'Erwachsene-DOSB 2020'!M46*$BC$66</f>
        <v>10.575000000000001</v>
      </c>
      <c r="AQ66" s="56">
        <f>'Erwachsene-DOSB 2020'!N46*$BC$66</f>
        <v>8.1</v>
      </c>
      <c r="AR66" s="7">
        <f>'Erwachsene-DOSB 2020'!O46*$BC$66</f>
        <v>9.2249999999999996</v>
      </c>
      <c r="AS66" s="9">
        <f>'Erwachsene-DOSB 2020'!P46*$BC$66</f>
        <v>10.35</v>
      </c>
      <c r="AT66" s="56">
        <f>'Erwachsene-DOSB 2020'!Q46*$BC$66</f>
        <v>7.4249999999999998</v>
      </c>
      <c r="AU66" s="7">
        <f>'Erwachsene-DOSB 2020'!R46*$BC$66</f>
        <v>8.7750000000000004</v>
      </c>
      <c r="AV66" s="9">
        <f>'Erwachsene-DOSB 2020'!S46*$BC$66</f>
        <v>10.125</v>
      </c>
      <c r="AW66" s="56">
        <f>'Erwachsene-DOSB 2020'!T46*$BC$66</f>
        <v>6.9750000000000005</v>
      </c>
      <c r="AX66" s="7">
        <f>'Erwachsene-DOSB 2020'!U46*$BC$66</f>
        <v>8.3250000000000011</v>
      </c>
      <c r="AY66" s="9">
        <f>'Erwachsene-DOSB 2020'!V46*$BC$66</f>
        <v>9.6750000000000007</v>
      </c>
      <c r="AZ66" s="180"/>
      <c r="BA66" s="181"/>
      <c r="BC66" s="143">
        <v>0.9</v>
      </c>
      <c r="BD66" s="523" t="s">
        <v>609</v>
      </c>
    </row>
    <row r="67" spans="1:56" ht="18.600000000000001" customHeight="1" x14ac:dyDescent="0.2">
      <c r="A67" s="902"/>
      <c r="B67"/>
      <c r="C67" s="845"/>
      <c r="D67" s="796"/>
      <c r="E67" s="801" t="s">
        <v>17</v>
      </c>
      <c r="F67" s="793" t="s">
        <v>26</v>
      </c>
      <c r="G67" s="826" t="s">
        <v>219</v>
      </c>
      <c r="H67" s="827"/>
      <c r="I67" s="827"/>
      <c r="J67" s="827"/>
      <c r="K67" s="827"/>
      <c r="L67" s="827"/>
      <c r="M67" s="827"/>
      <c r="N67" s="827"/>
      <c r="O67" s="827"/>
      <c r="P67" s="827"/>
      <c r="Q67" s="827"/>
      <c r="R67" s="827"/>
      <c r="S67" s="827"/>
      <c r="T67" s="827"/>
      <c r="U67" s="827"/>
      <c r="V67" s="827"/>
      <c r="W67" s="827"/>
      <c r="X67" s="828"/>
      <c r="Y67" s="182"/>
      <c r="Z67" s="188"/>
      <c r="AB67" s="902"/>
      <c r="AC67"/>
      <c r="AD67" s="845"/>
      <c r="AE67" s="796"/>
      <c r="AF67" s="801" t="s">
        <v>17</v>
      </c>
      <c r="AG67" s="793" t="s">
        <v>26</v>
      </c>
      <c r="AH67" s="826" t="s">
        <v>415</v>
      </c>
      <c r="AI67" s="827"/>
      <c r="AJ67" s="828"/>
      <c r="AK67" s="826" t="s">
        <v>416</v>
      </c>
      <c r="AL67" s="827"/>
      <c r="AM67" s="827"/>
      <c r="AN67" s="827"/>
      <c r="AO67" s="827"/>
      <c r="AP67" s="827"/>
      <c r="AQ67" s="827"/>
      <c r="AR67" s="827"/>
      <c r="AS67" s="827"/>
      <c r="AT67" s="827"/>
      <c r="AU67" s="827"/>
      <c r="AV67" s="827"/>
      <c r="AW67" s="827"/>
      <c r="AX67" s="827"/>
      <c r="AY67" s="828"/>
      <c r="AZ67" s="182"/>
      <c r="BA67" s="188"/>
      <c r="BD67" s="146"/>
    </row>
    <row r="68" spans="1:56" ht="18.600000000000001" customHeight="1" x14ac:dyDescent="0.2">
      <c r="A68" s="902"/>
      <c r="B68"/>
      <c r="C68" s="845"/>
      <c r="D68" s="796"/>
      <c r="E68" s="792"/>
      <c r="F68" s="794"/>
      <c r="G68" s="13">
        <f>'Erwachsene-DOSB 2020'!E15*$BC$68</f>
        <v>6.1749999999999998</v>
      </c>
      <c r="H68" s="12">
        <f>'Erwachsene-DOSB 2020'!F15*$BC$68</f>
        <v>6.6499999999999995</v>
      </c>
      <c r="I68" s="15">
        <f>'Erwachsene-DOSB 2020'!G15*$BC$68</f>
        <v>7.125</v>
      </c>
      <c r="J68" s="59">
        <f>'Erwachsene-DOSB 2020'!H15*$BC$68</f>
        <v>6.1749999999999998</v>
      </c>
      <c r="K68" s="12">
        <f>'Erwachsene-DOSB 2020'!I15*$BC$68</f>
        <v>6.6499999999999995</v>
      </c>
      <c r="L68" s="15">
        <f>'Erwachsene-DOSB 2020'!J15*$BC$68</f>
        <v>7.125</v>
      </c>
      <c r="M68" s="59">
        <f>'Erwachsene-DOSB 2020'!K15*$BC$68</f>
        <v>6.1749999999999998</v>
      </c>
      <c r="N68" s="12">
        <f>'Erwachsene-DOSB 2020'!L15*$BC$68</f>
        <v>6.6499999999999995</v>
      </c>
      <c r="O68" s="15">
        <f>'Erwachsene-DOSB 2020'!M15*$BC$68</f>
        <v>7.125</v>
      </c>
      <c r="P68" s="59">
        <f>'Erwachsene-DOSB 2020'!N15*$BC$68</f>
        <v>5.9375</v>
      </c>
      <c r="Q68" s="12">
        <f>'Erwachsene-DOSB 2020'!O15*$BC$68</f>
        <v>6.4124999999999996</v>
      </c>
      <c r="R68" s="15">
        <f>'Erwachsene-DOSB 2020'!P15*$BC$68</f>
        <v>6.8874999999999993</v>
      </c>
      <c r="S68" s="59">
        <f>'Erwachsene-DOSB 2020'!Q15*$BC$68</f>
        <v>5.6999999999999993</v>
      </c>
      <c r="T68" s="12">
        <f>'Erwachsene-DOSB 2020'!R15*$BC$68</f>
        <v>6.1749999999999998</v>
      </c>
      <c r="U68" s="15">
        <f>'Erwachsene-DOSB 2020'!S15*$BC$68</f>
        <v>6.6499999999999995</v>
      </c>
      <c r="V68" s="59">
        <f>'Erwachsene-DOSB 2020'!T15*$BC$68</f>
        <v>5.2249999999999996</v>
      </c>
      <c r="W68" s="12">
        <f>'Erwachsene-DOSB 2020'!U15*$BC$68</f>
        <v>5.6999999999999993</v>
      </c>
      <c r="X68" s="15">
        <f>'Erwachsene-DOSB 2020'!V15*$BC$68</f>
        <v>6.1749999999999998</v>
      </c>
      <c r="Y68" s="182"/>
      <c r="Z68" s="188"/>
      <c r="AB68" s="902"/>
      <c r="AC68"/>
      <c r="AD68" s="845"/>
      <c r="AE68" s="796"/>
      <c r="AF68" s="792"/>
      <c r="AG68" s="794"/>
      <c r="AH68" s="13">
        <f>'Erwachsene-DOSB 2020'!E48*$BC$68</f>
        <v>7.3624999999999998</v>
      </c>
      <c r="AI68" s="12">
        <f>'Erwachsene-DOSB 2020'!F48*$BC$68</f>
        <v>7.8374999999999995</v>
      </c>
      <c r="AJ68" s="15">
        <f>'Erwachsene-DOSB 2020'!G48*$BC$68</f>
        <v>8.3125</v>
      </c>
      <c r="AK68" s="59">
        <f>'Erwachsene-DOSB 2020'!H48*$BC$68</f>
        <v>7.3624999999999998</v>
      </c>
      <c r="AL68" s="12">
        <f>'Erwachsene-DOSB 2020'!I48*$BC$68</f>
        <v>8.0749999999999993</v>
      </c>
      <c r="AM68" s="15">
        <f>'Erwachsene-DOSB 2020'!J48*$BC$68</f>
        <v>8.5499999999999989</v>
      </c>
      <c r="AN68" s="59">
        <f>'Erwachsene-DOSB 2020'!K48*$BC$68</f>
        <v>7.125</v>
      </c>
      <c r="AO68" s="12">
        <f>'Erwachsene-DOSB 2020'!L48*$BC$68</f>
        <v>7.8374999999999995</v>
      </c>
      <c r="AP68" s="15">
        <f>'Erwachsene-DOSB 2020'!M48*$BC$68</f>
        <v>8.3125</v>
      </c>
      <c r="AQ68" s="59">
        <f>'Erwachsene-DOSB 2020'!N48*$BC$68</f>
        <v>6.6499999999999995</v>
      </c>
      <c r="AR68" s="12">
        <f>'Erwachsene-DOSB 2020'!O48*$BC$68</f>
        <v>7.3624999999999998</v>
      </c>
      <c r="AS68" s="15">
        <f>'Erwachsene-DOSB 2020'!P48*$BC$68</f>
        <v>7.8374999999999995</v>
      </c>
      <c r="AT68" s="59">
        <f>'Erwachsene-DOSB 2020'!Q48*$BC$68</f>
        <v>6.4124999999999996</v>
      </c>
      <c r="AU68" s="12">
        <f>'Erwachsene-DOSB 2020'!R48*$BC$68</f>
        <v>6.8874999999999993</v>
      </c>
      <c r="AV68" s="15">
        <f>'Erwachsene-DOSB 2020'!S48*$BC$68</f>
        <v>7.6</v>
      </c>
      <c r="AW68" s="59">
        <f>'Erwachsene-DOSB 2020'!T48*$BC$68</f>
        <v>5.9375</v>
      </c>
      <c r="AX68" s="12">
        <f>'Erwachsene-DOSB 2020'!U48*$BC$68</f>
        <v>6.6499999999999995</v>
      </c>
      <c r="AY68" s="15">
        <f>'Erwachsene-DOSB 2020'!V48*$BC$68</f>
        <v>7.3624999999999998</v>
      </c>
      <c r="AZ68" s="182"/>
      <c r="BA68" s="188"/>
      <c r="BC68" s="143">
        <v>0.95</v>
      </c>
      <c r="BD68" s="146" t="s">
        <v>26</v>
      </c>
    </row>
    <row r="69" spans="1:56" ht="18.600000000000001" customHeight="1" x14ac:dyDescent="0.2">
      <c r="A69" s="902"/>
      <c r="B69"/>
      <c r="C69" s="845"/>
      <c r="D69" s="796"/>
      <c r="E69" s="106" t="s">
        <v>21</v>
      </c>
      <c r="F69" s="161" t="s">
        <v>27</v>
      </c>
      <c r="G69" s="13">
        <f t="shared" ref="G69:X69" si="6">G68*$BC$69</f>
        <v>10.497499999999999</v>
      </c>
      <c r="H69" s="12">
        <f t="shared" si="6"/>
        <v>11.304999999999998</v>
      </c>
      <c r="I69" s="15">
        <f t="shared" si="6"/>
        <v>12.112499999999999</v>
      </c>
      <c r="J69" s="13">
        <f t="shared" si="6"/>
        <v>10.497499999999999</v>
      </c>
      <c r="K69" s="12">
        <f t="shared" si="6"/>
        <v>11.304999999999998</v>
      </c>
      <c r="L69" s="15">
        <f t="shared" si="6"/>
        <v>12.112499999999999</v>
      </c>
      <c r="M69" s="13">
        <f t="shared" si="6"/>
        <v>10.497499999999999</v>
      </c>
      <c r="N69" s="12">
        <f t="shared" si="6"/>
        <v>11.304999999999998</v>
      </c>
      <c r="O69" s="15">
        <f t="shared" si="6"/>
        <v>12.112499999999999</v>
      </c>
      <c r="P69" s="13">
        <f t="shared" si="6"/>
        <v>10.09375</v>
      </c>
      <c r="Q69" s="12">
        <f t="shared" si="6"/>
        <v>10.901249999999999</v>
      </c>
      <c r="R69" s="15">
        <f t="shared" si="6"/>
        <v>11.708749999999998</v>
      </c>
      <c r="S69" s="13">
        <f t="shared" si="6"/>
        <v>9.6899999999999977</v>
      </c>
      <c r="T69" s="12">
        <f t="shared" si="6"/>
        <v>10.497499999999999</v>
      </c>
      <c r="U69" s="15">
        <f t="shared" si="6"/>
        <v>11.304999999999998</v>
      </c>
      <c r="V69" s="13">
        <f t="shared" si="6"/>
        <v>8.8824999999999985</v>
      </c>
      <c r="W69" s="12">
        <f t="shared" si="6"/>
        <v>9.6899999999999977</v>
      </c>
      <c r="X69" s="15">
        <f t="shared" si="6"/>
        <v>10.497499999999999</v>
      </c>
      <c r="Y69" s="182"/>
      <c r="Z69" s="188"/>
      <c r="AB69" s="902"/>
      <c r="AC69"/>
      <c r="AD69" s="845"/>
      <c r="AE69" s="796"/>
      <c r="AF69" s="106" t="s">
        <v>21</v>
      </c>
      <c r="AG69" s="161" t="s">
        <v>27</v>
      </c>
      <c r="AH69" s="13">
        <f t="shared" ref="AH69:AY69" si="7">AH68*$BC$69</f>
        <v>12.516249999999999</v>
      </c>
      <c r="AI69" s="12">
        <f t="shared" si="7"/>
        <v>13.323749999999999</v>
      </c>
      <c r="AJ69" s="15">
        <f t="shared" si="7"/>
        <v>14.13125</v>
      </c>
      <c r="AK69" s="13">
        <f t="shared" si="7"/>
        <v>12.516249999999999</v>
      </c>
      <c r="AL69" s="12">
        <f t="shared" si="7"/>
        <v>13.727499999999999</v>
      </c>
      <c r="AM69" s="15">
        <f t="shared" si="7"/>
        <v>14.534999999999998</v>
      </c>
      <c r="AN69" s="13">
        <f t="shared" si="7"/>
        <v>12.112499999999999</v>
      </c>
      <c r="AO69" s="12">
        <f t="shared" si="7"/>
        <v>13.323749999999999</v>
      </c>
      <c r="AP69" s="15">
        <f t="shared" si="7"/>
        <v>14.13125</v>
      </c>
      <c r="AQ69" s="13">
        <f t="shared" si="7"/>
        <v>11.304999999999998</v>
      </c>
      <c r="AR69" s="12">
        <f t="shared" si="7"/>
        <v>12.516249999999999</v>
      </c>
      <c r="AS69" s="15">
        <f t="shared" si="7"/>
        <v>13.323749999999999</v>
      </c>
      <c r="AT69" s="13">
        <f t="shared" si="7"/>
        <v>10.901249999999999</v>
      </c>
      <c r="AU69" s="12">
        <f t="shared" si="7"/>
        <v>11.708749999999998</v>
      </c>
      <c r="AV69" s="15">
        <f t="shared" si="7"/>
        <v>12.92</v>
      </c>
      <c r="AW69" s="13">
        <f t="shared" si="7"/>
        <v>10.09375</v>
      </c>
      <c r="AX69" s="12">
        <f t="shared" si="7"/>
        <v>11.304999999999998</v>
      </c>
      <c r="AY69" s="15">
        <f t="shared" si="7"/>
        <v>12.516249999999999</v>
      </c>
      <c r="AZ69" s="182"/>
      <c r="BA69" s="188"/>
      <c r="BC69" s="145">
        <v>1.7</v>
      </c>
      <c r="BD69" s="146" t="s">
        <v>27</v>
      </c>
    </row>
    <row r="70" spans="1:56" ht="18.600000000000001" customHeight="1" thickBot="1" x14ac:dyDescent="0.25">
      <c r="A70" s="902"/>
      <c r="B70"/>
      <c r="C70" s="845"/>
      <c r="D70" s="796"/>
      <c r="E70" s="106" t="s">
        <v>22</v>
      </c>
      <c r="F70" s="2" t="s">
        <v>92</v>
      </c>
      <c r="G70" s="13">
        <f>'Erwachsene-DOSB 2020'!E18*$BC$70</f>
        <v>1.4849999999999999</v>
      </c>
      <c r="H70" s="12">
        <f>'Erwachsene-DOSB 2020'!F18*$BC$70</f>
        <v>1.665</v>
      </c>
      <c r="I70" s="15">
        <f>'Erwachsene-DOSB 2020'!G18*$BC$70</f>
        <v>1.845</v>
      </c>
      <c r="J70" s="59">
        <f>'Erwachsene-DOSB 2020'!H18*$BC$70</f>
        <v>1.4400000000000002</v>
      </c>
      <c r="K70" s="12">
        <f>'Erwachsene-DOSB 2020'!I18*$BC$70</f>
        <v>1.62</v>
      </c>
      <c r="L70" s="15">
        <f>'Erwachsene-DOSB 2020'!J18*$BC$70</f>
        <v>1.8</v>
      </c>
      <c r="M70" s="59">
        <f>'Erwachsene-DOSB 2020'!K18*$BC$70</f>
        <v>1.35</v>
      </c>
      <c r="N70" s="12">
        <f>'Erwachsene-DOSB 2020'!L18*$BC$70</f>
        <v>1.53</v>
      </c>
      <c r="O70" s="15">
        <f>'Erwachsene-DOSB 2020'!M18*$BC$70</f>
        <v>1.7549999999999999</v>
      </c>
      <c r="P70" s="59">
        <f>'Erwachsene-DOSB 2020'!N18*$BC$70</f>
        <v>1.2150000000000001</v>
      </c>
      <c r="Q70" s="12">
        <f>'Erwachsene-DOSB 2020'!O18*$BC$70</f>
        <v>1.4400000000000002</v>
      </c>
      <c r="R70" s="15">
        <f>'Erwachsene-DOSB 2020'!P18*$BC$70</f>
        <v>1.665</v>
      </c>
      <c r="S70" s="59">
        <f>'Erwachsene-DOSB 2020'!Q18*$BC$70</f>
        <v>1.125</v>
      </c>
      <c r="T70" s="12">
        <f>'Erwachsene-DOSB 2020'!R18*$BC$70</f>
        <v>1.35</v>
      </c>
      <c r="U70" s="15">
        <f>'Erwachsene-DOSB 2020'!S18*$BC$70</f>
        <v>1.62</v>
      </c>
      <c r="V70" s="59">
        <f>'Erwachsene-DOSB 2020'!T18*$BC$70</f>
        <v>1.0349999999999999</v>
      </c>
      <c r="W70" s="12">
        <f>'Erwachsene-DOSB 2020'!U18*$BC$70</f>
        <v>1.26</v>
      </c>
      <c r="X70" s="15">
        <f>'Erwachsene-DOSB 2020'!V18*$BC$70</f>
        <v>1.4849999999999999</v>
      </c>
      <c r="Y70" s="186"/>
      <c r="Z70" s="187"/>
      <c r="AB70" s="902"/>
      <c r="AC70"/>
      <c r="AD70" s="845"/>
      <c r="AE70" s="796"/>
      <c r="AF70" s="106" t="s">
        <v>22</v>
      </c>
      <c r="AG70" s="2" t="s">
        <v>92</v>
      </c>
      <c r="AH70" s="13">
        <f>'Erwachsene-DOSB 2020'!E51*$BC$70</f>
        <v>1.8900000000000001</v>
      </c>
      <c r="AI70" s="12">
        <f>'Erwachsene-DOSB 2020'!F51*$BC$70</f>
        <v>2.0699999999999998</v>
      </c>
      <c r="AJ70" s="15">
        <f>'Erwachsene-DOSB 2020'!G51*$BC$70</f>
        <v>2.25</v>
      </c>
      <c r="AK70" s="59">
        <f>'Erwachsene-DOSB 2020'!H51*$BC$70</f>
        <v>1.8900000000000001</v>
      </c>
      <c r="AL70" s="12">
        <f>'Erwachsene-DOSB 2020'!I51*$BC$70</f>
        <v>2.0699999999999998</v>
      </c>
      <c r="AM70" s="15">
        <f>'Erwachsene-DOSB 2020'!J51*$BC$70</f>
        <v>2.25</v>
      </c>
      <c r="AN70" s="59">
        <f>'Erwachsene-DOSB 2020'!K51*$BC$70</f>
        <v>1.845</v>
      </c>
      <c r="AO70" s="12">
        <f>'Erwachsene-DOSB 2020'!L51*$BC$70</f>
        <v>2.0249999999999999</v>
      </c>
      <c r="AP70" s="15">
        <f>'Erwachsene-DOSB 2020'!M51*$BC$70</f>
        <v>2.2050000000000001</v>
      </c>
      <c r="AQ70" s="59">
        <f>'Erwachsene-DOSB 2020'!N51*$BC$70</f>
        <v>1.665</v>
      </c>
      <c r="AR70" s="12">
        <f>'Erwachsene-DOSB 2020'!O51*$BC$70</f>
        <v>1.8900000000000001</v>
      </c>
      <c r="AS70" s="15">
        <f>'Erwachsene-DOSB 2020'!P51*$BC$70</f>
        <v>2.1150000000000002</v>
      </c>
      <c r="AT70" s="59">
        <f>'Erwachsene-DOSB 2020'!Q51*$BC$70</f>
        <v>1.4849999999999999</v>
      </c>
      <c r="AU70" s="12">
        <f>'Erwachsene-DOSB 2020'!R51*$BC$70</f>
        <v>1.7549999999999999</v>
      </c>
      <c r="AV70" s="15">
        <f>'Erwachsene-DOSB 2020'!S51*$BC$70</f>
        <v>2.0249999999999999</v>
      </c>
      <c r="AW70" s="59">
        <f>'Erwachsene-DOSB 2020'!T51*$BC$70</f>
        <v>1.395</v>
      </c>
      <c r="AX70" s="12">
        <f>'Erwachsene-DOSB 2020'!U51*$BC$70</f>
        <v>1.665</v>
      </c>
      <c r="AY70" s="15">
        <f>'Erwachsene-DOSB 2020'!V51*$BC$70</f>
        <v>1.9350000000000001</v>
      </c>
      <c r="AZ70" s="186"/>
      <c r="BA70" s="187"/>
      <c r="BC70" s="143">
        <v>0.9</v>
      </c>
      <c r="BD70" s="146" t="s">
        <v>92</v>
      </c>
    </row>
    <row r="71" spans="1:56" ht="18.600000000000001" customHeight="1" x14ac:dyDescent="0.2">
      <c r="A71" s="902"/>
      <c r="B71"/>
      <c r="C71" s="843">
        <v>3</v>
      </c>
      <c r="D71" s="795" t="s">
        <v>66</v>
      </c>
      <c r="E71" s="791" t="s">
        <v>16</v>
      </c>
      <c r="F71" s="822" t="s">
        <v>156</v>
      </c>
      <c r="G71" s="971" t="s">
        <v>195</v>
      </c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3"/>
      <c r="V71" s="962" t="s">
        <v>194</v>
      </c>
      <c r="W71" s="963"/>
      <c r="X71" s="964"/>
      <c r="Y71" s="180"/>
      <c r="Z71" s="181"/>
      <c r="AB71" s="902"/>
      <c r="AC71"/>
      <c r="AD71" s="843">
        <v>3</v>
      </c>
      <c r="AE71" s="795" t="s">
        <v>66</v>
      </c>
      <c r="AF71" s="791" t="s">
        <v>16</v>
      </c>
      <c r="AG71" s="822" t="s">
        <v>156</v>
      </c>
      <c r="AH71" s="971" t="s">
        <v>195</v>
      </c>
      <c r="AI71" s="972"/>
      <c r="AJ71" s="972"/>
      <c r="AK71" s="972"/>
      <c r="AL71" s="972"/>
      <c r="AM71" s="972"/>
      <c r="AN71" s="972"/>
      <c r="AO71" s="972"/>
      <c r="AP71" s="972"/>
      <c r="AQ71" s="972"/>
      <c r="AR71" s="972"/>
      <c r="AS71" s="972"/>
      <c r="AT71" s="972"/>
      <c r="AU71" s="972"/>
      <c r="AV71" s="973"/>
      <c r="AW71" s="962" t="s">
        <v>194</v>
      </c>
      <c r="AX71" s="963"/>
      <c r="AY71" s="964"/>
      <c r="AZ71" s="180"/>
      <c r="BA71" s="181"/>
      <c r="BD71" s="146"/>
    </row>
    <row r="72" spans="1:56" ht="18.600000000000001" customHeight="1" x14ac:dyDescent="0.2">
      <c r="A72" s="902"/>
      <c r="B72"/>
      <c r="C72" s="845"/>
      <c r="D72" s="796"/>
      <c r="E72" s="792"/>
      <c r="F72" s="794"/>
      <c r="G72" s="69">
        <f>'Erwachsene-DOSB 2020'!E21*$BC$72</f>
        <v>20.02</v>
      </c>
      <c r="H72" s="228">
        <f>'Erwachsene-DOSB 2020'!F21*$BC$72</f>
        <v>18.150000000000002</v>
      </c>
      <c r="I72" s="229">
        <f>'Erwachsene-DOSB 2020'!G21*$BC$72</f>
        <v>16.830000000000002</v>
      </c>
      <c r="J72" s="230">
        <f>'Erwachsene-DOSB 2020'!H21*$BC$72</f>
        <v>20.350000000000001</v>
      </c>
      <c r="K72" s="228">
        <f>'Erwachsene-DOSB 2020'!I21*$BC$72</f>
        <v>18.480000000000004</v>
      </c>
      <c r="L72" s="229">
        <f>'Erwachsene-DOSB 2020'!J21*$BC$72</f>
        <v>17.16</v>
      </c>
      <c r="M72" s="230">
        <f>'Erwachsene-DOSB 2020'!K21*$BC$72</f>
        <v>20.79</v>
      </c>
      <c r="N72" s="228">
        <f>'Erwachsene-DOSB 2020'!L21*$BC$72</f>
        <v>18.920000000000002</v>
      </c>
      <c r="O72" s="229">
        <f>'Erwachsene-DOSB 2020'!M21*$BC$72</f>
        <v>17.600000000000001</v>
      </c>
      <c r="P72" s="230">
        <f>'Erwachsene-DOSB 2020'!N21*$BC$72</f>
        <v>21.560000000000002</v>
      </c>
      <c r="Q72" s="228">
        <f>'Erwachsene-DOSB 2020'!O21*$BC$72</f>
        <v>19.580000000000002</v>
      </c>
      <c r="R72" s="229">
        <f>'Erwachsene-DOSB 2020'!P21*$BC$72</f>
        <v>18.04</v>
      </c>
      <c r="S72" s="230">
        <f>'Erwachsene-DOSB 2020'!Q21*$BC$72</f>
        <v>22.44</v>
      </c>
      <c r="T72" s="228">
        <f>'Erwachsene-DOSB 2020'!R21*$BC$72</f>
        <v>20.460000000000004</v>
      </c>
      <c r="U72" s="229">
        <f>'Erwachsene-DOSB 2020'!S21*$BC$72</f>
        <v>18.700000000000003</v>
      </c>
      <c r="V72" s="230">
        <f>'Erwachsene-DOSB 2020'!T21*$BC$72</f>
        <v>12.100000000000001</v>
      </c>
      <c r="W72" s="228">
        <f>'Erwachsene-DOSB 2020'!U21*$BC$72</f>
        <v>10.89</v>
      </c>
      <c r="X72" s="229">
        <f>'Erwachsene-DOSB 2020'!V21*$BC$72</f>
        <v>9.6800000000000015</v>
      </c>
      <c r="Y72" s="182"/>
      <c r="Z72" s="188"/>
      <c r="AB72" s="902"/>
      <c r="AC72"/>
      <c r="AD72" s="845"/>
      <c r="AE72" s="796"/>
      <c r="AF72" s="792"/>
      <c r="AG72" s="794"/>
      <c r="AH72" s="69">
        <f>'Erwachsene-DOSB 2020'!E54*$BC$72</f>
        <v>17.600000000000001</v>
      </c>
      <c r="AI72" s="228">
        <f>'Erwachsene-DOSB 2020'!F54*$BC$72</f>
        <v>16.060000000000002</v>
      </c>
      <c r="AJ72" s="229">
        <f>'Erwachsene-DOSB 2020'!G54*$BC$72</f>
        <v>14.52</v>
      </c>
      <c r="AK72" s="230">
        <f>'Erwachsene-DOSB 2020'!H54*$BC$72</f>
        <v>17.380000000000003</v>
      </c>
      <c r="AL72" s="228">
        <f>'Erwachsene-DOSB 2020'!I54*$BC$72</f>
        <v>15.840000000000002</v>
      </c>
      <c r="AM72" s="229">
        <f>'Erwachsene-DOSB 2020'!J54*$BC$72</f>
        <v>14.3</v>
      </c>
      <c r="AN72" s="230">
        <f>'Erwachsene-DOSB 2020'!K54*$BC$72</f>
        <v>17.930000000000003</v>
      </c>
      <c r="AO72" s="228">
        <f>'Erwachsene-DOSB 2020'!L54*$BC$72</f>
        <v>16.28</v>
      </c>
      <c r="AP72" s="229">
        <f>'Erwachsene-DOSB 2020'!M54*$BC$72</f>
        <v>14.630000000000003</v>
      </c>
      <c r="AQ72" s="230">
        <f>'Erwachsene-DOSB 2020'!N54*$BC$72</f>
        <v>18.480000000000004</v>
      </c>
      <c r="AR72" s="228">
        <f>'Erwachsene-DOSB 2020'!O54*$BC$72</f>
        <v>16.61</v>
      </c>
      <c r="AS72" s="229">
        <f>'Erwachsene-DOSB 2020'!P54*$BC$72</f>
        <v>14.96</v>
      </c>
      <c r="AT72" s="230">
        <f>'Erwachsene-DOSB 2020'!Q54*$BC$72</f>
        <v>19.360000000000003</v>
      </c>
      <c r="AU72" s="228">
        <f>'Erwachsene-DOSB 2020'!R54*$BC$72</f>
        <v>17.490000000000002</v>
      </c>
      <c r="AV72" s="229">
        <f>'Erwachsene-DOSB 2020'!S54*$BC$72</f>
        <v>15.620000000000001</v>
      </c>
      <c r="AW72" s="230">
        <f>'Erwachsene-DOSB 2020'!T54*$BC$72</f>
        <v>10.56</v>
      </c>
      <c r="AX72" s="228">
        <f>'Erwachsene-DOSB 2020'!U54*$BC$72</f>
        <v>9.57</v>
      </c>
      <c r="AY72" s="229">
        <f>'Erwachsene-DOSB 2020'!V54*$BC$72</f>
        <v>8.4700000000000006</v>
      </c>
      <c r="AZ72" s="182"/>
      <c r="BA72" s="188"/>
      <c r="BC72" s="143">
        <v>1.1000000000000001</v>
      </c>
      <c r="BD72" s="146" t="s">
        <v>156</v>
      </c>
    </row>
    <row r="73" spans="1:56" ht="18.600000000000001" customHeight="1" x14ac:dyDescent="0.2">
      <c r="A73" s="902"/>
      <c r="B73"/>
      <c r="C73" s="845"/>
      <c r="D73" s="796"/>
      <c r="E73" s="106" t="s">
        <v>17</v>
      </c>
      <c r="F73" s="27" t="s">
        <v>158</v>
      </c>
      <c r="G73" s="69">
        <f>'Erwachsene-DOSB 2020'!E22*$BC$73</f>
        <v>35.4</v>
      </c>
      <c r="H73" s="228">
        <f>'Erwachsene-DOSB 2020'!F22*$BC$73</f>
        <v>28.799999999999997</v>
      </c>
      <c r="I73" s="229">
        <f>'Erwachsene-DOSB 2020'!G22*$BC$73</f>
        <v>22.2</v>
      </c>
      <c r="J73" s="230">
        <f>'Erwachsene-DOSB 2020'!H22*$BC$73</f>
        <v>34.799999999999997</v>
      </c>
      <c r="K73" s="228">
        <f>'Erwachsene-DOSB 2020'!I22*$BC$73</f>
        <v>28.799999999999997</v>
      </c>
      <c r="L73" s="229">
        <f>'Erwachsene-DOSB 2020'!J22*$BC$73</f>
        <v>22.2</v>
      </c>
      <c r="M73" s="230">
        <f>'Erwachsene-DOSB 2020'!K22*$BC$73</f>
        <v>36</v>
      </c>
      <c r="N73" s="228">
        <f>'Erwachsene-DOSB 2020'!L22*$BC$73</f>
        <v>30</v>
      </c>
      <c r="O73" s="229">
        <f>'Erwachsene-DOSB 2020'!M22*$BC$73</f>
        <v>23.4</v>
      </c>
      <c r="P73" s="230">
        <f>'Erwachsene-DOSB 2020'!N22*$BC$73</f>
        <v>39</v>
      </c>
      <c r="Q73" s="228">
        <f>'Erwachsene-DOSB 2020'!O22*$BC$73</f>
        <v>31.799999999999997</v>
      </c>
      <c r="R73" s="229">
        <f>'Erwachsene-DOSB 2020'!P22*$BC$73</f>
        <v>25.2</v>
      </c>
      <c r="S73" s="230">
        <f>'Erwachsene-DOSB 2020'!Q22*$BC$73</f>
        <v>43.199999999999996</v>
      </c>
      <c r="T73" s="228">
        <f>'Erwachsene-DOSB 2020'!R22*$BC$73</f>
        <v>34.799999999999997</v>
      </c>
      <c r="U73" s="229">
        <f>'Erwachsene-DOSB 2020'!S22*$BC$73</f>
        <v>26.4</v>
      </c>
      <c r="V73" s="230">
        <f>'Erwachsene-DOSB 2020'!T22*$BC$73</f>
        <v>48</v>
      </c>
      <c r="W73" s="228">
        <f>'Erwachsene-DOSB 2020'!U22*$BC$73</f>
        <v>37.799999999999997</v>
      </c>
      <c r="X73" s="229">
        <f>'Erwachsene-DOSB 2020'!V22*$BC$73</f>
        <v>28.2</v>
      </c>
      <c r="Y73" s="182"/>
      <c r="Z73" s="188"/>
      <c r="AB73" s="902"/>
      <c r="AC73"/>
      <c r="AD73" s="845"/>
      <c r="AE73" s="796"/>
      <c r="AF73" s="106" t="s">
        <v>17</v>
      </c>
      <c r="AG73" s="27" t="s">
        <v>158</v>
      </c>
      <c r="AH73" s="69">
        <f>'Erwachsene-DOSB 2020'!E55*$BC$73</f>
        <v>33.6</v>
      </c>
      <c r="AI73" s="228">
        <f>'Erwachsene-DOSB 2020'!F55*$BC$73</f>
        <v>27.599999999999998</v>
      </c>
      <c r="AJ73" s="229">
        <f>'Erwachsene-DOSB 2020'!G55*$BC$73</f>
        <v>21</v>
      </c>
      <c r="AK73" s="230">
        <f>'Erwachsene-DOSB 2020'!H55*$BC$73</f>
        <v>32.4</v>
      </c>
      <c r="AL73" s="228">
        <f>'Erwachsene-DOSB 2020'!I55*$BC$73</f>
        <v>26.4</v>
      </c>
      <c r="AM73" s="229">
        <f>'Erwachsene-DOSB 2020'!J55*$BC$73</f>
        <v>18.599999999999998</v>
      </c>
      <c r="AN73" s="230">
        <f>'Erwachsene-DOSB 2020'!K55*$BC$73</f>
        <v>34.799999999999997</v>
      </c>
      <c r="AO73" s="228">
        <f>'Erwachsene-DOSB 2020'!L55*$BC$73</f>
        <v>27.599999999999998</v>
      </c>
      <c r="AP73" s="229">
        <f>'Erwachsene-DOSB 2020'!M55*$BC$73</f>
        <v>19.8</v>
      </c>
      <c r="AQ73" s="230">
        <f>'Erwachsene-DOSB 2020'!N55*$BC$73</f>
        <v>37.799999999999997</v>
      </c>
      <c r="AR73" s="228">
        <f>'Erwachsene-DOSB 2020'!O55*$BC$73</f>
        <v>28.799999999999997</v>
      </c>
      <c r="AS73" s="229">
        <f>'Erwachsene-DOSB 2020'!P55*$BC$73</f>
        <v>20.399999999999999</v>
      </c>
      <c r="AT73" s="230">
        <f>'Erwachsene-DOSB 2020'!Q55*$BC$73</f>
        <v>42</v>
      </c>
      <c r="AU73" s="228">
        <f>'Erwachsene-DOSB 2020'!R55*$BC$73</f>
        <v>31.799999999999997</v>
      </c>
      <c r="AV73" s="229">
        <f>'Erwachsene-DOSB 2020'!S55*$BC$73</f>
        <v>22.2</v>
      </c>
      <c r="AW73" s="230">
        <f>'Erwachsene-DOSB 2020'!T55*$BC$73</f>
        <v>46.199999999999996</v>
      </c>
      <c r="AX73" s="228">
        <f>'Erwachsene-DOSB 2020'!U55*$BC$73</f>
        <v>35.4</v>
      </c>
      <c r="AY73" s="229">
        <f>'Erwachsene-DOSB 2020'!V55*$BC$73</f>
        <v>22.8</v>
      </c>
      <c r="AZ73" s="182"/>
      <c r="BA73" s="188"/>
      <c r="BC73" s="143">
        <v>1.2</v>
      </c>
      <c r="BD73" s="146" t="s">
        <v>158</v>
      </c>
    </row>
    <row r="74" spans="1:56" ht="18.600000000000001" customHeight="1" thickBot="1" x14ac:dyDescent="0.25">
      <c r="A74" s="902"/>
      <c r="B74"/>
      <c r="C74" s="845"/>
      <c r="D74" s="796"/>
      <c r="E74" s="106" t="s">
        <v>21</v>
      </c>
      <c r="F74" s="27" t="s">
        <v>437</v>
      </c>
      <c r="G74" s="234">
        <f>'Erwachsene-DOSB 2020'!E23*$BC$74</f>
        <v>26.400000000000002</v>
      </c>
      <c r="H74" s="231">
        <f>'Erwachsene-DOSB 2020'!F23*$BC$74</f>
        <v>24.200000000000003</v>
      </c>
      <c r="I74" s="232">
        <f>'Erwachsene-DOSB 2020'!G23*$BC$74</f>
        <v>21.450000000000003</v>
      </c>
      <c r="J74" s="233">
        <f>'Erwachsene-DOSB 2020'!H23*$BC$74</f>
        <v>26.950000000000003</v>
      </c>
      <c r="K74" s="231">
        <f>'Erwachsene-DOSB 2020'!I23*$BC$74</f>
        <v>24.200000000000003</v>
      </c>
      <c r="L74" s="232">
        <f>'Erwachsene-DOSB 2020'!J23*$BC$74</f>
        <v>21.450000000000003</v>
      </c>
      <c r="M74" s="233">
        <f>'Erwachsene-DOSB 2020'!K23*$BC$74</f>
        <v>27.500000000000004</v>
      </c>
      <c r="N74" s="231">
        <f>'Erwachsene-DOSB 2020'!L23*$BC$74</f>
        <v>24.750000000000004</v>
      </c>
      <c r="O74" s="232">
        <f>'Erwachsene-DOSB 2020'!M23*$BC$74</f>
        <v>22</v>
      </c>
      <c r="P74" s="233">
        <f>'Erwachsene-DOSB 2020'!N23*$BC$74</f>
        <v>28.6</v>
      </c>
      <c r="Q74" s="231">
        <f>'Erwachsene-DOSB 2020'!O23*$BC$74</f>
        <v>25.85</v>
      </c>
      <c r="R74" s="232">
        <f>'Erwachsene-DOSB 2020'!P23*$BC$74</f>
        <v>23.650000000000002</v>
      </c>
      <c r="S74" s="233">
        <f>'Erwachsene-DOSB 2020'!Q23*$BC$74</f>
        <v>30.250000000000004</v>
      </c>
      <c r="T74" s="231">
        <f>'Erwachsene-DOSB 2020'!R23*$BC$74</f>
        <v>26.950000000000003</v>
      </c>
      <c r="U74" s="232">
        <f>'Erwachsene-DOSB 2020'!S23*$BC$74</f>
        <v>24.200000000000003</v>
      </c>
      <c r="V74" s="233">
        <f>'Erwachsene-DOSB 2020'!T23*$BC$74</f>
        <v>31.900000000000002</v>
      </c>
      <c r="W74" s="231">
        <f>'Erwachsene-DOSB 2020'!U23*$BC$74</f>
        <v>28.05</v>
      </c>
      <c r="X74" s="232">
        <f>'Erwachsene-DOSB 2020'!V23*$BC$74</f>
        <v>24.750000000000004</v>
      </c>
      <c r="Y74" s="186"/>
      <c r="Z74" s="187"/>
      <c r="AB74" s="902"/>
      <c r="AC74"/>
      <c r="AD74" s="845"/>
      <c r="AE74" s="796"/>
      <c r="AF74" s="106" t="s">
        <v>21</v>
      </c>
      <c r="AG74" s="27" t="s">
        <v>437</v>
      </c>
      <c r="AH74" s="69">
        <f>'Erwachsene-DOSB 2020'!E56*$BC$74</f>
        <v>22.55</v>
      </c>
      <c r="AI74" s="228">
        <f>'Erwachsene-DOSB 2020'!F56*$BC$74</f>
        <v>19.8</v>
      </c>
      <c r="AJ74" s="229">
        <f>'Erwachsene-DOSB 2020'!G56*$BC$74</f>
        <v>17.05</v>
      </c>
      <c r="AK74" s="230">
        <f>'Erwachsene-DOSB 2020'!H56*$BC$74</f>
        <v>22</v>
      </c>
      <c r="AL74" s="228">
        <f>'Erwachsene-DOSB 2020'!I56*$BC$74</f>
        <v>19.25</v>
      </c>
      <c r="AM74" s="229">
        <f>'Erwachsene-DOSB 2020'!J56*$BC$74</f>
        <v>16.5</v>
      </c>
      <c r="AN74" s="230">
        <f>'Erwachsene-DOSB 2020'!K56*$BC$74</f>
        <v>23.1</v>
      </c>
      <c r="AO74" s="228">
        <f>'Erwachsene-DOSB 2020'!L56*$BC$74</f>
        <v>19.8</v>
      </c>
      <c r="AP74" s="229">
        <f>'Erwachsene-DOSB 2020'!M56*$BC$74</f>
        <v>16.5</v>
      </c>
      <c r="AQ74" s="230">
        <f>'Erwachsene-DOSB 2020'!N56*$BC$74</f>
        <v>24.750000000000004</v>
      </c>
      <c r="AR74" s="228">
        <f>'Erwachsene-DOSB 2020'!O56*$BC$74</f>
        <v>20.350000000000001</v>
      </c>
      <c r="AS74" s="229">
        <f>'Erwachsene-DOSB 2020'!P56*$BC$74</f>
        <v>16.5</v>
      </c>
      <c r="AT74" s="230">
        <f>'Erwachsene-DOSB 2020'!Q56*$BC$74</f>
        <v>26.400000000000002</v>
      </c>
      <c r="AU74" s="228">
        <f>'Erwachsene-DOSB 2020'!R56*$BC$74</f>
        <v>22</v>
      </c>
      <c r="AV74" s="229">
        <f>'Erwachsene-DOSB 2020'!S56*$BC$74</f>
        <v>17.05</v>
      </c>
      <c r="AW74" s="230">
        <f>'Erwachsene-DOSB 2020'!T56*$BC$74</f>
        <v>29.150000000000002</v>
      </c>
      <c r="AX74" s="228">
        <f>'Erwachsene-DOSB 2020'!U56*$BC$74</f>
        <v>23.650000000000002</v>
      </c>
      <c r="AY74" s="229">
        <f>'Erwachsene-DOSB 2020'!V56*$BC$74</f>
        <v>18.150000000000002</v>
      </c>
      <c r="AZ74" s="186"/>
      <c r="BA74" s="187"/>
      <c r="BC74" s="143">
        <v>1.1000000000000001</v>
      </c>
      <c r="BD74" s="146" t="s">
        <v>157</v>
      </c>
    </row>
    <row r="75" spans="1:56" ht="18.600000000000001" customHeight="1" x14ac:dyDescent="0.2">
      <c r="A75" s="902"/>
      <c r="B75"/>
      <c r="C75" s="843">
        <v>4</v>
      </c>
      <c r="D75" s="795" t="s">
        <v>67</v>
      </c>
      <c r="E75" s="601" t="s">
        <v>16</v>
      </c>
      <c r="F75" s="22" t="s">
        <v>439</v>
      </c>
      <c r="G75" s="141">
        <f>'Erwachsene-DOSB 2020'!E25*$BC$75</f>
        <v>0.88000000000000012</v>
      </c>
      <c r="H75" s="132">
        <f>'Erwachsene-DOSB 2020'!F25*$BC$75</f>
        <v>0.96</v>
      </c>
      <c r="I75" s="133">
        <f>'Erwachsene-DOSB 2020'!G25*$BC$75</f>
        <v>1.04</v>
      </c>
      <c r="J75" s="134">
        <f>'Erwachsene-DOSB 2020'!H25*$BC$75</f>
        <v>0.88000000000000012</v>
      </c>
      <c r="K75" s="132">
        <f>'Erwachsene-DOSB 2020'!I25*$BC$75</f>
        <v>0.96</v>
      </c>
      <c r="L75" s="133">
        <f>'Erwachsene-DOSB 2020'!J25*$BC$75</f>
        <v>1.04</v>
      </c>
      <c r="M75" s="134">
        <f>'Erwachsene-DOSB 2020'!K25*$BC$75</f>
        <v>0.84000000000000008</v>
      </c>
      <c r="N75" s="132">
        <f>'Erwachsene-DOSB 2020'!L25*$BC$75</f>
        <v>0.91999999999999993</v>
      </c>
      <c r="O75" s="133">
        <f>'Erwachsene-DOSB 2020'!M25*$BC$75</f>
        <v>1</v>
      </c>
      <c r="P75" s="134">
        <f>'Erwachsene-DOSB 2020'!N25*$BC$75</f>
        <v>0.8</v>
      </c>
      <c r="Q75" s="132">
        <f>'Erwachsene-DOSB 2020'!O25*$BC$75</f>
        <v>0.88000000000000012</v>
      </c>
      <c r="R75" s="133">
        <f>'Erwachsene-DOSB 2020'!P25*$BC$75</f>
        <v>0.96</v>
      </c>
      <c r="S75" s="134">
        <f>'Erwachsene-DOSB 2020'!Q25*$BC$75</f>
        <v>0.76</v>
      </c>
      <c r="T75" s="132">
        <f>'Erwachsene-DOSB 2020'!R25*$BC$75</f>
        <v>0.84000000000000008</v>
      </c>
      <c r="U75" s="133">
        <f>'Erwachsene-DOSB 2020'!S25*$BC$75</f>
        <v>0.91999999999999993</v>
      </c>
      <c r="V75" s="134">
        <f>'Erwachsene-DOSB 2020'!T25*$BC$75</f>
        <v>0.72000000000000008</v>
      </c>
      <c r="W75" s="132">
        <f>'Erwachsene-DOSB 2020'!U25*$BC$75</f>
        <v>0.8</v>
      </c>
      <c r="X75" s="133">
        <f>'Erwachsene-DOSB 2020'!V25*$BC$75</f>
        <v>0.88000000000000012</v>
      </c>
      <c r="Y75" s="180"/>
      <c r="Z75" s="181"/>
      <c r="AB75" s="902"/>
      <c r="AC75"/>
      <c r="AD75" s="843">
        <v>4</v>
      </c>
      <c r="AE75" s="795" t="s">
        <v>67</v>
      </c>
      <c r="AF75" s="601" t="s">
        <v>16</v>
      </c>
      <c r="AG75" s="22" t="s">
        <v>439</v>
      </c>
      <c r="AH75" s="6">
        <f>'Erwachsene-DOSB 2020'!E58*$BC$75</f>
        <v>1.04</v>
      </c>
      <c r="AI75" s="7">
        <f>'Erwachsene-DOSB 2020'!F58*$BC$75</f>
        <v>1.1199999999999999</v>
      </c>
      <c r="AJ75" s="9">
        <f>'Erwachsene-DOSB 2020'!G58*$BC$75</f>
        <v>1.2000000000000002</v>
      </c>
      <c r="AK75" s="673">
        <f>'Erwachsene-DOSB 2020'!H58*$BC$75</f>
        <v>1.08</v>
      </c>
      <c r="AL75" s="674">
        <f>'Erwachsene-DOSB 2020'!I58*$BC$75</f>
        <v>1.1599999999999999</v>
      </c>
      <c r="AM75" s="9">
        <f>'Erwachsene-DOSB 2020'!J58*$BC$75</f>
        <v>1.2400000000000002</v>
      </c>
      <c r="AN75" s="56">
        <f>'Erwachsene-DOSB 2020'!K58*$BC$75</f>
        <v>1.04</v>
      </c>
      <c r="AO75" s="7">
        <f>'Erwachsene-DOSB 2020'!L58*$BC$75</f>
        <v>1.1199999999999999</v>
      </c>
      <c r="AP75" s="9">
        <f>'Erwachsene-DOSB 2020'!M58*$BC$75</f>
        <v>1.2000000000000002</v>
      </c>
      <c r="AQ75" s="56">
        <f>'Erwachsene-DOSB 2020'!N58*$BC$75</f>
        <v>1.04</v>
      </c>
      <c r="AR75" s="7">
        <f>'Erwachsene-DOSB 2020'!O58*$BC$75</f>
        <v>1.1199999999999999</v>
      </c>
      <c r="AS75" s="9">
        <f>'Erwachsene-DOSB 2020'!P58*$BC$75</f>
        <v>1.2000000000000002</v>
      </c>
      <c r="AT75" s="56">
        <f>'Erwachsene-DOSB 2020'!Q58*$BC$75</f>
        <v>1</v>
      </c>
      <c r="AU75" s="7">
        <f>'Erwachsene-DOSB 2020'!R58*$BC$75</f>
        <v>1.08</v>
      </c>
      <c r="AV75" s="743">
        <f>'Erwachsene-DOSB 2020'!S58*$BC$75</f>
        <v>1.1599999999999999</v>
      </c>
      <c r="AW75" s="56">
        <f>'Erwachsene-DOSB 2020'!T58*$BC$75</f>
        <v>0.96</v>
      </c>
      <c r="AX75" s="7">
        <f>'Erwachsene-DOSB 2020'!U58*$BC$75</f>
        <v>1.04</v>
      </c>
      <c r="AY75" s="9">
        <f>'Erwachsene-DOSB 2020'!V58*$BC$75</f>
        <v>1.1199999999999999</v>
      </c>
      <c r="AZ75" s="180"/>
      <c r="BA75" s="181"/>
      <c r="BC75" s="143">
        <v>0.8</v>
      </c>
      <c r="BD75" s="146" t="s">
        <v>20</v>
      </c>
    </row>
    <row r="76" spans="1:56" ht="18.600000000000001" customHeight="1" x14ac:dyDescent="0.2">
      <c r="A76" s="902"/>
      <c r="B76"/>
      <c r="C76" s="845"/>
      <c r="D76" s="796"/>
      <c r="E76" s="106" t="s">
        <v>17</v>
      </c>
      <c r="F76" s="104" t="s">
        <v>509</v>
      </c>
      <c r="G76" s="13">
        <f>'Erwachsene-DOSB 2020'!E27*$BC$76</f>
        <v>2.72</v>
      </c>
      <c r="H76" s="12">
        <f>'Erwachsene-DOSB 2020'!F27*$BC$76</f>
        <v>2.9600000000000004</v>
      </c>
      <c r="I76" s="15">
        <f>'Erwachsene-DOSB 2020'!G27*$BC$76</f>
        <v>3.2</v>
      </c>
      <c r="J76" s="59">
        <f>'Erwachsene-DOSB 2020'!H27*$BC$76</f>
        <v>2.72</v>
      </c>
      <c r="K76" s="12">
        <f>'Erwachsene-DOSB 2020'!I27*$BC$76</f>
        <v>2.9600000000000004</v>
      </c>
      <c r="L76" s="15">
        <f>'Erwachsene-DOSB 2020'!J27*$BC$76</f>
        <v>3.2</v>
      </c>
      <c r="M76" s="59">
        <f>'Erwachsene-DOSB 2020'!K27*$BC$76</f>
        <v>2.64</v>
      </c>
      <c r="N76" s="12">
        <f>'Erwachsene-DOSB 2020'!L27*$BC$76</f>
        <v>2.8800000000000003</v>
      </c>
      <c r="O76" s="15">
        <f>'Erwachsene-DOSB 2020'!M27*$BC$76</f>
        <v>3.12</v>
      </c>
      <c r="P76" s="59">
        <f>'Erwachsene-DOSB 2020'!N27*$BC$76</f>
        <v>2.5600000000000005</v>
      </c>
      <c r="Q76" s="12">
        <f>'Erwachsene-DOSB 2020'!O27*$BC$76</f>
        <v>2.8000000000000003</v>
      </c>
      <c r="R76" s="15">
        <f>'Erwachsene-DOSB 2020'!P27*$BC$76</f>
        <v>3.04</v>
      </c>
      <c r="S76" s="59">
        <f>'Erwachsene-DOSB 2020'!Q27*$BC$76</f>
        <v>2.4800000000000004</v>
      </c>
      <c r="T76" s="12">
        <f>'Erwachsene-DOSB 2020'!R27*$BC$76</f>
        <v>2.72</v>
      </c>
      <c r="U76" s="15">
        <f>'Erwachsene-DOSB 2020'!S27*$BC$76</f>
        <v>2.9600000000000004</v>
      </c>
      <c r="V76" s="59">
        <f>'Erwachsene-DOSB 2020'!T27*$BC$76</f>
        <v>2.4000000000000004</v>
      </c>
      <c r="W76" s="12">
        <f>'Erwachsene-DOSB 2020'!U27*$BC$76</f>
        <v>2.64</v>
      </c>
      <c r="X76" s="15">
        <f>'Erwachsene-DOSB 2020'!V27*$BC$76</f>
        <v>2.8800000000000003</v>
      </c>
      <c r="Y76" s="182"/>
      <c r="Z76" s="188"/>
      <c r="AB76" s="902"/>
      <c r="AC76"/>
      <c r="AD76" s="845"/>
      <c r="AE76" s="796"/>
      <c r="AF76" s="106" t="s">
        <v>17</v>
      </c>
      <c r="AG76" s="104" t="s">
        <v>509</v>
      </c>
      <c r="AH76" s="13">
        <f>'Erwachsene-DOSB 2020'!E60*$BC$76</f>
        <v>3.6</v>
      </c>
      <c r="AI76" s="12">
        <f>'Erwachsene-DOSB 2020'!F60*$BC$76</f>
        <v>3.84</v>
      </c>
      <c r="AJ76" s="15">
        <f>'Erwachsene-DOSB 2020'!G60*$BC$76</f>
        <v>4.08</v>
      </c>
      <c r="AK76" s="59">
        <f>'Erwachsene-DOSB 2020'!H60*$BC$76</f>
        <v>3.5200000000000005</v>
      </c>
      <c r="AL76" s="12">
        <f>'Erwachsene-DOSB 2020'!I60*$BC$76</f>
        <v>3.7600000000000002</v>
      </c>
      <c r="AM76" s="15">
        <f>'Erwachsene-DOSB 2020'!J60*$BC$76</f>
        <v>4</v>
      </c>
      <c r="AN76" s="59">
        <f>'Erwachsene-DOSB 2020'!K60*$BC$76</f>
        <v>3.44</v>
      </c>
      <c r="AO76" s="12">
        <f>'Erwachsene-DOSB 2020'!L60*$BC$76</f>
        <v>3.6799999999999997</v>
      </c>
      <c r="AP76" s="15">
        <f>'Erwachsene-DOSB 2020'!M60*$BC$76</f>
        <v>3.9200000000000004</v>
      </c>
      <c r="AQ76" s="59">
        <f>'Erwachsene-DOSB 2020'!N60*$BC$76</f>
        <v>3.3600000000000003</v>
      </c>
      <c r="AR76" s="12">
        <f>'Erwachsene-DOSB 2020'!O60*$BC$76</f>
        <v>3.6</v>
      </c>
      <c r="AS76" s="15">
        <f>'Erwachsene-DOSB 2020'!P60*$BC$76</f>
        <v>3.84</v>
      </c>
      <c r="AT76" s="59">
        <f>'Erwachsene-DOSB 2020'!Q60*$BC$76</f>
        <v>3.28</v>
      </c>
      <c r="AU76" s="12">
        <f>'Erwachsene-DOSB 2020'!R60*$BC$76</f>
        <v>3.5200000000000005</v>
      </c>
      <c r="AV76" s="740">
        <f>'Erwachsene-DOSB 2020'!S60*$BC$76</f>
        <v>3.7600000000000002</v>
      </c>
      <c r="AW76" s="59">
        <f>'Erwachsene-DOSB 2020'!T60*$BC$76</f>
        <v>3.12</v>
      </c>
      <c r="AX76" s="12">
        <f>'Erwachsene-DOSB 2020'!U60*$BC$76</f>
        <v>3.44</v>
      </c>
      <c r="AY76" s="740">
        <f>'Erwachsene-DOSB 2020'!V60*$BC$76</f>
        <v>3.6799999999999997</v>
      </c>
      <c r="AZ76" s="182"/>
      <c r="BA76" s="188"/>
      <c r="BC76" s="143">
        <v>0.8</v>
      </c>
      <c r="BD76" s="146" t="s">
        <v>510</v>
      </c>
    </row>
    <row r="77" spans="1:56" ht="18.600000000000001" customHeight="1" x14ac:dyDescent="0.2">
      <c r="A77" s="902"/>
      <c r="B77"/>
      <c r="C77" s="845"/>
      <c r="D77" s="796"/>
      <c r="E77" s="106" t="s">
        <v>21</v>
      </c>
      <c r="F77" s="2" t="s">
        <v>520</v>
      </c>
      <c r="G77" s="13">
        <f>'Erwachsene-DOSB 2020'!E28*$BC$77</f>
        <v>21.150000000000002</v>
      </c>
      <c r="H77" s="12">
        <f>'Erwachsene-DOSB 2020'!F28*$BC$77</f>
        <v>23.85</v>
      </c>
      <c r="I77" s="15">
        <f>'Erwachsene-DOSB 2020'!G28*$BC$77</f>
        <v>26.1</v>
      </c>
      <c r="J77" s="59">
        <f>'Erwachsene-DOSB 2020'!H28*$BC$77</f>
        <v>21.6</v>
      </c>
      <c r="K77" s="12">
        <f>'Erwachsene-DOSB 2020'!I28*$BC$77</f>
        <v>24.3</v>
      </c>
      <c r="L77" s="15">
        <f>'Erwachsene-DOSB 2020'!J28*$BC$77</f>
        <v>26.55</v>
      </c>
      <c r="M77" s="59">
        <f>'Erwachsene-DOSB 2020'!K28*$BC$77</f>
        <v>21.6</v>
      </c>
      <c r="N77" s="12">
        <f>'Erwachsene-DOSB 2020'!L28*$BC$77</f>
        <v>24.3</v>
      </c>
      <c r="O77" s="15">
        <f>'Erwachsene-DOSB 2020'!M28*$BC$77</f>
        <v>26.55</v>
      </c>
      <c r="P77" s="59">
        <f>'Erwachsene-DOSB 2020'!N28*$BC$77</f>
        <v>19.8</v>
      </c>
      <c r="Q77" s="12">
        <f>'Erwachsene-DOSB 2020'!O28*$BC$77</f>
        <v>22.5</v>
      </c>
      <c r="R77" s="15">
        <f>'Erwachsene-DOSB 2020'!P28*$BC$77</f>
        <v>24.75</v>
      </c>
      <c r="S77" s="59">
        <f>'Erwachsene-DOSB 2020'!Q28*$BC$77</f>
        <v>18.900000000000002</v>
      </c>
      <c r="T77" s="12">
        <f>'Erwachsene-DOSB 2020'!R28*$BC$77</f>
        <v>21.6</v>
      </c>
      <c r="U77" s="15">
        <f>'Erwachsene-DOSB 2020'!S28*$BC$77</f>
        <v>23.85</v>
      </c>
      <c r="V77" s="59">
        <f>'Erwachsene-DOSB 2020'!T28*$BC$77</f>
        <v>17.55</v>
      </c>
      <c r="W77" s="12">
        <f>'Erwachsene-DOSB 2020'!U28*$BC$77</f>
        <v>20.25</v>
      </c>
      <c r="X77" s="15">
        <f>'Erwachsene-DOSB 2020'!V28*$BC$77</f>
        <v>22.5</v>
      </c>
      <c r="Y77" s="182"/>
      <c r="Z77" s="188"/>
      <c r="AB77" s="902"/>
      <c r="AC77"/>
      <c r="AD77" s="845"/>
      <c r="AE77" s="796"/>
      <c r="AF77" s="106" t="s">
        <v>21</v>
      </c>
      <c r="AG77" s="2" t="s">
        <v>520</v>
      </c>
      <c r="AH77" s="13">
        <f>'Erwachsene-DOSB 2020'!E61*$BC$77</f>
        <v>28.35</v>
      </c>
      <c r="AI77" s="12">
        <f>'Erwachsene-DOSB 2020'!F61*$BC$77</f>
        <v>32.4</v>
      </c>
      <c r="AJ77" s="15">
        <f>'Erwachsene-DOSB 2020'!G61*$BC$77</f>
        <v>36.450000000000003</v>
      </c>
      <c r="AK77" s="59">
        <f>'Erwachsene-DOSB 2020'!H61*$BC$77</f>
        <v>29.7</v>
      </c>
      <c r="AL77" s="12">
        <f>'Erwachsene-DOSB 2020'!I61*$BC$77</f>
        <v>34.200000000000003</v>
      </c>
      <c r="AM77" s="15">
        <f>'Erwachsene-DOSB 2020'!J61*$BC$77</f>
        <v>37.800000000000004</v>
      </c>
      <c r="AN77" s="59">
        <f>'Erwachsene-DOSB 2020'!K61*$BC$77</f>
        <v>29.25</v>
      </c>
      <c r="AO77" s="12">
        <f>'Erwachsene-DOSB 2020'!L61*$BC$77</f>
        <v>33.75</v>
      </c>
      <c r="AP77" s="15">
        <f>'Erwachsene-DOSB 2020'!M61*$BC$77</f>
        <v>37.35</v>
      </c>
      <c r="AQ77" s="59">
        <f>'Erwachsene-DOSB 2020'!N61*$BC$77</f>
        <v>27</v>
      </c>
      <c r="AR77" s="12">
        <f>'Erwachsene-DOSB 2020'!O61*$BC$77</f>
        <v>31.5</v>
      </c>
      <c r="AS77" s="15">
        <f>'Erwachsene-DOSB 2020'!P61*$BC$77</f>
        <v>36</v>
      </c>
      <c r="AT77" s="59">
        <f>'Erwachsene-DOSB 2020'!Q61*$BC$77</f>
        <v>25.650000000000002</v>
      </c>
      <c r="AU77" s="12">
        <f>'Erwachsene-DOSB 2020'!R61*$BC$77</f>
        <v>30.150000000000002</v>
      </c>
      <c r="AV77" s="15">
        <f>'Erwachsene-DOSB 2020'!S61*$BC$77</f>
        <v>34.65</v>
      </c>
      <c r="AW77" s="59">
        <f>'Erwachsene-DOSB 2020'!T61*$BC$77</f>
        <v>25.2</v>
      </c>
      <c r="AX77" s="12">
        <f>'Erwachsene-DOSB 2020'!U61*$BC$77</f>
        <v>29.7</v>
      </c>
      <c r="AY77" s="15">
        <f>'Erwachsene-DOSB 2020'!V61*$BC$77</f>
        <v>34.200000000000003</v>
      </c>
      <c r="AZ77" s="182"/>
      <c r="BA77" s="188"/>
      <c r="BC77" s="153">
        <v>0.9</v>
      </c>
      <c r="BD77" s="146" t="s">
        <v>520</v>
      </c>
    </row>
    <row r="78" spans="1:56" ht="18.600000000000001" customHeight="1" x14ac:dyDescent="0.2">
      <c r="A78" s="902"/>
      <c r="B78"/>
      <c r="C78" s="845"/>
      <c r="D78" s="796"/>
      <c r="E78" s="798" t="s">
        <v>22</v>
      </c>
      <c r="F78" s="793" t="s">
        <v>159</v>
      </c>
      <c r="G78" s="782" t="s">
        <v>426</v>
      </c>
      <c r="H78" s="783"/>
      <c r="I78" s="783"/>
      <c r="J78" s="783"/>
      <c r="K78" s="783"/>
      <c r="L78" s="783"/>
      <c r="M78" s="783"/>
      <c r="N78" s="783"/>
      <c r="O78" s="783"/>
      <c r="P78" s="783"/>
      <c r="Q78" s="783"/>
      <c r="R78" s="783"/>
      <c r="S78" s="783"/>
      <c r="T78" s="783"/>
      <c r="U78" s="784"/>
      <c r="V78" s="783" t="s">
        <v>425</v>
      </c>
      <c r="W78" s="783"/>
      <c r="X78" s="784"/>
      <c r="Y78" s="182"/>
      <c r="Z78" s="188"/>
      <c r="AB78" s="902"/>
      <c r="AC78"/>
      <c r="AD78" s="845"/>
      <c r="AE78" s="796"/>
      <c r="AF78" s="798" t="s">
        <v>22</v>
      </c>
      <c r="AG78" s="793" t="s">
        <v>159</v>
      </c>
      <c r="AH78" s="782" t="s">
        <v>426</v>
      </c>
      <c r="AI78" s="783"/>
      <c r="AJ78" s="783"/>
      <c r="AK78" s="783"/>
      <c r="AL78" s="783"/>
      <c r="AM78" s="783"/>
      <c r="AN78" s="783"/>
      <c r="AO78" s="783"/>
      <c r="AP78" s="783"/>
      <c r="AQ78" s="783"/>
      <c r="AR78" s="783"/>
      <c r="AS78" s="783"/>
      <c r="AT78" s="783"/>
      <c r="AU78" s="783"/>
      <c r="AV78" s="784"/>
      <c r="AW78" s="783" t="s">
        <v>425</v>
      </c>
      <c r="AX78" s="783"/>
      <c r="AY78" s="784"/>
      <c r="AZ78" s="182"/>
      <c r="BA78" s="188"/>
      <c r="BD78" s="148"/>
    </row>
    <row r="79" spans="1:56" ht="18.600000000000001" customHeight="1" thickBot="1" x14ac:dyDescent="0.25">
      <c r="A79" s="902"/>
      <c r="B79"/>
      <c r="C79" s="845"/>
      <c r="D79" s="796"/>
      <c r="E79" s="792"/>
      <c r="F79" s="794"/>
      <c r="G79" s="42">
        <v>10</v>
      </c>
      <c r="H79" s="43">
        <v>15</v>
      </c>
      <c r="I79" s="135">
        <v>20</v>
      </c>
      <c r="J79" s="42">
        <v>10</v>
      </c>
      <c r="K79" s="43">
        <v>15</v>
      </c>
      <c r="L79" s="135">
        <v>20</v>
      </c>
      <c r="M79" s="42">
        <v>10</v>
      </c>
      <c r="N79" s="43">
        <v>15</v>
      </c>
      <c r="O79" s="135">
        <v>20</v>
      </c>
      <c r="P79" s="42">
        <v>10</v>
      </c>
      <c r="Q79" s="43">
        <v>15</v>
      </c>
      <c r="R79" s="135">
        <v>20</v>
      </c>
      <c r="S79" s="42">
        <v>10</v>
      </c>
      <c r="T79" s="43">
        <v>15</v>
      </c>
      <c r="U79" s="135">
        <v>20</v>
      </c>
      <c r="V79" s="42">
        <v>10</v>
      </c>
      <c r="W79" s="43">
        <v>15</v>
      </c>
      <c r="X79" s="135">
        <v>20</v>
      </c>
      <c r="Y79" s="186"/>
      <c r="Z79" s="187"/>
      <c r="AB79" s="902"/>
      <c r="AC79"/>
      <c r="AD79" s="845"/>
      <c r="AE79" s="796"/>
      <c r="AF79" s="792"/>
      <c r="AG79" s="794"/>
      <c r="AH79" s="42">
        <v>10</v>
      </c>
      <c r="AI79" s="43">
        <v>15</v>
      </c>
      <c r="AJ79" s="135">
        <v>20</v>
      </c>
      <c r="AK79" s="42">
        <v>10</v>
      </c>
      <c r="AL79" s="43">
        <v>15</v>
      </c>
      <c r="AM79" s="135">
        <v>20</v>
      </c>
      <c r="AN79" s="42">
        <v>10</v>
      </c>
      <c r="AO79" s="43">
        <v>15</v>
      </c>
      <c r="AP79" s="135">
        <v>20</v>
      </c>
      <c r="AQ79" s="42">
        <v>10</v>
      </c>
      <c r="AR79" s="43">
        <v>15</v>
      </c>
      <c r="AS79" s="135">
        <v>20</v>
      </c>
      <c r="AT79" s="42">
        <v>10</v>
      </c>
      <c r="AU79" s="43">
        <v>15</v>
      </c>
      <c r="AV79" s="135">
        <v>20</v>
      </c>
      <c r="AW79" s="42">
        <v>10</v>
      </c>
      <c r="AX79" s="43">
        <v>15</v>
      </c>
      <c r="AY79" s="135">
        <v>20</v>
      </c>
      <c r="AZ79" s="186"/>
      <c r="BA79" s="187"/>
      <c r="BD79" s="148"/>
    </row>
    <row r="80" spans="1:56" ht="18.75" thickBot="1" x14ac:dyDescent="0.3">
      <c r="A80" s="853" t="s">
        <v>495</v>
      </c>
      <c r="B80"/>
      <c r="C80" s="905" t="s">
        <v>51</v>
      </c>
      <c r="D80" s="906"/>
      <c r="E80" s="907"/>
      <c r="F80" s="907"/>
      <c r="G80" s="907" t="s">
        <v>616</v>
      </c>
      <c r="H80" s="907"/>
      <c r="I80" s="907"/>
      <c r="J80" s="907"/>
      <c r="K80" s="907"/>
      <c r="L80" s="907"/>
      <c r="M80" s="907"/>
      <c r="N80" s="907"/>
      <c r="O80" s="907"/>
      <c r="P80" s="907"/>
      <c r="Q80" s="907"/>
      <c r="R80" s="908" t="s">
        <v>52</v>
      </c>
      <c r="S80" s="908"/>
      <c r="T80" s="908"/>
      <c r="U80" s="908"/>
      <c r="V80" s="908"/>
      <c r="W80" s="908"/>
      <c r="X80" s="908"/>
      <c r="Y80" s="802" t="s">
        <v>53</v>
      </c>
      <c r="Z80" s="803"/>
      <c r="AB80" s="853" t="s">
        <v>495</v>
      </c>
      <c r="AC80"/>
      <c r="AD80" s="905" t="s">
        <v>51</v>
      </c>
      <c r="AE80" s="906"/>
      <c r="AF80" s="907"/>
      <c r="AG80" s="907"/>
      <c r="AH80" s="907" t="s">
        <v>616</v>
      </c>
      <c r="AI80" s="907"/>
      <c r="AJ80" s="907"/>
      <c r="AK80" s="907"/>
      <c r="AL80" s="907"/>
      <c r="AM80" s="907"/>
      <c r="AN80" s="907"/>
      <c r="AO80" s="907"/>
      <c r="AP80" s="907"/>
      <c r="AQ80" s="907"/>
      <c r="AR80" s="907"/>
      <c r="AS80" s="908" t="s">
        <v>52</v>
      </c>
      <c r="AT80" s="908"/>
      <c r="AU80" s="908"/>
      <c r="AV80" s="908"/>
      <c r="AW80" s="908"/>
      <c r="AX80" s="908"/>
      <c r="AY80" s="908"/>
      <c r="AZ80" s="802" t="s">
        <v>53</v>
      </c>
      <c r="BA80" s="803"/>
    </row>
    <row r="81" spans="1:53" ht="13.5" thickBot="1" x14ac:dyDescent="0.25">
      <c r="A81" s="853"/>
      <c r="B81"/>
      <c r="C81" s="914" t="s">
        <v>585</v>
      </c>
      <c r="D81" s="915"/>
      <c r="E81" s="915"/>
      <c r="F81" s="915"/>
      <c r="G81" s="915"/>
      <c r="H81" s="915"/>
      <c r="I81" s="916"/>
      <c r="J81" s="917" t="s">
        <v>68</v>
      </c>
      <c r="K81" s="918"/>
      <c r="L81" s="918"/>
      <c r="M81" s="918"/>
      <c r="N81" s="918"/>
      <c r="O81" s="918"/>
      <c r="P81" s="918"/>
      <c r="Q81" s="919"/>
      <c r="R81" s="920" t="s">
        <v>69</v>
      </c>
      <c r="S81" s="921"/>
      <c r="T81" s="921"/>
      <c r="U81" s="921"/>
      <c r="V81" s="921"/>
      <c r="W81" s="921"/>
      <c r="X81" s="922"/>
      <c r="Y81" s="75" t="s">
        <v>70</v>
      </c>
      <c r="Z81" s="76"/>
      <c r="AB81" s="853"/>
      <c r="AC81"/>
      <c r="AD81" s="914" t="s">
        <v>585</v>
      </c>
      <c r="AE81" s="915"/>
      <c r="AF81" s="915"/>
      <c r="AG81" s="915"/>
      <c r="AH81" s="915"/>
      <c r="AI81" s="915"/>
      <c r="AJ81" s="916"/>
      <c r="AK81" s="917" t="s">
        <v>68</v>
      </c>
      <c r="AL81" s="918"/>
      <c r="AM81" s="918"/>
      <c r="AN81" s="918"/>
      <c r="AO81" s="918"/>
      <c r="AP81" s="918"/>
      <c r="AQ81" s="918"/>
      <c r="AR81" s="919"/>
      <c r="AS81" s="920" t="s">
        <v>69</v>
      </c>
      <c r="AT81" s="921"/>
      <c r="AU81" s="921"/>
      <c r="AV81" s="921"/>
      <c r="AW81" s="921"/>
      <c r="AX81" s="921"/>
      <c r="AY81" s="922"/>
      <c r="AZ81" s="75" t="s">
        <v>70</v>
      </c>
      <c r="BA81" s="76"/>
    </row>
    <row r="82" spans="1:53" ht="15" customHeight="1" thickBot="1" x14ac:dyDescent="0.3">
      <c r="A82" s="853"/>
      <c r="B82" s="44"/>
      <c r="C82" s="909" t="s">
        <v>71</v>
      </c>
      <c r="D82" s="910"/>
      <c r="E82" s="910"/>
      <c r="F82" s="910"/>
      <c r="G82" s="910"/>
      <c r="H82" s="910"/>
      <c r="I82" s="77"/>
      <c r="J82" s="911"/>
      <c r="K82" s="912"/>
      <c r="L82" s="912"/>
      <c r="M82" s="912"/>
      <c r="N82" s="912"/>
      <c r="O82" s="912"/>
      <c r="P82" s="912"/>
      <c r="Q82" s="913"/>
      <c r="R82" s="898" t="s">
        <v>72</v>
      </c>
      <c r="S82" s="899"/>
      <c r="T82" s="810"/>
      <c r="U82" s="810"/>
      <c r="V82" s="810"/>
      <c r="W82" s="810"/>
      <c r="X82" s="811"/>
      <c r="Y82" s="75" t="s">
        <v>73</v>
      </c>
      <c r="Z82" s="78" t="s">
        <v>54</v>
      </c>
      <c r="AB82" s="853"/>
      <c r="AC82" s="44"/>
      <c r="AD82" s="909" t="s">
        <v>71</v>
      </c>
      <c r="AE82" s="910"/>
      <c r="AF82" s="910"/>
      <c r="AG82" s="910"/>
      <c r="AH82" s="910"/>
      <c r="AI82" s="910"/>
      <c r="AJ82" s="77"/>
      <c r="AK82" s="911"/>
      <c r="AL82" s="912"/>
      <c r="AM82" s="912"/>
      <c r="AN82" s="912"/>
      <c r="AO82" s="912"/>
      <c r="AP82" s="912"/>
      <c r="AQ82" s="912"/>
      <c r="AR82" s="913"/>
      <c r="AS82" s="898" t="s">
        <v>72</v>
      </c>
      <c r="AT82" s="899"/>
      <c r="AU82" s="810"/>
      <c r="AV82" s="810"/>
      <c r="AW82" s="810"/>
      <c r="AX82" s="810"/>
      <c r="AY82" s="811"/>
      <c r="AZ82" s="75" t="s">
        <v>73</v>
      </c>
      <c r="BA82" s="78" t="s">
        <v>54</v>
      </c>
    </row>
    <row r="83" spans="1:53" ht="13.5" thickBot="1" x14ac:dyDescent="0.25">
      <c r="A83" s="853"/>
      <c r="B83"/>
      <c r="C83" s="812" t="s">
        <v>74</v>
      </c>
      <c r="D83" s="813"/>
      <c r="E83" s="813"/>
      <c r="F83" s="813"/>
      <c r="G83" s="813"/>
      <c r="H83" s="813"/>
      <c r="I83" s="77"/>
      <c r="J83" s="807"/>
      <c r="K83" s="808"/>
      <c r="L83" s="808"/>
      <c r="M83" s="808"/>
      <c r="N83" s="808"/>
      <c r="O83" s="808"/>
      <c r="P83" s="808"/>
      <c r="Q83" s="809"/>
      <c r="R83" s="898" t="s">
        <v>75</v>
      </c>
      <c r="S83" s="899"/>
      <c r="T83" s="810"/>
      <c r="U83" s="810"/>
      <c r="V83" s="810"/>
      <c r="W83" s="810"/>
      <c r="X83" s="811"/>
      <c r="Y83" s="75" t="s">
        <v>76</v>
      </c>
      <c r="Z83" s="79"/>
      <c r="AB83" s="853"/>
      <c r="AC83"/>
      <c r="AD83" s="812" t="s">
        <v>74</v>
      </c>
      <c r="AE83" s="813"/>
      <c r="AF83" s="813"/>
      <c r="AG83" s="813"/>
      <c r="AH83" s="813"/>
      <c r="AI83" s="813"/>
      <c r="AJ83" s="77"/>
      <c r="AK83" s="807"/>
      <c r="AL83" s="808"/>
      <c r="AM83" s="808"/>
      <c r="AN83" s="808"/>
      <c r="AO83" s="808"/>
      <c r="AP83" s="808"/>
      <c r="AQ83" s="808"/>
      <c r="AR83" s="809"/>
      <c r="AS83" s="898" t="s">
        <v>75</v>
      </c>
      <c r="AT83" s="899"/>
      <c r="AU83" s="810"/>
      <c r="AV83" s="810"/>
      <c r="AW83" s="810"/>
      <c r="AX83" s="810"/>
      <c r="AY83" s="811"/>
      <c r="AZ83" s="75" t="s">
        <v>76</v>
      </c>
      <c r="BA83" s="79"/>
    </row>
    <row r="84" spans="1:53" ht="13.5" thickBot="1" x14ac:dyDescent="0.25">
      <c r="A84" s="853"/>
      <c r="B84"/>
      <c r="C84" s="812" t="s">
        <v>518</v>
      </c>
      <c r="D84" s="813"/>
      <c r="E84" s="813"/>
      <c r="F84" s="813"/>
      <c r="G84" s="813"/>
      <c r="H84" s="813"/>
      <c r="I84" s="77"/>
      <c r="J84" s="814"/>
      <c r="K84" s="815"/>
      <c r="L84" s="815"/>
      <c r="M84" s="815"/>
      <c r="N84" s="815"/>
      <c r="O84" s="815"/>
      <c r="P84" s="815"/>
      <c r="Q84" s="816"/>
      <c r="R84" s="898" t="s">
        <v>77</v>
      </c>
      <c r="S84" s="899"/>
      <c r="T84" s="810"/>
      <c r="U84" s="810"/>
      <c r="V84" s="810"/>
      <c r="W84" s="810"/>
      <c r="X84" s="811"/>
      <c r="Y84" s="75" t="s">
        <v>78</v>
      </c>
      <c r="Z84" s="79"/>
      <c r="AB84" s="853"/>
      <c r="AC84"/>
      <c r="AD84" s="812" t="s">
        <v>518</v>
      </c>
      <c r="AE84" s="813"/>
      <c r="AF84" s="813"/>
      <c r="AG84" s="813"/>
      <c r="AH84" s="813"/>
      <c r="AI84" s="813"/>
      <c r="AJ84" s="77"/>
      <c r="AK84" s="814"/>
      <c r="AL84" s="815"/>
      <c r="AM84" s="815"/>
      <c r="AN84" s="815"/>
      <c r="AO84" s="815"/>
      <c r="AP84" s="815"/>
      <c r="AQ84" s="815"/>
      <c r="AR84" s="816"/>
      <c r="AS84" s="898" t="s">
        <v>77</v>
      </c>
      <c r="AT84" s="899"/>
      <c r="AU84" s="810"/>
      <c r="AV84" s="810"/>
      <c r="AW84" s="810"/>
      <c r="AX84" s="810"/>
      <c r="AY84" s="811"/>
      <c r="AZ84" s="75" t="s">
        <v>78</v>
      </c>
      <c r="BA84" s="79"/>
    </row>
    <row r="85" spans="1:53" ht="13.5" thickBot="1" x14ac:dyDescent="0.25">
      <c r="A85" s="853"/>
      <c r="B85"/>
      <c r="C85" s="812" t="s">
        <v>586</v>
      </c>
      <c r="D85" s="813"/>
      <c r="E85" s="813"/>
      <c r="F85" s="813"/>
      <c r="G85" s="813"/>
      <c r="H85" s="813"/>
      <c r="I85" s="77"/>
      <c r="J85" s="80"/>
      <c r="K85" s="80"/>
      <c r="L85" s="80"/>
      <c r="M85" s="80"/>
      <c r="N85" s="80"/>
      <c r="O85" s="80"/>
      <c r="P85" s="80"/>
      <c r="Q85" s="80"/>
      <c r="R85" s="872" t="s">
        <v>79</v>
      </c>
      <c r="S85" s="873"/>
      <c r="T85" s="874"/>
      <c r="U85" s="874"/>
      <c r="V85" s="874"/>
      <c r="W85" s="874"/>
      <c r="X85" s="875"/>
      <c r="Y85" s="81"/>
      <c r="Z85" s="82"/>
      <c r="AB85" s="853"/>
      <c r="AC85"/>
      <c r="AD85" s="812" t="s">
        <v>586</v>
      </c>
      <c r="AE85" s="813"/>
      <c r="AF85" s="813"/>
      <c r="AG85" s="813"/>
      <c r="AH85" s="813"/>
      <c r="AI85" s="813"/>
      <c r="AJ85" s="77"/>
      <c r="AK85" s="80"/>
      <c r="AL85" s="80"/>
      <c r="AM85" s="80"/>
      <c r="AN85" s="80"/>
      <c r="AO85" s="80"/>
      <c r="AP85" s="80"/>
      <c r="AQ85" s="80"/>
      <c r="AR85" s="80"/>
      <c r="AS85" s="872" t="s">
        <v>79</v>
      </c>
      <c r="AT85" s="873"/>
      <c r="AU85" s="874"/>
      <c r="AV85" s="874"/>
      <c r="AW85" s="874"/>
      <c r="AX85" s="874"/>
      <c r="AY85" s="875"/>
      <c r="AZ85" s="81"/>
      <c r="BA85" s="82"/>
    </row>
    <row r="86" spans="1:53" ht="15" x14ac:dyDescent="0.2">
      <c r="A86" s="904">
        <v>55</v>
      </c>
      <c r="B86"/>
      <c r="C86" s="841" t="s">
        <v>587</v>
      </c>
      <c r="D86" s="813"/>
      <c r="E86" s="813"/>
      <c r="F86" s="813"/>
      <c r="G86" s="813"/>
      <c r="H86" s="813"/>
      <c r="I86" s="77"/>
      <c r="U86" s="45"/>
      <c r="W86" s="781" t="s">
        <v>723</v>
      </c>
      <c r="X86" s="781"/>
      <c r="Y86" s="781"/>
      <c r="Z86" s="781"/>
      <c r="AB86" s="904">
        <f>A86+3</f>
        <v>58</v>
      </c>
      <c r="AC86"/>
      <c r="AD86" s="841" t="s">
        <v>587</v>
      </c>
      <c r="AE86" s="813"/>
      <c r="AF86" s="813"/>
      <c r="AG86" s="813"/>
      <c r="AH86" s="813"/>
      <c r="AI86" s="813"/>
      <c r="AJ86" s="77"/>
      <c r="AV86" s="45"/>
      <c r="AX86" s="781" t="s">
        <v>726</v>
      </c>
      <c r="AY86" s="781"/>
      <c r="AZ86" s="781"/>
      <c r="BA86" s="781"/>
    </row>
    <row r="87" spans="1:53" ht="13.5" thickBot="1" x14ac:dyDescent="0.25">
      <c r="A87" s="904"/>
      <c r="B87"/>
      <c r="C87" s="804" t="s">
        <v>80</v>
      </c>
      <c r="D87" s="805"/>
      <c r="E87" s="805"/>
      <c r="F87" s="805"/>
      <c r="G87" s="805"/>
      <c r="H87" s="805"/>
      <c r="I87" s="806"/>
      <c r="W87" s="781"/>
      <c r="X87" s="781"/>
      <c r="Y87" s="781"/>
      <c r="Z87" s="781"/>
      <c r="AB87" s="904"/>
      <c r="AC87"/>
      <c r="AD87" s="804" t="s">
        <v>80</v>
      </c>
      <c r="AE87" s="805"/>
      <c r="AF87" s="805"/>
      <c r="AG87" s="805"/>
      <c r="AH87" s="805"/>
      <c r="AI87" s="805"/>
      <c r="AJ87" s="806"/>
      <c r="AX87" s="781"/>
      <c r="AY87" s="781"/>
      <c r="AZ87" s="781"/>
      <c r="BA87" s="781"/>
    </row>
    <row r="89" spans="1:53" ht="13.5" thickBot="1" x14ac:dyDescent="0.25"/>
    <row r="90" spans="1:53" ht="18" customHeight="1" x14ac:dyDescent="0.25">
      <c r="A90" s="930" t="s">
        <v>496</v>
      </c>
      <c r="B90"/>
      <c r="C90" s="932" t="s">
        <v>584</v>
      </c>
      <c r="D90" s="933"/>
      <c r="E90" s="933"/>
      <c r="F90" s="933"/>
      <c r="G90" s="933"/>
      <c r="H90" s="933"/>
      <c r="I90" s="933"/>
      <c r="J90" s="933"/>
      <c r="K90" s="933"/>
      <c r="L90" s="934"/>
      <c r="M90" s="935" t="s">
        <v>138</v>
      </c>
      <c r="N90" s="935"/>
      <c r="O90" s="935"/>
      <c r="P90" s="935"/>
      <c r="Q90" s="935"/>
      <c r="R90" s="935"/>
      <c r="S90" s="935"/>
      <c r="T90" s="935"/>
      <c r="U90" s="935"/>
      <c r="V90" s="935"/>
      <c r="W90" s="935"/>
      <c r="X90" s="935"/>
      <c r="Y90" s="935"/>
      <c r="Z90" s="1" t="s">
        <v>749</v>
      </c>
      <c r="AB90" s="930" t="s">
        <v>496</v>
      </c>
      <c r="AC90"/>
      <c r="AD90" s="932" t="s">
        <v>584</v>
      </c>
      <c r="AE90" s="933"/>
      <c r="AF90" s="933"/>
      <c r="AG90" s="933"/>
      <c r="AH90" s="933"/>
      <c r="AI90" s="933"/>
      <c r="AJ90" s="933"/>
      <c r="AK90" s="933"/>
      <c r="AL90" s="933"/>
      <c r="AM90" s="934"/>
      <c r="AN90" s="935" t="s">
        <v>144</v>
      </c>
      <c r="AO90" s="935"/>
      <c r="AP90" s="935"/>
      <c r="AQ90" s="935"/>
      <c r="AR90" s="935"/>
      <c r="AS90" s="935"/>
      <c r="AT90" s="935"/>
      <c r="AU90" s="935"/>
      <c r="AV90" s="935"/>
      <c r="AW90" s="935"/>
      <c r="AX90" s="935"/>
      <c r="AY90" s="935"/>
      <c r="AZ90" s="935"/>
      <c r="BA90" s="1" t="s">
        <v>749</v>
      </c>
    </row>
    <row r="91" spans="1:53" x14ac:dyDescent="0.2">
      <c r="A91" s="931"/>
      <c r="B91"/>
      <c r="C91" s="856" t="s">
        <v>1</v>
      </c>
      <c r="D91" s="857"/>
      <c r="E91" s="857"/>
      <c r="F91" s="857"/>
      <c r="G91" s="857"/>
      <c r="H91" s="857"/>
      <c r="I91" s="857"/>
      <c r="J91" s="857"/>
      <c r="K91" s="857"/>
      <c r="L91" s="858"/>
      <c r="M91" s="893" t="s">
        <v>2</v>
      </c>
      <c r="N91" s="893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 t="s">
        <v>55</v>
      </c>
      <c r="Z91" s="894"/>
      <c r="AB91" s="931"/>
      <c r="AC91"/>
      <c r="AD91" s="856" t="s">
        <v>1</v>
      </c>
      <c r="AE91" s="857"/>
      <c r="AF91" s="857"/>
      <c r="AG91" s="857"/>
      <c r="AH91" s="857"/>
      <c r="AI91" s="857"/>
      <c r="AJ91" s="857"/>
      <c r="AK91" s="857"/>
      <c r="AL91" s="857"/>
      <c r="AM91" s="858"/>
      <c r="AN91" s="893" t="s">
        <v>2</v>
      </c>
      <c r="AO91" s="893"/>
      <c r="AP91" s="893"/>
      <c r="AQ91" s="893"/>
      <c r="AR91" s="893"/>
      <c r="AS91" s="893"/>
      <c r="AT91" s="893"/>
      <c r="AU91" s="893"/>
      <c r="AV91" s="893"/>
      <c r="AW91" s="893"/>
      <c r="AX91" s="893"/>
      <c r="AY91" s="893"/>
      <c r="AZ91" s="893" t="s">
        <v>55</v>
      </c>
      <c r="BA91" s="894"/>
    </row>
    <row r="92" spans="1:53" x14ac:dyDescent="0.2">
      <c r="A92" s="931"/>
      <c r="B92"/>
      <c r="C92" s="856" t="s">
        <v>3</v>
      </c>
      <c r="D92" s="857"/>
      <c r="E92" s="857"/>
      <c r="F92" s="857"/>
      <c r="G92" s="857"/>
      <c r="H92" s="857"/>
      <c r="I92" s="857"/>
      <c r="J92" s="857"/>
      <c r="K92" s="857"/>
      <c r="L92" s="858"/>
      <c r="M92" s="893" t="s">
        <v>4</v>
      </c>
      <c r="N92" s="893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 t="s">
        <v>5</v>
      </c>
      <c r="Z92" s="894"/>
      <c r="AB92" s="931"/>
      <c r="AC92"/>
      <c r="AD92" s="856" t="s">
        <v>3</v>
      </c>
      <c r="AE92" s="857"/>
      <c r="AF92" s="857"/>
      <c r="AG92" s="857"/>
      <c r="AH92" s="857"/>
      <c r="AI92" s="857"/>
      <c r="AJ92" s="857"/>
      <c r="AK92" s="857"/>
      <c r="AL92" s="857"/>
      <c r="AM92" s="858"/>
      <c r="AN92" s="893" t="s">
        <v>4</v>
      </c>
      <c r="AO92" s="893"/>
      <c r="AP92" s="893"/>
      <c r="AQ92" s="893"/>
      <c r="AR92" s="893"/>
      <c r="AS92" s="893"/>
      <c r="AT92" s="893"/>
      <c r="AU92" s="893"/>
      <c r="AV92" s="893"/>
      <c r="AW92" s="893"/>
      <c r="AX92" s="893"/>
      <c r="AY92" s="893"/>
      <c r="AZ92" s="893" t="s">
        <v>5</v>
      </c>
      <c r="BA92" s="894"/>
    </row>
    <row r="93" spans="1:53" x14ac:dyDescent="0.2">
      <c r="A93" s="931"/>
      <c r="B93"/>
      <c r="C93" s="856" t="s">
        <v>56</v>
      </c>
      <c r="D93" s="867"/>
      <c r="E93" s="867"/>
      <c r="F93" s="868"/>
      <c r="G93" s="869" t="s">
        <v>57</v>
      </c>
      <c r="H93" s="870"/>
      <c r="I93" s="870"/>
      <c r="J93" s="870"/>
      <c r="K93" s="870"/>
      <c r="L93" s="870"/>
      <c r="M93" s="870"/>
      <c r="N93" s="870"/>
      <c r="O93" s="870"/>
      <c r="P93" s="870"/>
      <c r="Q93" s="870"/>
      <c r="R93" s="870"/>
      <c r="S93" s="870"/>
      <c r="T93" s="870"/>
      <c r="U93" s="870"/>
      <c r="V93" s="870"/>
      <c r="W93" s="870"/>
      <c r="X93" s="871"/>
      <c r="Y93" s="47"/>
      <c r="Z93" s="48"/>
      <c r="AB93" s="931"/>
      <c r="AC93"/>
      <c r="AD93" s="856" t="s">
        <v>56</v>
      </c>
      <c r="AE93" s="867"/>
      <c r="AF93" s="867"/>
      <c r="AG93" s="868"/>
      <c r="AH93" s="869" t="s">
        <v>57</v>
      </c>
      <c r="AI93" s="870"/>
      <c r="AJ93" s="870"/>
      <c r="AK93" s="870"/>
      <c r="AL93" s="870"/>
      <c r="AM93" s="870"/>
      <c r="AN93" s="870"/>
      <c r="AO93" s="870"/>
      <c r="AP93" s="870"/>
      <c r="AQ93" s="870"/>
      <c r="AR93" s="870"/>
      <c r="AS93" s="870"/>
      <c r="AT93" s="870"/>
      <c r="AU93" s="870"/>
      <c r="AV93" s="870"/>
      <c r="AW93" s="870"/>
      <c r="AX93" s="870"/>
      <c r="AY93" s="871"/>
      <c r="AZ93" s="47"/>
      <c r="BA93" s="48"/>
    </row>
    <row r="94" spans="1:53" ht="15.75" x14ac:dyDescent="0.25">
      <c r="A94" s="931"/>
      <c r="B94"/>
      <c r="C94" s="838" t="s">
        <v>508</v>
      </c>
      <c r="D94" s="839"/>
      <c r="E94" s="839"/>
      <c r="F94" s="840"/>
      <c r="G94" s="817" t="s">
        <v>617</v>
      </c>
      <c r="H94" s="818"/>
      <c r="I94" s="818"/>
      <c r="J94" s="818"/>
      <c r="K94" s="819"/>
      <c r="L94" s="851" t="s">
        <v>602</v>
      </c>
      <c r="M94" s="851"/>
      <c r="N94" s="851"/>
      <c r="O94" s="851"/>
      <c r="P94" s="851"/>
      <c r="Q94" s="851"/>
      <c r="R94" s="851"/>
      <c r="S94" s="851"/>
      <c r="T94" s="851"/>
      <c r="U94" s="851"/>
      <c r="V94" s="851"/>
      <c r="W94" s="851"/>
      <c r="X94" s="851"/>
      <c r="Y94" s="851"/>
      <c r="Z94" s="852"/>
      <c r="AB94" s="931"/>
      <c r="AC94"/>
      <c r="AD94" s="838" t="s">
        <v>508</v>
      </c>
      <c r="AE94" s="839"/>
      <c r="AF94" s="839"/>
      <c r="AG94" s="840"/>
      <c r="AH94" s="817" t="s">
        <v>617</v>
      </c>
      <c r="AI94" s="818"/>
      <c r="AJ94" s="818"/>
      <c r="AK94" s="818"/>
      <c r="AL94" s="819"/>
      <c r="AM94" s="851" t="s">
        <v>602</v>
      </c>
      <c r="AN94" s="851"/>
      <c r="AO94" s="851"/>
      <c r="AP94" s="851"/>
      <c r="AQ94" s="851"/>
      <c r="AR94" s="851"/>
      <c r="AS94" s="851"/>
      <c r="AT94" s="851"/>
      <c r="AU94" s="851"/>
      <c r="AV94" s="851"/>
      <c r="AW94" s="851"/>
      <c r="AX94" s="851"/>
      <c r="AY94" s="851"/>
      <c r="AZ94" s="851"/>
      <c r="BA94" s="852"/>
    </row>
    <row r="95" spans="1:53" ht="15.6" customHeight="1" x14ac:dyDescent="0.2">
      <c r="A95" s="931"/>
      <c r="B95"/>
      <c r="C95" s="856"/>
      <c r="D95" s="857"/>
      <c r="E95" s="857"/>
      <c r="F95" s="858"/>
      <c r="G95" s="817" t="s">
        <v>618</v>
      </c>
      <c r="H95" s="818"/>
      <c r="I95" s="818"/>
      <c r="J95" s="818"/>
      <c r="K95" s="819"/>
      <c r="L95" s="883" t="s">
        <v>6</v>
      </c>
      <c r="M95" s="883"/>
      <c r="N95" s="884"/>
      <c r="O95" s="884"/>
      <c r="P95" s="884"/>
      <c r="Q95" s="884"/>
      <c r="R95" s="883" t="s">
        <v>7</v>
      </c>
      <c r="S95" s="883"/>
      <c r="T95" s="883"/>
      <c r="U95" s="883"/>
      <c r="V95" s="883"/>
      <c r="W95" s="858" t="s">
        <v>689</v>
      </c>
      <c r="X95" s="893"/>
      <c r="Y95" s="893"/>
      <c r="Z95" s="894"/>
      <c r="AB95" s="931"/>
      <c r="AC95"/>
      <c r="AD95" s="856"/>
      <c r="AE95" s="857"/>
      <c r="AF95" s="857"/>
      <c r="AG95" s="858"/>
      <c r="AH95" s="817" t="s">
        <v>618</v>
      </c>
      <c r="AI95" s="818"/>
      <c r="AJ95" s="818"/>
      <c r="AK95" s="818"/>
      <c r="AL95" s="819"/>
      <c r="AM95" s="883" t="s">
        <v>6</v>
      </c>
      <c r="AN95" s="883"/>
      <c r="AO95" s="884"/>
      <c r="AP95" s="884"/>
      <c r="AQ95" s="884"/>
      <c r="AR95" s="884"/>
      <c r="AS95" s="883" t="s">
        <v>7</v>
      </c>
      <c r="AT95" s="883"/>
      <c r="AU95" s="883"/>
      <c r="AV95" s="883"/>
      <c r="AW95" s="883"/>
      <c r="AX95" s="858" t="s">
        <v>689</v>
      </c>
      <c r="AY95" s="893"/>
      <c r="AZ95" s="893"/>
      <c r="BA95" s="894"/>
    </row>
    <row r="96" spans="1:53" ht="16.5" thickBot="1" x14ac:dyDescent="0.3">
      <c r="A96" s="931"/>
      <c r="B96"/>
      <c r="C96" s="856"/>
      <c r="D96" s="857"/>
      <c r="E96" s="857"/>
      <c r="F96" s="858"/>
      <c r="G96" s="50"/>
      <c r="H96" s="51"/>
      <c r="I96" s="51"/>
      <c r="J96" s="51"/>
      <c r="K96" s="52"/>
      <c r="L96" s="846" t="s">
        <v>8</v>
      </c>
      <c r="M96" s="847"/>
      <c r="N96" s="848"/>
      <c r="O96" s="848"/>
      <c r="P96" s="848"/>
      <c r="Q96" s="849"/>
      <c r="R96" s="928"/>
      <c r="S96" s="928"/>
      <c r="T96" s="928"/>
      <c r="U96" s="928"/>
      <c r="V96" s="928"/>
      <c r="W96" s="895"/>
      <c r="X96" s="896"/>
      <c r="Y96" s="896"/>
      <c r="Z96" s="897"/>
      <c r="AB96" s="931"/>
      <c r="AC96"/>
      <c r="AD96" s="856"/>
      <c r="AE96" s="857"/>
      <c r="AF96" s="857"/>
      <c r="AG96" s="858"/>
      <c r="AH96" s="50"/>
      <c r="AI96" s="51"/>
      <c r="AJ96" s="51"/>
      <c r="AK96" s="51"/>
      <c r="AL96" s="52"/>
      <c r="AM96" s="846" t="s">
        <v>8</v>
      </c>
      <c r="AN96" s="847"/>
      <c r="AO96" s="848"/>
      <c r="AP96" s="848"/>
      <c r="AQ96" s="848"/>
      <c r="AR96" s="849"/>
      <c r="AS96" s="928"/>
      <c r="AT96" s="928"/>
      <c r="AU96" s="928"/>
      <c r="AV96" s="928"/>
      <c r="AW96" s="928"/>
      <c r="AX96" s="895"/>
      <c r="AY96" s="896"/>
      <c r="AZ96" s="896"/>
      <c r="BA96" s="897"/>
    </row>
    <row r="97" spans="1:53" ht="13.5" customHeight="1" thickBot="1" x14ac:dyDescent="0.25">
      <c r="A97" s="901" t="s">
        <v>750</v>
      </c>
      <c r="B97"/>
      <c r="C97" s="861"/>
      <c r="D97" s="862"/>
      <c r="E97" s="863"/>
      <c r="F97" s="820" t="s">
        <v>9</v>
      </c>
      <c r="G97" s="829" t="s">
        <v>82</v>
      </c>
      <c r="H97" s="835"/>
      <c r="I97" s="836"/>
      <c r="J97" s="829" t="s">
        <v>83</v>
      </c>
      <c r="K97" s="835"/>
      <c r="L97" s="836"/>
      <c r="M97" s="829" t="s">
        <v>84</v>
      </c>
      <c r="N97" s="830"/>
      <c r="O97" s="831"/>
      <c r="P97" s="829" t="s">
        <v>85</v>
      </c>
      <c r="Q97" s="830"/>
      <c r="R97" s="831"/>
      <c r="S97" s="829" t="s">
        <v>86</v>
      </c>
      <c r="T97" s="830"/>
      <c r="U97" s="831"/>
      <c r="V97" s="842" t="s">
        <v>87</v>
      </c>
      <c r="W97" s="830"/>
      <c r="X97" s="831"/>
      <c r="Y97" s="53" t="s">
        <v>10</v>
      </c>
      <c r="Z97" s="54" t="s">
        <v>60</v>
      </c>
      <c r="AB97" s="901" t="s">
        <v>750</v>
      </c>
      <c r="AC97"/>
      <c r="AD97" s="861"/>
      <c r="AE97" s="862"/>
      <c r="AF97" s="863"/>
      <c r="AG97" s="820" t="s">
        <v>9</v>
      </c>
      <c r="AH97" s="829" t="s">
        <v>82</v>
      </c>
      <c r="AI97" s="835"/>
      <c r="AJ97" s="836"/>
      <c r="AK97" s="829" t="s">
        <v>83</v>
      </c>
      <c r="AL97" s="835"/>
      <c r="AM97" s="836"/>
      <c r="AN97" s="829" t="s">
        <v>84</v>
      </c>
      <c r="AO97" s="830"/>
      <c r="AP97" s="831"/>
      <c r="AQ97" s="829" t="s">
        <v>85</v>
      </c>
      <c r="AR97" s="830"/>
      <c r="AS97" s="831"/>
      <c r="AT97" s="829" t="s">
        <v>86</v>
      </c>
      <c r="AU97" s="830"/>
      <c r="AV97" s="831"/>
      <c r="AW97" s="842" t="s">
        <v>87</v>
      </c>
      <c r="AX97" s="830"/>
      <c r="AY97" s="831"/>
      <c r="AZ97" s="53" t="s">
        <v>10</v>
      </c>
      <c r="BA97" s="54" t="s">
        <v>60</v>
      </c>
    </row>
    <row r="98" spans="1:53" ht="27" customHeight="1" thickBot="1" x14ac:dyDescent="0.25">
      <c r="A98" s="902"/>
      <c r="B98"/>
      <c r="C98" s="864"/>
      <c r="D98" s="865"/>
      <c r="E98" s="866"/>
      <c r="F98" s="821"/>
      <c r="G98" s="155" t="s">
        <v>493</v>
      </c>
      <c r="H98" s="156" t="s">
        <v>494</v>
      </c>
      <c r="I98" s="157" t="s">
        <v>516</v>
      </c>
      <c r="J98" s="155" t="s">
        <v>493</v>
      </c>
      <c r="K98" s="156" t="s">
        <v>494</v>
      </c>
      <c r="L98" s="157" t="s">
        <v>516</v>
      </c>
      <c r="M98" s="155" t="s">
        <v>493</v>
      </c>
      <c r="N98" s="156" t="s">
        <v>494</v>
      </c>
      <c r="O98" s="157" t="s">
        <v>516</v>
      </c>
      <c r="P98" s="155" t="s">
        <v>493</v>
      </c>
      <c r="Q98" s="156" t="s">
        <v>494</v>
      </c>
      <c r="R98" s="157" t="s">
        <v>516</v>
      </c>
      <c r="S98" s="155" t="s">
        <v>493</v>
      </c>
      <c r="T98" s="156" t="s">
        <v>494</v>
      </c>
      <c r="U98" s="157" t="s">
        <v>516</v>
      </c>
      <c r="V98" s="155" t="s">
        <v>493</v>
      </c>
      <c r="W98" s="156" t="s">
        <v>494</v>
      </c>
      <c r="X98" s="157" t="s">
        <v>516</v>
      </c>
      <c r="Y98" s="881" t="s">
        <v>15</v>
      </c>
      <c r="Z98" s="882"/>
      <c r="AB98" s="902"/>
      <c r="AC98"/>
      <c r="AD98" s="864"/>
      <c r="AE98" s="865"/>
      <c r="AF98" s="866"/>
      <c r="AG98" s="821"/>
      <c r="AH98" s="155" t="s">
        <v>493</v>
      </c>
      <c r="AI98" s="156" t="s">
        <v>494</v>
      </c>
      <c r="AJ98" s="157" t="s">
        <v>516</v>
      </c>
      <c r="AK98" s="155" t="s">
        <v>493</v>
      </c>
      <c r="AL98" s="156" t="s">
        <v>494</v>
      </c>
      <c r="AM98" s="157" t="s">
        <v>516</v>
      </c>
      <c r="AN98" s="155" t="s">
        <v>493</v>
      </c>
      <c r="AO98" s="156" t="s">
        <v>494</v>
      </c>
      <c r="AP98" s="157" t="s">
        <v>516</v>
      </c>
      <c r="AQ98" s="155" t="s">
        <v>493</v>
      </c>
      <c r="AR98" s="156" t="s">
        <v>494</v>
      </c>
      <c r="AS98" s="157" t="s">
        <v>516</v>
      </c>
      <c r="AT98" s="155" t="s">
        <v>493</v>
      </c>
      <c r="AU98" s="156" t="s">
        <v>494</v>
      </c>
      <c r="AV98" s="157" t="s">
        <v>516</v>
      </c>
      <c r="AW98" s="155" t="s">
        <v>493</v>
      </c>
      <c r="AX98" s="156" t="s">
        <v>494</v>
      </c>
      <c r="AY98" s="157" t="s">
        <v>516</v>
      </c>
      <c r="AZ98" s="881" t="s">
        <v>15</v>
      </c>
      <c r="BA98" s="882"/>
    </row>
    <row r="99" spans="1:53" ht="18.600000000000001" customHeight="1" x14ac:dyDescent="0.2">
      <c r="A99" s="902"/>
      <c r="B99"/>
      <c r="C99" s="843">
        <v>1</v>
      </c>
      <c r="D99" s="795" t="s">
        <v>64</v>
      </c>
      <c r="E99" s="601" t="s">
        <v>16</v>
      </c>
      <c r="F99" s="55" t="s">
        <v>31</v>
      </c>
      <c r="G99" s="634" t="str">
        <f>TEXT((TIME(0,LEFT('Erwachsene-DOSB 2020'!W7,FIND(":",'Erwachsene-DOSB 2020'!W7)-1),RIGHT('Erwachsene-DOSB 2020'!W7,2)))*$BC$56,"[mm]:ss")</f>
        <v>26:13</v>
      </c>
      <c r="H99" s="99" t="str">
        <f>TEXT((TIME(0,LEFT('Erwachsene-DOSB 2020'!X7,FIND(":",'Erwachsene-DOSB 2020'!X7)-1),RIGHT('Erwachsene-DOSB 2020'!X7,2)))*$BC$56,"[mm]:ss")</f>
        <v>23:39</v>
      </c>
      <c r="I99" s="100" t="str">
        <f>TEXT((TIME(0,LEFT('Erwachsene-DOSB 2020'!Y7,FIND(":",'Erwachsene-DOSB 2020'!Y7)-1),RIGHT('Erwachsene-DOSB 2020'!Y7,2)))*$BC$56,"[mm]:ss")</f>
        <v>20:43</v>
      </c>
      <c r="J99" s="637" t="str">
        <f>TEXT((TIME(0,LEFT('Erwachsene-DOSB 2020'!Z7,FIND(":",'Erwachsene-DOSB 2020'!Z7)-1),RIGHT('Erwachsene-DOSB 2020'!Z7,2)))*$BC$56,"[mm]:ss")</f>
        <v>27:19</v>
      </c>
      <c r="K99" s="99" t="str">
        <f>TEXT((TIME(0,LEFT('Erwachsene-DOSB 2020'!AA7,FIND(":",'Erwachsene-DOSB 2020'!AA7)-1),RIGHT('Erwachsene-DOSB 2020'!AA7,2)))*$BC$56,"[mm]:ss")</f>
        <v>24:23</v>
      </c>
      <c r="L99" s="100" t="str">
        <f>TEXT((TIME(0,LEFT('Erwachsene-DOSB 2020'!AB7,FIND(":",'Erwachsene-DOSB 2020'!AB7)-1),RIGHT('Erwachsene-DOSB 2020'!AB7,2)))*$BC$56,"[mm]:ss")</f>
        <v>21:05</v>
      </c>
      <c r="M99" s="108" t="str">
        <f>TEXT((TIME(0,LEFT('Erwachsene-DOSB 2020'!AC7,FIND(":",'Erwachsene-DOSB 2020'!AC7)-1),RIGHT('Erwachsene-DOSB 2020'!AC7,2)))*$BC$56,"[mm]:ss")</f>
        <v>28:25</v>
      </c>
      <c r="N99" s="99" t="str">
        <f>TEXT((TIME(0,LEFT('Erwachsene-DOSB 2020'!AD7,FIND(":",'Erwachsene-DOSB 2020'!AD7)-1),RIGHT('Erwachsene-DOSB 2020'!AD7,2)))*$BC$56,"[mm]:ss")</f>
        <v>25:07</v>
      </c>
      <c r="O99" s="100" t="str">
        <f>TEXT((TIME(0,LEFT('Erwachsene-DOSB 2020'!AE7,FIND(":",'Erwachsene-DOSB 2020'!AE7)-1),RIGHT('Erwachsene-DOSB 2020'!AE7,2)))*$BC$56,"[mm]:ss")</f>
        <v>21:49</v>
      </c>
      <c r="P99" s="108" t="str">
        <f>TEXT((TIME(0,LEFT('Erwachsene-DOSB 2020'!AF7,FIND(":",'Erwachsene-DOSB 2020'!AF7)-1),RIGHT('Erwachsene-DOSB 2020'!AF7,2)))*$BC$56,"[mm]:ss")</f>
        <v>29:09</v>
      </c>
      <c r="Q99" s="99" t="str">
        <f>TEXT((TIME(0,LEFT('Erwachsene-DOSB 2020'!AG7,FIND(":",'Erwachsene-DOSB 2020'!AG7)-1),RIGHT('Erwachsene-DOSB 2020'!AG7,2)))*$BC$56,"[mm]:ss")</f>
        <v>25:51</v>
      </c>
      <c r="R99" s="100" t="str">
        <f>TEXT((TIME(0,LEFT('Erwachsene-DOSB 2020'!AH7,FIND(":",'Erwachsene-DOSB 2020'!AH7)-1),RIGHT('Erwachsene-DOSB 2020'!AH7,2)))*$BC$56,"[mm]:ss")</f>
        <v>22:33</v>
      </c>
      <c r="S99" s="108" t="str">
        <f>TEXT((TIME(0,LEFT('Erwachsene-DOSB 2020'!AI7,FIND(":",'Erwachsene-DOSB 2020'!AI7)-1),RIGHT('Erwachsene-DOSB 2020'!AI7,2)))*$BC$56,"[mm]:ss")</f>
        <v>29:53</v>
      </c>
      <c r="T99" s="99" t="str">
        <f>TEXT((TIME(0,LEFT('Erwachsene-DOSB 2020'!AJ7,FIND(":",'Erwachsene-DOSB 2020'!AJ7)-1),RIGHT('Erwachsene-DOSB 2020'!AJ7,2)))*$BC$56,"[mm]:ss")</f>
        <v>26:35</v>
      </c>
      <c r="U99" s="100" t="str">
        <f>TEXT((TIME(0,LEFT('Erwachsene-DOSB 2020'!AK7,FIND(":",'Erwachsene-DOSB 2020'!AK7)-1),RIGHT('Erwachsene-DOSB 2020'!AK7,2)))*$BC$56,"[mm]:ss")</f>
        <v>23:17</v>
      </c>
      <c r="V99" s="108" t="str">
        <f>TEXT((TIME(0,LEFT('Erwachsene-DOSB 2020'!AL7,FIND(":",'Erwachsene-DOSB 2020'!AL7)-1),RIGHT('Erwachsene-DOSB 2020'!AL7,2)))*$BC$56,"[mm]:ss")</f>
        <v>30:26</v>
      </c>
      <c r="W99" s="99" t="str">
        <f>TEXT((TIME(0,LEFT('Erwachsene-DOSB 2020'!AM7,FIND(":",'Erwachsene-DOSB 2020'!AM7)-1),RIGHT('Erwachsene-DOSB 2020'!AM7,2)))*$BC$56,"[mm]:ss")</f>
        <v>27:08</v>
      </c>
      <c r="X99" s="100" t="str">
        <f>TEXT((TIME(0,LEFT('Erwachsene-DOSB 2020'!AN7,FIND(":",'Erwachsene-DOSB 2020'!AN7)-1),RIGHT('Erwachsene-DOSB 2020'!AN7,2)))*$BC$56,"[mm]:ss")</f>
        <v>23:50</v>
      </c>
      <c r="Y99" s="180"/>
      <c r="Z99" s="181"/>
      <c r="AB99" s="902"/>
      <c r="AC99"/>
      <c r="AD99" s="843">
        <v>1</v>
      </c>
      <c r="AE99" s="795" t="s">
        <v>64</v>
      </c>
      <c r="AF99" s="601" t="s">
        <v>16</v>
      </c>
      <c r="AG99" s="55" t="s">
        <v>31</v>
      </c>
      <c r="AH99" s="98" t="str">
        <f>TEXT((TIME(0,LEFT('Erwachsene-DOSB 2020'!W39,FIND(":",'Erwachsene-DOSB 2020'!W39)-1),RIGHT('Erwachsene-DOSB 2020'!W39,2)))*$BC$56,"[mm]:ss")</f>
        <v>24:23</v>
      </c>
      <c r="AI99" s="99" t="str">
        <f>TEXT((TIME(0,LEFT('Erwachsene-DOSB 2020'!X39,FIND(":",'Erwachsene-DOSB 2020'!X39)-1),RIGHT('Erwachsene-DOSB 2020'!X39,2)))*$BC$56,"[mm]:ss")</f>
        <v>21:27</v>
      </c>
      <c r="AJ99" s="100" t="str">
        <f>TEXT((TIME(0,LEFT('Erwachsene-DOSB 2020'!Y39,FIND(":",'Erwachsene-DOSB 2020'!Y39)-1),RIGHT('Erwachsene-DOSB 2020'!Y39,2)))*$BC$56,"[mm]:ss")</f>
        <v>18:09</v>
      </c>
      <c r="AK99" s="108" t="str">
        <f>TEXT((TIME(0,LEFT('Erwachsene-DOSB 2020'!Z39,FIND(":",'Erwachsene-DOSB 2020'!Z39)-1),RIGHT('Erwachsene-DOSB 2020'!Z39,2)))*$BC$56,"[mm]:ss")</f>
        <v>25:40</v>
      </c>
      <c r="AL99" s="99" t="str">
        <f>TEXT((TIME(0,LEFT('Erwachsene-DOSB 2020'!AA39,FIND(":",'Erwachsene-DOSB 2020'!AA39)-1),RIGHT('Erwachsene-DOSB 2020'!AA39,2)))*$BC$56,"[mm]:ss")</f>
        <v>22:22</v>
      </c>
      <c r="AM99" s="100" t="str">
        <f>TEXT((TIME(0,LEFT('Erwachsene-DOSB 2020'!AB39,FIND(":",'Erwachsene-DOSB 2020'!AB39)-1),RIGHT('Erwachsene-DOSB 2020'!AB39,2)))*$BC$56,"[mm]:ss")</f>
        <v>19:04</v>
      </c>
      <c r="AN99" s="108" t="str">
        <f>TEXT((TIME(0,LEFT('Erwachsene-DOSB 2020'!AC39,FIND(":",'Erwachsene-DOSB 2020'!AC39)-1),RIGHT('Erwachsene-DOSB 2020'!AC39,2)))*$BC$56,"[mm]:ss")</f>
        <v>26:13</v>
      </c>
      <c r="AO99" s="99" t="str">
        <f>TEXT((TIME(0,LEFT('Erwachsene-DOSB 2020'!AD39,FIND(":",'Erwachsene-DOSB 2020'!AD39)-1),RIGHT('Erwachsene-DOSB 2020'!AD39,2)))*$BC$56,"[mm]:ss")</f>
        <v>22:55</v>
      </c>
      <c r="AP99" s="100" t="str">
        <f>TEXT((TIME(0,LEFT('Erwachsene-DOSB 2020'!AE39,FIND(":",'Erwachsene-DOSB 2020'!AE39)-1),RIGHT('Erwachsene-DOSB 2020'!AE39,2)))*$BC$56,"[mm]:ss")</f>
        <v>19:37</v>
      </c>
      <c r="AQ99" s="108" t="str">
        <f>TEXT((TIME(0,LEFT('Erwachsene-DOSB 2020'!AF39,FIND(":",'Erwachsene-DOSB 2020'!AF39)-1),RIGHT('Erwachsene-DOSB 2020'!AF39,2)))*$BC$56,"[mm]:ss")</f>
        <v>26:57</v>
      </c>
      <c r="AR99" s="99" t="str">
        <f>TEXT((TIME(0,LEFT('Erwachsene-DOSB 2020'!AG39,FIND(":",'Erwachsene-DOSB 2020'!AG39)-1),RIGHT('Erwachsene-DOSB 2020'!AG39,2)))*$BC$56,"[mm]:ss")</f>
        <v>23:39</v>
      </c>
      <c r="AS99" s="100" t="str">
        <f>TEXT((TIME(0,LEFT('Erwachsene-DOSB 2020'!AH39,FIND(":",'Erwachsene-DOSB 2020'!AH39)-1),RIGHT('Erwachsene-DOSB 2020'!AH39,2)))*$BC$56,"[mm]:ss")</f>
        <v>20:21</v>
      </c>
      <c r="AT99" s="108" t="str">
        <f>TEXT((TIME(0,LEFT('Erwachsene-DOSB 2020'!AI39,FIND(":",'Erwachsene-DOSB 2020'!AI39)-1),RIGHT('Erwachsene-DOSB 2020'!AI39,2)))*$BC$56,"[mm]:ss")</f>
        <v>27:30</v>
      </c>
      <c r="AU99" s="99" t="str">
        <f>TEXT((TIME(0,LEFT('Erwachsene-DOSB 2020'!AJ39,FIND(":",'Erwachsene-DOSB 2020'!AJ39)-1),RIGHT('Erwachsene-DOSB 2020'!AJ39,2)))*$BC$56,"[mm]:ss")</f>
        <v>24:12</v>
      </c>
      <c r="AV99" s="100" t="str">
        <f>TEXT((TIME(0,LEFT('Erwachsene-DOSB 2020'!AK39,FIND(":",'Erwachsene-DOSB 2020'!AK39)-1),RIGHT('Erwachsene-DOSB 2020'!AK39,2)))*$BC$56,"[mm]:ss")</f>
        <v>20:54</v>
      </c>
      <c r="AW99" s="108" t="str">
        <f>TEXT((TIME(0,LEFT('Erwachsene-DOSB 2020'!AL39,FIND(":",'Erwachsene-DOSB 2020'!AL39)-1),RIGHT('Erwachsene-DOSB 2020'!AL39,2)))*$BC$56,"[mm]:ss")</f>
        <v>27:52</v>
      </c>
      <c r="AX99" s="99" t="str">
        <f>TEXT((TIME(0,LEFT('Erwachsene-DOSB 2020'!AM39,FIND(":",'Erwachsene-DOSB 2020'!AM39)-1),RIGHT('Erwachsene-DOSB 2020'!AM39,2)))*$BC$56,"[mm]:ss")</f>
        <v>24:34</v>
      </c>
      <c r="AY99" s="100" t="str">
        <f>TEXT((TIME(0,LEFT('Erwachsene-DOSB 2020'!AN39,FIND(":",'Erwachsene-DOSB 2020'!AN39)-1),RIGHT('Erwachsene-DOSB 2020'!AN39,2)))*$BC$56,"[mm]:ss")</f>
        <v>21:16</v>
      </c>
      <c r="AZ99" s="180"/>
      <c r="BA99" s="181"/>
    </row>
    <row r="100" spans="1:53" ht="18.600000000000001" customHeight="1" x14ac:dyDescent="0.2">
      <c r="A100" s="902"/>
      <c r="B100"/>
      <c r="C100" s="844"/>
      <c r="D100" s="796"/>
      <c r="E100" s="10" t="s">
        <v>17</v>
      </c>
      <c r="F100" s="58" t="s">
        <v>500</v>
      </c>
      <c r="G100" s="101" t="str">
        <f>TEXT((TIME(0,LEFT('Erwachsene-DOSB 2020'!W8,FIND(":",'Erwachsene-DOSB 2020'!W8)-1),RIGHT('Erwachsene-DOSB 2020'!W8,2)))*$BC$57,"[mm]:ss")</f>
        <v>104:52</v>
      </c>
      <c r="H100" s="102" t="str">
        <f>TEXT((TIME(0,LEFT('Erwachsene-DOSB 2020'!X8,FIND(":",'Erwachsene-DOSB 2020'!X8)-1),RIGHT('Erwachsene-DOSB 2020'!X8,2)))*$BC$57,"[mm]:ss")</f>
        <v>91:29</v>
      </c>
      <c r="I100" s="103" t="str">
        <f>TEXT((TIME(0,LEFT('Erwachsene-DOSB 2020'!Y8,FIND(":",'Erwachsene-DOSB 2020'!Y8)-1),RIGHT('Erwachsene-DOSB 2020'!Y8,2)))*$BC$57,"[mm]:ss")</f>
        <v>80:07</v>
      </c>
      <c r="J100" s="109" t="str">
        <f>TEXT((TIME(0,LEFT('Erwachsene-DOSB 2020'!Z8,FIND(":",'Erwachsene-DOSB 2020'!Z8)-1),RIGHT('Erwachsene-DOSB 2020'!Z8,2)))*$BC$57,"[mm]:ss")</f>
        <v>107:26</v>
      </c>
      <c r="K100" s="102" t="str">
        <f>TEXT((TIME(0,LEFT('Erwachsene-DOSB 2020'!AA8,FIND(":",'Erwachsene-DOSB 2020'!AA8)-1),RIGHT('Erwachsene-DOSB 2020'!AA8,2)))*$BC$57,"[mm]:ss")</f>
        <v>94:03</v>
      </c>
      <c r="L100" s="103" t="str">
        <f>TEXT((TIME(0,LEFT('Erwachsene-DOSB 2020'!AB8,FIND(":",'Erwachsene-DOSB 2020'!AB8)-1),RIGHT('Erwachsene-DOSB 2020'!AB8,2)))*$BC$57,"[mm]:ss")</f>
        <v>81:24</v>
      </c>
      <c r="M100" s="109" t="str">
        <f>TEXT((TIME(0,LEFT('Erwachsene-DOSB 2020'!AC8,FIND(":",'Erwachsene-DOSB 2020'!AC8)-1),RIGHT('Erwachsene-DOSB 2020'!AC8,2)))*$BC$57,"[mm]:ss")</f>
        <v>110:11</v>
      </c>
      <c r="N100" s="102" t="str">
        <f>TEXT((TIME(0,LEFT('Erwachsene-DOSB 2020'!AD8,FIND(":",'Erwachsene-DOSB 2020'!AD8)-1),RIGHT('Erwachsene-DOSB 2020'!AD8,2)))*$BC$57,"[mm]:ss")</f>
        <v>96:59</v>
      </c>
      <c r="O100" s="103" t="str">
        <f>TEXT((TIME(0,LEFT('Erwachsene-DOSB 2020'!AE8,FIND(":",'Erwachsene-DOSB 2020'!AE8)-1),RIGHT('Erwachsene-DOSB 2020'!AE8,2)))*$BC$57,"[mm]:ss")</f>
        <v>83:47</v>
      </c>
      <c r="P100" s="109" t="str">
        <f>TEXT((TIME(0,LEFT('Erwachsene-DOSB 2020'!AF8,FIND(":",'Erwachsene-DOSB 2020'!AF8)-1),RIGHT('Erwachsene-DOSB 2020'!AF8,2)))*$BC$57,"[mm]:ss")</f>
        <v>113:07</v>
      </c>
      <c r="Q100" s="102" t="str">
        <f>TEXT((TIME(0,LEFT('Erwachsene-DOSB 2020'!AG8,FIND(":",'Erwachsene-DOSB 2020'!AG8)-1),RIGHT('Erwachsene-DOSB 2020'!AG8,2)))*$BC$57,"[mm]:ss")</f>
        <v>99:55</v>
      </c>
      <c r="R100" s="103" t="str">
        <f>TEXT((TIME(0,LEFT('Erwachsene-DOSB 2020'!AH8,FIND(":",'Erwachsene-DOSB 2020'!AH8)-1),RIGHT('Erwachsene-DOSB 2020'!AH8,2)))*$BC$57,"[mm]:ss")</f>
        <v>86:43</v>
      </c>
      <c r="S100" s="109" t="str">
        <f>TEXT((TIME(0,LEFT('Erwachsene-DOSB 2020'!AI8,FIND(":",'Erwachsene-DOSB 2020'!AI8)-1),RIGHT('Erwachsene-DOSB 2020'!AI8,2)))*$BC$57,"[mm]:ss")</f>
        <v>116:14</v>
      </c>
      <c r="T100" s="102" t="str">
        <f>TEXT((TIME(0,LEFT('Erwachsene-DOSB 2020'!AJ8,FIND(":",'Erwachsene-DOSB 2020'!AJ8)-1),RIGHT('Erwachsene-DOSB 2020'!AJ8,2)))*$BC$57,"[mm]:ss")</f>
        <v>103:02</v>
      </c>
      <c r="U100" s="103" t="str">
        <f>TEXT((TIME(0,LEFT('Erwachsene-DOSB 2020'!AK8,FIND(":",'Erwachsene-DOSB 2020'!AK8)-1),RIGHT('Erwachsene-DOSB 2020'!AK8,2)))*$BC$57,"[mm]:ss")</f>
        <v>89:50</v>
      </c>
      <c r="V100" s="109" t="str">
        <f>TEXT((TIME(0,LEFT('Erwachsene-DOSB 2020'!AL8,FIND(":",'Erwachsene-DOSB 2020'!AL8)-1),RIGHT('Erwachsene-DOSB 2020'!AL8,2)))*$BC$57,"[mm]:ss")</f>
        <v>120:27</v>
      </c>
      <c r="W100" s="102" t="str">
        <f>TEXT((TIME(0,LEFT('Erwachsene-DOSB 2020'!AM8,FIND(":",'Erwachsene-DOSB 2020'!AM8)-1),RIGHT('Erwachsene-DOSB 2020'!AM8,2)))*$BC$57,"[mm]:ss")</f>
        <v>107:15</v>
      </c>
      <c r="X100" s="103" t="str">
        <f>TEXT((TIME(0,LEFT('Erwachsene-DOSB 2020'!AN8,FIND(":",'Erwachsene-DOSB 2020'!AN8)-1),RIGHT('Erwachsene-DOSB 2020'!AN8,2)))*$BC$57,"[mm]:ss")</f>
        <v>94:03</v>
      </c>
      <c r="Y100" s="182"/>
      <c r="Z100" s="183"/>
      <c r="AB100" s="902"/>
      <c r="AC100"/>
      <c r="AD100" s="844"/>
      <c r="AE100" s="796"/>
      <c r="AF100" s="10" t="s">
        <v>17</v>
      </c>
      <c r="AG100" s="58" t="s">
        <v>500</v>
      </c>
      <c r="AH100" s="101" t="str">
        <f>TEXT((TIME(0,LEFT('Erwachsene-DOSB 2020'!W40,FIND(":",'Erwachsene-DOSB 2020'!W40)-1),RIGHT('Erwachsene-DOSB 2020'!W40,2)))*$BC$57,"[mm]:ss")</f>
        <v>92:02</v>
      </c>
      <c r="AI100" s="102" t="str">
        <f>TEXT((TIME(0,LEFT('Erwachsene-DOSB 2020'!X40,FIND(":",'Erwachsene-DOSB 2020'!X40)-1),RIGHT('Erwachsene-DOSB 2020'!X40,2)))*$BC$57,"[mm]:ss")</f>
        <v>80:29</v>
      </c>
      <c r="AJ100" s="103" t="str">
        <f>TEXT((TIME(0,LEFT('Erwachsene-DOSB 2020'!Y40,FIND(":",'Erwachsene-DOSB 2020'!Y40)-1),RIGHT('Erwachsene-DOSB 2020'!Y40,2)))*$BC$57,"[mm]:ss")</f>
        <v>69:51</v>
      </c>
      <c r="AK100" s="109" t="str">
        <f>TEXT((TIME(0,LEFT('Erwachsene-DOSB 2020'!Z40,FIND(":",'Erwachsene-DOSB 2020'!Z40)-1),RIGHT('Erwachsene-DOSB 2020'!Z40,2)))*$BC$57,"[mm]:ss")</f>
        <v>97:10</v>
      </c>
      <c r="AL100" s="102" t="str">
        <f>TEXT((TIME(0,LEFT('Erwachsene-DOSB 2020'!AA40,FIND(":",'Erwachsene-DOSB 2020'!AA40)-1),RIGHT('Erwachsene-DOSB 2020'!AA40,2)))*$BC$57,"[mm]:ss")</f>
        <v>84:20</v>
      </c>
      <c r="AM100" s="103" t="str">
        <f>TEXT((TIME(0,LEFT('Erwachsene-DOSB 2020'!AB40,FIND(":",'Erwachsene-DOSB 2020'!AB40)-1),RIGHT('Erwachsene-DOSB 2020'!AB40,2)))*$BC$57,"[mm]:ss")</f>
        <v>72:03</v>
      </c>
      <c r="AN100" s="109" t="str">
        <f>TEXT((TIME(0,LEFT('Erwachsene-DOSB 2020'!AC40,FIND(":",'Erwachsene-DOSB 2020'!AC40)-1),RIGHT('Erwachsene-DOSB 2020'!AC40,2)))*$BC$57,"[mm]:ss")</f>
        <v>100:39</v>
      </c>
      <c r="AO100" s="102" t="str">
        <f>TEXT((TIME(0,LEFT('Erwachsene-DOSB 2020'!AD40,FIND(":",'Erwachsene-DOSB 2020'!AD40)-1),RIGHT('Erwachsene-DOSB 2020'!AD40,2)))*$BC$57,"[mm]:ss")</f>
        <v>87:38</v>
      </c>
      <c r="AP100" s="103" t="str">
        <f>TEXT((TIME(0,LEFT('Erwachsene-DOSB 2020'!AE40,FIND(":",'Erwachsene-DOSB 2020'!AE40)-1),RIGHT('Erwachsene-DOSB 2020'!AE40,2)))*$BC$57,"[mm]:ss")</f>
        <v>74:26</v>
      </c>
      <c r="AQ100" s="109" t="str">
        <f>TEXT((TIME(0,LEFT('Erwachsene-DOSB 2020'!AF40,FIND(":",'Erwachsene-DOSB 2020'!AF40)-1),RIGHT('Erwachsene-DOSB 2020'!AF40,2)))*$BC$57,"[mm]:ss")</f>
        <v>104:08</v>
      </c>
      <c r="AR100" s="102" t="str">
        <f>TEXT((TIME(0,LEFT('Erwachsene-DOSB 2020'!AG40,FIND(":",'Erwachsene-DOSB 2020'!AG40)-1),RIGHT('Erwachsene-DOSB 2020'!AG40,2)))*$BC$57,"[mm]:ss")</f>
        <v>90:56</v>
      </c>
      <c r="AS100" s="103" t="str">
        <f>TEXT((TIME(0,LEFT('Erwachsene-DOSB 2020'!AH40,FIND(":",'Erwachsene-DOSB 2020'!AH40)-1),RIGHT('Erwachsene-DOSB 2020'!AH40,2)))*$BC$57,"[mm]:ss")</f>
        <v>77:44</v>
      </c>
      <c r="AT100" s="109" t="str">
        <f>TEXT((TIME(0,LEFT('Erwachsene-DOSB 2020'!AI40,FIND(":",'Erwachsene-DOSB 2020'!AI40)-1),RIGHT('Erwachsene-DOSB 2020'!AI40,2)))*$BC$57,"[mm]:ss")</f>
        <v>107:48</v>
      </c>
      <c r="AU100" s="102" t="str">
        <f>TEXT((TIME(0,LEFT('Erwachsene-DOSB 2020'!AJ40,FIND(":",'Erwachsene-DOSB 2020'!AJ40)-1),RIGHT('Erwachsene-DOSB 2020'!AJ40,2)))*$BC$57,"[mm]:ss")</f>
        <v>94:36</v>
      </c>
      <c r="AV100" s="103" t="str">
        <f>TEXT((TIME(0,LEFT('Erwachsene-DOSB 2020'!AK40,FIND(":",'Erwachsene-DOSB 2020'!AK40)-1),RIGHT('Erwachsene-DOSB 2020'!AK40,2)))*$BC$57,"[mm]:ss")</f>
        <v>81:24</v>
      </c>
      <c r="AW100" s="109" t="str">
        <f>TEXT((TIME(0,LEFT('Erwachsene-DOSB 2020'!AL40,FIND(":",'Erwachsene-DOSB 2020'!AL40)-1),RIGHT('Erwachsene-DOSB 2020'!AL40,2)))*$BC$57,"[mm]:ss")</f>
        <v>112:23</v>
      </c>
      <c r="AX100" s="102" t="str">
        <f>TEXT((TIME(0,LEFT('Erwachsene-DOSB 2020'!AM40,FIND(":",'Erwachsene-DOSB 2020'!AM40)-1),RIGHT('Erwachsene-DOSB 2020'!AM40,2)))*$BC$57,"[mm]:ss")</f>
        <v>99:11</v>
      </c>
      <c r="AY100" s="103" t="str">
        <f>TEXT((TIME(0,LEFT('Erwachsene-DOSB 2020'!AN40,FIND(":",'Erwachsene-DOSB 2020'!AN40)-1),RIGHT('Erwachsene-DOSB 2020'!AN40,2)))*$BC$57,"[mm]:ss")</f>
        <v>85:59</v>
      </c>
      <c r="AZ100" s="182"/>
      <c r="BA100" s="183"/>
    </row>
    <row r="101" spans="1:53" ht="18.600000000000001" customHeight="1" x14ac:dyDescent="0.2">
      <c r="A101" s="902"/>
      <c r="B101"/>
      <c r="C101" s="844"/>
      <c r="D101" s="796"/>
      <c r="E101" s="801" t="s">
        <v>21</v>
      </c>
      <c r="F101" s="793" t="s">
        <v>155</v>
      </c>
      <c r="G101" s="832" t="s">
        <v>305</v>
      </c>
      <c r="H101" s="833"/>
      <c r="I101" s="834"/>
      <c r="J101" s="832" t="s">
        <v>174</v>
      </c>
      <c r="K101" s="833"/>
      <c r="L101" s="833"/>
      <c r="M101" s="833"/>
      <c r="N101" s="833"/>
      <c r="O101" s="833"/>
      <c r="P101" s="833"/>
      <c r="Q101" s="833"/>
      <c r="R101" s="833"/>
      <c r="S101" s="833"/>
      <c r="T101" s="833"/>
      <c r="U101" s="833"/>
      <c r="V101" s="833"/>
      <c r="W101" s="833"/>
      <c r="X101" s="834"/>
      <c r="Y101" s="184"/>
      <c r="Z101" s="185"/>
      <c r="AB101" s="902"/>
      <c r="AC101"/>
      <c r="AD101" s="844"/>
      <c r="AE101" s="796"/>
      <c r="AF101" s="801" t="s">
        <v>21</v>
      </c>
      <c r="AG101" s="793" t="s">
        <v>155</v>
      </c>
      <c r="AH101" s="832" t="s">
        <v>305</v>
      </c>
      <c r="AI101" s="833"/>
      <c r="AJ101" s="834"/>
      <c r="AK101" s="832" t="s">
        <v>174</v>
      </c>
      <c r="AL101" s="833"/>
      <c r="AM101" s="833"/>
      <c r="AN101" s="833"/>
      <c r="AO101" s="833"/>
      <c r="AP101" s="833"/>
      <c r="AQ101" s="833"/>
      <c r="AR101" s="833"/>
      <c r="AS101" s="833"/>
      <c r="AT101" s="833"/>
      <c r="AU101" s="833"/>
      <c r="AV101" s="833"/>
      <c r="AW101" s="833"/>
      <c r="AX101" s="833"/>
      <c r="AY101" s="834"/>
      <c r="AZ101" s="184"/>
      <c r="BA101" s="185"/>
    </row>
    <row r="102" spans="1:53" ht="18.600000000000001" customHeight="1" x14ac:dyDescent="0.2">
      <c r="A102" s="902"/>
      <c r="B102"/>
      <c r="C102" s="844"/>
      <c r="D102" s="796"/>
      <c r="E102" s="792"/>
      <c r="F102" s="794"/>
      <c r="G102" s="101" t="str">
        <f>TEXT((TIME(0,LEFT('Erwachsene-DOSB 2020'!W10,FIND(":",'Erwachsene-DOSB 2020'!W10)-1),RIGHT('Erwachsene-DOSB 2020'!W10,2)))*$BC$59,"[mm]:ss")</f>
        <v>42:24</v>
      </c>
      <c r="H102" s="102" t="str">
        <f>TEXT((TIME(0,LEFT('Erwachsene-DOSB 2020'!X10,FIND(":",'Erwachsene-DOSB 2020'!X10)-1),RIGHT('Erwachsene-DOSB 2020'!X10,2)))*$BC$59,"[mm]:ss")</f>
        <v>34:48</v>
      </c>
      <c r="I102" s="103" t="str">
        <f>TEXT((TIME(0,LEFT('Erwachsene-DOSB 2020'!Y10,FIND(":",'Erwachsene-DOSB 2020'!Y10)-1),RIGHT('Erwachsene-DOSB 2020'!Y10,2)))*$BC$59,"[mm]:ss")</f>
        <v>25:48</v>
      </c>
      <c r="J102" s="109" t="str">
        <f>TEXT((TIME(0,LEFT('Erwachsene-DOSB 2020'!Z10,FIND(":",'Erwachsene-DOSB 2020'!Z10)-1),RIGHT('Erwachsene-DOSB 2020'!Z10,2)))*$BC$59,"[mm]:ss")</f>
        <v>21:36</v>
      </c>
      <c r="K102" s="102" t="str">
        <f>TEXT((TIME(0,LEFT('Erwachsene-DOSB 2020'!AA10,FIND(":",'Erwachsene-DOSB 2020'!AA10)-1),RIGHT('Erwachsene-DOSB 2020'!AA10,2)))*$BC$59,"[mm]:ss")</f>
        <v>18:00</v>
      </c>
      <c r="L102" s="103" t="str">
        <f>TEXT((TIME(0,LEFT('Erwachsene-DOSB 2020'!AB10,FIND(":",'Erwachsene-DOSB 2020'!AB10)-1),RIGHT('Erwachsene-DOSB 2020'!AB10,2)))*$BC$59,"[mm]:ss")</f>
        <v>13:48</v>
      </c>
      <c r="M102" s="109" t="str">
        <f>TEXT((TIME(0,LEFT('Erwachsene-DOSB 2020'!AC10,FIND(":",'Erwachsene-DOSB 2020'!AC10)-1),RIGHT('Erwachsene-DOSB 2020'!AC10,2)))*$BC$59,"[mm]:ss")</f>
        <v>22:18</v>
      </c>
      <c r="N102" s="102" t="str">
        <f>TEXT((TIME(0,LEFT('Erwachsene-DOSB 2020'!AD10,FIND(":",'Erwachsene-DOSB 2020'!AD10)-1),RIGHT('Erwachsene-DOSB 2020'!AD10,2)))*$BC$59,"[mm]:ss")</f>
        <v>18:24</v>
      </c>
      <c r="O102" s="103" t="str">
        <f>TEXT((TIME(0,LEFT('Erwachsene-DOSB 2020'!AE10,FIND(":",'Erwachsene-DOSB 2020'!AE10)-1),RIGHT('Erwachsene-DOSB 2020'!AE10,2)))*$BC$59,"[mm]:ss")</f>
        <v>14:18</v>
      </c>
      <c r="P102" s="109" t="str">
        <f>TEXT((TIME(0,LEFT('Erwachsene-DOSB 2020'!AF10,FIND(":",'Erwachsene-DOSB 2020'!AF10)-1),RIGHT('Erwachsene-DOSB 2020'!AF10,2)))*$BC$59,"[mm]:ss")</f>
        <v>22:48</v>
      </c>
      <c r="Q102" s="102" t="str">
        <f>TEXT((TIME(0,LEFT('Erwachsene-DOSB 2020'!AG10,FIND(":",'Erwachsene-DOSB 2020'!AG10)-1),RIGHT('Erwachsene-DOSB 2020'!AG10,2)))*$BC$59,"[mm]:ss")</f>
        <v>18:42</v>
      </c>
      <c r="R102" s="103" t="str">
        <f>TEXT((TIME(0,LEFT('Erwachsene-DOSB 2020'!AH10,FIND(":",'Erwachsene-DOSB 2020'!AH10)-1),RIGHT('Erwachsene-DOSB 2020'!AH10,2)))*$BC$59,"[mm]:ss")</f>
        <v>14:36</v>
      </c>
      <c r="S102" s="109" t="str">
        <f>TEXT((TIME(0,LEFT('Erwachsene-DOSB 2020'!AI10,FIND(":",'Erwachsene-DOSB 2020'!AI10)-1),RIGHT('Erwachsene-DOSB 2020'!AI10,2)))*$BC$59,"[mm]:ss")</f>
        <v>23:18</v>
      </c>
      <c r="T102" s="102" t="str">
        <f>TEXT((TIME(0,LEFT('Erwachsene-DOSB 2020'!AJ10,FIND(":",'Erwachsene-DOSB 2020'!AJ10)-1),RIGHT('Erwachsene-DOSB 2020'!AJ10,2)))*$BC$59,"[mm]:ss")</f>
        <v>18:54</v>
      </c>
      <c r="U102" s="103" t="str">
        <f>TEXT((TIME(0,LEFT('Erwachsene-DOSB 2020'!AK10,FIND(":",'Erwachsene-DOSB 2020'!AK10)-1),RIGHT('Erwachsene-DOSB 2020'!AK10,2)))*$BC$59,"[mm]:ss")</f>
        <v>14:42</v>
      </c>
      <c r="V102" s="109" t="str">
        <f>TEXT((TIME(0,LEFT('Erwachsene-DOSB 2020'!AL10,FIND(":",'Erwachsene-DOSB 2020'!AL10)-1),RIGHT('Erwachsene-DOSB 2020'!AL10,2)))*$BC$59,"[mm]:ss")</f>
        <v>23:48</v>
      </c>
      <c r="W102" s="102" t="str">
        <f>TEXT((TIME(0,LEFT('Erwachsene-DOSB 2020'!AM10,FIND(":",'Erwachsene-DOSB 2020'!AM10)-1),RIGHT('Erwachsene-DOSB 2020'!AM10,2)))*$BC$59,"[mm]:ss")</f>
        <v>19:18</v>
      </c>
      <c r="X102" s="103" t="str">
        <f>TEXT((TIME(0,LEFT('Erwachsene-DOSB 2020'!AN10,FIND(":",'Erwachsene-DOSB 2020'!AN10)-1),RIGHT('Erwachsene-DOSB 2020'!AN10,2)))*$BC$59,"[mm]:ss")</f>
        <v>15:12</v>
      </c>
      <c r="Y102" s="184"/>
      <c r="Z102" s="185"/>
      <c r="AB102" s="902"/>
      <c r="AC102"/>
      <c r="AD102" s="844"/>
      <c r="AE102" s="796"/>
      <c r="AF102" s="792"/>
      <c r="AG102" s="794"/>
      <c r="AH102" s="101" t="str">
        <f>TEXT((TIME(0,LEFT('Erwachsene-DOSB 2020'!W42,FIND(":",'Erwachsene-DOSB 2020'!W42)-1),RIGHT('Erwachsene-DOSB 2020'!W42,2)))*$BC$59,"[mm]:ss")</f>
        <v>41:24</v>
      </c>
      <c r="AI102" s="102" t="str">
        <f>TEXT((TIME(0,LEFT('Erwachsene-DOSB 2020'!X42,FIND(":",'Erwachsene-DOSB 2020'!X42)-1),RIGHT('Erwachsene-DOSB 2020'!X42,2)))*$BC$59,"[mm]:ss")</f>
        <v>33:24</v>
      </c>
      <c r="AJ102" s="103" t="str">
        <f>TEXT((TIME(0,LEFT('Erwachsene-DOSB 2020'!Y42,FIND(":",'Erwachsene-DOSB 2020'!Y42)-1),RIGHT('Erwachsene-DOSB 2020'!Y42,2)))*$BC$59,"[mm]:ss")</f>
        <v>24:48</v>
      </c>
      <c r="AK102" s="109" t="str">
        <f>TEXT((TIME(0,LEFT('Erwachsene-DOSB 2020'!Z42,FIND(":",'Erwachsene-DOSB 2020'!Z42)-1),RIGHT('Erwachsene-DOSB 2020'!Z42,2)))*$BC$59,"[mm]:ss")</f>
        <v>20:54</v>
      </c>
      <c r="AL102" s="102" t="str">
        <f>TEXT((TIME(0,LEFT('Erwachsene-DOSB 2020'!AA42,FIND(":",'Erwachsene-DOSB 2020'!AA42)-1),RIGHT('Erwachsene-DOSB 2020'!AA42,2)))*$BC$59,"[mm]:ss")</f>
        <v>17:12</v>
      </c>
      <c r="AM102" s="103" t="str">
        <f>TEXT((TIME(0,LEFT('Erwachsene-DOSB 2020'!AB42,FIND(":",'Erwachsene-DOSB 2020'!AB42)-1),RIGHT('Erwachsene-DOSB 2020'!AB42,2)))*$BC$59,"[mm]:ss")</f>
        <v>12:54</v>
      </c>
      <c r="AN102" s="109" t="str">
        <f>TEXT((TIME(0,LEFT('Erwachsene-DOSB 2020'!AC42,FIND(":",'Erwachsene-DOSB 2020'!AC42)-1),RIGHT('Erwachsene-DOSB 2020'!AC42,2)))*$BC$59,"[mm]:ss")</f>
        <v>21:24</v>
      </c>
      <c r="AO102" s="102" t="str">
        <f>TEXT((TIME(0,LEFT('Erwachsene-DOSB 2020'!AD42,FIND(":",'Erwachsene-DOSB 2020'!AD42)-1),RIGHT('Erwachsene-DOSB 2020'!AD42,2)))*$BC$59,"[mm]:ss")</f>
        <v>17:30</v>
      </c>
      <c r="AP102" s="103" t="str">
        <f>TEXT((TIME(0,LEFT('Erwachsene-DOSB 2020'!AE42,FIND(":",'Erwachsene-DOSB 2020'!AE42)-1),RIGHT('Erwachsene-DOSB 2020'!AE42,2)))*$BC$59,"[mm]:ss")</f>
        <v>13:36</v>
      </c>
      <c r="AQ102" s="109" t="str">
        <f>TEXT((TIME(0,LEFT('Erwachsene-DOSB 2020'!AF42,FIND(":",'Erwachsene-DOSB 2020'!AF42)-1),RIGHT('Erwachsene-DOSB 2020'!AF42,2)))*$BC$59,"[mm]:ss")</f>
        <v>21:48</v>
      </c>
      <c r="AR102" s="102" t="str">
        <f>TEXT((TIME(0,LEFT('Erwachsene-DOSB 2020'!AG42,FIND(":",'Erwachsene-DOSB 2020'!AG42)-1),RIGHT('Erwachsene-DOSB 2020'!AG42,2)))*$BC$59,"[mm]:ss")</f>
        <v>17:42</v>
      </c>
      <c r="AS102" s="103" t="str">
        <f>TEXT((TIME(0,LEFT('Erwachsene-DOSB 2020'!AH42,FIND(":",'Erwachsene-DOSB 2020'!AH42)-1),RIGHT('Erwachsene-DOSB 2020'!AH42,2)))*$BC$59,"[mm]:ss")</f>
        <v>13:42</v>
      </c>
      <c r="AT102" s="109" t="str">
        <f>TEXT((TIME(0,LEFT('Erwachsene-DOSB 2020'!AI42,FIND(":",'Erwachsene-DOSB 2020'!AI42)-1),RIGHT('Erwachsene-DOSB 2020'!AI42,2)))*$BC$59,"[mm]:ss")</f>
        <v>22:06</v>
      </c>
      <c r="AU102" s="102" t="str">
        <f>TEXT((TIME(0,LEFT('Erwachsene-DOSB 2020'!AJ42,FIND(":",'Erwachsene-DOSB 2020'!AJ42)-1),RIGHT('Erwachsene-DOSB 2020'!AJ42,2)))*$BC$59,"[mm]:ss")</f>
        <v>18:06</v>
      </c>
      <c r="AV102" s="103" t="str">
        <f>TEXT((TIME(0,LEFT('Erwachsene-DOSB 2020'!AK42,FIND(":",'Erwachsene-DOSB 2020'!AK42)-1),RIGHT('Erwachsene-DOSB 2020'!AK42,2)))*$BC$59,"[mm]:ss")</f>
        <v>13:48</v>
      </c>
      <c r="AW102" s="109" t="str">
        <f>TEXT((TIME(0,LEFT('Erwachsene-DOSB 2020'!AL42,FIND(":",'Erwachsene-DOSB 2020'!AL42)-1),RIGHT('Erwachsene-DOSB 2020'!AL42,2)))*$BC$59,"[mm]:ss")</f>
        <v>22:06</v>
      </c>
      <c r="AX102" s="102" t="str">
        <f>TEXT((TIME(0,LEFT('Erwachsene-DOSB 2020'!AM42,FIND(":",'Erwachsene-DOSB 2020'!AM42)-1),RIGHT('Erwachsene-DOSB 2020'!AM42,2)))*$BC$59,"[mm]:ss")</f>
        <v>18:18</v>
      </c>
      <c r="AY102" s="103" t="str">
        <f>TEXT((TIME(0,LEFT('Erwachsene-DOSB 2020'!AN42,FIND(":",'Erwachsene-DOSB 2020'!AN42)-1),RIGHT('Erwachsene-DOSB 2020'!AN42,2)))*$BC$59,"[mm]:ss")</f>
        <v>13:54</v>
      </c>
      <c r="AZ102" s="184"/>
      <c r="BA102" s="185"/>
    </row>
    <row r="103" spans="1:53" ht="18.600000000000001" customHeight="1" x14ac:dyDescent="0.2">
      <c r="A103" s="902"/>
      <c r="B103"/>
      <c r="C103" s="844"/>
      <c r="D103" s="796"/>
      <c r="E103" s="106" t="s">
        <v>22</v>
      </c>
      <c r="F103" s="58" t="s">
        <v>501</v>
      </c>
      <c r="G103" s="101" t="str">
        <f>TEXT((TIME(0,LEFT('Erwachsene-DOSB 2020'!W11,FIND(":",'Erwachsene-DOSB 2020'!W11)-1),RIGHT('Erwachsene-DOSB 2020'!W11,2)))*$BC$60,"[mm]:ss")</f>
        <v>79:17</v>
      </c>
      <c r="H103" s="102" t="str">
        <f>TEXT((TIME(0,LEFT('Erwachsene-DOSB 2020'!X11,FIND(":",'Erwachsene-DOSB 2020'!X11)-1),RIGHT('Erwachsene-DOSB 2020'!X11,2)))*$BC$60,"[mm]:ss")</f>
        <v>72:27</v>
      </c>
      <c r="I103" s="103" t="str">
        <f>TEXT((TIME(0,LEFT('Erwachsene-DOSB 2020'!Y11,FIND(":",'Erwachsene-DOSB 2020'!Y11)-1),RIGHT('Erwachsene-DOSB 2020'!Y11,2)))*$BC$60,"[mm]:ss")</f>
        <v>65:06</v>
      </c>
      <c r="J103" s="109" t="str">
        <f>TEXT((TIME(0,LEFT('Erwachsene-DOSB 2020'!Z11,FIND(":",'Erwachsene-DOSB 2020'!Z11)-1),RIGHT('Erwachsene-DOSB 2020'!Z11,2)))*$BC$60,"[mm]:ss")</f>
        <v>81:54</v>
      </c>
      <c r="K103" s="102" t="str">
        <f>TEXT((TIME(0,LEFT('Erwachsene-DOSB 2020'!AA11,FIND(":",'Erwachsene-DOSB 2020'!AA11)-1),RIGHT('Erwachsene-DOSB 2020'!AA11,2)))*$BC$60,"[mm]:ss")</f>
        <v>74:33</v>
      </c>
      <c r="L103" s="103" t="str">
        <f>TEXT((TIME(0,LEFT('Erwachsene-DOSB 2020'!AB11,FIND(":",'Erwachsene-DOSB 2020'!AB11)-1),RIGHT('Erwachsene-DOSB 2020'!AB11,2)))*$BC$60,"[mm]:ss")</f>
        <v>67:12</v>
      </c>
      <c r="M103" s="109" t="str">
        <f>TEXT((TIME(0,LEFT('Erwachsene-DOSB 2020'!AC11,FIND(":",'Erwachsene-DOSB 2020'!AC11)-1),RIGHT('Erwachsene-DOSB 2020'!AC11,2)))*$BC$60,"[mm]:ss")</f>
        <v>84:00</v>
      </c>
      <c r="N103" s="102" t="str">
        <f>TEXT((TIME(0,LEFT('Erwachsene-DOSB 2020'!AD11,FIND(":",'Erwachsene-DOSB 2020'!AD11)-1),RIGHT('Erwachsene-DOSB 2020'!AD11,2)))*$BC$60,"[mm]:ss")</f>
        <v>76:39</v>
      </c>
      <c r="O103" s="103" t="str">
        <f>TEXT((TIME(0,LEFT('Erwachsene-DOSB 2020'!AE11,FIND(":",'Erwachsene-DOSB 2020'!AE11)-1),RIGHT('Erwachsene-DOSB 2020'!AE11,2)))*$BC$60,"[mm]:ss")</f>
        <v>69:18</v>
      </c>
      <c r="P103" s="109" t="str">
        <f>TEXT((TIME(0,LEFT('Erwachsene-DOSB 2020'!AF11,FIND(":",'Erwachsene-DOSB 2020'!AF11)-1),RIGHT('Erwachsene-DOSB 2020'!AF11,2)))*$BC$60,"[mm]:ss")</f>
        <v>86:38</v>
      </c>
      <c r="Q103" s="102" t="str">
        <f>TEXT((TIME(0,LEFT('Erwachsene-DOSB 2020'!AG11,FIND(":",'Erwachsene-DOSB 2020'!AG11)-1),RIGHT('Erwachsene-DOSB 2020'!AG11,2)))*$BC$60,"[mm]:ss")</f>
        <v>78:14</v>
      </c>
      <c r="R103" s="103" t="str">
        <f>TEXT((TIME(0,LEFT('Erwachsene-DOSB 2020'!AH11,FIND(":",'Erwachsene-DOSB 2020'!AH11)-1),RIGHT('Erwachsene-DOSB 2020'!AH11,2)))*$BC$60,"[mm]:ss")</f>
        <v>70:53</v>
      </c>
      <c r="S103" s="109" t="str">
        <f>TEXT((TIME(0,LEFT('Erwachsene-DOSB 2020'!AI11,FIND(":",'Erwachsene-DOSB 2020'!AI11)-1),RIGHT('Erwachsene-DOSB 2020'!AI11,2)))*$BC$60,"[mm]:ss")</f>
        <v>88:28</v>
      </c>
      <c r="T103" s="102" t="str">
        <f>TEXT((TIME(0,LEFT('Erwachsene-DOSB 2020'!AJ11,FIND(":",'Erwachsene-DOSB 2020'!AJ11)-1),RIGHT('Erwachsene-DOSB 2020'!AJ11,2)))*$BC$60,"[mm]:ss")</f>
        <v>80:20</v>
      </c>
      <c r="U103" s="103" t="str">
        <f>TEXT((TIME(0,LEFT('Erwachsene-DOSB 2020'!AK11,FIND(":",'Erwachsene-DOSB 2020'!AK11)-1),RIGHT('Erwachsene-DOSB 2020'!AK11,2)))*$BC$60,"[mm]:ss")</f>
        <v>73:30</v>
      </c>
      <c r="V103" s="109" t="str">
        <f>TEXT((TIME(0,LEFT('Erwachsene-DOSB 2020'!AL11,FIND(":",'Erwachsene-DOSB 2020'!AL11)-1),RIGHT('Erwachsene-DOSB 2020'!AL11,2)))*$BC$60,"[mm]:ss")</f>
        <v>92:40</v>
      </c>
      <c r="W103" s="102" t="str">
        <f>TEXT((TIME(0,LEFT('Erwachsene-DOSB 2020'!AM11,FIND(":",'Erwachsene-DOSB 2020'!AM11)-1),RIGHT('Erwachsene-DOSB 2020'!AM11,2)))*$BC$60,"[mm]:ss")</f>
        <v>82:57</v>
      </c>
      <c r="X103" s="103" t="str">
        <f>TEXT((TIME(0,LEFT('Erwachsene-DOSB 2020'!AN11,FIND(":",'Erwachsene-DOSB 2020'!AN11)-1),RIGHT('Erwachsene-DOSB 2020'!AN11,2)))*$BC$60,"[mm]:ss")</f>
        <v>75:36</v>
      </c>
      <c r="Y103" s="182"/>
      <c r="Z103" s="183"/>
      <c r="AB103" s="902"/>
      <c r="AC103"/>
      <c r="AD103" s="844"/>
      <c r="AE103" s="796"/>
      <c r="AF103" s="106" t="s">
        <v>22</v>
      </c>
      <c r="AG103" s="58" t="s">
        <v>501</v>
      </c>
      <c r="AH103" s="101" t="str">
        <f>TEXT((TIME(0,LEFT('Erwachsene-DOSB 2020'!W44,FIND(":",'Erwachsene-DOSB 2020'!W44)-1),RIGHT('Erwachsene-DOSB 2020'!W44,2)))*$BC$60,"[mm]:ss")</f>
        <v>71:56</v>
      </c>
      <c r="AI103" s="102" t="str">
        <f>TEXT((TIME(0,LEFT('Erwachsene-DOSB 2020'!X44,FIND(":",'Erwachsene-DOSB 2020'!X44)-1),RIGHT('Erwachsene-DOSB 2020'!X44,2)))*$BC$60,"[mm]:ss")</f>
        <v>65:38</v>
      </c>
      <c r="AJ103" s="103" t="str">
        <f>TEXT((TIME(0,LEFT('Erwachsene-DOSB 2020'!Y44,FIND(":",'Erwachsene-DOSB 2020'!Y44)-1),RIGHT('Erwachsene-DOSB 2020'!Y44,2)))*$BC$60,"[mm]:ss")</f>
        <v>57:45</v>
      </c>
      <c r="AK103" s="109" t="str">
        <f>TEXT((TIME(0,LEFT('Erwachsene-DOSB 2020'!Z44,FIND(":",'Erwachsene-DOSB 2020'!Z44)-1),RIGHT('Erwachsene-DOSB 2020'!Z44,2)))*$BC$60,"[mm]:ss")</f>
        <v>74:33</v>
      </c>
      <c r="AL103" s="102" t="str">
        <f>TEXT((TIME(0,LEFT('Erwachsene-DOSB 2020'!AA44,FIND(":",'Erwachsene-DOSB 2020'!AA44)-1),RIGHT('Erwachsene-DOSB 2020'!AA44,2)))*$BC$60,"[mm]:ss")</f>
        <v>67:12</v>
      </c>
      <c r="AM103" s="103" t="str">
        <f>TEXT((TIME(0,LEFT('Erwachsene-DOSB 2020'!AB44,FIND(":",'Erwachsene-DOSB 2020'!AB44)-1),RIGHT('Erwachsene-DOSB 2020'!AB44,2)))*$BC$60,"[mm]:ss")</f>
        <v>60:23</v>
      </c>
      <c r="AN103" s="109" t="str">
        <f>TEXT((TIME(0,LEFT('Erwachsene-DOSB 2020'!AC44,FIND(":",'Erwachsene-DOSB 2020'!AC44)-1),RIGHT('Erwachsene-DOSB 2020'!AC44,2)))*$BC$60,"[mm]:ss")</f>
        <v>76:39</v>
      </c>
      <c r="AO103" s="102" t="str">
        <f>TEXT((TIME(0,LEFT('Erwachsene-DOSB 2020'!AD44,FIND(":",'Erwachsene-DOSB 2020'!AD44)-1),RIGHT('Erwachsene-DOSB 2020'!AD44,2)))*$BC$60,"[mm]:ss")</f>
        <v>68:15</v>
      </c>
      <c r="AP103" s="103" t="str">
        <f>TEXT((TIME(0,LEFT('Erwachsene-DOSB 2020'!AE44,FIND(":",'Erwachsene-DOSB 2020'!AE44)-1),RIGHT('Erwachsene-DOSB 2020'!AE44,2)))*$BC$60,"[mm]:ss")</f>
        <v>61:57</v>
      </c>
      <c r="AQ103" s="109" t="str">
        <f>TEXT((TIME(0,LEFT('Erwachsene-DOSB 2020'!AF44,FIND(":",'Erwachsene-DOSB 2020'!AF44)-1),RIGHT('Erwachsene-DOSB 2020'!AF44,2)))*$BC$60,"[mm]:ss")</f>
        <v>79:32</v>
      </c>
      <c r="AR103" s="102" t="str">
        <f>TEXT((TIME(0,LEFT('Erwachsene-DOSB 2020'!AG44,FIND(":",'Erwachsene-DOSB 2020'!AG44)-1),RIGHT('Erwachsene-DOSB 2020'!AG44,2)))*$BC$60,"[mm]:ss")</f>
        <v>70:53</v>
      </c>
      <c r="AS103" s="103" t="str">
        <f>TEXT((TIME(0,LEFT('Erwachsene-DOSB 2020'!AH44,FIND(":",'Erwachsene-DOSB 2020'!AH44)-1),RIGHT('Erwachsene-DOSB 2020'!AH44,2)))*$BC$60,"[mm]:ss")</f>
        <v>63:32</v>
      </c>
      <c r="AT103" s="109" t="str">
        <f>TEXT((TIME(0,LEFT('Erwachsene-DOSB 2020'!AI44,FIND(":",'Erwachsene-DOSB 2020'!AI44)-1),RIGHT('Erwachsene-DOSB 2020'!AI44,2)))*$BC$60,"[mm]:ss")</f>
        <v>82:05</v>
      </c>
      <c r="AU103" s="102" t="str">
        <f>TEXT((TIME(0,LEFT('Erwachsene-DOSB 2020'!AJ44,FIND(":",'Erwachsene-DOSB 2020'!AJ44)-1),RIGHT('Erwachsene-DOSB 2020'!AJ44,2)))*$BC$60,"[mm]:ss")</f>
        <v>72:59</v>
      </c>
      <c r="AV103" s="103" t="str">
        <f>TEXT((TIME(0,LEFT('Erwachsene-DOSB 2020'!AK44,FIND(":",'Erwachsene-DOSB 2020'!AK44)-1),RIGHT('Erwachsene-DOSB 2020'!AK44,2)))*$BC$60,"[mm]:ss")</f>
        <v>65:06</v>
      </c>
      <c r="AW103" s="109" t="str">
        <f>TEXT((TIME(0,LEFT('Erwachsene-DOSB 2020'!AL44,FIND(":",'Erwachsene-DOSB 2020'!AL44)-1),RIGHT('Erwachsene-DOSB 2020'!AL44,2)))*$BC$60,"[mm]:ss")</f>
        <v>85:35</v>
      </c>
      <c r="AX103" s="102" t="str">
        <f>TEXT((TIME(0,LEFT('Erwachsene-DOSB 2020'!AM44,FIND(":",'Erwachsene-DOSB 2020'!AM44)-1),RIGHT('Erwachsene-DOSB 2020'!AM44,2)))*$BC$60,"[mm]:ss")</f>
        <v>75:36</v>
      </c>
      <c r="AY103" s="103" t="str">
        <f>TEXT((TIME(0,LEFT('Erwachsene-DOSB 2020'!AN44,FIND(":",'Erwachsene-DOSB 2020'!AN44)-1),RIGHT('Erwachsene-DOSB 2020'!AN44,2)))*$BC$60,"[mm]:ss")</f>
        <v>68:15</v>
      </c>
      <c r="AZ103" s="182"/>
      <c r="BA103" s="183"/>
    </row>
    <row r="104" spans="1:53" ht="18.600000000000001" customHeight="1" x14ac:dyDescent="0.2">
      <c r="A104" s="902"/>
      <c r="B104"/>
      <c r="C104" s="844"/>
      <c r="D104" s="796"/>
      <c r="E104" s="106" t="s">
        <v>23</v>
      </c>
      <c r="F104" s="58" t="s">
        <v>504</v>
      </c>
      <c r="G104" s="101" t="str">
        <f>TEXT((TIME(0,LEFT('Erwachsene-DOSB 2020'!W12,FIND(":",'Erwachsene-DOSB 2020'!W12)-1),RIGHT('Erwachsene-DOSB 2020'!W12,2)))*$BC$61,"[mm]:ss")</f>
        <v>73:42</v>
      </c>
      <c r="H104" s="102" t="str">
        <f>TEXT((TIME(0,LEFT('Erwachsene-DOSB 2020'!X12,FIND(":",'Erwachsene-DOSB 2020'!X12)-1),RIGHT('Erwachsene-DOSB 2020'!X12,2)))*$BC$61,"[mm]:ss")</f>
        <v>64:21</v>
      </c>
      <c r="I104" s="103" t="str">
        <f>TEXT((TIME(0,LEFT('Erwachsene-DOSB 2020'!Y12,FIND(":",'Erwachsene-DOSB 2020'!Y12)-1),RIGHT('Erwachsene-DOSB 2020'!Y12,2)))*$BC$61,"[mm]:ss")</f>
        <v>56:39</v>
      </c>
      <c r="J104" s="109" t="str">
        <f>TEXT((TIME(0,LEFT('Erwachsene-DOSB 2020'!Z12,FIND(":",'Erwachsene-DOSB 2020'!Z12)-1),RIGHT('Erwachsene-DOSB 2020'!Z12,2)))*$BC$61,"[mm]:ss")</f>
        <v>75:54</v>
      </c>
      <c r="K104" s="102" t="str">
        <f>TEXT((TIME(0,LEFT('Erwachsene-DOSB 2020'!AA12,FIND(":",'Erwachsene-DOSB 2020'!AA12)-1),RIGHT('Erwachsene-DOSB 2020'!AA12,2)))*$BC$61,"[mm]:ss")</f>
        <v>67:06</v>
      </c>
      <c r="L104" s="103" t="str">
        <f>TEXT((TIME(0,LEFT('Erwachsene-DOSB 2020'!AB12,FIND(":",'Erwachsene-DOSB 2020'!AB12)-1),RIGHT('Erwachsene-DOSB 2020'!AB12,2)))*$BC$61,"[mm]:ss")</f>
        <v>58:51</v>
      </c>
      <c r="M104" s="109" t="str">
        <f>TEXT((TIME(0,LEFT('Erwachsene-DOSB 2020'!AC12,FIND(":",'Erwachsene-DOSB 2020'!AC12)-1),RIGHT('Erwachsene-DOSB 2020'!AC12,2)))*$BC$61,"[mm]:ss")</f>
        <v>78:39</v>
      </c>
      <c r="N104" s="102" t="str">
        <f>TEXT((TIME(0,LEFT('Erwachsene-DOSB 2020'!AD12,FIND(":",'Erwachsene-DOSB 2020'!AD12)-1),RIGHT('Erwachsene-DOSB 2020'!AD12,2)))*$BC$61,"[mm]:ss")</f>
        <v>69:18</v>
      </c>
      <c r="O104" s="103" t="str">
        <f>TEXT((TIME(0,LEFT('Erwachsene-DOSB 2020'!AE12,FIND(":",'Erwachsene-DOSB 2020'!AE12)-1),RIGHT('Erwachsene-DOSB 2020'!AE12,2)))*$BC$61,"[mm]:ss")</f>
        <v>61:03</v>
      </c>
      <c r="P104" s="109" t="str">
        <f>TEXT((TIME(0,LEFT('Erwachsene-DOSB 2020'!AF12,FIND(":",'Erwachsene-DOSB 2020'!AF12)-1),RIGHT('Erwachsene-DOSB 2020'!AF12,2)))*$BC$61,"[mm]:ss")</f>
        <v>81:24</v>
      </c>
      <c r="Q104" s="102" t="str">
        <f>TEXT((TIME(0,LEFT('Erwachsene-DOSB 2020'!AG12,FIND(":",'Erwachsene-DOSB 2020'!AG12)-1),RIGHT('Erwachsene-DOSB 2020'!AG12,2)))*$BC$61,"[mm]:ss")</f>
        <v>71:30</v>
      </c>
      <c r="R104" s="103" t="str">
        <f>TEXT((TIME(0,LEFT('Erwachsene-DOSB 2020'!AH12,FIND(":",'Erwachsene-DOSB 2020'!AH12)-1),RIGHT('Erwachsene-DOSB 2020'!AH12,2)))*$BC$61,"[mm]:ss")</f>
        <v>62:42</v>
      </c>
      <c r="S104" s="109" t="str">
        <f>TEXT((TIME(0,LEFT('Erwachsene-DOSB 2020'!AI12,FIND(":",'Erwachsene-DOSB 2020'!AI12)-1),RIGHT('Erwachsene-DOSB 2020'!AI12,2)))*$BC$61,"[mm]:ss")</f>
        <v>83:03</v>
      </c>
      <c r="T104" s="102" t="str">
        <f>TEXT((TIME(0,LEFT('Erwachsene-DOSB 2020'!AJ12,FIND(":",'Erwachsene-DOSB 2020'!AJ12)-1),RIGHT('Erwachsene-DOSB 2020'!AJ12,2)))*$BC$61,"[mm]:ss")</f>
        <v>73:09</v>
      </c>
      <c r="U104" s="103" t="str">
        <f>TEXT((TIME(0,LEFT('Erwachsene-DOSB 2020'!AK12,FIND(":",'Erwachsene-DOSB 2020'!AK12)-1),RIGHT('Erwachsene-DOSB 2020'!AK12,2)))*$BC$61,"[mm]:ss")</f>
        <v>64:21</v>
      </c>
      <c r="V104" s="109" t="str">
        <f>TEXT((TIME(0,LEFT('Erwachsene-DOSB 2020'!AL12,FIND(":",'Erwachsene-DOSB 2020'!AL12)-1),RIGHT('Erwachsene-DOSB 2020'!AL12,2)))*$BC$61,"[mm]:ss")</f>
        <v>85:48</v>
      </c>
      <c r="W104" s="102" t="str">
        <f>TEXT((TIME(0,LEFT('Erwachsene-DOSB 2020'!AM12,FIND(":",'Erwachsene-DOSB 2020'!AM12)-1),RIGHT('Erwachsene-DOSB 2020'!AM12,2)))*$BC$61,"[mm]:ss")</f>
        <v>75:21</v>
      </c>
      <c r="X104" s="103" t="str">
        <f>TEXT((TIME(0,LEFT('Erwachsene-DOSB 2020'!AN12,FIND(":",'Erwachsene-DOSB 2020'!AN12)-1),RIGHT('Erwachsene-DOSB 2020'!AN12,2)))*$BC$61,"[mm]:ss")</f>
        <v>66:33</v>
      </c>
      <c r="Y104" s="182"/>
      <c r="Z104" s="183"/>
      <c r="AB104" s="902"/>
      <c r="AC104"/>
      <c r="AD104" s="844"/>
      <c r="AE104" s="796"/>
      <c r="AF104" s="106" t="s">
        <v>23</v>
      </c>
      <c r="AG104" s="58" t="s">
        <v>504</v>
      </c>
      <c r="AH104" s="101" t="str">
        <f>TEXT((TIME(0,LEFT('Erwachsene-DOSB 2020'!W45,FIND(":",'Erwachsene-DOSB 2020'!W45)-1),RIGHT('Erwachsene-DOSB 2020'!W45,2)))*$BC$61,"[mm]:ss")</f>
        <v>72:36</v>
      </c>
      <c r="AI104" s="102" t="str">
        <f>TEXT((TIME(0,LEFT('Erwachsene-DOSB 2020'!X45,FIND(":",'Erwachsene-DOSB 2020'!X45)-1),RIGHT('Erwachsene-DOSB 2020'!X45,2)))*$BC$61,"[mm]:ss")</f>
        <v>60:30</v>
      </c>
      <c r="AJ104" s="103" t="str">
        <f>TEXT((TIME(0,LEFT('Erwachsene-DOSB 2020'!Y45,FIND(":",'Erwachsene-DOSB 2020'!Y45)-1),RIGHT('Erwachsene-DOSB 2020'!Y45,2)))*$BC$61,"[mm]:ss")</f>
        <v>49:30</v>
      </c>
      <c r="AK104" s="109" t="str">
        <f>TEXT((TIME(0,LEFT('Erwachsene-DOSB 2020'!Z45,FIND(":",'Erwachsene-DOSB 2020'!Z45)-1),RIGHT('Erwachsene-DOSB 2020'!Z45,2)))*$BC$61,"[mm]:ss")</f>
        <v>75:21</v>
      </c>
      <c r="AL104" s="102" t="str">
        <f>TEXT((TIME(0,LEFT('Erwachsene-DOSB 2020'!AA45,FIND(":",'Erwachsene-DOSB 2020'!AA45)-1),RIGHT('Erwachsene-DOSB 2020'!AA45,2)))*$BC$61,"[mm]:ss")</f>
        <v>62:42</v>
      </c>
      <c r="AM104" s="103" t="str">
        <f>TEXT((TIME(0,LEFT('Erwachsene-DOSB 2020'!AB45,FIND(":",'Erwachsene-DOSB 2020'!AB45)-1),RIGHT('Erwachsene-DOSB 2020'!AB45,2)))*$BC$61,"[mm]:ss")</f>
        <v>51:09</v>
      </c>
      <c r="AN104" s="109" t="str">
        <f>TEXT((TIME(0,LEFT('Erwachsene-DOSB 2020'!AC45,FIND(":",'Erwachsene-DOSB 2020'!AC45)-1),RIGHT('Erwachsene-DOSB 2020'!AC45,2)))*$BC$61,"[mm]:ss")</f>
        <v>77:33</v>
      </c>
      <c r="AO104" s="102" t="str">
        <f>TEXT((TIME(0,LEFT('Erwachsene-DOSB 2020'!AD45,FIND(":",'Erwachsene-DOSB 2020'!AD45)-1),RIGHT('Erwachsene-DOSB 2020'!AD45,2)))*$BC$61,"[mm]:ss")</f>
        <v>64:21</v>
      </c>
      <c r="AP104" s="103" t="str">
        <f>TEXT((TIME(0,LEFT('Erwachsene-DOSB 2020'!AE45,FIND(":",'Erwachsene-DOSB 2020'!AE45)-1),RIGHT('Erwachsene-DOSB 2020'!AE45,2)))*$BC$61,"[mm]:ss")</f>
        <v>52:15</v>
      </c>
      <c r="AQ104" s="109" t="str">
        <f>TEXT((TIME(0,LEFT('Erwachsene-DOSB 2020'!AF45,FIND(":",'Erwachsene-DOSB 2020'!AF45)-1),RIGHT('Erwachsene-DOSB 2020'!AF45,2)))*$BC$61,"[mm]:ss")</f>
        <v>78:39</v>
      </c>
      <c r="AR104" s="102" t="str">
        <f>TEXT((TIME(0,LEFT('Erwachsene-DOSB 2020'!AG45,FIND(":",'Erwachsene-DOSB 2020'!AG45)-1),RIGHT('Erwachsene-DOSB 2020'!AG45,2)))*$BC$61,"[mm]:ss")</f>
        <v>66:00</v>
      </c>
      <c r="AS104" s="103" t="str">
        <f>TEXT((TIME(0,LEFT('Erwachsene-DOSB 2020'!AH45,FIND(":",'Erwachsene-DOSB 2020'!AH45)-1),RIGHT('Erwachsene-DOSB 2020'!AH45,2)))*$BC$61,"[mm]:ss")</f>
        <v>52:48</v>
      </c>
      <c r="AT104" s="109" t="str">
        <f>TEXT((TIME(0,LEFT('Erwachsene-DOSB 2020'!AI45,FIND(":",'Erwachsene-DOSB 2020'!AI45)-1),RIGHT('Erwachsene-DOSB 2020'!AI45,2)))*$BC$61,"[mm]:ss")</f>
        <v>79:45</v>
      </c>
      <c r="AU104" s="102" t="str">
        <f>TEXT((TIME(0,LEFT('Erwachsene-DOSB 2020'!AJ45,FIND(":",'Erwachsene-DOSB 2020'!AJ45)-1),RIGHT('Erwachsene-DOSB 2020'!AJ45,2)))*$BC$61,"[mm]:ss")</f>
        <v>66:33</v>
      </c>
      <c r="AV104" s="103" t="str">
        <f>TEXT((TIME(0,LEFT('Erwachsene-DOSB 2020'!AK45,FIND(":",'Erwachsene-DOSB 2020'!AK45)-1),RIGHT('Erwachsene-DOSB 2020'!AK45,2)))*$BC$61,"[mm]:ss")</f>
        <v>53:21</v>
      </c>
      <c r="AW104" s="109" t="str">
        <f>TEXT((TIME(0,LEFT('Erwachsene-DOSB 2020'!AL45,FIND(":",'Erwachsene-DOSB 2020'!AL45)-1),RIGHT('Erwachsene-DOSB 2020'!AL45,2)))*$BC$61,"[mm]:ss")</f>
        <v>80:51</v>
      </c>
      <c r="AX104" s="102" t="str">
        <f>TEXT((TIME(0,LEFT('Erwachsene-DOSB 2020'!AM45,FIND(":",'Erwachsene-DOSB 2020'!AM45)-1),RIGHT('Erwachsene-DOSB 2020'!AM45,2)))*$BC$61,"[mm]:ss")</f>
        <v>67:39</v>
      </c>
      <c r="AY104" s="103" t="str">
        <f>TEXT((TIME(0,LEFT('Erwachsene-DOSB 2020'!AN45,FIND(":",'Erwachsene-DOSB 2020'!AN45)-1),RIGHT('Erwachsene-DOSB 2020'!AN45,2)))*$BC$61,"[mm]:ss")</f>
        <v>54:27</v>
      </c>
      <c r="AZ104" s="182"/>
      <c r="BA104" s="183"/>
    </row>
    <row r="105" spans="1:53" ht="18.600000000000001" customHeight="1" x14ac:dyDescent="0.2">
      <c r="A105" s="902"/>
      <c r="B105"/>
      <c r="C105" s="844"/>
      <c r="D105" s="796"/>
      <c r="E105" s="106" t="s">
        <v>24</v>
      </c>
      <c r="F105" s="58" t="s">
        <v>427</v>
      </c>
      <c r="G105" s="160">
        <f>H105*(1-$BE$62)</f>
        <v>303.75</v>
      </c>
      <c r="H105" s="149">
        <f>W62-12.5</f>
        <v>337.5</v>
      </c>
      <c r="I105" s="150">
        <f>H105*(1+$BE$62)</f>
        <v>371.25000000000006</v>
      </c>
      <c r="J105" s="160">
        <f>K105*(1-$BE$62)</f>
        <v>292.5</v>
      </c>
      <c r="K105" s="149">
        <f>H105-12.5</f>
        <v>325</v>
      </c>
      <c r="L105" s="150">
        <f>K105*(1+$BE$62)</f>
        <v>357.50000000000006</v>
      </c>
      <c r="M105" s="160">
        <f>N105*(1-$BE$62)</f>
        <v>281.25</v>
      </c>
      <c r="N105" s="149">
        <f>K105-12.5</f>
        <v>312.5</v>
      </c>
      <c r="O105" s="150">
        <f>N105*(1+$BE$62)</f>
        <v>343.75</v>
      </c>
      <c r="P105" s="160">
        <f>Q105*(1-$BE$62)</f>
        <v>270</v>
      </c>
      <c r="Q105" s="149">
        <f>N105-12.5</f>
        <v>300</v>
      </c>
      <c r="R105" s="150">
        <f>Q105*(1+$BE$62)</f>
        <v>330</v>
      </c>
      <c r="S105" s="160">
        <f>T105*(1-$BE$62)</f>
        <v>258.75</v>
      </c>
      <c r="T105" s="149">
        <f>Q105-12.5</f>
        <v>287.5</v>
      </c>
      <c r="U105" s="150">
        <f>T105*(1+$BE$62)</f>
        <v>316.25</v>
      </c>
      <c r="V105" s="160">
        <f>W105*(1-$BE$62)</f>
        <v>247.5</v>
      </c>
      <c r="W105" s="149">
        <f>T105-12.5</f>
        <v>275</v>
      </c>
      <c r="X105" s="150">
        <f>W105*(1+$BE$62)</f>
        <v>302.5</v>
      </c>
      <c r="Y105" s="182"/>
      <c r="Z105" s="183"/>
      <c r="AB105" s="902"/>
      <c r="AC105"/>
      <c r="AD105" s="844"/>
      <c r="AE105" s="796"/>
      <c r="AF105" s="106" t="s">
        <v>24</v>
      </c>
      <c r="AG105" s="58" t="s">
        <v>427</v>
      </c>
      <c r="AH105" s="160">
        <f>AI105*(1-$BE$62)</f>
        <v>362.25</v>
      </c>
      <c r="AI105" s="149">
        <f>AX62-12.5</f>
        <v>402.5</v>
      </c>
      <c r="AJ105" s="150">
        <f>AI105*(1+$BE$62)</f>
        <v>442.75000000000006</v>
      </c>
      <c r="AK105" s="160">
        <f>AL105*(1-$BE$62)</f>
        <v>351</v>
      </c>
      <c r="AL105" s="149">
        <f>AI105-12.5</f>
        <v>390</v>
      </c>
      <c r="AM105" s="150">
        <f>AL105*(1+$BE$62)</f>
        <v>429.00000000000006</v>
      </c>
      <c r="AN105" s="160">
        <f>AO105*(1-$BE$62)</f>
        <v>339.75</v>
      </c>
      <c r="AO105" s="149">
        <f>AL105-12.5</f>
        <v>377.5</v>
      </c>
      <c r="AP105" s="150">
        <f>AO105*(1+$BE$62)</f>
        <v>415.25000000000006</v>
      </c>
      <c r="AQ105" s="160">
        <f>AR105*(1-$BE$62)</f>
        <v>328.5</v>
      </c>
      <c r="AR105" s="149">
        <f>AO105-12.5</f>
        <v>365</v>
      </c>
      <c r="AS105" s="150">
        <f>AR105*(1+$BE$62)</f>
        <v>401.50000000000006</v>
      </c>
      <c r="AT105" s="160">
        <f>AU105*(1-$BE$62)</f>
        <v>317.25</v>
      </c>
      <c r="AU105" s="149">
        <f>AR105-12.5</f>
        <v>352.5</v>
      </c>
      <c r="AV105" s="150">
        <f>AU105*(1+$BE$62)</f>
        <v>387.75000000000006</v>
      </c>
      <c r="AW105" s="160">
        <f>AX105*(1-$BE$62)</f>
        <v>306</v>
      </c>
      <c r="AX105" s="149">
        <f>AU105-12.5</f>
        <v>340</v>
      </c>
      <c r="AY105" s="150">
        <f>AX105*(1+$BE$62)</f>
        <v>374.00000000000006</v>
      </c>
      <c r="AZ105" s="182"/>
      <c r="BA105" s="183"/>
    </row>
    <row r="106" spans="1:53" ht="18.600000000000001" customHeight="1" x14ac:dyDescent="0.2">
      <c r="A106" s="902"/>
      <c r="B106"/>
      <c r="C106" s="844"/>
      <c r="D106" s="796"/>
      <c r="E106" s="106" t="s">
        <v>25</v>
      </c>
      <c r="F106" s="58" t="s">
        <v>428</v>
      </c>
      <c r="G106" s="160">
        <f>H106*(1-$BE$62)</f>
        <v>432</v>
      </c>
      <c r="H106" s="149">
        <f>W63-15</f>
        <v>480</v>
      </c>
      <c r="I106" s="150">
        <f>H106*(1+$BE$62)</f>
        <v>528</v>
      </c>
      <c r="J106" s="160">
        <f>K106*(1-$BE$62)</f>
        <v>418.5</v>
      </c>
      <c r="K106" s="149">
        <f>H106-15</f>
        <v>465</v>
      </c>
      <c r="L106" s="150">
        <f>K106*(1+$BE$62)</f>
        <v>511.50000000000006</v>
      </c>
      <c r="M106" s="160">
        <f>N106*(1-$BE$62)</f>
        <v>405</v>
      </c>
      <c r="N106" s="149">
        <f>K106-15</f>
        <v>450</v>
      </c>
      <c r="O106" s="150">
        <f>N106*(1+$BE$62)</f>
        <v>495.00000000000006</v>
      </c>
      <c r="P106" s="160">
        <f>Q106*(1-$BE$62)</f>
        <v>391.5</v>
      </c>
      <c r="Q106" s="149">
        <f>N106-15</f>
        <v>435</v>
      </c>
      <c r="R106" s="150">
        <f>Q106*(1+$BE$62)</f>
        <v>478.50000000000006</v>
      </c>
      <c r="S106" s="160">
        <f>T106*(1-$BE$62)</f>
        <v>378</v>
      </c>
      <c r="T106" s="149">
        <f>Q106-15</f>
        <v>420</v>
      </c>
      <c r="U106" s="150">
        <f>T106*(1+$BE$62)</f>
        <v>462.00000000000006</v>
      </c>
      <c r="V106" s="160">
        <f>W106*(1-$BE$62)</f>
        <v>364.5</v>
      </c>
      <c r="W106" s="149">
        <f>T106-15</f>
        <v>405</v>
      </c>
      <c r="X106" s="150">
        <f>W106*(1+$BE$62)</f>
        <v>445.50000000000006</v>
      </c>
      <c r="Y106" s="182"/>
      <c r="Z106" s="183"/>
      <c r="AB106" s="902"/>
      <c r="AC106"/>
      <c r="AD106" s="844"/>
      <c r="AE106" s="796"/>
      <c r="AF106" s="106" t="s">
        <v>25</v>
      </c>
      <c r="AG106" s="58" t="s">
        <v>428</v>
      </c>
      <c r="AH106" s="160">
        <f>AI106*(1-$BE$62)</f>
        <v>499.5</v>
      </c>
      <c r="AI106" s="149">
        <f>AX63-15</f>
        <v>555</v>
      </c>
      <c r="AJ106" s="150">
        <f>AI106*(1+$BE$62)</f>
        <v>610.5</v>
      </c>
      <c r="AK106" s="160">
        <f>AL106*(1-$BE$62)</f>
        <v>486</v>
      </c>
      <c r="AL106" s="149">
        <f>AI106-15</f>
        <v>540</v>
      </c>
      <c r="AM106" s="150">
        <f>AL106*(1+$BE$62)</f>
        <v>594</v>
      </c>
      <c r="AN106" s="160">
        <f>AO106*(1-$BE$62)</f>
        <v>472.5</v>
      </c>
      <c r="AO106" s="149">
        <f>AL106-15</f>
        <v>525</v>
      </c>
      <c r="AP106" s="150">
        <f>AO106*(1+$BE$62)</f>
        <v>577.5</v>
      </c>
      <c r="AQ106" s="160">
        <f>AR106*(1-$BE$62)</f>
        <v>459</v>
      </c>
      <c r="AR106" s="149">
        <f>AO106-15</f>
        <v>510</v>
      </c>
      <c r="AS106" s="150">
        <f>AR106*(1+$BE$62)</f>
        <v>561</v>
      </c>
      <c r="AT106" s="160">
        <f>AU106*(1-$BE$62)</f>
        <v>445.5</v>
      </c>
      <c r="AU106" s="149">
        <f>AR106-15</f>
        <v>495</v>
      </c>
      <c r="AV106" s="150">
        <f>AU106*(1+$BE$62)</f>
        <v>544.5</v>
      </c>
      <c r="AW106" s="160">
        <f>AX106*(1-$BE$62)</f>
        <v>432</v>
      </c>
      <c r="AX106" s="149">
        <f>AU106-15</f>
        <v>480</v>
      </c>
      <c r="AY106" s="150">
        <f>AX106*(1+$BE$62)</f>
        <v>528</v>
      </c>
      <c r="AZ106" s="182"/>
      <c r="BA106" s="183"/>
    </row>
    <row r="107" spans="1:53" ht="18.600000000000001" customHeight="1" x14ac:dyDescent="0.2">
      <c r="A107" s="902"/>
      <c r="B107"/>
      <c r="C107" s="844"/>
      <c r="D107" s="796"/>
      <c r="E107" s="106" t="s">
        <v>44</v>
      </c>
      <c r="F107" s="58" t="s">
        <v>429</v>
      </c>
      <c r="G107" s="160">
        <f>H107*(1-$BE$62)</f>
        <v>378</v>
      </c>
      <c r="H107" s="149">
        <f>W64-15</f>
        <v>420</v>
      </c>
      <c r="I107" s="150">
        <f>H107*(1+$BE$62)</f>
        <v>462.00000000000006</v>
      </c>
      <c r="J107" s="160">
        <f>K107*(1-$BE$62)</f>
        <v>364.5</v>
      </c>
      <c r="K107" s="149">
        <f>H107-15</f>
        <v>405</v>
      </c>
      <c r="L107" s="150">
        <f>K107*(1+$BE$62)</f>
        <v>445.50000000000006</v>
      </c>
      <c r="M107" s="160">
        <f>N107*(1-$BE$62)</f>
        <v>351</v>
      </c>
      <c r="N107" s="149">
        <f>K107-15</f>
        <v>390</v>
      </c>
      <c r="O107" s="150">
        <f>N107*(1+$BE$62)</f>
        <v>429.00000000000006</v>
      </c>
      <c r="P107" s="160">
        <f>Q107*(1-$BE$62)</f>
        <v>337.5</v>
      </c>
      <c r="Q107" s="149">
        <f>N107-15</f>
        <v>375</v>
      </c>
      <c r="R107" s="150">
        <f>Q107*(1+$BE$62)</f>
        <v>412.50000000000006</v>
      </c>
      <c r="S107" s="160">
        <f>T107*(1-$BE$62)</f>
        <v>324</v>
      </c>
      <c r="T107" s="149">
        <f>Q107-15</f>
        <v>360</v>
      </c>
      <c r="U107" s="150">
        <f>T107*(1+$BE$62)</f>
        <v>396.00000000000006</v>
      </c>
      <c r="V107" s="160">
        <f>W107*(1-$BE$62)</f>
        <v>310.5</v>
      </c>
      <c r="W107" s="149">
        <f>T107-15</f>
        <v>345</v>
      </c>
      <c r="X107" s="150">
        <f>W107*(1+$BE$62)</f>
        <v>379.50000000000006</v>
      </c>
      <c r="Y107" s="182"/>
      <c r="Z107" s="183"/>
      <c r="AB107" s="902"/>
      <c r="AC107"/>
      <c r="AD107" s="844"/>
      <c r="AE107" s="796"/>
      <c r="AF107" s="106" t="s">
        <v>44</v>
      </c>
      <c r="AG107" s="58" t="s">
        <v>429</v>
      </c>
      <c r="AH107" s="160">
        <f>AI107*(1-$BE$62)</f>
        <v>441</v>
      </c>
      <c r="AI107" s="149">
        <f>AX64-15</f>
        <v>490</v>
      </c>
      <c r="AJ107" s="150">
        <f>AI107*(1+$BE$62)</f>
        <v>539</v>
      </c>
      <c r="AK107" s="160">
        <f>AL107*(1-$BE$62)</f>
        <v>427.5</v>
      </c>
      <c r="AL107" s="149">
        <f>AI107-15</f>
        <v>475</v>
      </c>
      <c r="AM107" s="150">
        <f>AL107*(1+$BE$62)</f>
        <v>522.5</v>
      </c>
      <c r="AN107" s="160">
        <f>AO107*(1-$BE$62)</f>
        <v>414</v>
      </c>
      <c r="AO107" s="149">
        <f>AL107-15</f>
        <v>460</v>
      </c>
      <c r="AP107" s="150">
        <f>AO107*(1+$BE$62)</f>
        <v>506.00000000000006</v>
      </c>
      <c r="AQ107" s="160">
        <f>AR107*(1-$BE$62)</f>
        <v>400.5</v>
      </c>
      <c r="AR107" s="149">
        <f>AO107-15</f>
        <v>445</v>
      </c>
      <c r="AS107" s="150">
        <f>AR107*(1+$BE$62)</f>
        <v>489.50000000000006</v>
      </c>
      <c r="AT107" s="160">
        <f>AU107*(1-$BE$62)</f>
        <v>387</v>
      </c>
      <c r="AU107" s="149">
        <f>AR107-15</f>
        <v>430</v>
      </c>
      <c r="AV107" s="150">
        <f>AU107*(1+$BE$62)</f>
        <v>473.00000000000006</v>
      </c>
      <c r="AW107" s="160">
        <f>AX107*(1-$BE$62)</f>
        <v>373.5</v>
      </c>
      <c r="AX107" s="149">
        <f>AU107-15</f>
        <v>415</v>
      </c>
      <c r="AY107" s="150">
        <f>AX107*(1+$BE$62)</f>
        <v>456.50000000000006</v>
      </c>
      <c r="AZ107" s="182"/>
      <c r="BA107" s="183"/>
    </row>
    <row r="108" spans="1:53" ht="18.600000000000001" customHeight="1" thickBot="1" x14ac:dyDescent="0.25">
      <c r="A108" s="902"/>
      <c r="B108"/>
      <c r="C108" s="845"/>
      <c r="D108" s="797"/>
      <c r="E108" s="106" t="s">
        <v>48</v>
      </c>
      <c r="F108" s="163" t="s">
        <v>430</v>
      </c>
      <c r="G108" s="164">
        <f>H108*(1-$BE$62)</f>
        <v>382.5</v>
      </c>
      <c r="H108" s="165">
        <f>W65-15</f>
        <v>425</v>
      </c>
      <c r="I108" s="166">
        <f>H108*(1+$BE$62)</f>
        <v>467.50000000000006</v>
      </c>
      <c r="J108" s="164">
        <f>K108*(1-$BE$62)</f>
        <v>369</v>
      </c>
      <c r="K108" s="165">
        <f>H108-15</f>
        <v>410</v>
      </c>
      <c r="L108" s="166">
        <f>K108*(1+$BE$62)</f>
        <v>451.00000000000006</v>
      </c>
      <c r="M108" s="164">
        <f>N108*(1-$BE$62)</f>
        <v>355.5</v>
      </c>
      <c r="N108" s="165">
        <f>K108-15</f>
        <v>395</v>
      </c>
      <c r="O108" s="166">
        <f>N108*(1+$BE$62)</f>
        <v>434.50000000000006</v>
      </c>
      <c r="P108" s="164">
        <f>Q108*(1-$BE$62)</f>
        <v>342</v>
      </c>
      <c r="Q108" s="165">
        <f>N108-15</f>
        <v>380</v>
      </c>
      <c r="R108" s="166">
        <f>Q108*(1+$BE$62)</f>
        <v>418.00000000000006</v>
      </c>
      <c r="S108" s="164">
        <f>T108*(1-$BE$62)</f>
        <v>328.5</v>
      </c>
      <c r="T108" s="165">
        <f>Q108-15</f>
        <v>365</v>
      </c>
      <c r="U108" s="166">
        <f>T108*(1+$BE$62)</f>
        <v>401.50000000000006</v>
      </c>
      <c r="V108" s="164">
        <f>W108*(1-$BE$62)</f>
        <v>315</v>
      </c>
      <c r="W108" s="165">
        <f>T108-15</f>
        <v>350</v>
      </c>
      <c r="X108" s="166">
        <f>W108*(1+$BE$62)</f>
        <v>385.00000000000006</v>
      </c>
      <c r="Y108" s="186"/>
      <c r="Z108" s="187"/>
      <c r="AB108" s="902"/>
      <c r="AC108"/>
      <c r="AD108" s="845"/>
      <c r="AE108" s="797"/>
      <c r="AF108" s="106" t="s">
        <v>48</v>
      </c>
      <c r="AG108" s="163" t="s">
        <v>430</v>
      </c>
      <c r="AH108" s="164">
        <f>AI108*(1-$BE$62)</f>
        <v>445.5</v>
      </c>
      <c r="AI108" s="165">
        <f>AX65-15</f>
        <v>495</v>
      </c>
      <c r="AJ108" s="166">
        <f>AI108*(1+$BE$62)</f>
        <v>544.5</v>
      </c>
      <c r="AK108" s="164">
        <f>AL108*(1-$BE$62)</f>
        <v>432</v>
      </c>
      <c r="AL108" s="165">
        <f>AI108-15</f>
        <v>480</v>
      </c>
      <c r="AM108" s="166">
        <f>AL108*(1+$BE$62)</f>
        <v>528</v>
      </c>
      <c r="AN108" s="164">
        <f>AO108*(1-$BE$62)</f>
        <v>418.5</v>
      </c>
      <c r="AO108" s="165">
        <f>AL108-15</f>
        <v>465</v>
      </c>
      <c r="AP108" s="166">
        <f>AO108*(1+$BE$62)</f>
        <v>511.50000000000006</v>
      </c>
      <c r="AQ108" s="164">
        <f>AR108*(1-$BE$62)</f>
        <v>405</v>
      </c>
      <c r="AR108" s="165">
        <f>AO108-15</f>
        <v>450</v>
      </c>
      <c r="AS108" s="166">
        <f>AR108*(1+$BE$62)</f>
        <v>495.00000000000006</v>
      </c>
      <c r="AT108" s="164">
        <f>AU108*(1-$BE$62)</f>
        <v>391.5</v>
      </c>
      <c r="AU108" s="165">
        <f>AR108-15</f>
        <v>435</v>
      </c>
      <c r="AV108" s="166">
        <f>AU108*(1+$BE$62)</f>
        <v>478.50000000000006</v>
      </c>
      <c r="AW108" s="164">
        <f>AX108*(1-$BE$62)</f>
        <v>378</v>
      </c>
      <c r="AX108" s="165">
        <f>AU108-15</f>
        <v>420</v>
      </c>
      <c r="AY108" s="166">
        <f>AX108*(1+$BE$62)</f>
        <v>462.00000000000006</v>
      </c>
      <c r="AZ108" s="186"/>
      <c r="BA108" s="187"/>
    </row>
    <row r="109" spans="1:53" ht="18.600000000000001" customHeight="1" x14ac:dyDescent="0.2">
      <c r="A109" s="902"/>
      <c r="B109"/>
      <c r="C109" s="843">
        <v>2</v>
      </c>
      <c r="D109" s="795" t="s">
        <v>65</v>
      </c>
      <c r="E109" s="601" t="s">
        <v>16</v>
      </c>
      <c r="F109" s="524" t="s">
        <v>609</v>
      </c>
      <c r="G109" s="141">
        <f>'Erwachsene-DOSB 2020'!W13*$BC$66</f>
        <v>4.2750000000000004</v>
      </c>
      <c r="H109" s="132">
        <f>'Erwachsene-DOSB 2020'!X13*$BC$66</f>
        <v>5.8500000000000005</v>
      </c>
      <c r="I109" s="133">
        <f>'Erwachsene-DOSB 2020'!Y13*$BC$66</f>
        <v>7.2</v>
      </c>
      <c r="J109" s="134">
        <f>'Erwachsene-DOSB 2020'!Z13*$BC$66</f>
        <v>3.8250000000000002</v>
      </c>
      <c r="K109" s="132">
        <f>'Erwachsene-DOSB 2020'!AA13*$BC$66</f>
        <v>5.4</v>
      </c>
      <c r="L109" s="133">
        <f>'Erwachsene-DOSB 2020'!AB13*$BC$66</f>
        <v>6.9750000000000005</v>
      </c>
      <c r="M109" s="134">
        <f>'Erwachsene-DOSB 2020'!AC13*$BC$66</f>
        <v>3.6</v>
      </c>
      <c r="N109" s="132">
        <f>'Erwachsene-DOSB 2020'!AD13*$BC$66</f>
        <v>5.1749999999999998</v>
      </c>
      <c r="O109" s="133">
        <f>'Erwachsene-DOSB 2020'!AE13*$BC$66</f>
        <v>6.75</v>
      </c>
      <c r="P109" s="134">
        <f>'Erwachsene-DOSB 2020'!AF13*$BC$66</f>
        <v>3.375</v>
      </c>
      <c r="Q109" s="132">
        <f>'Erwachsene-DOSB 2020'!AG13*$BC$66</f>
        <v>4.95</v>
      </c>
      <c r="R109" s="133">
        <f>'Erwachsene-DOSB 2020'!AH13*$BC$66</f>
        <v>6.5250000000000004</v>
      </c>
      <c r="S109" s="134">
        <f>'Erwachsene-DOSB 2020'!AI13*$BC$66</f>
        <v>3.15</v>
      </c>
      <c r="T109" s="132">
        <f>'Erwachsene-DOSB 2020'!AJ13*$BC$66</f>
        <v>4.7250000000000005</v>
      </c>
      <c r="U109" s="133">
        <f>'Erwachsene-DOSB 2020'!AK13*$BC$66</f>
        <v>6.3</v>
      </c>
      <c r="V109" s="134">
        <f>'Erwachsene-DOSB 2020'!AL13*$BC$66</f>
        <v>2.9250000000000003</v>
      </c>
      <c r="W109" s="132">
        <f>'Erwachsene-DOSB 2020'!AM13*$BC$66</f>
        <v>4.5</v>
      </c>
      <c r="X109" s="133">
        <f>'Erwachsene-DOSB 2020'!AN13*$BC$66</f>
        <v>6.0750000000000002</v>
      </c>
      <c r="Y109" s="180"/>
      <c r="Z109" s="181"/>
      <c r="AB109" s="902"/>
      <c r="AC109"/>
      <c r="AD109" s="843">
        <v>2</v>
      </c>
      <c r="AE109" s="795" t="s">
        <v>65</v>
      </c>
      <c r="AF109" s="601" t="s">
        <v>16</v>
      </c>
      <c r="AG109" s="524" t="s">
        <v>609</v>
      </c>
      <c r="AH109" s="141">
        <f>'Erwachsene-DOSB 2020'!W46*$BC$66</f>
        <v>6.3</v>
      </c>
      <c r="AI109" s="132">
        <f>'Erwachsene-DOSB 2020'!X46*$BC$66</f>
        <v>7.875</v>
      </c>
      <c r="AJ109" s="133">
        <f>'Erwachsene-DOSB 2020'!Y46*$BC$66</f>
        <v>9.4500000000000011</v>
      </c>
      <c r="AK109" s="134">
        <f>'Erwachsene-DOSB 2020'!Z46*$BC$66</f>
        <v>5.8500000000000005</v>
      </c>
      <c r="AL109" s="132">
        <f>'Erwachsene-DOSB 2020'!AA46*$BC$66</f>
        <v>7.65</v>
      </c>
      <c r="AM109" s="133">
        <f>'Erwachsene-DOSB 2020'!AB46*$BC$66</f>
        <v>9.2249999999999996</v>
      </c>
      <c r="AN109" s="134">
        <f>'Erwachsene-DOSB 2020'!AC46*$BC$66</f>
        <v>5.4</v>
      </c>
      <c r="AO109" s="132">
        <f>'Erwachsene-DOSB 2020'!AD46*$BC$66</f>
        <v>7.4249999999999998</v>
      </c>
      <c r="AP109" s="133">
        <f>'Erwachsene-DOSB 2020'!AE46*$BC$66</f>
        <v>9</v>
      </c>
      <c r="AQ109" s="134">
        <f>'Erwachsene-DOSB 2020'!AF46*$BC$66</f>
        <v>5.1749999999999998</v>
      </c>
      <c r="AR109" s="132">
        <f>'Erwachsene-DOSB 2020'!AG46*$BC$66</f>
        <v>6.9750000000000005</v>
      </c>
      <c r="AS109" s="133">
        <f>'Erwachsene-DOSB 2020'!AH46*$BC$66</f>
        <v>8.7750000000000004</v>
      </c>
      <c r="AT109" s="134">
        <f>'Erwachsene-DOSB 2020'!AI46*$BC$66</f>
        <v>4.7250000000000005</v>
      </c>
      <c r="AU109" s="132">
        <f>'Erwachsene-DOSB 2020'!AJ46*$BC$66</f>
        <v>6.5250000000000004</v>
      </c>
      <c r="AV109" s="133">
        <f>'Erwachsene-DOSB 2020'!AK46*$BC$66</f>
        <v>8.3250000000000011</v>
      </c>
      <c r="AW109" s="134">
        <f>'Erwachsene-DOSB 2020'!AL46*$BC$66</f>
        <v>4.5</v>
      </c>
      <c r="AX109" s="132">
        <f>'Erwachsene-DOSB 2020'!AM46*$BC$66</f>
        <v>6.3</v>
      </c>
      <c r="AY109" s="133">
        <f>'Erwachsene-DOSB 2020'!AN46*$BC$66</f>
        <v>8.1</v>
      </c>
      <c r="AZ109" s="180"/>
      <c r="BA109" s="181"/>
    </row>
    <row r="110" spans="1:53" ht="18.600000000000001" customHeight="1" x14ac:dyDescent="0.2">
      <c r="A110" s="902"/>
      <c r="B110"/>
      <c r="C110" s="845"/>
      <c r="D110" s="796"/>
      <c r="E110" s="801" t="s">
        <v>17</v>
      </c>
      <c r="F110" s="793" t="s">
        <v>26</v>
      </c>
      <c r="G110" s="826" t="s">
        <v>219</v>
      </c>
      <c r="H110" s="827"/>
      <c r="I110" s="828"/>
      <c r="J110" s="826" t="s">
        <v>96</v>
      </c>
      <c r="K110" s="827"/>
      <c r="L110" s="827"/>
      <c r="M110" s="827"/>
      <c r="N110" s="827"/>
      <c r="O110" s="827"/>
      <c r="P110" s="827"/>
      <c r="Q110" s="827"/>
      <c r="R110" s="827"/>
      <c r="S110" s="827"/>
      <c r="T110" s="827"/>
      <c r="U110" s="827"/>
      <c r="V110" s="827"/>
      <c r="W110" s="827"/>
      <c r="X110" s="828"/>
      <c r="Y110" s="182"/>
      <c r="Z110" s="188"/>
      <c r="AB110" s="902"/>
      <c r="AC110"/>
      <c r="AD110" s="845"/>
      <c r="AE110" s="796"/>
      <c r="AF110" s="801" t="s">
        <v>17</v>
      </c>
      <c r="AG110" s="793" t="s">
        <v>26</v>
      </c>
      <c r="AH110" s="826" t="s">
        <v>416</v>
      </c>
      <c r="AI110" s="827"/>
      <c r="AJ110" s="828"/>
      <c r="AK110" s="826" t="s">
        <v>415</v>
      </c>
      <c r="AL110" s="827"/>
      <c r="AM110" s="827"/>
      <c r="AN110" s="827"/>
      <c r="AO110" s="827"/>
      <c r="AP110" s="828"/>
      <c r="AQ110" s="826" t="s">
        <v>220</v>
      </c>
      <c r="AR110" s="827"/>
      <c r="AS110" s="827"/>
      <c r="AT110" s="827"/>
      <c r="AU110" s="827"/>
      <c r="AV110" s="828"/>
      <c r="AW110" s="826" t="s">
        <v>219</v>
      </c>
      <c r="AX110" s="827"/>
      <c r="AY110" s="828"/>
      <c r="AZ110" s="182"/>
      <c r="BA110" s="188"/>
    </row>
    <row r="111" spans="1:53" ht="18.600000000000001" customHeight="1" x14ac:dyDescent="0.2">
      <c r="A111" s="902"/>
      <c r="B111"/>
      <c r="C111" s="845"/>
      <c r="D111" s="796"/>
      <c r="E111" s="792"/>
      <c r="F111" s="794"/>
      <c r="G111" s="13">
        <f>'Erwachsene-DOSB 2020'!W15*$BC$68</f>
        <v>4.9874999999999998</v>
      </c>
      <c r="H111" s="12">
        <f>'Erwachsene-DOSB 2020'!X15*$BC$68</f>
        <v>5.4624999999999995</v>
      </c>
      <c r="I111" s="15">
        <f>'Erwachsene-DOSB 2020'!Y15*$BC$68</f>
        <v>5.9375</v>
      </c>
      <c r="J111" s="59">
        <f>'Erwachsene-DOSB 2020'!Z15*$BC$68</f>
        <v>4.9874999999999998</v>
      </c>
      <c r="K111" s="12">
        <f>'Erwachsene-DOSB 2020'!AA15*$BC$68</f>
        <v>5.6999999999999993</v>
      </c>
      <c r="L111" s="15">
        <f>'Erwachsene-DOSB 2020'!AB15*$BC$68</f>
        <v>6.6499999999999995</v>
      </c>
      <c r="M111" s="59">
        <f>'Erwachsene-DOSB 2020'!AC15*$BC$68</f>
        <v>4.75</v>
      </c>
      <c r="N111" s="12">
        <f>'Erwachsene-DOSB 2020'!AD15*$BC$68</f>
        <v>5.4624999999999995</v>
      </c>
      <c r="O111" s="15">
        <f>'Erwachsene-DOSB 2020'!AE15*$BC$68</f>
        <v>6.1749999999999998</v>
      </c>
      <c r="P111" s="59">
        <f>'Erwachsene-DOSB 2020'!AF15*$BC$68</f>
        <v>4.5125000000000002</v>
      </c>
      <c r="Q111" s="12">
        <f>'Erwachsene-DOSB 2020'!AG15*$BC$68</f>
        <v>5.2249999999999996</v>
      </c>
      <c r="R111" s="15">
        <f>'Erwachsene-DOSB 2020'!AH15*$BC$68</f>
        <v>5.9375</v>
      </c>
      <c r="S111" s="59">
        <f>'Erwachsene-DOSB 2020'!AI15*$BC$68</f>
        <v>4.2749999999999995</v>
      </c>
      <c r="T111" s="12">
        <f>'Erwachsene-DOSB 2020'!AJ15*$BC$68</f>
        <v>4.9874999999999998</v>
      </c>
      <c r="U111" s="15">
        <f>'Erwachsene-DOSB 2020'!AK15*$BC$68</f>
        <v>5.9375</v>
      </c>
      <c r="V111" s="59">
        <f>'Erwachsene-DOSB 2020'!AL15*$BC$68</f>
        <v>4.0374999999999996</v>
      </c>
      <c r="W111" s="12">
        <f>'Erwachsene-DOSB 2020'!AM15*$BC$68</f>
        <v>4.75</v>
      </c>
      <c r="X111" s="15">
        <f>'Erwachsene-DOSB 2020'!AN15*$BC$68</f>
        <v>5.6999999999999993</v>
      </c>
      <c r="Y111" s="182"/>
      <c r="Z111" s="188"/>
      <c r="AB111" s="902"/>
      <c r="AC111"/>
      <c r="AD111" s="845"/>
      <c r="AE111" s="796"/>
      <c r="AF111" s="792"/>
      <c r="AG111" s="794"/>
      <c r="AH111" s="13">
        <f>'Erwachsene-DOSB 2020'!W48*$BC$68</f>
        <v>5.6999999999999993</v>
      </c>
      <c r="AI111" s="12">
        <f>'Erwachsene-DOSB 2020'!X48*$BC$68</f>
        <v>6.4124999999999996</v>
      </c>
      <c r="AJ111" s="15">
        <f>'Erwachsene-DOSB 2020'!Y48*$BC$68</f>
        <v>7.125</v>
      </c>
      <c r="AK111" s="59">
        <f>'Erwachsene-DOSB 2020'!Z48*$BC$68</f>
        <v>5.9375</v>
      </c>
      <c r="AL111" s="12">
        <f>'Erwachsene-DOSB 2020'!AA48*$BC$68</f>
        <v>6.6499999999999995</v>
      </c>
      <c r="AM111" s="15">
        <f>'Erwachsene-DOSB 2020'!AB48*$BC$68</f>
        <v>7.6</v>
      </c>
      <c r="AN111" s="59">
        <f>'Erwachsene-DOSB 2020'!AC48*$BC$68</f>
        <v>5.6999999999999993</v>
      </c>
      <c r="AO111" s="12">
        <f>'Erwachsene-DOSB 2020'!AD48*$BC$68</f>
        <v>6.4124999999999996</v>
      </c>
      <c r="AP111" s="15">
        <f>'Erwachsene-DOSB 2020'!AE48*$BC$68</f>
        <v>7.125</v>
      </c>
      <c r="AQ111" s="59">
        <f>'Erwachsene-DOSB 2020'!AF48*$BC$68</f>
        <v>5.6999999999999993</v>
      </c>
      <c r="AR111" s="12">
        <f>'Erwachsene-DOSB 2020'!AG48*$BC$68</f>
        <v>6.6499999999999995</v>
      </c>
      <c r="AS111" s="15">
        <f>'Erwachsene-DOSB 2020'!AH48*$BC$68</f>
        <v>7.6</v>
      </c>
      <c r="AT111" s="59">
        <f>'Erwachsene-DOSB 2020'!AI48*$BC$68</f>
        <v>5.4624999999999995</v>
      </c>
      <c r="AU111" s="12">
        <f>'Erwachsene-DOSB 2020'!AJ48*$BC$68</f>
        <v>6.4124999999999996</v>
      </c>
      <c r="AV111" s="15">
        <f>'Erwachsene-DOSB 2020'!AK48*$BC$68</f>
        <v>7.125</v>
      </c>
      <c r="AW111" s="59">
        <f>'Erwachsene-DOSB 2020'!AL48*$BC$68</f>
        <v>5.6999999999999993</v>
      </c>
      <c r="AX111" s="12">
        <f>'Erwachsene-DOSB 2020'!AM48*$BC$68</f>
        <v>6.4124999999999996</v>
      </c>
      <c r="AY111" s="15">
        <f>'Erwachsene-DOSB 2020'!AN48*$BC$68</f>
        <v>7.3624999999999998</v>
      </c>
      <c r="AZ111" s="182"/>
      <c r="BA111" s="188"/>
    </row>
    <row r="112" spans="1:53" ht="18.600000000000001" customHeight="1" x14ac:dyDescent="0.2">
      <c r="A112" s="902"/>
      <c r="B112"/>
      <c r="C112" s="845"/>
      <c r="D112" s="796"/>
      <c r="E112" s="106" t="s">
        <v>21</v>
      </c>
      <c r="F112" s="161" t="s">
        <v>27</v>
      </c>
      <c r="G112" s="13">
        <f t="shared" ref="G112:X112" si="8">G111*$BC$69</f>
        <v>8.4787499999999998</v>
      </c>
      <c r="H112" s="12">
        <f t="shared" si="8"/>
        <v>9.286249999999999</v>
      </c>
      <c r="I112" s="15">
        <f t="shared" si="8"/>
        <v>10.09375</v>
      </c>
      <c r="J112" s="13">
        <f t="shared" si="8"/>
        <v>8.4787499999999998</v>
      </c>
      <c r="K112" s="12">
        <f t="shared" si="8"/>
        <v>9.6899999999999977</v>
      </c>
      <c r="L112" s="15">
        <f t="shared" si="8"/>
        <v>11.304999999999998</v>
      </c>
      <c r="M112" s="13">
        <f t="shared" si="8"/>
        <v>8.0749999999999993</v>
      </c>
      <c r="N112" s="12">
        <f t="shared" si="8"/>
        <v>9.286249999999999</v>
      </c>
      <c r="O112" s="15">
        <f t="shared" si="8"/>
        <v>10.497499999999999</v>
      </c>
      <c r="P112" s="13">
        <f t="shared" si="8"/>
        <v>7.6712499999999997</v>
      </c>
      <c r="Q112" s="12">
        <f t="shared" si="8"/>
        <v>8.8824999999999985</v>
      </c>
      <c r="R112" s="15">
        <f t="shared" si="8"/>
        <v>10.09375</v>
      </c>
      <c r="S112" s="13">
        <f t="shared" si="8"/>
        <v>7.2674999999999992</v>
      </c>
      <c r="T112" s="12">
        <f t="shared" si="8"/>
        <v>8.4787499999999998</v>
      </c>
      <c r="U112" s="15">
        <f t="shared" si="8"/>
        <v>10.09375</v>
      </c>
      <c r="V112" s="13">
        <f t="shared" si="8"/>
        <v>6.8637499999999996</v>
      </c>
      <c r="W112" s="12">
        <f t="shared" si="8"/>
        <v>8.0749999999999993</v>
      </c>
      <c r="X112" s="15">
        <f t="shared" si="8"/>
        <v>9.6899999999999977</v>
      </c>
      <c r="Y112" s="182"/>
      <c r="Z112" s="188"/>
      <c r="AB112" s="902"/>
      <c r="AC112"/>
      <c r="AD112" s="845"/>
      <c r="AE112" s="796"/>
      <c r="AF112" s="106" t="s">
        <v>21</v>
      </c>
      <c r="AG112" s="161" t="s">
        <v>27</v>
      </c>
      <c r="AH112" s="13">
        <f t="shared" ref="AH112:AY112" si="9">AH111*$BC$69</f>
        <v>9.6899999999999977</v>
      </c>
      <c r="AI112" s="12">
        <f t="shared" si="9"/>
        <v>10.901249999999999</v>
      </c>
      <c r="AJ112" s="15">
        <f t="shared" si="9"/>
        <v>12.112499999999999</v>
      </c>
      <c r="AK112" s="13">
        <f t="shared" si="9"/>
        <v>10.09375</v>
      </c>
      <c r="AL112" s="12">
        <f t="shared" si="9"/>
        <v>11.304999999999998</v>
      </c>
      <c r="AM112" s="15">
        <f t="shared" si="9"/>
        <v>12.92</v>
      </c>
      <c r="AN112" s="13">
        <f t="shared" si="9"/>
        <v>9.6899999999999977</v>
      </c>
      <c r="AO112" s="12">
        <f t="shared" si="9"/>
        <v>10.901249999999999</v>
      </c>
      <c r="AP112" s="15">
        <f t="shared" si="9"/>
        <v>12.112499999999999</v>
      </c>
      <c r="AQ112" s="13">
        <f t="shared" si="9"/>
        <v>9.6899999999999977</v>
      </c>
      <c r="AR112" s="12">
        <f t="shared" si="9"/>
        <v>11.304999999999998</v>
      </c>
      <c r="AS112" s="15">
        <f t="shared" si="9"/>
        <v>12.92</v>
      </c>
      <c r="AT112" s="13">
        <f t="shared" si="9"/>
        <v>9.286249999999999</v>
      </c>
      <c r="AU112" s="12">
        <f t="shared" si="9"/>
        <v>10.901249999999999</v>
      </c>
      <c r="AV112" s="15">
        <f t="shared" si="9"/>
        <v>12.112499999999999</v>
      </c>
      <c r="AW112" s="13">
        <f t="shared" si="9"/>
        <v>9.6899999999999977</v>
      </c>
      <c r="AX112" s="12">
        <f t="shared" si="9"/>
        <v>10.901249999999999</v>
      </c>
      <c r="AY112" s="15">
        <f t="shared" si="9"/>
        <v>12.516249999999999</v>
      </c>
      <c r="AZ112" s="182"/>
      <c r="BA112" s="188"/>
    </row>
    <row r="113" spans="1:53" ht="18.600000000000001" customHeight="1" thickBot="1" x14ac:dyDescent="0.25">
      <c r="A113" s="902"/>
      <c r="B113"/>
      <c r="C113" s="845"/>
      <c r="D113" s="796"/>
      <c r="E113" s="106" t="s">
        <v>22</v>
      </c>
      <c r="F113" s="2" t="s">
        <v>92</v>
      </c>
      <c r="G113" s="13">
        <f>'Erwachsene-DOSB 2020'!W18*$BC$70</f>
        <v>0.9900000000000001</v>
      </c>
      <c r="H113" s="12">
        <f>'Erwachsene-DOSB 2020'!X18*$BC$70</f>
        <v>1.2150000000000001</v>
      </c>
      <c r="I113" s="15">
        <f>'Erwachsene-DOSB 2020'!Y18*$BC$70</f>
        <v>1.4400000000000002</v>
      </c>
      <c r="J113" s="59">
        <f>'Erwachsene-DOSB 2020'!Z18*$BC$70</f>
        <v>0.9</v>
      </c>
      <c r="K113" s="680">
        <f>'Erwachsene-DOSB 2020'!AA18*$BC$70</f>
        <v>1.1700000000000002</v>
      </c>
      <c r="L113" s="681">
        <f>'Erwachsene-DOSB 2020'!AB18*$BC$70</f>
        <v>1.395</v>
      </c>
      <c r="M113" s="59">
        <f>'Erwachsene-DOSB 2020'!AC18*$BC$70</f>
        <v>0.85499999999999998</v>
      </c>
      <c r="N113" s="12">
        <f>'Erwachsene-DOSB 2020'!AD18*$BC$70</f>
        <v>1.08</v>
      </c>
      <c r="O113" s="15">
        <f>'Erwachsene-DOSB 2020'!AE18*$BC$70</f>
        <v>1.3049999999999999</v>
      </c>
      <c r="P113" s="59">
        <f>'Erwachsene-DOSB 2020'!AF18*$BC$70</f>
        <v>0.85499999999999998</v>
      </c>
      <c r="Q113" s="12">
        <f>'Erwachsene-DOSB 2020'!AG18*$BC$70</f>
        <v>1.08</v>
      </c>
      <c r="R113" s="15">
        <f>'Erwachsene-DOSB 2020'!AH18*$BC$70</f>
        <v>1.3049999999999999</v>
      </c>
      <c r="S113" s="59">
        <f>'Erwachsene-DOSB 2020'!AI18*$BC$70</f>
        <v>0.81</v>
      </c>
      <c r="T113" s="12">
        <f>'Erwachsene-DOSB 2020'!AJ18*$BC$70</f>
        <v>1.0349999999999999</v>
      </c>
      <c r="U113" s="15">
        <f>'Erwachsene-DOSB 2020'!AK18*$BC$70</f>
        <v>1.26</v>
      </c>
      <c r="V113" s="59">
        <f>'Erwachsene-DOSB 2020'!AL18*$BC$70</f>
        <v>0.81</v>
      </c>
      <c r="W113" s="12">
        <f>'Erwachsene-DOSB 2020'!AM18*$BC$70</f>
        <v>1.0349999999999999</v>
      </c>
      <c r="X113" s="15">
        <f>'Erwachsene-DOSB 2020'!AN18*$BC$70</f>
        <v>1.2150000000000001</v>
      </c>
      <c r="Y113" s="186"/>
      <c r="Z113" s="187"/>
      <c r="AB113" s="902"/>
      <c r="AC113"/>
      <c r="AD113" s="845"/>
      <c r="AE113" s="796"/>
      <c r="AF113" s="106" t="s">
        <v>22</v>
      </c>
      <c r="AG113" s="2" t="s">
        <v>92</v>
      </c>
      <c r="AH113" s="13">
        <f>'Erwachsene-DOSB 2020'!W51*$BC$70</f>
        <v>1.3049999999999999</v>
      </c>
      <c r="AI113" s="12">
        <f>'Erwachsene-DOSB 2020'!X51*$BC$70</f>
        <v>1.575</v>
      </c>
      <c r="AJ113" s="15">
        <f>'Erwachsene-DOSB 2020'!Y51*$BC$70</f>
        <v>1.845</v>
      </c>
      <c r="AK113" s="679">
        <f>'Erwachsene-DOSB 2020'!Z51*$BC$70</f>
        <v>1.26</v>
      </c>
      <c r="AL113" s="680">
        <f>'Erwachsene-DOSB 2020'!AA51*$BC$70</f>
        <v>1.53</v>
      </c>
      <c r="AM113" s="681">
        <f>'Erwachsene-DOSB 2020'!AB51*$BC$70</f>
        <v>1.8</v>
      </c>
      <c r="AN113" s="679">
        <f>'Erwachsene-DOSB 2020'!AC51*$BC$70</f>
        <v>1.2150000000000001</v>
      </c>
      <c r="AO113" s="680">
        <f>'Erwachsene-DOSB 2020'!AD51*$BC$70</f>
        <v>1.4849999999999999</v>
      </c>
      <c r="AP113" s="681">
        <f>'Erwachsene-DOSB 2020'!AE51*$BC$70</f>
        <v>1.7549999999999999</v>
      </c>
      <c r="AQ113" s="59">
        <f>'Erwachsene-DOSB 2020'!AF51*$BC$70</f>
        <v>1.1700000000000002</v>
      </c>
      <c r="AR113" s="12">
        <f>'Erwachsene-DOSB 2020'!AG51*$BC$70</f>
        <v>1.4400000000000002</v>
      </c>
      <c r="AS113" s="15">
        <f>'Erwachsene-DOSB 2020'!AH51*$BC$70</f>
        <v>1.71</v>
      </c>
      <c r="AT113" s="59">
        <f>'Erwachsene-DOSB 2020'!AI51*$BC$70</f>
        <v>1.1700000000000002</v>
      </c>
      <c r="AU113" s="12">
        <f>'Erwachsene-DOSB 2020'!AJ51*$BC$70</f>
        <v>1.4400000000000002</v>
      </c>
      <c r="AV113" s="15">
        <f>'Erwachsene-DOSB 2020'!AK51*$BC$70</f>
        <v>1.71</v>
      </c>
      <c r="AW113" s="59">
        <f>'Erwachsene-DOSB 2020'!AL51*$BC$70</f>
        <v>1.125</v>
      </c>
      <c r="AX113" s="12">
        <f>'Erwachsene-DOSB 2020'!AM51*$BC$70</f>
        <v>1.395</v>
      </c>
      <c r="AY113" s="15">
        <f>'Erwachsene-DOSB 2020'!AN51*$BC$70</f>
        <v>1.665</v>
      </c>
      <c r="AZ113" s="186"/>
      <c r="BA113" s="187"/>
    </row>
    <row r="114" spans="1:53" ht="18.600000000000001" customHeight="1" x14ac:dyDescent="0.2">
      <c r="A114" s="902"/>
      <c r="B114"/>
      <c r="C114" s="843">
        <v>3</v>
      </c>
      <c r="D114" s="795" t="s">
        <v>66</v>
      </c>
      <c r="E114" s="791" t="s">
        <v>16</v>
      </c>
      <c r="F114" s="822" t="s">
        <v>156</v>
      </c>
      <c r="G114" s="971" t="s">
        <v>194</v>
      </c>
      <c r="H114" s="972"/>
      <c r="I114" s="972"/>
      <c r="J114" s="972"/>
      <c r="K114" s="972"/>
      <c r="L114" s="972"/>
      <c r="M114" s="972"/>
      <c r="N114" s="972"/>
      <c r="O114" s="972"/>
      <c r="P114" s="972"/>
      <c r="Q114" s="972"/>
      <c r="R114" s="972"/>
      <c r="S114" s="972"/>
      <c r="T114" s="972"/>
      <c r="U114" s="972"/>
      <c r="V114" s="972"/>
      <c r="W114" s="972"/>
      <c r="X114" s="973"/>
      <c r="Y114" s="180"/>
      <c r="Z114" s="181"/>
      <c r="AB114" s="902"/>
      <c r="AC114"/>
      <c r="AD114" s="843">
        <v>3</v>
      </c>
      <c r="AE114" s="795" t="s">
        <v>66</v>
      </c>
      <c r="AF114" s="791" t="s">
        <v>16</v>
      </c>
      <c r="AG114" s="822" t="s">
        <v>156</v>
      </c>
      <c r="AH114" s="971" t="s">
        <v>194</v>
      </c>
      <c r="AI114" s="972"/>
      <c r="AJ114" s="972"/>
      <c r="AK114" s="972"/>
      <c r="AL114" s="972"/>
      <c r="AM114" s="972"/>
      <c r="AN114" s="972"/>
      <c r="AO114" s="972"/>
      <c r="AP114" s="972"/>
      <c r="AQ114" s="972"/>
      <c r="AR114" s="972"/>
      <c r="AS114" s="972"/>
      <c r="AT114" s="972"/>
      <c r="AU114" s="972"/>
      <c r="AV114" s="972"/>
      <c r="AW114" s="972"/>
      <c r="AX114" s="972"/>
      <c r="AY114" s="973"/>
      <c r="AZ114" s="180"/>
      <c r="BA114" s="181"/>
    </row>
    <row r="115" spans="1:53" ht="18.600000000000001" customHeight="1" x14ac:dyDescent="0.2">
      <c r="A115" s="902"/>
      <c r="B115"/>
      <c r="C115" s="845"/>
      <c r="D115" s="796"/>
      <c r="E115" s="792"/>
      <c r="F115" s="794"/>
      <c r="G115" s="69">
        <f>'Erwachsene-DOSB 2020'!W21*$BC$72</f>
        <v>12.65</v>
      </c>
      <c r="H115" s="228">
        <f>'Erwachsene-DOSB 2020'!X21*$BC$72</f>
        <v>11.330000000000002</v>
      </c>
      <c r="I115" s="229">
        <f>'Erwachsene-DOSB 2020'!Y21*$BC$72</f>
        <v>10.01</v>
      </c>
      <c r="J115" s="230">
        <f>'Erwachsene-DOSB 2020'!Z21*$BC$72</f>
        <v>13.090000000000002</v>
      </c>
      <c r="K115" s="228">
        <f>'Erwachsene-DOSB 2020'!AA21*$BC$72</f>
        <v>11.77</v>
      </c>
      <c r="L115" s="229">
        <f>'Erwachsene-DOSB 2020'!AB21*$BC$72</f>
        <v>10.450000000000001</v>
      </c>
      <c r="M115" s="230">
        <f>'Erwachsene-DOSB 2020'!AC21*$BC$72</f>
        <v>13.640000000000002</v>
      </c>
      <c r="N115" s="228">
        <f>'Erwachsene-DOSB 2020'!AD21*$BC$72</f>
        <v>12.32</v>
      </c>
      <c r="O115" s="229">
        <f>'Erwachsene-DOSB 2020'!AE21*$BC$72</f>
        <v>10.89</v>
      </c>
      <c r="P115" s="230">
        <f>'Erwachsene-DOSB 2020'!AF21*$BC$72</f>
        <v>13.860000000000001</v>
      </c>
      <c r="Q115" s="228">
        <f>'Erwachsene-DOSB 2020'!AG21*$BC$72</f>
        <v>12.540000000000001</v>
      </c>
      <c r="R115" s="229">
        <f>'Erwachsene-DOSB 2020'!AH21*$BC$72</f>
        <v>11.22</v>
      </c>
      <c r="S115" s="230">
        <f>'Erwachsene-DOSB 2020'!AI21*$BC$72</f>
        <v>14.080000000000002</v>
      </c>
      <c r="T115" s="228">
        <f>'Erwachsene-DOSB 2020'!AJ21*$BC$72</f>
        <v>12.76</v>
      </c>
      <c r="U115" s="229">
        <f>'Erwachsene-DOSB 2020'!AK21*$BC$72</f>
        <v>11.440000000000001</v>
      </c>
      <c r="V115" s="230">
        <f>'Erwachsene-DOSB 2020'!AL21*$BC$72</f>
        <v>14.3</v>
      </c>
      <c r="W115" s="228">
        <f>'Erwachsene-DOSB 2020'!AM21*$BC$72</f>
        <v>12.980000000000002</v>
      </c>
      <c r="X115" s="229">
        <f>'Erwachsene-DOSB 2020'!AN21*$BC$72</f>
        <v>11.66</v>
      </c>
      <c r="Y115" s="182"/>
      <c r="Z115" s="188"/>
      <c r="AB115" s="902"/>
      <c r="AC115"/>
      <c r="AD115" s="845"/>
      <c r="AE115" s="796"/>
      <c r="AF115" s="792"/>
      <c r="AG115" s="794"/>
      <c r="AH115" s="69">
        <f>'Erwachsene-DOSB 2020'!W54*$BC$72</f>
        <v>11</v>
      </c>
      <c r="AI115" s="228">
        <f>'Erwachsene-DOSB 2020'!X54*$BC$72</f>
        <v>9.7900000000000009</v>
      </c>
      <c r="AJ115" s="229">
        <f>'Erwachsene-DOSB 2020'!Y54*$BC$72</f>
        <v>8.6900000000000013</v>
      </c>
      <c r="AK115" s="230">
        <f>'Erwachsene-DOSB 2020'!Z54*$BC$72</f>
        <v>11.330000000000002</v>
      </c>
      <c r="AL115" s="228">
        <f>'Erwachsene-DOSB 2020'!AA54*$BC$72</f>
        <v>10.01</v>
      </c>
      <c r="AM115" s="229">
        <f>'Erwachsene-DOSB 2020'!AB54*$BC$72</f>
        <v>9.02</v>
      </c>
      <c r="AN115" s="230">
        <f>'Erwachsene-DOSB 2020'!AC54*$BC$72</f>
        <v>11.55</v>
      </c>
      <c r="AO115" s="228">
        <f>'Erwachsene-DOSB 2020'!AD54*$BC$72</f>
        <v>10.340000000000002</v>
      </c>
      <c r="AP115" s="229">
        <f>'Erwachsene-DOSB 2020'!AE54*$BC$72</f>
        <v>9.3500000000000014</v>
      </c>
      <c r="AQ115" s="230">
        <f>'Erwachsene-DOSB 2020'!AF54*$BC$72</f>
        <v>11.880000000000003</v>
      </c>
      <c r="AR115" s="228">
        <f>'Erwachsene-DOSB 2020'!AG54*$BC$72</f>
        <v>10.67</v>
      </c>
      <c r="AS115" s="229">
        <f>'Erwachsene-DOSB 2020'!AH54*$BC$72</f>
        <v>9.6800000000000015</v>
      </c>
      <c r="AT115" s="230">
        <f>'Erwachsene-DOSB 2020'!AI54*$BC$72</f>
        <v>12.32</v>
      </c>
      <c r="AU115" s="228">
        <f>'Erwachsene-DOSB 2020'!AJ54*$BC$72</f>
        <v>11.22</v>
      </c>
      <c r="AV115" s="229">
        <f>'Erwachsene-DOSB 2020'!AK54*$BC$72</f>
        <v>10.01</v>
      </c>
      <c r="AW115" s="230">
        <f>'Erwachsene-DOSB 2020'!AL54*$BC$72</f>
        <v>12.870000000000001</v>
      </c>
      <c r="AX115" s="228">
        <f>'Erwachsene-DOSB 2020'!AM54*$BC$72</f>
        <v>11.77</v>
      </c>
      <c r="AY115" s="229">
        <f>'Erwachsene-DOSB 2020'!AN54*$BC$72</f>
        <v>10.56</v>
      </c>
      <c r="AZ115" s="182"/>
      <c r="BA115" s="188"/>
    </row>
    <row r="116" spans="1:53" ht="18.600000000000001" customHeight="1" x14ac:dyDescent="0.2">
      <c r="A116" s="902"/>
      <c r="B116"/>
      <c r="C116" s="845"/>
      <c r="D116" s="796"/>
      <c r="E116" s="106" t="s">
        <v>17</v>
      </c>
      <c r="F116" s="27" t="s">
        <v>158</v>
      </c>
      <c r="G116" s="69">
        <f>'Erwachsene-DOSB 2020'!W22*$BC$73</f>
        <v>52.8</v>
      </c>
      <c r="H116" s="228">
        <f>'Erwachsene-DOSB 2020'!X22*$BC$73</f>
        <v>42</v>
      </c>
      <c r="I116" s="229">
        <f>'Erwachsene-DOSB 2020'!Y22*$BC$73</f>
        <v>30</v>
      </c>
      <c r="J116" s="230">
        <f>'Erwachsene-DOSB 2020'!Z22*$BC$73</f>
        <v>57.599999999999994</v>
      </c>
      <c r="K116" s="228">
        <f>'Erwachsene-DOSB 2020'!AA22*$BC$73</f>
        <v>46.8</v>
      </c>
      <c r="L116" s="229">
        <f>'Erwachsene-DOSB 2020'!AB22*$BC$73</f>
        <v>33.6</v>
      </c>
      <c r="M116" s="230">
        <f>'Erwachsene-DOSB 2020'!AC22*$BC$73</f>
        <v>61.8</v>
      </c>
      <c r="N116" s="228">
        <f>'Erwachsene-DOSB 2020'!AD22*$BC$73</f>
        <v>51</v>
      </c>
      <c r="O116" s="229">
        <f>'Erwachsene-DOSB 2020'!AE22*$BC$73</f>
        <v>36.6</v>
      </c>
      <c r="P116" s="230">
        <f>'Erwachsene-DOSB 2020'!AF22*$BC$73</f>
        <v>65.399999999999991</v>
      </c>
      <c r="Q116" s="228">
        <f>'Erwachsene-DOSB 2020'!AG22*$BC$73</f>
        <v>53.4</v>
      </c>
      <c r="R116" s="229">
        <f>'Erwachsene-DOSB 2020'!AH22*$BC$73</f>
        <v>39</v>
      </c>
      <c r="S116" s="230">
        <f>'Erwachsene-DOSB 2020'!AI22*$BC$73</f>
        <v>67.8</v>
      </c>
      <c r="T116" s="228">
        <f>'Erwachsene-DOSB 2020'!AJ22*$BC$73</f>
        <v>55.8</v>
      </c>
      <c r="U116" s="229">
        <f>'Erwachsene-DOSB 2020'!AK22*$BC$73</f>
        <v>41.4</v>
      </c>
      <c r="V116" s="230">
        <f>'Erwachsene-DOSB 2020'!AL22*$BC$73</f>
        <v>70.8</v>
      </c>
      <c r="W116" s="228">
        <f>'Erwachsene-DOSB 2020'!AM22*$BC$73</f>
        <v>57.599999999999994</v>
      </c>
      <c r="X116" s="229">
        <f>'Erwachsene-DOSB 2020'!AN22*$BC$73</f>
        <v>43.199999999999996</v>
      </c>
      <c r="Y116" s="182"/>
      <c r="Z116" s="188"/>
      <c r="AB116" s="902"/>
      <c r="AC116"/>
      <c r="AD116" s="845"/>
      <c r="AE116" s="796"/>
      <c r="AF116" s="106" t="s">
        <v>17</v>
      </c>
      <c r="AG116" s="27" t="s">
        <v>158</v>
      </c>
      <c r="AH116" s="69">
        <f>'Erwachsene-DOSB 2020'!W55*$BC$73</f>
        <v>50.4</v>
      </c>
      <c r="AI116" s="228">
        <f>'Erwachsene-DOSB 2020'!X55*$BC$73</f>
        <v>39</v>
      </c>
      <c r="AJ116" s="229">
        <f>'Erwachsene-DOSB 2020'!Y55*$BC$73</f>
        <v>24.599999999999998</v>
      </c>
      <c r="AK116" s="230">
        <f>'Erwachsene-DOSB 2020'!Z55*$BC$73</f>
        <v>54</v>
      </c>
      <c r="AL116" s="228">
        <f>'Erwachsene-DOSB 2020'!AA55*$BC$73</f>
        <v>42</v>
      </c>
      <c r="AM116" s="229">
        <f>'Erwachsene-DOSB 2020'!AB55*$BC$73</f>
        <v>27.599999999999998</v>
      </c>
      <c r="AN116" s="230">
        <f>'Erwachsene-DOSB 2020'!AC55*$BC$73</f>
        <v>58.8</v>
      </c>
      <c r="AO116" s="228">
        <f>'Erwachsene-DOSB 2020'!AD55*$BC$73</f>
        <v>44.4</v>
      </c>
      <c r="AP116" s="229">
        <f>'Erwachsene-DOSB 2020'!AE55*$BC$73</f>
        <v>30</v>
      </c>
      <c r="AQ116" s="230">
        <f>'Erwachsene-DOSB 2020'!AF55*$BC$73</f>
        <v>61.199999999999996</v>
      </c>
      <c r="AR116" s="228">
        <f>'Erwachsene-DOSB 2020'!AG55*$BC$73</f>
        <v>46.8</v>
      </c>
      <c r="AS116" s="229">
        <f>'Erwachsene-DOSB 2020'!AH55*$BC$73</f>
        <v>32.4</v>
      </c>
      <c r="AT116" s="230">
        <f>'Erwachsene-DOSB 2020'!AI55*$BC$73</f>
        <v>63</v>
      </c>
      <c r="AU116" s="228">
        <f>'Erwachsene-DOSB 2020'!AJ55*$BC$73</f>
        <v>48.6</v>
      </c>
      <c r="AV116" s="229">
        <f>'Erwachsene-DOSB 2020'!AK55*$BC$73</f>
        <v>34.199999999999996</v>
      </c>
      <c r="AW116" s="230">
        <f>'Erwachsene-DOSB 2020'!AL55*$BC$73</f>
        <v>66</v>
      </c>
      <c r="AX116" s="228">
        <f>'Erwachsene-DOSB 2020'!AM55*$BC$73</f>
        <v>51.6</v>
      </c>
      <c r="AY116" s="229">
        <f>'Erwachsene-DOSB 2020'!AN55*$BC$73</f>
        <v>37.199999999999996</v>
      </c>
      <c r="AZ116" s="182"/>
      <c r="BA116" s="188"/>
    </row>
    <row r="117" spans="1:53" ht="18.600000000000001" customHeight="1" thickBot="1" x14ac:dyDescent="0.25">
      <c r="A117" s="902"/>
      <c r="B117"/>
      <c r="C117" s="845"/>
      <c r="D117" s="796"/>
      <c r="E117" s="106" t="s">
        <v>21</v>
      </c>
      <c r="F117" s="27" t="s">
        <v>437</v>
      </c>
      <c r="G117" s="234">
        <f>'Erwachsene-DOSB 2020'!W23*$BC$74</f>
        <v>33.550000000000004</v>
      </c>
      <c r="H117" s="231">
        <f>'Erwachsene-DOSB 2020'!X23*$BC$74</f>
        <v>29.700000000000003</v>
      </c>
      <c r="I117" s="232">
        <f>'Erwachsene-DOSB 2020'!Y23*$BC$74</f>
        <v>25.3</v>
      </c>
      <c r="J117" s="233">
        <f>'Erwachsene-DOSB 2020'!Z23*$BC$74</f>
        <v>35.200000000000003</v>
      </c>
      <c r="K117" s="231">
        <f>'Erwachsene-DOSB 2020'!AA23*$BC$74</f>
        <v>30.800000000000004</v>
      </c>
      <c r="L117" s="232">
        <f>'Erwachsene-DOSB 2020'!AB23*$BC$74</f>
        <v>25.85</v>
      </c>
      <c r="M117" s="233">
        <f>'Erwachsene-DOSB 2020'!AC23*$BC$74</f>
        <v>36.85</v>
      </c>
      <c r="N117" s="231">
        <f>'Erwachsene-DOSB 2020'!AD23*$BC$74</f>
        <v>31.900000000000002</v>
      </c>
      <c r="O117" s="232">
        <f>'Erwachsene-DOSB 2020'!AE23*$BC$74</f>
        <v>26.400000000000002</v>
      </c>
      <c r="P117" s="233">
        <f>'Erwachsene-DOSB 2020'!AF23*$BC$74</f>
        <v>38.5</v>
      </c>
      <c r="Q117" s="231">
        <f>'Erwachsene-DOSB 2020'!AG23*$BC$74</f>
        <v>33</v>
      </c>
      <c r="R117" s="232">
        <f>'Erwachsene-DOSB 2020'!AH23*$BC$74</f>
        <v>27.500000000000004</v>
      </c>
      <c r="S117" s="233">
        <f>'Erwachsene-DOSB 2020'!AI23*$BC$74</f>
        <v>39.6</v>
      </c>
      <c r="T117" s="231">
        <f>'Erwachsene-DOSB 2020'!AJ23*$BC$74</f>
        <v>34.1</v>
      </c>
      <c r="U117" s="232">
        <f>'Erwachsene-DOSB 2020'!AK23*$BC$74</f>
        <v>28.05</v>
      </c>
      <c r="V117" s="233">
        <f>'Erwachsene-DOSB 2020'!AL23*$BC$74</f>
        <v>41.800000000000004</v>
      </c>
      <c r="W117" s="231">
        <f>'Erwachsene-DOSB 2020'!AM23*$BC$74</f>
        <v>35.200000000000003</v>
      </c>
      <c r="X117" s="232">
        <f>'Erwachsene-DOSB 2020'!AN23*$BC$74</f>
        <v>29.150000000000002</v>
      </c>
      <c r="Y117" s="186"/>
      <c r="Z117" s="187"/>
      <c r="AB117" s="902"/>
      <c r="AC117"/>
      <c r="AD117" s="845"/>
      <c r="AE117" s="796"/>
      <c r="AF117" s="106" t="s">
        <v>21</v>
      </c>
      <c r="AG117" s="27" t="s">
        <v>437</v>
      </c>
      <c r="AH117" s="234">
        <f>'Erwachsene-DOSB 2020'!W56*$BC$74</f>
        <v>31.35</v>
      </c>
      <c r="AI117" s="231">
        <f>'Erwachsene-DOSB 2020'!X56*$BC$74</f>
        <v>25.3</v>
      </c>
      <c r="AJ117" s="232">
        <f>'Erwachsene-DOSB 2020'!Y56*$BC$74</f>
        <v>18.700000000000003</v>
      </c>
      <c r="AK117" s="233">
        <f>'Erwachsene-DOSB 2020'!Z56*$BC$74</f>
        <v>33</v>
      </c>
      <c r="AL117" s="231">
        <f>'Erwachsene-DOSB 2020'!AA56*$BC$74</f>
        <v>26.400000000000002</v>
      </c>
      <c r="AM117" s="232">
        <f>'Erwachsene-DOSB 2020'!AB56*$BC$74</f>
        <v>19.8</v>
      </c>
      <c r="AN117" s="233">
        <f>'Erwachsene-DOSB 2020'!AC56*$BC$74</f>
        <v>35.200000000000003</v>
      </c>
      <c r="AO117" s="231">
        <f>'Erwachsene-DOSB 2020'!AD56*$BC$74</f>
        <v>27.500000000000004</v>
      </c>
      <c r="AP117" s="232">
        <f>'Erwachsene-DOSB 2020'!AE56*$BC$74</f>
        <v>20.350000000000001</v>
      </c>
      <c r="AQ117" s="233">
        <f>'Erwachsene-DOSB 2020'!AF56*$BC$74</f>
        <v>36.85</v>
      </c>
      <c r="AR117" s="231">
        <f>'Erwachsene-DOSB 2020'!AG56*$BC$74</f>
        <v>28.6</v>
      </c>
      <c r="AS117" s="232">
        <f>'Erwachsene-DOSB 2020'!AH56*$BC$74</f>
        <v>20.900000000000002</v>
      </c>
      <c r="AT117" s="233">
        <f>'Erwachsene-DOSB 2020'!AI56*$BC$74</f>
        <v>38.5</v>
      </c>
      <c r="AU117" s="231">
        <f>'Erwachsene-DOSB 2020'!AJ56*$BC$74</f>
        <v>29.700000000000003</v>
      </c>
      <c r="AV117" s="232">
        <f>'Erwachsene-DOSB 2020'!AK56*$BC$74</f>
        <v>21.450000000000003</v>
      </c>
      <c r="AW117" s="233">
        <f>'Erwachsene-DOSB 2020'!AL56*$BC$74</f>
        <v>39.6</v>
      </c>
      <c r="AX117" s="231">
        <f>'Erwachsene-DOSB 2020'!AM56*$BC$74</f>
        <v>31.35</v>
      </c>
      <c r="AY117" s="232">
        <f>'Erwachsene-DOSB 2020'!AN56*$BC$74</f>
        <v>22</v>
      </c>
      <c r="AZ117" s="186"/>
      <c r="BA117" s="187"/>
    </row>
    <row r="118" spans="1:53" ht="18.600000000000001" customHeight="1" x14ac:dyDescent="0.2">
      <c r="A118" s="902"/>
      <c r="B118"/>
      <c r="C118" s="843">
        <v>4</v>
      </c>
      <c r="D118" s="795" t="s">
        <v>67</v>
      </c>
      <c r="E118" s="601" t="s">
        <v>16</v>
      </c>
      <c r="F118" s="22" t="s">
        <v>439</v>
      </c>
      <c r="G118" s="141">
        <f>'Erwachsene-DOSB 2020'!W25*$BC$75</f>
        <v>0.72000000000000008</v>
      </c>
      <c r="H118" s="132">
        <f>'Erwachsene-DOSB 2020'!X25*$BC$75</f>
        <v>0.8</v>
      </c>
      <c r="I118" s="133">
        <f>'Erwachsene-DOSB 2020'!Y25*$BC$75</f>
        <v>0.88000000000000012</v>
      </c>
      <c r="J118" s="134">
        <f>'Erwachsene-DOSB 2020'!Z25*$BC$75</f>
        <v>0.68</v>
      </c>
      <c r="K118" s="132">
        <f>'Erwachsene-DOSB 2020'!AA25*$BC$75</f>
        <v>0.76</v>
      </c>
      <c r="L118" s="133">
        <f>'Erwachsene-DOSB 2020'!AB25*$BC$75</f>
        <v>0.84000000000000008</v>
      </c>
      <c r="M118" s="134">
        <f>'Erwachsene-DOSB 2020'!AC25*$BC$75</f>
        <v>0.64000000000000012</v>
      </c>
      <c r="N118" s="132">
        <f>'Erwachsene-DOSB 2020'!AD25*$BC$75</f>
        <v>0.72000000000000008</v>
      </c>
      <c r="O118" s="133">
        <f>'Erwachsene-DOSB 2020'!AE25*$BC$75</f>
        <v>0.8</v>
      </c>
      <c r="P118" s="134">
        <f>'Erwachsene-DOSB 2020'!AF25*$BC$75</f>
        <v>0.60000000000000009</v>
      </c>
      <c r="Q118" s="132">
        <f>'Erwachsene-DOSB 2020'!AG25*$BC$75</f>
        <v>0.68</v>
      </c>
      <c r="R118" s="133">
        <f>'Erwachsene-DOSB 2020'!AH25*$BC$75</f>
        <v>0.76</v>
      </c>
      <c r="S118" s="134">
        <f>'Erwachsene-DOSB 2020'!AI25*$BC$75</f>
        <v>0.60000000000000009</v>
      </c>
      <c r="T118" s="132">
        <f>'Erwachsene-DOSB 2020'!AJ25*$BC$75</f>
        <v>0.68</v>
      </c>
      <c r="U118" s="133">
        <f>'Erwachsene-DOSB 2020'!AK25*$BC$75</f>
        <v>0.76</v>
      </c>
      <c r="V118" s="134">
        <f>'Erwachsene-DOSB 2020'!AL25*$BC$75</f>
        <v>0.55999999999999994</v>
      </c>
      <c r="W118" s="132">
        <f>'Erwachsene-DOSB 2020'!AM25*$BC$75</f>
        <v>0.64000000000000012</v>
      </c>
      <c r="X118" s="133">
        <f>'Erwachsene-DOSB 2020'!AN25*$BC$75</f>
        <v>0.72000000000000008</v>
      </c>
      <c r="Y118" s="180"/>
      <c r="Z118" s="181"/>
      <c r="AB118" s="902"/>
      <c r="AC118"/>
      <c r="AD118" s="843">
        <v>4</v>
      </c>
      <c r="AE118" s="795" t="s">
        <v>67</v>
      </c>
      <c r="AF118" s="601" t="s">
        <v>16</v>
      </c>
      <c r="AG118" s="22" t="s">
        <v>439</v>
      </c>
      <c r="AH118" s="141">
        <f>'Erwachsene-DOSB 2020'!W58*$BC$75</f>
        <v>0.91999999999999993</v>
      </c>
      <c r="AI118" s="132">
        <f>'Erwachsene-DOSB 2020'!X58*$BC$75</f>
        <v>1</v>
      </c>
      <c r="AJ118" s="133">
        <f>'Erwachsene-DOSB 2020'!Y58*$BC$75</f>
        <v>1.08</v>
      </c>
      <c r="AK118" s="134">
        <f>'Erwachsene-DOSB 2020'!Z58*$BC$75</f>
        <v>0.84000000000000008</v>
      </c>
      <c r="AL118" s="132">
        <f>'Erwachsene-DOSB 2020'!AA58*$BC$75</f>
        <v>0.91999999999999993</v>
      </c>
      <c r="AM118" s="133">
        <f>'Erwachsene-DOSB 2020'!AB58*$BC$75</f>
        <v>1</v>
      </c>
      <c r="AN118" s="134">
        <f>'Erwachsene-DOSB 2020'!AC58*$BC$75</f>
        <v>0.8</v>
      </c>
      <c r="AO118" s="132">
        <f>'Erwachsene-DOSB 2020'!AD58*$BC$75</f>
        <v>0.88000000000000012</v>
      </c>
      <c r="AP118" s="133">
        <f>'Erwachsene-DOSB 2020'!AE58*$BC$75</f>
        <v>0.96</v>
      </c>
      <c r="AQ118" s="134">
        <f>'Erwachsene-DOSB 2020'!AF58*$BC$75</f>
        <v>0.76</v>
      </c>
      <c r="AR118" s="132">
        <f>'Erwachsene-DOSB 2020'!AG58*$BC$75</f>
        <v>0.84000000000000008</v>
      </c>
      <c r="AS118" s="133">
        <f>'Erwachsene-DOSB 2020'!AH58*$BC$75</f>
        <v>0.91999999999999993</v>
      </c>
      <c r="AT118" s="134">
        <f>'Erwachsene-DOSB 2020'!AI58*$BC$75</f>
        <v>0.68</v>
      </c>
      <c r="AU118" s="132">
        <f>'Erwachsene-DOSB 2020'!AJ58*$BC$75</f>
        <v>0.8</v>
      </c>
      <c r="AV118" s="133">
        <f>'Erwachsene-DOSB 2020'!AK58*$BC$75</f>
        <v>0.88000000000000012</v>
      </c>
      <c r="AW118" s="134">
        <f>'Erwachsene-DOSB 2020'!AL58*$BC$75</f>
        <v>0.64000000000000012</v>
      </c>
      <c r="AX118" s="132">
        <f>'Erwachsene-DOSB 2020'!AM58*$BC$75</f>
        <v>0.76</v>
      </c>
      <c r="AY118" s="133">
        <f>'Erwachsene-DOSB 2020'!AN58*$BC$75</f>
        <v>0.84000000000000008</v>
      </c>
      <c r="AZ118" s="180"/>
      <c r="BA118" s="181"/>
    </row>
    <row r="119" spans="1:53" ht="18.600000000000001" customHeight="1" x14ac:dyDescent="0.2">
      <c r="A119" s="902"/>
      <c r="B119"/>
      <c r="C119" s="845"/>
      <c r="D119" s="796"/>
      <c r="E119" s="106" t="s">
        <v>17</v>
      </c>
      <c r="F119" s="104" t="s">
        <v>509</v>
      </c>
      <c r="G119" s="13">
        <f>'Erwachsene-DOSB 2020'!W27*$BC$76</f>
        <v>2.2399999999999998</v>
      </c>
      <c r="H119" s="12">
        <f>'Erwachsene-DOSB 2020'!X27*$BC$76</f>
        <v>2.5600000000000005</v>
      </c>
      <c r="I119" s="15">
        <f>'Erwachsene-DOSB 2020'!Y27*$BC$76</f>
        <v>2.8000000000000003</v>
      </c>
      <c r="J119" s="59">
        <f>'Erwachsene-DOSB 2020'!Z27*$BC$76</f>
        <v>2.08</v>
      </c>
      <c r="K119" s="12">
        <f>'Erwachsene-DOSB 2020'!AA27*$BC$76</f>
        <v>2.4000000000000004</v>
      </c>
      <c r="L119" s="15">
        <f>'Erwachsene-DOSB 2020'!AB27*$BC$76</f>
        <v>2.72</v>
      </c>
      <c r="M119" s="14">
        <f>'Erwachsene-DOSB 2020'!AC27*$BC$76</f>
        <v>2</v>
      </c>
      <c r="N119" s="12">
        <f>'Erwachsene-DOSB 2020'!AD27*$BC$76</f>
        <v>2.3199999999999998</v>
      </c>
      <c r="O119" s="60">
        <f>'Erwachsene-DOSB 2020'!AE27*$BC$76</f>
        <v>2.64</v>
      </c>
      <c r="P119" s="14">
        <f>'Erwachsene-DOSB 2020'!AF27*$BC$76</f>
        <v>1.92</v>
      </c>
      <c r="Q119" s="12">
        <f>'Erwachsene-DOSB 2020'!AG27*$BC$76</f>
        <v>2.2399999999999998</v>
      </c>
      <c r="R119" s="60">
        <f>'Erwachsene-DOSB 2020'!AH27*$BC$76</f>
        <v>2.5600000000000005</v>
      </c>
      <c r="S119" s="14">
        <f>'Erwachsene-DOSB 2020'!AI27*$BC$76</f>
        <v>1.8399999999999999</v>
      </c>
      <c r="T119" s="12">
        <f>'Erwachsene-DOSB 2020'!AJ27*$BC$76</f>
        <v>2.16</v>
      </c>
      <c r="U119" s="60">
        <f>'Erwachsene-DOSB 2020'!AK27*$BC$76</f>
        <v>2.4800000000000004</v>
      </c>
      <c r="V119" s="14">
        <f>'Erwachsene-DOSB 2020'!AL27*$BC$76</f>
        <v>1.6800000000000002</v>
      </c>
      <c r="W119" s="12">
        <f>'Erwachsene-DOSB 2020'!AM27*$BC$76</f>
        <v>2</v>
      </c>
      <c r="X119" s="60">
        <f>'Erwachsene-DOSB 2020'!AN27*$BC$76</f>
        <v>2.3199999999999998</v>
      </c>
      <c r="Y119" s="182"/>
      <c r="Z119" s="188"/>
      <c r="AB119" s="902"/>
      <c r="AC119"/>
      <c r="AD119" s="845"/>
      <c r="AE119" s="796"/>
      <c r="AF119" s="106" t="s">
        <v>17</v>
      </c>
      <c r="AG119" s="104" t="s">
        <v>509</v>
      </c>
      <c r="AH119" s="13">
        <f>'Erwachsene-DOSB 2020'!W60*$BC$76</f>
        <v>2.9600000000000004</v>
      </c>
      <c r="AI119" s="12">
        <f>'Erwachsene-DOSB 2020'!X60*$BC$76</f>
        <v>3.28</v>
      </c>
      <c r="AJ119" s="15">
        <f>'Erwachsene-DOSB 2020'!Y60*$BC$76</f>
        <v>3.6</v>
      </c>
      <c r="AK119" s="59">
        <f>'Erwachsene-DOSB 2020'!Z60*$BC$76</f>
        <v>2.8800000000000003</v>
      </c>
      <c r="AL119" s="12">
        <f>'Erwachsene-DOSB 2020'!AA60*$BC$76</f>
        <v>3.2</v>
      </c>
      <c r="AM119" s="15">
        <f>'Erwachsene-DOSB 2020'!AB60*$BC$76</f>
        <v>3.5200000000000005</v>
      </c>
      <c r="AN119" s="59">
        <f>'Erwachsene-DOSB 2020'!AC60*$BC$76</f>
        <v>2.72</v>
      </c>
      <c r="AO119" s="12">
        <f>'Erwachsene-DOSB 2020'!AD60*$BC$76</f>
        <v>3.04</v>
      </c>
      <c r="AP119" s="15">
        <f>'Erwachsene-DOSB 2020'!AE60*$BC$76</f>
        <v>3.3600000000000003</v>
      </c>
      <c r="AQ119" s="59">
        <f>'Erwachsene-DOSB 2020'!AF60*$BC$76</f>
        <v>2.5600000000000005</v>
      </c>
      <c r="AR119" s="12">
        <f>'Erwachsene-DOSB 2020'!AG60*$BC$76</f>
        <v>2.8800000000000003</v>
      </c>
      <c r="AS119" s="15">
        <f>'Erwachsene-DOSB 2020'!AH60*$BC$76</f>
        <v>3.2</v>
      </c>
      <c r="AT119" s="59">
        <f>'Erwachsene-DOSB 2020'!AI60*$BC$76</f>
        <v>2.3199999999999998</v>
      </c>
      <c r="AU119" s="12">
        <f>'Erwachsene-DOSB 2020'!AJ60*$BC$76</f>
        <v>2.64</v>
      </c>
      <c r="AV119" s="15">
        <f>'Erwachsene-DOSB 2020'!AK60*$BC$76</f>
        <v>2.9600000000000004</v>
      </c>
      <c r="AW119" s="59">
        <f>'Erwachsene-DOSB 2020'!AL60*$BC$76</f>
        <v>2.16</v>
      </c>
      <c r="AX119" s="12">
        <f>'Erwachsene-DOSB 2020'!AM60*$BC$76</f>
        <v>2.4800000000000004</v>
      </c>
      <c r="AY119" s="740">
        <f>'Erwachsene-DOSB 2020'!AN60*$BC$76</f>
        <v>2.8000000000000003</v>
      </c>
      <c r="AZ119" s="182"/>
      <c r="BA119" s="188"/>
    </row>
    <row r="120" spans="1:53" ht="18.600000000000001" customHeight="1" x14ac:dyDescent="0.2">
      <c r="A120" s="902"/>
      <c r="B120"/>
      <c r="C120" s="845"/>
      <c r="D120" s="796"/>
      <c r="E120" s="106" t="s">
        <v>21</v>
      </c>
      <c r="F120" s="2" t="s">
        <v>520</v>
      </c>
      <c r="G120" s="13">
        <f>'Erwachsene-DOSB 2020'!W28*$BC$77</f>
        <v>16.650000000000002</v>
      </c>
      <c r="H120" s="12">
        <f>'Erwachsene-DOSB 2020'!X28*$BC$77</f>
        <v>19.350000000000001</v>
      </c>
      <c r="I120" s="15">
        <f>'Erwachsene-DOSB 2020'!Y28*$BC$77</f>
        <v>21.6</v>
      </c>
      <c r="J120" s="59">
        <f>'Erwachsene-DOSB 2020'!Z28*$BC$77</f>
        <v>14.85</v>
      </c>
      <c r="K120" s="12">
        <f>'Erwachsene-DOSB 2020'!AA28*$BC$77</f>
        <v>18</v>
      </c>
      <c r="L120" s="15">
        <f>'Erwachsene-DOSB 2020'!AB28*$BC$77</f>
        <v>20.7</v>
      </c>
      <c r="M120" s="59">
        <f>'Erwachsene-DOSB 2020'!AC28*$BC$77</f>
        <v>13.950000000000001</v>
      </c>
      <c r="N120" s="12">
        <f>'Erwachsene-DOSB 2020'!AD28*$BC$77</f>
        <v>17.100000000000001</v>
      </c>
      <c r="O120" s="15">
        <f>'Erwachsene-DOSB 2020'!AE28*$BC$77</f>
        <v>19.8</v>
      </c>
      <c r="P120" s="59">
        <f>'Erwachsene-DOSB 2020'!AF28*$BC$77</f>
        <v>13.05</v>
      </c>
      <c r="Q120" s="12">
        <f>'Erwachsene-DOSB 2020'!AG28*$BC$77</f>
        <v>16.2</v>
      </c>
      <c r="R120" s="15">
        <f>'Erwachsene-DOSB 2020'!AH28*$BC$77</f>
        <v>18.900000000000002</v>
      </c>
      <c r="S120" s="59">
        <f>'Erwachsene-DOSB 2020'!AI28*$BC$77</f>
        <v>12.15</v>
      </c>
      <c r="T120" s="12">
        <f>'Erwachsene-DOSB 2020'!AJ28*$BC$77</f>
        <v>15.3</v>
      </c>
      <c r="U120" s="15">
        <f>'Erwachsene-DOSB 2020'!AK28*$BC$77</f>
        <v>18</v>
      </c>
      <c r="V120" s="59">
        <f>'Erwachsene-DOSB 2020'!AL28*$BC$77</f>
        <v>11.700000000000001</v>
      </c>
      <c r="W120" s="12">
        <f>'Erwachsene-DOSB 2020'!AM28*$BC$77</f>
        <v>14.85</v>
      </c>
      <c r="X120" s="15">
        <f>'Erwachsene-DOSB 2020'!AN28*$BC$77</f>
        <v>17.55</v>
      </c>
      <c r="Y120" s="182"/>
      <c r="Z120" s="188"/>
      <c r="AB120" s="902"/>
      <c r="AC120"/>
      <c r="AD120" s="845"/>
      <c r="AE120" s="796"/>
      <c r="AF120" s="106" t="s">
        <v>21</v>
      </c>
      <c r="AG120" s="2" t="s">
        <v>520</v>
      </c>
      <c r="AH120" s="13">
        <f>'Erwachsene-DOSB 2020'!W61*$BC$77</f>
        <v>24.3</v>
      </c>
      <c r="AI120" s="12">
        <f>'Erwachsene-DOSB 2020'!X61*$BC$77</f>
        <v>28.8</v>
      </c>
      <c r="AJ120" s="15">
        <f>'Erwachsene-DOSB 2020'!Y61*$BC$77</f>
        <v>33.75</v>
      </c>
      <c r="AK120" s="59">
        <f>'Erwachsene-DOSB 2020'!Z61*$BC$77</f>
        <v>22.95</v>
      </c>
      <c r="AL120" s="12">
        <f>'Erwachsene-DOSB 2020'!AA61*$BC$77</f>
        <v>27.900000000000002</v>
      </c>
      <c r="AM120" s="15">
        <f>'Erwachsene-DOSB 2020'!AB61*$BC$77</f>
        <v>32.85</v>
      </c>
      <c r="AN120" s="59">
        <f>'Erwachsene-DOSB 2020'!AC61*$BC$77</f>
        <v>21.150000000000002</v>
      </c>
      <c r="AO120" s="12">
        <f>'Erwachsene-DOSB 2020'!AD61*$BC$77</f>
        <v>26.1</v>
      </c>
      <c r="AP120" s="15">
        <f>'Erwachsene-DOSB 2020'!AE61*$BC$77</f>
        <v>31.5</v>
      </c>
      <c r="AQ120" s="59">
        <f>'Erwachsene-DOSB 2020'!AF61*$BC$77</f>
        <v>20.25</v>
      </c>
      <c r="AR120" s="12">
        <f>'Erwachsene-DOSB 2020'!AG61*$BC$77</f>
        <v>25.2</v>
      </c>
      <c r="AS120" s="15">
        <f>'Erwachsene-DOSB 2020'!AH61*$BC$77</f>
        <v>30.6</v>
      </c>
      <c r="AT120" s="59">
        <f>'Erwachsene-DOSB 2020'!AI61*$BC$77</f>
        <v>18</v>
      </c>
      <c r="AU120" s="12">
        <f>'Erwachsene-DOSB 2020'!AJ61*$BC$77</f>
        <v>22.95</v>
      </c>
      <c r="AV120" s="15">
        <f>'Erwachsene-DOSB 2020'!AK61*$BC$77</f>
        <v>27.45</v>
      </c>
      <c r="AW120" s="59">
        <f>'Erwachsene-DOSB 2020'!AL61*$BC$77</f>
        <v>16.650000000000002</v>
      </c>
      <c r="AX120" s="12">
        <f>'Erwachsene-DOSB 2020'!AM61*$BC$77</f>
        <v>21.6</v>
      </c>
      <c r="AY120" s="15">
        <f>'Erwachsene-DOSB 2020'!AN61*$BC$77</f>
        <v>26.1</v>
      </c>
      <c r="AZ120" s="182"/>
      <c r="BA120" s="188"/>
    </row>
    <row r="121" spans="1:53" ht="18.600000000000001" customHeight="1" x14ac:dyDescent="0.2">
      <c r="A121" s="902"/>
      <c r="B121"/>
      <c r="C121" s="845"/>
      <c r="D121" s="796"/>
      <c r="E121" s="798" t="s">
        <v>22</v>
      </c>
      <c r="F121" s="793" t="s">
        <v>159</v>
      </c>
      <c r="G121" s="782" t="s">
        <v>425</v>
      </c>
      <c r="H121" s="783"/>
      <c r="I121" s="783"/>
      <c r="J121" s="783"/>
      <c r="K121" s="783"/>
      <c r="L121" s="783"/>
      <c r="M121" s="783"/>
      <c r="N121" s="783"/>
      <c r="O121" s="783"/>
      <c r="P121" s="783"/>
      <c r="Q121" s="783"/>
      <c r="R121" s="783"/>
      <c r="S121" s="783"/>
      <c r="T121" s="783"/>
      <c r="U121" s="784"/>
      <c r="V121" s="783" t="s">
        <v>424</v>
      </c>
      <c r="W121" s="783"/>
      <c r="X121" s="784"/>
      <c r="Y121" s="182"/>
      <c r="Z121" s="188"/>
      <c r="AB121" s="902"/>
      <c r="AC121"/>
      <c r="AD121" s="845"/>
      <c r="AE121" s="796"/>
      <c r="AF121" s="798" t="s">
        <v>22</v>
      </c>
      <c r="AG121" s="793" t="s">
        <v>159</v>
      </c>
      <c r="AH121" s="782" t="s">
        <v>425</v>
      </c>
      <c r="AI121" s="783"/>
      <c r="AJ121" s="783"/>
      <c r="AK121" s="783"/>
      <c r="AL121" s="783"/>
      <c r="AM121" s="783"/>
      <c r="AN121" s="783"/>
      <c r="AO121" s="783"/>
      <c r="AP121" s="783"/>
      <c r="AQ121" s="783"/>
      <c r="AR121" s="783"/>
      <c r="AS121" s="783"/>
      <c r="AT121" s="783"/>
      <c r="AU121" s="783"/>
      <c r="AV121" s="784"/>
      <c r="AW121" s="783" t="s">
        <v>424</v>
      </c>
      <c r="AX121" s="783"/>
      <c r="AY121" s="784"/>
      <c r="AZ121" s="182"/>
      <c r="BA121" s="188"/>
    </row>
    <row r="122" spans="1:53" ht="18.600000000000001" customHeight="1" thickBot="1" x14ac:dyDescent="0.25">
      <c r="A122" s="902"/>
      <c r="B122"/>
      <c r="C122" s="845"/>
      <c r="D122" s="796"/>
      <c r="E122" s="792"/>
      <c r="F122" s="794"/>
      <c r="G122" s="42">
        <v>10</v>
      </c>
      <c r="H122" s="43">
        <v>15</v>
      </c>
      <c r="I122" s="135">
        <v>20</v>
      </c>
      <c r="J122" s="42">
        <v>10</v>
      </c>
      <c r="K122" s="43">
        <v>15</v>
      </c>
      <c r="L122" s="135">
        <v>20</v>
      </c>
      <c r="M122" s="42">
        <v>10</v>
      </c>
      <c r="N122" s="43">
        <v>15</v>
      </c>
      <c r="O122" s="135">
        <v>20</v>
      </c>
      <c r="P122" s="42">
        <v>10</v>
      </c>
      <c r="Q122" s="43">
        <v>15</v>
      </c>
      <c r="R122" s="135">
        <v>20</v>
      </c>
      <c r="S122" s="42">
        <v>10</v>
      </c>
      <c r="T122" s="43">
        <v>15</v>
      </c>
      <c r="U122" s="135">
        <v>20</v>
      </c>
      <c r="V122" s="42">
        <v>10</v>
      </c>
      <c r="W122" s="43">
        <v>15</v>
      </c>
      <c r="X122" s="135">
        <v>20</v>
      </c>
      <c r="Y122" s="186"/>
      <c r="Z122" s="187"/>
      <c r="AB122" s="902"/>
      <c r="AC122"/>
      <c r="AD122" s="845"/>
      <c r="AE122" s="796"/>
      <c r="AF122" s="792"/>
      <c r="AG122" s="794"/>
      <c r="AH122" s="42">
        <v>10</v>
      </c>
      <c r="AI122" s="43">
        <v>15</v>
      </c>
      <c r="AJ122" s="135">
        <v>20</v>
      </c>
      <c r="AK122" s="42">
        <v>10</v>
      </c>
      <c r="AL122" s="43">
        <v>15</v>
      </c>
      <c r="AM122" s="135">
        <v>20</v>
      </c>
      <c r="AN122" s="42">
        <v>10</v>
      </c>
      <c r="AO122" s="43">
        <v>15</v>
      </c>
      <c r="AP122" s="135">
        <v>20</v>
      </c>
      <c r="AQ122" s="42">
        <v>10</v>
      </c>
      <c r="AR122" s="43">
        <v>15</v>
      </c>
      <c r="AS122" s="135">
        <v>20</v>
      </c>
      <c r="AT122" s="42">
        <v>10</v>
      </c>
      <c r="AU122" s="43">
        <v>15</v>
      </c>
      <c r="AV122" s="135">
        <v>20</v>
      </c>
      <c r="AW122" s="42">
        <v>10</v>
      </c>
      <c r="AX122" s="43">
        <v>15</v>
      </c>
      <c r="AY122" s="135">
        <v>20</v>
      </c>
      <c r="AZ122" s="186"/>
      <c r="BA122" s="187"/>
    </row>
    <row r="123" spans="1:53" ht="18.75" thickBot="1" x14ac:dyDescent="0.3">
      <c r="A123" s="853" t="s">
        <v>495</v>
      </c>
      <c r="B123"/>
      <c r="C123" s="905" t="s">
        <v>51</v>
      </c>
      <c r="D123" s="906"/>
      <c r="E123" s="907"/>
      <c r="F123" s="907"/>
      <c r="G123" s="907" t="s">
        <v>616</v>
      </c>
      <c r="H123" s="907"/>
      <c r="I123" s="907"/>
      <c r="J123" s="907"/>
      <c r="K123" s="907"/>
      <c r="L123" s="907"/>
      <c r="M123" s="907"/>
      <c r="N123" s="907"/>
      <c r="O123" s="907"/>
      <c r="P123" s="907"/>
      <c r="Q123" s="907"/>
      <c r="R123" s="908" t="s">
        <v>52</v>
      </c>
      <c r="S123" s="908"/>
      <c r="T123" s="908"/>
      <c r="U123" s="908"/>
      <c r="V123" s="908"/>
      <c r="W123" s="908"/>
      <c r="X123" s="908"/>
      <c r="Y123" s="802" t="s">
        <v>53</v>
      </c>
      <c r="Z123" s="803"/>
      <c r="AB123" s="853" t="s">
        <v>495</v>
      </c>
      <c r="AC123"/>
      <c r="AD123" s="905" t="s">
        <v>51</v>
      </c>
      <c r="AE123" s="906"/>
      <c r="AF123" s="907"/>
      <c r="AG123" s="907"/>
      <c r="AH123" s="907" t="s">
        <v>616</v>
      </c>
      <c r="AI123" s="907"/>
      <c r="AJ123" s="907"/>
      <c r="AK123" s="907"/>
      <c r="AL123" s="907"/>
      <c r="AM123" s="907"/>
      <c r="AN123" s="907"/>
      <c r="AO123" s="907"/>
      <c r="AP123" s="907"/>
      <c r="AQ123" s="907"/>
      <c r="AR123" s="907"/>
      <c r="AS123" s="908" t="s">
        <v>52</v>
      </c>
      <c r="AT123" s="908"/>
      <c r="AU123" s="908"/>
      <c r="AV123" s="908"/>
      <c r="AW123" s="908"/>
      <c r="AX123" s="908"/>
      <c r="AY123" s="908"/>
      <c r="AZ123" s="802" t="s">
        <v>53</v>
      </c>
      <c r="BA123" s="803"/>
    </row>
    <row r="124" spans="1:53" ht="13.5" thickBot="1" x14ac:dyDescent="0.25">
      <c r="A124" s="853"/>
      <c r="B124"/>
      <c r="C124" s="914" t="s">
        <v>585</v>
      </c>
      <c r="D124" s="915"/>
      <c r="E124" s="915"/>
      <c r="F124" s="915"/>
      <c r="G124" s="915"/>
      <c r="H124" s="915"/>
      <c r="I124" s="916"/>
      <c r="J124" s="917" t="s">
        <v>68</v>
      </c>
      <c r="K124" s="918"/>
      <c r="L124" s="918"/>
      <c r="M124" s="918"/>
      <c r="N124" s="918"/>
      <c r="O124" s="918"/>
      <c r="P124" s="918"/>
      <c r="Q124" s="919"/>
      <c r="R124" s="920" t="s">
        <v>69</v>
      </c>
      <c r="S124" s="921"/>
      <c r="T124" s="921"/>
      <c r="U124" s="921"/>
      <c r="V124" s="921"/>
      <c r="W124" s="921"/>
      <c r="X124" s="922"/>
      <c r="Y124" s="75" t="s">
        <v>70</v>
      </c>
      <c r="Z124" s="76"/>
      <c r="AB124" s="853"/>
      <c r="AC124"/>
      <c r="AD124" s="914" t="s">
        <v>585</v>
      </c>
      <c r="AE124" s="915"/>
      <c r="AF124" s="915"/>
      <c r="AG124" s="915"/>
      <c r="AH124" s="915"/>
      <c r="AI124" s="915"/>
      <c r="AJ124" s="916"/>
      <c r="AK124" s="917" t="s">
        <v>68</v>
      </c>
      <c r="AL124" s="918"/>
      <c r="AM124" s="918"/>
      <c r="AN124" s="918"/>
      <c r="AO124" s="918"/>
      <c r="AP124" s="918"/>
      <c r="AQ124" s="918"/>
      <c r="AR124" s="919"/>
      <c r="AS124" s="920" t="s">
        <v>69</v>
      </c>
      <c r="AT124" s="921"/>
      <c r="AU124" s="921"/>
      <c r="AV124" s="921"/>
      <c r="AW124" s="921"/>
      <c r="AX124" s="921"/>
      <c r="AY124" s="922"/>
      <c r="AZ124" s="75" t="s">
        <v>70</v>
      </c>
      <c r="BA124" s="76"/>
    </row>
    <row r="125" spans="1:53" ht="15" customHeight="1" thickBot="1" x14ac:dyDescent="0.3">
      <c r="A125" s="853"/>
      <c r="B125" s="44"/>
      <c r="C125" s="909" t="s">
        <v>71</v>
      </c>
      <c r="D125" s="910"/>
      <c r="E125" s="910"/>
      <c r="F125" s="910"/>
      <c r="G125" s="910"/>
      <c r="H125" s="910"/>
      <c r="I125" s="77"/>
      <c r="J125" s="911"/>
      <c r="K125" s="912"/>
      <c r="L125" s="912"/>
      <c r="M125" s="912"/>
      <c r="N125" s="912"/>
      <c r="O125" s="912"/>
      <c r="P125" s="912"/>
      <c r="Q125" s="913"/>
      <c r="R125" s="898" t="s">
        <v>72</v>
      </c>
      <c r="S125" s="899"/>
      <c r="T125" s="810"/>
      <c r="U125" s="810"/>
      <c r="V125" s="810"/>
      <c r="W125" s="810"/>
      <c r="X125" s="811"/>
      <c r="Y125" s="75" t="s">
        <v>73</v>
      </c>
      <c r="Z125" s="78" t="s">
        <v>54</v>
      </c>
      <c r="AB125" s="853"/>
      <c r="AC125" s="44"/>
      <c r="AD125" s="909" t="s">
        <v>71</v>
      </c>
      <c r="AE125" s="910"/>
      <c r="AF125" s="910"/>
      <c r="AG125" s="910"/>
      <c r="AH125" s="910"/>
      <c r="AI125" s="910"/>
      <c r="AJ125" s="77"/>
      <c r="AK125" s="911"/>
      <c r="AL125" s="912"/>
      <c r="AM125" s="912"/>
      <c r="AN125" s="912"/>
      <c r="AO125" s="912"/>
      <c r="AP125" s="912"/>
      <c r="AQ125" s="912"/>
      <c r="AR125" s="913"/>
      <c r="AS125" s="898" t="s">
        <v>72</v>
      </c>
      <c r="AT125" s="899"/>
      <c r="AU125" s="810"/>
      <c r="AV125" s="810"/>
      <c r="AW125" s="810"/>
      <c r="AX125" s="810"/>
      <c r="AY125" s="811"/>
      <c r="AZ125" s="75" t="s">
        <v>73</v>
      </c>
      <c r="BA125" s="78" t="s">
        <v>54</v>
      </c>
    </row>
    <row r="126" spans="1:53" ht="13.5" thickBot="1" x14ac:dyDescent="0.25">
      <c r="A126" s="853"/>
      <c r="B126"/>
      <c r="C126" s="812" t="s">
        <v>74</v>
      </c>
      <c r="D126" s="813"/>
      <c r="E126" s="813"/>
      <c r="F126" s="813"/>
      <c r="G126" s="813"/>
      <c r="H126" s="813"/>
      <c r="I126" s="77"/>
      <c r="J126" s="807"/>
      <c r="K126" s="808"/>
      <c r="L126" s="808"/>
      <c r="M126" s="808"/>
      <c r="N126" s="808"/>
      <c r="O126" s="808"/>
      <c r="P126" s="808"/>
      <c r="Q126" s="809"/>
      <c r="R126" s="898" t="s">
        <v>75</v>
      </c>
      <c r="S126" s="899"/>
      <c r="T126" s="810"/>
      <c r="U126" s="810"/>
      <c r="V126" s="810"/>
      <c r="W126" s="810"/>
      <c r="X126" s="811"/>
      <c r="Y126" s="75" t="s">
        <v>76</v>
      </c>
      <c r="Z126" s="79"/>
      <c r="AB126" s="853"/>
      <c r="AC126"/>
      <c r="AD126" s="812" t="s">
        <v>74</v>
      </c>
      <c r="AE126" s="813"/>
      <c r="AF126" s="813"/>
      <c r="AG126" s="813"/>
      <c r="AH126" s="813"/>
      <c r="AI126" s="813"/>
      <c r="AJ126" s="77"/>
      <c r="AK126" s="807"/>
      <c r="AL126" s="808"/>
      <c r="AM126" s="808"/>
      <c r="AN126" s="808"/>
      <c r="AO126" s="808"/>
      <c r="AP126" s="808"/>
      <c r="AQ126" s="808"/>
      <c r="AR126" s="809"/>
      <c r="AS126" s="898" t="s">
        <v>75</v>
      </c>
      <c r="AT126" s="899"/>
      <c r="AU126" s="810"/>
      <c r="AV126" s="810"/>
      <c r="AW126" s="810"/>
      <c r="AX126" s="810"/>
      <c r="AY126" s="811"/>
      <c r="AZ126" s="75" t="s">
        <v>76</v>
      </c>
      <c r="BA126" s="79"/>
    </row>
    <row r="127" spans="1:53" ht="13.5" thickBot="1" x14ac:dyDescent="0.25">
      <c r="A127" s="853"/>
      <c r="B127"/>
      <c r="C127" s="812" t="s">
        <v>518</v>
      </c>
      <c r="D127" s="813"/>
      <c r="E127" s="813"/>
      <c r="F127" s="813"/>
      <c r="G127" s="813"/>
      <c r="H127" s="813"/>
      <c r="I127" s="77"/>
      <c r="J127" s="814"/>
      <c r="K127" s="815"/>
      <c r="L127" s="815"/>
      <c r="M127" s="815"/>
      <c r="N127" s="815"/>
      <c r="O127" s="815"/>
      <c r="P127" s="815"/>
      <c r="Q127" s="816"/>
      <c r="R127" s="898" t="s">
        <v>77</v>
      </c>
      <c r="S127" s="899"/>
      <c r="T127" s="810"/>
      <c r="U127" s="810"/>
      <c r="V127" s="810"/>
      <c r="W127" s="810"/>
      <c r="X127" s="811"/>
      <c r="Y127" s="75" t="s">
        <v>78</v>
      </c>
      <c r="Z127" s="79"/>
      <c r="AB127" s="853"/>
      <c r="AC127"/>
      <c r="AD127" s="812" t="s">
        <v>518</v>
      </c>
      <c r="AE127" s="813"/>
      <c r="AF127" s="813"/>
      <c r="AG127" s="813"/>
      <c r="AH127" s="813"/>
      <c r="AI127" s="813"/>
      <c r="AJ127" s="77"/>
      <c r="AK127" s="814"/>
      <c r="AL127" s="815"/>
      <c r="AM127" s="815"/>
      <c r="AN127" s="815"/>
      <c r="AO127" s="815"/>
      <c r="AP127" s="815"/>
      <c r="AQ127" s="815"/>
      <c r="AR127" s="816"/>
      <c r="AS127" s="898" t="s">
        <v>77</v>
      </c>
      <c r="AT127" s="899"/>
      <c r="AU127" s="810"/>
      <c r="AV127" s="810"/>
      <c r="AW127" s="810"/>
      <c r="AX127" s="810"/>
      <c r="AY127" s="811"/>
      <c r="AZ127" s="75" t="s">
        <v>78</v>
      </c>
      <c r="BA127" s="79"/>
    </row>
    <row r="128" spans="1:53" ht="13.5" thickBot="1" x14ac:dyDescent="0.25">
      <c r="A128" s="853"/>
      <c r="B128"/>
      <c r="C128" s="812" t="s">
        <v>586</v>
      </c>
      <c r="D128" s="813"/>
      <c r="E128" s="813"/>
      <c r="F128" s="813"/>
      <c r="G128" s="813"/>
      <c r="H128" s="813"/>
      <c r="I128" s="77"/>
      <c r="J128" s="80"/>
      <c r="K128" s="80"/>
      <c r="L128" s="80"/>
      <c r="M128" s="80"/>
      <c r="N128" s="80"/>
      <c r="O128" s="80"/>
      <c r="P128" s="80"/>
      <c r="Q128" s="80"/>
      <c r="R128" s="872" t="s">
        <v>79</v>
      </c>
      <c r="S128" s="873"/>
      <c r="T128" s="874"/>
      <c r="U128" s="874"/>
      <c r="V128" s="874"/>
      <c r="W128" s="874"/>
      <c r="X128" s="875"/>
      <c r="Y128" s="81"/>
      <c r="Z128" s="82"/>
      <c r="AB128" s="853"/>
      <c r="AC128"/>
      <c r="AD128" s="812" t="s">
        <v>586</v>
      </c>
      <c r="AE128" s="813"/>
      <c r="AF128" s="813"/>
      <c r="AG128" s="813"/>
      <c r="AH128" s="813"/>
      <c r="AI128" s="813"/>
      <c r="AJ128" s="77"/>
      <c r="AK128" s="80"/>
      <c r="AL128" s="80"/>
      <c r="AM128" s="80"/>
      <c r="AN128" s="80"/>
      <c r="AO128" s="80"/>
      <c r="AP128" s="80"/>
      <c r="AQ128" s="80"/>
      <c r="AR128" s="80"/>
      <c r="AS128" s="872" t="s">
        <v>79</v>
      </c>
      <c r="AT128" s="873"/>
      <c r="AU128" s="874"/>
      <c r="AV128" s="874"/>
      <c r="AW128" s="874"/>
      <c r="AX128" s="874"/>
      <c r="AY128" s="875"/>
      <c r="AZ128" s="81"/>
      <c r="BA128" s="82"/>
    </row>
    <row r="129" spans="1:53" ht="15" x14ac:dyDescent="0.2">
      <c r="A129" s="904">
        <f>A86+1</f>
        <v>56</v>
      </c>
      <c r="B129"/>
      <c r="C129" s="841" t="s">
        <v>587</v>
      </c>
      <c r="D129" s="813"/>
      <c r="E129" s="813"/>
      <c r="F129" s="813"/>
      <c r="G129" s="813"/>
      <c r="H129" s="813"/>
      <c r="I129" s="77"/>
      <c r="U129" s="45"/>
      <c r="W129" s="781" t="s">
        <v>723</v>
      </c>
      <c r="X129" s="781"/>
      <c r="Y129" s="781"/>
      <c r="Z129" s="781"/>
      <c r="AB129" s="904">
        <f>AB86+1</f>
        <v>59</v>
      </c>
      <c r="AC129"/>
      <c r="AD129" s="841" t="s">
        <v>587</v>
      </c>
      <c r="AE129" s="813"/>
      <c r="AF129" s="813"/>
      <c r="AG129" s="813"/>
      <c r="AH129" s="813"/>
      <c r="AI129" s="813"/>
      <c r="AJ129" s="77"/>
      <c r="AV129" s="45"/>
      <c r="AX129" s="781" t="s">
        <v>726</v>
      </c>
      <c r="AY129" s="781"/>
      <c r="AZ129" s="781"/>
      <c r="BA129" s="781"/>
    </row>
    <row r="130" spans="1:53" ht="13.5" thickBot="1" x14ac:dyDescent="0.25">
      <c r="A130" s="904"/>
      <c r="B130"/>
      <c r="C130" s="804" t="s">
        <v>80</v>
      </c>
      <c r="D130" s="805"/>
      <c r="E130" s="805"/>
      <c r="F130" s="805"/>
      <c r="G130" s="805"/>
      <c r="H130" s="805"/>
      <c r="I130" s="806"/>
      <c r="W130" s="781"/>
      <c r="X130" s="781"/>
      <c r="Y130" s="781"/>
      <c r="Z130" s="781"/>
      <c r="AB130" s="904"/>
      <c r="AC130"/>
      <c r="AD130" s="804" t="s">
        <v>80</v>
      </c>
      <c r="AE130" s="805"/>
      <c r="AF130" s="805"/>
      <c r="AG130" s="805"/>
      <c r="AH130" s="805"/>
      <c r="AI130" s="805"/>
      <c r="AJ130" s="806"/>
      <c r="AX130" s="781"/>
      <c r="AY130" s="781"/>
      <c r="AZ130" s="781"/>
      <c r="BA130" s="781"/>
    </row>
    <row r="132" spans="1:53" ht="13.5" thickBot="1" x14ac:dyDescent="0.25"/>
    <row r="133" spans="1:53" ht="18" customHeight="1" x14ac:dyDescent="0.25">
      <c r="A133" s="930" t="s">
        <v>496</v>
      </c>
      <c r="B133"/>
      <c r="C133" s="932" t="s">
        <v>584</v>
      </c>
      <c r="D133" s="933"/>
      <c r="E133" s="933"/>
      <c r="F133" s="933"/>
      <c r="G133" s="933"/>
      <c r="H133" s="933"/>
      <c r="I133" s="933"/>
      <c r="J133" s="933"/>
      <c r="K133" s="933"/>
      <c r="L133" s="934"/>
      <c r="M133" s="935" t="s">
        <v>142</v>
      </c>
      <c r="N133" s="935"/>
      <c r="O133" s="935"/>
      <c r="P133" s="935"/>
      <c r="Q133" s="935"/>
      <c r="R133" s="935"/>
      <c r="S133" s="935"/>
      <c r="T133" s="935"/>
      <c r="U133" s="935"/>
      <c r="V133" s="935"/>
      <c r="W133" s="935"/>
      <c r="X133" s="935"/>
      <c r="Y133" s="935"/>
      <c r="Z133" s="1" t="s">
        <v>749</v>
      </c>
      <c r="AB133" s="930" t="s">
        <v>496</v>
      </c>
      <c r="AC133"/>
      <c r="AD133" s="932" t="s">
        <v>584</v>
      </c>
      <c r="AE133" s="933"/>
      <c r="AF133" s="933"/>
      <c r="AG133" s="933"/>
      <c r="AH133" s="933"/>
      <c r="AI133" s="933"/>
      <c r="AJ133" s="933"/>
      <c r="AK133" s="933"/>
      <c r="AL133" s="933"/>
      <c r="AM133" s="934"/>
      <c r="AN133" s="935" t="s">
        <v>145</v>
      </c>
      <c r="AO133" s="935"/>
      <c r="AP133" s="935"/>
      <c r="AQ133" s="935"/>
      <c r="AR133" s="935"/>
      <c r="AS133" s="935"/>
      <c r="AT133" s="935"/>
      <c r="AU133" s="935"/>
      <c r="AV133" s="935"/>
      <c r="AW133" s="935"/>
      <c r="AX133" s="935"/>
      <c r="AY133" s="935"/>
      <c r="AZ133" s="935"/>
      <c r="BA133" s="1" t="s">
        <v>749</v>
      </c>
    </row>
    <row r="134" spans="1:53" x14ac:dyDescent="0.2">
      <c r="A134" s="931"/>
      <c r="B134"/>
      <c r="C134" s="856" t="s">
        <v>1</v>
      </c>
      <c r="D134" s="857"/>
      <c r="E134" s="857"/>
      <c r="F134" s="857"/>
      <c r="G134" s="857"/>
      <c r="H134" s="857"/>
      <c r="I134" s="857"/>
      <c r="J134" s="857"/>
      <c r="K134" s="857"/>
      <c r="L134" s="858"/>
      <c r="M134" s="893" t="s">
        <v>2</v>
      </c>
      <c r="N134" s="893"/>
      <c r="O134" s="893"/>
      <c r="P134" s="893"/>
      <c r="Q134" s="893"/>
      <c r="R134" s="893"/>
      <c r="S134" s="893"/>
      <c r="T134" s="893"/>
      <c r="U134" s="893"/>
      <c r="V134" s="893"/>
      <c r="W134" s="893"/>
      <c r="X134" s="893"/>
      <c r="Y134" s="893" t="s">
        <v>55</v>
      </c>
      <c r="Z134" s="894"/>
      <c r="AB134" s="931"/>
      <c r="AC134"/>
      <c r="AD134" s="856" t="s">
        <v>1</v>
      </c>
      <c r="AE134" s="857"/>
      <c r="AF134" s="857"/>
      <c r="AG134" s="857"/>
      <c r="AH134" s="857"/>
      <c r="AI134" s="857"/>
      <c r="AJ134" s="857"/>
      <c r="AK134" s="857"/>
      <c r="AL134" s="857"/>
      <c r="AM134" s="858"/>
      <c r="AN134" s="893" t="s">
        <v>2</v>
      </c>
      <c r="AO134" s="893"/>
      <c r="AP134" s="893"/>
      <c r="AQ134" s="893"/>
      <c r="AR134" s="893"/>
      <c r="AS134" s="893"/>
      <c r="AT134" s="893"/>
      <c r="AU134" s="893"/>
      <c r="AV134" s="893"/>
      <c r="AW134" s="893"/>
      <c r="AX134" s="893"/>
      <c r="AY134" s="893"/>
      <c r="AZ134" s="893" t="s">
        <v>55</v>
      </c>
      <c r="BA134" s="894"/>
    </row>
    <row r="135" spans="1:53" x14ac:dyDescent="0.2">
      <c r="A135" s="931"/>
      <c r="B135"/>
      <c r="C135" s="856" t="s">
        <v>3</v>
      </c>
      <c r="D135" s="857"/>
      <c r="E135" s="857"/>
      <c r="F135" s="857"/>
      <c r="G135" s="857"/>
      <c r="H135" s="857"/>
      <c r="I135" s="857"/>
      <c r="J135" s="857"/>
      <c r="K135" s="857"/>
      <c r="L135" s="858"/>
      <c r="M135" s="893" t="s">
        <v>4</v>
      </c>
      <c r="N135" s="893"/>
      <c r="O135" s="893"/>
      <c r="P135" s="893"/>
      <c r="Q135" s="893"/>
      <c r="R135" s="893"/>
      <c r="S135" s="893"/>
      <c r="T135" s="893"/>
      <c r="U135" s="893"/>
      <c r="V135" s="893"/>
      <c r="W135" s="893"/>
      <c r="X135" s="893"/>
      <c r="Y135" s="893" t="s">
        <v>5</v>
      </c>
      <c r="Z135" s="894"/>
      <c r="AB135" s="931"/>
      <c r="AC135"/>
      <c r="AD135" s="856" t="s">
        <v>3</v>
      </c>
      <c r="AE135" s="857"/>
      <c r="AF135" s="857"/>
      <c r="AG135" s="857"/>
      <c r="AH135" s="857"/>
      <c r="AI135" s="857"/>
      <c r="AJ135" s="857"/>
      <c r="AK135" s="857"/>
      <c r="AL135" s="857"/>
      <c r="AM135" s="858"/>
      <c r="AN135" s="893" t="s">
        <v>4</v>
      </c>
      <c r="AO135" s="893"/>
      <c r="AP135" s="893"/>
      <c r="AQ135" s="893"/>
      <c r="AR135" s="893"/>
      <c r="AS135" s="893"/>
      <c r="AT135" s="893"/>
      <c r="AU135" s="893"/>
      <c r="AV135" s="893"/>
      <c r="AW135" s="893"/>
      <c r="AX135" s="893"/>
      <c r="AY135" s="893"/>
      <c r="AZ135" s="893" t="s">
        <v>5</v>
      </c>
      <c r="BA135" s="894"/>
    </row>
    <row r="136" spans="1:53" x14ac:dyDescent="0.2">
      <c r="A136" s="931"/>
      <c r="B136"/>
      <c r="C136" s="856" t="s">
        <v>56</v>
      </c>
      <c r="D136" s="867"/>
      <c r="E136" s="867"/>
      <c r="F136" s="868"/>
      <c r="G136" s="869" t="s">
        <v>57</v>
      </c>
      <c r="H136" s="870"/>
      <c r="I136" s="870"/>
      <c r="J136" s="870"/>
      <c r="K136" s="870"/>
      <c r="L136" s="870"/>
      <c r="M136" s="870"/>
      <c r="N136" s="870"/>
      <c r="O136" s="870"/>
      <c r="P136" s="870"/>
      <c r="Q136" s="870"/>
      <c r="R136" s="870"/>
      <c r="S136" s="870"/>
      <c r="T136" s="870"/>
      <c r="U136" s="870"/>
      <c r="V136" s="870"/>
      <c r="W136" s="870"/>
      <c r="X136" s="871"/>
      <c r="Y136" s="47"/>
      <c r="Z136" s="48"/>
      <c r="AB136" s="931"/>
      <c r="AC136"/>
      <c r="AD136" s="856" t="s">
        <v>56</v>
      </c>
      <c r="AE136" s="867"/>
      <c r="AF136" s="867"/>
      <c r="AG136" s="868"/>
      <c r="AH136" s="869" t="s">
        <v>57</v>
      </c>
      <c r="AI136" s="870"/>
      <c r="AJ136" s="870"/>
      <c r="AK136" s="870"/>
      <c r="AL136" s="870"/>
      <c r="AM136" s="870"/>
      <c r="AN136" s="870"/>
      <c r="AO136" s="870"/>
      <c r="AP136" s="870"/>
      <c r="AQ136" s="870"/>
      <c r="AR136" s="870"/>
      <c r="AS136" s="870"/>
      <c r="AT136" s="870"/>
      <c r="AU136" s="870"/>
      <c r="AV136" s="870"/>
      <c r="AW136" s="870"/>
      <c r="AX136" s="870"/>
      <c r="AY136" s="871"/>
      <c r="AZ136" s="47"/>
      <c r="BA136" s="48"/>
    </row>
    <row r="137" spans="1:53" ht="15.75" x14ac:dyDescent="0.25">
      <c r="A137" s="931"/>
      <c r="B137"/>
      <c r="C137" s="838" t="s">
        <v>508</v>
      </c>
      <c r="D137" s="839"/>
      <c r="E137" s="839"/>
      <c r="F137" s="840"/>
      <c r="G137" s="817" t="s">
        <v>617</v>
      </c>
      <c r="H137" s="818"/>
      <c r="I137" s="818"/>
      <c r="J137" s="818"/>
      <c r="K137" s="819"/>
      <c r="L137" s="851" t="s">
        <v>602</v>
      </c>
      <c r="M137" s="851"/>
      <c r="N137" s="851"/>
      <c r="O137" s="851"/>
      <c r="P137" s="851"/>
      <c r="Q137" s="851"/>
      <c r="R137" s="851"/>
      <c r="S137" s="851"/>
      <c r="T137" s="851"/>
      <c r="U137" s="851"/>
      <c r="V137" s="851"/>
      <c r="W137" s="851"/>
      <c r="X137" s="851"/>
      <c r="Y137" s="851"/>
      <c r="Z137" s="852"/>
      <c r="AB137" s="931"/>
      <c r="AC137"/>
      <c r="AD137" s="838" t="s">
        <v>508</v>
      </c>
      <c r="AE137" s="839"/>
      <c r="AF137" s="839"/>
      <c r="AG137" s="840"/>
      <c r="AH137" s="817" t="s">
        <v>617</v>
      </c>
      <c r="AI137" s="818"/>
      <c r="AJ137" s="818"/>
      <c r="AK137" s="818"/>
      <c r="AL137" s="819"/>
      <c r="AM137" s="851" t="s">
        <v>602</v>
      </c>
      <c r="AN137" s="851"/>
      <c r="AO137" s="851"/>
      <c r="AP137" s="851"/>
      <c r="AQ137" s="851"/>
      <c r="AR137" s="851"/>
      <c r="AS137" s="851"/>
      <c r="AT137" s="851"/>
      <c r="AU137" s="851"/>
      <c r="AV137" s="851"/>
      <c r="AW137" s="851"/>
      <c r="AX137" s="851"/>
      <c r="AY137" s="851"/>
      <c r="AZ137" s="851"/>
      <c r="BA137" s="852"/>
    </row>
    <row r="138" spans="1:53" ht="15.6" customHeight="1" x14ac:dyDescent="0.2">
      <c r="A138" s="931"/>
      <c r="B138"/>
      <c r="C138" s="856"/>
      <c r="D138" s="857"/>
      <c r="E138" s="857"/>
      <c r="F138" s="858"/>
      <c r="G138" s="817" t="s">
        <v>618</v>
      </c>
      <c r="H138" s="818"/>
      <c r="I138" s="818"/>
      <c r="J138" s="818"/>
      <c r="K138" s="819"/>
      <c r="L138" s="883" t="s">
        <v>6</v>
      </c>
      <c r="M138" s="883"/>
      <c r="N138" s="884"/>
      <c r="O138" s="884"/>
      <c r="P138" s="884"/>
      <c r="Q138" s="884"/>
      <c r="R138" s="883" t="s">
        <v>7</v>
      </c>
      <c r="S138" s="883"/>
      <c r="T138" s="883"/>
      <c r="U138" s="883"/>
      <c r="V138" s="883"/>
      <c r="W138" s="858" t="s">
        <v>689</v>
      </c>
      <c r="X138" s="893"/>
      <c r="Y138" s="893"/>
      <c r="Z138" s="894"/>
      <c r="AB138" s="931"/>
      <c r="AC138"/>
      <c r="AD138" s="856"/>
      <c r="AE138" s="857"/>
      <c r="AF138" s="857"/>
      <c r="AG138" s="858"/>
      <c r="AH138" s="817" t="s">
        <v>618</v>
      </c>
      <c r="AI138" s="818"/>
      <c r="AJ138" s="818"/>
      <c r="AK138" s="818"/>
      <c r="AL138" s="819"/>
      <c r="AM138" s="883" t="s">
        <v>6</v>
      </c>
      <c r="AN138" s="883"/>
      <c r="AO138" s="884"/>
      <c r="AP138" s="884"/>
      <c r="AQ138" s="884"/>
      <c r="AR138" s="884"/>
      <c r="AS138" s="883" t="s">
        <v>7</v>
      </c>
      <c r="AT138" s="883"/>
      <c r="AU138" s="883"/>
      <c r="AV138" s="883"/>
      <c r="AW138" s="883"/>
      <c r="AX138" s="858" t="s">
        <v>689</v>
      </c>
      <c r="AY138" s="893"/>
      <c r="AZ138" s="893"/>
      <c r="BA138" s="894"/>
    </row>
    <row r="139" spans="1:53" ht="16.5" thickBot="1" x14ac:dyDescent="0.3">
      <c r="A139" s="931"/>
      <c r="B139"/>
      <c r="C139" s="856"/>
      <c r="D139" s="857"/>
      <c r="E139" s="857"/>
      <c r="F139" s="858"/>
      <c r="G139" s="50"/>
      <c r="H139" s="51"/>
      <c r="I139" s="51"/>
      <c r="J139" s="51"/>
      <c r="K139" s="52"/>
      <c r="L139" s="846" t="s">
        <v>8</v>
      </c>
      <c r="M139" s="847"/>
      <c r="N139" s="848"/>
      <c r="O139" s="848"/>
      <c r="P139" s="848"/>
      <c r="Q139" s="849"/>
      <c r="R139" s="928"/>
      <c r="S139" s="928"/>
      <c r="T139" s="928"/>
      <c r="U139" s="928"/>
      <c r="V139" s="928"/>
      <c r="W139" s="895"/>
      <c r="X139" s="896"/>
      <c r="Y139" s="896"/>
      <c r="Z139" s="897"/>
      <c r="AB139" s="931"/>
      <c r="AC139"/>
      <c r="AD139" s="856"/>
      <c r="AE139" s="857"/>
      <c r="AF139" s="857"/>
      <c r="AG139" s="858"/>
      <c r="AH139" s="50"/>
      <c r="AI139" s="51"/>
      <c r="AJ139" s="51"/>
      <c r="AK139" s="51"/>
      <c r="AL139" s="52"/>
      <c r="AM139" s="846" t="s">
        <v>8</v>
      </c>
      <c r="AN139" s="847"/>
      <c r="AO139" s="848"/>
      <c r="AP139" s="848"/>
      <c r="AQ139" s="848"/>
      <c r="AR139" s="849"/>
      <c r="AS139" s="928"/>
      <c r="AT139" s="928"/>
      <c r="AU139" s="928"/>
      <c r="AV139" s="928"/>
      <c r="AW139" s="928"/>
      <c r="AX139" s="895"/>
      <c r="AY139" s="896"/>
      <c r="AZ139" s="896"/>
      <c r="BA139" s="897"/>
    </row>
    <row r="140" spans="1:53" ht="13.5" customHeight="1" thickBot="1" x14ac:dyDescent="0.25">
      <c r="A140" s="901" t="s">
        <v>750</v>
      </c>
      <c r="B140"/>
      <c r="C140" s="861"/>
      <c r="D140" s="862"/>
      <c r="E140" s="863"/>
      <c r="F140" s="820" t="s">
        <v>9</v>
      </c>
      <c r="G140" s="829" t="s">
        <v>88</v>
      </c>
      <c r="H140" s="835"/>
      <c r="I140" s="836"/>
      <c r="J140" s="829" t="s">
        <v>139</v>
      </c>
      <c r="K140" s="835"/>
      <c r="L140" s="836"/>
      <c r="M140" s="829" t="s">
        <v>140</v>
      </c>
      <c r="N140" s="830"/>
      <c r="O140" s="831"/>
      <c r="P140" s="829" t="s">
        <v>141</v>
      </c>
      <c r="Q140" s="830"/>
      <c r="R140" s="831"/>
      <c r="S140" s="829"/>
      <c r="T140" s="830"/>
      <c r="U140" s="831"/>
      <c r="V140" s="842"/>
      <c r="W140" s="830"/>
      <c r="X140" s="831"/>
      <c r="Y140" s="53" t="s">
        <v>10</v>
      </c>
      <c r="Z140" s="54" t="s">
        <v>60</v>
      </c>
      <c r="AB140" s="901" t="s">
        <v>750</v>
      </c>
      <c r="AC140"/>
      <c r="AD140" s="861"/>
      <c r="AE140" s="862"/>
      <c r="AF140" s="863"/>
      <c r="AG140" s="820" t="s">
        <v>9</v>
      </c>
      <c r="AH140" s="829" t="s">
        <v>88</v>
      </c>
      <c r="AI140" s="835"/>
      <c r="AJ140" s="836"/>
      <c r="AK140" s="829" t="s">
        <v>139</v>
      </c>
      <c r="AL140" s="835"/>
      <c r="AM140" s="836"/>
      <c r="AN140" s="829" t="s">
        <v>140</v>
      </c>
      <c r="AO140" s="830"/>
      <c r="AP140" s="831"/>
      <c r="AQ140" s="829" t="s">
        <v>141</v>
      </c>
      <c r="AR140" s="830"/>
      <c r="AS140" s="831"/>
      <c r="AT140" s="829"/>
      <c r="AU140" s="830"/>
      <c r="AV140" s="831"/>
      <c r="AW140" s="842"/>
      <c r="AX140" s="830"/>
      <c r="AY140" s="831"/>
      <c r="AZ140" s="53" t="s">
        <v>10</v>
      </c>
      <c r="BA140" s="54" t="s">
        <v>60</v>
      </c>
    </row>
    <row r="141" spans="1:53" ht="27" customHeight="1" thickBot="1" x14ac:dyDescent="0.25">
      <c r="A141" s="902"/>
      <c r="B141"/>
      <c r="C141" s="864"/>
      <c r="D141" s="865"/>
      <c r="E141" s="866"/>
      <c r="F141" s="821"/>
      <c r="G141" s="155" t="s">
        <v>493</v>
      </c>
      <c r="H141" s="156" t="s">
        <v>494</v>
      </c>
      <c r="I141" s="157" t="s">
        <v>516</v>
      </c>
      <c r="J141" s="155" t="s">
        <v>493</v>
      </c>
      <c r="K141" s="156" t="s">
        <v>494</v>
      </c>
      <c r="L141" s="157" t="s">
        <v>516</v>
      </c>
      <c r="M141" s="155" t="s">
        <v>493</v>
      </c>
      <c r="N141" s="156" t="s">
        <v>494</v>
      </c>
      <c r="O141" s="157" t="s">
        <v>516</v>
      </c>
      <c r="P141" s="155" t="s">
        <v>493</v>
      </c>
      <c r="Q141" s="156" t="s">
        <v>494</v>
      </c>
      <c r="R141" s="157" t="s">
        <v>516</v>
      </c>
      <c r="S141" s="155" t="s">
        <v>493</v>
      </c>
      <c r="T141" s="156" t="s">
        <v>494</v>
      </c>
      <c r="U141" s="157" t="s">
        <v>516</v>
      </c>
      <c r="V141" s="155" t="s">
        <v>493</v>
      </c>
      <c r="W141" s="156" t="s">
        <v>494</v>
      </c>
      <c r="X141" s="157" t="s">
        <v>516</v>
      </c>
      <c r="Y141" s="881" t="s">
        <v>15</v>
      </c>
      <c r="Z141" s="882"/>
      <c r="AB141" s="902"/>
      <c r="AC141"/>
      <c r="AD141" s="864"/>
      <c r="AE141" s="865"/>
      <c r="AF141" s="866"/>
      <c r="AG141" s="821"/>
      <c r="AH141" s="155" t="s">
        <v>493</v>
      </c>
      <c r="AI141" s="156" t="s">
        <v>494</v>
      </c>
      <c r="AJ141" s="157" t="s">
        <v>516</v>
      </c>
      <c r="AK141" s="155" t="s">
        <v>493</v>
      </c>
      <c r="AL141" s="156" t="s">
        <v>494</v>
      </c>
      <c r="AM141" s="157" t="s">
        <v>516</v>
      </c>
      <c r="AN141" s="155" t="s">
        <v>493</v>
      </c>
      <c r="AO141" s="156" t="s">
        <v>494</v>
      </c>
      <c r="AP141" s="157" t="s">
        <v>516</v>
      </c>
      <c r="AQ141" s="155" t="s">
        <v>493</v>
      </c>
      <c r="AR141" s="156" t="s">
        <v>494</v>
      </c>
      <c r="AS141" s="157" t="s">
        <v>516</v>
      </c>
      <c r="AT141" s="155" t="s">
        <v>493</v>
      </c>
      <c r="AU141" s="156" t="s">
        <v>494</v>
      </c>
      <c r="AV141" s="157" t="s">
        <v>516</v>
      </c>
      <c r="AW141" s="155" t="s">
        <v>493</v>
      </c>
      <c r="AX141" s="156" t="s">
        <v>494</v>
      </c>
      <c r="AY141" s="157" t="s">
        <v>516</v>
      </c>
      <c r="AZ141" s="881" t="s">
        <v>15</v>
      </c>
      <c r="BA141" s="882"/>
    </row>
    <row r="142" spans="1:53" ht="18.600000000000001" customHeight="1" x14ac:dyDescent="0.2">
      <c r="A142" s="902"/>
      <c r="B142"/>
      <c r="C142" s="843">
        <v>1</v>
      </c>
      <c r="D142" s="795" t="s">
        <v>64</v>
      </c>
      <c r="E142" s="601" t="s">
        <v>16</v>
      </c>
      <c r="F142" s="55" t="s">
        <v>31</v>
      </c>
      <c r="G142" s="98" t="str">
        <f>TEXT((TIME(0,LEFT('Erwachsene-DOSB 2020'!AO7,FIND(":",'Erwachsene-DOSB 2020'!AO7)-1),RIGHT('Erwachsene-DOSB 2020'!AO7,2)))*$BC$56,"[mm]:ss")</f>
        <v>31:21</v>
      </c>
      <c r="H142" s="99" t="str">
        <f>TEXT((TIME(0,LEFT('Erwachsene-DOSB 2020'!AP7,FIND(":",'Erwachsene-DOSB 2020'!AP7)-1),RIGHT('Erwachsene-DOSB 2020'!AP7,2)))*$BC$56,"[mm]:ss")</f>
        <v>28:03</v>
      </c>
      <c r="I142" s="100" t="str">
        <f>TEXT((TIME(0,LEFT('Erwachsene-DOSB 2020'!AQ7,FIND(":",'Erwachsene-DOSB 2020'!AQ7)-1),RIGHT('Erwachsene-DOSB 2020'!AQ7,2)))*$BC$56,"[mm]:ss")</f>
        <v>24:45</v>
      </c>
      <c r="J142" s="108" t="str">
        <f>TEXT((TIME(0,LEFT('Erwachsene-DOSB 2020'!AR7,FIND(":",'Erwachsene-DOSB 2020'!AR7)-1),RIGHT('Erwachsene-DOSB 2020'!AR7,2)))*$BC$56,"[mm]:ss")</f>
        <v>32:38</v>
      </c>
      <c r="K142" s="99" t="str">
        <f>TEXT((TIME(0,LEFT('Erwachsene-DOSB 2020'!AS7,FIND(":",'Erwachsene-DOSB 2020'!AS7)-1),RIGHT('Erwachsene-DOSB 2020'!AS7,2)))*$BC$56,"[mm]:ss")</f>
        <v>29:20</v>
      </c>
      <c r="L142" s="100" t="str">
        <f>TEXT((TIME(0,LEFT('Erwachsene-DOSB 2020'!AT7,FIND(":",'Erwachsene-DOSB 2020'!AT7)-1),RIGHT('Erwachsene-DOSB 2020'!AT7,2)))*$BC$56,"[mm]:ss")</f>
        <v>26:02</v>
      </c>
      <c r="M142" s="108" t="str">
        <f>TEXT((TIME(0,LEFT('Erwachsene-DOSB 2020'!AU7,FIND(":",'Erwachsene-DOSB 2020'!AU7)-1),RIGHT('Erwachsene-DOSB 2020'!AU7,2)))*$BC$56,"[mm]:ss")</f>
        <v>34:06</v>
      </c>
      <c r="N142" s="99" t="str">
        <f>TEXT((TIME(0,LEFT('Erwachsene-DOSB 2020'!AV7,FIND(":",'Erwachsene-DOSB 2020'!AV7)-1),RIGHT('Erwachsene-DOSB 2020'!AV7,2)))*$BC$56,"[mm]:ss")</f>
        <v>30:48</v>
      </c>
      <c r="O142" s="100" t="str">
        <f>TEXT((TIME(0,LEFT('Erwachsene-DOSB 2020'!AW7,FIND(":",'Erwachsene-DOSB 2020'!AW7)-1),RIGHT('Erwachsene-DOSB 2020'!AW7,2)))*$BC$56,"[mm]:ss")</f>
        <v>27:30</v>
      </c>
      <c r="P142" s="108" t="str">
        <f>TEXT((TIME(0,LEFT('Erwachsene-DOSB 2020'!AX7,FIND(":",'Erwachsene-DOSB 2020'!AX7)-1),RIGHT('Erwachsene-DOSB 2020'!AX7,2)))*$BC$56,"[mm]:ss")</f>
        <v>35:45</v>
      </c>
      <c r="Q142" s="99" t="str">
        <f>TEXT((TIME(0,LEFT('Erwachsene-DOSB 2020'!AY7,FIND(":",'Erwachsene-DOSB 2020'!AY7)-1),RIGHT('Erwachsene-DOSB 2020'!AY7,2)))*$BC$56,"[mm]:ss")</f>
        <v>32:27</v>
      </c>
      <c r="R142" s="100" t="str">
        <f>TEXT((TIME(0,LEFT('Erwachsene-DOSB 2020'!AZ7,FIND(":",'Erwachsene-DOSB 2020'!AZ7)-1),RIGHT('Erwachsene-DOSB 2020'!AZ7,2)))*$BC$56,"[mm]:ss")</f>
        <v>29:09</v>
      </c>
      <c r="S142" s="6"/>
      <c r="T142" s="8"/>
      <c r="U142" s="9"/>
      <c r="V142" s="56"/>
      <c r="W142" s="7"/>
      <c r="X142" s="9"/>
      <c r="Y142" s="180"/>
      <c r="Z142" s="181"/>
      <c r="AB142" s="902"/>
      <c r="AC142"/>
      <c r="AD142" s="843">
        <v>1</v>
      </c>
      <c r="AE142" s="795" t="s">
        <v>64</v>
      </c>
      <c r="AF142" s="601" t="s">
        <v>16</v>
      </c>
      <c r="AG142" s="55" t="s">
        <v>31</v>
      </c>
      <c r="AH142" s="98" t="str">
        <f>TEXT((TIME(0,LEFT('Erwachsene-DOSB 2020'!AO39,FIND(":",'Erwachsene-DOSB 2020'!AO39)-1),RIGHT('Erwachsene-DOSB 2020'!AO39,2)))*$BC$56,"[mm]:ss")</f>
        <v>28:36</v>
      </c>
      <c r="AI142" s="99" t="str">
        <f>TEXT((TIME(0,LEFT('Erwachsene-DOSB 2020'!AP39,FIND(":",'Erwachsene-DOSB 2020'!AP39)-1),RIGHT('Erwachsene-DOSB 2020'!AP39,2)))*$BC$56,"[mm]:ss")</f>
        <v>25:18</v>
      </c>
      <c r="AJ142" s="100" t="str">
        <f>TEXT((TIME(0,LEFT('Erwachsene-DOSB 2020'!AQ39,FIND(":",'Erwachsene-DOSB 2020'!AQ39)-1),RIGHT('Erwachsene-DOSB 2020'!AQ39,2)))*$BC$56,"[mm]:ss")</f>
        <v>22:00</v>
      </c>
      <c r="AK142" s="108" t="str">
        <f>TEXT((TIME(0,LEFT('Erwachsene-DOSB 2020'!AR39,FIND(":",'Erwachsene-DOSB 2020'!AR39)-1),RIGHT('Erwachsene-DOSB 2020'!AR39,2)))*$BC$56,"[mm]:ss")</f>
        <v>29:09</v>
      </c>
      <c r="AL142" s="99" t="str">
        <f>TEXT((TIME(0,LEFT('Erwachsene-DOSB 2020'!AS39,FIND(":",'Erwachsene-DOSB 2020'!AS39)-1),RIGHT('Erwachsene-DOSB 2020'!AS39,2)))*$BC$56,"[mm]:ss")</f>
        <v>25:51</v>
      </c>
      <c r="AM142" s="100" t="str">
        <f>TEXT((TIME(0,LEFT('Erwachsene-DOSB 2020'!AT39,FIND(":",'Erwachsene-DOSB 2020'!AT39)-1),RIGHT('Erwachsene-DOSB 2020'!AT39,2)))*$BC$56,"[mm]:ss")</f>
        <v>22:33</v>
      </c>
      <c r="AN142" s="108" t="str">
        <f>TEXT((TIME(0,LEFT('Erwachsene-DOSB 2020'!AU39,FIND(":",'Erwachsene-DOSB 2020'!AU39)-1),RIGHT('Erwachsene-DOSB 2020'!AU39,2)))*$BC$56,"[mm]:ss")</f>
        <v>30:15</v>
      </c>
      <c r="AO142" s="99" t="str">
        <f>TEXT((TIME(0,LEFT('Erwachsene-DOSB 2020'!AV39,FIND(":",'Erwachsene-DOSB 2020'!AV39)-1),RIGHT('Erwachsene-DOSB 2020'!AV39,2)))*$BC$56,"[mm]:ss")</f>
        <v>26:57</v>
      </c>
      <c r="AP142" s="100" t="str">
        <f>TEXT((TIME(0,LEFT('Erwachsene-DOSB 2020'!AW39,FIND(":",'Erwachsene-DOSB 2020'!AW39)-1),RIGHT('Erwachsene-DOSB 2020'!AW39,2)))*$BC$56,"[mm]:ss")</f>
        <v>23:39</v>
      </c>
      <c r="AQ142" s="108" t="str">
        <f>TEXT((TIME(0,LEFT('Erwachsene-DOSB 2020'!AX39,FIND(":",'Erwachsene-DOSB 2020'!AX39)-1),RIGHT('Erwachsene-DOSB 2020'!AX39,2)))*$BC$56,"[mm]:ss")</f>
        <v>32:49</v>
      </c>
      <c r="AR142" s="99" t="str">
        <f>TEXT((TIME(0,LEFT('Erwachsene-DOSB 2020'!AY39,FIND(":",'Erwachsene-DOSB 2020'!AY39)-1),RIGHT('Erwachsene-DOSB 2020'!AY39,2)))*$BC$56,"[mm]:ss")</f>
        <v>29:31</v>
      </c>
      <c r="AS142" s="100" t="str">
        <f>TEXT((TIME(0,LEFT('Erwachsene-DOSB 2020'!AZ39,FIND(":",'Erwachsene-DOSB 2020'!AZ39)-1),RIGHT('Erwachsene-DOSB 2020'!AZ39,2)))*$BC$56,"[mm]:ss")</f>
        <v>26:13</v>
      </c>
      <c r="AT142" s="6"/>
      <c r="AU142" s="8"/>
      <c r="AV142" s="9"/>
      <c r="AW142" s="56"/>
      <c r="AX142" s="7"/>
      <c r="AY142" s="9"/>
      <c r="AZ142" s="180"/>
      <c r="BA142" s="181"/>
    </row>
    <row r="143" spans="1:53" ht="18.600000000000001" customHeight="1" x14ac:dyDescent="0.2">
      <c r="A143" s="902"/>
      <c r="B143"/>
      <c r="C143" s="844"/>
      <c r="D143" s="796"/>
      <c r="E143" s="10" t="s">
        <v>17</v>
      </c>
      <c r="F143" s="58" t="s">
        <v>500</v>
      </c>
      <c r="G143" s="101" t="str">
        <f>TEXT((TIME(0,LEFT('Erwachsene-DOSB 2020'!AO8,FIND(":",'Erwachsene-DOSB 2020'!AO8)-1),RIGHT('Erwachsene-DOSB 2020'!AO8,2)))*$BC$57,"[mm]:ss")</f>
        <v>126:52</v>
      </c>
      <c r="H143" s="102" t="str">
        <f>TEXT((TIME(0,LEFT('Erwachsene-DOSB 2020'!AP8,FIND(":",'Erwachsene-DOSB 2020'!AP8)-1),RIGHT('Erwachsene-DOSB 2020'!AP8,2)))*$BC$57,"[mm]:ss")</f>
        <v>113:40</v>
      </c>
      <c r="I143" s="103" t="str">
        <f>TEXT((TIME(0,LEFT('Erwachsene-DOSB 2020'!AQ8,FIND(":",'Erwachsene-DOSB 2020'!AQ8)-1),RIGHT('Erwachsene-DOSB 2020'!AQ8,2)))*$BC$57,"[mm]:ss")</f>
        <v>100:28</v>
      </c>
      <c r="J143" s="109" t="str">
        <f>TEXT((TIME(0,LEFT('Erwachsene-DOSB 2020'!AR8,FIND(":",'Erwachsene-DOSB 2020'!AR8)-1),RIGHT('Erwachsene-DOSB 2020'!AR8,2)))*$BC$57,"[mm]:ss")</f>
        <v>134:34</v>
      </c>
      <c r="K143" s="102" t="str">
        <f>TEXT((TIME(0,LEFT('Erwachsene-DOSB 2020'!AS8,FIND(":",'Erwachsene-DOSB 2020'!AS8)-1),RIGHT('Erwachsene-DOSB 2020'!AS8,2)))*$BC$57,"[mm]:ss")</f>
        <v>121:22</v>
      </c>
      <c r="L143" s="103" t="str">
        <f>TEXT((TIME(0,LEFT('Erwachsene-DOSB 2020'!AT8,FIND(":",'Erwachsene-DOSB 2020'!AT8)-1),RIGHT('Erwachsene-DOSB 2020'!AT8,2)))*$BC$57,"[mm]:ss")</f>
        <v>108:10</v>
      </c>
      <c r="M143" s="109" t="str">
        <f>TEXT((TIME(0,LEFT('Erwachsene-DOSB 2020'!AU8,FIND(":",'Erwachsene-DOSB 2020'!AU8)-1),RIGHT('Erwachsene-DOSB 2020'!AU8,2)))*$BC$57,"[mm]:ss")</f>
        <v>142:05</v>
      </c>
      <c r="N143" s="102" t="str">
        <f>TEXT((TIME(0,LEFT('Erwachsene-DOSB 2020'!AV8,FIND(":",'Erwachsene-DOSB 2020'!AV8)-1),RIGHT('Erwachsene-DOSB 2020'!AV8,2)))*$BC$57,"[mm]:ss")</f>
        <v>128:53</v>
      </c>
      <c r="O143" s="103" t="str">
        <f>TEXT((TIME(0,LEFT('Erwachsene-DOSB 2020'!AW8,FIND(":",'Erwachsene-DOSB 2020'!AW8)-1),RIGHT('Erwachsene-DOSB 2020'!AW8,2)))*$BC$57,"[mm]:ss")</f>
        <v>115:41</v>
      </c>
      <c r="P143" s="109" t="str">
        <f>TEXT((TIME(0,LEFT('Erwachsene-DOSB 2020'!AX8,FIND(":",'Erwachsene-DOSB 2020'!AX8)-1),RIGHT('Erwachsene-DOSB 2020'!AX8,2)))*$BC$57,"[mm]:ss")</f>
        <v>150:09</v>
      </c>
      <c r="Q143" s="102" t="str">
        <f>TEXT((TIME(0,LEFT('Erwachsene-DOSB 2020'!AY8,FIND(":",'Erwachsene-DOSB 2020'!AY8)-1),RIGHT('Erwachsene-DOSB 2020'!AY8,2)))*$BC$57,"[mm]:ss")</f>
        <v>136:57</v>
      </c>
      <c r="R143" s="103" t="str">
        <f>TEXT((TIME(0,LEFT('Erwachsene-DOSB 2020'!AZ8,FIND(":",'Erwachsene-DOSB 2020'!AZ8)-1),RIGHT('Erwachsene-DOSB 2020'!AZ8,2)))*$BC$57,"[mm]:ss")</f>
        <v>123:45</v>
      </c>
      <c r="S143" s="13"/>
      <c r="T143" s="14"/>
      <c r="U143" s="15"/>
      <c r="V143" s="59"/>
      <c r="W143" s="12"/>
      <c r="X143" s="15"/>
      <c r="Y143" s="182"/>
      <c r="Z143" s="183"/>
      <c r="AB143" s="902"/>
      <c r="AC143"/>
      <c r="AD143" s="844"/>
      <c r="AE143" s="796"/>
      <c r="AF143" s="10" t="s">
        <v>17</v>
      </c>
      <c r="AG143" s="58" t="s">
        <v>500</v>
      </c>
      <c r="AH143" s="101" t="str">
        <f>TEXT((TIME(0,LEFT('Erwachsene-DOSB 2020'!AO40,FIND(":",'Erwachsene-DOSB 2020'!AO40)-1),RIGHT('Erwachsene-DOSB 2020'!AO40,2)))*$BC$57,"[mm]:ss")</f>
        <v>118:04</v>
      </c>
      <c r="AI143" s="102" t="str">
        <f>TEXT((TIME(0,LEFT('Erwachsene-DOSB 2020'!AP40,FIND(":",'Erwachsene-DOSB 2020'!AP40)-1),RIGHT('Erwachsene-DOSB 2020'!AP40,2)))*$BC$57,"[mm]:ss")</f>
        <v>104:52</v>
      </c>
      <c r="AJ143" s="103" t="str">
        <f>TEXT((TIME(0,LEFT('Erwachsene-DOSB 2020'!AQ40,FIND(":",'Erwachsene-DOSB 2020'!AQ40)-1),RIGHT('Erwachsene-DOSB 2020'!AQ40,2)))*$BC$57,"[mm]:ss")</f>
        <v>91:40</v>
      </c>
      <c r="AK143" s="109" t="str">
        <f>TEXT((TIME(0,LEFT('Erwachsene-DOSB 2020'!AR40,FIND(":",'Erwachsene-DOSB 2020'!AR40)-1),RIGHT('Erwachsene-DOSB 2020'!AR40,2)))*$BC$57,"[mm]:ss")</f>
        <v>124:29</v>
      </c>
      <c r="AL143" s="102" t="str">
        <f>TEXT((TIME(0,LEFT('Erwachsene-DOSB 2020'!AS40,FIND(":",'Erwachsene-DOSB 2020'!AS40)-1),RIGHT('Erwachsene-DOSB 2020'!AS40,2)))*$BC$57,"[mm]:ss")</f>
        <v>111:17</v>
      </c>
      <c r="AM143" s="103" t="str">
        <f>TEXT((TIME(0,LEFT('Erwachsene-DOSB 2020'!AT40,FIND(":",'Erwachsene-DOSB 2020'!AT40)-1),RIGHT('Erwachsene-DOSB 2020'!AT40,2)))*$BC$57,"[mm]:ss")</f>
        <v>98:05</v>
      </c>
      <c r="AN143" s="109" t="str">
        <f>TEXT((TIME(0,LEFT('Erwachsene-DOSB 2020'!AU40,FIND(":",'Erwachsene-DOSB 2020'!AU40)-1),RIGHT('Erwachsene-DOSB 2020'!AU40,2)))*$BC$57,"[mm]:ss")</f>
        <v>132:11</v>
      </c>
      <c r="AO143" s="102" t="str">
        <f>TEXT((TIME(0,LEFT('Erwachsene-DOSB 2020'!AV40,FIND(":",'Erwachsene-DOSB 2020'!AV40)-1),RIGHT('Erwachsene-DOSB 2020'!AV40,2)))*$BC$57,"[mm]:ss")</f>
        <v>118:59</v>
      </c>
      <c r="AP143" s="103" t="str">
        <f>TEXT((TIME(0,LEFT('Erwachsene-DOSB 2020'!AW40,FIND(":",'Erwachsene-DOSB 2020'!AW40)-1),RIGHT('Erwachsene-DOSB 2020'!AW40,2)))*$BC$57,"[mm]:ss")</f>
        <v>105:47</v>
      </c>
      <c r="AQ143" s="109" t="str">
        <f>TEXT((TIME(0,LEFT('Erwachsene-DOSB 2020'!AX40,FIND(":",'Erwachsene-DOSB 2020'!AX40)-1),RIGHT('Erwachsene-DOSB 2020'!AX40,2)))*$BC$57,"[mm]:ss")</f>
        <v>140:26</v>
      </c>
      <c r="AR143" s="102" t="str">
        <f>TEXT((TIME(0,LEFT('Erwachsene-DOSB 2020'!AY40,FIND(":",'Erwachsene-DOSB 2020'!AY40)-1),RIGHT('Erwachsene-DOSB 2020'!AY40,2)))*$BC$57,"[mm]:ss")</f>
        <v>127:14</v>
      </c>
      <c r="AS143" s="103" t="str">
        <f>TEXT((TIME(0,LEFT('Erwachsene-DOSB 2020'!AZ40,FIND(":",'Erwachsene-DOSB 2020'!AZ40)-1),RIGHT('Erwachsene-DOSB 2020'!AZ40,2)))*$BC$57,"[mm]:ss")</f>
        <v>114:02</v>
      </c>
      <c r="AT143" s="13"/>
      <c r="AU143" s="14"/>
      <c r="AV143" s="15"/>
      <c r="AW143" s="59"/>
      <c r="AX143" s="12"/>
      <c r="AY143" s="15"/>
      <c r="AZ143" s="182"/>
      <c r="BA143" s="183"/>
    </row>
    <row r="144" spans="1:53" ht="18.600000000000001" customHeight="1" x14ac:dyDescent="0.2">
      <c r="A144" s="902"/>
      <c r="B144"/>
      <c r="C144" s="844"/>
      <c r="D144" s="796"/>
      <c r="E144" s="801" t="s">
        <v>21</v>
      </c>
      <c r="F144" s="793" t="s">
        <v>155</v>
      </c>
      <c r="G144" s="832" t="s">
        <v>173</v>
      </c>
      <c r="H144" s="833"/>
      <c r="I144" s="833"/>
      <c r="J144" s="833"/>
      <c r="K144" s="833"/>
      <c r="L144" s="833"/>
      <c r="M144" s="833"/>
      <c r="N144" s="833"/>
      <c r="O144" s="833"/>
      <c r="P144" s="833"/>
      <c r="Q144" s="833"/>
      <c r="R144" s="834"/>
      <c r="S144" s="13"/>
      <c r="T144" s="14"/>
      <c r="U144" s="15"/>
      <c r="V144" s="59"/>
      <c r="W144" s="12"/>
      <c r="X144" s="15"/>
      <c r="Y144" s="184"/>
      <c r="Z144" s="185"/>
      <c r="AB144" s="902"/>
      <c r="AC144"/>
      <c r="AD144" s="844"/>
      <c r="AE144" s="796"/>
      <c r="AF144" s="801" t="s">
        <v>21</v>
      </c>
      <c r="AG144" s="793" t="s">
        <v>155</v>
      </c>
      <c r="AH144" s="832" t="s">
        <v>173</v>
      </c>
      <c r="AI144" s="833"/>
      <c r="AJ144" s="833"/>
      <c r="AK144" s="833"/>
      <c r="AL144" s="833"/>
      <c r="AM144" s="833"/>
      <c r="AN144" s="833"/>
      <c r="AO144" s="833"/>
      <c r="AP144" s="833"/>
      <c r="AQ144" s="833"/>
      <c r="AR144" s="833"/>
      <c r="AS144" s="834"/>
      <c r="AT144" s="13"/>
      <c r="AU144" s="14"/>
      <c r="AV144" s="15"/>
      <c r="AW144" s="59"/>
      <c r="AX144" s="12"/>
      <c r="AY144" s="15"/>
      <c r="AZ144" s="184"/>
      <c r="BA144" s="185"/>
    </row>
    <row r="145" spans="1:53" ht="18.600000000000001" customHeight="1" x14ac:dyDescent="0.2">
      <c r="A145" s="902"/>
      <c r="B145"/>
      <c r="C145" s="844"/>
      <c r="D145" s="796"/>
      <c r="E145" s="792"/>
      <c r="F145" s="794"/>
      <c r="G145" s="101" t="str">
        <f>TEXT((TIME(0,LEFT('Erwachsene-DOSB 2020'!AO10,FIND(":",'Erwachsene-DOSB 2020'!AO10)-1),RIGHT('Erwachsene-DOSB 2020'!AO10,2)))*$BC$59,"[mm]:ss")</f>
        <v>12:18</v>
      </c>
      <c r="H145" s="102" t="str">
        <f>TEXT((TIME(0,LEFT('Erwachsene-DOSB 2020'!AP10,FIND(":",'Erwachsene-DOSB 2020'!AP10)-1),RIGHT('Erwachsene-DOSB 2020'!AP10,2)))*$BC$59,"[mm]:ss")</f>
        <v>10:00</v>
      </c>
      <c r="I145" s="103" t="str">
        <f>TEXT((TIME(0,LEFT('Erwachsene-DOSB 2020'!AQ10,FIND(":",'Erwachsene-DOSB 2020'!AQ10)-1),RIGHT('Erwachsene-DOSB 2020'!AQ10,2)))*$BC$59,"[mm]:ss")</f>
        <v>07:48</v>
      </c>
      <c r="J145" s="109" t="str">
        <f>TEXT((TIME(0,LEFT('Erwachsene-DOSB 2020'!AR10,FIND(":",'Erwachsene-DOSB 2020'!AR10)-1),RIGHT('Erwachsene-DOSB 2020'!AR10,2)))*$BC$59,"[mm]:ss")</f>
        <v>12:30</v>
      </c>
      <c r="K145" s="102" t="str">
        <f>TEXT((TIME(0,LEFT('Erwachsene-DOSB 2020'!AS10,FIND(":",'Erwachsene-DOSB 2020'!AS10)-1),RIGHT('Erwachsene-DOSB 2020'!AS10,2)))*$BC$59,"[mm]:ss")</f>
        <v>10:12</v>
      </c>
      <c r="L145" s="103" t="str">
        <f>TEXT((TIME(0,LEFT('Erwachsene-DOSB 2020'!AT10,FIND(":",'Erwachsene-DOSB 2020'!AT10)-1),RIGHT('Erwachsene-DOSB 2020'!AT10,2)))*$BC$59,"[mm]:ss")</f>
        <v>08:06</v>
      </c>
      <c r="M145" s="109" t="str">
        <f>TEXT((TIME(0,LEFT('Erwachsene-DOSB 2020'!AU10,FIND(":",'Erwachsene-DOSB 2020'!AU10)-1),RIGHT('Erwachsene-DOSB 2020'!AU10,2)))*$BC$59,"[mm]:ss")</f>
        <v>12:42</v>
      </c>
      <c r="N145" s="102" t="str">
        <f>TEXT((TIME(0,LEFT('Erwachsene-DOSB 2020'!AV10,FIND(":",'Erwachsene-DOSB 2020'!AV10)-1),RIGHT('Erwachsene-DOSB 2020'!AV10,2)))*$BC$59,"[mm]:ss")</f>
        <v>10:30</v>
      </c>
      <c r="O145" s="103" t="str">
        <f>TEXT((TIME(0,LEFT('Erwachsene-DOSB 2020'!AW10,FIND(":",'Erwachsene-DOSB 2020'!AW10)-1),RIGHT('Erwachsene-DOSB 2020'!AW10,2)))*$BC$59,"[mm]:ss")</f>
        <v>08:30</v>
      </c>
      <c r="P145" s="109" t="str">
        <f>TEXT((TIME(0,LEFT('Erwachsene-DOSB 2020'!AX10,FIND(":",'Erwachsene-DOSB 2020'!AX10)-1),RIGHT('Erwachsene-DOSB 2020'!AX10,2)))*$BC$59,"[mm]:ss")</f>
        <v>12:54</v>
      </c>
      <c r="Q145" s="102" t="str">
        <f>TEXT((TIME(0,LEFT('Erwachsene-DOSB 2020'!AY10,FIND(":",'Erwachsene-DOSB 2020'!AY10)-1),RIGHT('Erwachsene-DOSB 2020'!AY10,2)))*$BC$59,"[mm]:ss")</f>
        <v>10:42</v>
      </c>
      <c r="R145" s="103" t="str">
        <f>TEXT((TIME(0,LEFT('Erwachsene-DOSB 2020'!AZ10,FIND(":",'Erwachsene-DOSB 2020'!AZ10)-1),RIGHT('Erwachsene-DOSB 2020'!AZ10,2)))*$BC$59,"[mm]:ss")</f>
        <v>08:48</v>
      </c>
      <c r="S145" s="13"/>
      <c r="T145" s="14"/>
      <c r="U145" s="15"/>
      <c r="V145" s="59"/>
      <c r="W145" s="12"/>
      <c r="X145" s="15"/>
      <c r="Y145" s="184"/>
      <c r="Z145" s="185"/>
      <c r="AB145" s="902"/>
      <c r="AC145"/>
      <c r="AD145" s="844"/>
      <c r="AE145" s="796"/>
      <c r="AF145" s="792"/>
      <c r="AG145" s="794"/>
      <c r="AH145" s="101" t="str">
        <f>TEXT((TIME(0,LEFT('Erwachsene-DOSB 2020'!AO42,FIND(":",'Erwachsene-DOSB 2020'!AO42)-1),RIGHT('Erwachsene-DOSB 2020'!AO42,2)))*$BC$59,"[mm]:ss")</f>
        <v>11:18</v>
      </c>
      <c r="AI145" s="102" t="str">
        <f>TEXT((TIME(0,LEFT('Erwachsene-DOSB 2020'!AP42,FIND(":",'Erwachsene-DOSB 2020'!AP42)-1),RIGHT('Erwachsene-DOSB 2020'!AP42,2)))*$BC$59,"[mm]:ss")</f>
        <v>09:12</v>
      </c>
      <c r="AJ145" s="103" t="str">
        <f>TEXT((TIME(0,LEFT('Erwachsene-DOSB 2020'!AQ42,FIND(":",'Erwachsene-DOSB 2020'!AQ42)-1),RIGHT('Erwachsene-DOSB 2020'!AQ42,2)))*$BC$59,"[mm]:ss")</f>
        <v>07:18</v>
      </c>
      <c r="AK145" s="109" t="str">
        <f>TEXT((TIME(0,LEFT('Erwachsene-DOSB 2020'!AR42,FIND(":",'Erwachsene-DOSB 2020'!AR42)-1),RIGHT('Erwachsene-DOSB 2020'!AR42,2)))*$BC$59,"[mm]:ss")</f>
        <v>11:24</v>
      </c>
      <c r="AL145" s="102" t="str">
        <f>TEXT((TIME(0,LEFT('Erwachsene-DOSB 2020'!AS42,FIND(":",'Erwachsene-DOSB 2020'!AS42)-1),RIGHT('Erwachsene-DOSB 2020'!AS42,2)))*$BC$59,"[mm]:ss")</f>
        <v>09:24</v>
      </c>
      <c r="AM145" s="103" t="str">
        <f>TEXT((TIME(0,LEFT('Erwachsene-DOSB 2020'!AT42,FIND(":",'Erwachsene-DOSB 2020'!AT42)-1),RIGHT('Erwachsene-DOSB 2020'!AT42,2)))*$BC$59,"[mm]:ss")</f>
        <v>07:24</v>
      </c>
      <c r="AN145" s="109" t="str">
        <f>TEXT((TIME(0,LEFT('Erwachsene-DOSB 2020'!AU42,FIND(":",'Erwachsene-DOSB 2020'!AU42)-1),RIGHT('Erwachsene-DOSB 2020'!AU42,2)))*$BC$59,"[mm]:ss")</f>
        <v>11:24</v>
      </c>
      <c r="AO145" s="102" t="str">
        <f>TEXT((TIME(0,LEFT('Erwachsene-DOSB 2020'!AV42,FIND(":",'Erwachsene-DOSB 2020'!AV42)-1),RIGHT('Erwachsene-DOSB 2020'!AV42,2)))*$BC$59,"[mm]:ss")</f>
        <v>09:36</v>
      </c>
      <c r="AP145" s="103" t="str">
        <f>TEXT((TIME(0,LEFT('Erwachsene-DOSB 2020'!AW42,FIND(":",'Erwachsene-DOSB 2020'!AW42)-1),RIGHT('Erwachsene-DOSB 2020'!AW42,2)))*$BC$59,"[mm]:ss")</f>
        <v>07:42</v>
      </c>
      <c r="AQ145" s="109" t="str">
        <f>TEXT((TIME(0,LEFT('Erwachsene-DOSB 2020'!AX42,FIND(":",'Erwachsene-DOSB 2020'!AX42)-1),RIGHT('Erwachsene-DOSB 2020'!AX42,2)))*$BC$59,"[mm]:ss")</f>
        <v>11:42</v>
      </c>
      <c r="AR145" s="102" t="str">
        <f>TEXT((TIME(0,LEFT('Erwachsene-DOSB 2020'!AY42,FIND(":",'Erwachsene-DOSB 2020'!AY42)-1),RIGHT('Erwachsene-DOSB 2020'!AY42,2)))*$BC$59,"[mm]:ss")</f>
        <v>09:48</v>
      </c>
      <c r="AS145" s="103" t="str">
        <f>TEXT((TIME(0,LEFT('Erwachsene-DOSB 2020'!AZ42,FIND(":",'Erwachsene-DOSB 2020'!AZ42)-1),RIGHT('Erwachsene-DOSB 2020'!AZ42,2)))*$BC$59,"[mm]:ss")</f>
        <v>08:06</v>
      </c>
      <c r="AT145" s="13"/>
      <c r="AU145" s="14"/>
      <c r="AV145" s="15"/>
      <c r="AW145" s="59"/>
      <c r="AX145" s="12"/>
      <c r="AY145" s="15"/>
      <c r="AZ145" s="184"/>
      <c r="BA145" s="185"/>
    </row>
    <row r="146" spans="1:53" ht="18.600000000000001" customHeight="1" x14ac:dyDescent="0.2">
      <c r="A146" s="902"/>
      <c r="B146"/>
      <c r="C146" s="844"/>
      <c r="D146" s="796"/>
      <c r="E146" s="106" t="s">
        <v>22</v>
      </c>
      <c r="F146" s="58" t="s">
        <v>501</v>
      </c>
      <c r="G146" s="101" t="str">
        <f>TEXT((TIME(0,LEFT('Erwachsene-DOSB 2020'!AO11,FIND(":",'Erwachsene-DOSB 2020'!AO11)-1),RIGHT('Erwachsene-DOSB 2020'!AO11,2)))*$BC$60,"[mm]:ss")</f>
        <v>97:08</v>
      </c>
      <c r="H146" s="102" t="str">
        <f>TEXT((TIME(0,LEFT('Erwachsene-DOSB 2020'!AP11,FIND(":",'Erwachsene-DOSB 2020'!AP11)-1),RIGHT('Erwachsene-DOSB 2020'!AP11,2)))*$BC$60,"[mm]:ss")</f>
        <v>85:35</v>
      </c>
      <c r="I146" s="103" t="str">
        <f>TEXT((TIME(0,LEFT('Erwachsene-DOSB 2020'!AQ11,FIND(":",'Erwachsene-DOSB 2020'!AQ11)-1),RIGHT('Erwachsene-DOSB 2020'!AQ11,2)))*$BC$60,"[mm]:ss")</f>
        <v>78:14</v>
      </c>
      <c r="J146" s="109" t="str">
        <f>TEXT((TIME(0,LEFT('Erwachsene-DOSB 2020'!AR11,FIND(":",'Erwachsene-DOSB 2020'!AR11)-1),RIGHT('Erwachsene-DOSB 2020'!AR11,2)))*$BC$60,"[mm]:ss")</f>
        <v>103:25</v>
      </c>
      <c r="K146" s="102" t="str">
        <f>TEXT((TIME(0,LEFT('Erwachsene-DOSB 2020'!AS11,FIND(":",'Erwachsene-DOSB 2020'!AS11)-1),RIGHT('Erwachsene-DOSB 2020'!AS11,2)))*$BC$60,"[mm]:ss")</f>
        <v>89:31</v>
      </c>
      <c r="L146" s="103" t="str">
        <f>TEXT((TIME(0,LEFT('Erwachsene-DOSB 2020'!AT11,FIND(":",'Erwachsene-DOSB 2020'!AT11)-1),RIGHT('Erwachsene-DOSB 2020'!AT11,2)))*$BC$60,"[mm]:ss")</f>
        <v>81:23</v>
      </c>
      <c r="M146" s="109" t="str">
        <f>TEXT((TIME(0,LEFT('Erwachsene-DOSB 2020'!AU11,FIND(":",'Erwachsene-DOSB 2020'!AU11)-1),RIGHT('Erwachsene-DOSB 2020'!AU11,2)))*$BC$60,"[mm]:ss")</f>
        <v>109:12</v>
      </c>
      <c r="N146" s="102" t="str">
        <f>TEXT((TIME(0,LEFT('Erwachsene-DOSB 2020'!AV11,FIND(":",'Erwachsene-DOSB 2020'!AV11)-1),RIGHT('Erwachsene-DOSB 2020'!AV11,2)))*$BC$60,"[mm]:ss")</f>
        <v>94:51</v>
      </c>
      <c r="O146" s="103" t="str">
        <f>TEXT((TIME(0,LEFT('Erwachsene-DOSB 2020'!AW11,FIND(":",'Erwachsene-DOSB 2020'!AW11)-1),RIGHT('Erwachsene-DOSB 2020'!AW11,2)))*$BC$60,"[mm]:ss")</f>
        <v>86:06</v>
      </c>
      <c r="P146" s="109" t="str">
        <f>TEXT((TIME(0,LEFT('Erwachsene-DOSB 2020'!AX11,FIND(":",'Erwachsene-DOSB 2020'!AX11)-1),RIGHT('Erwachsene-DOSB 2020'!AX11,2)))*$BC$60,"[mm]:ss")</f>
        <v>115:51</v>
      </c>
      <c r="Q146" s="102" t="str">
        <f>TEXT((TIME(0,LEFT('Erwachsene-DOSB 2020'!AY11,FIND(":",'Erwachsene-DOSB 2020'!AY11)-1),RIGHT('Erwachsene-DOSB 2020'!AY11,2)))*$BC$60,"[mm]:ss")</f>
        <v>100:48</v>
      </c>
      <c r="R146" s="103" t="str">
        <f>TEXT((TIME(0,LEFT('Erwachsene-DOSB 2020'!AZ11,FIND(":",'Erwachsene-DOSB 2020'!AZ11)-1),RIGHT('Erwachsene-DOSB 2020'!AZ11,2)))*$BC$60,"[mm]:ss")</f>
        <v>91:21</v>
      </c>
      <c r="S146" s="13"/>
      <c r="T146" s="14"/>
      <c r="U146" s="15"/>
      <c r="V146" s="59"/>
      <c r="W146" s="12"/>
      <c r="X146" s="15"/>
      <c r="Y146" s="182"/>
      <c r="Z146" s="183"/>
      <c r="AB146" s="902"/>
      <c r="AC146"/>
      <c r="AD146" s="844"/>
      <c r="AE146" s="796"/>
      <c r="AF146" s="106" t="s">
        <v>22</v>
      </c>
      <c r="AG146" s="58" t="s">
        <v>501</v>
      </c>
      <c r="AH146" s="101" t="str">
        <f>TEXT((TIME(0,LEFT('Erwachsene-DOSB 2020'!AO44,FIND(":",'Erwachsene-DOSB 2020'!AO44)-1),RIGHT('Erwachsene-DOSB 2020'!AO44,2)))*$BC$60,"[mm]:ss")</f>
        <v>90:28</v>
      </c>
      <c r="AI146" s="102" t="str">
        <f>TEXT((TIME(0,LEFT('Erwachsene-DOSB 2020'!AP44,FIND(":",'Erwachsene-DOSB 2020'!AP44)-1),RIGHT('Erwachsene-DOSB 2020'!AP44,2)))*$BC$60,"[mm]:ss")</f>
        <v>79:32</v>
      </c>
      <c r="AJ146" s="103" t="str">
        <f>TEXT((TIME(0,LEFT('Erwachsene-DOSB 2020'!AQ44,FIND(":",'Erwachsene-DOSB 2020'!AQ44)-1),RIGHT('Erwachsene-DOSB 2020'!AQ44,2)))*$BC$60,"[mm]:ss")</f>
        <v>75:36</v>
      </c>
      <c r="AK146" s="109" t="str">
        <f>TEXT((TIME(0,LEFT('Erwachsene-DOSB 2020'!AR44,FIND(":",'Erwachsene-DOSB 2020'!AR44)-1),RIGHT('Erwachsene-DOSB 2020'!AR44,2)))*$BC$60,"[mm]:ss")</f>
        <v>96:04</v>
      </c>
      <c r="AL146" s="102" t="str">
        <f>TEXT((TIME(0,LEFT('Erwachsene-DOSB 2020'!AS44,FIND(":",'Erwachsene-DOSB 2020'!AS44)-1),RIGHT('Erwachsene-DOSB 2020'!AS44,2)))*$BC$60,"[mm]:ss")</f>
        <v>83:44</v>
      </c>
      <c r="AM146" s="103" t="str">
        <f>TEXT((TIME(0,LEFT('Erwachsene-DOSB 2020'!AT44,FIND(":",'Erwachsene-DOSB 2020'!AT44)-1),RIGHT('Erwachsene-DOSB 2020'!AT44,2)))*$BC$60,"[mm]:ss")</f>
        <v>75:36</v>
      </c>
      <c r="AN146" s="109" t="str">
        <f>TEXT((TIME(0,LEFT('Erwachsene-DOSB 2020'!AU44,FIND(":",'Erwachsene-DOSB 2020'!AU44)-1),RIGHT('Erwachsene-DOSB 2020'!AU44,2)))*$BC$60,"[mm]:ss")</f>
        <v>100:48</v>
      </c>
      <c r="AO146" s="102" t="str">
        <f>TEXT((TIME(0,LEFT('Erwachsene-DOSB 2020'!AV44,FIND(":",'Erwachsene-DOSB 2020'!AV44)-1),RIGHT('Erwachsene-DOSB 2020'!AV44,2)))*$BC$60,"[mm]:ss")</f>
        <v>88:28</v>
      </c>
      <c r="AP146" s="103" t="str">
        <f>TEXT((TIME(0,LEFT('Erwachsene-DOSB 2020'!AW44,FIND(":",'Erwachsene-DOSB 2020'!AW44)-1),RIGHT('Erwachsene-DOSB 2020'!AW44,2)))*$BC$60,"[mm]:ss")</f>
        <v>79:17</v>
      </c>
      <c r="AQ146" s="109" t="str">
        <f>TEXT((TIME(0,LEFT('Erwachsene-DOSB 2020'!AX44,FIND(":",'Erwachsene-DOSB 2020'!AX44)-1),RIGHT('Erwachsene-DOSB 2020'!AX44,2)))*$BC$60,"[mm]:ss")</f>
        <v>107:53</v>
      </c>
      <c r="AR146" s="102" t="str">
        <f>TEXT((TIME(0,LEFT('Erwachsene-DOSB 2020'!AY44,FIND(":",'Erwachsene-DOSB 2020'!AY44)-1),RIGHT('Erwachsene-DOSB 2020'!AY44,2)))*$BC$60,"[mm]:ss")</f>
        <v>93:48</v>
      </c>
      <c r="AS146" s="103" t="str">
        <f>TEXT((TIME(0,LEFT('Erwachsene-DOSB 2020'!AZ44,FIND(":",'Erwachsene-DOSB 2020'!AZ44)-1),RIGHT('Erwachsene-DOSB 2020'!AZ44,2)))*$BC$60,"[mm]:ss")</f>
        <v>84:00</v>
      </c>
      <c r="AT146" s="13"/>
      <c r="AU146" s="14"/>
      <c r="AV146" s="15"/>
      <c r="AW146" s="59"/>
      <c r="AX146" s="12"/>
      <c r="AY146" s="15"/>
      <c r="AZ146" s="182"/>
      <c r="BA146" s="183"/>
    </row>
    <row r="147" spans="1:53" ht="18.600000000000001" customHeight="1" x14ac:dyDescent="0.2">
      <c r="A147" s="902"/>
      <c r="B147"/>
      <c r="C147" s="844"/>
      <c r="D147" s="796"/>
      <c r="E147" s="106" t="s">
        <v>23</v>
      </c>
      <c r="F147" s="58" t="s">
        <v>504</v>
      </c>
      <c r="G147" s="101" t="str">
        <f>TEXT((TIME(0,LEFT('Erwachsene-DOSB 2020'!AO12,FIND(":",'Erwachsene-DOSB 2020'!AO12)-1),RIGHT('Erwachsene-DOSB 2020'!AO12,2)))*$BC$61,"[mm]:ss")</f>
        <v>89:39</v>
      </c>
      <c r="H147" s="102" t="str">
        <f>TEXT((TIME(0,LEFT('Erwachsene-DOSB 2020'!AP12,FIND(":",'Erwachsene-DOSB 2020'!AP12)-1),RIGHT('Erwachsene-DOSB 2020'!AP12,2)))*$BC$61,"[mm]:ss")</f>
        <v>77:33</v>
      </c>
      <c r="I147" s="103" t="str">
        <f>TEXT((TIME(0,LEFT('Erwachsene-DOSB 2020'!AQ12,FIND(":",'Erwachsene-DOSB 2020'!AQ12)-1),RIGHT('Erwachsene-DOSB 2020'!AQ12,2)))*$BC$61,"[mm]:ss")</f>
        <v>69:18</v>
      </c>
      <c r="J147" s="109" t="str">
        <f>TEXT((TIME(0,LEFT('Erwachsene-DOSB 2020'!AR12,FIND(":",'Erwachsene-DOSB 2020'!AR12)-1),RIGHT('Erwachsene-DOSB 2020'!AR12,2)))*$BC$61,"[mm]:ss")</f>
        <v>92:57</v>
      </c>
      <c r="K147" s="102" t="str">
        <f>TEXT((TIME(0,LEFT('Erwachsene-DOSB 2020'!AS12,FIND(":",'Erwachsene-DOSB 2020'!AS12)-1),RIGHT('Erwachsene-DOSB 2020'!AS12,2)))*$BC$61,"[mm]:ss")</f>
        <v>82:30</v>
      </c>
      <c r="L147" s="103" t="str">
        <f>TEXT((TIME(0,LEFT('Erwachsene-DOSB 2020'!AT12,FIND(":",'Erwachsene-DOSB 2020'!AT12)-1),RIGHT('Erwachsene-DOSB 2020'!AT12,2)))*$BC$61,"[mm]:ss")</f>
        <v>72:03</v>
      </c>
      <c r="M147" s="109" t="str">
        <f>TEXT((TIME(0,LEFT('Erwachsene-DOSB 2020'!AU12,FIND(":",'Erwachsene-DOSB 2020'!AU12)-1),RIGHT('Erwachsene-DOSB 2020'!AU12,2)))*$BC$61,"[mm]:ss")</f>
        <v>98:27</v>
      </c>
      <c r="N147" s="102" t="str">
        <f>TEXT((TIME(0,LEFT('Erwachsene-DOSB 2020'!AV12,FIND(":",'Erwachsene-DOSB 2020'!AV12)-1),RIGHT('Erwachsene-DOSB 2020'!AV12,2)))*$BC$61,"[mm]:ss")</f>
        <v>88:00</v>
      </c>
      <c r="O147" s="103" t="str">
        <f>TEXT((TIME(0,LEFT('Erwachsene-DOSB 2020'!AW12,FIND(":",'Erwachsene-DOSB 2020'!AW12)-1),RIGHT('Erwachsene-DOSB 2020'!AW12,2)))*$BC$61,"[mm]:ss")</f>
        <v>75:54</v>
      </c>
      <c r="P147" s="109" t="str">
        <f>TEXT((TIME(0,LEFT('Erwachsene-DOSB 2020'!AX12,FIND(":",'Erwachsene-DOSB 2020'!AX12)-1),RIGHT('Erwachsene-DOSB 2020'!AX12,2)))*$BC$61,"[mm]:ss")</f>
        <v>102:18</v>
      </c>
      <c r="Q147" s="102" t="str">
        <f>TEXT((TIME(0,LEFT('Erwachsene-DOSB 2020'!AY12,FIND(":",'Erwachsene-DOSB 2020'!AY12)-1),RIGHT('Erwachsene-DOSB 2020'!AY12,2)))*$BC$61,"[mm]:ss")</f>
        <v>91:18</v>
      </c>
      <c r="R147" s="103" t="str">
        <f>TEXT((TIME(0,LEFT('Erwachsene-DOSB 2020'!AZ12,FIND(":",'Erwachsene-DOSB 2020'!AZ12)-1),RIGHT('Erwachsene-DOSB 2020'!AZ12,2)))*$BC$61,"[mm]:ss")</f>
        <v>79:45</v>
      </c>
      <c r="S147" s="13"/>
      <c r="T147" s="14"/>
      <c r="U147" s="15"/>
      <c r="V147" s="59"/>
      <c r="W147" s="12"/>
      <c r="X147" s="15"/>
      <c r="Y147" s="182"/>
      <c r="Z147" s="183"/>
      <c r="AB147" s="902"/>
      <c r="AC147"/>
      <c r="AD147" s="844"/>
      <c r="AE147" s="796"/>
      <c r="AF147" s="106" t="s">
        <v>23</v>
      </c>
      <c r="AG147" s="58" t="s">
        <v>504</v>
      </c>
      <c r="AH147" s="101" t="str">
        <f>TEXT((TIME(0,LEFT('Erwachsene-DOSB 2020'!AO45,FIND(":",'Erwachsene-DOSB 2020'!AO45)-1),RIGHT('Erwachsene-DOSB 2020'!AO45,2)))*$BC$61,"[mm]:ss")</f>
        <v>81:57</v>
      </c>
      <c r="AI147" s="102" t="str">
        <f>TEXT((TIME(0,LEFT('Erwachsene-DOSB 2020'!AP45,FIND(":",'Erwachsene-DOSB 2020'!AP45)-1),RIGHT('Erwachsene-DOSB 2020'!AP45,2)))*$BC$61,"[mm]:ss")</f>
        <v>69:18</v>
      </c>
      <c r="AJ147" s="103" t="str">
        <f>TEXT((TIME(0,LEFT('Erwachsene-DOSB 2020'!AQ45,FIND(":",'Erwachsene-DOSB 2020'!AQ45)-1),RIGHT('Erwachsene-DOSB 2020'!AQ45,2)))*$BC$61,"[mm]:ss")</f>
        <v>56:39</v>
      </c>
      <c r="AK147" s="109" t="str">
        <f>TEXT((TIME(0,LEFT('Erwachsene-DOSB 2020'!AR45,FIND(":",'Erwachsene-DOSB 2020'!AR45)-1),RIGHT('Erwachsene-DOSB 2020'!AR45,2)))*$BC$61,"[mm]:ss")</f>
        <v>83:36</v>
      </c>
      <c r="AL147" s="102" t="str">
        <f>TEXT((TIME(0,LEFT('Erwachsene-DOSB 2020'!AS45,FIND(":",'Erwachsene-DOSB 2020'!AS45)-1),RIGHT('Erwachsene-DOSB 2020'!AS45,2)))*$BC$61,"[mm]:ss")</f>
        <v>70:57</v>
      </c>
      <c r="AM147" s="103" t="str">
        <f>TEXT((TIME(0,LEFT('Erwachsene-DOSB 2020'!AT45,FIND(":",'Erwachsene-DOSB 2020'!AT45)-1),RIGHT('Erwachsene-DOSB 2020'!AT45,2)))*$BC$61,"[mm]:ss")</f>
        <v>58:18</v>
      </c>
      <c r="AN147" s="109" t="str">
        <f>TEXT((TIME(0,LEFT('Erwachsene-DOSB 2020'!AU45,FIND(":",'Erwachsene-DOSB 2020'!AU45)-1),RIGHT('Erwachsene-DOSB 2020'!AU45,2)))*$BC$61,"[mm]:ss")</f>
        <v>85:15</v>
      </c>
      <c r="AO147" s="102" t="str">
        <f>TEXT((TIME(0,LEFT('Erwachsene-DOSB 2020'!AV45,FIND(":",'Erwachsene-DOSB 2020'!AV45)-1),RIGHT('Erwachsene-DOSB 2020'!AV45,2)))*$BC$61,"[mm]:ss")</f>
        <v>73:09</v>
      </c>
      <c r="AP147" s="103" t="str">
        <f>TEXT((TIME(0,LEFT('Erwachsene-DOSB 2020'!AW45,FIND(":",'Erwachsene-DOSB 2020'!AW45)-1),RIGHT('Erwachsene-DOSB 2020'!AW45,2)))*$BC$61,"[mm]:ss")</f>
        <v>61:03</v>
      </c>
      <c r="AQ147" s="109" t="str">
        <f>TEXT((TIME(0,LEFT('Erwachsene-DOSB 2020'!AX45,FIND(":",'Erwachsene-DOSB 2020'!AX45)-1),RIGHT('Erwachsene-DOSB 2020'!AX45,2)))*$BC$61,"[mm]:ss")</f>
        <v>86:54</v>
      </c>
      <c r="AR147" s="102" t="str">
        <f>TEXT((TIME(0,LEFT('Erwachsene-DOSB 2020'!AY45,FIND(":",'Erwachsene-DOSB 2020'!AY45)-1),RIGHT('Erwachsene-DOSB 2020'!AY45,2)))*$BC$61,"[mm]:ss")</f>
        <v>74:48</v>
      </c>
      <c r="AS147" s="103" t="str">
        <f>TEXT((TIME(0,LEFT('Erwachsene-DOSB 2020'!AZ45,FIND(":",'Erwachsene-DOSB 2020'!AZ45)-1),RIGHT('Erwachsene-DOSB 2020'!AZ45,2)))*$BC$61,"[mm]:ss")</f>
        <v>63:48</v>
      </c>
      <c r="AT147" s="13"/>
      <c r="AU147" s="14"/>
      <c r="AV147" s="15"/>
      <c r="AW147" s="59"/>
      <c r="AX147" s="12"/>
      <c r="AY147" s="15"/>
      <c r="AZ147" s="182"/>
      <c r="BA147" s="183"/>
    </row>
    <row r="148" spans="1:53" ht="18.600000000000001" customHeight="1" x14ac:dyDescent="0.2">
      <c r="A148" s="902"/>
      <c r="B148"/>
      <c r="C148" s="844"/>
      <c r="D148" s="796"/>
      <c r="E148" s="106" t="s">
        <v>24</v>
      </c>
      <c r="F148" s="58" t="s">
        <v>427</v>
      </c>
      <c r="G148" s="160">
        <f>H148*(1-$BE$62)</f>
        <v>236.25</v>
      </c>
      <c r="H148" s="149">
        <f>W105-12.5</f>
        <v>262.5</v>
      </c>
      <c r="I148" s="150">
        <f>H148*(1+$BE$62)</f>
        <v>288.75</v>
      </c>
      <c r="J148" s="160">
        <f>K148*(1-$BE$62)</f>
        <v>225</v>
      </c>
      <c r="K148" s="149">
        <f>H148-12.5</f>
        <v>250</v>
      </c>
      <c r="L148" s="150">
        <f>K148*(1+$BE$62)</f>
        <v>275</v>
      </c>
      <c r="M148" s="160">
        <f>N148*(1-$BE$62)</f>
        <v>213.75</v>
      </c>
      <c r="N148" s="149">
        <f>K148-12.5</f>
        <v>237.5</v>
      </c>
      <c r="O148" s="150">
        <f>N148*(1+$BE$62)</f>
        <v>261.25</v>
      </c>
      <c r="P148" s="160">
        <f>Q148*(1-$BE$62)</f>
        <v>202.5</v>
      </c>
      <c r="Q148" s="149">
        <f>N148-12.5</f>
        <v>225</v>
      </c>
      <c r="R148" s="150">
        <f>Q148*(1+$BE$62)</f>
        <v>247.50000000000003</v>
      </c>
      <c r="S148" s="151"/>
      <c r="T148" s="149"/>
      <c r="U148" s="150"/>
      <c r="V148" s="151"/>
      <c r="W148" s="149"/>
      <c r="X148" s="150"/>
      <c r="Y148" s="182"/>
      <c r="Z148" s="183"/>
      <c r="AB148" s="902"/>
      <c r="AC148"/>
      <c r="AD148" s="844"/>
      <c r="AE148" s="796"/>
      <c r="AF148" s="106" t="s">
        <v>24</v>
      </c>
      <c r="AG148" s="58" t="s">
        <v>427</v>
      </c>
      <c r="AH148" s="160">
        <f>AI148*(1-$BE$62)</f>
        <v>294.75</v>
      </c>
      <c r="AI148" s="149">
        <f>AX105-12.5</f>
        <v>327.5</v>
      </c>
      <c r="AJ148" s="150">
        <f>AI148*(1+$BE$62)</f>
        <v>360.25000000000006</v>
      </c>
      <c r="AK148" s="160">
        <f>AL148*(1-$BE$62)</f>
        <v>283.5</v>
      </c>
      <c r="AL148" s="149">
        <f>AI148-12.5</f>
        <v>315</v>
      </c>
      <c r="AM148" s="150">
        <f>AL148*(1+$BE$62)</f>
        <v>346.5</v>
      </c>
      <c r="AN148" s="160">
        <f>AO148*(1-$BE$62)</f>
        <v>272.25</v>
      </c>
      <c r="AO148" s="149">
        <f>AL148-12.5</f>
        <v>302.5</v>
      </c>
      <c r="AP148" s="150">
        <f>AO148*(1+$BE$62)</f>
        <v>332.75</v>
      </c>
      <c r="AQ148" s="160">
        <f>AR148*(1-$BE$62)</f>
        <v>261</v>
      </c>
      <c r="AR148" s="149">
        <f>AO148-12.5</f>
        <v>290</v>
      </c>
      <c r="AS148" s="150">
        <f>AR148*(1+$BE$62)</f>
        <v>319</v>
      </c>
      <c r="AT148" s="151"/>
      <c r="AU148" s="149"/>
      <c r="AV148" s="150"/>
      <c r="AW148" s="151"/>
      <c r="AX148" s="149"/>
      <c r="AY148" s="150"/>
      <c r="AZ148" s="182"/>
      <c r="BA148" s="183"/>
    </row>
    <row r="149" spans="1:53" ht="18.600000000000001" customHeight="1" x14ac:dyDescent="0.2">
      <c r="A149" s="902"/>
      <c r="B149"/>
      <c r="C149" s="844"/>
      <c r="D149" s="796"/>
      <c r="E149" s="106" t="s">
        <v>25</v>
      </c>
      <c r="F149" s="58" t="s">
        <v>428</v>
      </c>
      <c r="G149" s="160">
        <f>H149*(1-$BE$62)</f>
        <v>351</v>
      </c>
      <c r="H149" s="149">
        <f>W106-15</f>
        <v>390</v>
      </c>
      <c r="I149" s="150">
        <f>H149*(1+$BE$62)</f>
        <v>429.00000000000006</v>
      </c>
      <c r="J149" s="160">
        <f>K149*(1-$BE$62)</f>
        <v>337.5</v>
      </c>
      <c r="K149" s="149">
        <f>H149-15</f>
        <v>375</v>
      </c>
      <c r="L149" s="150">
        <f>K149*(1+$BE$62)</f>
        <v>412.50000000000006</v>
      </c>
      <c r="M149" s="160">
        <f>N149*(1-$BE$62)</f>
        <v>324</v>
      </c>
      <c r="N149" s="149">
        <f>K149-15</f>
        <v>360</v>
      </c>
      <c r="O149" s="150">
        <f>N149*(1+$BE$62)</f>
        <v>396.00000000000006</v>
      </c>
      <c r="P149" s="160">
        <f>Q149*(1-$BE$62)</f>
        <v>310.5</v>
      </c>
      <c r="Q149" s="149">
        <f>N149-15</f>
        <v>345</v>
      </c>
      <c r="R149" s="150">
        <f>Q149*(1+$BE$62)</f>
        <v>379.50000000000006</v>
      </c>
      <c r="S149" s="151"/>
      <c r="T149" s="149"/>
      <c r="U149" s="150"/>
      <c r="V149" s="151"/>
      <c r="W149" s="149"/>
      <c r="X149" s="150"/>
      <c r="Y149" s="182"/>
      <c r="Z149" s="183"/>
      <c r="AB149" s="902"/>
      <c r="AC149"/>
      <c r="AD149" s="844"/>
      <c r="AE149" s="796"/>
      <c r="AF149" s="106" t="s">
        <v>25</v>
      </c>
      <c r="AG149" s="58" t="s">
        <v>428</v>
      </c>
      <c r="AH149" s="160">
        <f>AI149*(1-$BE$62)</f>
        <v>418.5</v>
      </c>
      <c r="AI149" s="149">
        <f>AX106-15</f>
        <v>465</v>
      </c>
      <c r="AJ149" s="150">
        <f>AI149*(1+$BE$62)</f>
        <v>511.50000000000006</v>
      </c>
      <c r="AK149" s="160">
        <f>AL149*(1-$BE$62)</f>
        <v>405</v>
      </c>
      <c r="AL149" s="149">
        <f>AI149-15</f>
        <v>450</v>
      </c>
      <c r="AM149" s="150">
        <f>AL149*(1+$BE$62)</f>
        <v>495.00000000000006</v>
      </c>
      <c r="AN149" s="160">
        <f>AO149*(1-$BE$62)</f>
        <v>391.5</v>
      </c>
      <c r="AO149" s="149">
        <f>AL149-15</f>
        <v>435</v>
      </c>
      <c r="AP149" s="150">
        <f>AO149*(1+$BE$62)</f>
        <v>478.50000000000006</v>
      </c>
      <c r="AQ149" s="160">
        <f>AR149*(1-$BE$62)</f>
        <v>378</v>
      </c>
      <c r="AR149" s="149">
        <f>AO149-15</f>
        <v>420</v>
      </c>
      <c r="AS149" s="150">
        <f>AR149*(1+$BE$62)</f>
        <v>462.00000000000006</v>
      </c>
      <c r="AT149" s="151"/>
      <c r="AU149" s="149"/>
      <c r="AV149" s="150"/>
      <c r="AW149" s="151"/>
      <c r="AX149" s="149"/>
      <c r="AY149" s="150"/>
      <c r="AZ149" s="182"/>
      <c r="BA149" s="183"/>
    </row>
    <row r="150" spans="1:53" ht="18.600000000000001" customHeight="1" x14ac:dyDescent="0.2">
      <c r="A150" s="902"/>
      <c r="B150"/>
      <c r="C150" s="844"/>
      <c r="D150" s="796"/>
      <c r="E150" s="106" t="s">
        <v>44</v>
      </c>
      <c r="F150" s="58" t="s">
        <v>429</v>
      </c>
      <c r="G150" s="160">
        <f>H150*(1-$BE$62)</f>
        <v>297</v>
      </c>
      <c r="H150" s="149">
        <f>W107-15</f>
        <v>330</v>
      </c>
      <c r="I150" s="150">
        <f>H150*(1+$BE$62)</f>
        <v>363.00000000000006</v>
      </c>
      <c r="J150" s="160">
        <f>K150*(1-$BE$62)</f>
        <v>283.5</v>
      </c>
      <c r="K150" s="149">
        <f>H150-15</f>
        <v>315</v>
      </c>
      <c r="L150" s="150">
        <f>K150*(1+$BE$62)</f>
        <v>346.5</v>
      </c>
      <c r="M150" s="160">
        <f>N150*(1-$BE$62)</f>
        <v>270</v>
      </c>
      <c r="N150" s="149">
        <f>K150-15</f>
        <v>300</v>
      </c>
      <c r="O150" s="150">
        <f>N150*(1+$BE$62)</f>
        <v>330</v>
      </c>
      <c r="P150" s="160">
        <f>Q150*(1-$BE$62)</f>
        <v>256.5</v>
      </c>
      <c r="Q150" s="149">
        <f>N150-15</f>
        <v>285</v>
      </c>
      <c r="R150" s="150">
        <f>Q150*(1+$BE$62)</f>
        <v>313.5</v>
      </c>
      <c r="S150" s="151"/>
      <c r="T150" s="149"/>
      <c r="U150" s="150"/>
      <c r="V150" s="151"/>
      <c r="W150" s="149"/>
      <c r="X150" s="150"/>
      <c r="Y150" s="182"/>
      <c r="Z150" s="183"/>
      <c r="AB150" s="902"/>
      <c r="AC150"/>
      <c r="AD150" s="844"/>
      <c r="AE150" s="796"/>
      <c r="AF150" s="106" t="s">
        <v>44</v>
      </c>
      <c r="AG150" s="58" t="s">
        <v>429</v>
      </c>
      <c r="AH150" s="160">
        <f>AI150*(1-$BE$62)</f>
        <v>360</v>
      </c>
      <c r="AI150" s="149">
        <f>AX107-15</f>
        <v>400</v>
      </c>
      <c r="AJ150" s="150">
        <f>AI150*(1+$BE$62)</f>
        <v>440.00000000000006</v>
      </c>
      <c r="AK150" s="160">
        <f>AL150*(1-$BE$62)</f>
        <v>346.5</v>
      </c>
      <c r="AL150" s="149">
        <f>AI150-15</f>
        <v>385</v>
      </c>
      <c r="AM150" s="150">
        <f>AL150*(1+$BE$62)</f>
        <v>423.50000000000006</v>
      </c>
      <c r="AN150" s="160">
        <f>AO150*(1-$BE$62)</f>
        <v>333</v>
      </c>
      <c r="AO150" s="149">
        <f>AL150-15</f>
        <v>370</v>
      </c>
      <c r="AP150" s="150">
        <f>AO150*(1+$BE$62)</f>
        <v>407.00000000000006</v>
      </c>
      <c r="AQ150" s="160">
        <f>AR150*(1-$BE$62)</f>
        <v>319.5</v>
      </c>
      <c r="AR150" s="149">
        <f>AO150-15</f>
        <v>355</v>
      </c>
      <c r="AS150" s="150">
        <f>AR150*(1+$BE$62)</f>
        <v>390.50000000000006</v>
      </c>
      <c r="AT150" s="151"/>
      <c r="AU150" s="149"/>
      <c r="AV150" s="150"/>
      <c r="AW150" s="151"/>
      <c r="AX150" s="149"/>
      <c r="AY150" s="150"/>
      <c r="AZ150" s="182"/>
      <c r="BA150" s="183"/>
    </row>
    <row r="151" spans="1:53" ht="18.600000000000001" customHeight="1" thickBot="1" x14ac:dyDescent="0.25">
      <c r="A151" s="902"/>
      <c r="B151"/>
      <c r="C151" s="845"/>
      <c r="D151" s="797"/>
      <c r="E151" s="106" t="s">
        <v>48</v>
      </c>
      <c r="F151" s="163" t="s">
        <v>430</v>
      </c>
      <c r="G151" s="164">
        <f>H151*(1-$BE$62)</f>
        <v>301.5</v>
      </c>
      <c r="H151" s="165">
        <f>W108-15</f>
        <v>335</v>
      </c>
      <c r="I151" s="166">
        <f>H151*(1+$BE$62)</f>
        <v>368.50000000000006</v>
      </c>
      <c r="J151" s="164">
        <f>K151*(1-$BE$62)</f>
        <v>288</v>
      </c>
      <c r="K151" s="165">
        <f>H151-15</f>
        <v>320</v>
      </c>
      <c r="L151" s="166">
        <f>K151*(1+$BE$62)</f>
        <v>352</v>
      </c>
      <c r="M151" s="164">
        <f>N151*(1-$BE$62)</f>
        <v>274.5</v>
      </c>
      <c r="N151" s="165">
        <f>K151-15</f>
        <v>305</v>
      </c>
      <c r="O151" s="166">
        <f>N151*(1+$BE$62)</f>
        <v>335.5</v>
      </c>
      <c r="P151" s="164">
        <f>Q151*(1-$BE$62)</f>
        <v>261</v>
      </c>
      <c r="Q151" s="165">
        <f>N151-15</f>
        <v>290</v>
      </c>
      <c r="R151" s="166">
        <f>Q151*(1+$BE$62)</f>
        <v>319</v>
      </c>
      <c r="S151" s="151"/>
      <c r="T151" s="149"/>
      <c r="U151" s="150"/>
      <c r="V151" s="151"/>
      <c r="W151" s="149"/>
      <c r="X151" s="150"/>
      <c r="Y151" s="186"/>
      <c r="Z151" s="187"/>
      <c r="AB151" s="902"/>
      <c r="AC151"/>
      <c r="AD151" s="845"/>
      <c r="AE151" s="797"/>
      <c r="AF151" s="106" t="s">
        <v>48</v>
      </c>
      <c r="AG151" s="163" t="s">
        <v>430</v>
      </c>
      <c r="AH151" s="164">
        <f>AI151*(1-$BE$62)</f>
        <v>364.5</v>
      </c>
      <c r="AI151" s="165">
        <f>AX108-15</f>
        <v>405</v>
      </c>
      <c r="AJ151" s="166">
        <f>AI151*(1+$BE$62)</f>
        <v>445.50000000000006</v>
      </c>
      <c r="AK151" s="164">
        <f>AL151*(1-$BE$62)</f>
        <v>351</v>
      </c>
      <c r="AL151" s="165">
        <f>AI151-15</f>
        <v>390</v>
      </c>
      <c r="AM151" s="166">
        <f>AL151*(1+$BE$62)</f>
        <v>429.00000000000006</v>
      </c>
      <c r="AN151" s="164">
        <f>AO151*(1-$BE$62)</f>
        <v>337.5</v>
      </c>
      <c r="AO151" s="165">
        <f>AL151-15</f>
        <v>375</v>
      </c>
      <c r="AP151" s="166">
        <f>AO151*(1+$BE$62)</f>
        <v>412.50000000000006</v>
      </c>
      <c r="AQ151" s="164">
        <f>AR151*(1-$BE$62)</f>
        <v>324</v>
      </c>
      <c r="AR151" s="165">
        <f>AO151-15</f>
        <v>360</v>
      </c>
      <c r="AS151" s="166">
        <f>AR151*(1+$BE$62)</f>
        <v>396.00000000000006</v>
      </c>
      <c r="AT151" s="151"/>
      <c r="AU151" s="149"/>
      <c r="AV151" s="150"/>
      <c r="AW151" s="151"/>
      <c r="AX151" s="149"/>
      <c r="AY151" s="150"/>
      <c r="AZ151" s="186"/>
      <c r="BA151" s="187"/>
    </row>
    <row r="152" spans="1:53" ht="18.600000000000001" customHeight="1" x14ac:dyDescent="0.2">
      <c r="A152" s="902"/>
      <c r="B152"/>
      <c r="C152" s="843">
        <v>2</v>
      </c>
      <c r="D152" s="795" t="s">
        <v>65</v>
      </c>
      <c r="E152" s="601" t="s">
        <v>16</v>
      </c>
      <c r="F152" s="524" t="s">
        <v>609</v>
      </c>
      <c r="G152" s="141">
        <f>'Erwachsene-DOSB 2020'!AO13*$BC$66</f>
        <v>2.9250000000000003</v>
      </c>
      <c r="H152" s="132">
        <f>'Erwachsene-DOSB 2020'!AP13*$BC$66</f>
        <v>4.2750000000000004</v>
      </c>
      <c r="I152" s="133">
        <f>'Erwachsene-DOSB 2020'!AQ13*$BC$66</f>
        <v>5.8500000000000005</v>
      </c>
      <c r="J152" s="134">
        <f>'Erwachsene-DOSB 2020'!AR13*$BC$66</f>
        <v>2.7</v>
      </c>
      <c r="K152" s="132">
        <f>'Erwachsene-DOSB 2020'!AS13*$BC$66</f>
        <v>4.2750000000000004</v>
      </c>
      <c r="L152" s="133">
        <f>'Erwachsene-DOSB 2020'!AT13*$BC$66</f>
        <v>5.625</v>
      </c>
      <c r="M152" s="134">
        <f>'Erwachsene-DOSB 2020'!AU13*$BC$66</f>
        <v>2.7</v>
      </c>
      <c r="N152" s="132">
        <f>'Erwachsene-DOSB 2020'!AV13*$BC$66</f>
        <v>4.05</v>
      </c>
      <c r="O152" s="133">
        <f>'Erwachsene-DOSB 2020'!AW13*$BC$66</f>
        <v>5.4</v>
      </c>
      <c r="P152" s="134">
        <f>'Erwachsene-DOSB 2020'!AX13*$BC$66</f>
        <v>2.4750000000000001</v>
      </c>
      <c r="Q152" s="132">
        <f>'Erwachsene-DOSB 2020'!AY13*$BC$66</f>
        <v>3.8250000000000002</v>
      </c>
      <c r="R152" s="133">
        <f>'Erwachsene-DOSB 2020'!AZ13*$BC$66</f>
        <v>4.95</v>
      </c>
      <c r="S152" s="23"/>
      <c r="T152" s="24"/>
      <c r="U152" s="64"/>
      <c r="V152" s="66"/>
      <c r="W152" s="25"/>
      <c r="X152" s="26"/>
      <c r="Y152" s="180"/>
      <c r="Z152" s="181"/>
      <c r="AB152" s="902"/>
      <c r="AC152"/>
      <c r="AD152" s="843">
        <v>2</v>
      </c>
      <c r="AE152" s="795" t="s">
        <v>65</v>
      </c>
      <c r="AF152" s="601" t="s">
        <v>16</v>
      </c>
      <c r="AG152" s="524" t="s">
        <v>609</v>
      </c>
      <c r="AH152" s="141">
        <f>'Erwachsene-DOSB 2020'!AO46*$BC$66</f>
        <v>4.05</v>
      </c>
      <c r="AI152" s="132">
        <f>'Erwachsene-DOSB 2020'!AP46*$BC$66</f>
        <v>5.8500000000000005</v>
      </c>
      <c r="AJ152" s="133">
        <f>'Erwachsene-DOSB 2020'!AQ46*$BC$66</f>
        <v>7.65</v>
      </c>
      <c r="AK152" s="134">
        <f>'Erwachsene-DOSB 2020'!AR46*$BC$66</f>
        <v>3.8250000000000002</v>
      </c>
      <c r="AL152" s="132">
        <f>'Erwachsene-DOSB 2020'!AS46*$BC$66</f>
        <v>5.625</v>
      </c>
      <c r="AM152" s="133">
        <f>'Erwachsene-DOSB 2020'!AT46*$BC$66</f>
        <v>7.4249999999999998</v>
      </c>
      <c r="AN152" s="134">
        <f>'Erwachsene-DOSB 2020'!AU46*$BC$66</f>
        <v>3.6</v>
      </c>
      <c r="AO152" s="132">
        <f>'Erwachsene-DOSB 2020'!AV46*$BC$66</f>
        <v>5.4</v>
      </c>
      <c r="AP152" s="133">
        <f>'Erwachsene-DOSB 2020'!AW46*$BC$66</f>
        <v>7.2</v>
      </c>
      <c r="AQ152" s="134">
        <f>'Erwachsene-DOSB 2020'!AX46*$BC$66</f>
        <v>3.15</v>
      </c>
      <c r="AR152" s="132">
        <f>'Erwachsene-DOSB 2020'!AY46*$BC$66</f>
        <v>4.95</v>
      </c>
      <c r="AS152" s="133">
        <f>'Erwachsene-DOSB 2020'!AZ46*$BC$66</f>
        <v>6.75</v>
      </c>
      <c r="AT152" s="23"/>
      <c r="AU152" s="24"/>
      <c r="AV152" s="64"/>
      <c r="AW152" s="66"/>
      <c r="AX152" s="25"/>
      <c r="AY152" s="26"/>
      <c r="AZ152" s="180"/>
      <c r="BA152" s="181"/>
    </row>
    <row r="153" spans="1:53" ht="18.600000000000001" customHeight="1" x14ac:dyDescent="0.2">
      <c r="A153" s="902"/>
      <c r="B153"/>
      <c r="C153" s="845"/>
      <c r="D153" s="796"/>
      <c r="E153" s="801" t="s">
        <v>17</v>
      </c>
      <c r="F153" s="793" t="s">
        <v>26</v>
      </c>
      <c r="G153" s="826" t="s">
        <v>340</v>
      </c>
      <c r="H153" s="827"/>
      <c r="I153" s="827"/>
      <c r="J153" s="827"/>
      <c r="K153" s="827"/>
      <c r="L153" s="827"/>
      <c r="M153" s="827"/>
      <c r="N153" s="827"/>
      <c r="O153" s="827"/>
      <c r="P153" s="827"/>
      <c r="Q153" s="827"/>
      <c r="R153" s="828"/>
      <c r="S153" s="28"/>
      <c r="T153" s="30"/>
      <c r="U153" s="38"/>
      <c r="V153" s="61"/>
      <c r="W153" s="32"/>
      <c r="X153" s="33"/>
      <c r="Y153" s="182"/>
      <c r="Z153" s="188"/>
      <c r="AB153" s="902"/>
      <c r="AC153"/>
      <c r="AD153" s="845"/>
      <c r="AE153" s="796"/>
      <c r="AF153" s="801" t="s">
        <v>17</v>
      </c>
      <c r="AG153" s="793" t="s">
        <v>26</v>
      </c>
      <c r="AH153" s="826" t="s">
        <v>219</v>
      </c>
      <c r="AI153" s="827"/>
      <c r="AJ153" s="828"/>
      <c r="AK153" s="826" t="s">
        <v>96</v>
      </c>
      <c r="AL153" s="827"/>
      <c r="AM153" s="827"/>
      <c r="AN153" s="827"/>
      <c r="AO153" s="827"/>
      <c r="AP153" s="827"/>
      <c r="AQ153" s="827"/>
      <c r="AR153" s="827"/>
      <c r="AS153" s="828"/>
      <c r="AT153" s="28"/>
      <c r="AU153" s="30"/>
      <c r="AV153" s="38"/>
      <c r="AW153" s="61"/>
      <c r="AX153" s="32"/>
      <c r="AY153" s="33"/>
      <c r="AZ153" s="182"/>
      <c r="BA153" s="188"/>
    </row>
    <row r="154" spans="1:53" ht="18.600000000000001" customHeight="1" x14ac:dyDescent="0.2">
      <c r="A154" s="902"/>
      <c r="B154"/>
      <c r="C154" s="845"/>
      <c r="D154" s="796"/>
      <c r="E154" s="792"/>
      <c r="F154" s="794"/>
      <c r="G154" s="13">
        <f>'Erwachsene-DOSB 2020'!AO15*$BC$68</f>
        <v>4.0374999999999996</v>
      </c>
      <c r="H154" s="12">
        <f>'Erwachsene-DOSB 2020'!AP15*$BC$68</f>
        <v>4.9874999999999998</v>
      </c>
      <c r="I154" s="15">
        <f>'Erwachsene-DOSB 2020'!AQ15*$BC$68</f>
        <v>5.9375</v>
      </c>
      <c r="J154" s="59">
        <f>'Erwachsene-DOSB 2020'!AR15*$BC$68</f>
        <v>3.8</v>
      </c>
      <c r="K154" s="12">
        <f>'Erwachsene-DOSB 2020'!AS15*$BC$68</f>
        <v>4.75</v>
      </c>
      <c r="L154" s="15">
        <f>'Erwachsene-DOSB 2020'!AT15*$BC$68</f>
        <v>5.4624999999999995</v>
      </c>
      <c r="M154" s="59">
        <f>'Erwachsene-DOSB 2020'!AU15*$BC$68</f>
        <v>3.5625</v>
      </c>
      <c r="N154" s="12">
        <f>'Erwachsene-DOSB 2020'!AV15*$BC$68</f>
        <v>4.2749999999999995</v>
      </c>
      <c r="O154" s="15">
        <f>'Erwachsene-DOSB 2020'!AW15*$BC$68</f>
        <v>5.2249999999999996</v>
      </c>
      <c r="P154" s="59">
        <f>'Erwachsene-DOSB 2020'!AX15*$BC$68</f>
        <v>3.0874999999999999</v>
      </c>
      <c r="Q154" s="12">
        <f>'Erwachsene-DOSB 2020'!AY15*$BC$68</f>
        <v>4.0374999999999996</v>
      </c>
      <c r="R154" s="15">
        <f>'Erwachsene-DOSB 2020'!AZ15*$BC$68</f>
        <v>4.75</v>
      </c>
      <c r="S154" s="28"/>
      <c r="T154" s="30"/>
      <c r="U154" s="38"/>
      <c r="V154" s="71"/>
      <c r="W154" s="3"/>
      <c r="X154" s="4"/>
      <c r="Y154" s="182"/>
      <c r="Z154" s="188"/>
      <c r="AB154" s="902"/>
      <c r="AC154"/>
      <c r="AD154" s="845"/>
      <c r="AE154" s="796"/>
      <c r="AF154" s="792"/>
      <c r="AG154" s="794"/>
      <c r="AH154" s="13">
        <f>'Erwachsene-DOSB 2020'!AO48*$BC$68</f>
        <v>5.4624999999999995</v>
      </c>
      <c r="AI154" s="12">
        <f>'Erwachsene-DOSB 2020'!AP48*$BC$68</f>
        <v>6.1749999999999998</v>
      </c>
      <c r="AJ154" s="15">
        <f>'Erwachsene-DOSB 2020'!AQ48*$BC$68</f>
        <v>7.125</v>
      </c>
      <c r="AK154" s="59">
        <f>'Erwachsene-DOSB 2020'!AR48*$BC$68</f>
        <v>5.2249999999999996</v>
      </c>
      <c r="AL154" s="12">
        <f>'Erwachsene-DOSB 2020'!AS48*$BC$68</f>
        <v>5.9375</v>
      </c>
      <c r="AM154" s="15">
        <f>'Erwachsene-DOSB 2020'!AT48*$BC$68</f>
        <v>6.8874999999999993</v>
      </c>
      <c r="AN154" s="59">
        <f>'Erwachsene-DOSB 2020'!AU48*$BC$68</f>
        <v>4.75</v>
      </c>
      <c r="AO154" s="12">
        <f>'Erwachsene-DOSB 2020'!AV48*$BC$68</f>
        <v>5.6999999999999993</v>
      </c>
      <c r="AP154" s="15">
        <f>'Erwachsene-DOSB 2020'!AW48*$BC$68</f>
        <v>6.4124999999999996</v>
      </c>
      <c r="AQ154" s="59">
        <f>'Erwachsene-DOSB 2020'!AX48*$BC$68</f>
        <v>4.2749999999999995</v>
      </c>
      <c r="AR154" s="12">
        <f>'Erwachsene-DOSB 2020'!AY48*$BC$68</f>
        <v>4.9874999999999998</v>
      </c>
      <c r="AS154" s="15">
        <f>'Erwachsene-DOSB 2020'!AZ48*$BC$68</f>
        <v>5.9375</v>
      </c>
      <c r="AT154" s="28"/>
      <c r="AU154" s="30"/>
      <c r="AV154" s="38"/>
      <c r="AW154" s="71"/>
      <c r="AX154" s="3"/>
      <c r="AY154" s="4"/>
      <c r="AZ154" s="182"/>
      <c r="BA154" s="188"/>
    </row>
    <row r="155" spans="1:53" ht="18.600000000000001" customHeight="1" x14ac:dyDescent="0.2">
      <c r="A155" s="902"/>
      <c r="B155"/>
      <c r="C155" s="845"/>
      <c r="D155" s="796"/>
      <c r="E155" s="106" t="s">
        <v>21</v>
      </c>
      <c r="F155" s="161" t="s">
        <v>27</v>
      </c>
      <c r="G155" s="13">
        <f t="shared" ref="G155:R155" si="10">G154*$BC$69</f>
        <v>6.8637499999999996</v>
      </c>
      <c r="H155" s="12">
        <f t="shared" si="10"/>
        <v>8.4787499999999998</v>
      </c>
      <c r="I155" s="15">
        <f t="shared" si="10"/>
        <v>10.09375</v>
      </c>
      <c r="J155" s="13">
        <f t="shared" si="10"/>
        <v>6.46</v>
      </c>
      <c r="K155" s="12">
        <f t="shared" si="10"/>
        <v>8.0749999999999993</v>
      </c>
      <c r="L155" s="15">
        <f t="shared" si="10"/>
        <v>9.286249999999999</v>
      </c>
      <c r="M155" s="13">
        <f t="shared" si="10"/>
        <v>6.0562499999999995</v>
      </c>
      <c r="N155" s="12">
        <f t="shared" si="10"/>
        <v>7.2674999999999992</v>
      </c>
      <c r="O155" s="15">
        <f t="shared" si="10"/>
        <v>8.8824999999999985</v>
      </c>
      <c r="P155" s="13">
        <f t="shared" si="10"/>
        <v>5.2487499999999994</v>
      </c>
      <c r="Q155" s="12">
        <f t="shared" si="10"/>
        <v>6.8637499999999996</v>
      </c>
      <c r="R155" s="15">
        <f t="shared" si="10"/>
        <v>8.0749999999999993</v>
      </c>
      <c r="S155" s="28"/>
      <c r="T155" s="30"/>
      <c r="U155" s="38"/>
      <c r="V155" s="71"/>
      <c r="W155" s="3"/>
      <c r="X155" s="4"/>
      <c r="Y155" s="182"/>
      <c r="Z155" s="188"/>
      <c r="AB155" s="902"/>
      <c r="AC155"/>
      <c r="AD155" s="845"/>
      <c r="AE155" s="796"/>
      <c r="AF155" s="106" t="s">
        <v>21</v>
      </c>
      <c r="AG155" s="161" t="s">
        <v>27</v>
      </c>
      <c r="AH155" s="13">
        <f t="shared" ref="AH155:AS155" si="11">AH154*$BC$69</f>
        <v>9.286249999999999</v>
      </c>
      <c r="AI155" s="12">
        <f t="shared" si="11"/>
        <v>10.497499999999999</v>
      </c>
      <c r="AJ155" s="15">
        <f t="shared" si="11"/>
        <v>12.112499999999999</v>
      </c>
      <c r="AK155" s="13">
        <f t="shared" si="11"/>
        <v>8.8824999999999985</v>
      </c>
      <c r="AL155" s="12">
        <f t="shared" si="11"/>
        <v>10.09375</v>
      </c>
      <c r="AM155" s="15">
        <f t="shared" si="11"/>
        <v>11.708749999999998</v>
      </c>
      <c r="AN155" s="13">
        <f t="shared" si="11"/>
        <v>8.0749999999999993</v>
      </c>
      <c r="AO155" s="12">
        <f t="shared" si="11"/>
        <v>9.6899999999999977</v>
      </c>
      <c r="AP155" s="15">
        <f t="shared" si="11"/>
        <v>10.901249999999999</v>
      </c>
      <c r="AQ155" s="13">
        <f t="shared" si="11"/>
        <v>7.2674999999999992</v>
      </c>
      <c r="AR155" s="12">
        <f t="shared" si="11"/>
        <v>8.4787499999999998</v>
      </c>
      <c r="AS155" s="15">
        <f t="shared" si="11"/>
        <v>10.09375</v>
      </c>
      <c r="AT155" s="28"/>
      <c r="AU155" s="30"/>
      <c r="AV155" s="38"/>
      <c r="AW155" s="71"/>
      <c r="AX155" s="3"/>
      <c r="AY155" s="4"/>
      <c r="AZ155" s="182"/>
      <c r="BA155" s="188"/>
    </row>
    <row r="156" spans="1:53" ht="18.600000000000001" customHeight="1" thickBot="1" x14ac:dyDescent="0.25">
      <c r="A156" s="902"/>
      <c r="B156"/>
      <c r="C156" s="845"/>
      <c r="D156" s="796"/>
      <c r="E156" s="106" t="s">
        <v>22</v>
      </c>
      <c r="F156" s="2" t="s">
        <v>92</v>
      </c>
      <c r="G156" s="13">
        <f>'Erwachsene-DOSB 2020'!AO18*$BC$70</f>
        <v>0.81</v>
      </c>
      <c r="H156" s="12">
        <f>'Erwachsene-DOSB 2020'!AP18*$BC$70</f>
        <v>1.0349999999999999</v>
      </c>
      <c r="I156" s="15">
        <f>'Erwachsene-DOSB 2020'!AQ18*$BC$70</f>
        <v>1.2150000000000001</v>
      </c>
      <c r="J156" s="59">
        <f>'Erwachsene-DOSB 2020'!AR18*$BC$70</f>
        <v>0.81</v>
      </c>
      <c r="K156" s="12">
        <f>'Erwachsene-DOSB 2020'!AS18*$BC$70</f>
        <v>0.9900000000000001</v>
      </c>
      <c r="L156" s="15">
        <f>'Erwachsene-DOSB 2020'!AT18*$BC$70</f>
        <v>1.1700000000000002</v>
      </c>
      <c r="M156" s="59">
        <f>'Erwachsene-DOSB 2020'!AU18*$BC$70</f>
        <v>0.76500000000000001</v>
      </c>
      <c r="N156" s="12">
        <f>'Erwachsene-DOSB 2020'!AV18*$BC$70</f>
        <v>0.94500000000000006</v>
      </c>
      <c r="O156" s="15">
        <f>'Erwachsene-DOSB 2020'!AW18*$BC$70</f>
        <v>1.125</v>
      </c>
      <c r="P156" s="59">
        <f>'Erwachsene-DOSB 2020'!AX18*$BC$70</f>
        <v>0.72000000000000008</v>
      </c>
      <c r="Q156" s="12">
        <f>'Erwachsene-DOSB 2020'!AY18*$BC$70</f>
        <v>0.9</v>
      </c>
      <c r="R156" s="15">
        <f>'Erwachsene-DOSB 2020'!AZ18*$BC$70</f>
        <v>1.08</v>
      </c>
      <c r="S156" s="36"/>
      <c r="T156" s="31"/>
      <c r="U156" s="33"/>
      <c r="V156" s="71"/>
      <c r="W156" s="34"/>
      <c r="X156" s="33"/>
      <c r="Y156" s="186"/>
      <c r="Z156" s="187"/>
      <c r="AB156" s="902"/>
      <c r="AC156"/>
      <c r="AD156" s="845"/>
      <c r="AE156" s="796"/>
      <c r="AF156" s="106" t="s">
        <v>22</v>
      </c>
      <c r="AG156" s="2" t="s">
        <v>92</v>
      </c>
      <c r="AH156" s="13">
        <f>'Erwachsene-DOSB 2020'!AO51*$BC$70</f>
        <v>1.08</v>
      </c>
      <c r="AI156" s="12">
        <f>'Erwachsene-DOSB 2020'!AP51*$BC$70</f>
        <v>1.35</v>
      </c>
      <c r="AJ156" s="15">
        <f>'Erwachsene-DOSB 2020'!AQ51*$BC$70</f>
        <v>1.62</v>
      </c>
      <c r="AK156" s="59">
        <f>'Erwachsene-DOSB 2020'!AR51*$BC$70</f>
        <v>1.0349999999999999</v>
      </c>
      <c r="AL156" s="12">
        <f>'Erwachsene-DOSB 2020'!AS51*$BC$70</f>
        <v>1.3049999999999999</v>
      </c>
      <c r="AM156" s="15">
        <f>'Erwachsene-DOSB 2020'!AT51*$BC$70</f>
        <v>1.575</v>
      </c>
      <c r="AN156" s="59">
        <f>'Erwachsene-DOSB 2020'!AU51*$BC$70</f>
        <v>0.9</v>
      </c>
      <c r="AO156" s="12">
        <f>'Erwachsene-DOSB 2020'!AV51*$BC$70</f>
        <v>1.1700000000000002</v>
      </c>
      <c r="AP156" s="15">
        <f>'Erwachsene-DOSB 2020'!AW51*$BC$70</f>
        <v>1.4400000000000002</v>
      </c>
      <c r="AQ156" s="59">
        <f>'Erwachsene-DOSB 2020'!AX51*$BC$70</f>
        <v>0.81</v>
      </c>
      <c r="AR156" s="12">
        <f>'Erwachsene-DOSB 2020'!AY51*$BC$70</f>
        <v>1.08</v>
      </c>
      <c r="AS156" s="15">
        <f>'Erwachsene-DOSB 2020'!AZ51*$BC$70</f>
        <v>1.35</v>
      </c>
      <c r="AT156" s="36"/>
      <c r="AU156" s="31"/>
      <c r="AV156" s="33"/>
      <c r="AW156" s="71"/>
      <c r="AX156" s="34"/>
      <c r="AY156" s="33"/>
      <c r="AZ156" s="186"/>
      <c r="BA156" s="187"/>
    </row>
    <row r="157" spans="1:53" ht="18.600000000000001" customHeight="1" x14ac:dyDescent="0.2">
      <c r="A157" s="902"/>
      <c r="B157"/>
      <c r="C157" s="843">
        <v>3</v>
      </c>
      <c r="D157" s="795" t="s">
        <v>66</v>
      </c>
      <c r="E157" s="791" t="s">
        <v>16</v>
      </c>
      <c r="F157" s="822" t="s">
        <v>156</v>
      </c>
      <c r="G157" s="955" t="s">
        <v>194</v>
      </c>
      <c r="H157" s="956"/>
      <c r="I157" s="956"/>
      <c r="J157" s="956"/>
      <c r="K157" s="956"/>
      <c r="L157" s="956"/>
      <c r="M157" s="956"/>
      <c r="N157" s="956"/>
      <c r="O157" s="956"/>
      <c r="P157" s="956"/>
      <c r="Q157" s="956"/>
      <c r="R157" s="957"/>
      <c r="S157" s="6"/>
      <c r="T157" s="8"/>
      <c r="U157" s="9"/>
      <c r="V157" s="66"/>
      <c r="W157" s="25"/>
      <c r="X157" s="26"/>
      <c r="Y157" s="180"/>
      <c r="Z157" s="181"/>
      <c r="AB157" s="902"/>
      <c r="AC157"/>
      <c r="AD157" s="843">
        <v>3</v>
      </c>
      <c r="AE157" s="795" t="s">
        <v>66</v>
      </c>
      <c r="AF157" s="791" t="s">
        <v>16</v>
      </c>
      <c r="AG157" s="822" t="s">
        <v>156</v>
      </c>
      <c r="AH157" s="955" t="s">
        <v>194</v>
      </c>
      <c r="AI157" s="956"/>
      <c r="AJ157" s="956"/>
      <c r="AK157" s="956"/>
      <c r="AL157" s="956"/>
      <c r="AM157" s="956"/>
      <c r="AN157" s="956"/>
      <c r="AO157" s="956"/>
      <c r="AP157" s="956"/>
      <c r="AQ157" s="956"/>
      <c r="AR157" s="956"/>
      <c r="AS157" s="957"/>
      <c r="AT157" s="6"/>
      <c r="AU157" s="8"/>
      <c r="AV157" s="9"/>
      <c r="AW157" s="66"/>
      <c r="AX157" s="25"/>
      <c r="AY157" s="26"/>
      <c r="AZ157" s="180"/>
      <c r="BA157" s="181"/>
    </row>
    <row r="158" spans="1:53" ht="18.600000000000001" customHeight="1" x14ac:dyDescent="0.2">
      <c r="A158" s="902"/>
      <c r="B158"/>
      <c r="C158" s="845"/>
      <c r="D158" s="796"/>
      <c r="E158" s="792"/>
      <c r="F158" s="794"/>
      <c r="G158" s="717">
        <f>'Erwachsene-DOSB 2020'!AO21*$BC$72</f>
        <v>14.850000000000001</v>
      </c>
      <c r="H158" s="718">
        <f>'Erwachsene-DOSB 2020'!AP21*$BC$72</f>
        <v>13.530000000000001</v>
      </c>
      <c r="I158" s="719">
        <f>'Erwachsene-DOSB 2020'!AQ21*$BC$72</f>
        <v>12.21</v>
      </c>
      <c r="J158" s="720">
        <f>'Erwachsene-DOSB 2020'!AR21*$BC$72</f>
        <v>15.730000000000002</v>
      </c>
      <c r="K158" s="718">
        <f>'Erwachsene-DOSB 2020'!AS21*$BC$72</f>
        <v>14.41</v>
      </c>
      <c r="L158" s="719">
        <f>'Erwachsene-DOSB 2020'!AT21*$BC$72</f>
        <v>13.200000000000001</v>
      </c>
      <c r="M158" s="720">
        <f>'Erwachsene-DOSB 2020'!AU21*$BC$72</f>
        <v>17.05</v>
      </c>
      <c r="N158" s="718">
        <f>'Erwachsene-DOSB 2020'!AV21*$BC$72</f>
        <v>15.730000000000002</v>
      </c>
      <c r="O158" s="719">
        <f>'Erwachsene-DOSB 2020'!AW21*$BC$72</f>
        <v>14.52</v>
      </c>
      <c r="P158" s="720">
        <f>'Erwachsene-DOSB 2020'!AX21*$BC$72</f>
        <v>18.810000000000002</v>
      </c>
      <c r="Q158" s="718">
        <f>'Erwachsene-DOSB 2020'!AY21*$BC$72</f>
        <v>17.490000000000002</v>
      </c>
      <c r="R158" s="719">
        <f>'Erwachsene-DOSB 2020'!AZ21*$BC$72</f>
        <v>16.28</v>
      </c>
      <c r="S158" s="28"/>
      <c r="T158" s="30"/>
      <c r="U158" s="38"/>
      <c r="V158" s="67"/>
      <c r="W158" s="29"/>
      <c r="X158" s="38"/>
      <c r="Y158" s="182"/>
      <c r="Z158" s="188"/>
      <c r="AB158" s="902"/>
      <c r="AC158"/>
      <c r="AD158" s="845"/>
      <c r="AE158" s="796"/>
      <c r="AF158" s="792"/>
      <c r="AG158" s="794"/>
      <c r="AH158" s="717">
        <f>'Erwachsene-DOSB 2020'!AO54*$BC$72</f>
        <v>13.42</v>
      </c>
      <c r="AI158" s="718">
        <f>'Erwachsene-DOSB 2020'!AP54*$BC$72</f>
        <v>12.32</v>
      </c>
      <c r="AJ158" s="719">
        <f>'Erwachsene-DOSB 2020'!AQ54*$BC$72</f>
        <v>11.110000000000001</v>
      </c>
      <c r="AK158" s="720">
        <f>'Erwachsene-DOSB 2020'!AR54*$BC$72</f>
        <v>14.3</v>
      </c>
      <c r="AL158" s="718">
        <f>'Erwachsene-DOSB 2020'!AS54*$BC$72</f>
        <v>13.200000000000001</v>
      </c>
      <c r="AM158" s="719">
        <f>'Erwachsene-DOSB 2020'!AT54*$BC$72</f>
        <v>11.990000000000002</v>
      </c>
      <c r="AN158" s="720">
        <f>'Erwachsene-DOSB 2020'!AU54*$BC$72</f>
        <v>15.510000000000002</v>
      </c>
      <c r="AO158" s="718">
        <f>'Erwachsene-DOSB 2020'!AV54*$BC$72</f>
        <v>14.41</v>
      </c>
      <c r="AP158" s="719">
        <f>'Erwachsene-DOSB 2020'!AW54*$BC$72</f>
        <v>13.200000000000001</v>
      </c>
      <c r="AQ158" s="720">
        <f>'Erwachsene-DOSB 2020'!AX54*$BC$72</f>
        <v>17.05</v>
      </c>
      <c r="AR158" s="718">
        <f>'Erwachsene-DOSB 2020'!AY54*$BC$72</f>
        <v>15.950000000000001</v>
      </c>
      <c r="AS158" s="719">
        <f>'Erwachsene-DOSB 2020'!AZ54*$BC$72</f>
        <v>14.740000000000002</v>
      </c>
      <c r="AT158" s="28"/>
      <c r="AU158" s="30"/>
      <c r="AV158" s="38"/>
      <c r="AW158" s="67"/>
      <c r="AX158" s="29"/>
      <c r="AY158" s="38"/>
      <c r="AZ158" s="182"/>
      <c r="BA158" s="188"/>
    </row>
    <row r="159" spans="1:53" ht="18.600000000000001" customHeight="1" x14ac:dyDescent="0.2">
      <c r="A159" s="902"/>
      <c r="B159"/>
      <c r="C159" s="845"/>
      <c r="D159" s="796"/>
      <c r="E159" s="106" t="s">
        <v>17</v>
      </c>
      <c r="F159" s="27" t="s">
        <v>158</v>
      </c>
      <c r="G159" s="69">
        <f>'Erwachsene-DOSB 2020'!AO22*$BC$73</f>
        <v>73.2</v>
      </c>
      <c r="H159" s="228">
        <f>'Erwachsene-DOSB 2020'!AP22*$BC$73</f>
        <v>60</v>
      </c>
      <c r="I159" s="229">
        <f>'Erwachsene-DOSB 2020'!AQ22*$BC$73</f>
        <v>45.6</v>
      </c>
      <c r="J159" s="230">
        <f>'Erwachsene-DOSB 2020'!AR22*$BC$73</f>
        <v>76.2</v>
      </c>
      <c r="K159" s="228">
        <f>'Erwachsene-DOSB 2020'!AS22*$BC$73</f>
        <v>62.4</v>
      </c>
      <c r="L159" s="229">
        <f>'Erwachsene-DOSB 2020'!AT22*$BC$73</f>
        <v>48</v>
      </c>
      <c r="M159" s="230">
        <f>'Erwachsene-DOSB 2020'!AU22*$BC$73</f>
        <v>78.599999999999994</v>
      </c>
      <c r="N159" s="228">
        <f>'Erwachsene-DOSB 2020'!AV22*$BC$73</f>
        <v>64.2</v>
      </c>
      <c r="O159" s="229">
        <f>'Erwachsene-DOSB 2020'!AW22*$BC$73</f>
        <v>49.8</v>
      </c>
      <c r="P159" s="230">
        <f>'Erwachsene-DOSB 2020'!AX22*$BC$73</f>
        <v>79.8</v>
      </c>
      <c r="Q159" s="228">
        <f>'Erwachsene-DOSB 2020'!AY22*$BC$73</f>
        <v>65.399999999999991</v>
      </c>
      <c r="R159" s="229">
        <f>'Erwachsene-DOSB 2020'!AZ22*$BC$73</f>
        <v>51</v>
      </c>
      <c r="S159" s="28"/>
      <c r="T159" s="30"/>
      <c r="U159" s="38"/>
      <c r="V159" s="67"/>
      <c r="W159" s="29"/>
      <c r="X159" s="38"/>
      <c r="Y159" s="182"/>
      <c r="Z159" s="188"/>
      <c r="AB159" s="902"/>
      <c r="AC159"/>
      <c r="AD159" s="845"/>
      <c r="AE159" s="796"/>
      <c r="AF159" s="106" t="s">
        <v>17</v>
      </c>
      <c r="AG159" s="27" t="s">
        <v>158</v>
      </c>
      <c r="AH159" s="69">
        <f>'Erwachsene-DOSB 2020'!AO55*$BC$73</f>
        <v>69</v>
      </c>
      <c r="AI159" s="228">
        <f>'Erwachsene-DOSB 2020'!AP55*$BC$73</f>
        <v>54.6</v>
      </c>
      <c r="AJ159" s="229">
        <f>'Erwachsene-DOSB 2020'!AQ55*$BC$73</f>
        <v>40.199999999999996</v>
      </c>
      <c r="AK159" s="230">
        <f>'Erwachsene-DOSB 2020'!AR55*$BC$73</f>
        <v>70.8</v>
      </c>
      <c r="AL159" s="228">
        <f>'Erwachsene-DOSB 2020'!AS55*$BC$73</f>
        <v>57.599999999999994</v>
      </c>
      <c r="AM159" s="229">
        <f>'Erwachsene-DOSB 2020'!AT55*$BC$73</f>
        <v>43.199999999999996</v>
      </c>
      <c r="AN159" s="230">
        <f>'Erwachsene-DOSB 2020'!AU55*$BC$73</f>
        <v>71.399999999999991</v>
      </c>
      <c r="AO159" s="228">
        <f>'Erwachsene-DOSB 2020'!AV55*$BC$73</f>
        <v>58.8</v>
      </c>
      <c r="AP159" s="229">
        <f>'Erwachsene-DOSB 2020'!AW55*$BC$73</f>
        <v>45.6</v>
      </c>
      <c r="AQ159" s="230">
        <f>'Erwachsene-DOSB 2020'!AX55*$BC$73</f>
        <v>72</v>
      </c>
      <c r="AR159" s="228">
        <f>'Erwachsene-DOSB 2020'!AY55*$BC$73</f>
        <v>60</v>
      </c>
      <c r="AS159" s="229">
        <f>'Erwachsene-DOSB 2020'!AZ55*$BC$73</f>
        <v>48</v>
      </c>
      <c r="AT159" s="28"/>
      <c r="AU159" s="30"/>
      <c r="AV159" s="38"/>
      <c r="AW159" s="67"/>
      <c r="AX159" s="29"/>
      <c r="AY159" s="38"/>
      <c r="AZ159" s="182"/>
      <c r="BA159" s="188"/>
    </row>
    <row r="160" spans="1:53" ht="18.600000000000001" customHeight="1" thickBot="1" x14ac:dyDescent="0.25">
      <c r="A160" s="902"/>
      <c r="B160"/>
      <c r="C160" s="845"/>
      <c r="D160" s="796"/>
      <c r="E160" s="106" t="s">
        <v>21</v>
      </c>
      <c r="F160" s="27" t="s">
        <v>437</v>
      </c>
      <c r="G160" s="234">
        <f>'Erwachsene-DOSB 2020'!AO23*$BC$74</f>
        <v>42.900000000000006</v>
      </c>
      <c r="H160" s="231">
        <f>'Erwachsene-DOSB 2020'!AP23*$BC$74</f>
        <v>36.300000000000004</v>
      </c>
      <c r="I160" s="232">
        <f>'Erwachsene-DOSB 2020'!AQ23*$BC$74</f>
        <v>30.250000000000004</v>
      </c>
      <c r="J160" s="233">
        <f>'Erwachsene-DOSB 2020'!AR23*$BC$74</f>
        <v>44.550000000000004</v>
      </c>
      <c r="K160" s="231">
        <f>'Erwachsene-DOSB 2020'!AS23*$BC$74</f>
        <v>37.950000000000003</v>
      </c>
      <c r="L160" s="232">
        <f>'Erwachsene-DOSB 2020'!AT23*$BC$74</f>
        <v>31.35</v>
      </c>
      <c r="M160" s="233">
        <f>'Erwachsene-DOSB 2020'!AU23*$BC$74</f>
        <v>46.2</v>
      </c>
      <c r="N160" s="231">
        <f>'Erwachsene-DOSB 2020'!AV23*$BC$74</f>
        <v>39.6</v>
      </c>
      <c r="O160" s="232">
        <f>'Erwachsene-DOSB 2020'!AW23*$BC$74</f>
        <v>33</v>
      </c>
      <c r="P160" s="233">
        <f>'Erwachsene-DOSB 2020'!AX23*$BC$74</f>
        <v>48.95</v>
      </c>
      <c r="Q160" s="231">
        <f>'Erwachsene-DOSB 2020'!AY23*$BC$74</f>
        <v>41.800000000000004</v>
      </c>
      <c r="R160" s="232">
        <f>'Erwachsene-DOSB 2020'!AZ23*$BC$74</f>
        <v>34.650000000000006</v>
      </c>
      <c r="S160" s="28"/>
      <c r="T160" s="30"/>
      <c r="U160" s="38"/>
      <c r="V160" s="67"/>
      <c r="W160" s="29"/>
      <c r="X160" s="38"/>
      <c r="Y160" s="186"/>
      <c r="Z160" s="187"/>
      <c r="AB160" s="902"/>
      <c r="AC160"/>
      <c r="AD160" s="845"/>
      <c r="AE160" s="796"/>
      <c r="AF160" s="106" t="s">
        <v>21</v>
      </c>
      <c r="AG160" s="27" t="s">
        <v>437</v>
      </c>
      <c r="AH160" s="234">
        <f>'Erwachsene-DOSB 2020'!AO56*$BC$74</f>
        <v>41.25</v>
      </c>
      <c r="AI160" s="231">
        <f>'Erwachsene-DOSB 2020'!AP56*$BC$74</f>
        <v>32.450000000000003</v>
      </c>
      <c r="AJ160" s="232">
        <f>'Erwachsene-DOSB 2020'!AQ56*$BC$74</f>
        <v>23.650000000000002</v>
      </c>
      <c r="AK160" s="233">
        <f>'Erwachsene-DOSB 2020'!AR56*$BC$74</f>
        <v>42.900000000000006</v>
      </c>
      <c r="AL160" s="231">
        <f>'Erwachsene-DOSB 2020'!AS56*$BC$74</f>
        <v>34.650000000000006</v>
      </c>
      <c r="AM160" s="232">
        <f>'Erwachsene-DOSB 2020'!AT56*$BC$74</f>
        <v>25.3</v>
      </c>
      <c r="AN160" s="233">
        <f>'Erwachsene-DOSB 2020'!AU56*$BC$74</f>
        <v>45.1</v>
      </c>
      <c r="AO160" s="231">
        <f>'Erwachsene-DOSB 2020'!AV56*$BC$74</f>
        <v>36.300000000000004</v>
      </c>
      <c r="AP160" s="232">
        <f>'Erwachsene-DOSB 2020'!AW56*$BC$74</f>
        <v>26.950000000000003</v>
      </c>
      <c r="AQ160" s="233">
        <f>'Erwachsene-DOSB 2020'!AX56*$BC$74</f>
        <v>47.85</v>
      </c>
      <c r="AR160" s="231">
        <f>'Erwachsene-DOSB 2020'!AY56*$BC$74</f>
        <v>39.050000000000004</v>
      </c>
      <c r="AS160" s="232">
        <f>'Erwachsene-DOSB 2020'!AZ56*$BC$74</f>
        <v>29.700000000000003</v>
      </c>
      <c r="AT160" s="28"/>
      <c r="AU160" s="30"/>
      <c r="AV160" s="38"/>
      <c r="AW160" s="67"/>
      <c r="AX160" s="29"/>
      <c r="AY160" s="38"/>
      <c r="AZ160" s="186"/>
      <c r="BA160" s="187"/>
    </row>
    <row r="161" spans="1:53" ht="18.600000000000001" customHeight="1" x14ac:dyDescent="0.2">
      <c r="A161" s="902"/>
      <c r="B161"/>
      <c r="C161" s="843">
        <v>4</v>
      </c>
      <c r="D161" s="795" t="s">
        <v>67</v>
      </c>
      <c r="E161" s="601" t="s">
        <v>16</v>
      </c>
      <c r="F161" s="22" t="s">
        <v>439</v>
      </c>
      <c r="G161" s="141">
        <f>'Erwachsene-DOSB 2020'!AO25*$BC$75</f>
        <v>0.52</v>
      </c>
      <c r="H161" s="132">
        <f>'Erwachsene-DOSB 2020'!AP25*$BC$75</f>
        <v>0.60000000000000009</v>
      </c>
      <c r="I161" s="133">
        <f>'Erwachsene-DOSB 2020'!AQ25*$BC$75</f>
        <v>0.68</v>
      </c>
      <c r="J161" s="134">
        <f>'Erwachsene-DOSB 2020'!AR25*$BC$75</f>
        <v>0.52</v>
      </c>
      <c r="K161" s="132">
        <f>'Erwachsene-DOSB 2020'!AS25*$BC$75</f>
        <v>0.60000000000000009</v>
      </c>
      <c r="L161" s="133">
        <f>'Erwachsene-DOSB 2020'!AT25*$BC$75</f>
        <v>0.68</v>
      </c>
      <c r="M161" s="134">
        <f>'Erwachsene-DOSB 2020'!AU25*$BC$75</f>
        <v>0.48</v>
      </c>
      <c r="N161" s="132">
        <f>'Erwachsene-DOSB 2020'!AV25*$BC$75</f>
        <v>0.55999999999999994</v>
      </c>
      <c r="O161" s="133">
        <f>'Erwachsene-DOSB 2020'!AW25*$BC$75</f>
        <v>0.64000000000000012</v>
      </c>
      <c r="P161" s="735">
        <f>'Erwachsene-DOSB 2020'!AX25*$BC$75</f>
        <v>0.44000000000000006</v>
      </c>
      <c r="Q161" s="736">
        <f>'Erwachsene-DOSB 2020'!AY25*$BC$75</f>
        <v>0.48</v>
      </c>
      <c r="R161" s="737">
        <f>'Erwachsene-DOSB 2020'!AZ25*$BC$75</f>
        <v>0.52</v>
      </c>
      <c r="S161" s="23"/>
      <c r="T161" s="24"/>
      <c r="U161" s="74"/>
      <c r="V161" s="66"/>
      <c r="W161" s="25"/>
      <c r="X161" s="26"/>
      <c r="Y161" s="180"/>
      <c r="Z161" s="181"/>
      <c r="AB161" s="902"/>
      <c r="AC161"/>
      <c r="AD161" s="843">
        <v>4</v>
      </c>
      <c r="AE161" s="795" t="s">
        <v>67</v>
      </c>
      <c r="AF161" s="601" t="s">
        <v>16</v>
      </c>
      <c r="AG161" s="22" t="s">
        <v>439</v>
      </c>
      <c r="AH161" s="141">
        <f>'Erwachsene-DOSB 2020'!AO58*$BC$75</f>
        <v>0.60000000000000009</v>
      </c>
      <c r="AI161" s="132">
        <f>'Erwachsene-DOSB 2020'!AP58*$BC$75</f>
        <v>0.72000000000000008</v>
      </c>
      <c r="AJ161" s="133">
        <f>'Erwachsene-DOSB 2020'!AQ58*$BC$75</f>
        <v>0.8</v>
      </c>
      <c r="AK161" s="134">
        <f>'Erwachsene-DOSB 2020'!AR58*$BC$75</f>
        <v>0.60000000000000009</v>
      </c>
      <c r="AL161" s="132">
        <f>'Erwachsene-DOSB 2020'!AS58*$BC$75</f>
        <v>0.68</v>
      </c>
      <c r="AM161" s="133">
        <f>'Erwachsene-DOSB 2020'!AT58*$BC$75</f>
        <v>0.76</v>
      </c>
      <c r="AN161" s="134">
        <f>'Erwachsene-DOSB 2020'!AU58*$BC$75</f>
        <v>0.55999999999999994</v>
      </c>
      <c r="AO161" s="132">
        <f>'Erwachsene-DOSB 2020'!AV58*$BC$75</f>
        <v>0.64000000000000012</v>
      </c>
      <c r="AP161" s="133">
        <f>'Erwachsene-DOSB 2020'!AW58*$BC$75</f>
        <v>0.72000000000000008</v>
      </c>
      <c r="AQ161" s="735">
        <f>'Erwachsene-DOSB 2020'!AX58*$BC$75</f>
        <v>0.52</v>
      </c>
      <c r="AR161" s="736">
        <f>'Erwachsene-DOSB 2020'!AY58*$BC$75</f>
        <v>0.60000000000000009</v>
      </c>
      <c r="AS161" s="737">
        <f>'Erwachsene-DOSB 2020'!AZ58*$BC$75</f>
        <v>0.68</v>
      </c>
      <c r="AT161" s="23"/>
      <c r="AU161" s="24"/>
      <c r="AV161" s="74"/>
      <c r="AW161" s="66"/>
      <c r="AX161" s="25"/>
      <c r="AY161" s="26"/>
      <c r="AZ161" s="180"/>
      <c r="BA161" s="181"/>
    </row>
    <row r="162" spans="1:53" ht="18.600000000000001" customHeight="1" x14ac:dyDescent="0.2">
      <c r="A162" s="902"/>
      <c r="B162"/>
      <c r="C162" s="845"/>
      <c r="D162" s="796"/>
      <c r="E162" s="106" t="s">
        <v>17</v>
      </c>
      <c r="F162" s="104" t="s">
        <v>509</v>
      </c>
      <c r="G162" s="14">
        <f>'Erwachsene-DOSB 2020'!AO27*$BC$76</f>
        <v>1.4400000000000002</v>
      </c>
      <c r="H162" s="12">
        <f>'Erwachsene-DOSB 2020'!AP27*$BC$76</f>
        <v>1.7600000000000002</v>
      </c>
      <c r="I162" s="60">
        <f>'Erwachsene-DOSB 2020'!AQ27*$BC$76</f>
        <v>2.08</v>
      </c>
      <c r="J162" s="14">
        <f>'Erwachsene-DOSB 2020'!AR27*$BC$76</f>
        <v>1.2800000000000002</v>
      </c>
      <c r="K162" s="12">
        <f>'Erwachsene-DOSB 2020'!AS27*$BC$76</f>
        <v>1.6</v>
      </c>
      <c r="L162" s="60">
        <f>'Erwachsene-DOSB 2020'!AT27*$BC$76</f>
        <v>1.92</v>
      </c>
      <c r="M162" s="14">
        <f>'Erwachsene-DOSB 2020'!AU27*$BC$76</f>
        <v>1.04</v>
      </c>
      <c r="N162" s="12">
        <f>'Erwachsene-DOSB 2020'!AV27*$BC$76</f>
        <v>1.36</v>
      </c>
      <c r="O162" s="60">
        <f>'Erwachsene-DOSB 2020'!AW27*$BC$76</f>
        <v>1.6800000000000002</v>
      </c>
      <c r="P162" s="14">
        <f>'Erwachsene-DOSB 2020'!AX27*$BC$76</f>
        <v>0.88000000000000012</v>
      </c>
      <c r="Q162" s="12">
        <f>'Erwachsene-DOSB 2020'!AY27*$BC$76</f>
        <v>1.2000000000000002</v>
      </c>
      <c r="R162" s="60">
        <f>'Erwachsene-DOSB 2020'!AZ27*$BC$76</f>
        <v>1.52</v>
      </c>
      <c r="S162" s="28"/>
      <c r="T162" s="30"/>
      <c r="U162" s="38"/>
      <c r="V162" s="71"/>
      <c r="W162" s="40"/>
      <c r="X162" s="39"/>
      <c r="Y162" s="182"/>
      <c r="Z162" s="188"/>
      <c r="AB162" s="902"/>
      <c r="AC162"/>
      <c r="AD162" s="845"/>
      <c r="AE162" s="796"/>
      <c r="AF162" s="106" t="s">
        <v>17</v>
      </c>
      <c r="AG162" s="104" t="s">
        <v>509</v>
      </c>
      <c r="AH162" s="13">
        <f>'Erwachsene-DOSB 2020'!AO60*$BC$76</f>
        <v>1.92</v>
      </c>
      <c r="AI162" s="12">
        <f>'Erwachsene-DOSB 2020'!AP60*$BC$76</f>
        <v>2.3199999999999998</v>
      </c>
      <c r="AJ162" s="15">
        <f>'Erwachsene-DOSB 2020'!AQ60*$BC$76</f>
        <v>2.64</v>
      </c>
      <c r="AK162" s="13">
        <f>'Erwachsene-DOSB 2020'!AR60*$BC$76</f>
        <v>1.6800000000000002</v>
      </c>
      <c r="AL162" s="12">
        <f>'Erwachsene-DOSB 2020'!AS60*$BC$76</f>
        <v>2.08</v>
      </c>
      <c r="AM162" s="15">
        <f>'Erwachsene-DOSB 2020'!AT60*$BC$76</f>
        <v>2.4800000000000004</v>
      </c>
      <c r="AN162" s="13">
        <f>'Erwachsene-DOSB 2020'!AU60*$BC$76</f>
        <v>1.52</v>
      </c>
      <c r="AO162" s="12">
        <f>'Erwachsene-DOSB 2020'!AV60*$BC$76</f>
        <v>1.92</v>
      </c>
      <c r="AP162" s="15">
        <f>'Erwachsene-DOSB 2020'!AW60*$BC$76</f>
        <v>2.3199999999999998</v>
      </c>
      <c r="AQ162" s="13">
        <f>'Erwachsene-DOSB 2020'!AX60*$BC$76</f>
        <v>1.2800000000000002</v>
      </c>
      <c r="AR162" s="12">
        <f>'Erwachsene-DOSB 2020'!AY60*$BC$76</f>
        <v>1.6800000000000002</v>
      </c>
      <c r="AS162" s="15">
        <f>'Erwachsene-DOSB 2020'!AZ60*$BC$76</f>
        <v>2.08</v>
      </c>
      <c r="AT162" s="28"/>
      <c r="AU162" s="30"/>
      <c r="AV162" s="38"/>
      <c r="AW162" s="71"/>
      <c r="AX162" s="40"/>
      <c r="AY162" s="39"/>
      <c r="AZ162" s="182"/>
      <c r="BA162" s="188"/>
    </row>
    <row r="163" spans="1:53" ht="18.600000000000001" customHeight="1" x14ac:dyDescent="0.2">
      <c r="A163" s="902"/>
      <c r="B163"/>
      <c r="C163" s="845"/>
      <c r="D163" s="796"/>
      <c r="E163" s="106" t="s">
        <v>21</v>
      </c>
      <c r="F163" s="2" t="s">
        <v>520</v>
      </c>
      <c r="G163" s="13">
        <f>'Erwachsene-DOSB 2020'!AO28*$BC$77</f>
        <v>10.8</v>
      </c>
      <c r="H163" s="12">
        <f>'Erwachsene-DOSB 2020'!AP28*$BC$77</f>
        <v>13.950000000000001</v>
      </c>
      <c r="I163" s="15">
        <f>'Erwachsene-DOSB 2020'!AQ28*$BC$77</f>
        <v>16.650000000000002</v>
      </c>
      <c r="J163" s="59">
        <f>'Erwachsene-DOSB 2020'!AR28*$BC$77</f>
        <v>9.9</v>
      </c>
      <c r="K163" s="12">
        <f>'Erwachsene-DOSB 2020'!AS28*$BC$77</f>
        <v>13.05</v>
      </c>
      <c r="L163" s="15">
        <f>'Erwachsene-DOSB 2020'!AT28*$BC$77</f>
        <v>15.75</v>
      </c>
      <c r="M163" s="59">
        <f>'Erwachsene-DOSB 2020'!AU28*$BC$77</f>
        <v>8.5500000000000007</v>
      </c>
      <c r="N163" s="12">
        <f>'Erwachsene-DOSB 2020'!AV28*$BC$77</f>
        <v>11.700000000000001</v>
      </c>
      <c r="O163" s="15">
        <f>'Erwachsene-DOSB 2020'!AW28*$BC$77</f>
        <v>14.4</v>
      </c>
      <c r="P163" s="59">
        <f>'Erwachsene-DOSB 2020'!AX28*$BC$77</f>
        <v>6.75</v>
      </c>
      <c r="Q163" s="12">
        <f>'Erwachsene-DOSB 2020'!AY28*$BC$77</f>
        <v>9.9</v>
      </c>
      <c r="R163" s="15">
        <f>'Erwachsene-DOSB 2020'!AZ28*$BC$77</f>
        <v>12.6</v>
      </c>
      <c r="S163" s="28"/>
      <c r="T163" s="30"/>
      <c r="U163" s="38"/>
      <c r="V163" s="71"/>
      <c r="W163" s="41"/>
      <c r="X163" s="39"/>
      <c r="Y163" s="182"/>
      <c r="Z163" s="188"/>
      <c r="AB163" s="902"/>
      <c r="AC163"/>
      <c r="AD163" s="845"/>
      <c r="AE163" s="796"/>
      <c r="AF163" s="106" t="s">
        <v>21</v>
      </c>
      <c r="AG163" s="2" t="s">
        <v>520</v>
      </c>
      <c r="AH163" s="13">
        <f>'Erwachsene-DOSB 2020'!AO61*$BC$77</f>
        <v>14.4</v>
      </c>
      <c r="AI163" s="12">
        <f>'Erwachsene-DOSB 2020'!AP61*$BC$77</f>
        <v>18.900000000000002</v>
      </c>
      <c r="AJ163" s="15">
        <f>'Erwachsene-DOSB 2020'!AQ61*$BC$77</f>
        <v>23.400000000000002</v>
      </c>
      <c r="AK163" s="59">
        <f>'Erwachsene-DOSB 2020'!AR61*$BC$77</f>
        <v>12.6</v>
      </c>
      <c r="AL163" s="12">
        <f>'Erwachsene-DOSB 2020'!AS61*$BC$77</f>
        <v>17.100000000000001</v>
      </c>
      <c r="AM163" s="15">
        <f>'Erwachsene-DOSB 2020'!AT61*$BC$77</f>
        <v>21.6</v>
      </c>
      <c r="AN163" s="59">
        <f>'Erwachsene-DOSB 2020'!AU61*$BC$77</f>
        <v>10.8</v>
      </c>
      <c r="AO163" s="12">
        <f>'Erwachsene-DOSB 2020'!AV61*$BC$77</f>
        <v>14.85</v>
      </c>
      <c r="AP163" s="15">
        <f>'Erwachsene-DOSB 2020'!AW61*$BC$77</f>
        <v>18.900000000000002</v>
      </c>
      <c r="AQ163" s="59">
        <f>'Erwachsene-DOSB 2020'!AX61*$BC$77</f>
        <v>9.4500000000000011</v>
      </c>
      <c r="AR163" s="12">
        <f>'Erwachsene-DOSB 2020'!AY61*$BC$77</f>
        <v>13.5</v>
      </c>
      <c r="AS163" s="15">
        <f>'Erwachsene-DOSB 2020'!AZ61*$BC$77</f>
        <v>17.55</v>
      </c>
      <c r="AT163" s="28"/>
      <c r="AU163" s="30"/>
      <c r="AV163" s="38"/>
      <c r="AW163" s="71"/>
      <c r="AX163" s="41"/>
      <c r="AY163" s="39"/>
      <c r="AZ163" s="182"/>
      <c r="BA163" s="188"/>
    </row>
    <row r="164" spans="1:53" ht="18.600000000000001" customHeight="1" x14ac:dyDescent="0.2">
      <c r="A164" s="902"/>
      <c r="B164"/>
      <c r="C164" s="845"/>
      <c r="D164" s="796"/>
      <c r="E164" s="798" t="s">
        <v>22</v>
      </c>
      <c r="F164" s="793" t="s">
        <v>159</v>
      </c>
      <c r="G164" s="782" t="s">
        <v>423</v>
      </c>
      <c r="H164" s="783"/>
      <c r="I164" s="783"/>
      <c r="J164" s="783"/>
      <c r="K164" s="783"/>
      <c r="L164" s="783"/>
      <c r="M164" s="783"/>
      <c r="N164" s="783"/>
      <c r="O164" s="783"/>
      <c r="P164" s="783"/>
      <c r="Q164" s="783"/>
      <c r="R164" s="784"/>
      <c r="S164" s="28"/>
      <c r="T164" s="30"/>
      <c r="U164" s="38"/>
      <c r="V164" s="71"/>
      <c r="W164" s="41"/>
      <c r="X164" s="39"/>
      <c r="Y164" s="182"/>
      <c r="Z164" s="188"/>
      <c r="AB164" s="902"/>
      <c r="AC164"/>
      <c r="AD164" s="845"/>
      <c r="AE164" s="796"/>
      <c r="AF164" s="798" t="s">
        <v>22</v>
      </c>
      <c r="AG164" s="793" t="s">
        <v>159</v>
      </c>
      <c r="AH164" s="782" t="s">
        <v>423</v>
      </c>
      <c r="AI164" s="783"/>
      <c r="AJ164" s="783"/>
      <c r="AK164" s="783"/>
      <c r="AL164" s="783"/>
      <c r="AM164" s="783"/>
      <c r="AN164" s="783"/>
      <c r="AO164" s="783"/>
      <c r="AP164" s="783"/>
      <c r="AQ164" s="783"/>
      <c r="AR164" s="783"/>
      <c r="AS164" s="784"/>
      <c r="AT164" s="28"/>
      <c r="AU164" s="30"/>
      <c r="AV164" s="38"/>
      <c r="AW164" s="71"/>
      <c r="AX164" s="41"/>
      <c r="AY164" s="39"/>
      <c r="AZ164" s="182"/>
      <c r="BA164" s="188"/>
    </row>
    <row r="165" spans="1:53" ht="18.600000000000001" customHeight="1" thickBot="1" x14ac:dyDescent="0.25">
      <c r="A165" s="902"/>
      <c r="B165"/>
      <c r="C165" s="845"/>
      <c r="D165" s="796"/>
      <c r="E165" s="792"/>
      <c r="F165" s="794"/>
      <c r="G165" s="42">
        <v>10</v>
      </c>
      <c r="H165" s="43">
        <v>15</v>
      </c>
      <c r="I165" s="135">
        <v>20</v>
      </c>
      <c r="J165" s="42">
        <v>10</v>
      </c>
      <c r="K165" s="43">
        <v>15</v>
      </c>
      <c r="L165" s="135">
        <v>20</v>
      </c>
      <c r="M165" s="42">
        <v>10</v>
      </c>
      <c r="N165" s="43">
        <v>15</v>
      </c>
      <c r="O165" s="135">
        <v>20</v>
      </c>
      <c r="P165" s="42">
        <v>10</v>
      </c>
      <c r="Q165" s="43">
        <v>15</v>
      </c>
      <c r="R165" s="135">
        <v>20</v>
      </c>
      <c r="S165" s="28"/>
      <c r="T165" s="30"/>
      <c r="U165" s="38"/>
      <c r="V165" s="71"/>
      <c r="W165" s="41"/>
      <c r="X165" s="39"/>
      <c r="Y165" s="186"/>
      <c r="Z165" s="187"/>
      <c r="AB165" s="902"/>
      <c r="AC165"/>
      <c r="AD165" s="845"/>
      <c r="AE165" s="796"/>
      <c r="AF165" s="792"/>
      <c r="AG165" s="794"/>
      <c r="AH165" s="42">
        <v>10</v>
      </c>
      <c r="AI165" s="43">
        <v>15</v>
      </c>
      <c r="AJ165" s="135">
        <v>20</v>
      </c>
      <c r="AK165" s="42">
        <v>10</v>
      </c>
      <c r="AL165" s="43">
        <v>15</v>
      </c>
      <c r="AM165" s="135">
        <v>20</v>
      </c>
      <c r="AN165" s="42">
        <v>10</v>
      </c>
      <c r="AO165" s="43">
        <v>15</v>
      </c>
      <c r="AP165" s="135">
        <v>20</v>
      </c>
      <c r="AQ165" s="42">
        <v>10</v>
      </c>
      <c r="AR165" s="43">
        <v>15</v>
      </c>
      <c r="AS165" s="135">
        <v>20</v>
      </c>
      <c r="AT165" s="42"/>
      <c r="AU165" s="43"/>
      <c r="AV165" s="135"/>
      <c r="AW165" s="42"/>
      <c r="AX165" s="43"/>
      <c r="AY165" s="135"/>
      <c r="AZ165" s="186"/>
      <c r="BA165" s="187"/>
    </row>
    <row r="166" spans="1:53" ht="18.75" thickBot="1" x14ac:dyDescent="0.3">
      <c r="A166" s="853" t="s">
        <v>495</v>
      </c>
      <c r="B166"/>
      <c r="C166" s="905" t="s">
        <v>51</v>
      </c>
      <c r="D166" s="906"/>
      <c r="E166" s="907"/>
      <c r="F166" s="907"/>
      <c r="G166" s="907" t="s">
        <v>616</v>
      </c>
      <c r="H166" s="907"/>
      <c r="I166" s="907"/>
      <c r="J166" s="907"/>
      <c r="K166" s="907"/>
      <c r="L166" s="907"/>
      <c r="M166" s="907"/>
      <c r="N166" s="907"/>
      <c r="O166" s="907"/>
      <c r="P166" s="907"/>
      <c r="Q166" s="907"/>
      <c r="R166" s="908" t="s">
        <v>52</v>
      </c>
      <c r="S166" s="908"/>
      <c r="T166" s="908"/>
      <c r="U166" s="908"/>
      <c r="V166" s="908"/>
      <c r="W166" s="908"/>
      <c r="X166" s="908"/>
      <c r="Y166" s="802" t="s">
        <v>53</v>
      </c>
      <c r="Z166" s="803"/>
      <c r="AB166" s="853" t="s">
        <v>495</v>
      </c>
      <c r="AC166"/>
      <c r="AD166" s="905" t="s">
        <v>51</v>
      </c>
      <c r="AE166" s="906"/>
      <c r="AF166" s="907"/>
      <c r="AG166" s="907"/>
      <c r="AH166" s="907" t="s">
        <v>616</v>
      </c>
      <c r="AI166" s="907"/>
      <c r="AJ166" s="907"/>
      <c r="AK166" s="907"/>
      <c r="AL166" s="907"/>
      <c r="AM166" s="907"/>
      <c r="AN166" s="907"/>
      <c r="AO166" s="907"/>
      <c r="AP166" s="907"/>
      <c r="AQ166" s="907"/>
      <c r="AR166" s="907"/>
      <c r="AS166" s="908" t="s">
        <v>52</v>
      </c>
      <c r="AT166" s="908"/>
      <c r="AU166" s="908"/>
      <c r="AV166" s="908"/>
      <c r="AW166" s="908"/>
      <c r="AX166" s="908"/>
      <c r="AY166" s="908"/>
      <c r="AZ166" s="802" t="s">
        <v>53</v>
      </c>
      <c r="BA166" s="803"/>
    </row>
    <row r="167" spans="1:53" ht="13.5" thickBot="1" x14ac:dyDescent="0.25">
      <c r="A167" s="853"/>
      <c r="B167"/>
      <c r="C167" s="914" t="s">
        <v>585</v>
      </c>
      <c r="D167" s="915"/>
      <c r="E167" s="915"/>
      <c r="F167" s="915"/>
      <c r="G167" s="915"/>
      <c r="H167" s="915"/>
      <c r="I167" s="916"/>
      <c r="J167" s="917" t="s">
        <v>68</v>
      </c>
      <c r="K167" s="918"/>
      <c r="L167" s="918"/>
      <c r="M167" s="918"/>
      <c r="N167" s="918"/>
      <c r="O167" s="918"/>
      <c r="P167" s="918"/>
      <c r="Q167" s="919"/>
      <c r="R167" s="920" t="s">
        <v>69</v>
      </c>
      <c r="S167" s="921"/>
      <c r="T167" s="921"/>
      <c r="U167" s="921"/>
      <c r="V167" s="921"/>
      <c r="W167" s="921"/>
      <c r="X167" s="922"/>
      <c r="Y167" s="75" t="s">
        <v>70</v>
      </c>
      <c r="Z167" s="76"/>
      <c r="AB167" s="853"/>
      <c r="AC167"/>
      <c r="AD167" s="914" t="s">
        <v>585</v>
      </c>
      <c r="AE167" s="915"/>
      <c r="AF167" s="915"/>
      <c r="AG167" s="915"/>
      <c r="AH167" s="915"/>
      <c r="AI167" s="915"/>
      <c r="AJ167" s="916"/>
      <c r="AK167" s="917" t="s">
        <v>68</v>
      </c>
      <c r="AL167" s="918"/>
      <c r="AM167" s="918"/>
      <c r="AN167" s="918"/>
      <c r="AO167" s="918"/>
      <c r="AP167" s="918"/>
      <c r="AQ167" s="918"/>
      <c r="AR167" s="919"/>
      <c r="AS167" s="920" t="s">
        <v>69</v>
      </c>
      <c r="AT167" s="921"/>
      <c r="AU167" s="921"/>
      <c r="AV167" s="921"/>
      <c r="AW167" s="921"/>
      <c r="AX167" s="921"/>
      <c r="AY167" s="922"/>
      <c r="AZ167" s="75" t="s">
        <v>70</v>
      </c>
      <c r="BA167" s="76"/>
    </row>
    <row r="168" spans="1:53" ht="14.25" customHeight="1" thickBot="1" x14ac:dyDescent="0.3">
      <c r="A168" s="853"/>
      <c r="B168" s="44"/>
      <c r="C168" s="909" t="s">
        <v>71</v>
      </c>
      <c r="D168" s="910"/>
      <c r="E168" s="910"/>
      <c r="F168" s="910"/>
      <c r="G168" s="910"/>
      <c r="H168" s="910"/>
      <c r="I168" s="77"/>
      <c r="J168" s="911"/>
      <c r="K168" s="912"/>
      <c r="L168" s="912"/>
      <c r="M168" s="912"/>
      <c r="N168" s="912"/>
      <c r="O168" s="912"/>
      <c r="P168" s="912"/>
      <c r="Q168" s="913"/>
      <c r="R168" s="898" t="s">
        <v>72</v>
      </c>
      <c r="S168" s="899"/>
      <c r="T168" s="810"/>
      <c r="U168" s="810"/>
      <c r="V168" s="810"/>
      <c r="W168" s="810"/>
      <c r="X168" s="811"/>
      <c r="Y168" s="75" t="s">
        <v>73</v>
      </c>
      <c r="Z168" s="78" t="s">
        <v>54</v>
      </c>
      <c r="AB168" s="853"/>
      <c r="AC168" s="44"/>
      <c r="AD168" s="909" t="s">
        <v>71</v>
      </c>
      <c r="AE168" s="910"/>
      <c r="AF168" s="910"/>
      <c r="AG168" s="910"/>
      <c r="AH168" s="910"/>
      <c r="AI168" s="910"/>
      <c r="AJ168" s="77"/>
      <c r="AK168" s="911"/>
      <c r="AL168" s="912"/>
      <c r="AM168" s="912"/>
      <c r="AN168" s="912"/>
      <c r="AO168" s="912"/>
      <c r="AP168" s="912"/>
      <c r="AQ168" s="912"/>
      <c r="AR168" s="913"/>
      <c r="AS168" s="898" t="s">
        <v>72</v>
      </c>
      <c r="AT168" s="899"/>
      <c r="AU168" s="810"/>
      <c r="AV168" s="810"/>
      <c r="AW168" s="810"/>
      <c r="AX168" s="810"/>
      <c r="AY168" s="811"/>
      <c r="AZ168" s="75" t="s">
        <v>73</v>
      </c>
      <c r="BA168" s="78" t="s">
        <v>54</v>
      </c>
    </row>
    <row r="169" spans="1:53" ht="13.5" thickBot="1" x14ac:dyDescent="0.25">
      <c r="A169" s="853"/>
      <c r="B169"/>
      <c r="C169" s="812" t="s">
        <v>74</v>
      </c>
      <c r="D169" s="813"/>
      <c r="E169" s="813"/>
      <c r="F169" s="813"/>
      <c r="G169" s="813"/>
      <c r="H169" s="813"/>
      <c r="I169" s="77"/>
      <c r="J169" s="807"/>
      <c r="K169" s="808"/>
      <c r="L169" s="808"/>
      <c r="M169" s="808"/>
      <c r="N169" s="808"/>
      <c r="O169" s="808"/>
      <c r="P169" s="808"/>
      <c r="Q169" s="809"/>
      <c r="R169" s="898" t="s">
        <v>75</v>
      </c>
      <c r="S169" s="899"/>
      <c r="T169" s="810"/>
      <c r="U169" s="810"/>
      <c r="V169" s="810"/>
      <c r="W169" s="810"/>
      <c r="X169" s="811"/>
      <c r="Y169" s="75" t="s">
        <v>76</v>
      </c>
      <c r="Z169" s="79"/>
      <c r="AB169" s="853"/>
      <c r="AC169"/>
      <c r="AD169" s="812" t="s">
        <v>74</v>
      </c>
      <c r="AE169" s="813"/>
      <c r="AF169" s="813"/>
      <c r="AG169" s="813"/>
      <c r="AH169" s="813"/>
      <c r="AI169" s="813"/>
      <c r="AJ169" s="77"/>
      <c r="AK169" s="807"/>
      <c r="AL169" s="808"/>
      <c r="AM169" s="808"/>
      <c r="AN169" s="808"/>
      <c r="AO169" s="808"/>
      <c r="AP169" s="808"/>
      <c r="AQ169" s="808"/>
      <c r="AR169" s="809"/>
      <c r="AS169" s="898" t="s">
        <v>75</v>
      </c>
      <c r="AT169" s="899"/>
      <c r="AU169" s="810"/>
      <c r="AV169" s="810"/>
      <c r="AW169" s="810"/>
      <c r="AX169" s="810"/>
      <c r="AY169" s="811"/>
      <c r="AZ169" s="75" t="s">
        <v>76</v>
      </c>
      <c r="BA169" s="79"/>
    </row>
    <row r="170" spans="1:53" ht="13.5" thickBot="1" x14ac:dyDescent="0.25">
      <c r="A170" s="853"/>
      <c r="B170"/>
      <c r="C170" s="812" t="s">
        <v>518</v>
      </c>
      <c r="D170" s="813"/>
      <c r="E170" s="813"/>
      <c r="F170" s="813"/>
      <c r="G170" s="813"/>
      <c r="H170" s="813"/>
      <c r="I170" s="77"/>
      <c r="J170" s="814"/>
      <c r="K170" s="815"/>
      <c r="L170" s="815"/>
      <c r="M170" s="815"/>
      <c r="N170" s="815"/>
      <c r="O170" s="815"/>
      <c r="P170" s="815"/>
      <c r="Q170" s="816"/>
      <c r="R170" s="898" t="s">
        <v>77</v>
      </c>
      <c r="S170" s="899"/>
      <c r="T170" s="810"/>
      <c r="U170" s="810"/>
      <c r="V170" s="810"/>
      <c r="W170" s="810"/>
      <c r="X170" s="811"/>
      <c r="Y170" s="75" t="s">
        <v>78</v>
      </c>
      <c r="Z170" s="79"/>
      <c r="AB170" s="853"/>
      <c r="AC170"/>
      <c r="AD170" s="812" t="s">
        <v>518</v>
      </c>
      <c r="AE170" s="813"/>
      <c r="AF170" s="813"/>
      <c r="AG170" s="813"/>
      <c r="AH170" s="813"/>
      <c r="AI170" s="813"/>
      <c r="AJ170" s="77"/>
      <c r="AK170" s="814"/>
      <c r="AL170" s="815"/>
      <c r="AM170" s="815"/>
      <c r="AN170" s="815"/>
      <c r="AO170" s="815"/>
      <c r="AP170" s="815"/>
      <c r="AQ170" s="815"/>
      <c r="AR170" s="816"/>
      <c r="AS170" s="898" t="s">
        <v>77</v>
      </c>
      <c r="AT170" s="899"/>
      <c r="AU170" s="810"/>
      <c r="AV170" s="810"/>
      <c r="AW170" s="810"/>
      <c r="AX170" s="810"/>
      <c r="AY170" s="811"/>
      <c r="AZ170" s="75" t="s">
        <v>78</v>
      </c>
      <c r="BA170" s="79"/>
    </row>
    <row r="171" spans="1:53" ht="13.5" thickBot="1" x14ac:dyDescent="0.25">
      <c r="A171" s="853"/>
      <c r="B171"/>
      <c r="C171" s="812" t="s">
        <v>586</v>
      </c>
      <c r="D171" s="813"/>
      <c r="E171" s="813"/>
      <c r="F171" s="813"/>
      <c r="G171" s="813"/>
      <c r="H171" s="813"/>
      <c r="I171" s="77"/>
      <c r="J171" s="80"/>
      <c r="K171" s="80"/>
      <c r="L171" s="80"/>
      <c r="M171" s="80"/>
      <c r="N171" s="80"/>
      <c r="O171" s="80"/>
      <c r="P171" s="80"/>
      <c r="Q171" s="80"/>
      <c r="R171" s="872" t="s">
        <v>79</v>
      </c>
      <c r="S171" s="873"/>
      <c r="T171" s="874"/>
      <c r="U171" s="874"/>
      <c r="V171" s="874"/>
      <c r="W171" s="874"/>
      <c r="X171" s="875"/>
      <c r="Y171" s="81"/>
      <c r="Z171" s="82"/>
      <c r="AB171" s="853"/>
      <c r="AC171"/>
      <c r="AD171" s="812" t="s">
        <v>586</v>
      </c>
      <c r="AE171" s="813"/>
      <c r="AF171" s="813"/>
      <c r="AG171" s="813"/>
      <c r="AH171" s="813"/>
      <c r="AI171" s="813"/>
      <c r="AJ171" s="77"/>
      <c r="AK171" s="80"/>
      <c r="AL171" s="80"/>
      <c r="AM171" s="80"/>
      <c r="AN171" s="80"/>
      <c r="AO171" s="80"/>
      <c r="AP171" s="80"/>
      <c r="AQ171" s="80"/>
      <c r="AR171" s="80"/>
      <c r="AS171" s="872" t="s">
        <v>79</v>
      </c>
      <c r="AT171" s="873"/>
      <c r="AU171" s="874"/>
      <c r="AV171" s="874"/>
      <c r="AW171" s="874"/>
      <c r="AX171" s="874"/>
      <c r="AY171" s="875"/>
      <c r="AZ171" s="81"/>
      <c r="BA171" s="82"/>
    </row>
    <row r="172" spans="1:53" ht="15" x14ac:dyDescent="0.2">
      <c r="A172" s="904">
        <f>A129+1</f>
        <v>57</v>
      </c>
      <c r="B172"/>
      <c r="C172" s="841" t="s">
        <v>587</v>
      </c>
      <c r="D172" s="813"/>
      <c r="E172" s="813"/>
      <c r="F172" s="813"/>
      <c r="G172" s="813"/>
      <c r="H172" s="813"/>
      <c r="I172" s="77"/>
      <c r="U172" s="45"/>
      <c r="W172" s="781" t="s">
        <v>723</v>
      </c>
      <c r="X172" s="781"/>
      <c r="Y172" s="781"/>
      <c r="Z172" s="781"/>
      <c r="AB172" s="904">
        <f>AB129+1</f>
        <v>60</v>
      </c>
      <c r="AC172"/>
      <c r="AD172" s="841" t="s">
        <v>587</v>
      </c>
      <c r="AE172" s="813"/>
      <c r="AF172" s="813"/>
      <c r="AG172" s="813"/>
      <c r="AH172" s="813"/>
      <c r="AI172" s="813"/>
      <c r="AJ172" s="77"/>
      <c r="AV172" s="45"/>
      <c r="AX172" s="781" t="s">
        <v>726</v>
      </c>
      <c r="AY172" s="781"/>
      <c r="AZ172" s="781"/>
      <c r="BA172" s="781"/>
    </row>
    <row r="173" spans="1:53" ht="13.5" thickBot="1" x14ac:dyDescent="0.25">
      <c r="A173" s="904"/>
      <c r="B173"/>
      <c r="C173" s="804" t="s">
        <v>80</v>
      </c>
      <c r="D173" s="805"/>
      <c r="E173" s="805"/>
      <c r="F173" s="805"/>
      <c r="G173" s="805"/>
      <c r="H173" s="805"/>
      <c r="I173" s="806"/>
      <c r="W173" s="781"/>
      <c r="X173" s="781"/>
      <c r="Y173" s="781"/>
      <c r="Z173" s="781"/>
      <c r="AB173" s="904"/>
      <c r="AC173"/>
      <c r="AD173" s="804" t="s">
        <v>80</v>
      </c>
      <c r="AE173" s="805"/>
      <c r="AF173" s="805"/>
      <c r="AG173" s="805"/>
      <c r="AH173" s="805"/>
      <c r="AI173" s="805"/>
      <c r="AJ173" s="806"/>
      <c r="AX173" s="781"/>
      <c r="AY173" s="781"/>
      <c r="AZ173" s="781"/>
      <c r="BA173" s="781"/>
    </row>
  </sheetData>
  <mergeCells count="681">
    <mergeCell ref="A172:A173"/>
    <mergeCell ref="A133:A139"/>
    <mergeCell ref="AB172:AB173"/>
    <mergeCell ref="AB43:AB44"/>
    <mergeCell ref="AB54:AB79"/>
    <mergeCell ref="AB80:AB85"/>
    <mergeCell ref="AB86:AB87"/>
    <mergeCell ref="AB97:AB122"/>
    <mergeCell ref="AU170:AY170"/>
    <mergeCell ref="C171:H171"/>
    <mergeCell ref="R171:S171"/>
    <mergeCell ref="T171:X171"/>
    <mergeCell ref="AD171:AI171"/>
    <mergeCell ref="AS168:AT168"/>
    <mergeCell ref="AU169:AY169"/>
    <mergeCell ref="AU171:AY171"/>
    <mergeCell ref="C169:H169"/>
    <mergeCell ref="C172:H172"/>
    <mergeCell ref="AD172:AI172"/>
    <mergeCell ref="C173:I173"/>
    <mergeCell ref="AD173:AJ173"/>
    <mergeCell ref="AS170:AT170"/>
    <mergeCell ref="AS169:AT169"/>
    <mergeCell ref="AS171:AT171"/>
    <mergeCell ref="A8:A36"/>
    <mergeCell ref="A37:A42"/>
    <mergeCell ref="A43:A44"/>
    <mergeCell ref="A54:A79"/>
    <mergeCell ref="A80:A85"/>
    <mergeCell ref="AK170:AR170"/>
    <mergeCell ref="AB166:AB171"/>
    <mergeCell ref="C168:H168"/>
    <mergeCell ref="T170:X170"/>
    <mergeCell ref="AD170:AI170"/>
    <mergeCell ref="A140:A165"/>
    <mergeCell ref="A86:A87"/>
    <mergeCell ref="A47:A53"/>
    <mergeCell ref="A97:A122"/>
    <mergeCell ref="A123:A128"/>
    <mergeCell ref="A129:A130"/>
    <mergeCell ref="R128:S128"/>
    <mergeCell ref="C125:H125"/>
    <mergeCell ref="J125:Q125"/>
    <mergeCell ref="R127:S127"/>
    <mergeCell ref="C126:H126"/>
    <mergeCell ref="AB129:AB130"/>
    <mergeCell ref="A166:A171"/>
    <mergeCell ref="C170:H170"/>
    <mergeCell ref="J170:Q170"/>
    <mergeCell ref="R170:S170"/>
    <mergeCell ref="J169:Q169"/>
    <mergeCell ref="R169:S169"/>
    <mergeCell ref="T169:X169"/>
    <mergeCell ref="AD169:AI169"/>
    <mergeCell ref="AK169:AR169"/>
    <mergeCell ref="J168:Q168"/>
    <mergeCell ref="R168:S168"/>
    <mergeCell ref="T168:X168"/>
    <mergeCell ref="AD168:AI168"/>
    <mergeCell ref="AK168:AR168"/>
    <mergeCell ref="C166:F166"/>
    <mergeCell ref="G166:Q166"/>
    <mergeCell ref="R166:X166"/>
    <mergeCell ref="Y166:Z166"/>
    <mergeCell ref="AD166:AG166"/>
    <mergeCell ref="AH166:AR166"/>
    <mergeCell ref="AS166:AY166"/>
    <mergeCell ref="AU168:AY168"/>
    <mergeCell ref="AZ166:BA166"/>
    <mergeCell ref="C167:I167"/>
    <mergeCell ref="J167:Q167"/>
    <mergeCell ref="R167:X167"/>
    <mergeCell ref="AD167:AJ167"/>
    <mergeCell ref="AK167:AR167"/>
    <mergeCell ref="AS167:AY167"/>
    <mergeCell ref="AH157:AS157"/>
    <mergeCell ref="C161:C165"/>
    <mergeCell ref="D161:D165"/>
    <mergeCell ref="AD161:AD165"/>
    <mergeCell ref="AE161:AE165"/>
    <mergeCell ref="E164:E165"/>
    <mergeCell ref="F164:F165"/>
    <mergeCell ref="G164:R164"/>
    <mergeCell ref="AF164:AF165"/>
    <mergeCell ref="AG164:AG165"/>
    <mergeCell ref="AH164:AS164"/>
    <mergeCell ref="AF144:AF145"/>
    <mergeCell ref="AF157:AF158"/>
    <mergeCell ref="P140:R140"/>
    <mergeCell ref="AG144:AG145"/>
    <mergeCell ref="AH144:AS144"/>
    <mergeCell ref="C152:C156"/>
    <mergeCell ref="D152:D156"/>
    <mergeCell ref="AD152:AD156"/>
    <mergeCell ref="AE152:AE156"/>
    <mergeCell ref="E153:E154"/>
    <mergeCell ref="F153:F154"/>
    <mergeCell ref="G153:R153"/>
    <mergeCell ref="AF153:AF154"/>
    <mergeCell ref="AG153:AG154"/>
    <mergeCell ref="AH153:AJ153"/>
    <mergeCell ref="AK153:AS153"/>
    <mergeCell ref="C157:C160"/>
    <mergeCell ref="D157:D160"/>
    <mergeCell ref="E157:E158"/>
    <mergeCell ref="F157:F158"/>
    <mergeCell ref="G157:R157"/>
    <mergeCell ref="AD157:AD160"/>
    <mergeCell ref="AE157:AE160"/>
    <mergeCell ref="AG157:AG158"/>
    <mergeCell ref="C142:C151"/>
    <mergeCell ref="D142:D151"/>
    <mergeCell ref="AD142:AD151"/>
    <mergeCell ref="AE142:AE151"/>
    <mergeCell ref="E144:E145"/>
    <mergeCell ref="F144:F145"/>
    <mergeCell ref="G144:R144"/>
    <mergeCell ref="AB140:AB165"/>
    <mergeCell ref="S140:U140"/>
    <mergeCell ref="V140:X140"/>
    <mergeCell ref="C140:E141"/>
    <mergeCell ref="F140:F141"/>
    <mergeCell ref="AT140:AV140"/>
    <mergeCell ref="AW140:AY140"/>
    <mergeCell ref="Y141:Z141"/>
    <mergeCell ref="G137:K137"/>
    <mergeCell ref="AS138:AW138"/>
    <mergeCell ref="AX138:BA139"/>
    <mergeCell ref="AM139:AR139"/>
    <mergeCell ref="AS139:AW139"/>
    <mergeCell ref="AZ141:BA141"/>
    <mergeCell ref="AD140:AF141"/>
    <mergeCell ref="AG140:AG141"/>
    <mergeCell ref="AH140:AJ140"/>
    <mergeCell ref="AK140:AM140"/>
    <mergeCell ref="G140:I140"/>
    <mergeCell ref="J140:L140"/>
    <mergeCell ref="M140:O140"/>
    <mergeCell ref="AM138:AR138"/>
    <mergeCell ref="C139:F139"/>
    <mergeCell ref="L139:Q139"/>
    <mergeCell ref="R139:V139"/>
    <mergeCell ref="AD139:AG139"/>
    <mergeCell ref="AN140:AP140"/>
    <mergeCell ref="AQ140:AS140"/>
    <mergeCell ref="C138:F138"/>
    <mergeCell ref="L138:Q138"/>
    <mergeCell ref="R138:V138"/>
    <mergeCell ref="W138:Z139"/>
    <mergeCell ref="AD138:AG138"/>
    <mergeCell ref="AZ134:BA134"/>
    <mergeCell ref="C133:L133"/>
    <mergeCell ref="M133:Y133"/>
    <mergeCell ref="AD133:AM133"/>
    <mergeCell ref="C136:F136"/>
    <mergeCell ref="G136:X136"/>
    <mergeCell ref="AB133:AB139"/>
    <mergeCell ref="M135:X135"/>
    <mergeCell ref="Y135:Z135"/>
    <mergeCell ref="AD135:AM135"/>
    <mergeCell ref="AH137:AL137"/>
    <mergeCell ref="AM137:BA137"/>
    <mergeCell ref="AN135:AY135"/>
    <mergeCell ref="AZ135:BA135"/>
    <mergeCell ref="AD136:AG136"/>
    <mergeCell ref="AH136:AY136"/>
    <mergeCell ref="L137:Z137"/>
    <mergeCell ref="AD137:AG137"/>
    <mergeCell ref="AN133:AZ133"/>
    <mergeCell ref="Y134:Z134"/>
    <mergeCell ref="AD134:AM134"/>
    <mergeCell ref="AN134:AY134"/>
    <mergeCell ref="C135:L135"/>
    <mergeCell ref="C137:F137"/>
    <mergeCell ref="AU128:AY128"/>
    <mergeCell ref="M134:X134"/>
    <mergeCell ref="T127:X127"/>
    <mergeCell ref="AD127:AI127"/>
    <mergeCell ref="AK127:AR127"/>
    <mergeCell ref="C127:H127"/>
    <mergeCell ref="J127:Q127"/>
    <mergeCell ref="C129:H129"/>
    <mergeCell ref="AD129:AI129"/>
    <mergeCell ref="C130:I130"/>
    <mergeCell ref="AD130:AJ130"/>
    <mergeCell ref="C128:H128"/>
    <mergeCell ref="C134:L134"/>
    <mergeCell ref="AK124:AR124"/>
    <mergeCell ref="AS124:AY124"/>
    <mergeCell ref="AK125:AR125"/>
    <mergeCell ref="AH123:AR123"/>
    <mergeCell ref="AS123:AY123"/>
    <mergeCell ref="AS125:AT125"/>
    <mergeCell ref="AU125:AY125"/>
    <mergeCell ref="AZ123:BA123"/>
    <mergeCell ref="J126:Q126"/>
    <mergeCell ref="R126:S126"/>
    <mergeCell ref="T126:X126"/>
    <mergeCell ref="AD126:AI126"/>
    <mergeCell ref="AK126:AR126"/>
    <mergeCell ref="AB123:AB128"/>
    <mergeCell ref="T128:X128"/>
    <mergeCell ref="R125:S125"/>
    <mergeCell ref="T125:X125"/>
    <mergeCell ref="AD125:AI125"/>
    <mergeCell ref="AS126:AT126"/>
    <mergeCell ref="AU126:AY126"/>
    <mergeCell ref="AD128:AI128"/>
    <mergeCell ref="AS127:AT127"/>
    <mergeCell ref="AU127:AY127"/>
    <mergeCell ref="AS128:AT128"/>
    <mergeCell ref="C123:F123"/>
    <mergeCell ref="G123:Q123"/>
    <mergeCell ref="R123:X123"/>
    <mergeCell ref="Y123:Z123"/>
    <mergeCell ref="AD123:AG123"/>
    <mergeCell ref="C124:I124"/>
    <mergeCell ref="J124:Q124"/>
    <mergeCell ref="R124:X124"/>
    <mergeCell ref="AD124:AJ124"/>
    <mergeCell ref="J101:X101"/>
    <mergeCell ref="AF101:AF102"/>
    <mergeCell ref="AH114:AY114"/>
    <mergeCell ref="C118:C122"/>
    <mergeCell ref="D118:D122"/>
    <mergeCell ref="AD118:AD122"/>
    <mergeCell ref="AE118:AE122"/>
    <mergeCell ref="E121:E122"/>
    <mergeCell ref="F121:F122"/>
    <mergeCell ref="G121:U121"/>
    <mergeCell ref="V121:X121"/>
    <mergeCell ref="AF121:AF122"/>
    <mergeCell ref="AG121:AG122"/>
    <mergeCell ref="AH121:AV121"/>
    <mergeCell ref="AW121:AY121"/>
    <mergeCell ref="C114:C117"/>
    <mergeCell ref="D114:D117"/>
    <mergeCell ref="E114:E115"/>
    <mergeCell ref="F114:F115"/>
    <mergeCell ref="G114:X114"/>
    <mergeCell ref="AD114:AD117"/>
    <mergeCell ref="AE114:AE117"/>
    <mergeCell ref="AF114:AF115"/>
    <mergeCell ref="AG114:AG115"/>
    <mergeCell ref="AG101:AG102"/>
    <mergeCell ref="AH101:AJ101"/>
    <mergeCell ref="AK101:AY101"/>
    <mergeCell ref="AG110:AG111"/>
    <mergeCell ref="AH110:AJ110"/>
    <mergeCell ref="AK110:AP110"/>
    <mergeCell ref="AQ110:AV110"/>
    <mergeCell ref="AW110:AY110"/>
    <mergeCell ref="C99:C108"/>
    <mergeCell ref="D99:D108"/>
    <mergeCell ref="AD99:AD108"/>
    <mergeCell ref="AE99:AE108"/>
    <mergeCell ref="E101:E102"/>
    <mergeCell ref="F101:F102"/>
    <mergeCell ref="G101:I101"/>
    <mergeCell ref="C109:C113"/>
    <mergeCell ref="D109:D113"/>
    <mergeCell ref="AD109:AD113"/>
    <mergeCell ref="AE109:AE113"/>
    <mergeCell ref="E110:E111"/>
    <mergeCell ref="F110:F111"/>
    <mergeCell ref="G110:I110"/>
    <mergeCell ref="J110:X110"/>
    <mergeCell ref="AF110:AF111"/>
    <mergeCell ref="AZ98:BA98"/>
    <mergeCell ref="C97:E98"/>
    <mergeCell ref="F97:F98"/>
    <mergeCell ref="G97:I97"/>
    <mergeCell ref="J97:L97"/>
    <mergeCell ref="M97:O97"/>
    <mergeCell ref="P97:R97"/>
    <mergeCell ref="S97:U97"/>
    <mergeCell ref="V97:X97"/>
    <mergeCell ref="AD97:AF98"/>
    <mergeCell ref="AG97:AG98"/>
    <mergeCell ref="AH97:AJ97"/>
    <mergeCell ref="AK97:AM97"/>
    <mergeCell ref="AN97:AP97"/>
    <mergeCell ref="AQ97:AS97"/>
    <mergeCell ref="AT97:AV97"/>
    <mergeCell ref="AW97:AY97"/>
    <mergeCell ref="Y98:Z98"/>
    <mergeCell ref="AM95:AR95"/>
    <mergeCell ref="AS95:AW95"/>
    <mergeCell ref="AX95:BA96"/>
    <mergeCell ref="C96:F96"/>
    <mergeCell ref="L96:Q96"/>
    <mergeCell ref="R96:V96"/>
    <mergeCell ref="AD96:AG96"/>
    <mergeCell ref="AM96:AR96"/>
    <mergeCell ref="AS96:AW96"/>
    <mergeCell ref="AN90:AZ90"/>
    <mergeCell ref="C91:L91"/>
    <mergeCell ref="M91:X91"/>
    <mergeCell ref="Y91:Z91"/>
    <mergeCell ref="AD91:AM91"/>
    <mergeCell ref="AN91:AY91"/>
    <mergeCell ref="AZ91:BA91"/>
    <mergeCell ref="AN92:AY92"/>
    <mergeCell ref="AZ92:BA92"/>
    <mergeCell ref="A90:A96"/>
    <mergeCell ref="C90:L90"/>
    <mergeCell ref="M90:Y90"/>
    <mergeCell ref="AB90:AB96"/>
    <mergeCell ref="AD90:AM90"/>
    <mergeCell ref="C92:L92"/>
    <mergeCell ref="M92:X92"/>
    <mergeCell ref="Y92:Z92"/>
    <mergeCell ref="AD92:AM92"/>
    <mergeCell ref="C94:F94"/>
    <mergeCell ref="C93:F93"/>
    <mergeCell ref="G93:X93"/>
    <mergeCell ref="AD93:AG93"/>
    <mergeCell ref="AH93:AY93"/>
    <mergeCell ref="G94:K94"/>
    <mergeCell ref="L94:Z94"/>
    <mergeCell ref="AD94:AG94"/>
    <mergeCell ref="AH94:AL94"/>
    <mergeCell ref="AM94:BA94"/>
    <mergeCell ref="C95:F95"/>
    <mergeCell ref="L95:Q95"/>
    <mergeCell ref="R95:V95"/>
    <mergeCell ref="W95:Z96"/>
    <mergeCell ref="AD95:AG95"/>
    <mergeCell ref="C84:H84"/>
    <mergeCell ref="J84:Q84"/>
    <mergeCell ref="C86:H86"/>
    <mergeCell ref="AD86:AI86"/>
    <mergeCell ref="C87:I87"/>
    <mergeCell ref="AD87:AJ87"/>
    <mergeCell ref="C85:H85"/>
    <mergeCell ref="R85:S85"/>
    <mergeCell ref="T85:X85"/>
    <mergeCell ref="AD85:AI85"/>
    <mergeCell ref="AS82:AT82"/>
    <mergeCell ref="AU82:AY82"/>
    <mergeCell ref="AS83:AT83"/>
    <mergeCell ref="AU83:AY83"/>
    <mergeCell ref="AS84:AT84"/>
    <mergeCell ref="AU84:AY84"/>
    <mergeCell ref="AS85:AT85"/>
    <mergeCell ref="AU85:AY85"/>
    <mergeCell ref="R84:S84"/>
    <mergeCell ref="T84:X84"/>
    <mergeCell ref="AD84:AI84"/>
    <mergeCell ref="AK84:AR84"/>
    <mergeCell ref="C82:H82"/>
    <mergeCell ref="J82:Q82"/>
    <mergeCell ref="R82:S82"/>
    <mergeCell ref="T82:X82"/>
    <mergeCell ref="AD82:AI82"/>
    <mergeCell ref="AK82:AR82"/>
    <mergeCell ref="C83:H83"/>
    <mergeCell ref="J83:Q83"/>
    <mergeCell ref="R83:S83"/>
    <mergeCell ref="T83:X83"/>
    <mergeCell ref="AD83:AI83"/>
    <mergeCell ref="AK83:AR83"/>
    <mergeCell ref="AD75:AD79"/>
    <mergeCell ref="AE75:AE79"/>
    <mergeCell ref="AH78:AV78"/>
    <mergeCell ref="AW78:AY78"/>
    <mergeCell ref="C81:I81"/>
    <mergeCell ref="J81:Q81"/>
    <mergeCell ref="R81:X81"/>
    <mergeCell ref="AD81:AJ81"/>
    <mergeCell ref="AK81:AR81"/>
    <mergeCell ref="AS81:AY81"/>
    <mergeCell ref="C80:F80"/>
    <mergeCell ref="G80:Q80"/>
    <mergeCell ref="R80:X80"/>
    <mergeCell ref="Y80:Z80"/>
    <mergeCell ref="C75:C79"/>
    <mergeCell ref="D75:D79"/>
    <mergeCell ref="E78:E79"/>
    <mergeCell ref="F78:F79"/>
    <mergeCell ref="G78:U78"/>
    <mergeCell ref="V78:X78"/>
    <mergeCell ref="C66:C70"/>
    <mergeCell ref="D66:D70"/>
    <mergeCell ref="AD66:AD70"/>
    <mergeCell ref="AE66:AE70"/>
    <mergeCell ref="E67:E68"/>
    <mergeCell ref="F67:F68"/>
    <mergeCell ref="G67:X67"/>
    <mergeCell ref="C71:C74"/>
    <mergeCell ref="D71:D74"/>
    <mergeCell ref="E71:E72"/>
    <mergeCell ref="F71:F72"/>
    <mergeCell ref="G71:U71"/>
    <mergeCell ref="V71:X71"/>
    <mergeCell ref="AD71:AD74"/>
    <mergeCell ref="AE71:AE74"/>
    <mergeCell ref="C56:C65"/>
    <mergeCell ref="D56:D65"/>
    <mergeCell ref="AD56:AD65"/>
    <mergeCell ref="AE56:AE65"/>
    <mergeCell ref="E58:E59"/>
    <mergeCell ref="F58:F59"/>
    <mergeCell ref="G58:X58"/>
    <mergeCell ref="AF58:AF59"/>
    <mergeCell ref="AG58:AG59"/>
    <mergeCell ref="C53:F53"/>
    <mergeCell ref="AM53:AR53"/>
    <mergeCell ref="AS53:AW53"/>
    <mergeCell ref="C54:E55"/>
    <mergeCell ref="F54:F55"/>
    <mergeCell ref="G54:I54"/>
    <mergeCell ref="J54:L54"/>
    <mergeCell ref="M54:O54"/>
    <mergeCell ref="P54:R54"/>
    <mergeCell ref="S54:U54"/>
    <mergeCell ref="V54:X54"/>
    <mergeCell ref="AG54:AG55"/>
    <mergeCell ref="AH54:AJ54"/>
    <mergeCell ref="AK54:AM54"/>
    <mergeCell ref="AN54:AP54"/>
    <mergeCell ref="AQ54:AS54"/>
    <mergeCell ref="AT54:AV54"/>
    <mergeCell ref="AW54:AY54"/>
    <mergeCell ref="Y55:Z55"/>
    <mergeCell ref="C48:L48"/>
    <mergeCell ref="M48:X48"/>
    <mergeCell ref="Y48:Z48"/>
    <mergeCell ref="AD48:AM48"/>
    <mergeCell ref="AN48:AY48"/>
    <mergeCell ref="AZ48:BA48"/>
    <mergeCell ref="C47:L47"/>
    <mergeCell ref="M47:Y47"/>
    <mergeCell ref="AB47:AB53"/>
    <mergeCell ref="AN49:AY49"/>
    <mergeCell ref="AZ49:BA49"/>
    <mergeCell ref="C50:F50"/>
    <mergeCell ref="G50:X50"/>
    <mergeCell ref="AD50:AG50"/>
    <mergeCell ref="AH50:AY50"/>
    <mergeCell ref="AM51:BA51"/>
    <mergeCell ref="C52:F52"/>
    <mergeCell ref="L52:Q52"/>
    <mergeCell ref="R52:V52"/>
    <mergeCell ref="W52:Z53"/>
    <mergeCell ref="AD52:AG52"/>
    <mergeCell ref="AM52:AR52"/>
    <mergeCell ref="AS52:AW52"/>
    <mergeCell ref="AX52:BA53"/>
    <mergeCell ref="C49:L49"/>
    <mergeCell ref="M49:X49"/>
    <mergeCell ref="Y49:Z49"/>
    <mergeCell ref="AD49:AM49"/>
    <mergeCell ref="C51:F51"/>
    <mergeCell ref="G51:K51"/>
    <mergeCell ref="L51:Z51"/>
    <mergeCell ref="AD51:AG51"/>
    <mergeCell ref="AH51:AL51"/>
    <mergeCell ref="C43:H43"/>
    <mergeCell ref="AD43:AI43"/>
    <mergeCell ref="C44:I44"/>
    <mergeCell ref="AD44:AJ44"/>
    <mergeCell ref="C42:H42"/>
    <mergeCell ref="R42:S42"/>
    <mergeCell ref="T42:X42"/>
    <mergeCell ref="AD42:AI42"/>
    <mergeCell ref="W43:Z44"/>
    <mergeCell ref="C40:H40"/>
    <mergeCell ref="J40:Q40"/>
    <mergeCell ref="R40:S40"/>
    <mergeCell ref="T40:X40"/>
    <mergeCell ref="AD40:AI40"/>
    <mergeCell ref="AK40:AR40"/>
    <mergeCell ref="C41:H41"/>
    <mergeCell ref="AS42:AT42"/>
    <mergeCell ref="AU42:AY42"/>
    <mergeCell ref="R41:S41"/>
    <mergeCell ref="T41:X41"/>
    <mergeCell ref="AD41:AI41"/>
    <mergeCell ref="AK41:AR41"/>
    <mergeCell ref="AB37:AB42"/>
    <mergeCell ref="AS39:AT39"/>
    <mergeCell ref="AU39:AY39"/>
    <mergeCell ref="AS40:AT40"/>
    <mergeCell ref="J41:Q41"/>
    <mergeCell ref="C38:I38"/>
    <mergeCell ref="J38:Q38"/>
    <mergeCell ref="R38:X38"/>
    <mergeCell ref="AD38:AJ38"/>
    <mergeCell ref="AK38:AR38"/>
    <mergeCell ref="AS38:AY38"/>
    <mergeCell ref="C39:H39"/>
    <mergeCell ref="J39:Q39"/>
    <mergeCell ref="R39:S39"/>
    <mergeCell ref="T39:X39"/>
    <mergeCell ref="AD39:AI39"/>
    <mergeCell ref="AK39:AR39"/>
    <mergeCell ref="C37:F37"/>
    <mergeCell ref="G37:Q37"/>
    <mergeCell ref="R37:X37"/>
    <mergeCell ref="Y37:Z37"/>
    <mergeCell ref="C31:C36"/>
    <mergeCell ref="D31:D36"/>
    <mergeCell ref="AD37:AG37"/>
    <mergeCell ref="AH37:AR37"/>
    <mergeCell ref="AS37:AY37"/>
    <mergeCell ref="E22:E23"/>
    <mergeCell ref="F22:F23"/>
    <mergeCell ref="AF22:AF23"/>
    <mergeCell ref="AG22:AG23"/>
    <mergeCell ref="AQ22:AS22"/>
    <mergeCell ref="AE20:AE26"/>
    <mergeCell ref="G20:O20"/>
    <mergeCell ref="P20:X20"/>
    <mergeCell ref="G33:O33"/>
    <mergeCell ref="P33:X33"/>
    <mergeCell ref="AB8:AB36"/>
    <mergeCell ref="AE27:AE30"/>
    <mergeCell ref="S27:X27"/>
    <mergeCell ref="AD27:AD30"/>
    <mergeCell ref="M27:R27"/>
    <mergeCell ref="AF33:AF34"/>
    <mergeCell ref="AG33:AG34"/>
    <mergeCell ref="AH33:AP33"/>
    <mergeCell ref="AQ33:AY33"/>
    <mergeCell ref="E14:E15"/>
    <mergeCell ref="F14:F15"/>
    <mergeCell ref="J14:L14"/>
    <mergeCell ref="M14:X14"/>
    <mergeCell ref="AF14:AF15"/>
    <mergeCell ref="AG14:AG15"/>
    <mergeCell ref="C10:C19"/>
    <mergeCell ref="C27:C30"/>
    <mergeCell ref="D27:D30"/>
    <mergeCell ref="E27:E28"/>
    <mergeCell ref="F27:F28"/>
    <mergeCell ref="G27:L27"/>
    <mergeCell ref="C20:C26"/>
    <mergeCell ref="D20:D26"/>
    <mergeCell ref="E20:E21"/>
    <mergeCell ref="F20:F21"/>
    <mergeCell ref="D10:D19"/>
    <mergeCell ref="AD10:AD19"/>
    <mergeCell ref="AE10:AE19"/>
    <mergeCell ref="E12:E13"/>
    <mergeCell ref="AF27:AF28"/>
    <mergeCell ref="AG27:AG28"/>
    <mergeCell ref="AG20:AG21"/>
    <mergeCell ref="AD20:AD26"/>
    <mergeCell ref="F12:F13"/>
    <mergeCell ref="G12:O12"/>
    <mergeCell ref="P12:X12"/>
    <mergeCell ref="AN8:AP8"/>
    <mergeCell ref="AQ8:AS8"/>
    <mergeCell ref="AT8:AV8"/>
    <mergeCell ref="AF12:AF13"/>
    <mergeCell ref="AG12:AG13"/>
    <mergeCell ref="AH12:AP12"/>
    <mergeCell ref="AQ12:AY12"/>
    <mergeCell ref="C8:E9"/>
    <mergeCell ref="F8:F9"/>
    <mergeCell ref="G8:I8"/>
    <mergeCell ref="J8:L8"/>
    <mergeCell ref="M8:O8"/>
    <mergeCell ref="P8:R8"/>
    <mergeCell ref="AW8:AY8"/>
    <mergeCell ref="Y9:Z9"/>
    <mergeCell ref="AZ9:BA9"/>
    <mergeCell ref="S8:U8"/>
    <mergeCell ref="V8:X8"/>
    <mergeCell ref="AD8:AF9"/>
    <mergeCell ref="AG8:AG9"/>
    <mergeCell ref="AH8:AJ8"/>
    <mergeCell ref="AK8:AM8"/>
    <mergeCell ref="C6:F6"/>
    <mergeCell ref="L6:Q6"/>
    <mergeCell ref="R6:V6"/>
    <mergeCell ref="W6:Z7"/>
    <mergeCell ref="AD6:AG6"/>
    <mergeCell ref="AM6:AR6"/>
    <mergeCell ref="AS6:AW6"/>
    <mergeCell ref="AX6:BA7"/>
    <mergeCell ref="C7:F7"/>
    <mergeCell ref="L7:Q7"/>
    <mergeCell ref="R7:V7"/>
    <mergeCell ref="AD7:AG7"/>
    <mergeCell ref="AM7:AR7"/>
    <mergeCell ref="AS7:AW7"/>
    <mergeCell ref="G6:K6"/>
    <mergeCell ref="AH6:AL6"/>
    <mergeCell ref="AN3:AY3"/>
    <mergeCell ref="AZ3:BA3"/>
    <mergeCell ref="C4:F4"/>
    <mergeCell ref="G4:X4"/>
    <mergeCell ref="AD4:AG4"/>
    <mergeCell ref="AH4:AY4"/>
    <mergeCell ref="AD5:AG5"/>
    <mergeCell ref="AH5:AL5"/>
    <mergeCell ref="AM5:BA5"/>
    <mergeCell ref="P22:R22"/>
    <mergeCell ref="S22:X22"/>
    <mergeCell ref="AT22:AV22"/>
    <mergeCell ref="AW22:AY22"/>
    <mergeCell ref="AF20:AF21"/>
    <mergeCell ref="A1:A7"/>
    <mergeCell ref="C1:L1"/>
    <mergeCell ref="M1:Y1"/>
    <mergeCell ref="AB1:AB7"/>
    <mergeCell ref="C3:L3"/>
    <mergeCell ref="M3:X3"/>
    <mergeCell ref="Y3:Z3"/>
    <mergeCell ref="C5:F5"/>
    <mergeCell ref="G5:K5"/>
    <mergeCell ref="L5:Z5"/>
    <mergeCell ref="AD1:AM1"/>
    <mergeCell ref="AN1:AZ1"/>
    <mergeCell ref="C2:L2"/>
    <mergeCell ref="M2:X2"/>
    <mergeCell ref="Y2:Z2"/>
    <mergeCell ref="AD2:AM2"/>
    <mergeCell ref="AN2:AY2"/>
    <mergeCell ref="AZ2:BA2"/>
    <mergeCell ref="AD3:AM3"/>
    <mergeCell ref="E35:E36"/>
    <mergeCell ref="F35:F36"/>
    <mergeCell ref="AF35:AF36"/>
    <mergeCell ref="AG35:AG36"/>
    <mergeCell ref="G35:O35"/>
    <mergeCell ref="P35:X35"/>
    <mergeCell ref="AD31:AD36"/>
    <mergeCell ref="AE31:AE36"/>
    <mergeCell ref="E33:E34"/>
    <mergeCell ref="F33:F34"/>
    <mergeCell ref="G52:K52"/>
    <mergeCell ref="AH52:AL52"/>
    <mergeCell ref="G95:K95"/>
    <mergeCell ref="AH95:AL95"/>
    <mergeCell ref="G138:K138"/>
    <mergeCell ref="AH138:AL138"/>
    <mergeCell ref="L53:Q53"/>
    <mergeCell ref="R53:V53"/>
    <mergeCell ref="AD53:AG53"/>
    <mergeCell ref="AD54:AF55"/>
    <mergeCell ref="AH58:AY58"/>
    <mergeCell ref="AH67:AJ67"/>
    <mergeCell ref="AK67:AY67"/>
    <mergeCell ref="AF78:AF79"/>
    <mergeCell ref="AG78:AG79"/>
    <mergeCell ref="AF67:AF68"/>
    <mergeCell ref="AG67:AG68"/>
    <mergeCell ref="AF71:AF72"/>
    <mergeCell ref="AG71:AG72"/>
    <mergeCell ref="AH71:AV71"/>
    <mergeCell ref="AW71:AY71"/>
    <mergeCell ref="AD80:AG80"/>
    <mergeCell ref="AH80:AR80"/>
    <mergeCell ref="AS80:AY80"/>
    <mergeCell ref="AH35:AP35"/>
    <mergeCell ref="AN14:AY14"/>
    <mergeCell ref="W86:Z87"/>
    <mergeCell ref="W129:Z130"/>
    <mergeCell ref="W172:Z173"/>
    <mergeCell ref="AX172:BA173"/>
    <mergeCell ref="AX129:BA130"/>
    <mergeCell ref="AX86:BA87"/>
    <mergeCell ref="AX43:BA44"/>
    <mergeCell ref="AQ35:AY35"/>
    <mergeCell ref="AH20:AP20"/>
    <mergeCell ref="AQ20:AY20"/>
    <mergeCell ref="AK14:AM14"/>
    <mergeCell ref="AH27:AM27"/>
    <mergeCell ref="AN27:AS27"/>
    <mergeCell ref="AT27:AY27"/>
    <mergeCell ref="AZ37:BA37"/>
    <mergeCell ref="AU40:AY40"/>
    <mergeCell ref="AS41:AT41"/>
    <mergeCell ref="AU41:AY41"/>
    <mergeCell ref="AD47:AM47"/>
    <mergeCell ref="AN47:AZ47"/>
    <mergeCell ref="AZ55:BA55"/>
    <mergeCell ref="AZ80:BA80"/>
  </mergeCells>
  <pageMargins left="0.59055118110236227" right="0" top="0.98425196850393704" bottom="0.19685039370078741" header="0.51181102362204722" footer="0.51181102362204722"/>
  <pageSetup paperSize="9" scale="64" fitToWidth="2" fitToHeight="4" orientation="landscape" r:id="rId1"/>
  <headerFooter alignWithMargins="0"/>
  <rowBreaks count="3" manualBreakCount="3">
    <brk id="45" max="53" man="1"/>
    <brk id="88" max="16383" man="1"/>
    <brk id="131" max="16383" man="1"/>
  </rowBreaks>
  <colBreaks count="1" manualBreakCount="1">
    <brk id="2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E168"/>
  <sheetViews>
    <sheetView view="pageBreakPreview" topLeftCell="N1" zoomScale="86" zoomScaleNormal="70" zoomScaleSheetLayoutView="86" zoomScalePageLayoutView="70" workbookViewId="0">
      <selection activeCell="AG14" sqref="AG14:AG15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603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603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9.7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07:22</v>
      </c>
      <c r="H10" s="99" t="str">
        <f>TEXT((TIME(0,LEFT('JUGEND-DOSB 2020'!F7,FIND(":",'JUGEND-DOSB 2020'!F7)-1),RIGHT('JUGEND-DOSB 2020'!F7,2)))*$BC$10,"[mm]:ss")</f>
        <v>06:30</v>
      </c>
      <c r="I10" s="100" t="str">
        <f>TEXT((TIME(0,LEFT('JUGEND-DOSB 2020'!G7,FIND(":",'JUGEND-DOSB 2020'!G7)-1),RIGHT('JUGEND-DOSB 2020'!G7,2)))*$BC$10,"[mm]:ss")</f>
        <v>05:32</v>
      </c>
      <c r="J10" s="108" t="str">
        <f>TEXT((TIME(0,LEFT('JUGEND-DOSB 2020'!H7,FIND(":",'JUGEND-DOSB 2020'!H7)-1),RIGHT('JUGEND-DOSB 2020'!H7,2)))*$BC$10,"[mm]:ss")</f>
        <v>07:15</v>
      </c>
      <c r="K10" s="99" t="str">
        <f>TEXT((TIME(0,LEFT('JUGEND-DOSB 2020'!I7,FIND(":",'JUGEND-DOSB 2020'!I7)-1),RIGHT('JUGEND-DOSB 2020'!I7,2)))*$BC$10,"[mm]:ss")</f>
        <v>06:17</v>
      </c>
      <c r="L10" s="100" t="str">
        <f>TEXT((TIME(0,LEFT('JUGEND-DOSB 2020'!J7,FIND(":",'JUGEND-DOSB 2020'!J7)-1),RIGHT('JUGEND-DOSB 2020'!J7,2)))*$BC$10,"[mm]:ss")</f>
        <v>05:25</v>
      </c>
      <c r="M10" s="108" t="str">
        <f>TEXT((TIME(0,LEFT('JUGEND-DOSB 2020'!K7,FIND(":",'JUGEND-DOSB 2020'!K7)-1),RIGHT('JUGEND-DOSB 2020'!K7,2)))*$BC$10,"[mm]:ss")</f>
        <v>06:56</v>
      </c>
      <c r="N10" s="99" t="str">
        <f>TEXT((TIME(0,LEFT('JUGEND-DOSB 2020'!L7,FIND(":",'JUGEND-DOSB 2020'!L7)-1),RIGHT('JUGEND-DOSB 2020'!L7,2)))*$BC$10,"[mm]:ss")</f>
        <v>06:04</v>
      </c>
      <c r="O10" s="100" t="str">
        <f>TEXT((TIME(0,LEFT('JUGEND-DOSB 2020'!M7,FIND(":",'JUGEND-DOSB 2020'!M7)-1),RIGHT('JUGEND-DOSB 2020'!M7,2)))*$BC$10,"[mm]:ss")</f>
        <v>05:12</v>
      </c>
      <c r="P10" s="108" t="str">
        <f>TEXT((TIME(0,LEFT('JUGEND-DOSB 2020'!N7,FIND(":",'JUGEND-DOSB 2020'!N7)-1),RIGHT('JUGEND-DOSB 2020'!N7,2)))*$BC$10,"[mm]:ss")</f>
        <v>06:43</v>
      </c>
      <c r="Q10" s="99" t="str">
        <f>TEXT((TIME(0,LEFT('JUGEND-DOSB 2020'!O7,FIND(":",'JUGEND-DOSB 2020'!O7)-1),RIGHT('JUGEND-DOSB 2020'!O7,2)))*$BC$10,"[mm]:ss")</f>
        <v>05:45</v>
      </c>
      <c r="R10" s="100" t="str">
        <f>TEXT((TIME(0,LEFT('JUGEND-DOSB 2020'!P7,FIND(":",'JUGEND-DOSB 2020'!P7)-1),RIGHT('JUGEND-DOSB 2020'!P7,2)))*$BC$10,"[mm]:ss")</f>
        <v>04:53</v>
      </c>
      <c r="S10" s="108" t="str">
        <f>TEXT((TIME(0,LEFT('JUGEND-DOSB 2020'!Q7,FIND(":",'JUGEND-DOSB 2020'!Q7)-1),RIGHT('JUGEND-DOSB 2020'!Q7,2)))*$BC$10,"[mm]:ss")</f>
        <v>06:30</v>
      </c>
      <c r="T10" s="99" t="str">
        <f>TEXT((TIME(0,LEFT('JUGEND-DOSB 2020'!R7,FIND(":",'JUGEND-DOSB 2020'!R7)-1),RIGHT('JUGEND-DOSB 2020'!R7,2)))*$BC$10,"[mm]:ss")</f>
        <v>05:38</v>
      </c>
      <c r="U10" s="100" t="str">
        <f>TEXT((TIME(0,LEFT('JUGEND-DOSB 2020'!S7,FIND(":",'JUGEND-DOSB 2020'!S7)-1),RIGHT('JUGEND-DOSB 2020'!S7,2)))*$BC$10,"[mm]:ss")</f>
        <v>04:40</v>
      </c>
      <c r="V10" s="108" t="str">
        <f>TEXT((TIME(0,LEFT('JUGEND-DOSB 2020'!T7,FIND(":",'JUGEND-DOSB 2020'!T7)-1),RIGHT('JUGEND-DOSB 2020'!T7,2)))*$BC$10,"[mm]:ss")</f>
        <v>06:17</v>
      </c>
      <c r="W10" s="99" t="str">
        <f>TEXT((TIME(0,LEFT('JUGEND-DOSB 2020'!U7,FIND(":",'JUGEND-DOSB 2020'!U7)-1),RIGHT('JUGEND-DOSB 2020'!U7,2)))*$BC$10,"[mm]:ss")</f>
        <v>05:18</v>
      </c>
      <c r="X10" s="100" t="str">
        <f>TEXT((TIME(0,LEFT('JUGEND-DOSB 2020'!V7,FIND(":",'JUGEND-DOSB 2020'!V7)-1),RIGHT('JUGEND-DOSB 2020'!V7,2)))*$BC$10,"[mm]:ss")</f>
        <v>04:27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07:22</v>
      </c>
      <c r="AI10" s="99" t="str">
        <f>TEXT((TIME(0,LEFT('JUGEND-DOSB 2020'!F38,FIND(":",'JUGEND-DOSB 2020'!F38)-1),RIGHT('JUGEND-DOSB 2020'!F38,2)))*$BC$10,"[mm]:ss")</f>
        <v>06:30</v>
      </c>
      <c r="AJ10" s="100" t="str">
        <f>TEXT((TIME(0,LEFT('JUGEND-DOSB 2020'!G38,FIND(":",'JUGEND-DOSB 2020'!G38)-1),RIGHT('JUGEND-DOSB 2020'!G38,2)))*$BC$10,"[mm]:ss")</f>
        <v>05:32</v>
      </c>
      <c r="AK10" s="108" t="str">
        <f>TEXT((TIME(0,LEFT('JUGEND-DOSB 2020'!H38,FIND(":",'JUGEND-DOSB 2020'!H38)-1),RIGHT('JUGEND-DOSB 2020'!H38,2)))*$BC$10,"[mm]:ss")</f>
        <v>07:02</v>
      </c>
      <c r="AL10" s="99" t="str">
        <f>TEXT((TIME(0,LEFT('JUGEND-DOSB 2020'!I38,FIND(":",'JUGEND-DOSB 2020'!I38)-1),RIGHT('JUGEND-DOSB 2020'!I38,2)))*$BC$10,"[mm]:ss")</f>
        <v>06:04</v>
      </c>
      <c r="AM10" s="100" t="str">
        <f>TEXT((TIME(0,LEFT('JUGEND-DOSB 2020'!J38,FIND(":",'JUGEND-DOSB 2020'!J38)-1),RIGHT('JUGEND-DOSB 2020'!J38,2)))*$BC$10,"[mm]:ss")</f>
        <v>05:06</v>
      </c>
      <c r="AN10" s="108" t="str">
        <f>TEXT((TIME(0,LEFT('JUGEND-DOSB 2020'!K38,FIND(":",'JUGEND-DOSB 2020'!K38)-1),RIGHT('JUGEND-DOSB 2020'!K38,2)))*$BC$10,"[mm]:ss")</f>
        <v>06:36</v>
      </c>
      <c r="AO10" s="99" t="str">
        <f>TEXT((TIME(0,LEFT('JUGEND-DOSB 2020'!L38,FIND(":",'JUGEND-DOSB 2020'!L38)-1),RIGHT('JUGEND-DOSB 2020'!L38,2)))*$BC$10,"[mm]:ss")</f>
        <v>05:38</v>
      </c>
      <c r="AP10" s="100" t="str">
        <f>TEXT((TIME(0,LEFT('JUGEND-DOSB 2020'!M38,FIND(":",'JUGEND-DOSB 2020'!M38)-1),RIGHT('JUGEND-DOSB 2020'!M38,2)))*$BC$10,"[mm]:ss")</f>
        <v>04:40</v>
      </c>
      <c r="AQ10" s="108" t="str">
        <f>TEXT((TIME(0,LEFT('JUGEND-DOSB 2020'!N38,FIND(":",'JUGEND-DOSB 2020'!N38)-1),RIGHT('JUGEND-DOSB 2020'!N38,2)))*$BC$10,"[mm]:ss")</f>
        <v>06:10</v>
      </c>
      <c r="AR10" s="99" t="str">
        <f>TEXT((TIME(0,LEFT('JUGEND-DOSB 2020'!O38,FIND(":",'JUGEND-DOSB 2020'!O38)-1),RIGHT('JUGEND-DOSB 2020'!O38,2)))*$BC$10,"[mm]:ss")</f>
        <v>05:12</v>
      </c>
      <c r="AS10" s="100" t="str">
        <f>TEXT((TIME(0,LEFT('JUGEND-DOSB 2020'!P38,FIND(":",'JUGEND-DOSB 2020'!P38)-1),RIGHT('JUGEND-DOSB 2020'!P38,2)))*$BC$10,"[mm]:ss")</f>
        <v>04:14</v>
      </c>
      <c r="AT10" s="108" t="str">
        <f>TEXT((TIME(0,LEFT('JUGEND-DOSB 2020'!Q38,FIND(":",'JUGEND-DOSB 2020'!Q38)-1),RIGHT('JUGEND-DOSB 2020'!Q38,2)))*$BC$10,"[mm]:ss")</f>
        <v>05:38</v>
      </c>
      <c r="AU10" s="99" t="str">
        <f>TEXT((TIME(0,LEFT('JUGEND-DOSB 2020'!R38,FIND(":",'JUGEND-DOSB 2020'!R38)-1),RIGHT('JUGEND-DOSB 2020'!R38,2)))*$BC$10,"[mm]:ss")</f>
        <v>04:46</v>
      </c>
      <c r="AV10" s="640" t="str">
        <f>TEXT((TIME(0,LEFT('JUGEND-DOSB 2020'!S38,FIND(":",'JUGEND-DOSB 2020'!S38)-1),RIGHT('JUGEND-DOSB 2020'!S38,2)))*$BC$10,"[mm]:ss")</f>
        <v>03:54</v>
      </c>
      <c r="AW10" s="641" t="str">
        <f>TEXT((TIME(0,LEFT('JUGEND-DOSB 2020'!T38,FIND(":",'JUGEND-DOSB 2020'!T38)-1),RIGHT('JUGEND-DOSB 2020'!T38,2)))*$BC$10,"[mm]:ss")</f>
        <v>05:18</v>
      </c>
      <c r="AX10" s="639" t="str">
        <f>TEXT((TIME(0,LEFT('JUGEND-DOSB 2020'!U38,FIND(":",'JUGEND-DOSB 2020'!U38)-1),RIGHT('JUGEND-DOSB 2020'!U38,2)))*$BC$10,"[mm]:ss")</f>
        <v>04:27</v>
      </c>
      <c r="AY10" s="640" t="str">
        <f>TEXT((TIME(0,LEFT('JUGEND-DOSB 2020'!V38,FIND(":",'JUGEND-DOSB 2020'!V38)-1),RIGHT('JUGEND-DOSB 2020'!V38,2)))*$BC$10,"[mm]:ss")</f>
        <v>03:35</v>
      </c>
      <c r="AZ10" s="180"/>
      <c r="BA10" s="181"/>
      <c r="BC10" s="143">
        <v>1.3</v>
      </c>
      <c r="BD10" s="5" t="s">
        <v>154</v>
      </c>
    </row>
    <row r="11" spans="1:56" ht="19.7" customHeight="1" x14ac:dyDescent="0.2">
      <c r="A11" s="902"/>
      <c r="B11"/>
      <c r="C11" s="844"/>
      <c r="D11" s="796"/>
      <c r="E11" s="10" t="s">
        <v>17</v>
      </c>
      <c r="F11" s="58" t="s">
        <v>153</v>
      </c>
      <c r="G11" s="101" t="str">
        <f>TEXT((TIME(0,LEFT('JUGEND-DOSB 2020'!E8,FIND(":",'JUGEND-DOSB 2020'!E8)-1),RIGHT('JUGEND-DOSB 2020'!E8,2)))*$BC$11,"[mm]:ss")</f>
        <v>05:36</v>
      </c>
      <c r="H11" s="102" t="str">
        <f>TEXT((TIME(0,LEFT('JUGEND-DOSB 2020'!F8,FIND(":",'JUGEND-DOSB 2020'!F8)-1),RIGHT('JUGEND-DOSB 2020'!F8,2)))*$BC$11,"[mm]:ss")</f>
        <v>08:24</v>
      </c>
      <c r="I11" s="103" t="str">
        <f>TEXT((TIME(0,LEFT('JUGEND-DOSB 2020'!G8,FIND(":",'JUGEND-DOSB 2020'!G8)-1),RIGHT('JUGEND-DOSB 2020'!G8,2)))*$BC$11,"[mm]:ss")</f>
        <v>11:54</v>
      </c>
      <c r="J11" s="109" t="str">
        <f>TEXT((TIME(0,LEFT('JUGEND-DOSB 2020'!H8,FIND(":",'JUGEND-DOSB 2020'!H8)-1),RIGHT('JUGEND-DOSB 2020'!H8,2)))*$BC$11,"[mm]:ss")</f>
        <v>07:00</v>
      </c>
      <c r="K11" s="102" t="str">
        <f>TEXT((TIME(0,LEFT('JUGEND-DOSB 2020'!I8,FIND(":",'JUGEND-DOSB 2020'!I8)-1),RIGHT('JUGEND-DOSB 2020'!I8,2)))*$BC$11,"[mm]:ss")</f>
        <v>10:30</v>
      </c>
      <c r="L11" s="103" t="str">
        <f>TEXT((TIME(0,LEFT('JUGEND-DOSB 2020'!J8,FIND(":",'JUGEND-DOSB 2020'!J8)-1),RIGHT('JUGEND-DOSB 2020'!J8,2)))*$BC$11,"[mm]:ss")</f>
        <v>14:00</v>
      </c>
      <c r="M11" s="109" t="str">
        <f>TEXT((TIME(0,LEFT('JUGEND-DOSB 2020'!K8,FIND(":",'JUGEND-DOSB 2020'!K8)-1),RIGHT('JUGEND-DOSB 2020'!K8,2)))*$BC$11,"[mm]:ss")</f>
        <v>10:30</v>
      </c>
      <c r="N11" s="102" t="str">
        <f>TEXT((TIME(0,LEFT('JUGEND-DOSB 2020'!L8,FIND(":",'JUGEND-DOSB 2020'!L8)-1),RIGHT('JUGEND-DOSB 2020'!L8,2)))*$BC$11,"[mm]:ss")</f>
        <v>14:00</v>
      </c>
      <c r="O11" s="103" t="str">
        <f>TEXT((TIME(0,LEFT('JUGEND-DOSB 2020'!M8,FIND(":",'JUGEND-DOSB 2020'!M8)-1),RIGHT('JUGEND-DOSB 2020'!M8,2)))*$BC$11,"[mm]:ss")</f>
        <v>21:00</v>
      </c>
      <c r="P11" s="109" t="str">
        <f>TEXT((TIME(0,LEFT('JUGEND-DOSB 2020'!N8,FIND(":",'JUGEND-DOSB 2020'!N8)-1),RIGHT('JUGEND-DOSB 2020'!N8,2)))*$BC$11,"[mm]:ss")</f>
        <v>14:00</v>
      </c>
      <c r="Q11" s="102" t="str">
        <f>TEXT((TIME(0,LEFT('JUGEND-DOSB 2020'!O8,FIND(":",'JUGEND-DOSB 2020'!O8)-1),RIGHT('JUGEND-DOSB 2020'!O8,2)))*$BC$11,"[mm]:ss")</f>
        <v>21:00</v>
      </c>
      <c r="R11" s="103" t="str">
        <f>TEXT((TIME(0,LEFT('JUGEND-DOSB 2020'!P8,FIND(":",'JUGEND-DOSB 2020'!P8)-1),RIGHT('JUGEND-DOSB 2020'!P8,2)))*$BC$11,"[mm]:ss")</f>
        <v>28:00</v>
      </c>
      <c r="S11" s="109" t="str">
        <f>TEXT((TIME(0,LEFT('JUGEND-DOSB 2020'!Q8,FIND(":",'JUGEND-DOSB 2020'!Q8)-1),RIGHT('JUGEND-DOSB 2020'!Q8,2)))*$BC$11,"[mm]:ss")</f>
        <v>21:00</v>
      </c>
      <c r="T11" s="102" t="str">
        <f>TEXT((TIME(0,LEFT('JUGEND-DOSB 2020'!R8,FIND(":",'JUGEND-DOSB 2020'!R8)-1),RIGHT('JUGEND-DOSB 2020'!R8,2)))*$BC$11,"[mm]:ss")</f>
        <v>28:00</v>
      </c>
      <c r="U11" s="103" t="str">
        <f>TEXT((TIME(0,LEFT('JUGEND-DOSB 2020'!S8,FIND(":",'JUGEND-DOSB 2020'!S8)-1),RIGHT('JUGEND-DOSB 2020'!S8,2)))*$BC$11,"[mm]:ss")</f>
        <v>35:00</v>
      </c>
      <c r="V11" s="109" t="str">
        <f>TEXT((TIME(0,LEFT('JUGEND-DOSB 2020'!T8,FIND(":",'JUGEND-DOSB 2020'!T8)-1),RIGHT('JUGEND-DOSB 2020'!T8,2)))*$BC$11,"[mm]:ss")</f>
        <v>31:30</v>
      </c>
      <c r="W11" s="102" t="str">
        <f>TEXT((TIME(0,LEFT('JUGEND-DOSB 2020'!U8,FIND(":",'JUGEND-DOSB 2020'!U8)-1),RIGHT('JUGEND-DOSB 2020'!U8,2)))*$BC$11,"[mm]:ss")</f>
        <v>42:00</v>
      </c>
      <c r="X11" s="103" t="str">
        <f>TEXT((TIME(0,LEFT('JUGEND-DOSB 2020'!V8,FIND(":",'JUGEND-DOSB 2020'!V8)-1),RIGHT('JUGEND-DOSB 2020'!V8,2)))*$BC$11,"[mm]:ss")</f>
        <v>52:30</v>
      </c>
      <c r="Y11" s="182"/>
      <c r="Z11" s="183"/>
      <c r="AB11" s="902"/>
      <c r="AC11"/>
      <c r="AD11" s="844"/>
      <c r="AE11" s="796"/>
      <c r="AF11" s="10" t="s">
        <v>17</v>
      </c>
      <c r="AG11" s="58" t="s">
        <v>153</v>
      </c>
      <c r="AH11" s="101" t="str">
        <f>TEXT((TIME(0,LEFT('JUGEND-DOSB 2020'!E39,FIND(":",'JUGEND-DOSB 2020'!E39)-1),RIGHT('JUGEND-DOSB 2020'!E39,2)))*$BC$11,"[mm]:ss")</f>
        <v>07:00</v>
      </c>
      <c r="AI11" s="102" t="str">
        <f>TEXT((TIME(0,LEFT('JUGEND-DOSB 2020'!F39,FIND(":",'JUGEND-DOSB 2020'!F39)-1),RIGHT('JUGEND-DOSB 2020'!F39,2)))*$BC$11,"[mm]:ss")</f>
        <v>10:30</v>
      </c>
      <c r="AJ11" s="103" t="str">
        <f>TEXT((TIME(0,LEFT('JUGEND-DOSB 2020'!G39,FIND(":",'JUGEND-DOSB 2020'!G39)-1),RIGHT('JUGEND-DOSB 2020'!G39,2)))*$BC$11,"[mm]:ss")</f>
        <v>14:00</v>
      </c>
      <c r="AK11" s="109" t="str">
        <f>TEXT((TIME(0,LEFT('JUGEND-DOSB 2020'!H39,FIND(":",'JUGEND-DOSB 2020'!H39)-1),RIGHT('JUGEND-DOSB 2020'!H39,2)))*$BC$11,"[mm]:ss")</f>
        <v>08:24</v>
      </c>
      <c r="AL11" s="102" t="str">
        <f>TEXT((TIME(0,LEFT('JUGEND-DOSB 2020'!I39,FIND(":",'JUGEND-DOSB 2020'!I39)-1),RIGHT('JUGEND-DOSB 2020'!I39,2)))*$BC$11,"[mm]:ss")</f>
        <v>11:54</v>
      </c>
      <c r="AM11" s="103" t="str">
        <f>TEXT((TIME(0,LEFT('JUGEND-DOSB 2020'!J39,FIND(":",'JUGEND-DOSB 2020'!J39)-1),RIGHT('JUGEND-DOSB 2020'!J39,2)))*$BC$11,"[mm]:ss")</f>
        <v>16:06</v>
      </c>
      <c r="AN11" s="109" t="str">
        <f>TEXT((TIME(0,LEFT('JUGEND-DOSB 2020'!K39,FIND(":",'JUGEND-DOSB 2020'!K39)-1),RIGHT('JUGEND-DOSB 2020'!K39,2)))*$BC$11,"[mm]:ss")</f>
        <v>11:54</v>
      </c>
      <c r="AO11" s="102" t="str">
        <f>TEXT((TIME(0,LEFT('JUGEND-DOSB 2020'!L39,FIND(":",'JUGEND-DOSB 2020'!L39)-1),RIGHT('JUGEND-DOSB 2020'!L39,2)))*$BC$11,"[mm]:ss")</f>
        <v>17:30</v>
      </c>
      <c r="AP11" s="103" t="str">
        <f>TEXT((TIME(0,LEFT('JUGEND-DOSB 2020'!M39,FIND(":",'JUGEND-DOSB 2020'!M39)-1),RIGHT('JUGEND-DOSB 2020'!M39,2)))*$BC$11,"[mm]:ss")</f>
        <v>24:30</v>
      </c>
      <c r="AQ11" s="109" t="str">
        <f>TEXT((TIME(0,LEFT('JUGEND-DOSB 2020'!N39,FIND(":",'JUGEND-DOSB 2020'!N39)-1),RIGHT('JUGEND-DOSB 2020'!N39,2)))*$BC$11,"[mm]:ss")</f>
        <v>17:30</v>
      </c>
      <c r="AR11" s="102" t="str">
        <f>TEXT((TIME(0,LEFT('JUGEND-DOSB 2020'!O39,FIND(":",'JUGEND-DOSB 2020'!O39)-1),RIGHT('JUGEND-DOSB 2020'!O39,2)))*$BC$11,"[mm]:ss")</f>
        <v>24:30</v>
      </c>
      <c r="AS11" s="103" t="str">
        <f>TEXT((TIME(0,LEFT('JUGEND-DOSB 2020'!P39,FIND(":",'JUGEND-DOSB 2020'!P39)-1),RIGHT('JUGEND-DOSB 2020'!P39,2)))*$BC$11,"[mm]:ss")</f>
        <v>31:30</v>
      </c>
      <c r="AT11" s="109" t="str">
        <f>TEXT((TIME(0,LEFT('JUGEND-DOSB 2020'!Q39,FIND(":",'JUGEND-DOSB 2020'!Q39)-1),RIGHT('JUGEND-DOSB 2020'!Q39,2)))*$BC$11,"[mm]:ss")</f>
        <v>24:30</v>
      </c>
      <c r="AU11" s="102" t="str">
        <f>TEXT((TIME(0,LEFT('JUGEND-DOSB 2020'!R39,FIND(":",'JUGEND-DOSB 2020'!R39)-1),RIGHT('JUGEND-DOSB 2020'!R39,2)))*$BC$11,"[mm]:ss")</f>
        <v>31:30</v>
      </c>
      <c r="AV11" s="103" t="str">
        <f>TEXT((TIME(0,LEFT('JUGEND-DOSB 2020'!S39,FIND(":",'JUGEND-DOSB 2020'!S39)-1),RIGHT('JUGEND-DOSB 2020'!S39,2)))*$BC$11,"[mm]:ss")</f>
        <v>42:00</v>
      </c>
      <c r="AW11" s="109" t="str">
        <f>TEXT((TIME(0,LEFT('JUGEND-DOSB 2020'!T39,FIND(":",'JUGEND-DOSB 2020'!T39)-1),RIGHT('JUGEND-DOSB 2020'!T39,2)))*$BC$11,"[mm]:ss")</f>
        <v>38:30</v>
      </c>
      <c r="AX11" s="102" t="str">
        <f>TEXT((TIME(0,LEFT('JUGEND-DOSB 2020'!U39,FIND(":",'JUGEND-DOSB 2020'!U39)-1),RIGHT('JUGEND-DOSB 2020'!U39,2)))*$BC$11,"[mm]:ss")</f>
        <v>49:00</v>
      </c>
      <c r="AY11" s="103" t="str">
        <f>TEXT((TIME(0,LEFT('JUGEND-DOSB 2020'!V39,FIND(":",'JUGEND-DOSB 2020'!V39)-1),RIGHT('JUGEND-DOSB 2020'!V39,2)))*$BC$11,"[mm]:ss")</f>
        <v>63:00</v>
      </c>
      <c r="AZ11" s="182"/>
      <c r="BA11" s="183"/>
      <c r="BC11" s="143">
        <v>0.7</v>
      </c>
      <c r="BD11" s="5" t="s">
        <v>153</v>
      </c>
    </row>
    <row r="12" spans="1:56" ht="19.7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19.7" customHeight="1" x14ac:dyDescent="0.2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11:42</v>
      </c>
      <c r="H13" s="102" t="str">
        <f>TEXT((TIME(0,LEFT('JUGEND-DOSB 2020'!F10,FIND(":",'JUGEND-DOSB 2020'!F10)-1),RIGHT('JUGEND-DOSB 2020'!F10,2)))*$BC$13,"[mm]:ss")</f>
        <v>09:58</v>
      </c>
      <c r="I13" s="103" t="str">
        <f>TEXT((TIME(0,LEFT('JUGEND-DOSB 2020'!G10,FIND(":",'JUGEND-DOSB 2020'!G10)-1),RIGHT('JUGEND-DOSB 2020'!G10,2)))*$BC$13,"[mm]:ss")</f>
        <v>08:14</v>
      </c>
      <c r="J13" s="109" t="str">
        <f>TEXT((TIME(0,LEFT('JUGEND-DOSB 2020'!H10,FIND(":",'JUGEND-DOSB 2020'!H10)-1),RIGHT('JUGEND-DOSB 2020'!H10,2)))*$BC$13,"[mm]:ss")</f>
        <v>10:24</v>
      </c>
      <c r="K13" s="102" t="str">
        <f>TEXT((TIME(0,LEFT('JUGEND-DOSB 2020'!I10,FIND(":",'JUGEND-DOSB 2020'!I10)-1),RIGHT('JUGEND-DOSB 2020'!I10,2)))*$BC$13,"[mm]:ss")</f>
        <v>09:06</v>
      </c>
      <c r="L13" s="103" t="str">
        <f>TEXT((TIME(0,LEFT('JUGEND-DOSB 2020'!J10,FIND(":",'JUGEND-DOSB 2020'!J10)-1),RIGHT('JUGEND-DOSB 2020'!J10,2)))*$BC$13,"[mm]:ss")</f>
        <v>07:42</v>
      </c>
      <c r="M13" s="109" t="str">
        <f>TEXT((TIME(0,LEFT('JUGEND-DOSB 2020'!K10,FIND(":",'JUGEND-DOSB 2020'!K10)-1),RIGHT('JUGEND-DOSB 2020'!K10,2)))*$BC$13,"[mm]:ss")</f>
        <v>09:32</v>
      </c>
      <c r="N13" s="102" t="str">
        <f>TEXT((TIME(0,LEFT('JUGEND-DOSB 2020'!L10,FIND(":",'JUGEND-DOSB 2020'!L10)-1),RIGHT('JUGEND-DOSB 2020'!L10,2)))*$BC$13,"[mm]:ss")</f>
        <v>08:20</v>
      </c>
      <c r="O13" s="103" t="str">
        <f>TEXT((TIME(0,LEFT('JUGEND-DOSB 2020'!M10,FIND(":",'JUGEND-DOSB 2020'!M10)-1),RIGHT('JUGEND-DOSB 2020'!M10,2)))*$BC$13,"[mm]:ss")</f>
        <v>07:09</v>
      </c>
      <c r="P13" s="109" t="str">
        <f>TEXT((TIME(0,LEFT('JUGEND-DOSB 2020'!N10,FIND(":",'JUGEND-DOSB 2020'!N10)-1),RIGHT('JUGEND-DOSB 2020'!N10,2)))*$BC$13,"[mm]:ss")</f>
        <v>19:17</v>
      </c>
      <c r="Q13" s="102" t="str">
        <f>TEXT((TIME(0,LEFT('JUGEND-DOSB 2020'!O10,FIND(":",'JUGEND-DOSB 2020'!O10)-1),RIGHT('JUGEND-DOSB 2020'!O10,2)))*$BC$13,"[mm]:ss")</f>
        <v>16:48</v>
      </c>
      <c r="R13" s="103" t="str">
        <f>TEXT((TIME(0,LEFT('JUGEND-DOSB 2020'!P10,FIND(":",'JUGEND-DOSB 2020'!P10)-1),RIGHT('JUGEND-DOSB 2020'!P10,2)))*$BC$13,"[mm]:ss")</f>
        <v>14:18</v>
      </c>
      <c r="S13" s="109" t="str">
        <f>TEXT((TIME(0,LEFT('JUGEND-DOSB 2020'!Q10,FIND(":",'JUGEND-DOSB 2020'!Q10)-1),RIGHT('JUGEND-DOSB 2020'!Q10,2)))*$BC$13,"[mm]:ss")</f>
        <v>17:01</v>
      </c>
      <c r="T13" s="102" t="str">
        <f>TEXT((TIME(0,LEFT('JUGEND-DOSB 2020'!R10,FIND(":",'JUGEND-DOSB 2020'!R10)-1),RIGHT('JUGEND-DOSB 2020'!R10,2)))*$BC$13,"[mm]:ss")</f>
        <v>15:10</v>
      </c>
      <c r="U13" s="103" t="str">
        <f>TEXT((TIME(0,LEFT('JUGEND-DOSB 2020'!S10,FIND(":",'JUGEND-DOSB 2020'!S10)-1),RIGHT('JUGEND-DOSB 2020'!S10,2)))*$BC$13,"[mm]:ss")</f>
        <v>13:00</v>
      </c>
      <c r="V13" s="109" t="str">
        <f>TEXT((TIME(0,LEFT('JUGEND-DOSB 2020'!T10,FIND(":",'JUGEND-DOSB 2020'!T10)-1),RIGHT('JUGEND-DOSB 2020'!T10,2)))*$BC$13,"[mm]:ss")</f>
        <v>15:23</v>
      </c>
      <c r="W13" s="102" t="str">
        <f>TEXT((TIME(0,LEFT('JUGEND-DOSB 2020'!U10,FIND(":",'JUGEND-DOSB 2020'!U10)-1),RIGHT('JUGEND-DOSB 2020'!U10,2)))*$BC$13,"[mm]:ss")</f>
        <v>13:39</v>
      </c>
      <c r="X13" s="103" t="str">
        <f>TEXT((TIME(0,LEFT('JUGEND-DOSB 2020'!V10,FIND(":",'JUGEND-DOSB 2020'!V10)-1),RIGHT('JUGEND-DOSB 2020'!V10,2)))*$BC$13,"[mm]:ss")</f>
        <v>11:48</v>
      </c>
      <c r="Y13" s="184"/>
      <c r="Z13" s="185"/>
      <c r="AB13" s="902"/>
      <c r="AC13"/>
      <c r="AD13" s="844"/>
      <c r="AE13" s="796"/>
      <c r="AF13" s="792"/>
      <c r="AG13" s="794"/>
      <c r="AH13" s="101" t="str">
        <f>TEXT((TIME(0,LEFT('JUGEND-DOSB 2020'!E41,FIND(":",'JUGEND-DOSB 2020'!E41)-1),RIGHT('JUGEND-DOSB 2020'!E41,2)))*$BC$13,"[mm]:ss")</f>
        <v>11:42</v>
      </c>
      <c r="AI13" s="102" t="str">
        <f>TEXT((TIME(0,LEFT('JUGEND-DOSB 2020'!F41,FIND(":",'JUGEND-DOSB 2020'!F41)-1),RIGHT('JUGEND-DOSB 2020'!F41,2)))*$BC$13,"[mm]:ss")</f>
        <v>09:32</v>
      </c>
      <c r="AJ13" s="581" t="str">
        <f>TEXT((TIME(0,LEFT('JUGEND-DOSB 2020'!G41,FIND(":",'JUGEND-DOSB 2020'!G41)-1),RIGHT('JUGEND-DOSB 2020'!G41,2)))*$BC$13,"[mm]:ss")</f>
        <v>08:01</v>
      </c>
      <c r="AK13" s="101" t="str">
        <f>TEXT((TIME(0,LEFT('JUGEND-DOSB 2020'!H41,FIND(":",'JUGEND-DOSB 2020'!H41)-1),RIGHT('JUGEND-DOSB 2020'!H41,2)))*$BC$13,"[mm]:ss")</f>
        <v>10:24</v>
      </c>
      <c r="AL13" s="102" t="str">
        <f>TEXT((TIME(0,LEFT('JUGEND-DOSB 2020'!I41,FIND(":",'JUGEND-DOSB 2020'!I41)-1),RIGHT('JUGEND-DOSB 2020'!I41,2)))*$BC$13,"[mm]:ss")</f>
        <v>08:47</v>
      </c>
      <c r="AM13" s="581" t="str">
        <f>TEXT((TIME(0,LEFT('JUGEND-DOSB 2020'!J41,FIND(":",'JUGEND-DOSB 2020'!J41)-1),RIGHT('JUGEND-DOSB 2020'!J41,2)))*$BC$13,"[mm]:ss")</f>
        <v>07:22</v>
      </c>
      <c r="AN13" s="101" t="str">
        <f>TEXT((TIME(0,LEFT('JUGEND-DOSB 2020'!K41,FIND(":",'JUGEND-DOSB 2020'!K41)-1),RIGHT('JUGEND-DOSB 2020'!K41,2)))*$BC$13,"[mm]:ss")</f>
        <v>09:06</v>
      </c>
      <c r="AO13" s="102" t="str">
        <f>TEXT((TIME(0,LEFT('JUGEND-DOSB 2020'!L41,FIND(":",'JUGEND-DOSB 2020'!L41)-1),RIGHT('JUGEND-DOSB 2020'!L41,2)))*$BC$13,"[mm]:ss")</f>
        <v>08:14</v>
      </c>
      <c r="AP13" s="581" t="str">
        <f>TEXT((TIME(0,LEFT('JUGEND-DOSB 2020'!M41,FIND(":",'JUGEND-DOSB 2020'!M41)-1),RIGHT('JUGEND-DOSB 2020'!M41,2)))*$BC$13,"[mm]:ss")</f>
        <v>06:43</v>
      </c>
      <c r="AQ13" s="101" t="str">
        <f>TEXT((TIME(0,LEFT('JUGEND-DOSB 2020'!N41,FIND(":",'JUGEND-DOSB 2020'!N41)-1),RIGHT('JUGEND-DOSB 2020'!N41,2)))*$BC$13,"[mm]:ss")</f>
        <v>17:33</v>
      </c>
      <c r="AR13" s="102" t="str">
        <f>TEXT((TIME(0,LEFT('JUGEND-DOSB 2020'!O41,FIND(":",'JUGEND-DOSB 2020'!O41)-1),RIGHT('JUGEND-DOSB 2020'!O41,2)))*$BC$13,"[mm]:ss")</f>
        <v>14:57</v>
      </c>
      <c r="AS13" s="581" t="str">
        <f>TEXT((TIME(0,LEFT('JUGEND-DOSB 2020'!P41,FIND(":",'JUGEND-DOSB 2020'!P41)-1),RIGHT('JUGEND-DOSB 2020'!P41,2)))*$BC$13,"[mm]:ss")</f>
        <v>12:41</v>
      </c>
      <c r="AT13" s="101" t="str">
        <f>TEXT((TIME(0,LEFT('JUGEND-DOSB 2020'!Q41,FIND(":",'JUGEND-DOSB 2020'!Q41)-1),RIGHT('JUGEND-DOSB 2020'!Q41,2)))*$BC$13,"[mm]:ss")</f>
        <v>15:36</v>
      </c>
      <c r="AU13" s="102" t="str">
        <f>TEXT((TIME(0,LEFT('JUGEND-DOSB 2020'!R41,FIND(":",'JUGEND-DOSB 2020'!R41)-1),RIGHT('JUGEND-DOSB 2020'!R41,2)))*$BC$13,"[mm]:ss")</f>
        <v>13:19</v>
      </c>
      <c r="AV13" s="581" t="str">
        <f>TEXT((TIME(0,LEFT('JUGEND-DOSB 2020'!S41,FIND(":",'JUGEND-DOSB 2020'!S41)-1),RIGHT('JUGEND-DOSB 2020'!S41,2)))*$BC$13,"[mm]:ss")</f>
        <v>11:29</v>
      </c>
      <c r="AW13" s="101" t="str">
        <f>TEXT((TIME(0,LEFT('JUGEND-DOSB 2020'!T41,FIND(":",'JUGEND-DOSB 2020'!T41)-1),RIGHT('JUGEND-DOSB 2020'!T41,2)))*$BC$13,"[mm]:ss")</f>
        <v>14:18</v>
      </c>
      <c r="AX13" s="102" t="str">
        <f>TEXT((TIME(0,LEFT('JUGEND-DOSB 2020'!U41,FIND(":",'JUGEND-DOSB 2020'!U41)-1),RIGHT('JUGEND-DOSB 2020'!U41,2)))*$BC$13,"[mm]:ss")</f>
        <v>12:34</v>
      </c>
      <c r="AY13" s="581" t="str">
        <f>TEXT((TIME(0,LEFT('JUGEND-DOSB 2020'!V41,FIND(":",'JUGEND-DOSB 2020'!V41)-1),RIGHT('JUGEND-DOSB 2020'!V41,2)))*$BC$13,"[mm]:ss")</f>
        <v>10:50</v>
      </c>
      <c r="AZ13" s="184"/>
      <c r="BA13" s="185"/>
      <c r="BC13" s="143">
        <v>1.3</v>
      </c>
      <c r="BD13" s="148" t="s">
        <v>155</v>
      </c>
    </row>
    <row r="14" spans="1:56" ht="19.7" customHeight="1" x14ac:dyDescent="0.2">
      <c r="A14" s="902"/>
      <c r="B14"/>
      <c r="C14" s="844"/>
      <c r="D14" s="796"/>
      <c r="E14" s="798" t="s">
        <v>22</v>
      </c>
      <c r="F14" s="793" t="s">
        <v>436</v>
      </c>
      <c r="G14" s="118"/>
      <c r="H14" s="119"/>
      <c r="I14" s="120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436</v>
      </c>
      <c r="AH14" s="118"/>
      <c r="AI14" s="119"/>
      <c r="AJ14" s="120"/>
      <c r="AK14" s="827" t="s">
        <v>177</v>
      </c>
      <c r="AL14" s="827"/>
      <c r="AM14" s="828"/>
      <c r="AN14" s="827" t="s">
        <v>178</v>
      </c>
      <c r="AO14" s="827"/>
      <c r="AP14" s="827"/>
      <c r="AQ14" s="827"/>
      <c r="AR14" s="827"/>
      <c r="AS14" s="827"/>
      <c r="AT14" s="827"/>
      <c r="AU14" s="827"/>
      <c r="AV14" s="827"/>
      <c r="AW14" s="827"/>
      <c r="AX14" s="827"/>
      <c r="AY14" s="828"/>
      <c r="AZ14" s="182"/>
      <c r="BA14" s="183"/>
    </row>
    <row r="15" spans="1:56" ht="19.7" customHeight="1" x14ac:dyDescent="0.2">
      <c r="A15" s="902"/>
      <c r="B15"/>
      <c r="C15" s="844"/>
      <c r="D15" s="796"/>
      <c r="E15" s="792"/>
      <c r="F15" s="900"/>
      <c r="G15" s="121"/>
      <c r="H15" s="122"/>
      <c r="I15" s="123"/>
      <c r="J15" s="109" t="str">
        <f>TEXT((TIME(0,LEFT('JUGEND-DOSB 2020'!H12,FIND(":",'JUGEND-DOSB 2020'!H12)-1),RIGHT('JUGEND-DOSB 2020'!H12,2)))*$BC$15,"[mm]:ss")</f>
        <v>29:42</v>
      </c>
      <c r="K15" s="102" t="str">
        <f>TEXT((TIME(0,LEFT('JUGEND-DOSB 2020'!I12,FIND(":",'JUGEND-DOSB 2020'!I12)-1),RIGHT('JUGEND-DOSB 2020'!I12,2)))*$BC$15,"[mm]:ss")</f>
        <v>26:24</v>
      </c>
      <c r="L15" s="103" t="str">
        <f>TEXT((TIME(0,LEFT('JUGEND-DOSB 2020'!J12,FIND(":",'JUGEND-DOSB 2020'!J12)-1),RIGHT('JUGEND-DOSB 2020'!J12,2)))*$BC$15,"[mm]:ss")</f>
        <v>23:06</v>
      </c>
      <c r="M15" s="109" t="str">
        <f>TEXT((TIME(0,LEFT('JUGEND-DOSB 2020'!K12,FIND(":",'JUGEND-DOSB 2020'!K12)-1),RIGHT('JUGEND-DOSB 2020'!K12,2)))*$BC$15,"[mm]:ss")</f>
        <v>55:33</v>
      </c>
      <c r="N15" s="102" t="str">
        <f>TEXT((TIME(0,LEFT('JUGEND-DOSB 2020'!L12,FIND(":",'JUGEND-DOSB 2020'!L12)-1),RIGHT('JUGEND-DOSB 2020'!L12,2)))*$BC$15,"[mm]:ss")</f>
        <v>47:18</v>
      </c>
      <c r="O15" s="103" t="str">
        <f>TEXT((TIME(0,LEFT('JUGEND-DOSB 2020'!M12,FIND(":",'JUGEND-DOSB 2020'!M12)-1),RIGHT('JUGEND-DOSB 2020'!M12,2)))*$BC$15,"[mm]:ss")</f>
        <v>39:03</v>
      </c>
      <c r="P15" s="109" t="str">
        <f>TEXT((TIME(0,LEFT('JUGEND-DOSB 2020'!N12,FIND(":",'JUGEND-DOSB 2020'!N12)-1),RIGHT('JUGEND-DOSB 2020'!N12,2)))*$BC$15,"[mm]:ss")</f>
        <v>49:30</v>
      </c>
      <c r="Q15" s="102" t="str">
        <f>TEXT((TIME(0,LEFT('JUGEND-DOSB 2020'!O12,FIND(":",'JUGEND-DOSB 2020'!O12)-1),RIGHT('JUGEND-DOSB 2020'!O12,2)))*$BC$15,"[mm]:ss")</f>
        <v>43:27</v>
      </c>
      <c r="R15" s="103" t="str">
        <f>TEXT((TIME(0,LEFT('JUGEND-DOSB 2020'!P12,FIND(":",'JUGEND-DOSB 2020'!P12)-1),RIGHT('JUGEND-DOSB 2020'!P12,2)))*$BC$15,"[mm]:ss")</f>
        <v>36:51</v>
      </c>
      <c r="S15" s="109" t="str">
        <f>TEXT((TIME(0,LEFT('JUGEND-DOSB 2020'!Q12,FIND(":",'JUGEND-DOSB 2020'!Q12)-1),RIGHT('JUGEND-DOSB 2020'!Q12,2)))*$BC$15,"[mm]:ss")</f>
        <v>41:48</v>
      </c>
      <c r="T15" s="102" t="str">
        <f>TEXT((TIME(0,LEFT('JUGEND-DOSB 2020'!R12,FIND(":",'JUGEND-DOSB 2020'!R12)-1),RIGHT('JUGEND-DOSB 2020'!R12,2)))*$BC$15,"[mm]:ss")</f>
        <v>35:45</v>
      </c>
      <c r="U15" s="103" t="str">
        <f>TEXT((TIME(0,LEFT('JUGEND-DOSB 2020'!S12,FIND(":",'JUGEND-DOSB 2020'!S12)-1),RIGHT('JUGEND-DOSB 2020'!S12,2)))*$BC$15,"[mm]:ss")</f>
        <v>31:21</v>
      </c>
      <c r="V15" s="109" t="str">
        <f>TEXT((TIME(0,LEFT('JUGEND-DOSB 2020'!T12,FIND(":",'JUGEND-DOSB 2020'!T12)-1),RIGHT('JUGEND-DOSB 2020'!T12,2)))*$BC$15,"[mm]:ss")</f>
        <v>35:45</v>
      </c>
      <c r="W15" s="102" t="str">
        <f>TEXT((TIME(0,LEFT('JUGEND-DOSB 2020'!U12,FIND(":",'JUGEND-DOSB 2020'!U12)-1),RIGHT('JUGEND-DOSB 2020'!U12,2)))*$BC$15,"[mm]:ss")</f>
        <v>31:21</v>
      </c>
      <c r="X15" s="103" t="str">
        <f>TEXT((TIME(0,LEFT('JUGEND-DOSB 2020'!V12,FIND(":",'JUGEND-DOSB 2020'!V12)-1),RIGHT('JUGEND-DOSB 2020'!V12,2)))*$BC$15,"[mm]:ss")</f>
        <v>27:30</v>
      </c>
      <c r="Y15" s="182"/>
      <c r="Z15" s="183"/>
      <c r="AB15" s="902"/>
      <c r="AC15"/>
      <c r="AD15" s="844"/>
      <c r="AE15" s="796"/>
      <c r="AF15" s="792"/>
      <c r="AG15" s="900"/>
      <c r="AH15" s="121"/>
      <c r="AI15" s="122"/>
      <c r="AJ15" s="123"/>
      <c r="AK15" s="109" t="str">
        <f>TEXT((TIME(0,LEFT('JUGEND-DOSB 2020'!H43,FIND(":",'JUGEND-DOSB 2020'!H43)-1),RIGHT('JUGEND-DOSB 2020'!H43,2)))*$BC$15,"[mm]:ss")</f>
        <v>29:09</v>
      </c>
      <c r="AL15" s="102" t="str">
        <f>TEXT((TIME(0,LEFT('JUGEND-DOSB 2020'!I43,FIND(":",'JUGEND-DOSB 2020'!I43)-1),RIGHT('JUGEND-DOSB 2020'!I43,2)))*$BC$15,"[mm]:ss")</f>
        <v>25:51</v>
      </c>
      <c r="AM15" s="103" t="str">
        <f>TEXT((TIME(0,LEFT('JUGEND-DOSB 2020'!J43,FIND(":",'JUGEND-DOSB 2020'!J43)-1),RIGHT('JUGEND-DOSB 2020'!J43,2)))*$BC$15,"[mm]:ss")</f>
        <v>22:33</v>
      </c>
      <c r="AN15" s="109" t="str">
        <f>TEXT((TIME(0,LEFT('JUGEND-DOSB 2020'!K43,FIND(":",'JUGEND-DOSB 2020'!K43)-1),RIGHT('JUGEND-DOSB 2020'!K43,2)))*$BC$15,"[mm]:ss")</f>
        <v>53:21</v>
      </c>
      <c r="AO15" s="102" t="str">
        <f>TEXT((TIME(0,LEFT('JUGEND-DOSB 2020'!L43,FIND(":",'JUGEND-DOSB 2020'!L43)-1),RIGHT('JUGEND-DOSB 2020'!L43,2)))*$BC$15,"[mm]:ss")</f>
        <v>45:06</v>
      </c>
      <c r="AP15" s="103" t="str">
        <f>TEXT((TIME(0,LEFT('JUGEND-DOSB 2020'!M43,FIND(":",'JUGEND-DOSB 2020'!M43)-1),RIGHT('JUGEND-DOSB 2020'!M43,2)))*$BC$15,"[mm]:ss")</f>
        <v>36:51</v>
      </c>
      <c r="AQ15" s="109" t="str">
        <f>TEXT((TIME(0,LEFT('JUGEND-DOSB 2020'!N43,FIND(":",'JUGEND-DOSB 2020'!N43)-1),RIGHT('JUGEND-DOSB 2020'!N43,2)))*$BC$15,"[mm]:ss")</f>
        <v>47:18</v>
      </c>
      <c r="AR15" s="102" t="str">
        <f>TEXT((TIME(0,LEFT('JUGEND-DOSB 2020'!O43,FIND(":",'JUGEND-DOSB 2020'!O43)-1),RIGHT('JUGEND-DOSB 2020'!O43,2)))*$BC$15,"[mm]:ss")</f>
        <v>40:42</v>
      </c>
      <c r="AS15" s="103" t="str">
        <f>TEXT((TIME(0,LEFT('JUGEND-DOSB 2020'!P43,FIND(":",'JUGEND-DOSB 2020'!P43)-1),RIGHT('JUGEND-DOSB 2020'!P43,2)))*$BC$15,"[mm]:ss")</f>
        <v>34:39</v>
      </c>
      <c r="AT15" s="109" t="str">
        <f>TEXT((TIME(0,LEFT('JUGEND-DOSB 2020'!Q43,FIND(":",'JUGEND-DOSB 2020'!Q43)-1),RIGHT('JUGEND-DOSB 2020'!Q43,2)))*$BC$15,"[mm]:ss")</f>
        <v>35:12</v>
      </c>
      <c r="AU15" s="102" t="str">
        <f>TEXT((TIME(0,LEFT('JUGEND-DOSB 2020'!R43,FIND(":",'JUGEND-DOSB 2020'!R43)-1),RIGHT('JUGEND-DOSB 2020'!R43,2)))*$BC$15,"[mm]:ss")</f>
        <v>30:48</v>
      </c>
      <c r="AV15" s="103" t="str">
        <f>TEXT((TIME(0,LEFT('JUGEND-DOSB 2020'!S43,FIND(":",'JUGEND-DOSB 2020'!S43)-1),RIGHT('JUGEND-DOSB 2020'!S43,2)))*$BC$15,"[mm]:ss")</f>
        <v>26:24</v>
      </c>
      <c r="AW15" s="109" t="str">
        <f>TEXT((TIME(0,LEFT('JUGEND-DOSB 2020'!T43,FIND(":",'JUGEND-DOSB 2020'!T43)-1),RIGHT('JUGEND-DOSB 2020'!T43,2)))*$BC$15,"[mm]:ss")</f>
        <v>29:42</v>
      </c>
      <c r="AX15" s="102" t="str">
        <f>TEXT((TIME(0,LEFT('JUGEND-DOSB 2020'!U43,FIND(":",'JUGEND-DOSB 2020'!U43)-1),RIGHT('JUGEND-DOSB 2020'!U43,2)))*$BC$15,"[mm]:ss")</f>
        <v>25:51</v>
      </c>
      <c r="AY15" s="103" t="str">
        <f>TEXT((TIME(0,LEFT('JUGEND-DOSB 2020'!V43,FIND(":",'JUGEND-DOSB 2020'!V43)-1),RIGHT('JUGEND-DOSB 2020'!V43,2)))*$BC$15,"[mm]:ss")</f>
        <v>22:33</v>
      </c>
      <c r="AZ15" s="182"/>
      <c r="BA15" s="183"/>
      <c r="BC15" s="143">
        <v>1.1000000000000001</v>
      </c>
      <c r="BD15" s="148" t="s">
        <v>32</v>
      </c>
    </row>
    <row r="16" spans="1:56" ht="19.7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H16*(1-$BE$60)</f>
        <v>146.25</v>
      </c>
      <c r="H16" s="149">
        <f>K16-12.5</f>
        <v>162.5</v>
      </c>
      <c r="I16" s="150">
        <f>H16*(1+$BE$60)</f>
        <v>178.75000000000003</v>
      </c>
      <c r="J16" s="160">
        <f>K16*(1-$BE$60)</f>
        <v>157.5</v>
      </c>
      <c r="K16" s="149">
        <f>N16-12.5</f>
        <v>175</v>
      </c>
      <c r="L16" s="150">
        <f>K16*(1+$BE$60)</f>
        <v>192.50000000000003</v>
      </c>
      <c r="M16" s="160">
        <f>N16*(1-$BE$60)</f>
        <v>168.75</v>
      </c>
      <c r="N16" s="149">
        <f>Q16-12.5</f>
        <v>187.5</v>
      </c>
      <c r="O16" s="150">
        <f>N16*(1+$BE$60)</f>
        <v>206.25000000000003</v>
      </c>
      <c r="P16" s="160">
        <f>Q16*(1-$BE$60)</f>
        <v>180</v>
      </c>
      <c r="Q16" s="149">
        <f>T16-12.5</f>
        <v>200</v>
      </c>
      <c r="R16" s="150">
        <f>Q16*(1+$BE$60)</f>
        <v>220.00000000000003</v>
      </c>
      <c r="S16" s="160">
        <f>T16*(1-$BE$60)</f>
        <v>191.25</v>
      </c>
      <c r="T16" s="149">
        <f>W16-12.5</f>
        <v>212.5</v>
      </c>
      <c r="U16" s="150">
        <f>T16*(1+$BE$60)</f>
        <v>233.75000000000003</v>
      </c>
      <c r="V16" s="160">
        <f>W16*(1-$BE$60)</f>
        <v>202.5</v>
      </c>
      <c r="W16" s="149">
        <f>H60-100</f>
        <v>225</v>
      </c>
      <c r="X16" s="150">
        <f>W16*(1+$BE$60)</f>
        <v>247.50000000000003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AI16*(1-$BE$60)</f>
        <v>204.75</v>
      </c>
      <c r="AI16" s="149">
        <f>AL16-12.5</f>
        <v>227.5</v>
      </c>
      <c r="AJ16" s="150">
        <f>AI16*(1+$BE$60)</f>
        <v>250.25000000000003</v>
      </c>
      <c r="AK16" s="160">
        <f>AL16*(1-$BE$60)</f>
        <v>216</v>
      </c>
      <c r="AL16" s="149">
        <f>AO16-12.5</f>
        <v>240</v>
      </c>
      <c r="AM16" s="150">
        <f>AL16*(1+$BE$60)</f>
        <v>264</v>
      </c>
      <c r="AN16" s="160">
        <f>AO16*(1-$BE$60)</f>
        <v>227.25</v>
      </c>
      <c r="AO16" s="149">
        <f>AR16-12.5</f>
        <v>252.5</v>
      </c>
      <c r="AP16" s="150">
        <f>AO16*(1+$BE$60)</f>
        <v>277.75</v>
      </c>
      <c r="AQ16" s="160">
        <f>AR16*(1-$BE$60)</f>
        <v>238.5</v>
      </c>
      <c r="AR16" s="149">
        <f>AU16-12.5</f>
        <v>265</v>
      </c>
      <c r="AS16" s="150">
        <f>AR16*(1+$BE$60)</f>
        <v>291.5</v>
      </c>
      <c r="AT16" s="160">
        <f>AU16*(1-$BE$60)</f>
        <v>249.75</v>
      </c>
      <c r="AU16" s="149">
        <f>AX16-12.5</f>
        <v>277.5</v>
      </c>
      <c r="AV16" s="150">
        <f>AU16*(1+$BE$60)</f>
        <v>305.25</v>
      </c>
      <c r="AW16" s="160">
        <f>AX16*(1-$BE$60)</f>
        <v>261</v>
      </c>
      <c r="AX16" s="149">
        <f>AI60-100</f>
        <v>290</v>
      </c>
      <c r="AY16" s="150">
        <f>AX16*(1+$BE$60)</f>
        <v>319</v>
      </c>
      <c r="AZ16" s="182"/>
      <c r="BA16" s="183"/>
      <c r="BD16" s="5"/>
    </row>
    <row r="17" spans="1:56" ht="19.7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H17*(1-$BE$60)</f>
        <v>270</v>
      </c>
      <c r="H17" s="149">
        <f>K17-15</f>
        <v>300</v>
      </c>
      <c r="I17" s="150">
        <f>H17*(1+$BE$60)</f>
        <v>330</v>
      </c>
      <c r="J17" s="160">
        <f>K17*(1-$BE$60)</f>
        <v>283.5</v>
      </c>
      <c r="K17" s="149">
        <f>N17-15</f>
        <v>315</v>
      </c>
      <c r="L17" s="150">
        <f>K17*(1+$BE$60)</f>
        <v>346.5</v>
      </c>
      <c r="M17" s="160">
        <f>N17*(1-$BE$60)</f>
        <v>297</v>
      </c>
      <c r="N17" s="149">
        <f>Q17-15</f>
        <v>330</v>
      </c>
      <c r="O17" s="150">
        <f>N17*(1+$BE$60)</f>
        <v>363.00000000000006</v>
      </c>
      <c r="P17" s="160">
        <f>Q17*(1-$BE$60)</f>
        <v>310.5</v>
      </c>
      <c r="Q17" s="149">
        <f>T17-15</f>
        <v>345</v>
      </c>
      <c r="R17" s="150">
        <f>Q17*(1+$BE$60)</f>
        <v>379.50000000000006</v>
      </c>
      <c r="S17" s="160">
        <f>T17*(1-$BE$60)</f>
        <v>324</v>
      </c>
      <c r="T17" s="149">
        <f>W17-15</f>
        <v>360</v>
      </c>
      <c r="U17" s="150">
        <f>T17*(1+$BE$60)</f>
        <v>396.00000000000006</v>
      </c>
      <c r="V17" s="160">
        <f>W17*(1-$BE$60)</f>
        <v>337.5</v>
      </c>
      <c r="W17" s="149">
        <f>H61-100</f>
        <v>375</v>
      </c>
      <c r="X17" s="150">
        <f>W17*(1+$BE$60)</f>
        <v>412.50000000000006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AI17*(1-$BE$60)</f>
        <v>337.5</v>
      </c>
      <c r="AI17" s="149">
        <f>AL17-15</f>
        <v>375</v>
      </c>
      <c r="AJ17" s="150">
        <f>AI17*(1+$BE$60)</f>
        <v>412.50000000000006</v>
      </c>
      <c r="AK17" s="160">
        <f>AL17*(1-$BE$60)</f>
        <v>351</v>
      </c>
      <c r="AL17" s="149">
        <f>AO17-15</f>
        <v>390</v>
      </c>
      <c r="AM17" s="150">
        <f>AL17*(1+$BE$60)</f>
        <v>429.00000000000006</v>
      </c>
      <c r="AN17" s="160">
        <f>AO17*(1-$BE$60)</f>
        <v>364.5</v>
      </c>
      <c r="AO17" s="149">
        <f>AR17-15</f>
        <v>405</v>
      </c>
      <c r="AP17" s="150">
        <f>AO17*(1+$BE$60)</f>
        <v>445.50000000000006</v>
      </c>
      <c r="AQ17" s="160">
        <f>AR17*(1-$BE$60)</f>
        <v>378</v>
      </c>
      <c r="AR17" s="149">
        <f>AU17-15</f>
        <v>420</v>
      </c>
      <c r="AS17" s="150">
        <f>AR17*(1+$BE$60)</f>
        <v>462.00000000000006</v>
      </c>
      <c r="AT17" s="160">
        <f>AU17*(1-$BE$60)</f>
        <v>391.5</v>
      </c>
      <c r="AU17" s="149">
        <f>AX17-15</f>
        <v>435</v>
      </c>
      <c r="AV17" s="150">
        <f>AU17*(1+$BE$60)</f>
        <v>478.50000000000006</v>
      </c>
      <c r="AW17" s="160">
        <f>AX17*(1-$BE$60)</f>
        <v>405</v>
      </c>
      <c r="AX17" s="149">
        <f>AI61-100</f>
        <v>450</v>
      </c>
      <c r="AY17" s="150">
        <f>AX17*(1+$BE$60)</f>
        <v>495.00000000000006</v>
      </c>
      <c r="AZ17" s="182"/>
      <c r="BA17" s="183"/>
      <c r="BD17" s="5"/>
    </row>
    <row r="18" spans="1:56" ht="19.7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H18*(1-$BE$60)</f>
        <v>216</v>
      </c>
      <c r="H18" s="149">
        <f>K18-15</f>
        <v>240</v>
      </c>
      <c r="I18" s="150">
        <f>H18*(1+$BE$60)</f>
        <v>264</v>
      </c>
      <c r="J18" s="160">
        <f>K18*(1-$BE$60)</f>
        <v>229.5</v>
      </c>
      <c r="K18" s="149">
        <f>N18-15</f>
        <v>255</v>
      </c>
      <c r="L18" s="150">
        <f>K18*(1+$BE$60)</f>
        <v>280.5</v>
      </c>
      <c r="M18" s="160">
        <f>N18*(1-$BE$60)</f>
        <v>243</v>
      </c>
      <c r="N18" s="149">
        <f>Q18-15</f>
        <v>270</v>
      </c>
      <c r="O18" s="150">
        <f>N18*(1+$BE$60)</f>
        <v>297</v>
      </c>
      <c r="P18" s="160">
        <f>Q18*(1-$BE$60)</f>
        <v>256.5</v>
      </c>
      <c r="Q18" s="149">
        <f>T18-15</f>
        <v>285</v>
      </c>
      <c r="R18" s="150">
        <f>Q18*(1+$BE$60)</f>
        <v>313.5</v>
      </c>
      <c r="S18" s="160">
        <f>T18*(1-$BE$60)</f>
        <v>270</v>
      </c>
      <c r="T18" s="149">
        <f>W18-15</f>
        <v>300</v>
      </c>
      <c r="U18" s="150">
        <f>T18*(1+$BE$60)</f>
        <v>330</v>
      </c>
      <c r="V18" s="160">
        <f>W18*(1-$BE$60)</f>
        <v>283.5</v>
      </c>
      <c r="W18" s="149">
        <f>H62-100</f>
        <v>315</v>
      </c>
      <c r="X18" s="150">
        <f>W18*(1+$BE$60)</f>
        <v>346.5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AI18*(1-$BE$60)</f>
        <v>279</v>
      </c>
      <c r="AI18" s="149">
        <f>AL18-15</f>
        <v>310</v>
      </c>
      <c r="AJ18" s="150">
        <f>AI18*(1+$BE$60)</f>
        <v>341</v>
      </c>
      <c r="AK18" s="160">
        <f>AL18*(1-$BE$60)</f>
        <v>292.5</v>
      </c>
      <c r="AL18" s="149">
        <f>AO18-15</f>
        <v>325</v>
      </c>
      <c r="AM18" s="150">
        <f>AL18*(1+$BE$60)</f>
        <v>357.50000000000006</v>
      </c>
      <c r="AN18" s="160">
        <f>AO18*(1-$BE$60)</f>
        <v>306</v>
      </c>
      <c r="AO18" s="149">
        <f>AR18-15</f>
        <v>340</v>
      </c>
      <c r="AP18" s="150">
        <f>AO18*(1+$BE$60)</f>
        <v>374.00000000000006</v>
      </c>
      <c r="AQ18" s="160">
        <f>AR18*(1-$BE$60)</f>
        <v>319.5</v>
      </c>
      <c r="AR18" s="149">
        <f>AU18-15</f>
        <v>355</v>
      </c>
      <c r="AS18" s="150">
        <f>AR18*(1+$BE$60)</f>
        <v>390.50000000000006</v>
      </c>
      <c r="AT18" s="160">
        <f>AU18*(1-$BE$60)</f>
        <v>333</v>
      </c>
      <c r="AU18" s="149">
        <f>AX18-15</f>
        <v>370</v>
      </c>
      <c r="AV18" s="150">
        <f>AU18*(1+$BE$60)</f>
        <v>407.00000000000006</v>
      </c>
      <c r="AW18" s="160">
        <f>AX18*(1-$BE$60)</f>
        <v>346.5</v>
      </c>
      <c r="AX18" s="149">
        <f>AI62-100</f>
        <v>385</v>
      </c>
      <c r="AY18" s="150">
        <f>AX18*(1+$BE$60)</f>
        <v>423.50000000000006</v>
      </c>
      <c r="AZ18" s="182"/>
      <c r="BA18" s="183"/>
      <c r="BD18" s="5"/>
    </row>
    <row r="19" spans="1:56" ht="19.7" customHeight="1" thickBot="1" x14ac:dyDescent="0.25">
      <c r="A19" s="902"/>
      <c r="B19"/>
      <c r="C19" s="845"/>
      <c r="D19" s="797"/>
      <c r="E19" s="107" t="s">
        <v>44</v>
      </c>
      <c r="F19" s="58" t="s">
        <v>430</v>
      </c>
      <c r="G19" s="160">
        <f>H19*(1-$BE$60)</f>
        <v>220.5</v>
      </c>
      <c r="H19" s="149">
        <f>K19-15</f>
        <v>245</v>
      </c>
      <c r="I19" s="150">
        <f>H19*(1+$BE$60)</f>
        <v>269.5</v>
      </c>
      <c r="J19" s="160">
        <f>K19*(1-$BE$60)</f>
        <v>234</v>
      </c>
      <c r="K19" s="149">
        <f>N19-15</f>
        <v>260</v>
      </c>
      <c r="L19" s="150">
        <f>K19*(1+$BE$60)</f>
        <v>286</v>
      </c>
      <c r="M19" s="160">
        <f>N19*(1-$BE$60)</f>
        <v>247.5</v>
      </c>
      <c r="N19" s="149">
        <f>Q19-15</f>
        <v>275</v>
      </c>
      <c r="O19" s="150">
        <f>N19*(1+$BE$60)</f>
        <v>302.5</v>
      </c>
      <c r="P19" s="160">
        <f>Q19*(1-$BE$60)</f>
        <v>261</v>
      </c>
      <c r="Q19" s="149">
        <f>T19-15</f>
        <v>290</v>
      </c>
      <c r="R19" s="150">
        <f>Q19*(1+$BE$60)</f>
        <v>319</v>
      </c>
      <c r="S19" s="164">
        <f>T19*(1-$BE$60)</f>
        <v>274.5</v>
      </c>
      <c r="T19" s="165">
        <f>W19-15</f>
        <v>305</v>
      </c>
      <c r="U19" s="166">
        <f>T19*(1+$BE$60)</f>
        <v>335.5</v>
      </c>
      <c r="V19" s="164">
        <f>W19*(1-$BE$60)</f>
        <v>288</v>
      </c>
      <c r="W19" s="165">
        <f>H63-100</f>
        <v>320</v>
      </c>
      <c r="X19" s="166">
        <f>W19*(1+$BE$60)</f>
        <v>352</v>
      </c>
      <c r="Y19" s="186"/>
      <c r="Z19" s="187"/>
      <c r="AB19" s="902"/>
      <c r="AC19"/>
      <c r="AD19" s="845"/>
      <c r="AE19" s="797"/>
      <c r="AF19" s="107" t="s">
        <v>44</v>
      </c>
      <c r="AG19" s="58" t="s">
        <v>430</v>
      </c>
      <c r="AH19" s="164">
        <f>AI19*(1-$BE$60)</f>
        <v>283.5</v>
      </c>
      <c r="AI19" s="165">
        <f>AL19-15</f>
        <v>315</v>
      </c>
      <c r="AJ19" s="166">
        <f>AI19*(1+$BE$60)</f>
        <v>346.5</v>
      </c>
      <c r="AK19" s="164">
        <f>AL19*(1-$BE$60)</f>
        <v>297</v>
      </c>
      <c r="AL19" s="165">
        <f>AO19-15</f>
        <v>330</v>
      </c>
      <c r="AM19" s="166">
        <f>AL19*(1+$BE$60)</f>
        <v>363.00000000000006</v>
      </c>
      <c r="AN19" s="164">
        <f>AO19*(1-$BE$60)</f>
        <v>310.5</v>
      </c>
      <c r="AO19" s="165">
        <f>AR19-15</f>
        <v>345</v>
      </c>
      <c r="AP19" s="166">
        <f>AO19*(1+$BE$60)</f>
        <v>379.50000000000006</v>
      </c>
      <c r="AQ19" s="164">
        <f>AR19*(1-$BE$60)</f>
        <v>324</v>
      </c>
      <c r="AR19" s="165">
        <f>AU19-15</f>
        <v>360</v>
      </c>
      <c r="AS19" s="166">
        <f>AR19*(1+$BE$60)</f>
        <v>396.00000000000006</v>
      </c>
      <c r="AT19" s="164">
        <f>AU19*(1-$BE$60)</f>
        <v>337.5</v>
      </c>
      <c r="AU19" s="165">
        <f>AX19-15</f>
        <v>375</v>
      </c>
      <c r="AV19" s="166">
        <f>AU19*(1+$BE$60)</f>
        <v>412.50000000000006</v>
      </c>
      <c r="AW19" s="164">
        <f>AX19*(1-$BE$60)</f>
        <v>351</v>
      </c>
      <c r="AX19" s="165">
        <f>AI63-100</f>
        <v>390</v>
      </c>
      <c r="AY19" s="166">
        <f>AX19*(1+$BE$60)</f>
        <v>429.00000000000006</v>
      </c>
      <c r="AZ19" s="186"/>
      <c r="BA19" s="187"/>
      <c r="BD19" s="146"/>
    </row>
    <row r="20" spans="1:56" ht="19.7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43" t="s">
        <v>16</v>
      </c>
      <c r="AG20" s="822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6" ht="19.7" customHeight="1" x14ac:dyDescent="0.2">
      <c r="A21" s="902"/>
      <c r="B21"/>
      <c r="C21" s="845"/>
      <c r="D21" s="796"/>
      <c r="E21" s="792"/>
      <c r="F21" s="794"/>
      <c r="G21" s="28">
        <f>'JUGEND-DOSB 2020'!E14*$BC$21</f>
        <v>4.8000000000000007</v>
      </c>
      <c r="H21" s="29">
        <f>'JUGEND-DOSB 2020'!F14*$BC$21</f>
        <v>7.2</v>
      </c>
      <c r="I21" s="707">
        <f>'JUGEND-DOSB 2020'!G14*$BC$21</f>
        <v>9.6000000000000014</v>
      </c>
      <c r="J21" s="67">
        <f>'JUGEND-DOSB 2020'!H14*$BC$21</f>
        <v>7.2</v>
      </c>
      <c r="K21" s="29">
        <f>'JUGEND-DOSB 2020'!I14*$BC$21</f>
        <v>9.6000000000000014</v>
      </c>
      <c r="L21" s="38">
        <f>'JUGEND-DOSB 2020'!J14*$BC$21</f>
        <v>12</v>
      </c>
      <c r="M21" s="67">
        <f>'JUGEND-DOSB 2020'!K14*$BC$21</f>
        <v>8.8000000000000007</v>
      </c>
      <c r="N21" s="29">
        <f>'JUGEND-DOSB 2020'!L14*$BC$21</f>
        <v>12</v>
      </c>
      <c r="O21" s="38">
        <f>'JUGEND-DOSB 2020'!M14*$BC$21</f>
        <v>14.4</v>
      </c>
      <c r="P21" s="708">
        <f>'JUGEND-DOSB 2020'!N14*$BC$21</f>
        <v>12</v>
      </c>
      <c r="Q21" s="709">
        <f>'JUGEND-DOSB 2020'!O14*$BC$21</f>
        <v>14.4</v>
      </c>
      <c r="R21" s="707">
        <f>'JUGEND-DOSB 2020'!P14*$BC$21</f>
        <v>17.600000000000001</v>
      </c>
      <c r="S21" s="67">
        <f>'JUGEND-DOSB 2020'!Q14*$BC$21</f>
        <v>16</v>
      </c>
      <c r="T21" s="29">
        <f>'JUGEND-DOSB 2020'!R14*$BC$21</f>
        <v>19.200000000000003</v>
      </c>
      <c r="U21" s="38">
        <f>'JUGEND-DOSB 2020'!S14*$BC$21</f>
        <v>21.6</v>
      </c>
      <c r="V21" s="67">
        <f>'JUGEND-DOSB 2020'!T14*$BC$21</f>
        <v>19.200000000000003</v>
      </c>
      <c r="W21" s="29">
        <f>'JUGEND-DOSB 2020'!U14*$BC$21</f>
        <v>21.6</v>
      </c>
      <c r="X21" s="707">
        <f>'JUGEND-DOSB 2020'!V14*$BC$21</f>
        <v>24.8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2020'!E45*$BC$21</f>
        <v>9.6000000000000014</v>
      </c>
      <c r="AI21" s="29">
        <f>'JUGEND-DOSB 2020'!F45*$BC$21</f>
        <v>12</v>
      </c>
      <c r="AJ21" s="38">
        <f>'JUGEND-DOSB 2020'!G45*$BC$21</f>
        <v>13.600000000000001</v>
      </c>
      <c r="AK21" s="67">
        <f>'JUGEND-DOSB 2020'!H45*$BC$21</f>
        <v>13.600000000000001</v>
      </c>
      <c r="AL21" s="29">
        <f>'JUGEND-DOSB 2020'!I45*$BC$21</f>
        <v>16</v>
      </c>
      <c r="AM21" s="38">
        <f>'JUGEND-DOSB 2020'!J45*$BC$21</f>
        <v>18.400000000000002</v>
      </c>
      <c r="AN21" s="67">
        <f>'JUGEND-DOSB 2020'!K45*$BC$21</f>
        <v>16.8</v>
      </c>
      <c r="AO21" s="29">
        <f>'JUGEND-DOSB 2020'!L45*$BC$21</f>
        <v>20</v>
      </c>
      <c r="AP21" s="38">
        <f>'JUGEND-DOSB 2020'!M45*$BC$21</f>
        <v>22.400000000000002</v>
      </c>
      <c r="AQ21" s="67">
        <f>'JUGEND-DOSB 2020'!N45*$BC$21</f>
        <v>20.8</v>
      </c>
      <c r="AR21" s="29">
        <f>'JUGEND-DOSB 2020'!O45*$BC$21</f>
        <v>24</v>
      </c>
      <c r="AS21" s="38">
        <f>'JUGEND-DOSB 2020'!P45*$BC$21</f>
        <v>26.400000000000002</v>
      </c>
      <c r="AT21" s="67">
        <f>'JUGEND-DOSB 2020'!Q45*$BC$21</f>
        <v>24</v>
      </c>
      <c r="AU21" s="29">
        <f>'JUGEND-DOSB 2020'!R45*$BC$21</f>
        <v>27.200000000000003</v>
      </c>
      <c r="AV21" s="38">
        <f>'JUGEND-DOSB 2020'!S45*$BC$21</f>
        <v>29.6</v>
      </c>
      <c r="AW21" s="701">
        <f>'JUGEND-DOSB 2020'!T45*$BC$21</f>
        <v>27.200000000000003</v>
      </c>
      <c r="AX21" s="702">
        <f>'JUGEND-DOSB 2020'!U45*$BC$21</f>
        <v>30.400000000000002</v>
      </c>
      <c r="AY21" s="703">
        <f>'JUGEND-DOSB 2020'!V45*$BC$21</f>
        <v>33.6</v>
      </c>
      <c r="AZ21" s="182"/>
      <c r="BA21" s="188"/>
      <c r="BC21" s="143">
        <v>0.8</v>
      </c>
      <c r="BD21" s="148" t="s">
        <v>420</v>
      </c>
    </row>
    <row r="22" spans="1:56" ht="19.7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2" t="s">
        <v>340</v>
      </c>
      <c r="Q22" s="783"/>
      <c r="R22" s="784"/>
      <c r="S22" s="783" t="s">
        <v>96</v>
      </c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3" t="s">
        <v>96</v>
      </c>
      <c r="AR22" s="783"/>
      <c r="AS22" s="784"/>
      <c r="AT22" s="783" t="s">
        <v>219</v>
      </c>
      <c r="AU22" s="783"/>
      <c r="AV22" s="784"/>
      <c r="AW22" s="783" t="s">
        <v>220</v>
      </c>
      <c r="AX22" s="783"/>
      <c r="AY22" s="784"/>
      <c r="AZ22" s="182"/>
      <c r="BA22" s="188"/>
    </row>
    <row r="23" spans="1:56" ht="19.7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4.0374999999999996</v>
      </c>
      <c r="Q23" s="29">
        <f>'JUGEND-DOSB 2020'!O16*$BC$23</f>
        <v>4.4624999999999995</v>
      </c>
      <c r="R23" s="38">
        <f>'JUGEND-DOSB 2020'!P16*$BC$23</f>
        <v>4.8875000000000002</v>
      </c>
      <c r="S23" s="67">
        <f>'JUGEND-DOSB 2020'!Q16*$BC$23</f>
        <v>4.6749999999999998</v>
      </c>
      <c r="T23" s="29">
        <f>'JUGEND-DOSB 2020'!R16*$BC$23</f>
        <v>5.0999999999999996</v>
      </c>
      <c r="U23" s="38">
        <f>'JUGEND-DOSB 2020'!S16*$BC$23</f>
        <v>5.5249999999999995</v>
      </c>
      <c r="V23" s="67">
        <f>'JUGEND-DOSB 2020'!T16*$BC$23</f>
        <v>4.8875000000000002</v>
      </c>
      <c r="W23" s="29">
        <f>'JUGEND-DOSB 2020'!U16*$BC$23</f>
        <v>5.3125</v>
      </c>
      <c r="X23" s="38">
        <f>'JUGEND-DOSB 2020'!V16*$BC$23</f>
        <v>5.7374999999999998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5.3125</v>
      </c>
      <c r="AR23" s="29">
        <f>'JUGEND-DOSB 2020'!O47*$BC$23</f>
        <v>5.7374999999999998</v>
      </c>
      <c r="AS23" s="38">
        <f>'JUGEND-DOSB 2020'!P47*$BC$23</f>
        <v>6.1624999999999996</v>
      </c>
      <c r="AT23" s="67">
        <f>'JUGEND-DOSB 2020'!Q47*$BC$23</f>
        <v>5.95</v>
      </c>
      <c r="AU23" s="29">
        <f>'JUGEND-DOSB 2020'!R47*$BC$23</f>
        <v>6.375</v>
      </c>
      <c r="AV23" s="38">
        <f>'JUGEND-DOSB 2020'!S47*$BC$23</f>
        <v>6.8</v>
      </c>
      <c r="AW23" s="67">
        <f>'JUGEND-DOSB 2020'!T47*$BC$23</f>
        <v>6.375</v>
      </c>
      <c r="AX23" s="29">
        <f>'JUGEND-DOSB 2020'!U47*$BC$23</f>
        <v>6.8</v>
      </c>
      <c r="AY23" s="38">
        <f>'JUGEND-DOSB 2020'!V47*$BC$23</f>
        <v>7.2249999999999996</v>
      </c>
      <c r="AZ23" s="184"/>
      <c r="BA23" s="185"/>
      <c r="BC23" s="143">
        <v>0.85</v>
      </c>
      <c r="BD23" s="148" t="s">
        <v>26</v>
      </c>
    </row>
    <row r="24" spans="1:56" ht="19.7" customHeight="1" x14ac:dyDescent="0.2">
      <c r="A24" s="902"/>
      <c r="B24"/>
      <c r="C24" s="845"/>
      <c r="D24" s="796"/>
      <c r="E24" s="106" t="s">
        <v>21</v>
      </c>
      <c r="F24" s="104" t="s">
        <v>27</v>
      </c>
      <c r="G24" s="124"/>
      <c r="H24" s="125"/>
      <c r="I24" s="126"/>
      <c r="J24" s="127"/>
      <c r="K24" s="125"/>
      <c r="L24" s="126"/>
      <c r="M24" s="127"/>
      <c r="N24" s="125"/>
      <c r="O24" s="126"/>
      <c r="P24" s="67">
        <f>P23*$BC$24</f>
        <v>6.8637499999999996</v>
      </c>
      <c r="Q24" s="67">
        <f t="shared" ref="Q24:X24" si="0">Q23*$BC$24</f>
        <v>7.5862499999999988</v>
      </c>
      <c r="R24" s="38">
        <f t="shared" si="0"/>
        <v>8.3087499999999999</v>
      </c>
      <c r="S24" s="67">
        <f t="shared" si="0"/>
        <v>7.9474999999999998</v>
      </c>
      <c r="T24" s="67">
        <f t="shared" si="0"/>
        <v>8.67</v>
      </c>
      <c r="U24" s="38">
        <f t="shared" si="0"/>
        <v>9.3924999999999983</v>
      </c>
      <c r="V24" s="67">
        <f t="shared" si="0"/>
        <v>8.3087499999999999</v>
      </c>
      <c r="W24" s="67">
        <f t="shared" si="0"/>
        <v>9.03125</v>
      </c>
      <c r="X24" s="67">
        <f t="shared" si="0"/>
        <v>9.7537500000000001</v>
      </c>
      <c r="Y24" s="184"/>
      <c r="Z24" s="185"/>
      <c r="AB24" s="902"/>
      <c r="AC24"/>
      <c r="AD24" s="845"/>
      <c r="AE24" s="796"/>
      <c r="AF24" s="106" t="s">
        <v>21</v>
      </c>
      <c r="AG24" s="104" t="s">
        <v>27</v>
      </c>
      <c r="AH24" s="124"/>
      <c r="AI24" s="125"/>
      <c r="AJ24" s="126"/>
      <c r="AK24" s="127"/>
      <c r="AL24" s="125"/>
      <c r="AM24" s="126"/>
      <c r="AN24" s="127"/>
      <c r="AO24" s="125"/>
      <c r="AP24" s="126"/>
      <c r="AQ24" s="67">
        <f t="shared" ref="AQ24:AY24" si="1">AQ23*$BC$24</f>
        <v>9.03125</v>
      </c>
      <c r="AR24" s="67">
        <f t="shared" si="1"/>
        <v>9.7537500000000001</v>
      </c>
      <c r="AS24" s="38">
        <f t="shared" si="1"/>
        <v>10.476249999999999</v>
      </c>
      <c r="AT24" s="67">
        <f t="shared" si="1"/>
        <v>10.115</v>
      </c>
      <c r="AU24" s="67">
        <f t="shared" si="1"/>
        <v>10.8375</v>
      </c>
      <c r="AV24" s="38">
        <f t="shared" si="1"/>
        <v>11.559999999999999</v>
      </c>
      <c r="AW24" s="67">
        <f t="shared" si="1"/>
        <v>10.8375</v>
      </c>
      <c r="AX24" s="67">
        <f t="shared" si="1"/>
        <v>11.559999999999999</v>
      </c>
      <c r="AY24" s="67">
        <f t="shared" si="1"/>
        <v>12.282499999999999</v>
      </c>
      <c r="AZ24" s="184"/>
      <c r="BA24" s="185"/>
      <c r="BC24" s="145">
        <v>1.7</v>
      </c>
      <c r="BD24" s="146" t="s">
        <v>27</v>
      </c>
    </row>
    <row r="25" spans="1:56" ht="19.7" customHeight="1" x14ac:dyDescent="0.2">
      <c r="A25" s="902"/>
      <c r="B25" s="158"/>
      <c r="C25" s="845"/>
      <c r="D25" s="796"/>
      <c r="E25" s="106" t="s">
        <v>22</v>
      </c>
      <c r="F25" s="104" t="s">
        <v>92</v>
      </c>
      <c r="G25" s="28">
        <f>'JUGEND-DOSB 2020'!E17*$BC$25</f>
        <v>0.84000000000000008</v>
      </c>
      <c r="H25" s="29">
        <f>'JUGEND-DOSB 2020'!F17*$BC$25</f>
        <v>1</v>
      </c>
      <c r="I25" s="38">
        <f>'JUGEND-DOSB 2020'!G17*$BC$25</f>
        <v>1.1199999999999999</v>
      </c>
      <c r="J25" s="67">
        <f>'JUGEND-DOSB 2020'!H17*$BC$25</f>
        <v>0.91999999999999993</v>
      </c>
      <c r="K25" s="29">
        <f>'JUGEND-DOSB 2020'!I17*$BC$25</f>
        <v>1.04</v>
      </c>
      <c r="L25" s="38">
        <f>'JUGEND-DOSB 2020'!J17*$BC$25</f>
        <v>1.2000000000000002</v>
      </c>
      <c r="M25" s="67">
        <f>'JUGEND-DOSB 2020'!K17*$BC$25</f>
        <v>1.04</v>
      </c>
      <c r="N25" s="29">
        <f>'JUGEND-DOSB 2020'!L17*$BC$25</f>
        <v>1.1599999999999999</v>
      </c>
      <c r="O25" s="38">
        <f>'JUGEND-DOSB 2020'!M17*$BC$25</f>
        <v>1.32</v>
      </c>
      <c r="P25" s="67">
        <f>'JUGEND-DOSB 2020'!N17*$BC$25</f>
        <v>1.1199999999999999</v>
      </c>
      <c r="Q25" s="29">
        <f>'JUGEND-DOSB 2020'!O17*$BC$25</f>
        <v>1.2800000000000002</v>
      </c>
      <c r="R25" s="38">
        <f>'JUGEND-DOSB 2020'!P17*$BC$25</f>
        <v>1.4400000000000002</v>
      </c>
      <c r="S25" s="67">
        <f>'JUGEND-DOSB 2020'!Q17*$BC$25</f>
        <v>1.2400000000000002</v>
      </c>
      <c r="T25" s="29">
        <f>'JUGEND-DOSB 2020'!R17*$BC$25</f>
        <v>1.36</v>
      </c>
      <c r="U25" s="38">
        <f>'JUGEND-DOSB 2020'!S17*$BC$25</f>
        <v>1.52</v>
      </c>
      <c r="V25" s="67">
        <f>'JUGEND-DOSB 2020'!T17*$BC$25</f>
        <v>1.32</v>
      </c>
      <c r="W25" s="29">
        <f>'JUGEND-DOSB 2020'!U17*$BC$25</f>
        <v>1.4400000000000002</v>
      </c>
      <c r="X25" s="38">
        <f>'JUGEND-DOSB 2020'!V17*$BC$25</f>
        <v>1.6</v>
      </c>
      <c r="Y25" s="182"/>
      <c r="Z25" s="188"/>
      <c r="AB25" s="902"/>
      <c r="AC25"/>
      <c r="AD25" s="845"/>
      <c r="AE25" s="796"/>
      <c r="AF25" s="106" t="s">
        <v>22</v>
      </c>
      <c r="AG25" s="104" t="s">
        <v>92</v>
      </c>
      <c r="AH25" s="28">
        <f>'JUGEND-DOSB 2020'!E48*$BC$25</f>
        <v>0.91999999999999993</v>
      </c>
      <c r="AI25" s="29">
        <f>'JUGEND-DOSB 2020'!F48*$BC$25</f>
        <v>1.08</v>
      </c>
      <c r="AJ25" s="38">
        <f>'JUGEND-DOSB 2020'!G48*$BC$25</f>
        <v>1.2000000000000002</v>
      </c>
      <c r="AK25" s="67">
        <f>'JUGEND-DOSB 2020'!H48*$BC$25</f>
        <v>1.04</v>
      </c>
      <c r="AL25" s="29">
        <f>'JUGEND-DOSB 2020'!I48*$BC$25</f>
        <v>1.2000000000000002</v>
      </c>
      <c r="AM25" s="38">
        <f>'JUGEND-DOSB 2020'!J48*$BC$25</f>
        <v>1.32</v>
      </c>
      <c r="AN25" s="67">
        <f>'JUGEND-DOSB 2020'!K48*$BC$25</f>
        <v>1.2000000000000002</v>
      </c>
      <c r="AO25" s="29">
        <f>'JUGEND-DOSB 2020'!L48*$BC$25</f>
        <v>1.36</v>
      </c>
      <c r="AP25" s="38">
        <f>'JUGEND-DOSB 2020'!M48*$BC$25</f>
        <v>1.4800000000000002</v>
      </c>
      <c r="AQ25" s="67">
        <f>'JUGEND-DOSB 2020'!N48*$BC$25</f>
        <v>1.36</v>
      </c>
      <c r="AR25" s="29">
        <f>'JUGEND-DOSB 2020'!O48*$BC$25</f>
        <v>1.52</v>
      </c>
      <c r="AS25" s="38">
        <f>'JUGEND-DOSB 2020'!P48*$BC$25</f>
        <v>1.64</v>
      </c>
      <c r="AT25" s="67">
        <f>'JUGEND-DOSB 2020'!Q48*$BC$25</f>
        <v>1.52</v>
      </c>
      <c r="AU25" s="29">
        <f>'JUGEND-DOSB 2020'!R48*$BC$25</f>
        <v>1.64</v>
      </c>
      <c r="AV25" s="38">
        <f>'JUGEND-DOSB 2020'!S48*$BC$25</f>
        <v>1.8</v>
      </c>
      <c r="AW25" s="67">
        <f>'JUGEND-DOSB 2020'!T48*$BC$25</f>
        <v>1.64</v>
      </c>
      <c r="AX25" s="29">
        <f>'JUGEND-DOSB 2020'!U48*$BC$25</f>
        <v>1.7600000000000002</v>
      </c>
      <c r="AY25" s="38">
        <f>'JUGEND-DOSB 2020'!V48*$BC$25</f>
        <v>1.92</v>
      </c>
      <c r="AZ25" s="182"/>
      <c r="BA25" s="188"/>
      <c r="BC25" s="143">
        <v>0.8</v>
      </c>
      <c r="BD25" s="146" t="s">
        <v>92</v>
      </c>
    </row>
    <row r="26" spans="1:56" s="158" customFormat="1" ht="19.7" customHeight="1" thickBot="1" x14ac:dyDescent="0.25">
      <c r="A26" s="902"/>
      <c r="C26" s="845"/>
      <c r="D26" s="796"/>
      <c r="E26" s="106" t="s">
        <v>23</v>
      </c>
      <c r="F26" s="564" t="s">
        <v>613</v>
      </c>
      <c r="G26" s="67">
        <f t="shared" ref="G26:U26" si="2">J26-0.5</f>
        <v>3.75</v>
      </c>
      <c r="H26" s="29">
        <f t="shared" si="2"/>
        <v>4.2</v>
      </c>
      <c r="I26" s="38">
        <f t="shared" si="2"/>
        <v>4.875</v>
      </c>
      <c r="J26" s="67">
        <f t="shared" si="2"/>
        <v>4.25</v>
      </c>
      <c r="K26" s="29">
        <f t="shared" si="2"/>
        <v>4.7</v>
      </c>
      <c r="L26" s="38">
        <f t="shared" si="2"/>
        <v>5.375</v>
      </c>
      <c r="M26" s="67">
        <f t="shared" si="2"/>
        <v>4.75</v>
      </c>
      <c r="N26" s="29">
        <f t="shared" si="2"/>
        <v>5.2</v>
      </c>
      <c r="O26" s="38">
        <f t="shared" si="2"/>
        <v>5.875</v>
      </c>
      <c r="P26" s="67">
        <f t="shared" si="2"/>
        <v>5.25</v>
      </c>
      <c r="Q26" s="29">
        <f t="shared" si="2"/>
        <v>5.7</v>
      </c>
      <c r="R26" s="38">
        <f t="shared" si="2"/>
        <v>6.375</v>
      </c>
      <c r="S26" s="67">
        <f t="shared" si="2"/>
        <v>5.75</v>
      </c>
      <c r="T26" s="29">
        <f t="shared" si="2"/>
        <v>6.2</v>
      </c>
      <c r="U26" s="38">
        <f t="shared" si="2"/>
        <v>6.875</v>
      </c>
      <c r="V26" s="67">
        <f>G64-0.5</f>
        <v>6.25</v>
      </c>
      <c r="W26" s="29">
        <f>H64-0.5</f>
        <v>6.7</v>
      </c>
      <c r="X26" s="38">
        <f>I64-0.5</f>
        <v>7.375</v>
      </c>
      <c r="Y26" s="186"/>
      <c r="Z26" s="187"/>
      <c r="AB26" s="902"/>
      <c r="AD26" s="845"/>
      <c r="AE26" s="796"/>
      <c r="AF26" s="106" t="s">
        <v>23</v>
      </c>
      <c r="AG26" s="564" t="s">
        <v>613</v>
      </c>
      <c r="AH26" s="67">
        <f t="shared" ref="AH26:AV26" si="3">AK26-0.5</f>
        <v>6.2249999999999996</v>
      </c>
      <c r="AI26" s="29">
        <f t="shared" si="3"/>
        <v>6.9</v>
      </c>
      <c r="AJ26" s="38">
        <f t="shared" si="3"/>
        <v>7.5750000000000011</v>
      </c>
      <c r="AK26" s="67">
        <f t="shared" si="3"/>
        <v>6.7249999999999996</v>
      </c>
      <c r="AL26" s="29">
        <f t="shared" si="3"/>
        <v>7.4</v>
      </c>
      <c r="AM26" s="38">
        <f t="shared" si="3"/>
        <v>8.0750000000000011</v>
      </c>
      <c r="AN26" s="37">
        <f t="shared" si="3"/>
        <v>7.2249999999999996</v>
      </c>
      <c r="AO26" s="19">
        <f t="shared" si="3"/>
        <v>7.9</v>
      </c>
      <c r="AP26" s="21">
        <f t="shared" si="3"/>
        <v>8.5750000000000011</v>
      </c>
      <c r="AQ26" s="63">
        <f t="shared" si="3"/>
        <v>7.7249999999999996</v>
      </c>
      <c r="AR26" s="19">
        <f t="shared" si="3"/>
        <v>8.4</v>
      </c>
      <c r="AS26" s="21">
        <f t="shared" si="3"/>
        <v>9.0750000000000011</v>
      </c>
      <c r="AT26" s="63">
        <f t="shared" si="3"/>
        <v>8.2249999999999996</v>
      </c>
      <c r="AU26" s="19">
        <f t="shared" si="3"/>
        <v>8.9</v>
      </c>
      <c r="AV26" s="21">
        <f t="shared" si="3"/>
        <v>9.5750000000000011</v>
      </c>
      <c r="AW26" s="63">
        <f>AH64-0.5</f>
        <v>8.7249999999999996</v>
      </c>
      <c r="AX26" s="19">
        <f>AI64-0.5</f>
        <v>9.4</v>
      </c>
      <c r="AY26" s="21">
        <f>AJ64-0.5</f>
        <v>10.075000000000001</v>
      </c>
      <c r="AZ26" s="186"/>
      <c r="BA26" s="187"/>
      <c r="BC26" s="153"/>
      <c r="BD26" s="523" t="s">
        <v>609</v>
      </c>
    </row>
    <row r="27" spans="1:56" ht="19.7" customHeight="1" x14ac:dyDescent="0.2">
      <c r="A27" s="902"/>
      <c r="B27"/>
      <c r="C27" s="843">
        <v>3</v>
      </c>
      <c r="D27" s="795" t="s">
        <v>66</v>
      </c>
      <c r="E27" s="791" t="s">
        <v>16</v>
      </c>
      <c r="F27" s="822" t="s">
        <v>156</v>
      </c>
      <c r="G27" s="971" t="s">
        <v>193</v>
      </c>
      <c r="H27" s="972"/>
      <c r="I27" s="972"/>
      <c r="J27" s="972"/>
      <c r="K27" s="972"/>
      <c r="L27" s="973"/>
      <c r="M27" s="962" t="s">
        <v>194</v>
      </c>
      <c r="N27" s="963"/>
      <c r="O27" s="963"/>
      <c r="P27" s="963"/>
      <c r="Q27" s="963"/>
      <c r="R27" s="964"/>
      <c r="S27" s="971" t="s">
        <v>195</v>
      </c>
      <c r="T27" s="972"/>
      <c r="U27" s="972"/>
      <c r="V27" s="972"/>
      <c r="W27" s="972"/>
      <c r="X27" s="973"/>
      <c r="Y27" s="180"/>
      <c r="Z27" s="181"/>
      <c r="AB27" s="902"/>
      <c r="AC27"/>
      <c r="AD27" s="843">
        <v>3</v>
      </c>
      <c r="AE27" s="795" t="s">
        <v>66</v>
      </c>
      <c r="AF27" s="791" t="s">
        <v>16</v>
      </c>
      <c r="AG27" s="822" t="s">
        <v>156</v>
      </c>
      <c r="AH27" s="971" t="s">
        <v>193</v>
      </c>
      <c r="AI27" s="972"/>
      <c r="AJ27" s="972"/>
      <c r="AK27" s="972"/>
      <c r="AL27" s="972"/>
      <c r="AM27" s="973"/>
      <c r="AN27" s="974" t="s">
        <v>194</v>
      </c>
      <c r="AO27" s="974"/>
      <c r="AP27" s="974"/>
      <c r="AQ27" s="974"/>
      <c r="AR27" s="974"/>
      <c r="AS27" s="975"/>
      <c r="AT27" s="965" t="s">
        <v>195</v>
      </c>
      <c r="AU27" s="965"/>
      <c r="AV27" s="965"/>
      <c r="AW27" s="965"/>
      <c r="AX27" s="965"/>
      <c r="AY27" s="966"/>
      <c r="AZ27" s="180"/>
      <c r="BA27" s="181"/>
    </row>
    <row r="28" spans="1:56" ht="19.7" customHeight="1" x14ac:dyDescent="0.2">
      <c r="A28" s="902"/>
      <c r="B28"/>
      <c r="C28" s="845"/>
      <c r="D28" s="796"/>
      <c r="E28" s="792"/>
      <c r="F28" s="794"/>
      <c r="G28" s="220">
        <f>'JUGEND-DOSB 2020'!E20*$BC$28</f>
        <v>10.4</v>
      </c>
      <c r="H28" s="221">
        <f>'JUGEND-DOSB 2020'!F20*$BC$28</f>
        <v>9.23</v>
      </c>
      <c r="I28" s="72">
        <f>'JUGEND-DOSB 2020'!G20*$BC$28</f>
        <v>8.19</v>
      </c>
      <c r="J28" s="222">
        <f>'JUGEND-DOSB 2020'!H20*$BC$28</f>
        <v>9.620000000000001</v>
      </c>
      <c r="K28" s="221">
        <f>'JUGEND-DOSB 2020'!I20*$BC$28</f>
        <v>8.58</v>
      </c>
      <c r="L28" s="72">
        <f>'JUGEND-DOSB 2020'!J20*$BC$28</f>
        <v>7.41</v>
      </c>
      <c r="M28" s="222">
        <f>'JUGEND-DOSB 2020'!K20*$BC$28</f>
        <v>14.3</v>
      </c>
      <c r="N28" s="221">
        <f>'JUGEND-DOSB 2020'!L20*$BC$28</f>
        <v>13.13</v>
      </c>
      <c r="O28" s="72">
        <f>'JUGEND-DOSB 2020'!M20*$BC$28</f>
        <v>11.83</v>
      </c>
      <c r="P28" s="222">
        <f>'JUGEND-DOSB 2020'!N20*$BC$28</f>
        <v>13.78</v>
      </c>
      <c r="Q28" s="221">
        <f>'JUGEND-DOSB 2020'!O20*$BC$28</f>
        <v>12.48</v>
      </c>
      <c r="R28" s="72">
        <f>'JUGEND-DOSB 2020'!P20*$BC$28</f>
        <v>11.05</v>
      </c>
      <c r="S28" s="222">
        <f>'JUGEND-DOSB 2020'!Q20*$BC$28</f>
        <v>24.180000000000003</v>
      </c>
      <c r="T28" s="221">
        <f>'JUGEND-DOSB 2020'!R20*$BC$28</f>
        <v>22.1</v>
      </c>
      <c r="U28" s="72">
        <f>'JUGEND-DOSB 2020'!S20*$BC$28</f>
        <v>20.150000000000002</v>
      </c>
      <c r="V28" s="222">
        <f>'JUGEND-DOSB 2020'!T20*$BC$28</f>
        <v>22.880000000000003</v>
      </c>
      <c r="W28" s="221">
        <f>'JUGEND-DOSB 2020'!U20*$BC$28</f>
        <v>21.19</v>
      </c>
      <c r="X28" s="223">
        <f>'JUGEND-DOSB 2020'!V20*$BC$28</f>
        <v>19.5</v>
      </c>
      <c r="Y28" s="182"/>
      <c r="Z28" s="188"/>
      <c r="AB28" s="902"/>
      <c r="AC28"/>
      <c r="AD28" s="845"/>
      <c r="AE28" s="796"/>
      <c r="AF28" s="792"/>
      <c r="AG28" s="794"/>
      <c r="AH28" s="70">
        <f>'JUGEND-DOSB 2020'!E51*$BC$28</f>
        <v>10.01</v>
      </c>
      <c r="AI28" s="35">
        <f>'JUGEND-DOSB 2020'!F51*$BC$28</f>
        <v>8.84</v>
      </c>
      <c r="AJ28" s="72">
        <f>'JUGEND-DOSB 2020'!G51*$BC$28</f>
        <v>7.8000000000000007</v>
      </c>
      <c r="AK28" s="224">
        <f>'JUGEND-DOSB 2020'!H51*$BC$28</f>
        <v>9.3600000000000012</v>
      </c>
      <c r="AL28" s="35">
        <f>'JUGEND-DOSB 2020'!I51*$BC$28</f>
        <v>8.32</v>
      </c>
      <c r="AM28" s="72">
        <f>'JUGEND-DOSB 2020'!J51*$BC$28</f>
        <v>7.41</v>
      </c>
      <c r="AN28" s="224">
        <f>'JUGEND-DOSB 2020'!K51*$BC$28</f>
        <v>13.39</v>
      </c>
      <c r="AO28" s="35">
        <f>'JUGEND-DOSB 2020'!L51*$BC$28</f>
        <v>12.090000000000002</v>
      </c>
      <c r="AP28" s="72">
        <f>'JUGEND-DOSB 2020'!M51*$BC$28</f>
        <v>10.920000000000002</v>
      </c>
      <c r="AQ28" s="224">
        <f>'JUGEND-DOSB 2020'!N51*$BC$28</f>
        <v>12.61</v>
      </c>
      <c r="AR28" s="35">
        <f>'JUGEND-DOSB 2020'!O51*$BC$28</f>
        <v>11.57</v>
      </c>
      <c r="AS28" s="72">
        <f>'JUGEND-DOSB 2020'!P51*$BC$28</f>
        <v>10.53</v>
      </c>
      <c r="AT28" s="224">
        <f>'JUGEND-DOSB 2020'!Q51*$BC$28</f>
        <v>22.1</v>
      </c>
      <c r="AU28" s="35">
        <f>'JUGEND-DOSB 2020'!R51*$BC$28</f>
        <v>20.02</v>
      </c>
      <c r="AV28" s="72">
        <f>'JUGEND-DOSB 2020'!S51*$BC$28</f>
        <v>18.330000000000002</v>
      </c>
      <c r="AW28" s="224">
        <f>'JUGEND-DOSB 2020'!T51*$BC$28</f>
        <v>21.19</v>
      </c>
      <c r="AX28" s="35">
        <f>'JUGEND-DOSB 2020'!U51*$BC$28</f>
        <v>19.240000000000002</v>
      </c>
      <c r="AY28" s="72">
        <f>'JUGEND-DOSB 2020'!V51*$BC$28</f>
        <v>17.55</v>
      </c>
      <c r="AZ28" s="182"/>
      <c r="BA28" s="188"/>
      <c r="BC28" s="143">
        <v>1.3</v>
      </c>
      <c r="BD28" s="148" t="s">
        <v>156</v>
      </c>
    </row>
    <row r="29" spans="1:56" ht="19.7" customHeight="1" x14ac:dyDescent="0.2">
      <c r="A29" s="902"/>
      <c r="B29"/>
      <c r="C29" s="845"/>
      <c r="D29" s="796"/>
      <c r="E29" s="106" t="s">
        <v>17</v>
      </c>
      <c r="F29" s="27" t="s">
        <v>158</v>
      </c>
      <c r="G29" s="70">
        <f>'JUGEND-DOSB 2020'!E21*$BC$29</f>
        <v>60.45</v>
      </c>
      <c r="H29" s="35">
        <f>'JUGEND-DOSB 2020'!F21*$BC$29</f>
        <v>50.050000000000004</v>
      </c>
      <c r="I29" s="72">
        <f>'JUGEND-DOSB 2020'!G21*$BC$29</f>
        <v>39.65</v>
      </c>
      <c r="J29" s="224">
        <f>'JUGEND-DOSB 2020'!H21*$BC$29</f>
        <v>54.6</v>
      </c>
      <c r="K29" s="35">
        <f>'JUGEND-DOSB 2020'!I21*$BC$29</f>
        <v>44.2</v>
      </c>
      <c r="L29" s="72">
        <f>'JUGEND-DOSB 2020'!J21*$BC$29</f>
        <v>36.4</v>
      </c>
      <c r="M29" s="224">
        <f>'JUGEND-DOSB 2020'!K21*$BC$29</f>
        <v>50.7</v>
      </c>
      <c r="N29" s="35">
        <f>'JUGEND-DOSB 2020'!L21*$BC$29</f>
        <v>40.950000000000003</v>
      </c>
      <c r="O29" s="72">
        <f>'JUGEND-DOSB 2020'!M21*$BC$29</f>
        <v>33.15</v>
      </c>
      <c r="P29" s="224">
        <f>'JUGEND-DOSB 2020'!N21*$BC$29</f>
        <v>45.5</v>
      </c>
      <c r="Q29" s="35">
        <f>'JUGEND-DOSB 2020'!O21*$BC$29</f>
        <v>37.700000000000003</v>
      </c>
      <c r="R29" s="72">
        <f>'JUGEND-DOSB 2020'!P21*$BC$29</f>
        <v>30.55</v>
      </c>
      <c r="S29" s="224">
        <f>'JUGEND-DOSB 2020'!Q21*$BC$29</f>
        <v>42.9</v>
      </c>
      <c r="T29" s="35">
        <f>'JUGEND-DOSB 2020'!R21*$BC$29</f>
        <v>35.75</v>
      </c>
      <c r="U29" s="72">
        <f>'JUGEND-DOSB 2020'!S21*$BC$29</f>
        <v>27.95</v>
      </c>
      <c r="V29" s="224">
        <f>'JUGEND-DOSB 2020'!T21*$BC$29</f>
        <v>39.65</v>
      </c>
      <c r="W29" s="35">
        <f>'JUGEND-DOSB 2020'!U21*$BC$29</f>
        <v>33.15</v>
      </c>
      <c r="X29" s="72">
        <f>'JUGEND-DOSB 2020'!V21*$BC$29</f>
        <v>26</v>
      </c>
      <c r="Y29" s="182"/>
      <c r="Z29" s="188"/>
      <c r="AB29" s="902"/>
      <c r="AC29"/>
      <c r="AD29" s="845"/>
      <c r="AE29" s="796"/>
      <c r="AF29" s="106" t="s">
        <v>17</v>
      </c>
      <c r="AG29" s="27" t="s">
        <v>158</v>
      </c>
      <c r="AH29" s="70">
        <f>'JUGEND-DOSB 2020'!E52*$BC$29</f>
        <v>59.800000000000004</v>
      </c>
      <c r="AI29" s="35">
        <f>'JUGEND-DOSB 2020'!F52*$BC$29</f>
        <v>49.4</v>
      </c>
      <c r="AJ29" s="72">
        <f>'JUGEND-DOSB 2020'!G52*$BC$29</f>
        <v>39</v>
      </c>
      <c r="AK29" s="224">
        <f>'JUGEND-DOSB 2020'!H52*$BC$29</f>
        <v>53.300000000000004</v>
      </c>
      <c r="AL29" s="35">
        <f>'JUGEND-DOSB 2020'!I52*$BC$29</f>
        <v>42.9</v>
      </c>
      <c r="AM29" s="72">
        <f>'JUGEND-DOSB 2020'!J52*$BC$29</f>
        <v>33.800000000000004</v>
      </c>
      <c r="AN29" s="224">
        <f>'JUGEND-DOSB 2020'!K52*$BC$29</f>
        <v>46.800000000000004</v>
      </c>
      <c r="AO29" s="35">
        <f>'JUGEND-DOSB 2020'!L52*$BC$29</f>
        <v>37.700000000000003</v>
      </c>
      <c r="AP29" s="72">
        <f>'JUGEND-DOSB 2020'!M52*$BC$29</f>
        <v>29.25</v>
      </c>
      <c r="AQ29" s="224">
        <f>'JUGEND-DOSB 2020'!N52*$BC$29</f>
        <v>42.9</v>
      </c>
      <c r="AR29" s="35">
        <f>'JUGEND-DOSB 2020'!O52*$BC$29</f>
        <v>35.1</v>
      </c>
      <c r="AS29" s="72">
        <f>'JUGEND-DOSB 2020'!P52*$BC$29</f>
        <v>27.3</v>
      </c>
      <c r="AT29" s="224">
        <f>'JUGEND-DOSB 2020'!Q52*$BC$29</f>
        <v>40.300000000000004</v>
      </c>
      <c r="AU29" s="35">
        <f>'JUGEND-DOSB 2020'!R52*$BC$29</f>
        <v>33.15</v>
      </c>
      <c r="AV29" s="72">
        <f>'JUGEND-DOSB 2020'!S52*$BC$29</f>
        <v>26</v>
      </c>
      <c r="AW29" s="224">
        <f>'JUGEND-DOSB 2020'!T52*$BC$29</f>
        <v>38.35</v>
      </c>
      <c r="AX29" s="35">
        <f>'JUGEND-DOSB 2020'!U52*$BC$29</f>
        <v>31.85</v>
      </c>
      <c r="AY29" s="72">
        <f>'JUGEND-DOSB 2020'!V52*$BC$29</f>
        <v>24.7</v>
      </c>
      <c r="AZ29" s="182"/>
      <c r="BA29" s="188"/>
      <c r="BC29" s="143">
        <v>1.3</v>
      </c>
      <c r="BD29" s="146" t="s">
        <v>158</v>
      </c>
    </row>
    <row r="30" spans="1:56" ht="19.7" customHeight="1" thickBot="1" x14ac:dyDescent="0.25">
      <c r="A30" s="902"/>
      <c r="B30"/>
      <c r="C30" s="845"/>
      <c r="D30" s="796"/>
      <c r="E30" s="106" t="s">
        <v>21</v>
      </c>
      <c r="F30" s="27" t="s">
        <v>437</v>
      </c>
      <c r="G30" s="225"/>
      <c r="H30" s="226"/>
      <c r="I30" s="227"/>
      <c r="J30" s="224">
        <f>'JUGEND-DOSB 2020'!H22*$BC$30</f>
        <v>45.1</v>
      </c>
      <c r="K30" s="35">
        <f>'JUGEND-DOSB 2020'!I22*$BC$30</f>
        <v>39.6</v>
      </c>
      <c r="L30" s="72">
        <f>'JUGEND-DOSB 2020'!J22*$BC$30</f>
        <v>34.1</v>
      </c>
      <c r="M30" s="224">
        <f>'JUGEND-DOSB 2020'!K22*$BC$30</f>
        <v>40.700000000000003</v>
      </c>
      <c r="N30" s="35">
        <f>'JUGEND-DOSB 2020'!L22*$BC$30</f>
        <v>35.200000000000003</v>
      </c>
      <c r="O30" s="72">
        <f>'JUGEND-DOSB 2020'!M22*$BC$30</f>
        <v>29.700000000000003</v>
      </c>
      <c r="P30" s="224">
        <f>'JUGEND-DOSB 2020'!N22*$BC$30</f>
        <v>34.1</v>
      </c>
      <c r="Q30" s="35">
        <f>'JUGEND-DOSB 2020'!O22*$BC$30</f>
        <v>29.700000000000003</v>
      </c>
      <c r="R30" s="72">
        <f>'JUGEND-DOSB 2020'!P22*$BC$30</f>
        <v>25.85</v>
      </c>
      <c r="S30" s="224">
        <f>'JUGEND-DOSB 2020'!Q22*$BC$30</f>
        <v>29.700000000000003</v>
      </c>
      <c r="T30" s="35">
        <f>'JUGEND-DOSB 2020'!R22*$BC$30</f>
        <v>26.950000000000003</v>
      </c>
      <c r="U30" s="72">
        <f>'JUGEND-DOSB 2020'!S22*$BC$30</f>
        <v>23.650000000000002</v>
      </c>
      <c r="V30" s="224">
        <f>'JUGEND-DOSB 2020'!T22*$BC$30</f>
        <v>27.500000000000004</v>
      </c>
      <c r="W30" s="35">
        <f>'JUGEND-DOSB 2020'!U22*$BC$30</f>
        <v>24.750000000000004</v>
      </c>
      <c r="X30" s="72">
        <f>'JUGEND-DOSB 2020'!V22*$BC$30</f>
        <v>22</v>
      </c>
      <c r="Y30" s="186"/>
      <c r="Z30" s="187"/>
      <c r="AB30" s="902"/>
      <c r="AC30"/>
      <c r="AD30" s="845"/>
      <c r="AE30" s="796"/>
      <c r="AF30" s="106" t="s">
        <v>21</v>
      </c>
      <c r="AG30" s="27" t="s">
        <v>437</v>
      </c>
      <c r="AH30" s="260"/>
      <c r="AI30" s="261"/>
      <c r="AJ30" s="262"/>
      <c r="AK30" s="258">
        <f>'JUGEND-DOSB 2020'!H53*$BC$30</f>
        <v>41.800000000000004</v>
      </c>
      <c r="AL30" s="246">
        <f>'JUGEND-DOSB 2020'!I53*$BC$30</f>
        <v>36.300000000000004</v>
      </c>
      <c r="AM30" s="247">
        <f>'JUGEND-DOSB 2020'!J53*$BC$30</f>
        <v>30.800000000000004</v>
      </c>
      <c r="AN30" s="258">
        <f>'JUGEND-DOSB 2020'!K53*$BC$30</f>
        <v>38.5</v>
      </c>
      <c r="AO30" s="246">
        <f>'JUGEND-DOSB 2020'!L53*$BC$30</f>
        <v>33.550000000000004</v>
      </c>
      <c r="AP30" s="247">
        <f>'JUGEND-DOSB 2020'!M53*$BC$30</f>
        <v>28.6</v>
      </c>
      <c r="AQ30" s="258">
        <f>'JUGEND-DOSB 2020'!N53*$BC$30</f>
        <v>32.450000000000003</v>
      </c>
      <c r="AR30" s="246">
        <f>'JUGEND-DOSB 2020'!O53*$BC$30</f>
        <v>28.6</v>
      </c>
      <c r="AS30" s="247">
        <f>'JUGEND-DOSB 2020'!P53*$BC$30</f>
        <v>24.750000000000004</v>
      </c>
      <c r="AT30" s="258">
        <f>'JUGEND-DOSB 2020'!Q53*$BC$30</f>
        <v>26.400000000000002</v>
      </c>
      <c r="AU30" s="246">
        <f>'JUGEND-DOSB 2020'!R53*$BC$30</f>
        <v>23.650000000000002</v>
      </c>
      <c r="AV30" s="247">
        <f>'JUGEND-DOSB 2020'!S53*$BC$30</f>
        <v>20.900000000000002</v>
      </c>
      <c r="AW30" s="258">
        <f>'JUGEND-DOSB 2020'!T53*$BC$30</f>
        <v>24.200000000000003</v>
      </c>
      <c r="AX30" s="246">
        <f>'JUGEND-DOSB 2020'!U53*$BC$30</f>
        <v>21.450000000000003</v>
      </c>
      <c r="AY30" s="247">
        <f>'JUGEND-DOSB 2020'!V53*$BC$30</f>
        <v>18.700000000000003</v>
      </c>
      <c r="AZ30" s="186"/>
      <c r="BA30" s="187"/>
      <c r="BC30" s="143">
        <v>1.1000000000000001</v>
      </c>
      <c r="BD30" s="146" t="s">
        <v>157</v>
      </c>
    </row>
    <row r="31" spans="1:56" ht="19.7" customHeight="1" x14ac:dyDescent="0.2">
      <c r="A31" s="902"/>
      <c r="B31"/>
      <c r="C31" s="843">
        <v>4</v>
      </c>
      <c r="D31" s="795" t="s">
        <v>67</v>
      </c>
      <c r="E31" s="601" t="s">
        <v>16</v>
      </c>
      <c r="F31" s="22" t="s">
        <v>439</v>
      </c>
      <c r="G31" s="128"/>
      <c r="H31" s="129"/>
      <c r="I31" s="130"/>
      <c r="J31" s="131"/>
      <c r="K31" s="129"/>
      <c r="L31" s="130"/>
      <c r="M31" s="56">
        <f>'JUGEND-DOSB 2020'!K24*$BC$31</f>
        <v>0.52</v>
      </c>
      <c r="N31" s="7">
        <f>'JUGEND-DOSB 2020'!L24*$BC$31</f>
        <v>0.58500000000000008</v>
      </c>
      <c r="O31" s="9">
        <f>'JUGEND-DOSB 2020'!M24*$BC$31</f>
        <v>0.65</v>
      </c>
      <c r="P31" s="56">
        <f>'JUGEND-DOSB 2020'!N24*$BC$31</f>
        <v>0.58500000000000008</v>
      </c>
      <c r="Q31" s="7">
        <f>'JUGEND-DOSB 2020'!O24*$BC$31</f>
        <v>0.65</v>
      </c>
      <c r="R31" s="9">
        <f>'JUGEND-DOSB 2020'!P24*$BC$31</f>
        <v>0.71500000000000008</v>
      </c>
      <c r="S31" s="56">
        <f>'JUGEND-DOSB 2020'!Q24*$BC$31</f>
        <v>0.61749999999999994</v>
      </c>
      <c r="T31" s="7">
        <f>'JUGEND-DOSB 2020'!R24*$BC$31</f>
        <v>0.68250000000000011</v>
      </c>
      <c r="U31" s="9">
        <f>'JUGEND-DOSB 2020'!S24*$BC$31</f>
        <v>0.74749999999999994</v>
      </c>
      <c r="V31" s="56">
        <f>'JUGEND-DOSB 2020'!T24*$BC$31</f>
        <v>0.68250000000000011</v>
      </c>
      <c r="W31" s="7">
        <f>'JUGEND-DOSB 2020'!U24*$BC$31</f>
        <v>0.74749999999999994</v>
      </c>
      <c r="X31" s="9">
        <f>'JUGEND-DOSB 2020'!V24*$BC$31</f>
        <v>0.8125</v>
      </c>
      <c r="Y31" s="180"/>
      <c r="Z31" s="181"/>
      <c r="AB31" s="902"/>
      <c r="AC31"/>
      <c r="AD31" s="843">
        <v>4</v>
      </c>
      <c r="AE31" s="795" t="s">
        <v>67</v>
      </c>
      <c r="AF31" s="601" t="s">
        <v>16</v>
      </c>
      <c r="AG31" s="22" t="s">
        <v>439</v>
      </c>
      <c r="AH31" s="136"/>
      <c r="AI31" s="137"/>
      <c r="AJ31" s="138"/>
      <c r="AK31" s="139"/>
      <c r="AL31" s="137"/>
      <c r="AM31" s="138"/>
      <c r="AN31" s="134">
        <f>'JUGEND-DOSB 2020'!K55*$BC$31</f>
        <v>0.55249999999999999</v>
      </c>
      <c r="AO31" s="132">
        <f>'JUGEND-DOSB 2020'!L55*$BC$31</f>
        <v>0.61749999999999994</v>
      </c>
      <c r="AP31" s="133">
        <f>'JUGEND-DOSB 2020'!M55*$BC$31</f>
        <v>0.68250000000000011</v>
      </c>
      <c r="AQ31" s="134">
        <f>'JUGEND-DOSB 2020'!N55*$BC$31</f>
        <v>0.61749999999999994</v>
      </c>
      <c r="AR31" s="132">
        <f>'JUGEND-DOSB 2020'!O55*$BC$31</f>
        <v>0.68250000000000011</v>
      </c>
      <c r="AS31" s="133">
        <f>'JUGEND-DOSB 2020'!P55*$BC$31</f>
        <v>0.74749999999999994</v>
      </c>
      <c r="AT31" s="134">
        <f>'JUGEND-DOSB 2020'!Q55*$BC$31</f>
        <v>0.71500000000000008</v>
      </c>
      <c r="AU31" s="132">
        <f>'JUGEND-DOSB 2020'!R55*$BC$31</f>
        <v>0.78</v>
      </c>
      <c r="AV31" s="133">
        <f>'JUGEND-DOSB 2020'!S55*$BC$31</f>
        <v>0.84500000000000008</v>
      </c>
      <c r="AW31" s="134">
        <f>'JUGEND-DOSB 2020'!T55*$BC$31</f>
        <v>0.78</v>
      </c>
      <c r="AX31" s="132">
        <f>'JUGEND-DOSB 2020'!U55*$BC$31</f>
        <v>0.84500000000000008</v>
      </c>
      <c r="AY31" s="133">
        <f>'JUGEND-DOSB 2020'!V55*$BC$31</f>
        <v>0.90999999999999992</v>
      </c>
      <c r="AZ31" s="180"/>
      <c r="BA31" s="181"/>
      <c r="BC31" s="143">
        <v>0.65</v>
      </c>
      <c r="BD31" s="146" t="s">
        <v>20</v>
      </c>
    </row>
    <row r="32" spans="1:56" ht="19.7" customHeight="1" x14ac:dyDescent="0.2">
      <c r="A32" s="902"/>
      <c r="B32"/>
      <c r="C32" s="845"/>
      <c r="D32" s="796"/>
      <c r="E32" s="105" t="s">
        <v>17</v>
      </c>
      <c r="F32" s="104" t="s">
        <v>509</v>
      </c>
      <c r="G32" s="67">
        <f t="shared" ref="G32:L32" si="4">J32-0.2</f>
        <v>1.21</v>
      </c>
      <c r="H32" s="29">
        <f t="shared" si="4"/>
        <v>1.42</v>
      </c>
      <c r="I32" s="38">
        <f t="shared" si="4"/>
        <v>1.63</v>
      </c>
      <c r="J32" s="67">
        <f t="shared" si="4"/>
        <v>1.41</v>
      </c>
      <c r="K32" s="29">
        <f t="shared" si="4"/>
        <v>1.6199999999999999</v>
      </c>
      <c r="L32" s="38">
        <f t="shared" si="4"/>
        <v>1.8299999999999998</v>
      </c>
      <c r="M32" s="67">
        <f>'JUGEND-DOSB 2020'!K26*$BC$32</f>
        <v>1.6099999999999999</v>
      </c>
      <c r="N32" s="29">
        <f>'JUGEND-DOSB 2020'!L26*$BC$32</f>
        <v>1.8199999999999998</v>
      </c>
      <c r="O32" s="38">
        <f>'JUGEND-DOSB 2020'!M26*$BC$32</f>
        <v>2.0299999999999998</v>
      </c>
      <c r="P32" s="67">
        <f>'JUGEND-DOSB 2020'!N26*$BC$32</f>
        <v>1.9599999999999997</v>
      </c>
      <c r="Q32" s="29">
        <f>'JUGEND-DOSB 2020'!O26*$BC$32</f>
        <v>2.17</v>
      </c>
      <c r="R32" s="38">
        <f>'JUGEND-DOSB 2020'!P26*$BC$32</f>
        <v>2.38</v>
      </c>
      <c r="S32" s="67">
        <f>'JUGEND-DOSB 2020'!Q26*$BC$32</f>
        <v>2.2399999999999998</v>
      </c>
      <c r="T32" s="29">
        <f>'JUGEND-DOSB 2020'!R26*$BC$32</f>
        <v>2.4499999999999997</v>
      </c>
      <c r="U32" s="38">
        <f>'JUGEND-DOSB 2020'!S26*$BC$32</f>
        <v>2.6599999999999997</v>
      </c>
      <c r="V32" s="67">
        <f>'JUGEND-DOSB 2020'!T26*$BC$32</f>
        <v>2.38</v>
      </c>
      <c r="W32" s="29">
        <f>'JUGEND-DOSB 2020'!U26*$BC$32</f>
        <v>2.59</v>
      </c>
      <c r="X32" s="38">
        <f>'JUGEND-DOSB 2020'!V26*$BC$32</f>
        <v>2.8</v>
      </c>
      <c r="Y32" s="182"/>
      <c r="Z32" s="188"/>
      <c r="AB32" s="902"/>
      <c r="AC32"/>
      <c r="AD32" s="845"/>
      <c r="AE32" s="796"/>
      <c r="AF32" s="105" t="s">
        <v>17</v>
      </c>
      <c r="AG32" s="104" t="s">
        <v>509</v>
      </c>
      <c r="AH32" s="67">
        <f t="shared" ref="AH32:AM32" si="5">AK32-0.2</f>
        <v>1.42</v>
      </c>
      <c r="AI32" s="29">
        <f t="shared" si="5"/>
        <v>1.63</v>
      </c>
      <c r="AJ32" s="38">
        <f t="shared" si="5"/>
        <v>1.8399999999999996</v>
      </c>
      <c r="AK32" s="67">
        <f t="shared" si="5"/>
        <v>1.6199999999999999</v>
      </c>
      <c r="AL32" s="29">
        <f t="shared" si="5"/>
        <v>1.8299999999999998</v>
      </c>
      <c r="AM32" s="38">
        <f t="shared" si="5"/>
        <v>2.0399999999999996</v>
      </c>
      <c r="AN32" s="67">
        <f>'JUGEND-DOSB 2020'!K57*$BC$32</f>
        <v>1.8199999999999998</v>
      </c>
      <c r="AO32" s="29">
        <f>'JUGEND-DOSB 2020'!L57*$BC$32</f>
        <v>2.0299999999999998</v>
      </c>
      <c r="AP32" s="38">
        <f>'JUGEND-DOSB 2020'!M57*$BC$32</f>
        <v>2.2399999999999998</v>
      </c>
      <c r="AQ32" s="67">
        <f>'JUGEND-DOSB 2020'!N57*$BC$32</f>
        <v>2.2399999999999998</v>
      </c>
      <c r="AR32" s="29">
        <f>'JUGEND-DOSB 2020'!O57*$BC$32</f>
        <v>2.4499999999999997</v>
      </c>
      <c r="AS32" s="38">
        <f>'JUGEND-DOSB 2020'!P57*$BC$32</f>
        <v>2.6599999999999997</v>
      </c>
      <c r="AT32" s="67">
        <f>'JUGEND-DOSB 2020'!Q57*$BC$32</f>
        <v>2.6599999999999997</v>
      </c>
      <c r="AU32" s="29">
        <f>'JUGEND-DOSB 2020'!R57*$BC$32</f>
        <v>2.8699999999999997</v>
      </c>
      <c r="AV32" s="38">
        <f>'JUGEND-DOSB 2020'!S57*$BC$32</f>
        <v>3.08</v>
      </c>
      <c r="AW32" s="67">
        <f>'JUGEND-DOSB 2020'!T57*$BC$32</f>
        <v>3.01</v>
      </c>
      <c r="AX32" s="29">
        <f>'JUGEND-DOSB 2020'!U57*$BC$32</f>
        <v>3.2199999999999998</v>
      </c>
      <c r="AY32" s="38">
        <f>'JUGEND-DOSB 2020'!V57*$BC$32</f>
        <v>3.43</v>
      </c>
      <c r="AZ32" s="182"/>
      <c r="BA32" s="188"/>
      <c r="BC32" s="143">
        <v>0.7</v>
      </c>
      <c r="BD32" s="146" t="s">
        <v>163</v>
      </c>
    </row>
    <row r="33" spans="1:56" ht="19.7" customHeight="1" x14ac:dyDescent="0.2">
      <c r="A33" s="902"/>
      <c r="B33"/>
      <c r="C33" s="845"/>
      <c r="D33" s="796"/>
      <c r="E33" s="801" t="s">
        <v>21</v>
      </c>
      <c r="F33" s="793" t="s">
        <v>159</v>
      </c>
      <c r="G33" s="782" t="s">
        <v>424</v>
      </c>
      <c r="H33" s="783"/>
      <c r="I33" s="783"/>
      <c r="J33" s="783"/>
      <c r="K33" s="783"/>
      <c r="L33" s="783"/>
      <c r="M33" s="783"/>
      <c r="N33" s="783"/>
      <c r="O33" s="784"/>
      <c r="P33" s="782" t="s">
        <v>425</v>
      </c>
      <c r="Q33" s="783"/>
      <c r="R33" s="783"/>
      <c r="S33" s="783"/>
      <c r="T33" s="783"/>
      <c r="U33" s="783"/>
      <c r="V33" s="783"/>
      <c r="W33" s="783"/>
      <c r="X33" s="784"/>
      <c r="Y33" s="182"/>
      <c r="Z33" s="188"/>
      <c r="AB33" s="902"/>
      <c r="AC33"/>
      <c r="AD33" s="845"/>
      <c r="AE33" s="796"/>
      <c r="AF33" s="801" t="s">
        <v>21</v>
      </c>
      <c r="AG33" s="793" t="s">
        <v>159</v>
      </c>
      <c r="AH33" s="782" t="s">
        <v>424</v>
      </c>
      <c r="AI33" s="783"/>
      <c r="AJ33" s="783"/>
      <c r="AK33" s="783"/>
      <c r="AL33" s="783"/>
      <c r="AM33" s="783"/>
      <c r="AN33" s="783"/>
      <c r="AO33" s="783"/>
      <c r="AP33" s="784"/>
      <c r="AQ33" s="782" t="s">
        <v>425</v>
      </c>
      <c r="AR33" s="783"/>
      <c r="AS33" s="783"/>
      <c r="AT33" s="783"/>
      <c r="AU33" s="783"/>
      <c r="AV33" s="783"/>
      <c r="AW33" s="783"/>
      <c r="AX33" s="783"/>
      <c r="AY33" s="784"/>
      <c r="AZ33" s="182"/>
      <c r="BA33" s="188"/>
      <c r="BD33" s="148"/>
    </row>
    <row r="34" spans="1:56" ht="19.7" customHeight="1" thickBot="1" x14ac:dyDescent="0.25">
      <c r="A34" s="902"/>
      <c r="B34"/>
      <c r="C34" s="923"/>
      <c r="D34" s="796"/>
      <c r="E34" s="799"/>
      <c r="F34" s="800"/>
      <c r="G34" s="172">
        <v>10</v>
      </c>
      <c r="H34" s="173">
        <v>15</v>
      </c>
      <c r="I34" s="174">
        <v>20</v>
      </c>
      <c r="J34" s="172">
        <v>10</v>
      </c>
      <c r="K34" s="173">
        <v>15</v>
      </c>
      <c r="L34" s="174">
        <v>20</v>
      </c>
      <c r="M34" s="172">
        <v>10</v>
      </c>
      <c r="N34" s="173">
        <v>15</v>
      </c>
      <c r="O34" s="174">
        <v>20</v>
      </c>
      <c r="P34" s="172">
        <v>10</v>
      </c>
      <c r="Q34" s="173">
        <v>15</v>
      </c>
      <c r="R34" s="174">
        <v>20</v>
      </c>
      <c r="S34" s="172">
        <v>10</v>
      </c>
      <c r="T34" s="173">
        <v>15</v>
      </c>
      <c r="U34" s="174">
        <v>20</v>
      </c>
      <c r="V34" s="172">
        <v>10</v>
      </c>
      <c r="W34" s="173">
        <v>15</v>
      </c>
      <c r="X34" s="174">
        <v>20</v>
      </c>
      <c r="Y34" s="186"/>
      <c r="Z34" s="187"/>
      <c r="AB34" s="902"/>
      <c r="AC34"/>
      <c r="AD34" s="845"/>
      <c r="AE34" s="796"/>
      <c r="AF34" s="792"/>
      <c r="AG34" s="794"/>
      <c r="AH34" s="42">
        <v>10</v>
      </c>
      <c r="AI34" s="43">
        <v>15</v>
      </c>
      <c r="AJ34" s="135">
        <v>20</v>
      </c>
      <c r="AK34" s="42">
        <v>10</v>
      </c>
      <c r="AL34" s="43">
        <v>15</v>
      </c>
      <c r="AM34" s="135">
        <v>20</v>
      </c>
      <c r="AN34" s="42">
        <v>10</v>
      </c>
      <c r="AO34" s="43">
        <v>15</v>
      </c>
      <c r="AP34" s="135">
        <v>20</v>
      </c>
      <c r="AQ34" s="42">
        <v>10</v>
      </c>
      <c r="AR34" s="43">
        <v>15</v>
      </c>
      <c r="AS34" s="135">
        <v>20</v>
      </c>
      <c r="AT34" s="42">
        <v>10</v>
      </c>
      <c r="AU34" s="43">
        <v>15</v>
      </c>
      <c r="AV34" s="135">
        <v>20</v>
      </c>
      <c r="AW34" s="42">
        <v>10</v>
      </c>
      <c r="AX34" s="43">
        <v>15</v>
      </c>
      <c r="AY34" s="135">
        <v>20</v>
      </c>
      <c r="AZ34" s="186"/>
      <c r="BA34" s="187"/>
      <c r="BD34" s="148"/>
    </row>
    <row r="35" spans="1:56" s="44" customFormat="1" ht="19.5" customHeight="1" thickBot="1" x14ac:dyDescent="0.3">
      <c r="A35" s="853" t="s">
        <v>495</v>
      </c>
      <c r="B35"/>
      <c r="C35" s="905" t="s">
        <v>51</v>
      </c>
      <c r="D35" s="906"/>
      <c r="E35" s="907"/>
      <c r="F35" s="907"/>
      <c r="G35" s="907" t="s">
        <v>616</v>
      </c>
      <c r="H35" s="907"/>
      <c r="I35" s="907"/>
      <c r="J35" s="907"/>
      <c r="K35" s="907"/>
      <c r="L35" s="907"/>
      <c r="M35" s="907"/>
      <c r="N35" s="907"/>
      <c r="O35" s="907"/>
      <c r="P35" s="907"/>
      <c r="Q35" s="907"/>
      <c r="R35" s="908" t="s">
        <v>52</v>
      </c>
      <c r="S35" s="908"/>
      <c r="T35" s="908"/>
      <c r="U35" s="908"/>
      <c r="V35" s="908"/>
      <c r="W35" s="908"/>
      <c r="X35" s="908"/>
      <c r="Y35" s="802" t="s">
        <v>53</v>
      </c>
      <c r="Z35" s="803"/>
      <c r="AB35" s="853" t="s">
        <v>495</v>
      </c>
      <c r="AC35"/>
      <c r="AD35" s="905" t="s">
        <v>51</v>
      </c>
      <c r="AE35" s="906"/>
      <c r="AF35" s="907"/>
      <c r="AG35" s="907"/>
      <c r="AH35" s="907" t="s">
        <v>616</v>
      </c>
      <c r="AI35" s="907"/>
      <c r="AJ35" s="907"/>
      <c r="AK35" s="907"/>
      <c r="AL35" s="907"/>
      <c r="AM35" s="907"/>
      <c r="AN35" s="907"/>
      <c r="AO35" s="907"/>
      <c r="AP35" s="907"/>
      <c r="AQ35" s="907"/>
      <c r="AR35" s="907"/>
      <c r="AS35" s="908" t="s">
        <v>52</v>
      </c>
      <c r="AT35" s="908"/>
      <c r="AU35" s="908"/>
      <c r="AV35" s="908"/>
      <c r="AW35" s="908"/>
      <c r="AX35" s="908"/>
      <c r="AY35" s="908"/>
      <c r="AZ35" s="802" t="s">
        <v>53</v>
      </c>
      <c r="BA35" s="803"/>
      <c r="BC35" s="144"/>
      <c r="BD35" s="147"/>
    </row>
    <row r="36" spans="1:56" ht="15.75" thickBot="1" x14ac:dyDescent="0.25">
      <c r="A36" s="853"/>
      <c r="B36"/>
      <c r="C36" s="914" t="s">
        <v>585</v>
      </c>
      <c r="D36" s="915"/>
      <c r="E36" s="915"/>
      <c r="F36" s="915"/>
      <c r="G36" s="915"/>
      <c r="H36" s="915"/>
      <c r="I36" s="916"/>
      <c r="J36" s="917" t="s">
        <v>68</v>
      </c>
      <c r="K36" s="918"/>
      <c r="L36" s="918"/>
      <c r="M36" s="918"/>
      <c r="N36" s="918"/>
      <c r="O36" s="918"/>
      <c r="P36" s="918"/>
      <c r="Q36" s="919"/>
      <c r="R36" s="920" t="s">
        <v>69</v>
      </c>
      <c r="S36" s="921"/>
      <c r="T36" s="921"/>
      <c r="U36" s="921"/>
      <c r="V36" s="921"/>
      <c r="W36" s="921"/>
      <c r="X36" s="922"/>
      <c r="Y36" s="75" t="s">
        <v>70</v>
      </c>
      <c r="Z36" s="76"/>
      <c r="AA36" s="45"/>
      <c r="AB36" s="853"/>
      <c r="AC36"/>
      <c r="AD36" s="914" t="s">
        <v>585</v>
      </c>
      <c r="AE36" s="915"/>
      <c r="AF36" s="915"/>
      <c r="AG36" s="915"/>
      <c r="AH36" s="915"/>
      <c r="AI36" s="915"/>
      <c r="AJ36" s="916"/>
      <c r="AK36" s="917" t="s">
        <v>68</v>
      </c>
      <c r="AL36" s="918"/>
      <c r="AM36" s="918"/>
      <c r="AN36" s="918"/>
      <c r="AO36" s="918"/>
      <c r="AP36" s="918"/>
      <c r="AQ36" s="918"/>
      <c r="AR36" s="919"/>
      <c r="AS36" s="920" t="s">
        <v>69</v>
      </c>
      <c r="AT36" s="921"/>
      <c r="AU36" s="921"/>
      <c r="AV36" s="921"/>
      <c r="AW36" s="921"/>
      <c r="AX36" s="921"/>
      <c r="AY36" s="922"/>
      <c r="AZ36" s="75" t="s">
        <v>70</v>
      </c>
      <c r="BA36" s="76"/>
      <c r="BB36" s="45"/>
    </row>
    <row r="37" spans="1:56" ht="15" customHeight="1" thickBot="1" x14ac:dyDescent="0.3">
      <c r="A37" s="853"/>
      <c r="B37" s="44"/>
      <c r="C37" s="909" t="s">
        <v>71</v>
      </c>
      <c r="D37" s="910"/>
      <c r="E37" s="910"/>
      <c r="F37" s="910"/>
      <c r="G37" s="910"/>
      <c r="H37" s="910"/>
      <c r="I37" s="77"/>
      <c r="J37" s="911"/>
      <c r="K37" s="912"/>
      <c r="L37" s="912"/>
      <c r="M37" s="912"/>
      <c r="N37" s="912"/>
      <c r="O37" s="912"/>
      <c r="P37" s="912"/>
      <c r="Q37" s="913"/>
      <c r="R37" s="898" t="s">
        <v>72</v>
      </c>
      <c r="S37" s="899"/>
      <c r="T37" s="810"/>
      <c r="U37" s="810"/>
      <c r="V37" s="810"/>
      <c r="W37" s="810"/>
      <c r="X37" s="811"/>
      <c r="Y37" s="75" t="s">
        <v>73</v>
      </c>
      <c r="Z37" s="78" t="s">
        <v>54</v>
      </c>
      <c r="AA37" s="45"/>
      <c r="AB37" s="853"/>
      <c r="AC37" s="44"/>
      <c r="AD37" s="909" t="s">
        <v>71</v>
      </c>
      <c r="AE37" s="910"/>
      <c r="AF37" s="910"/>
      <c r="AG37" s="910"/>
      <c r="AH37" s="910"/>
      <c r="AI37" s="910"/>
      <c r="AJ37" s="77"/>
      <c r="AK37" s="911"/>
      <c r="AL37" s="912"/>
      <c r="AM37" s="912"/>
      <c r="AN37" s="912"/>
      <c r="AO37" s="912"/>
      <c r="AP37" s="912"/>
      <c r="AQ37" s="912"/>
      <c r="AR37" s="913"/>
      <c r="AS37" s="898" t="s">
        <v>72</v>
      </c>
      <c r="AT37" s="899"/>
      <c r="AU37" s="810"/>
      <c r="AV37" s="810"/>
      <c r="AW37" s="810"/>
      <c r="AX37" s="810"/>
      <c r="AY37" s="811"/>
      <c r="AZ37" s="75" t="s">
        <v>73</v>
      </c>
      <c r="BA37" s="78" t="s">
        <v>54</v>
      </c>
      <c r="BB37" s="45"/>
    </row>
    <row r="38" spans="1:56" ht="15" customHeight="1" thickBot="1" x14ac:dyDescent="0.25">
      <c r="A38" s="853"/>
      <c r="B38"/>
      <c r="C38" s="812" t="s">
        <v>74</v>
      </c>
      <c r="D38" s="813"/>
      <c r="E38" s="813"/>
      <c r="F38" s="813"/>
      <c r="G38" s="813"/>
      <c r="H38" s="813"/>
      <c r="I38" s="77"/>
      <c r="J38" s="807"/>
      <c r="K38" s="808"/>
      <c r="L38" s="808"/>
      <c r="M38" s="808"/>
      <c r="N38" s="808"/>
      <c r="O38" s="808"/>
      <c r="P38" s="808"/>
      <c r="Q38" s="809"/>
      <c r="R38" s="898" t="s">
        <v>75</v>
      </c>
      <c r="S38" s="899"/>
      <c r="T38" s="810"/>
      <c r="U38" s="810"/>
      <c r="V38" s="810"/>
      <c r="W38" s="810"/>
      <c r="X38" s="811"/>
      <c r="Y38" s="75" t="s">
        <v>76</v>
      </c>
      <c r="Z38" s="79"/>
      <c r="AA38" s="45"/>
      <c r="AB38" s="853"/>
      <c r="AC38"/>
      <c r="AD38" s="812" t="s">
        <v>74</v>
      </c>
      <c r="AE38" s="813"/>
      <c r="AF38" s="813"/>
      <c r="AG38" s="813"/>
      <c r="AH38" s="813"/>
      <c r="AI38" s="813"/>
      <c r="AJ38" s="77"/>
      <c r="AK38" s="807"/>
      <c r="AL38" s="808"/>
      <c r="AM38" s="808"/>
      <c r="AN38" s="808"/>
      <c r="AO38" s="808"/>
      <c r="AP38" s="808"/>
      <c r="AQ38" s="808"/>
      <c r="AR38" s="809"/>
      <c r="AS38" s="898" t="s">
        <v>75</v>
      </c>
      <c r="AT38" s="899"/>
      <c r="AU38" s="810"/>
      <c r="AV38" s="810"/>
      <c r="AW38" s="810"/>
      <c r="AX38" s="810"/>
      <c r="AY38" s="811"/>
      <c r="AZ38" s="75" t="s">
        <v>76</v>
      </c>
      <c r="BA38" s="79"/>
      <c r="BB38" s="45"/>
    </row>
    <row r="39" spans="1:56" ht="15.75" thickBot="1" x14ac:dyDescent="0.25">
      <c r="A39" s="853"/>
      <c r="B39"/>
      <c r="C39" s="812" t="s">
        <v>518</v>
      </c>
      <c r="D39" s="813"/>
      <c r="E39" s="813"/>
      <c r="F39" s="813"/>
      <c r="G39" s="813"/>
      <c r="H39" s="813"/>
      <c r="I39" s="77"/>
      <c r="J39" s="814"/>
      <c r="K39" s="815"/>
      <c r="L39" s="815"/>
      <c r="M39" s="815"/>
      <c r="N39" s="815"/>
      <c r="O39" s="815"/>
      <c r="P39" s="815"/>
      <c r="Q39" s="816"/>
      <c r="R39" s="898" t="s">
        <v>77</v>
      </c>
      <c r="S39" s="899"/>
      <c r="T39" s="810"/>
      <c r="U39" s="810"/>
      <c r="V39" s="810"/>
      <c r="W39" s="810"/>
      <c r="X39" s="811"/>
      <c r="Y39" s="75" t="s">
        <v>78</v>
      </c>
      <c r="Z39" s="79"/>
      <c r="AA39" s="45"/>
      <c r="AB39" s="853"/>
      <c r="AC39"/>
      <c r="AD39" s="812" t="s">
        <v>518</v>
      </c>
      <c r="AE39" s="813"/>
      <c r="AF39" s="813"/>
      <c r="AG39" s="813"/>
      <c r="AH39" s="813"/>
      <c r="AI39" s="813"/>
      <c r="AJ39" s="77"/>
      <c r="AK39" s="814"/>
      <c r="AL39" s="815"/>
      <c r="AM39" s="815"/>
      <c r="AN39" s="815"/>
      <c r="AO39" s="815"/>
      <c r="AP39" s="815"/>
      <c r="AQ39" s="815"/>
      <c r="AR39" s="816"/>
      <c r="AS39" s="898" t="s">
        <v>77</v>
      </c>
      <c r="AT39" s="899"/>
      <c r="AU39" s="810"/>
      <c r="AV39" s="810"/>
      <c r="AW39" s="810"/>
      <c r="AX39" s="810"/>
      <c r="AY39" s="811"/>
      <c r="AZ39" s="75" t="s">
        <v>78</v>
      </c>
      <c r="BA39" s="79"/>
      <c r="BB39" s="45"/>
    </row>
    <row r="40" spans="1:56" ht="15.75" thickBot="1" x14ac:dyDescent="0.25">
      <c r="A40" s="853"/>
      <c r="B40"/>
      <c r="C40" s="812" t="s">
        <v>586</v>
      </c>
      <c r="D40" s="813"/>
      <c r="E40" s="813"/>
      <c r="F40" s="813"/>
      <c r="G40" s="813"/>
      <c r="H40" s="813"/>
      <c r="I40" s="77"/>
      <c r="J40" s="80"/>
      <c r="K40" s="80"/>
      <c r="L40" s="80"/>
      <c r="M40" s="80"/>
      <c r="N40" s="80"/>
      <c r="O40" s="80"/>
      <c r="P40" s="80"/>
      <c r="Q40" s="80"/>
      <c r="R40" s="872" t="s">
        <v>79</v>
      </c>
      <c r="S40" s="873"/>
      <c r="T40" s="874"/>
      <c r="U40" s="874"/>
      <c r="V40" s="874"/>
      <c r="W40" s="874"/>
      <c r="X40" s="875"/>
      <c r="Y40" s="81"/>
      <c r="Z40" s="82"/>
      <c r="AA40" s="45"/>
      <c r="AB40" s="853"/>
      <c r="AC40"/>
      <c r="AD40" s="812" t="s">
        <v>586</v>
      </c>
      <c r="AE40" s="813"/>
      <c r="AF40" s="813"/>
      <c r="AG40" s="813"/>
      <c r="AH40" s="813"/>
      <c r="AI40" s="813"/>
      <c r="AJ40" s="77"/>
      <c r="AK40" s="80"/>
      <c r="AL40" s="80"/>
      <c r="AM40" s="80"/>
      <c r="AN40" s="80"/>
      <c r="AO40" s="80"/>
      <c r="AP40" s="80"/>
      <c r="AQ40" s="80"/>
      <c r="AR40" s="80"/>
      <c r="AS40" s="872" t="s">
        <v>79</v>
      </c>
      <c r="AT40" s="873"/>
      <c r="AU40" s="874"/>
      <c r="AV40" s="874"/>
      <c r="AW40" s="874"/>
      <c r="AX40" s="874"/>
      <c r="AY40" s="875"/>
      <c r="AZ40" s="81"/>
      <c r="BA40" s="82"/>
      <c r="BB40" s="45"/>
    </row>
    <row r="41" spans="1:56" ht="15" x14ac:dyDescent="0.2">
      <c r="A41" s="904">
        <v>21</v>
      </c>
      <c r="B41"/>
      <c r="C41" s="841" t="s">
        <v>587</v>
      </c>
      <c r="D41" s="813"/>
      <c r="E41" s="813"/>
      <c r="F41" s="813"/>
      <c r="G41" s="813"/>
      <c r="H41" s="813"/>
      <c r="I41" s="77"/>
      <c r="U41" s="45"/>
      <c r="W41" s="781" t="s">
        <v>631</v>
      </c>
      <c r="X41" s="781"/>
      <c r="Y41" s="781"/>
      <c r="Z41" s="781"/>
      <c r="AB41" s="904">
        <f>A41+1</f>
        <v>22</v>
      </c>
      <c r="AC41"/>
      <c r="AD41" s="841" t="s">
        <v>587</v>
      </c>
      <c r="AE41" s="813"/>
      <c r="AF41" s="813"/>
      <c r="AG41" s="813"/>
      <c r="AH41" s="813"/>
      <c r="AI41" s="813"/>
      <c r="AJ41" s="77"/>
      <c r="AV41" s="45"/>
      <c r="AX41" s="781" t="s">
        <v>660</v>
      </c>
      <c r="AY41" s="781"/>
      <c r="AZ41" s="781"/>
      <c r="BA41" s="781"/>
    </row>
    <row r="42" spans="1:56" ht="13.5" thickBot="1" x14ac:dyDescent="0.25">
      <c r="A42" s="904"/>
      <c r="B42"/>
      <c r="C42" s="804" t="s">
        <v>80</v>
      </c>
      <c r="D42" s="805"/>
      <c r="E42" s="805"/>
      <c r="F42" s="805"/>
      <c r="G42" s="805"/>
      <c r="H42" s="805"/>
      <c r="I42" s="806"/>
      <c r="W42" s="781"/>
      <c r="X42" s="781"/>
      <c r="Y42" s="781"/>
      <c r="Z42" s="781"/>
      <c r="AB42" s="904"/>
      <c r="AC42"/>
      <c r="AD42" s="804" t="s">
        <v>80</v>
      </c>
      <c r="AE42" s="805"/>
      <c r="AF42" s="805"/>
      <c r="AG42" s="805"/>
      <c r="AH42" s="805"/>
      <c r="AI42" s="805"/>
      <c r="AJ42" s="806"/>
      <c r="AX42" s="781"/>
      <c r="AY42" s="781"/>
      <c r="AZ42" s="781"/>
      <c r="BA42" s="781"/>
    </row>
    <row r="44" spans="1:56" ht="13.5" thickBot="1" x14ac:dyDescent="0.25"/>
    <row r="45" spans="1:56" ht="18" customHeight="1" x14ac:dyDescent="0.25">
      <c r="A45" s="930" t="s">
        <v>496</v>
      </c>
      <c r="B45"/>
      <c r="C45" s="932" t="s">
        <v>584</v>
      </c>
      <c r="D45" s="933"/>
      <c r="E45" s="933"/>
      <c r="F45" s="933"/>
      <c r="G45" s="933"/>
      <c r="H45" s="933"/>
      <c r="I45" s="933"/>
      <c r="J45" s="933"/>
      <c r="K45" s="933"/>
      <c r="L45" s="934"/>
      <c r="M45" s="935" t="s">
        <v>137</v>
      </c>
      <c r="N45" s="935"/>
      <c r="O45" s="935"/>
      <c r="P45" s="935"/>
      <c r="Q45" s="935"/>
      <c r="R45" s="935"/>
      <c r="S45" s="935"/>
      <c r="T45" s="935"/>
      <c r="U45" s="935"/>
      <c r="V45" s="935"/>
      <c r="W45" s="935"/>
      <c r="X45" s="935"/>
      <c r="Y45" s="935"/>
      <c r="Z45" s="1" t="s">
        <v>749</v>
      </c>
      <c r="AB45" s="930" t="s">
        <v>496</v>
      </c>
      <c r="AC45"/>
      <c r="AD45" s="932" t="s">
        <v>584</v>
      </c>
      <c r="AE45" s="933"/>
      <c r="AF45" s="933"/>
      <c r="AG45" s="933"/>
      <c r="AH45" s="933"/>
      <c r="AI45" s="933"/>
      <c r="AJ45" s="933"/>
      <c r="AK45" s="933"/>
      <c r="AL45" s="933"/>
      <c r="AM45" s="934"/>
      <c r="AN45" s="935" t="s">
        <v>143</v>
      </c>
      <c r="AO45" s="935"/>
      <c r="AP45" s="935"/>
      <c r="AQ45" s="935"/>
      <c r="AR45" s="935"/>
      <c r="AS45" s="935"/>
      <c r="AT45" s="935"/>
      <c r="AU45" s="935"/>
      <c r="AV45" s="935"/>
      <c r="AW45" s="935"/>
      <c r="AX45" s="935"/>
      <c r="AY45" s="935"/>
      <c r="AZ45" s="935"/>
      <c r="BA45" s="1" t="s">
        <v>749</v>
      </c>
    </row>
    <row r="46" spans="1:56" x14ac:dyDescent="0.2">
      <c r="A46" s="931"/>
      <c r="B46"/>
      <c r="C46" s="856" t="s">
        <v>1</v>
      </c>
      <c r="D46" s="857"/>
      <c r="E46" s="857"/>
      <c r="F46" s="857"/>
      <c r="G46" s="857"/>
      <c r="H46" s="857"/>
      <c r="I46" s="857"/>
      <c r="J46" s="857"/>
      <c r="K46" s="857"/>
      <c r="L46" s="858"/>
      <c r="M46" s="893" t="s">
        <v>2</v>
      </c>
      <c r="N46" s="893"/>
      <c r="O46" s="893"/>
      <c r="P46" s="893"/>
      <c r="Q46" s="893"/>
      <c r="R46" s="893"/>
      <c r="S46" s="893"/>
      <c r="T46" s="893"/>
      <c r="U46" s="893"/>
      <c r="V46" s="893"/>
      <c r="W46" s="893"/>
      <c r="X46" s="893"/>
      <c r="Y46" s="893" t="s">
        <v>55</v>
      </c>
      <c r="Z46" s="894"/>
      <c r="AB46" s="931"/>
      <c r="AC46"/>
      <c r="AD46" s="856" t="s">
        <v>1</v>
      </c>
      <c r="AE46" s="857"/>
      <c r="AF46" s="857"/>
      <c r="AG46" s="857"/>
      <c r="AH46" s="857"/>
      <c r="AI46" s="857"/>
      <c r="AJ46" s="857"/>
      <c r="AK46" s="857"/>
      <c r="AL46" s="857"/>
      <c r="AM46" s="858"/>
      <c r="AN46" s="893" t="s">
        <v>2</v>
      </c>
      <c r="AO46" s="893"/>
      <c r="AP46" s="893"/>
      <c r="AQ46" s="893"/>
      <c r="AR46" s="893"/>
      <c r="AS46" s="893"/>
      <c r="AT46" s="893"/>
      <c r="AU46" s="893"/>
      <c r="AV46" s="893"/>
      <c r="AW46" s="893"/>
      <c r="AX46" s="893"/>
      <c r="AY46" s="893"/>
      <c r="AZ46" s="893" t="s">
        <v>55</v>
      </c>
      <c r="BA46" s="894"/>
    </row>
    <row r="47" spans="1:56" x14ac:dyDescent="0.2">
      <c r="A47" s="931"/>
      <c r="B47"/>
      <c r="C47" s="856" t="s">
        <v>3</v>
      </c>
      <c r="D47" s="857"/>
      <c r="E47" s="857"/>
      <c r="F47" s="857"/>
      <c r="G47" s="857"/>
      <c r="H47" s="857"/>
      <c r="I47" s="857"/>
      <c r="J47" s="857"/>
      <c r="K47" s="857"/>
      <c r="L47" s="858"/>
      <c r="M47" s="893" t="s">
        <v>4</v>
      </c>
      <c r="N47" s="893"/>
      <c r="O47" s="893"/>
      <c r="P47" s="893"/>
      <c r="Q47" s="893"/>
      <c r="R47" s="893"/>
      <c r="S47" s="893"/>
      <c r="T47" s="893"/>
      <c r="U47" s="893"/>
      <c r="V47" s="893"/>
      <c r="W47" s="893"/>
      <c r="X47" s="893"/>
      <c r="Y47" s="893" t="s">
        <v>5</v>
      </c>
      <c r="Z47" s="894"/>
      <c r="AB47" s="931"/>
      <c r="AC47"/>
      <c r="AD47" s="856" t="s">
        <v>3</v>
      </c>
      <c r="AE47" s="857"/>
      <c r="AF47" s="857"/>
      <c r="AG47" s="857"/>
      <c r="AH47" s="857"/>
      <c r="AI47" s="857"/>
      <c r="AJ47" s="857"/>
      <c r="AK47" s="857"/>
      <c r="AL47" s="857"/>
      <c r="AM47" s="858"/>
      <c r="AN47" s="893" t="s">
        <v>4</v>
      </c>
      <c r="AO47" s="893"/>
      <c r="AP47" s="893"/>
      <c r="AQ47" s="893"/>
      <c r="AR47" s="893"/>
      <c r="AS47" s="893"/>
      <c r="AT47" s="893"/>
      <c r="AU47" s="893"/>
      <c r="AV47" s="893"/>
      <c r="AW47" s="893"/>
      <c r="AX47" s="893"/>
      <c r="AY47" s="893"/>
      <c r="AZ47" s="893" t="s">
        <v>5</v>
      </c>
      <c r="BA47" s="894"/>
    </row>
    <row r="48" spans="1:56" x14ac:dyDescent="0.2">
      <c r="A48" s="931"/>
      <c r="B48"/>
      <c r="C48" s="856" t="s">
        <v>56</v>
      </c>
      <c r="D48" s="867"/>
      <c r="E48" s="867"/>
      <c r="F48" s="868"/>
      <c r="G48" s="869" t="s">
        <v>57</v>
      </c>
      <c r="H48" s="870"/>
      <c r="I48" s="870"/>
      <c r="J48" s="870"/>
      <c r="K48" s="870"/>
      <c r="L48" s="870"/>
      <c r="M48" s="870"/>
      <c r="N48" s="870"/>
      <c r="O48" s="870"/>
      <c r="P48" s="870"/>
      <c r="Q48" s="870"/>
      <c r="R48" s="870"/>
      <c r="S48" s="870"/>
      <c r="T48" s="870"/>
      <c r="U48" s="870"/>
      <c r="V48" s="870"/>
      <c r="W48" s="870"/>
      <c r="X48" s="871"/>
      <c r="Y48" s="47"/>
      <c r="Z48" s="48"/>
      <c r="AB48" s="931"/>
      <c r="AC48"/>
      <c r="AD48" s="856" t="s">
        <v>56</v>
      </c>
      <c r="AE48" s="867"/>
      <c r="AF48" s="867"/>
      <c r="AG48" s="868"/>
      <c r="AH48" s="869" t="s">
        <v>57</v>
      </c>
      <c r="AI48" s="870"/>
      <c r="AJ48" s="870"/>
      <c r="AK48" s="870"/>
      <c r="AL48" s="870"/>
      <c r="AM48" s="870"/>
      <c r="AN48" s="870"/>
      <c r="AO48" s="870"/>
      <c r="AP48" s="870"/>
      <c r="AQ48" s="870"/>
      <c r="AR48" s="870"/>
      <c r="AS48" s="870"/>
      <c r="AT48" s="870"/>
      <c r="AU48" s="870"/>
      <c r="AV48" s="870"/>
      <c r="AW48" s="870"/>
      <c r="AX48" s="870"/>
      <c r="AY48" s="871"/>
      <c r="AZ48" s="47"/>
      <c r="BA48" s="48"/>
    </row>
    <row r="49" spans="1:57" ht="15.75" x14ac:dyDescent="0.25">
      <c r="A49" s="931"/>
      <c r="B49"/>
      <c r="C49" s="838" t="s">
        <v>508</v>
      </c>
      <c r="D49" s="839"/>
      <c r="E49" s="839"/>
      <c r="F49" s="840"/>
      <c r="G49" s="817" t="s">
        <v>617</v>
      </c>
      <c r="H49" s="818"/>
      <c r="I49" s="818"/>
      <c r="J49" s="818"/>
      <c r="K49" s="819"/>
      <c r="L49" s="851" t="s">
        <v>603</v>
      </c>
      <c r="M49" s="851"/>
      <c r="N49" s="851"/>
      <c r="O49" s="851"/>
      <c r="P49" s="851"/>
      <c r="Q49" s="851"/>
      <c r="R49" s="851"/>
      <c r="S49" s="851"/>
      <c r="T49" s="851"/>
      <c r="U49" s="851"/>
      <c r="V49" s="851"/>
      <c r="W49" s="851"/>
      <c r="X49" s="851"/>
      <c r="Y49" s="851"/>
      <c r="Z49" s="852"/>
      <c r="AB49" s="931"/>
      <c r="AC49"/>
      <c r="AD49" s="838" t="s">
        <v>508</v>
      </c>
      <c r="AE49" s="839"/>
      <c r="AF49" s="839"/>
      <c r="AG49" s="840"/>
      <c r="AH49" s="817" t="s">
        <v>617</v>
      </c>
      <c r="AI49" s="818"/>
      <c r="AJ49" s="818"/>
      <c r="AK49" s="818"/>
      <c r="AL49" s="819"/>
      <c r="AM49" s="851" t="s">
        <v>603</v>
      </c>
      <c r="AN49" s="851"/>
      <c r="AO49" s="851"/>
      <c r="AP49" s="851"/>
      <c r="AQ49" s="851"/>
      <c r="AR49" s="851"/>
      <c r="AS49" s="851"/>
      <c r="AT49" s="851"/>
      <c r="AU49" s="851"/>
      <c r="AV49" s="851"/>
      <c r="AW49" s="851"/>
      <c r="AX49" s="851"/>
      <c r="AY49" s="851"/>
      <c r="AZ49" s="851"/>
      <c r="BA49" s="852"/>
    </row>
    <row r="50" spans="1:57" ht="15.6" customHeight="1" x14ac:dyDescent="0.2">
      <c r="A50" s="931"/>
      <c r="B50"/>
      <c r="C50" s="856"/>
      <c r="D50" s="857"/>
      <c r="E50" s="857"/>
      <c r="F50" s="858"/>
      <c r="G50" s="817" t="s">
        <v>618</v>
      </c>
      <c r="H50" s="818"/>
      <c r="I50" s="818"/>
      <c r="J50" s="818"/>
      <c r="K50" s="819"/>
      <c r="L50" s="883" t="s">
        <v>6</v>
      </c>
      <c r="M50" s="883"/>
      <c r="N50" s="884"/>
      <c r="O50" s="884"/>
      <c r="P50" s="884"/>
      <c r="Q50" s="884"/>
      <c r="R50" s="883" t="s">
        <v>7</v>
      </c>
      <c r="S50" s="883"/>
      <c r="T50" s="883"/>
      <c r="U50" s="883"/>
      <c r="V50" s="883"/>
      <c r="W50" s="858" t="s">
        <v>689</v>
      </c>
      <c r="X50" s="893"/>
      <c r="Y50" s="893"/>
      <c r="Z50" s="894"/>
      <c r="AB50" s="931"/>
      <c r="AC50"/>
      <c r="AD50" s="856"/>
      <c r="AE50" s="857"/>
      <c r="AF50" s="857"/>
      <c r="AG50" s="858"/>
      <c r="AH50" s="817" t="s">
        <v>618</v>
      </c>
      <c r="AI50" s="818"/>
      <c r="AJ50" s="818"/>
      <c r="AK50" s="818"/>
      <c r="AL50" s="819"/>
      <c r="AM50" s="883" t="s">
        <v>6</v>
      </c>
      <c r="AN50" s="883"/>
      <c r="AO50" s="884"/>
      <c r="AP50" s="884"/>
      <c r="AQ50" s="884"/>
      <c r="AR50" s="884"/>
      <c r="AS50" s="883" t="s">
        <v>7</v>
      </c>
      <c r="AT50" s="883"/>
      <c r="AU50" s="883"/>
      <c r="AV50" s="883"/>
      <c r="AW50" s="883"/>
      <c r="AX50" s="858" t="s">
        <v>689</v>
      </c>
      <c r="AY50" s="893"/>
      <c r="AZ50" s="893"/>
      <c r="BA50" s="894"/>
    </row>
    <row r="51" spans="1:57" ht="16.5" thickBot="1" x14ac:dyDescent="0.3">
      <c r="A51" s="931"/>
      <c r="B51"/>
      <c r="C51" s="856"/>
      <c r="D51" s="857"/>
      <c r="E51" s="857"/>
      <c r="F51" s="858"/>
      <c r="G51" s="50"/>
      <c r="H51" s="51"/>
      <c r="I51" s="51"/>
      <c r="J51" s="51"/>
      <c r="K51" s="52"/>
      <c r="L51" s="846" t="s">
        <v>8</v>
      </c>
      <c r="M51" s="847"/>
      <c r="N51" s="848"/>
      <c r="O51" s="848"/>
      <c r="P51" s="848"/>
      <c r="Q51" s="849"/>
      <c r="R51" s="928"/>
      <c r="S51" s="928"/>
      <c r="T51" s="928"/>
      <c r="U51" s="928"/>
      <c r="V51" s="928"/>
      <c r="W51" s="895"/>
      <c r="X51" s="896"/>
      <c r="Y51" s="896"/>
      <c r="Z51" s="897"/>
      <c r="AB51" s="931"/>
      <c r="AC51"/>
      <c r="AD51" s="856"/>
      <c r="AE51" s="857"/>
      <c r="AF51" s="857"/>
      <c r="AG51" s="858"/>
      <c r="AH51" s="50"/>
      <c r="AI51" s="51"/>
      <c r="AJ51" s="51"/>
      <c r="AK51" s="51"/>
      <c r="AL51" s="52"/>
      <c r="AM51" s="846" t="s">
        <v>8</v>
      </c>
      <c r="AN51" s="847"/>
      <c r="AO51" s="848"/>
      <c r="AP51" s="848"/>
      <c r="AQ51" s="848"/>
      <c r="AR51" s="849"/>
      <c r="AS51" s="928"/>
      <c r="AT51" s="928"/>
      <c r="AU51" s="928"/>
      <c r="AV51" s="928"/>
      <c r="AW51" s="928"/>
      <c r="AX51" s="895"/>
      <c r="AY51" s="896"/>
      <c r="AZ51" s="896"/>
      <c r="BA51" s="897"/>
    </row>
    <row r="52" spans="1:57" ht="13.5" customHeight="1" thickBot="1" x14ac:dyDescent="0.25">
      <c r="A52" s="901" t="s">
        <v>750</v>
      </c>
      <c r="B52"/>
      <c r="C52" s="861"/>
      <c r="D52" s="862"/>
      <c r="E52" s="863"/>
      <c r="F52" s="820" t="s">
        <v>9</v>
      </c>
      <c r="G52" s="829" t="s">
        <v>132</v>
      </c>
      <c r="H52" s="835"/>
      <c r="I52" s="836"/>
      <c r="J52" s="829" t="s">
        <v>133</v>
      </c>
      <c r="K52" s="835"/>
      <c r="L52" s="836"/>
      <c r="M52" s="829" t="s">
        <v>134</v>
      </c>
      <c r="N52" s="830"/>
      <c r="O52" s="831"/>
      <c r="P52" s="829" t="s">
        <v>135</v>
      </c>
      <c r="Q52" s="830"/>
      <c r="R52" s="831"/>
      <c r="S52" s="829" t="s">
        <v>136</v>
      </c>
      <c r="T52" s="830"/>
      <c r="U52" s="831"/>
      <c r="V52" s="842" t="s">
        <v>81</v>
      </c>
      <c r="W52" s="830"/>
      <c r="X52" s="831"/>
      <c r="Y52" s="53" t="s">
        <v>10</v>
      </c>
      <c r="Z52" s="54" t="s">
        <v>60</v>
      </c>
      <c r="AB52" s="901" t="s">
        <v>750</v>
      </c>
      <c r="AC52"/>
      <c r="AD52" s="861"/>
      <c r="AE52" s="862"/>
      <c r="AF52" s="863"/>
      <c r="AG52" s="820" t="s">
        <v>9</v>
      </c>
      <c r="AH52" s="829" t="s">
        <v>132</v>
      </c>
      <c r="AI52" s="835"/>
      <c r="AJ52" s="836"/>
      <c r="AK52" s="829" t="s">
        <v>133</v>
      </c>
      <c r="AL52" s="835"/>
      <c r="AM52" s="836"/>
      <c r="AN52" s="829" t="s">
        <v>134</v>
      </c>
      <c r="AO52" s="830"/>
      <c r="AP52" s="831"/>
      <c r="AQ52" s="829" t="s">
        <v>135</v>
      </c>
      <c r="AR52" s="830"/>
      <c r="AS52" s="831"/>
      <c r="AT52" s="829" t="s">
        <v>136</v>
      </c>
      <c r="AU52" s="830"/>
      <c r="AV52" s="831"/>
      <c r="AW52" s="842" t="s">
        <v>81</v>
      </c>
      <c r="AX52" s="830"/>
      <c r="AY52" s="831"/>
      <c r="AZ52" s="53" t="s">
        <v>10</v>
      </c>
      <c r="BA52" s="54" t="s">
        <v>60</v>
      </c>
    </row>
    <row r="53" spans="1:57" ht="27" customHeight="1" thickBot="1" x14ac:dyDescent="0.25">
      <c r="A53" s="902"/>
      <c r="B53"/>
      <c r="C53" s="864"/>
      <c r="D53" s="865"/>
      <c r="E53" s="866"/>
      <c r="F53" s="821"/>
      <c r="G53" s="155" t="s">
        <v>493</v>
      </c>
      <c r="H53" s="156" t="s">
        <v>494</v>
      </c>
      <c r="I53" s="157" t="s">
        <v>516</v>
      </c>
      <c r="J53" s="155" t="s">
        <v>493</v>
      </c>
      <c r="K53" s="156" t="s">
        <v>494</v>
      </c>
      <c r="L53" s="157" t="s">
        <v>516</v>
      </c>
      <c r="M53" s="155" t="s">
        <v>493</v>
      </c>
      <c r="N53" s="156" t="s">
        <v>494</v>
      </c>
      <c r="O53" s="157" t="s">
        <v>516</v>
      </c>
      <c r="P53" s="155" t="s">
        <v>493</v>
      </c>
      <c r="Q53" s="156" t="s">
        <v>494</v>
      </c>
      <c r="R53" s="157" t="s">
        <v>516</v>
      </c>
      <c r="S53" s="155" t="s">
        <v>493</v>
      </c>
      <c r="T53" s="156" t="s">
        <v>494</v>
      </c>
      <c r="U53" s="157" t="s">
        <v>516</v>
      </c>
      <c r="V53" s="155" t="s">
        <v>493</v>
      </c>
      <c r="W53" s="156" t="s">
        <v>494</v>
      </c>
      <c r="X53" s="157" t="s">
        <v>516</v>
      </c>
      <c r="Y53" s="881" t="s">
        <v>15</v>
      </c>
      <c r="Z53" s="882"/>
      <c r="AB53" s="902"/>
      <c r="AC53"/>
      <c r="AD53" s="864"/>
      <c r="AE53" s="865"/>
      <c r="AF53" s="866"/>
      <c r="AG53" s="821"/>
      <c r="AH53" s="155" t="s">
        <v>493</v>
      </c>
      <c r="AI53" s="156" t="s">
        <v>494</v>
      </c>
      <c r="AJ53" s="157" t="s">
        <v>516</v>
      </c>
      <c r="AK53" s="155" t="s">
        <v>493</v>
      </c>
      <c r="AL53" s="156" t="s">
        <v>494</v>
      </c>
      <c r="AM53" s="157" t="s">
        <v>516</v>
      </c>
      <c r="AN53" s="155" t="s">
        <v>493</v>
      </c>
      <c r="AO53" s="156" t="s">
        <v>494</v>
      </c>
      <c r="AP53" s="157" t="s">
        <v>516</v>
      </c>
      <c r="AQ53" s="155" t="s">
        <v>493</v>
      </c>
      <c r="AR53" s="156" t="s">
        <v>494</v>
      </c>
      <c r="AS53" s="157" t="s">
        <v>516</v>
      </c>
      <c r="AT53" s="155" t="s">
        <v>493</v>
      </c>
      <c r="AU53" s="156" t="s">
        <v>494</v>
      </c>
      <c r="AV53" s="157" t="s">
        <v>516</v>
      </c>
      <c r="AW53" s="155" t="s">
        <v>493</v>
      </c>
      <c r="AX53" s="156" t="s">
        <v>494</v>
      </c>
      <c r="AY53" s="157" t="s">
        <v>516</v>
      </c>
      <c r="AZ53" s="881" t="s">
        <v>15</v>
      </c>
      <c r="BA53" s="882"/>
    </row>
    <row r="54" spans="1:57" ht="19.7" customHeight="1" x14ac:dyDescent="0.2">
      <c r="A54" s="902"/>
      <c r="B54"/>
      <c r="C54" s="843">
        <v>1</v>
      </c>
      <c r="D54" s="795" t="s">
        <v>64</v>
      </c>
      <c r="E54" s="601" t="s">
        <v>16</v>
      </c>
      <c r="F54" s="55" t="s">
        <v>31</v>
      </c>
      <c r="G54" s="634" t="str">
        <f>TEXT((TIME(0,LEFT('Erwachsene-DOSB 2020'!E7,FIND(":",'Erwachsene-DOSB 2020'!E7)-1),RIGHT('Erwachsene-DOSB 2020'!E7,2)))*$BC$54,"[mm]:ss")</f>
        <v>27:05</v>
      </c>
      <c r="H54" s="635" t="str">
        <f>TEXT((TIME(0,LEFT('Erwachsene-DOSB 2020'!F7,FIND(":",'Erwachsene-DOSB 2020'!F7)-1),RIGHT('Erwachsene-DOSB 2020'!F7,2)))*$BC$54,"[mm]:ss")</f>
        <v>24:29</v>
      </c>
      <c r="I54" s="636" t="str">
        <f>TEXT((TIME(0,LEFT('Erwachsene-DOSB 2020'!G7,FIND(":",'Erwachsene-DOSB 2020'!G7)-1),RIGHT('Erwachsene-DOSB 2020'!G7,2)))*$BC$54,"[mm]:ss")</f>
        <v>21:53</v>
      </c>
      <c r="J54" s="637" t="str">
        <f>TEXT((TIME(0,LEFT('Erwachsene-DOSB 2020'!H7,FIND(":",'Erwachsene-DOSB 2020'!H7)-1),RIGHT('Erwachsene-DOSB 2020'!H7,2)))*$BC$54,"[mm]:ss")</f>
        <v>26:26</v>
      </c>
      <c r="K54" s="635" t="str">
        <f>TEXT((TIME(0,LEFT('Erwachsene-DOSB 2020'!I7,FIND(":",'Erwachsene-DOSB 2020'!I7)-1),RIGHT('Erwachsene-DOSB 2020'!I7,2)))*$BC$54,"[mm]:ss")</f>
        <v>23:50</v>
      </c>
      <c r="L54" s="636" t="str">
        <f>TEXT((TIME(0,LEFT('Erwachsene-DOSB 2020'!J7,FIND(":",'Erwachsene-DOSB 2020'!J7)-1),RIGHT('Erwachsene-DOSB 2020'!J7,2)))*$BC$54,"[mm]:ss")</f>
        <v>21:14</v>
      </c>
      <c r="M54" s="637" t="str">
        <f>TEXT((TIME(0,LEFT('Erwachsene-DOSB 2020'!K7,FIND(":",'Erwachsene-DOSB 2020'!K7)-1),RIGHT('Erwachsene-DOSB 2020'!K7,2)))*$BC$54,"[mm]:ss")</f>
        <v>26:52</v>
      </c>
      <c r="N54" s="635" t="str">
        <f>TEXT((TIME(0,LEFT('Erwachsene-DOSB 2020'!L7,FIND(":",'Erwachsene-DOSB 2020'!L7)-1),RIGHT('Erwachsene-DOSB 2020'!L7,2)))*$BC$54,"[mm]:ss")</f>
        <v>24:16</v>
      </c>
      <c r="O54" s="636" t="str">
        <f>TEXT((TIME(0,LEFT('Erwachsene-DOSB 2020'!M7,FIND(":",'Erwachsene-DOSB 2020'!M7)-1),RIGHT('Erwachsene-DOSB 2020'!M7,2)))*$BC$54,"[mm]:ss")</f>
        <v>21:40</v>
      </c>
      <c r="P54" s="637" t="str">
        <f>TEXT((TIME(0,LEFT('Erwachsene-DOSB 2020'!N7,FIND(":",'Erwachsene-DOSB 2020'!N7)-1),RIGHT('Erwachsene-DOSB 2020'!N7,2)))*$BC$54,"[mm]:ss")</f>
        <v>27:57</v>
      </c>
      <c r="Q54" s="635" t="str">
        <f>TEXT((TIME(0,LEFT('Erwachsene-DOSB 2020'!O7,FIND(":",'Erwachsene-DOSB 2020'!O7)-1),RIGHT('Erwachsene-DOSB 2020'!O7,2)))*$BC$54,"[mm]:ss")</f>
        <v>25:21</v>
      </c>
      <c r="R54" s="636" t="str">
        <f>TEXT((TIME(0,LEFT('Erwachsene-DOSB 2020'!P7,FIND(":",'Erwachsene-DOSB 2020'!P7)-1),RIGHT('Erwachsene-DOSB 2020'!P7,2)))*$BC$54,"[mm]:ss")</f>
        <v>22:45</v>
      </c>
      <c r="S54" s="637" t="str">
        <f>TEXT((TIME(0,LEFT('Erwachsene-DOSB 2020'!Q7,FIND(":",'Erwachsene-DOSB 2020'!Q7)-1),RIGHT('Erwachsene-DOSB 2020'!Q7,2)))*$BC$54,"[mm]:ss")</f>
        <v>28:36</v>
      </c>
      <c r="T54" s="635" t="str">
        <f>TEXT((TIME(0,LEFT('Erwachsene-DOSB 2020'!R7,FIND(":",'Erwachsene-DOSB 2020'!R7)-1),RIGHT('Erwachsene-DOSB 2020'!R7,2)))*$BC$54,"[mm]:ss")</f>
        <v>26:00</v>
      </c>
      <c r="U54" s="636" t="str">
        <f>TEXT((TIME(0,LEFT('Erwachsene-DOSB 2020'!S7,FIND(":",'Erwachsene-DOSB 2020'!S7)-1),RIGHT('Erwachsene-DOSB 2020'!S7,2)))*$BC$54,"[mm]:ss")</f>
        <v>23:24</v>
      </c>
      <c r="V54" s="637" t="str">
        <f>TEXT((TIME(0,LEFT('Erwachsene-DOSB 2020'!T7,FIND(":",'Erwachsene-DOSB 2020'!T7)-1),RIGHT('Erwachsene-DOSB 2020'!T7,2)))*$BC$54,"[mm]:ss")</f>
        <v>29:41</v>
      </c>
      <c r="W54" s="635" t="str">
        <f>TEXT((TIME(0,LEFT('Erwachsene-DOSB 2020'!U7,FIND(":",'Erwachsene-DOSB 2020'!U7)-1),RIGHT('Erwachsene-DOSB 2020'!U7,2)))*$BC$54,"[mm]:ss")</f>
        <v>26:52</v>
      </c>
      <c r="X54" s="636" t="str">
        <f>TEXT((TIME(0,LEFT('Erwachsene-DOSB 2020'!V7,FIND(":",'Erwachsene-DOSB 2020'!V7)-1),RIGHT('Erwachsene-DOSB 2020'!V7,2)))*$BC$54,"[mm]:ss")</f>
        <v>24:03</v>
      </c>
      <c r="Y54" s="180"/>
      <c r="Z54" s="181"/>
      <c r="AB54" s="902"/>
      <c r="AC54"/>
      <c r="AD54" s="843">
        <v>1</v>
      </c>
      <c r="AE54" s="795" t="s">
        <v>64</v>
      </c>
      <c r="AF54" s="601" t="s">
        <v>16</v>
      </c>
      <c r="AG54" s="55" t="s">
        <v>31</v>
      </c>
      <c r="AH54" s="638" t="str">
        <f>TEXT((TIME(0,LEFT('Erwachsene-DOSB 2020'!E39,FIND(":",'Erwachsene-DOSB 2020'!E39)-1),RIGHT('Erwachsene-DOSB 2020'!E39,2)))*$BC$54,"[mm]:ss")</f>
        <v>23:11</v>
      </c>
      <c r="AI54" s="639" t="str">
        <f>TEXT((TIME(0,LEFT('Erwachsene-DOSB 2020'!F39,FIND(":",'Erwachsene-DOSB 2020'!F39)-1),RIGHT('Erwachsene-DOSB 2020'!F39,2)))*$BC$54,"[mm]:ss")</f>
        <v>20:35</v>
      </c>
      <c r="AJ54" s="640" t="str">
        <f>TEXT((TIME(0,LEFT('Erwachsene-DOSB 2020'!G39,FIND(":",'Erwachsene-DOSB 2020'!G39)-1),RIGHT('Erwachsene-DOSB 2020'!G39,2)))*$BC$54,"[mm]:ss")</f>
        <v>17:59</v>
      </c>
      <c r="AK54" s="641" t="str">
        <f>TEXT((TIME(0,LEFT('Erwachsene-DOSB 2020'!H39,FIND(":",'Erwachsene-DOSB 2020'!H39)-1),RIGHT('Erwachsene-DOSB 2020'!H39,2)))*$BC$54,"[mm]:ss")</f>
        <v>22:32</v>
      </c>
      <c r="AL54" s="639" t="str">
        <f>TEXT((TIME(0,LEFT('Erwachsene-DOSB 2020'!I39,FIND(":",'Erwachsene-DOSB 2020'!I39)-1),RIGHT('Erwachsene-DOSB 2020'!I39,2)))*$BC$54,"[mm]:ss")</f>
        <v>19:56</v>
      </c>
      <c r="AM54" s="640" t="str">
        <f>TEXT((TIME(0,LEFT('Erwachsene-DOSB 2020'!J39,FIND(":",'Erwachsene-DOSB 2020'!J39)-1),RIGHT('Erwachsene-DOSB 2020'!J39,2)))*$BC$54,"[mm]:ss")</f>
        <v>17:20</v>
      </c>
      <c r="AN54" s="641" t="str">
        <f>TEXT((TIME(0,LEFT('Erwachsene-DOSB 2020'!K39,FIND(":",'Erwachsene-DOSB 2020'!K39)-1),RIGHT('Erwachsene-DOSB 2020'!K39,2)))*$BC$54,"[mm]:ss")</f>
        <v>22:58</v>
      </c>
      <c r="AO54" s="639" t="str">
        <f>TEXT((TIME(0,LEFT('Erwachsene-DOSB 2020'!L39,FIND(":",'Erwachsene-DOSB 2020'!L39)-1),RIGHT('Erwachsene-DOSB 2020'!L39,2)))*$BC$54,"[mm]:ss")</f>
        <v>20:22</v>
      </c>
      <c r="AP54" s="640" t="str">
        <f>TEXT((TIME(0,LEFT('Erwachsene-DOSB 2020'!M39,FIND(":",'Erwachsene-DOSB 2020'!M39)-1),RIGHT('Erwachsene-DOSB 2020'!M39,2)))*$BC$54,"[mm]:ss")</f>
        <v>17:46</v>
      </c>
      <c r="AQ54" s="641" t="str">
        <f>TEXT((TIME(0,LEFT('Erwachsene-DOSB 2020'!N39,FIND(":",'Erwachsene-DOSB 2020'!N39)-1),RIGHT('Erwachsene-DOSB 2020'!N39,2)))*$BC$54,"[mm]:ss")</f>
        <v>24:03</v>
      </c>
      <c r="AR54" s="639" t="str">
        <f>TEXT((TIME(0,LEFT('Erwachsene-DOSB 2020'!O39,FIND(":",'Erwachsene-DOSB 2020'!O39)-1),RIGHT('Erwachsene-DOSB 2020'!O39,2)))*$BC$54,"[mm]:ss")</f>
        <v>21:27</v>
      </c>
      <c r="AS54" s="640" t="str">
        <f>TEXT((TIME(0,LEFT('Erwachsene-DOSB 2020'!P39,FIND(":",'Erwachsene-DOSB 2020'!P39)-1),RIGHT('Erwachsene-DOSB 2020'!P39,2)))*$BC$54,"[mm]:ss")</f>
        <v>18:51</v>
      </c>
      <c r="AT54" s="108" t="str">
        <f>TEXT((TIME(0,LEFT('Erwachsene-DOSB 2020'!Q39,FIND(":",'Erwachsene-DOSB 2020'!Q39)-1),RIGHT('Erwachsene-DOSB 2020'!Q39,2)))*$BC$54,"[mm]:ss")</f>
        <v>25:47</v>
      </c>
      <c r="AU54" s="99" t="str">
        <f>TEXT((TIME(0,LEFT('Erwachsene-DOSB 2020'!R39,FIND(":",'Erwachsene-DOSB 2020'!R39)-1),RIGHT('Erwachsene-DOSB 2020'!R39,2)))*$BC$54,"[mm]:ss")</f>
        <v>22:32</v>
      </c>
      <c r="AV54" s="100" t="str">
        <f>TEXT((TIME(0,LEFT('Erwachsene-DOSB 2020'!S39,FIND(":",'Erwachsene-DOSB 2020'!S39)-1),RIGHT('Erwachsene-DOSB 2020'!S39,2)))*$BC$54,"[mm]:ss")</f>
        <v>19:30</v>
      </c>
      <c r="AW54" s="108" t="str">
        <f>TEXT((TIME(0,LEFT('Erwachsene-DOSB 2020'!T39,FIND(":",'Erwachsene-DOSB 2020'!T39)-1),RIGHT('Erwachsene-DOSB 2020'!T39,2)))*$BC$54,"[mm]:ss")</f>
        <v>27:18</v>
      </c>
      <c r="AX54" s="99" t="str">
        <f>TEXT((TIME(0,LEFT('Erwachsene-DOSB 2020'!U39,FIND(":",'Erwachsene-DOSB 2020'!U39)-1),RIGHT('Erwachsene-DOSB 2020'!U39,2)))*$BC$54,"[mm]:ss")</f>
        <v>24:03</v>
      </c>
      <c r="AY54" s="100" t="str">
        <f>TEXT((TIME(0,LEFT('Erwachsene-DOSB 2020'!V39,FIND(":",'Erwachsene-DOSB 2020'!V39)-1),RIGHT('Erwachsene-DOSB 2020'!V39,2)))*$BC$54,"[mm]:ss")</f>
        <v>20:35</v>
      </c>
      <c r="AZ54" s="180"/>
      <c r="BA54" s="181"/>
      <c r="BC54" s="143">
        <v>1.3</v>
      </c>
      <c r="BD54" s="5" t="s">
        <v>31</v>
      </c>
    </row>
    <row r="55" spans="1:57" ht="19.7" customHeight="1" x14ac:dyDescent="0.2">
      <c r="A55" s="902"/>
      <c r="B55"/>
      <c r="C55" s="844"/>
      <c r="D55" s="796"/>
      <c r="E55" s="10" t="s">
        <v>17</v>
      </c>
      <c r="F55" s="58" t="s">
        <v>500</v>
      </c>
      <c r="G55" s="101" t="str">
        <f>TEXT((TIME(0,LEFT('Erwachsene-DOSB 2020'!E8,FIND(":",'Erwachsene-DOSB 2020'!E8)-1),RIGHT('Erwachsene-DOSB 2020'!E8,2)))*$BC$55,"[mm]:ss")</f>
        <v>110:04</v>
      </c>
      <c r="H55" s="102" t="str">
        <f>TEXT((TIME(0,LEFT('Erwachsene-DOSB 2020'!F8,FIND(":",'Erwachsene-DOSB 2020'!F8)-1),RIGHT('Erwachsene-DOSB 2020'!F8,2)))*$BC$55,"[mm]:ss")</f>
        <v>102:16</v>
      </c>
      <c r="I55" s="103" t="str">
        <f>TEXT((TIME(0,LEFT('Erwachsene-DOSB 2020'!G8,FIND(":",'Erwachsene-DOSB 2020'!G8)-1),RIGHT('Erwachsene-DOSB 2020'!G8,2)))*$BC$55,"[mm]:ss")</f>
        <v>94:28</v>
      </c>
      <c r="J55" s="109" t="str">
        <f>TEXT((TIME(0,LEFT('Erwachsene-DOSB 2020'!H8,FIND(":",'Erwachsene-DOSB 2020'!H8)-1),RIGHT('Erwachsene-DOSB 2020'!H8,2)))*$BC$55,"[mm]:ss")</f>
        <v>108:33</v>
      </c>
      <c r="K55" s="102" t="str">
        <f>TEXT((TIME(0,LEFT('Erwachsene-DOSB 2020'!I8,FIND(":",'Erwachsene-DOSB 2020'!I8)-1),RIGHT('Erwachsene-DOSB 2020'!I8,2)))*$BC$55,"[mm]:ss")</f>
        <v>99:53</v>
      </c>
      <c r="L55" s="103" t="str">
        <f>TEXT((TIME(0,LEFT('Erwachsene-DOSB 2020'!J8,FIND(":",'Erwachsene-DOSB 2020'!J8)-1),RIGHT('Erwachsene-DOSB 2020'!J8,2)))*$BC$55,"[mm]:ss")</f>
        <v>92:57</v>
      </c>
      <c r="M55" s="109" t="str">
        <f>TEXT((TIME(0,LEFT('Erwachsene-DOSB 2020'!K8,FIND(":",'Erwachsene-DOSB 2020'!K8)-1),RIGHT('Erwachsene-DOSB 2020'!K8,2)))*$BC$55,"[mm]:ss")</f>
        <v>108:33</v>
      </c>
      <c r="N55" s="102" t="str">
        <f>TEXT((TIME(0,LEFT('Erwachsene-DOSB 2020'!L8,FIND(":",'Erwachsene-DOSB 2020'!L8)-1),RIGHT('Erwachsene-DOSB 2020'!L8,2)))*$BC$55,"[mm]:ss")</f>
        <v>99:53</v>
      </c>
      <c r="O55" s="103" t="str">
        <f>TEXT((TIME(0,LEFT('Erwachsene-DOSB 2020'!M8,FIND(":",'Erwachsene-DOSB 2020'!M8)-1),RIGHT('Erwachsene-DOSB 2020'!M8,2)))*$BC$55,"[mm]:ss")</f>
        <v>92:18</v>
      </c>
      <c r="P55" s="109" t="str">
        <f>TEXT((TIME(0,LEFT('Erwachsene-DOSB 2020'!N8,FIND(":",'Erwachsene-DOSB 2020'!N8)-1),RIGHT('Erwachsene-DOSB 2020'!N8,2)))*$BC$55,"[mm]:ss")</f>
        <v>109:25</v>
      </c>
      <c r="Q55" s="102" t="str">
        <f>TEXT((TIME(0,LEFT('Erwachsene-DOSB 2020'!O8,FIND(":",'Erwachsene-DOSB 2020'!O8)-1),RIGHT('Erwachsene-DOSB 2020'!O8,2)))*$BC$55,"[mm]:ss")</f>
        <v>101:24</v>
      </c>
      <c r="R55" s="103" t="str">
        <f>TEXT((TIME(0,LEFT('Erwachsene-DOSB 2020'!P8,FIND(":",'Erwachsene-DOSB 2020'!P8)-1),RIGHT('Erwachsene-DOSB 2020'!P8,2)))*$BC$55,"[mm]:ss")</f>
        <v>92:44</v>
      </c>
      <c r="S55" s="109" t="str">
        <f>TEXT((TIME(0,LEFT('Erwachsene-DOSB 2020'!Q8,FIND(":",'Erwachsene-DOSB 2020'!Q8)-1),RIGHT('Erwachsene-DOSB 2020'!Q8,2)))*$BC$55,"[mm]:ss")</f>
        <v>113:58</v>
      </c>
      <c r="T55" s="102" t="str">
        <f>TEXT((TIME(0,LEFT('Erwachsene-DOSB 2020'!R8,FIND(":",'Erwachsene-DOSB 2020'!R8)-1),RIGHT('Erwachsene-DOSB 2020'!R8,2)))*$BC$55,"[mm]:ss")</f>
        <v>103:21</v>
      </c>
      <c r="U55" s="103" t="str">
        <f>TEXT((TIME(0,LEFT('Erwachsene-DOSB 2020'!S8,FIND(":",'Erwachsene-DOSB 2020'!S8)-1),RIGHT('Erwachsene-DOSB 2020'!S8,2)))*$BC$55,"[mm]:ss")</f>
        <v>92:57</v>
      </c>
      <c r="V55" s="109" t="str">
        <f>TEXT((TIME(0,LEFT('Erwachsene-DOSB 2020'!T8,FIND(":",'Erwachsene-DOSB 2020'!T8)-1),RIGHT('Erwachsene-DOSB 2020'!T8,2)))*$BC$55,"[mm]:ss")</f>
        <v>118:44</v>
      </c>
      <c r="W55" s="102" t="str">
        <f>TEXT((TIME(0,LEFT('Erwachsene-DOSB 2020'!U8,FIND(":",'Erwachsene-DOSB 2020'!U8)-1),RIGHT('Erwachsene-DOSB 2020'!U8,2)))*$BC$55,"[mm]:ss")</f>
        <v>105:44</v>
      </c>
      <c r="X55" s="103" t="str">
        <f>TEXT((TIME(0,LEFT('Erwachsene-DOSB 2020'!V8,FIND(":",'Erwachsene-DOSB 2020'!V8)-1),RIGHT('Erwachsene-DOSB 2020'!V8,2)))*$BC$55,"[mm]:ss")</f>
        <v>93:10</v>
      </c>
      <c r="Y55" s="182"/>
      <c r="Z55" s="183"/>
      <c r="AB55" s="902"/>
      <c r="AC55"/>
      <c r="AD55" s="844"/>
      <c r="AE55" s="796"/>
      <c r="AF55" s="10" t="s">
        <v>17</v>
      </c>
      <c r="AG55" s="58" t="s">
        <v>500</v>
      </c>
      <c r="AH55" s="101" t="str">
        <f>TEXT((TIME(0,LEFT('Erwachsene-DOSB 2020'!E40,FIND(":",'Erwachsene-DOSB 2020'!E40)-1),RIGHT('Erwachsene-DOSB 2020'!E40,2)))*$BC$55,"[mm]:ss")</f>
        <v>82:20</v>
      </c>
      <c r="AI55" s="102" t="str">
        <f>TEXT((TIME(0,LEFT('Erwachsene-DOSB 2020'!F40,FIND(":",'Erwachsene-DOSB 2020'!F40)-1),RIGHT('Erwachsene-DOSB 2020'!F40,2)))*$BC$55,"[mm]:ss")</f>
        <v>74:32</v>
      </c>
      <c r="AJ55" s="103" t="str">
        <f>TEXT((TIME(0,LEFT('Erwachsene-DOSB 2020'!G40,FIND(":",'Erwachsene-DOSB 2020'!G40)-1),RIGHT('Erwachsene-DOSB 2020'!G40,2)))*$BC$55,"[mm]:ss")</f>
        <v>66:44</v>
      </c>
      <c r="AK55" s="109" t="str">
        <f>TEXT((TIME(0,LEFT('Erwachsene-DOSB 2020'!H40,FIND(":",'Erwachsene-DOSB 2020'!H40)-1),RIGHT('Erwachsene-DOSB 2020'!H40,2)))*$BC$55,"[mm]:ss")</f>
        <v>81:15</v>
      </c>
      <c r="AL55" s="102" t="str">
        <f>TEXT((TIME(0,LEFT('Erwachsene-DOSB 2020'!I40,FIND(":",'Erwachsene-DOSB 2020'!I40)-1),RIGHT('Erwachsene-DOSB 2020'!I40,2)))*$BC$55,"[mm]:ss")</f>
        <v>73:27</v>
      </c>
      <c r="AM55" s="103" t="str">
        <f>TEXT((TIME(0,LEFT('Erwachsene-DOSB 2020'!J40,FIND(":",'Erwachsene-DOSB 2020'!J40)-1),RIGHT('Erwachsene-DOSB 2020'!J40,2)))*$BC$55,"[mm]:ss")</f>
        <v>65:00</v>
      </c>
      <c r="AN55" s="109" t="str">
        <f>TEXT((TIME(0,LEFT('Erwachsene-DOSB 2020'!K40,FIND(":",'Erwachsene-DOSB 2020'!K40)-1),RIGHT('Erwachsene-DOSB 2020'!K40,2)))*$BC$55,"[mm]:ss")</f>
        <v>85:48</v>
      </c>
      <c r="AO55" s="102" t="str">
        <f>TEXT((TIME(0,LEFT('Erwachsene-DOSB 2020'!L40,FIND(":",'Erwachsene-DOSB 2020'!L40)-1),RIGHT('Erwachsene-DOSB 2020'!L40,2)))*$BC$55,"[mm]:ss")</f>
        <v>77:08</v>
      </c>
      <c r="AP55" s="103" t="str">
        <f>TEXT((TIME(0,LEFT('Erwachsene-DOSB 2020'!M40,FIND(":",'Erwachsene-DOSB 2020'!M40)-1),RIGHT('Erwachsene-DOSB 2020'!M40,2)))*$BC$55,"[mm]:ss")</f>
        <v>67:36</v>
      </c>
      <c r="AQ55" s="109" t="str">
        <f>TEXT((TIME(0,LEFT('Erwachsene-DOSB 2020'!N40,FIND(":",'Erwachsene-DOSB 2020'!N40)-1),RIGHT('Erwachsene-DOSB 2020'!N40,2)))*$BC$55,"[mm]:ss")</f>
        <v>90:34</v>
      </c>
      <c r="AR55" s="102" t="str">
        <f>TEXT((TIME(0,LEFT('Erwachsene-DOSB 2020'!O40,FIND(":",'Erwachsene-DOSB 2020'!O40)-1),RIGHT('Erwachsene-DOSB 2020'!O40,2)))*$BC$55,"[mm]:ss")</f>
        <v>79:31</v>
      </c>
      <c r="AS55" s="103" t="str">
        <f>TEXT((TIME(0,LEFT('Erwachsene-DOSB 2020'!P40,FIND(":",'Erwachsene-DOSB 2020'!P40)-1),RIGHT('Erwachsene-DOSB 2020'!P40,2)))*$BC$55,"[mm]:ss")</f>
        <v>71:17</v>
      </c>
      <c r="AT55" s="109" t="str">
        <f>TEXT((TIME(0,LEFT('Erwachsene-DOSB 2020'!Q40,FIND(":",'Erwachsene-DOSB 2020'!Q40)-1),RIGHT('Erwachsene-DOSB 2020'!Q40,2)))*$BC$55,"[mm]:ss")</f>
        <v>96:25</v>
      </c>
      <c r="AU55" s="102" t="str">
        <f>TEXT((TIME(0,LEFT('Erwachsene-DOSB 2020'!R40,FIND(":",'Erwachsene-DOSB 2020'!R40)-1),RIGHT('Erwachsene-DOSB 2020'!R40,2)))*$BC$55,"[mm]:ss")</f>
        <v>85:09</v>
      </c>
      <c r="AV55" s="103" t="str">
        <f>TEXT((TIME(0,LEFT('Erwachsene-DOSB 2020'!S40,FIND(":",'Erwachsene-DOSB 2020'!S40)-1),RIGHT('Erwachsene-DOSB 2020'!S40,2)))*$BC$55,"[mm]:ss")</f>
        <v>73:53</v>
      </c>
      <c r="AW55" s="109" t="str">
        <f>TEXT((TIME(0,LEFT('Erwachsene-DOSB 2020'!T40,FIND(":",'Erwachsene-DOSB 2020'!T40)-1),RIGHT('Erwachsene-DOSB 2020'!T40,2)))*$BC$55,"[mm]:ss")</f>
        <v>102:29</v>
      </c>
      <c r="AX55" s="102" t="str">
        <f>TEXT((TIME(0,LEFT('Erwachsene-DOSB 2020'!U40,FIND(":",'Erwachsene-DOSB 2020'!U40)-1),RIGHT('Erwachsene-DOSB 2020'!U40,2)))*$BC$55,"[mm]:ss")</f>
        <v>90:21</v>
      </c>
      <c r="AY55" s="103" t="str">
        <f>TEXT((TIME(0,LEFT('Erwachsene-DOSB 2020'!V40,FIND(":",'Erwachsene-DOSB 2020'!V40)-1),RIGHT('Erwachsene-DOSB 2020'!V40,2)))*$BC$55,"[mm]:ss")</f>
        <v>78:13</v>
      </c>
      <c r="AZ55" s="182"/>
      <c r="BA55" s="183"/>
      <c r="BC55" s="143">
        <v>1.3</v>
      </c>
      <c r="BD55" s="5" t="s">
        <v>160</v>
      </c>
    </row>
    <row r="56" spans="1:57" ht="19.7" customHeight="1" x14ac:dyDescent="0.2">
      <c r="A56" s="902"/>
      <c r="B56"/>
      <c r="C56" s="844"/>
      <c r="D56" s="796"/>
      <c r="E56" s="801" t="s">
        <v>21</v>
      </c>
      <c r="F56" s="793" t="s">
        <v>155</v>
      </c>
      <c r="G56" s="832" t="s">
        <v>305</v>
      </c>
      <c r="H56" s="833"/>
      <c r="I56" s="833"/>
      <c r="J56" s="833"/>
      <c r="K56" s="833"/>
      <c r="L56" s="833"/>
      <c r="M56" s="833"/>
      <c r="N56" s="833"/>
      <c r="O56" s="833"/>
      <c r="P56" s="833"/>
      <c r="Q56" s="833"/>
      <c r="R56" s="833"/>
      <c r="S56" s="833"/>
      <c r="T56" s="833"/>
      <c r="U56" s="833"/>
      <c r="V56" s="833"/>
      <c r="W56" s="833"/>
      <c r="X56" s="834"/>
      <c r="Y56" s="184"/>
      <c r="Z56" s="185"/>
      <c r="AB56" s="902"/>
      <c r="AC56"/>
      <c r="AD56" s="844"/>
      <c r="AE56" s="796"/>
      <c r="AF56" s="801" t="s">
        <v>21</v>
      </c>
      <c r="AG56" s="793" t="s">
        <v>155</v>
      </c>
      <c r="AH56" s="832" t="s">
        <v>305</v>
      </c>
      <c r="AI56" s="833"/>
      <c r="AJ56" s="833"/>
      <c r="AK56" s="833"/>
      <c r="AL56" s="833"/>
      <c r="AM56" s="833"/>
      <c r="AN56" s="833"/>
      <c r="AO56" s="833"/>
      <c r="AP56" s="833"/>
      <c r="AQ56" s="833"/>
      <c r="AR56" s="833"/>
      <c r="AS56" s="833"/>
      <c r="AT56" s="833"/>
      <c r="AU56" s="833"/>
      <c r="AV56" s="833"/>
      <c r="AW56" s="833"/>
      <c r="AX56" s="833"/>
      <c r="AY56" s="834"/>
      <c r="AZ56" s="184"/>
      <c r="BA56" s="185"/>
      <c r="BD56" s="5"/>
    </row>
    <row r="57" spans="1:57" ht="19.7" customHeight="1" x14ac:dyDescent="0.2">
      <c r="A57" s="902"/>
      <c r="B57"/>
      <c r="C57" s="844"/>
      <c r="D57" s="796"/>
      <c r="E57" s="792"/>
      <c r="F57" s="794"/>
      <c r="G57" s="101" t="str">
        <f>TEXT((TIME(0,LEFT('Erwachsene-DOSB 2020'!E10,FIND(":",'Erwachsene-DOSB 2020'!E10)-1),RIGHT('Erwachsene-DOSB 2020'!E10,2)))*$BC$57,"[mm]:ss")</f>
        <v>31:12</v>
      </c>
      <c r="H57" s="102" t="str">
        <f>TEXT((TIME(0,LEFT('Erwachsene-DOSB 2020'!F10,FIND(":",'Erwachsene-DOSB 2020'!F10)-1),RIGHT('Erwachsene-DOSB 2020'!F10,2)))*$BC$57,"[mm]:ss")</f>
        <v>27:31</v>
      </c>
      <c r="I57" s="103" t="str">
        <f>TEXT((TIME(0,LEFT('Erwachsene-DOSB 2020'!G10,FIND(":",'Erwachsene-DOSB 2020'!G10)-1),RIGHT('Erwachsene-DOSB 2020'!G10,2)))*$BC$57,"[mm]:ss")</f>
        <v>23:56</v>
      </c>
      <c r="J57" s="109" t="str">
        <f>TEXT((TIME(0,LEFT('Erwachsene-DOSB 2020'!H10,FIND(":",'Erwachsene-DOSB 2020'!H10)-1),RIGHT('Erwachsene-DOSB 2020'!H10,2)))*$BC$57,"[mm]:ss")</f>
        <v>30:39</v>
      </c>
      <c r="K57" s="102" t="str">
        <f>TEXT((TIME(0,LEFT('Erwachsene-DOSB 2020'!I10,FIND(":",'Erwachsene-DOSB 2020'!I10)-1),RIGHT('Erwachsene-DOSB 2020'!I10,2)))*$BC$57,"[mm]:ss")</f>
        <v>27:05</v>
      </c>
      <c r="L57" s="103" t="str">
        <f>TEXT((TIME(0,LEFT('Erwachsene-DOSB 2020'!J10,FIND(":",'Erwachsene-DOSB 2020'!J10)-1),RIGHT('Erwachsene-DOSB 2020'!J10,2)))*$BC$57,"[mm]:ss")</f>
        <v>23:24</v>
      </c>
      <c r="M57" s="109" t="str">
        <f>TEXT((TIME(0,LEFT('Erwachsene-DOSB 2020'!K10,FIND(":",'Erwachsene-DOSB 2020'!K10)-1),RIGHT('Erwachsene-DOSB 2020'!K10,2)))*$BC$57,"[mm]:ss")</f>
        <v>33:09</v>
      </c>
      <c r="N57" s="102" t="str">
        <f>TEXT((TIME(0,LEFT('Erwachsene-DOSB 2020'!L10,FIND(":",'Erwachsene-DOSB 2020'!L10)-1),RIGHT('Erwachsene-DOSB 2020'!L10,2)))*$BC$57,"[mm]:ss")</f>
        <v>27:25</v>
      </c>
      <c r="O57" s="103" t="str">
        <f>TEXT((TIME(0,LEFT('Erwachsene-DOSB 2020'!M10,FIND(":",'Erwachsene-DOSB 2020'!M10)-1),RIGHT('Erwachsene-DOSB 2020'!M10,2)))*$BC$57,"[mm]:ss")</f>
        <v>24:16</v>
      </c>
      <c r="P57" s="109" t="str">
        <f>TEXT((TIME(0,LEFT('Erwachsene-DOSB 2020'!N10,FIND(":",'Erwachsene-DOSB 2020'!N10)-1),RIGHT('Erwachsene-DOSB 2020'!N10,2)))*$BC$57,"[mm]:ss")</f>
        <v>37:29</v>
      </c>
      <c r="Q57" s="102" t="str">
        <f>TEXT((TIME(0,LEFT('Erwachsene-DOSB 2020'!O10,FIND(":",'Erwachsene-DOSB 2020'!O10)-1),RIGHT('Erwachsene-DOSB 2020'!O10,2)))*$BC$57,"[mm]:ss")</f>
        <v>30:46</v>
      </c>
      <c r="R57" s="103" t="str">
        <f>TEXT((TIME(0,LEFT('Erwachsene-DOSB 2020'!P10,FIND(":",'Erwachsene-DOSB 2020'!P10)-1),RIGHT('Erwachsene-DOSB 2020'!P10,2)))*$BC$57,"[mm]:ss")</f>
        <v>25:21</v>
      </c>
      <c r="S57" s="109" t="str">
        <f>TEXT((TIME(0,LEFT('Erwachsene-DOSB 2020'!Q10,FIND(":",'Erwachsene-DOSB 2020'!Q10)-1),RIGHT('Erwachsene-DOSB 2020'!Q10,2)))*$BC$57,"[mm]:ss")</f>
        <v>41:36</v>
      </c>
      <c r="T57" s="102" t="str">
        <f>TEXT((TIME(0,LEFT('Erwachsene-DOSB 2020'!R10,FIND(":",'Erwachsene-DOSB 2020'!R10)-1),RIGHT('Erwachsene-DOSB 2020'!R10,2)))*$BC$57,"[mm]:ss")</f>
        <v>33:16</v>
      </c>
      <c r="U57" s="103" t="str">
        <f>TEXT((TIME(0,LEFT('Erwachsene-DOSB 2020'!S10,FIND(":",'Erwachsene-DOSB 2020'!S10)-1),RIGHT('Erwachsene-DOSB 2020'!S10,2)))*$BC$57,"[mm]:ss")</f>
        <v>26:26</v>
      </c>
      <c r="V57" s="109" t="str">
        <f>TEXT((TIME(0,LEFT('Erwachsene-DOSB 2020'!T10,FIND(":",'Erwachsene-DOSB 2020'!T10)-1),RIGHT('Erwachsene-DOSB 2020'!T10,2)))*$BC$57,"[mm]:ss")</f>
        <v>44:12</v>
      </c>
      <c r="W57" s="102" t="str">
        <f>TEXT((TIME(0,LEFT('Erwachsene-DOSB 2020'!U10,FIND(":",'Erwachsene-DOSB 2020'!U10)-1),RIGHT('Erwachsene-DOSB 2020'!U10,2)))*$BC$57,"[mm]:ss")</f>
        <v>35:58</v>
      </c>
      <c r="X57" s="103" t="str">
        <f>TEXT((TIME(0,LEFT('Erwachsene-DOSB 2020'!V10,FIND(":",'Erwachsene-DOSB 2020'!V10)-1),RIGHT('Erwachsene-DOSB 2020'!V10,2)))*$BC$57,"[mm]:ss")</f>
        <v>27:44</v>
      </c>
      <c r="Y57" s="184"/>
      <c r="Z57" s="185"/>
      <c r="AB57" s="902"/>
      <c r="AC57"/>
      <c r="AD57" s="844"/>
      <c r="AE57" s="796"/>
      <c r="AF57" s="792"/>
      <c r="AG57" s="794"/>
      <c r="AH57" s="101" t="str">
        <f>TEXT((TIME(0,LEFT('Erwachsene-DOSB 2020'!E42,FIND(":",'Erwachsene-DOSB 2020'!E42)-1),RIGHT('Erwachsene-DOSB 2020'!E42,2)))*$BC$57,"[mm]:ss")</f>
        <v>29:22</v>
      </c>
      <c r="AI57" s="102" t="str">
        <f>TEXT((TIME(0,LEFT('Erwachsene-DOSB 2020'!F42,FIND(":",'Erwachsene-DOSB 2020'!F42)-1),RIGHT('Erwachsene-DOSB 2020'!F42,2)))*$BC$57,"[mm]:ss")</f>
        <v>25:47</v>
      </c>
      <c r="AJ57" s="103" t="str">
        <f>TEXT((TIME(0,LEFT('Erwachsene-DOSB 2020'!G42,FIND(":",'Erwachsene-DOSB 2020'!G42)-1),RIGHT('Erwachsene-DOSB 2020'!G42,2)))*$BC$57,"[mm]:ss")</f>
        <v>22:06</v>
      </c>
      <c r="AK57" s="109" t="str">
        <f>TEXT((TIME(0,LEFT('Erwachsene-DOSB 2020'!H42,FIND(":",'Erwachsene-DOSB 2020'!H42)-1),RIGHT('Erwachsene-DOSB 2020'!H42,2)))*$BC$57,"[mm]:ss")</f>
        <v>28:49</v>
      </c>
      <c r="AL57" s="102" t="str">
        <f>TEXT((TIME(0,LEFT('Erwachsene-DOSB 2020'!I42,FIND(":",'Erwachsene-DOSB 2020'!I42)-1),RIGHT('Erwachsene-DOSB 2020'!I42,2)))*$BC$57,"[mm]:ss")</f>
        <v>25:21</v>
      </c>
      <c r="AM57" s="103" t="str">
        <f>TEXT((TIME(0,LEFT('Erwachsene-DOSB 2020'!J42,FIND(":",'Erwachsene-DOSB 2020'!J42)-1),RIGHT('Erwachsene-DOSB 2020'!J42,2)))*$BC$57,"[mm]:ss")</f>
        <v>21:21</v>
      </c>
      <c r="AN57" s="109" t="str">
        <f>TEXT((TIME(0,LEFT('Erwachsene-DOSB 2020'!K42,FIND(":",'Erwachsene-DOSB 2020'!K42)-1),RIGHT('Erwachsene-DOSB 2020'!K42,2)))*$BC$57,"[mm]:ss")</f>
        <v>30:07</v>
      </c>
      <c r="AO57" s="102" t="str">
        <f>TEXT((TIME(0,LEFT('Erwachsene-DOSB 2020'!L42,FIND(":",'Erwachsene-DOSB 2020'!L42)-1),RIGHT('Erwachsene-DOSB 2020'!L42,2)))*$BC$57,"[mm]:ss")</f>
        <v>26:00</v>
      </c>
      <c r="AP57" s="103" t="str">
        <f>TEXT((TIME(0,LEFT('Erwachsene-DOSB 2020'!M42,FIND(":",'Erwachsene-DOSB 2020'!M42)-1),RIGHT('Erwachsene-DOSB 2020'!M42,2)))*$BC$57,"[mm]:ss")</f>
        <v>22:06</v>
      </c>
      <c r="AQ57" s="109" t="str">
        <f>TEXT((TIME(0,LEFT('Erwachsene-DOSB 2020'!N42,FIND(":",'Erwachsene-DOSB 2020'!N42)-1),RIGHT('Erwachsene-DOSB 2020'!N42,2)))*$BC$57,"[mm]:ss")</f>
        <v>33:29</v>
      </c>
      <c r="AR57" s="102" t="str">
        <f>TEXT((TIME(0,LEFT('Erwachsene-DOSB 2020'!O42,FIND(":",'Erwachsene-DOSB 2020'!O42)-1),RIGHT('Erwachsene-DOSB 2020'!O42,2)))*$BC$57,"[mm]:ss")</f>
        <v>27:57</v>
      </c>
      <c r="AS57" s="103" t="str">
        <f>TEXT((TIME(0,LEFT('Erwachsene-DOSB 2020'!P42,FIND(":",'Erwachsene-DOSB 2020'!P42)-1),RIGHT('Erwachsene-DOSB 2020'!P42,2)))*$BC$57,"[mm]:ss")</f>
        <v>23:24</v>
      </c>
      <c r="AT57" s="109" t="str">
        <f>TEXT((TIME(0,LEFT('Erwachsene-DOSB 2020'!Q42,FIND(":",'Erwachsene-DOSB 2020'!Q42)-1),RIGHT('Erwachsene-DOSB 2020'!Q42,2)))*$BC$57,"[mm]:ss")</f>
        <v>37:29</v>
      </c>
      <c r="AU57" s="102" t="str">
        <f>TEXT((TIME(0,LEFT('Erwachsene-DOSB 2020'!R42,FIND(":",'Erwachsene-DOSB 2020'!R42)-1),RIGHT('Erwachsene-DOSB 2020'!R42,2)))*$BC$57,"[mm]:ss")</f>
        <v>31:12</v>
      </c>
      <c r="AV57" s="103" t="str">
        <f>TEXT((TIME(0,LEFT('Erwachsene-DOSB 2020'!S42,FIND(":",'Erwachsene-DOSB 2020'!S42)-1),RIGHT('Erwachsene-DOSB 2020'!S42,2)))*$BC$57,"[mm]:ss")</f>
        <v>25:02</v>
      </c>
      <c r="AW57" s="109" t="str">
        <f>TEXT((TIME(0,LEFT('Erwachsene-DOSB 2020'!T42,FIND(":",'Erwachsene-DOSB 2020'!T42)-1),RIGHT('Erwachsene-DOSB 2020'!T42,2)))*$BC$57,"[mm]:ss")</f>
        <v>42:08</v>
      </c>
      <c r="AX57" s="102" t="str">
        <f>TEXT((TIME(0,LEFT('Erwachsene-DOSB 2020'!U42,FIND(":",'Erwachsene-DOSB 2020'!U42)-1),RIGHT('Erwachsene-DOSB 2020'!U42,2)))*$BC$57,"[mm]:ss")</f>
        <v>34:21</v>
      </c>
      <c r="AY57" s="103" t="str">
        <f>TEXT((TIME(0,LEFT('Erwachsene-DOSB 2020'!V42,FIND(":",'Erwachsene-DOSB 2020'!V42)-1),RIGHT('Erwachsene-DOSB 2020'!V42,2)))*$BC$57,"[mm]:ss")</f>
        <v>26:33</v>
      </c>
      <c r="AZ57" s="184"/>
      <c r="BA57" s="185"/>
      <c r="BC57" s="143">
        <v>1.3</v>
      </c>
      <c r="BD57" s="5" t="s">
        <v>155</v>
      </c>
    </row>
    <row r="58" spans="1:57" ht="19.7" customHeight="1" x14ac:dyDescent="0.2">
      <c r="A58" s="902"/>
      <c r="B58"/>
      <c r="C58" s="844"/>
      <c r="D58" s="796"/>
      <c r="E58" s="106" t="s">
        <v>22</v>
      </c>
      <c r="F58" s="58" t="s">
        <v>501</v>
      </c>
      <c r="G58" s="101" t="str">
        <f>TEXT((TIME(0,LEFT('Erwachsene-DOSB 2020'!E11,FIND(":",'Erwachsene-DOSB 2020'!E11)-1),RIGHT('Erwachsene-DOSB 2020'!E11,2)))*$BC$58,"[mm]:ss")</f>
        <v>72:59</v>
      </c>
      <c r="H58" s="102" t="str">
        <f>TEXT((TIME(0,LEFT('Erwachsene-DOSB 2020'!F11,FIND(":",'Erwachsene-DOSB 2020'!F11)-1),RIGHT('Erwachsene-DOSB 2020'!F11,2)))*$BC$58,"[mm]:ss")</f>
        <v>69:18</v>
      </c>
      <c r="I58" s="103" t="str">
        <f>TEXT((TIME(0,LEFT('Erwachsene-DOSB 2020'!G11,FIND(":",'Erwachsene-DOSB 2020'!G11)-1),RIGHT('Erwachsene-DOSB 2020'!G11,2)))*$BC$58,"[mm]:ss")</f>
        <v>65:06</v>
      </c>
      <c r="J58" s="109" t="str">
        <f>TEXT((TIME(0,LEFT('Erwachsene-DOSB 2020'!H11,FIND(":",'Erwachsene-DOSB 2020'!H11)-1),RIGHT('Erwachsene-DOSB 2020'!H11,2)))*$BC$58,"[mm]:ss")</f>
        <v>69:50</v>
      </c>
      <c r="K58" s="102" t="str">
        <f>TEXT((TIME(0,LEFT('Erwachsene-DOSB 2020'!I11,FIND(":",'Erwachsene-DOSB 2020'!I11)-1),RIGHT('Erwachsene-DOSB 2020'!I11,2)))*$BC$58,"[mm]:ss")</f>
        <v>66:09</v>
      </c>
      <c r="L58" s="103" t="str">
        <f>TEXT((TIME(0,LEFT('Erwachsene-DOSB 2020'!J11,FIND(":",'Erwachsene-DOSB 2020'!J11)-1),RIGHT('Erwachsene-DOSB 2020'!J11,2)))*$BC$58,"[mm]:ss")</f>
        <v>62:29</v>
      </c>
      <c r="M58" s="109" t="str">
        <f>TEXT((TIME(0,LEFT('Erwachsene-DOSB 2020'!K11,FIND(":",'Erwachsene-DOSB 2020'!K11)-1),RIGHT('Erwachsene-DOSB 2020'!K11,2)))*$BC$58,"[mm]:ss")</f>
        <v>70:21</v>
      </c>
      <c r="N58" s="102" t="str">
        <f>TEXT((TIME(0,LEFT('Erwachsene-DOSB 2020'!L11,FIND(":",'Erwachsene-DOSB 2020'!L11)-1),RIGHT('Erwachsene-DOSB 2020'!L11,2)))*$BC$58,"[mm]:ss")</f>
        <v>66:41</v>
      </c>
      <c r="O58" s="103" t="str">
        <f>TEXT((TIME(0,LEFT('Erwachsene-DOSB 2020'!M11,FIND(":",'Erwachsene-DOSB 2020'!M11)-1),RIGHT('Erwachsene-DOSB 2020'!M11,2)))*$BC$58,"[mm]:ss")</f>
        <v>63:00</v>
      </c>
      <c r="P58" s="109" t="str">
        <f>TEXT((TIME(0,LEFT('Erwachsene-DOSB 2020'!N11,FIND(":",'Erwachsene-DOSB 2020'!N11)-1),RIGHT('Erwachsene-DOSB 2020'!N11,2)))*$BC$58,"[mm]:ss")</f>
        <v>70:53</v>
      </c>
      <c r="Q58" s="102" t="str">
        <f>TEXT((TIME(0,LEFT('Erwachsene-DOSB 2020'!O11,FIND(":",'Erwachsene-DOSB 2020'!O11)-1),RIGHT('Erwachsene-DOSB 2020'!O11,2)))*$BC$58,"[mm]:ss")</f>
        <v>67:12</v>
      </c>
      <c r="R58" s="654" t="str">
        <f>TEXT((TIME(0,LEFT('Erwachsene-DOSB 2020'!P11,FIND(":",'Erwachsene-DOSB 2020'!P11)-1),RIGHT('Erwachsene-DOSB 2020'!P11,2)))*$BC$58,"[mm]:ss")</f>
        <v>63:26</v>
      </c>
      <c r="S58" s="109" t="str">
        <f>TEXT((TIME(0,LEFT('Erwachsene-DOSB 2020'!Q11,FIND(":",'Erwachsene-DOSB 2020'!Q11)-1),RIGHT('Erwachsene-DOSB 2020'!Q11,2)))*$BC$58,"[mm]:ss")</f>
        <v>73:30</v>
      </c>
      <c r="T58" s="102" t="str">
        <f>TEXT((TIME(0,LEFT('Erwachsene-DOSB 2020'!R11,FIND(":",'Erwachsene-DOSB 2020'!R11)-1),RIGHT('Erwachsene-DOSB 2020'!R11,2)))*$BC$58,"[mm]:ss")</f>
        <v>68:15</v>
      </c>
      <c r="U58" s="655" t="str">
        <f>TEXT((TIME(0,LEFT('Erwachsene-DOSB 2020'!S11,FIND(":",'Erwachsene-DOSB 2020'!S11)-1),RIGHT('Erwachsene-DOSB 2020'!S11,2)))*$BC$58,"[mm]:ss")</f>
        <v>63:47</v>
      </c>
      <c r="V58" s="109" t="str">
        <f>TEXT((TIME(0,LEFT('Erwachsene-DOSB 2020'!T11,FIND(":",'Erwachsene-DOSB 2020'!T11)-1),RIGHT('Erwachsene-DOSB 2020'!T11,2)))*$BC$58,"[mm]:ss")</f>
        <v>76:39</v>
      </c>
      <c r="W58" s="102" t="str">
        <f>TEXT((TIME(0,LEFT('Erwachsene-DOSB 2020'!U11,FIND(":",'Erwachsene-DOSB 2020'!U11)-1),RIGHT('Erwachsene-DOSB 2020'!U11,2)))*$BC$58,"[mm]:ss")</f>
        <v>70:21</v>
      </c>
      <c r="X58" s="103" t="str">
        <f>TEXT((TIME(0,LEFT('Erwachsene-DOSB 2020'!V11,FIND(":",'Erwachsene-DOSB 2020'!V11)-1),RIGHT('Erwachsene-DOSB 2020'!V11,2)))*$BC$58,"[mm]:ss")</f>
        <v>64:03</v>
      </c>
      <c r="Y58" s="182"/>
      <c r="Z58" s="183"/>
      <c r="AB58" s="902"/>
      <c r="AC58"/>
      <c r="AD58" s="844"/>
      <c r="AE58" s="796"/>
      <c r="AF58" s="106" t="s">
        <v>22</v>
      </c>
      <c r="AG58" s="58" t="s">
        <v>501</v>
      </c>
      <c r="AH58" s="101" t="str">
        <f>TEXT((TIME(0,LEFT('Erwachsene-DOSB 2020'!E44,FIND(":",'Erwachsene-DOSB 2020'!E44)-1),RIGHT('Erwachsene-DOSB 2020'!E44,2)))*$BC$58,"[mm]:ss")</f>
        <v>61:26</v>
      </c>
      <c r="AI58" s="102" t="str">
        <f>TEXT((TIME(0,LEFT('Erwachsene-DOSB 2020'!F44,FIND(":",'Erwachsene-DOSB 2020'!F44)-1),RIGHT('Erwachsene-DOSB 2020'!F44,2)))*$BC$58,"[mm]:ss")</f>
        <v>57:14</v>
      </c>
      <c r="AJ58" s="103" t="str">
        <f>TEXT((TIME(0,LEFT('Erwachsene-DOSB 2020'!G44,FIND(":",'Erwachsene-DOSB 2020'!G44)-1),RIGHT('Erwachsene-DOSB 2020'!G44,2)))*$BC$58,"[mm]:ss")</f>
        <v>53:02</v>
      </c>
      <c r="AK58" s="109" t="str">
        <f>TEXT((TIME(0,LEFT('Erwachsene-DOSB 2020'!H44,FIND(":",'Erwachsene-DOSB 2020'!H44)-1),RIGHT('Erwachsene-DOSB 2020'!H44,2)))*$BC$58,"[mm]:ss")</f>
        <v>59:51</v>
      </c>
      <c r="AL58" s="102" t="str">
        <f>TEXT((TIME(0,LEFT('Erwachsene-DOSB 2020'!I44,FIND(":",'Erwachsene-DOSB 2020'!I44)-1),RIGHT('Erwachsene-DOSB 2020'!I44,2)))*$BC$58,"[mm]:ss")</f>
        <v>55:39</v>
      </c>
      <c r="AM58" s="103" t="str">
        <f>TEXT((TIME(0,LEFT('Erwachsene-DOSB 2020'!J44,FIND(":",'Erwachsene-DOSB 2020'!J44)-1),RIGHT('Erwachsene-DOSB 2020'!J44,2)))*$BC$58,"[mm]:ss")</f>
        <v>51:27</v>
      </c>
      <c r="AN58" s="109" t="str">
        <f>TEXT((TIME(0,LEFT('Erwachsene-DOSB 2020'!K44,FIND(":",'Erwachsene-DOSB 2020'!K44)-1),RIGHT('Erwachsene-DOSB 2020'!K44,2)))*$BC$58,"[mm]:ss")</f>
        <v>61:26</v>
      </c>
      <c r="AO58" s="102" t="str">
        <f>TEXT((TIME(0,LEFT('Erwachsene-DOSB 2020'!L44,FIND(":",'Erwachsene-DOSB 2020'!L44)-1),RIGHT('Erwachsene-DOSB 2020'!L44,2)))*$BC$58,"[mm]:ss")</f>
        <v>57:14</v>
      </c>
      <c r="AP58" s="103" t="str">
        <f>TEXT((TIME(0,LEFT('Erwachsene-DOSB 2020'!M44,FIND(":",'Erwachsene-DOSB 2020'!M44)-1),RIGHT('Erwachsene-DOSB 2020'!M44,2)))*$BC$58,"[mm]:ss")</f>
        <v>53:02</v>
      </c>
      <c r="AQ58" s="109" t="str">
        <f>TEXT((TIME(0,LEFT('Erwachsene-DOSB 2020'!N44,FIND(":",'Erwachsene-DOSB 2020'!N44)-1),RIGHT('Erwachsene-DOSB 2020'!N44,2)))*$BC$58,"[mm]:ss")</f>
        <v>65:38</v>
      </c>
      <c r="AR58" s="102" t="str">
        <f>TEXT((TIME(0,LEFT('Erwachsene-DOSB 2020'!O44,FIND(":",'Erwachsene-DOSB 2020'!O44)-1),RIGHT('Erwachsene-DOSB 2020'!O44,2)))*$BC$58,"[mm]:ss")</f>
        <v>59:51</v>
      </c>
      <c r="AS58" s="103" t="str">
        <f>TEXT((TIME(0,LEFT('Erwachsene-DOSB 2020'!P44,FIND(":",'Erwachsene-DOSB 2020'!P44)-1),RIGHT('Erwachsene-DOSB 2020'!P44,2)))*$BC$58,"[mm]:ss")</f>
        <v>53:33</v>
      </c>
      <c r="AT58" s="109" t="str">
        <f>TEXT((TIME(0,LEFT('Erwachsene-DOSB 2020'!Q44,FIND(":",'Erwachsene-DOSB 2020'!Q44)-1),RIGHT('Erwachsene-DOSB 2020'!Q44,2)))*$BC$58,"[mm]:ss")</f>
        <v>68:15</v>
      </c>
      <c r="AU58" s="102" t="str">
        <f>TEXT((TIME(0,LEFT('Erwachsene-DOSB 2020'!R44,FIND(":",'Erwachsene-DOSB 2020'!R44)-1),RIGHT('Erwachsene-DOSB 2020'!R44,2)))*$BC$58,"[mm]:ss")</f>
        <v>61:26</v>
      </c>
      <c r="AV58" s="103" t="str">
        <f>TEXT((TIME(0,LEFT('Erwachsene-DOSB 2020'!S44,FIND(":",'Erwachsene-DOSB 2020'!S44)-1),RIGHT('Erwachsene-DOSB 2020'!S44,2)))*$BC$58,"[mm]:ss")</f>
        <v>56:11</v>
      </c>
      <c r="AW58" s="109" t="str">
        <f>TEXT((TIME(0,LEFT('Erwachsene-DOSB 2020'!T44,FIND(":",'Erwachsene-DOSB 2020'!T44)-1),RIGHT('Erwachsene-DOSB 2020'!T44,2)))*$BC$58,"[mm]:ss")</f>
        <v>69:18</v>
      </c>
      <c r="AX58" s="102" t="str">
        <f>TEXT((TIME(0,LEFT('Erwachsene-DOSB 2020'!U44,FIND(":",'Erwachsene-DOSB 2020'!U44)-1),RIGHT('Erwachsene-DOSB 2020'!U44,2)))*$BC$58,"[mm]:ss")</f>
        <v>63:32</v>
      </c>
      <c r="AY58" s="103" t="str">
        <f>TEXT((TIME(0,LEFT('Erwachsene-DOSB 2020'!V44,FIND(":",'Erwachsene-DOSB 2020'!V44)-1),RIGHT('Erwachsene-DOSB 2020'!V44,2)))*$BC$58,"[mm]:ss")</f>
        <v>56:42</v>
      </c>
      <c r="AZ58" s="182"/>
      <c r="BA58" s="183"/>
      <c r="BC58" s="143">
        <v>1.05</v>
      </c>
      <c r="BD58" s="5" t="s">
        <v>162</v>
      </c>
    </row>
    <row r="59" spans="1:57" ht="19.7" customHeight="1" x14ac:dyDescent="0.2">
      <c r="A59" s="902"/>
      <c r="B59"/>
      <c r="C59" s="844"/>
      <c r="D59" s="796"/>
      <c r="E59" s="106" t="s">
        <v>23</v>
      </c>
      <c r="F59" s="58" t="s">
        <v>504</v>
      </c>
      <c r="G59" s="101" t="str">
        <f>TEXT((TIME(0,LEFT('Erwachsene-DOSB 2020'!E12,FIND(":",'Erwachsene-DOSB 2020'!E12)-1),RIGHT('Erwachsene-DOSB 2020'!E12,2)))*$BC$59,"[mm]:ss")</f>
        <v>63:15</v>
      </c>
      <c r="H59" s="102" t="str">
        <f>TEXT((TIME(0,LEFT('Erwachsene-DOSB 2020'!F12,FIND(":",'Erwachsene-DOSB 2020'!F12)-1),RIGHT('Erwachsene-DOSB 2020'!F12,2)))*$BC$59,"[mm]:ss")</f>
        <v>57:12</v>
      </c>
      <c r="I59" s="103" t="str">
        <f>TEXT((TIME(0,LEFT('Erwachsene-DOSB 2020'!G12,FIND(":",'Erwachsene-DOSB 2020'!G12)-1),RIGHT('Erwachsene-DOSB 2020'!G12,2)))*$BC$59,"[mm]:ss")</f>
        <v>51:09</v>
      </c>
      <c r="J59" s="109" t="str">
        <f>TEXT((TIME(0,LEFT('Erwachsene-DOSB 2020'!H12,FIND(":",'Erwachsene-DOSB 2020'!H12)-1),RIGHT('Erwachsene-DOSB 2020'!H12,2)))*$BC$59,"[mm]:ss")</f>
        <v>62:42</v>
      </c>
      <c r="K59" s="102" t="str">
        <f>TEXT((TIME(0,LEFT('Erwachsene-DOSB 2020'!I12,FIND(":",'Erwachsene-DOSB 2020'!I12)-1),RIGHT('Erwachsene-DOSB 2020'!I12,2)))*$BC$59,"[mm]:ss")</f>
        <v>56:39</v>
      </c>
      <c r="L59" s="103" t="str">
        <f>TEXT((TIME(0,LEFT('Erwachsene-DOSB 2020'!J12,FIND(":",'Erwachsene-DOSB 2020'!J12)-1),RIGHT('Erwachsene-DOSB 2020'!J12,2)))*$BC$59,"[mm]:ss")</f>
        <v>50:03</v>
      </c>
      <c r="M59" s="109" t="str">
        <f>TEXT((TIME(0,LEFT('Erwachsene-DOSB 2020'!K12,FIND(":",'Erwachsene-DOSB 2020'!K12)-1),RIGHT('Erwachsene-DOSB 2020'!K12,2)))*$BC$59,"[mm]:ss")</f>
        <v>61:36</v>
      </c>
      <c r="N59" s="102" t="str">
        <f>TEXT((TIME(0,LEFT('Erwachsene-DOSB 2020'!L12,FIND(":",'Erwachsene-DOSB 2020'!L12)-1),RIGHT('Erwachsene-DOSB 2020'!L12,2)))*$BC$59,"[mm]:ss")</f>
        <v>55:33</v>
      </c>
      <c r="O59" s="103" t="str">
        <f>TEXT((TIME(0,LEFT('Erwachsene-DOSB 2020'!M12,FIND(":",'Erwachsene-DOSB 2020'!M12)-1),RIGHT('Erwachsene-DOSB 2020'!M12,2)))*$BC$59,"[mm]:ss")</f>
        <v>49:30</v>
      </c>
      <c r="P59" s="109" t="str">
        <f>TEXT((TIME(0,LEFT('Erwachsene-DOSB 2020'!N12,FIND(":",'Erwachsene-DOSB 2020'!N12)-1),RIGHT('Erwachsene-DOSB 2020'!N12,2)))*$BC$59,"[mm]:ss")</f>
        <v>62:42</v>
      </c>
      <c r="Q59" s="102" t="str">
        <f>TEXT((TIME(0,LEFT('Erwachsene-DOSB 2020'!O12,FIND(":",'Erwachsene-DOSB 2020'!O12)-1),RIGHT('Erwachsene-DOSB 2020'!O12,2)))*$BC$59,"[mm]:ss")</f>
        <v>56:39</v>
      </c>
      <c r="R59" s="103" t="str">
        <f>TEXT((TIME(0,LEFT('Erwachsene-DOSB 2020'!P12,FIND(":",'Erwachsene-DOSB 2020'!P12)-1),RIGHT('Erwachsene-DOSB 2020'!P12,2)))*$BC$59,"[mm]:ss")</f>
        <v>50:03</v>
      </c>
      <c r="S59" s="109" t="str">
        <f>TEXT((TIME(0,LEFT('Erwachsene-DOSB 2020'!Q12,FIND(":",'Erwachsene-DOSB 2020'!Q12)-1),RIGHT('Erwachsene-DOSB 2020'!Q12,2)))*$BC$59,"[mm]:ss")</f>
        <v>66:00</v>
      </c>
      <c r="T59" s="102" t="str">
        <f>TEXT((TIME(0,LEFT('Erwachsene-DOSB 2020'!R12,FIND(":",'Erwachsene-DOSB 2020'!R12)-1),RIGHT('Erwachsene-DOSB 2020'!R12,2)))*$BC$59,"[mm]:ss")</f>
        <v>58:18</v>
      </c>
      <c r="U59" s="103" t="str">
        <f>TEXT((TIME(0,LEFT('Erwachsene-DOSB 2020'!S12,FIND(":",'Erwachsene-DOSB 2020'!S12)-1),RIGHT('Erwachsene-DOSB 2020'!S12,2)))*$BC$59,"[mm]:ss")</f>
        <v>51:42</v>
      </c>
      <c r="V59" s="109" t="str">
        <f>TEXT((TIME(0,LEFT('Erwachsene-DOSB 2020'!T12,FIND(":",'Erwachsene-DOSB 2020'!T12)-1),RIGHT('Erwachsene-DOSB 2020'!T12,2)))*$BC$59,"[mm]:ss")</f>
        <v>70:24</v>
      </c>
      <c r="W59" s="102" t="str">
        <f>TEXT((TIME(0,LEFT('Erwachsene-DOSB 2020'!U12,FIND(":",'Erwachsene-DOSB 2020'!U12)-1),RIGHT('Erwachsene-DOSB 2020'!U12,2)))*$BC$59,"[mm]:ss")</f>
        <v>61:03</v>
      </c>
      <c r="X59" s="103" t="str">
        <f>TEXT((TIME(0,LEFT('Erwachsene-DOSB 2020'!V12,FIND(":",'Erwachsene-DOSB 2020'!V12)-1),RIGHT('Erwachsene-DOSB 2020'!V12,2)))*$BC$59,"[mm]:ss")</f>
        <v>54:27</v>
      </c>
      <c r="Y59" s="182"/>
      <c r="Z59" s="183"/>
      <c r="AB59" s="902"/>
      <c r="AC59"/>
      <c r="AD59" s="844"/>
      <c r="AE59" s="796"/>
      <c r="AF59" s="106" t="s">
        <v>23</v>
      </c>
      <c r="AG59" s="58" t="s">
        <v>504</v>
      </c>
      <c r="AH59" s="101" t="str">
        <f>TEXT((TIME(0,LEFT('Erwachsene-DOSB 2020'!E45,FIND(":",'Erwachsene-DOSB 2020'!E45)-1),RIGHT('Erwachsene-DOSB 2020'!E45,2)))*$BC$59,"[mm]:ss")</f>
        <v>51:42</v>
      </c>
      <c r="AI59" s="102" t="str">
        <f>TEXT((TIME(0,LEFT('Erwachsene-DOSB 2020'!F45,FIND(":",'Erwachsene-DOSB 2020'!F45)-1),RIGHT('Erwachsene-DOSB 2020'!F45,2)))*$BC$59,"[mm]:ss")</f>
        <v>46:45</v>
      </c>
      <c r="AJ59" s="103" t="str">
        <f>TEXT((TIME(0,LEFT('Erwachsene-DOSB 2020'!G45,FIND(":",'Erwachsene-DOSB 2020'!G45)-1),RIGHT('Erwachsene-DOSB 2020'!G45,2)))*$BC$59,"[mm]:ss")</f>
        <v>42:21</v>
      </c>
      <c r="AK59" s="109" t="str">
        <f>TEXT((TIME(0,LEFT('Erwachsene-DOSB 2020'!H45,FIND(":",'Erwachsene-DOSB 2020'!H45)-1),RIGHT('Erwachsene-DOSB 2020'!H45,2)))*$BC$59,"[mm]:ss")</f>
        <v>51:09</v>
      </c>
      <c r="AL59" s="102" t="str">
        <f>TEXT((TIME(0,LEFT('Erwachsene-DOSB 2020'!I45,FIND(":",'Erwachsene-DOSB 2020'!I45)-1),RIGHT('Erwachsene-DOSB 2020'!I45,2)))*$BC$59,"[mm]:ss")</f>
        <v>46:12</v>
      </c>
      <c r="AM59" s="103" t="str">
        <f>TEXT((TIME(0,LEFT('Erwachsene-DOSB 2020'!J45,FIND(":",'Erwachsene-DOSB 2020'!J45)-1),RIGHT('Erwachsene-DOSB 2020'!J45,2)))*$BC$59,"[mm]:ss")</f>
        <v>41:15</v>
      </c>
      <c r="AN59" s="109" t="str">
        <f>TEXT((TIME(0,LEFT('Erwachsene-DOSB 2020'!K45,FIND(":",'Erwachsene-DOSB 2020'!K45)-1),RIGHT('Erwachsene-DOSB 2020'!K45,2)))*$BC$59,"[mm]:ss")</f>
        <v>55:00</v>
      </c>
      <c r="AO59" s="102" t="str">
        <f>TEXT((TIME(0,LEFT('Erwachsene-DOSB 2020'!L45,FIND(":",'Erwachsene-DOSB 2020'!L45)-1),RIGHT('Erwachsene-DOSB 2020'!L45,2)))*$BC$59,"[mm]:ss")</f>
        <v>48:57</v>
      </c>
      <c r="AP59" s="103" t="str">
        <f>TEXT((TIME(0,LEFT('Erwachsene-DOSB 2020'!M45,FIND(":",'Erwachsene-DOSB 2020'!M45)-1),RIGHT('Erwachsene-DOSB 2020'!M45,2)))*$BC$59,"[mm]:ss")</f>
        <v>42:54</v>
      </c>
      <c r="AQ59" s="109" t="str">
        <f>TEXT((TIME(0,LEFT('Erwachsene-DOSB 2020'!N45,FIND(":",'Erwachsene-DOSB 2020'!N45)-1),RIGHT('Erwachsene-DOSB 2020'!N45,2)))*$BC$59,"[mm]:ss")</f>
        <v>58:51</v>
      </c>
      <c r="AR59" s="102" t="str">
        <f>TEXT((TIME(0,LEFT('Erwachsene-DOSB 2020'!O45,FIND(":",'Erwachsene-DOSB 2020'!O45)-1),RIGHT('Erwachsene-DOSB 2020'!O45,2)))*$BC$59,"[mm]:ss")</f>
        <v>51:42</v>
      </c>
      <c r="AS59" s="103" t="str">
        <f>TEXT((TIME(0,LEFT('Erwachsene-DOSB 2020'!P45,FIND(":",'Erwachsene-DOSB 2020'!P45)-1),RIGHT('Erwachsene-DOSB 2020'!P45,2)))*$BC$59,"[mm]:ss")</f>
        <v>44:33</v>
      </c>
      <c r="AT59" s="109" t="str">
        <f>TEXT((TIME(0,LEFT('Erwachsene-DOSB 2020'!Q45,FIND(":",'Erwachsene-DOSB 2020'!Q45)-1),RIGHT('Erwachsene-DOSB 2020'!Q45,2)))*$BC$59,"[mm]:ss")</f>
        <v>63:48</v>
      </c>
      <c r="AU59" s="102" t="str">
        <f>TEXT((TIME(0,LEFT('Erwachsene-DOSB 2020'!R45,FIND(":",'Erwachsene-DOSB 2020'!R45)-1),RIGHT('Erwachsene-DOSB 2020'!R45,2)))*$BC$59,"[mm]:ss")</f>
        <v>55:00</v>
      </c>
      <c r="AV59" s="103" t="str">
        <f>TEXT((TIME(0,LEFT('Erwachsene-DOSB 2020'!S45,FIND(":",'Erwachsene-DOSB 2020'!S45)-1),RIGHT('Erwachsene-DOSB 2020'!S45,2)))*$BC$59,"[mm]:ss")</f>
        <v>45:39</v>
      </c>
      <c r="AW59" s="109" t="str">
        <f>TEXT((TIME(0,LEFT('Erwachsene-DOSB 2020'!T45,FIND(":",'Erwachsene-DOSB 2020'!T45)-1),RIGHT('Erwachsene-DOSB 2020'!T45,2)))*$BC$59,"[mm]:ss")</f>
        <v>69:18</v>
      </c>
      <c r="AX59" s="102" t="str">
        <f>TEXT((TIME(0,LEFT('Erwachsene-DOSB 2020'!U45,FIND(":",'Erwachsene-DOSB 2020'!U45)-1),RIGHT('Erwachsene-DOSB 2020'!U45,2)))*$BC$59,"[mm]:ss")</f>
        <v>57:12</v>
      </c>
      <c r="AY59" s="103" t="str">
        <f>TEXT((TIME(0,LEFT('Erwachsene-DOSB 2020'!V45,FIND(":",'Erwachsene-DOSB 2020'!V45)-1),RIGHT('Erwachsene-DOSB 2020'!V45,2)))*$BC$59,"[mm]:ss")</f>
        <v>47:51</v>
      </c>
      <c r="AZ59" s="182"/>
      <c r="BA59" s="183"/>
      <c r="BC59" s="143">
        <v>1.1000000000000001</v>
      </c>
      <c r="BD59" s="5" t="s">
        <v>161</v>
      </c>
    </row>
    <row r="60" spans="1:57" ht="19.7" customHeight="1" x14ac:dyDescent="0.2">
      <c r="A60" s="902"/>
      <c r="B60"/>
      <c r="C60" s="844"/>
      <c r="D60" s="796"/>
      <c r="E60" s="106" t="s">
        <v>24</v>
      </c>
      <c r="F60" s="58" t="s">
        <v>427</v>
      </c>
      <c r="G60" s="160">
        <f>H60*(1-$BE$60)</f>
        <v>292.5</v>
      </c>
      <c r="H60" s="149">
        <v>325</v>
      </c>
      <c r="I60" s="150">
        <f>H60*(1+$BE$60)</f>
        <v>357.50000000000006</v>
      </c>
      <c r="J60" s="160">
        <f>K60*(1-$BE$60)</f>
        <v>292.5</v>
      </c>
      <c r="K60" s="149">
        <f>H60</f>
        <v>325</v>
      </c>
      <c r="L60" s="150">
        <f>K60*(1+$BE$60)</f>
        <v>357.50000000000006</v>
      </c>
      <c r="M60" s="160">
        <f>N60*(1-$BE$60)</f>
        <v>292.5</v>
      </c>
      <c r="N60" s="149">
        <f>H60</f>
        <v>325</v>
      </c>
      <c r="O60" s="150">
        <f>N60*(1+$BE$60)</f>
        <v>357.50000000000006</v>
      </c>
      <c r="P60" s="160">
        <f>Q60*(1-$BE$60)</f>
        <v>281.25</v>
      </c>
      <c r="Q60" s="149">
        <f>H60-12.5</f>
        <v>312.5</v>
      </c>
      <c r="R60" s="150">
        <f>Q60*(1+$BE$60)</f>
        <v>343.75</v>
      </c>
      <c r="S60" s="160">
        <f>T60*(1-$BE$60)</f>
        <v>281.25</v>
      </c>
      <c r="T60" s="149">
        <f>Q60</f>
        <v>312.5</v>
      </c>
      <c r="U60" s="150">
        <f>T60*(1+$BE$60)</f>
        <v>343.75</v>
      </c>
      <c r="V60" s="160">
        <f>W60*(1-$BE$60)</f>
        <v>270</v>
      </c>
      <c r="W60" s="149">
        <f>T60-12.5</f>
        <v>300</v>
      </c>
      <c r="X60" s="150">
        <f>W60*(1+$BE$60)</f>
        <v>330</v>
      </c>
      <c r="Y60" s="182"/>
      <c r="Z60" s="183"/>
      <c r="AB60" s="902"/>
      <c r="AC60"/>
      <c r="AD60" s="844"/>
      <c r="AE60" s="796"/>
      <c r="AF60" s="106" t="s">
        <v>24</v>
      </c>
      <c r="AG60" s="58" t="s">
        <v>427</v>
      </c>
      <c r="AH60" s="160">
        <f>AI60*(1-$BE$60)</f>
        <v>351</v>
      </c>
      <c r="AI60" s="149">
        <v>390</v>
      </c>
      <c r="AJ60" s="150">
        <f>AI60*(1+$BE$60)</f>
        <v>429.00000000000006</v>
      </c>
      <c r="AK60" s="160">
        <f>AL60*(1-$BE$60)</f>
        <v>351</v>
      </c>
      <c r="AL60" s="149">
        <f>AI60</f>
        <v>390</v>
      </c>
      <c r="AM60" s="150">
        <f>AL60*(1+$BE$60)</f>
        <v>429.00000000000006</v>
      </c>
      <c r="AN60" s="160">
        <f>AO60*(1-$BE$60)</f>
        <v>351</v>
      </c>
      <c r="AO60" s="149">
        <f>AI60</f>
        <v>390</v>
      </c>
      <c r="AP60" s="150">
        <f>AO60*(1+$BE$60)</f>
        <v>429.00000000000006</v>
      </c>
      <c r="AQ60" s="160">
        <f>AR60*(1-$BE$60)</f>
        <v>339.75</v>
      </c>
      <c r="AR60" s="149">
        <f>AI60-12.5</f>
        <v>377.5</v>
      </c>
      <c r="AS60" s="150">
        <f>AR60*(1+$BE$60)</f>
        <v>415.25000000000006</v>
      </c>
      <c r="AT60" s="160">
        <f>AU60*(1-$BE$60)</f>
        <v>339.75</v>
      </c>
      <c r="AU60" s="149">
        <f>AR60</f>
        <v>377.5</v>
      </c>
      <c r="AV60" s="150">
        <f>AU60*(1+$BE$60)</f>
        <v>415.25000000000006</v>
      </c>
      <c r="AW60" s="160">
        <f>AX60*(1-$BE$60)</f>
        <v>328.5</v>
      </c>
      <c r="AX60" s="149">
        <f>AU60-12.5</f>
        <v>365</v>
      </c>
      <c r="AY60" s="150">
        <f>AX60*(1+$BE$60)</f>
        <v>401.50000000000006</v>
      </c>
      <c r="AZ60" s="182"/>
      <c r="BA60" s="183"/>
      <c r="BD60" s="5" t="s">
        <v>431</v>
      </c>
      <c r="BE60" s="152">
        <v>0.1</v>
      </c>
    </row>
    <row r="61" spans="1:57" ht="19.7" customHeight="1" x14ac:dyDescent="0.2">
      <c r="A61" s="902"/>
      <c r="B61"/>
      <c r="C61" s="844"/>
      <c r="D61" s="796"/>
      <c r="E61" s="106" t="s">
        <v>25</v>
      </c>
      <c r="F61" s="58" t="s">
        <v>428</v>
      </c>
      <c r="G61" s="160">
        <f>H61*(1-$BE$60)</f>
        <v>427.5</v>
      </c>
      <c r="H61" s="149">
        <v>475</v>
      </c>
      <c r="I61" s="150">
        <f>H61*(1+$BE$60)</f>
        <v>522.5</v>
      </c>
      <c r="J61" s="160">
        <f>K61*(1-$BE$60)</f>
        <v>427.5</v>
      </c>
      <c r="K61" s="149">
        <f>H61</f>
        <v>475</v>
      </c>
      <c r="L61" s="150">
        <f>K61*(1+$BE$60)</f>
        <v>522.5</v>
      </c>
      <c r="M61" s="160">
        <f>N61*(1-$BE$60)</f>
        <v>427.5</v>
      </c>
      <c r="N61" s="149">
        <f>H61</f>
        <v>475</v>
      </c>
      <c r="O61" s="150">
        <f>N61*(1+$BE$60)</f>
        <v>522.5</v>
      </c>
      <c r="P61" s="160">
        <f>Q61*(1-$BE$60)</f>
        <v>414</v>
      </c>
      <c r="Q61" s="149">
        <f>H61-15</f>
        <v>460</v>
      </c>
      <c r="R61" s="150">
        <f>Q61*(1+$BE$60)</f>
        <v>506.00000000000006</v>
      </c>
      <c r="S61" s="160">
        <f>T61*(1-$BE$60)</f>
        <v>414</v>
      </c>
      <c r="T61" s="149">
        <f>Q61</f>
        <v>460</v>
      </c>
      <c r="U61" s="150">
        <f>T61*(1+$BE$60)</f>
        <v>506.00000000000006</v>
      </c>
      <c r="V61" s="160">
        <f>W61*(1-$BE$60)</f>
        <v>400.5</v>
      </c>
      <c r="W61" s="149">
        <f>T61-15</f>
        <v>445</v>
      </c>
      <c r="X61" s="150">
        <f>W61*(1+$BE$60)</f>
        <v>489.50000000000006</v>
      </c>
      <c r="Y61" s="182"/>
      <c r="Z61" s="183"/>
      <c r="AB61" s="902"/>
      <c r="AC61"/>
      <c r="AD61" s="844"/>
      <c r="AE61" s="796"/>
      <c r="AF61" s="106" t="s">
        <v>25</v>
      </c>
      <c r="AG61" s="58" t="s">
        <v>428</v>
      </c>
      <c r="AH61" s="160">
        <f>AI61*(1-$BE$60)</f>
        <v>495</v>
      </c>
      <c r="AI61" s="149">
        <v>550</v>
      </c>
      <c r="AJ61" s="150">
        <f>AI61*(1+$BE$60)</f>
        <v>605</v>
      </c>
      <c r="AK61" s="160">
        <f>AL61*(1-$BE$60)</f>
        <v>495</v>
      </c>
      <c r="AL61" s="149">
        <f>AI61</f>
        <v>550</v>
      </c>
      <c r="AM61" s="150">
        <f>AL61*(1+$BE$60)</f>
        <v>605</v>
      </c>
      <c r="AN61" s="160">
        <f>AO61*(1-$BE$60)</f>
        <v>580.5</v>
      </c>
      <c r="AO61" s="149">
        <v>645</v>
      </c>
      <c r="AP61" s="150">
        <f>AO61*(1+$BE$60)</f>
        <v>709.50000000000011</v>
      </c>
      <c r="AQ61" s="160">
        <f>AR61*(1-$BE$60)</f>
        <v>481.5</v>
      </c>
      <c r="AR61" s="149">
        <f>AI61-15</f>
        <v>535</v>
      </c>
      <c r="AS61" s="150">
        <f>AR61*(1+$BE$60)</f>
        <v>588.5</v>
      </c>
      <c r="AT61" s="160">
        <f>AU61*(1-$BE$60)</f>
        <v>481.5</v>
      </c>
      <c r="AU61" s="149">
        <f>AR61</f>
        <v>535</v>
      </c>
      <c r="AV61" s="150">
        <f>AU61*(1+$BE$60)</f>
        <v>588.5</v>
      </c>
      <c r="AW61" s="160">
        <f>AX61*(1-$BE$60)</f>
        <v>468</v>
      </c>
      <c r="AX61" s="149">
        <f>AU61-15</f>
        <v>520</v>
      </c>
      <c r="AY61" s="150">
        <f>AX61*(1+$BE$60)</f>
        <v>572</v>
      </c>
      <c r="AZ61" s="182"/>
      <c r="BA61" s="183"/>
      <c r="BD61" s="5"/>
    </row>
    <row r="62" spans="1:57" ht="19.7" customHeight="1" x14ac:dyDescent="0.2">
      <c r="A62" s="902"/>
      <c r="B62"/>
      <c r="C62" s="844"/>
      <c r="D62" s="796"/>
      <c r="E62" s="106" t="s">
        <v>44</v>
      </c>
      <c r="F62" s="58" t="s">
        <v>429</v>
      </c>
      <c r="G62" s="160">
        <f>H62*(1-$BE$60)</f>
        <v>373.5</v>
      </c>
      <c r="H62" s="149">
        <v>415</v>
      </c>
      <c r="I62" s="150">
        <f>H62*(1+$BE$60)</f>
        <v>456.50000000000006</v>
      </c>
      <c r="J62" s="160">
        <f>K62*(1-$BE$60)</f>
        <v>373.5</v>
      </c>
      <c r="K62" s="149">
        <f>H62</f>
        <v>415</v>
      </c>
      <c r="L62" s="150">
        <f>K62*(1+$BE$60)</f>
        <v>456.50000000000006</v>
      </c>
      <c r="M62" s="160">
        <f>N62*(1-$BE$60)</f>
        <v>373.5</v>
      </c>
      <c r="N62" s="149">
        <f>H62</f>
        <v>415</v>
      </c>
      <c r="O62" s="150">
        <f>N62*(1+$BE$60)</f>
        <v>456.50000000000006</v>
      </c>
      <c r="P62" s="160">
        <f>Q62*(1-$BE$60)</f>
        <v>360</v>
      </c>
      <c r="Q62" s="149">
        <f>H62-15</f>
        <v>400</v>
      </c>
      <c r="R62" s="150">
        <f>Q62*(1+$BE$60)</f>
        <v>440.00000000000006</v>
      </c>
      <c r="S62" s="160">
        <f>T62*(1-$BE$60)</f>
        <v>360</v>
      </c>
      <c r="T62" s="149">
        <f>Q62</f>
        <v>400</v>
      </c>
      <c r="U62" s="150">
        <f>T62*(1+$BE$60)</f>
        <v>440.00000000000006</v>
      </c>
      <c r="V62" s="160">
        <f>W62*(1-$BE$60)</f>
        <v>346.5</v>
      </c>
      <c r="W62" s="149">
        <f>T62-15</f>
        <v>385</v>
      </c>
      <c r="X62" s="150">
        <f>W62*(1+$BE$60)</f>
        <v>423.50000000000006</v>
      </c>
      <c r="Y62" s="182"/>
      <c r="Z62" s="183"/>
      <c r="AB62" s="902"/>
      <c r="AC62"/>
      <c r="AD62" s="844"/>
      <c r="AE62" s="796"/>
      <c r="AF62" s="106" t="s">
        <v>44</v>
      </c>
      <c r="AG62" s="58" t="s">
        <v>429</v>
      </c>
      <c r="AH62" s="160">
        <f>AI62*(1-$BE$60)</f>
        <v>436.5</v>
      </c>
      <c r="AI62" s="149">
        <v>485</v>
      </c>
      <c r="AJ62" s="150">
        <f>AI62*(1+$BE$60)</f>
        <v>533.5</v>
      </c>
      <c r="AK62" s="160">
        <f>AL62*(1-$BE$60)</f>
        <v>436.5</v>
      </c>
      <c r="AL62" s="149">
        <f>AI62</f>
        <v>485</v>
      </c>
      <c r="AM62" s="150">
        <f>AL62*(1+$BE$60)</f>
        <v>533.5</v>
      </c>
      <c r="AN62" s="160">
        <f>AO62*(1-$BE$60)</f>
        <v>508.5</v>
      </c>
      <c r="AO62" s="149">
        <v>565</v>
      </c>
      <c r="AP62" s="150">
        <f>AO62*(1+$BE$60)</f>
        <v>621.5</v>
      </c>
      <c r="AQ62" s="160">
        <f>AR62*(1-$BE$60)</f>
        <v>423</v>
      </c>
      <c r="AR62" s="149">
        <f>AI62-15</f>
        <v>470</v>
      </c>
      <c r="AS62" s="150">
        <f>AR62*(1+$BE$60)</f>
        <v>517</v>
      </c>
      <c r="AT62" s="160">
        <f>AU62*(1-$BE$60)</f>
        <v>423</v>
      </c>
      <c r="AU62" s="149">
        <f>AR62</f>
        <v>470</v>
      </c>
      <c r="AV62" s="150">
        <f>AU62*(1+$BE$60)</f>
        <v>517</v>
      </c>
      <c r="AW62" s="160">
        <f>AX62*(1-$BE$60)</f>
        <v>409.5</v>
      </c>
      <c r="AX62" s="149">
        <f>AU62-15</f>
        <v>455</v>
      </c>
      <c r="AY62" s="150">
        <f>AX62*(1+$BE$60)</f>
        <v>500.50000000000006</v>
      </c>
      <c r="AZ62" s="182"/>
      <c r="BA62" s="183"/>
      <c r="BD62" s="5"/>
    </row>
    <row r="63" spans="1:57" ht="19.7" customHeight="1" thickBot="1" x14ac:dyDescent="0.25">
      <c r="A63" s="902"/>
      <c r="B63"/>
      <c r="C63" s="845"/>
      <c r="D63" s="797"/>
      <c r="E63" s="106" t="s">
        <v>48</v>
      </c>
      <c r="F63" s="163" t="s">
        <v>430</v>
      </c>
      <c r="G63" s="164">
        <f>H63*(1-$BE$60)</f>
        <v>378</v>
      </c>
      <c r="H63" s="165">
        <v>420</v>
      </c>
      <c r="I63" s="166">
        <f>H63*(1+$BE$60)</f>
        <v>462.00000000000006</v>
      </c>
      <c r="J63" s="164">
        <f>K63*(1-$BE$60)</f>
        <v>378</v>
      </c>
      <c r="K63" s="165">
        <f>H63</f>
        <v>420</v>
      </c>
      <c r="L63" s="166">
        <f>K63*(1+$BE$60)</f>
        <v>462.00000000000006</v>
      </c>
      <c r="M63" s="164">
        <f>N63*(1-$BE$60)</f>
        <v>378</v>
      </c>
      <c r="N63" s="165">
        <f>H63</f>
        <v>420</v>
      </c>
      <c r="O63" s="166">
        <f>N63*(1+$BE$60)</f>
        <v>462.00000000000006</v>
      </c>
      <c r="P63" s="164">
        <f>Q63*(1-$BE$60)</f>
        <v>364.5</v>
      </c>
      <c r="Q63" s="165">
        <f>H63-15</f>
        <v>405</v>
      </c>
      <c r="R63" s="166">
        <f>Q63*(1+$BE$60)</f>
        <v>445.50000000000006</v>
      </c>
      <c r="S63" s="164">
        <f>T63*(1-$BE$60)</f>
        <v>364.5</v>
      </c>
      <c r="T63" s="165">
        <f>Q63</f>
        <v>405</v>
      </c>
      <c r="U63" s="166">
        <f>T63*(1+$BE$60)</f>
        <v>445.50000000000006</v>
      </c>
      <c r="V63" s="164">
        <f>W63*(1-$BE$60)</f>
        <v>351</v>
      </c>
      <c r="W63" s="165">
        <f>T63-15</f>
        <v>390</v>
      </c>
      <c r="X63" s="166">
        <f>W63*(1+$BE$60)</f>
        <v>429.00000000000006</v>
      </c>
      <c r="Y63" s="186"/>
      <c r="Z63" s="187"/>
      <c r="AB63" s="902"/>
      <c r="AC63"/>
      <c r="AD63" s="845"/>
      <c r="AE63" s="797"/>
      <c r="AF63" s="106" t="s">
        <v>48</v>
      </c>
      <c r="AG63" s="163" t="s">
        <v>430</v>
      </c>
      <c r="AH63" s="160">
        <f>AI63*(1-$BE$60)</f>
        <v>441</v>
      </c>
      <c r="AI63" s="149">
        <v>490</v>
      </c>
      <c r="AJ63" s="150">
        <f>AI63*(1+$BE$60)</f>
        <v>539</v>
      </c>
      <c r="AK63" s="160">
        <f>AL63*(1-$BE$60)</f>
        <v>441</v>
      </c>
      <c r="AL63" s="149">
        <f>AI63</f>
        <v>490</v>
      </c>
      <c r="AM63" s="150">
        <f>AL63*(1+$BE$60)</f>
        <v>539</v>
      </c>
      <c r="AN63" s="160">
        <f>AO63*(1-$BE$60)</f>
        <v>513</v>
      </c>
      <c r="AO63" s="149">
        <v>570</v>
      </c>
      <c r="AP63" s="150">
        <f>AO63*(1+$BE$60)</f>
        <v>627</v>
      </c>
      <c r="AQ63" s="160">
        <f>AR63*(1-$BE$60)</f>
        <v>427.5</v>
      </c>
      <c r="AR63" s="149">
        <f>AI63-15</f>
        <v>475</v>
      </c>
      <c r="AS63" s="150">
        <f>AR63*(1+$BE$60)</f>
        <v>522.5</v>
      </c>
      <c r="AT63" s="160">
        <f>AU63*(1-$BE$60)</f>
        <v>427.5</v>
      </c>
      <c r="AU63" s="149">
        <f>AR63</f>
        <v>475</v>
      </c>
      <c r="AV63" s="150">
        <f>AU63*(1+$BE$60)</f>
        <v>522.5</v>
      </c>
      <c r="AW63" s="160">
        <f>AX63*(1-$BE$60)</f>
        <v>414</v>
      </c>
      <c r="AX63" s="149">
        <f>AU63-15</f>
        <v>460</v>
      </c>
      <c r="AY63" s="150">
        <f>AX63*(1+$BE$60)</f>
        <v>506.00000000000006</v>
      </c>
      <c r="AZ63" s="186"/>
      <c r="BA63" s="187"/>
      <c r="BD63" s="5"/>
    </row>
    <row r="64" spans="1:57" ht="19.7" customHeight="1" x14ac:dyDescent="0.2">
      <c r="A64" s="902"/>
      <c r="B64"/>
      <c r="C64" s="843">
        <v>2</v>
      </c>
      <c r="D64" s="795" t="s">
        <v>65</v>
      </c>
      <c r="E64" s="601" t="s">
        <v>16</v>
      </c>
      <c r="F64" s="524" t="s">
        <v>609</v>
      </c>
      <c r="G64" s="141">
        <f>'Erwachsene-DOSB 2020'!E13*$BC$64</f>
        <v>6.75</v>
      </c>
      <c r="H64" s="132">
        <f>'Erwachsene-DOSB 2020'!F13*$BC$64</f>
        <v>7.2</v>
      </c>
      <c r="I64" s="133">
        <f>'Erwachsene-DOSB 2020'!G13*$BC$64</f>
        <v>7.875</v>
      </c>
      <c r="J64" s="682">
        <f>'Erwachsene-DOSB 2020'!H13*$BC$64</f>
        <v>6.75</v>
      </c>
      <c r="K64" s="132">
        <f>'Erwachsene-DOSB 2020'!I13*$BC$64</f>
        <v>7.2</v>
      </c>
      <c r="L64" s="684">
        <f>'Erwachsene-DOSB 2020'!J13*$BC$64</f>
        <v>7.875</v>
      </c>
      <c r="M64" s="134">
        <f>'Erwachsene-DOSB 2020'!K13*$BC$64</f>
        <v>6.3</v>
      </c>
      <c r="N64" s="132">
        <f>'Erwachsene-DOSB 2020'!L13*$BC$64</f>
        <v>6.9750000000000005</v>
      </c>
      <c r="O64" s="133">
        <f>'Erwachsene-DOSB 2020'!M13*$BC$64</f>
        <v>7.65</v>
      </c>
      <c r="P64" s="134">
        <f>'Erwachsene-DOSB 2020'!N13*$BC$64</f>
        <v>5.8500000000000005</v>
      </c>
      <c r="Q64" s="132">
        <f>'Erwachsene-DOSB 2020'!O13*$BC$64</f>
        <v>6.75</v>
      </c>
      <c r="R64" s="684">
        <f>'Erwachsene-DOSB 2020'!P13*$BC$64</f>
        <v>7.65</v>
      </c>
      <c r="S64" s="134">
        <f>'Erwachsene-DOSB 2020'!Q13*$BC$64</f>
        <v>5.4</v>
      </c>
      <c r="T64" s="132">
        <f>'Erwachsene-DOSB 2020'!R13*$BC$64</f>
        <v>6.5250000000000004</v>
      </c>
      <c r="U64" s="133">
        <f>'Erwachsene-DOSB 2020'!S13*$BC$64</f>
        <v>7.4249999999999998</v>
      </c>
      <c r="V64" s="134">
        <f>'Erwachsene-DOSB 2020'!T13*$BC$64</f>
        <v>4.7250000000000005</v>
      </c>
      <c r="W64" s="132">
        <f>'Erwachsene-DOSB 2020'!U13*$BC$64</f>
        <v>6.0750000000000002</v>
      </c>
      <c r="X64" s="133">
        <f>'Erwachsene-DOSB 2020'!V13*$BC$64</f>
        <v>7.4249999999999998</v>
      </c>
      <c r="Y64" s="180"/>
      <c r="Z64" s="181"/>
      <c r="AB64" s="902"/>
      <c r="AC64"/>
      <c r="AD64" s="843">
        <v>2</v>
      </c>
      <c r="AE64" s="795" t="s">
        <v>65</v>
      </c>
      <c r="AF64" s="601" t="s">
        <v>16</v>
      </c>
      <c r="AG64" s="524" t="s">
        <v>609</v>
      </c>
      <c r="AH64" s="6">
        <f>'Erwachsene-DOSB 2020'!E46*$BC$64</f>
        <v>9.2249999999999996</v>
      </c>
      <c r="AI64" s="7">
        <f>'Erwachsene-DOSB 2020'!F46*$BC$64</f>
        <v>9.9</v>
      </c>
      <c r="AJ64" s="9">
        <f>'Erwachsene-DOSB 2020'!G46*$BC$64</f>
        <v>10.575000000000001</v>
      </c>
      <c r="AK64" s="673">
        <f>'Erwachsene-DOSB 2020'!H46*$BC$64</f>
        <v>9.2249999999999996</v>
      </c>
      <c r="AL64" s="674">
        <f>'Erwachsene-DOSB 2020'!I46*$BC$64</f>
        <v>10.125</v>
      </c>
      <c r="AM64" s="675">
        <f>'Erwachsene-DOSB 2020'!J46*$BC$64</f>
        <v>10.8</v>
      </c>
      <c r="AN64" s="56">
        <f>'Erwachsene-DOSB 2020'!K46*$BC$64</f>
        <v>8.7750000000000004</v>
      </c>
      <c r="AO64" s="7">
        <f>'Erwachsene-DOSB 2020'!L46*$BC$64</f>
        <v>9.6750000000000007</v>
      </c>
      <c r="AP64" s="9">
        <f>'Erwachsene-DOSB 2020'!M46*$BC$64</f>
        <v>10.575000000000001</v>
      </c>
      <c r="AQ64" s="56">
        <f>'Erwachsene-DOSB 2020'!N46*$BC$64</f>
        <v>8.1</v>
      </c>
      <c r="AR64" s="7">
        <f>'Erwachsene-DOSB 2020'!O46*$BC$64</f>
        <v>9.2249999999999996</v>
      </c>
      <c r="AS64" s="9">
        <f>'Erwachsene-DOSB 2020'!P46*$BC$64</f>
        <v>10.35</v>
      </c>
      <c r="AT64" s="56">
        <f>'Erwachsene-DOSB 2020'!Q46*$BC$64</f>
        <v>7.4249999999999998</v>
      </c>
      <c r="AU64" s="7">
        <f>'Erwachsene-DOSB 2020'!R46*$BC$64</f>
        <v>8.7750000000000004</v>
      </c>
      <c r="AV64" s="9">
        <f>'Erwachsene-DOSB 2020'!S46*$BC$64</f>
        <v>10.125</v>
      </c>
      <c r="AW64" s="56">
        <f>'Erwachsene-DOSB 2020'!T46*$BC$64</f>
        <v>6.9750000000000005</v>
      </c>
      <c r="AX64" s="7">
        <f>'Erwachsene-DOSB 2020'!U46*$BC$64</f>
        <v>8.3250000000000011</v>
      </c>
      <c r="AY64" s="9">
        <f>'Erwachsene-DOSB 2020'!V46*$BC$64</f>
        <v>9.6750000000000007</v>
      </c>
      <c r="AZ64" s="180"/>
      <c r="BA64" s="181"/>
      <c r="BC64" s="143">
        <v>0.9</v>
      </c>
      <c r="BD64" s="523" t="s">
        <v>609</v>
      </c>
    </row>
    <row r="65" spans="1:56" ht="19.7" customHeight="1" x14ac:dyDescent="0.2">
      <c r="A65" s="902"/>
      <c r="B65"/>
      <c r="C65" s="845"/>
      <c r="D65" s="796"/>
      <c r="E65" s="801" t="s">
        <v>17</v>
      </c>
      <c r="F65" s="793" t="s">
        <v>26</v>
      </c>
      <c r="G65" s="826" t="s">
        <v>219</v>
      </c>
      <c r="H65" s="827"/>
      <c r="I65" s="827"/>
      <c r="J65" s="827"/>
      <c r="K65" s="827"/>
      <c r="L65" s="827"/>
      <c r="M65" s="827"/>
      <c r="N65" s="827"/>
      <c r="O65" s="827"/>
      <c r="P65" s="827"/>
      <c r="Q65" s="827"/>
      <c r="R65" s="827"/>
      <c r="S65" s="827"/>
      <c r="T65" s="827"/>
      <c r="U65" s="827"/>
      <c r="V65" s="827"/>
      <c r="W65" s="827"/>
      <c r="X65" s="828"/>
      <c r="Y65" s="182"/>
      <c r="Z65" s="188"/>
      <c r="AB65" s="902"/>
      <c r="AC65"/>
      <c r="AD65" s="845"/>
      <c r="AE65" s="796"/>
      <c r="AF65" s="801" t="s">
        <v>17</v>
      </c>
      <c r="AG65" s="793" t="s">
        <v>26</v>
      </c>
      <c r="AH65" s="826" t="s">
        <v>415</v>
      </c>
      <c r="AI65" s="827"/>
      <c r="AJ65" s="828"/>
      <c r="AK65" s="826" t="s">
        <v>416</v>
      </c>
      <c r="AL65" s="827"/>
      <c r="AM65" s="827"/>
      <c r="AN65" s="827"/>
      <c r="AO65" s="827"/>
      <c r="AP65" s="827"/>
      <c r="AQ65" s="827"/>
      <c r="AR65" s="827"/>
      <c r="AS65" s="827"/>
      <c r="AT65" s="827"/>
      <c r="AU65" s="827"/>
      <c r="AV65" s="827"/>
      <c r="AW65" s="827"/>
      <c r="AX65" s="827"/>
      <c r="AY65" s="828"/>
      <c r="AZ65" s="182"/>
      <c r="BA65" s="188"/>
      <c r="BD65" s="146"/>
    </row>
    <row r="66" spans="1:56" ht="19.7" customHeight="1" x14ac:dyDescent="0.2">
      <c r="A66" s="902"/>
      <c r="B66"/>
      <c r="C66" s="845"/>
      <c r="D66" s="796"/>
      <c r="E66" s="792"/>
      <c r="F66" s="794"/>
      <c r="G66" s="13">
        <f>'Erwachsene-DOSB 2020'!E15*$BC$66</f>
        <v>6.1749999999999998</v>
      </c>
      <c r="H66" s="12">
        <f>'Erwachsene-DOSB 2020'!F15*$BC$66</f>
        <v>6.6499999999999995</v>
      </c>
      <c r="I66" s="15">
        <f>'Erwachsene-DOSB 2020'!G15*$BC$66</f>
        <v>7.125</v>
      </c>
      <c r="J66" s="59">
        <f>'Erwachsene-DOSB 2020'!H15*$BC$66</f>
        <v>6.1749999999999998</v>
      </c>
      <c r="K66" s="12">
        <f>'Erwachsene-DOSB 2020'!I15*$BC$66</f>
        <v>6.6499999999999995</v>
      </c>
      <c r="L66" s="15">
        <f>'Erwachsene-DOSB 2020'!J15*$BC$66</f>
        <v>7.125</v>
      </c>
      <c r="M66" s="59">
        <f>'Erwachsene-DOSB 2020'!K15*$BC$66</f>
        <v>6.1749999999999998</v>
      </c>
      <c r="N66" s="12">
        <f>'Erwachsene-DOSB 2020'!L15*$BC$66</f>
        <v>6.6499999999999995</v>
      </c>
      <c r="O66" s="15">
        <f>'Erwachsene-DOSB 2020'!M15*$BC$66</f>
        <v>7.125</v>
      </c>
      <c r="P66" s="59">
        <f>'Erwachsene-DOSB 2020'!N15*$BC$66</f>
        <v>5.9375</v>
      </c>
      <c r="Q66" s="12">
        <f>'Erwachsene-DOSB 2020'!O15*$BC$66</f>
        <v>6.4124999999999996</v>
      </c>
      <c r="R66" s="15">
        <f>'Erwachsene-DOSB 2020'!P15*$BC$66</f>
        <v>6.8874999999999993</v>
      </c>
      <c r="S66" s="59">
        <f>'Erwachsene-DOSB 2020'!Q15*$BC$66</f>
        <v>5.6999999999999993</v>
      </c>
      <c r="T66" s="12">
        <f>'Erwachsene-DOSB 2020'!R15*$BC$66</f>
        <v>6.1749999999999998</v>
      </c>
      <c r="U66" s="15">
        <f>'Erwachsene-DOSB 2020'!S15*$BC$66</f>
        <v>6.6499999999999995</v>
      </c>
      <c r="V66" s="59">
        <f>'Erwachsene-DOSB 2020'!T15*$BC$66</f>
        <v>5.2249999999999996</v>
      </c>
      <c r="W66" s="12">
        <f>'Erwachsene-DOSB 2020'!U15*$BC$66</f>
        <v>5.6999999999999993</v>
      </c>
      <c r="X66" s="15">
        <f>'Erwachsene-DOSB 2020'!V15*$BC$66</f>
        <v>6.1749999999999998</v>
      </c>
      <c r="Y66" s="182"/>
      <c r="Z66" s="188"/>
      <c r="AB66" s="902"/>
      <c r="AC66"/>
      <c r="AD66" s="845"/>
      <c r="AE66" s="796"/>
      <c r="AF66" s="792"/>
      <c r="AG66" s="794"/>
      <c r="AH66" s="13">
        <f>'Erwachsene-DOSB 2020'!E48*$BC$66</f>
        <v>7.3624999999999998</v>
      </c>
      <c r="AI66" s="12">
        <f>'Erwachsene-DOSB 2020'!F48*$BC$66</f>
        <v>7.8374999999999995</v>
      </c>
      <c r="AJ66" s="15">
        <f>'Erwachsene-DOSB 2020'!G48*$BC$66</f>
        <v>8.3125</v>
      </c>
      <c r="AK66" s="59">
        <f>'Erwachsene-DOSB 2020'!H48*$BC$66</f>
        <v>7.3624999999999998</v>
      </c>
      <c r="AL66" s="12">
        <f>'Erwachsene-DOSB 2020'!I48*$BC$66</f>
        <v>8.0749999999999993</v>
      </c>
      <c r="AM66" s="15">
        <f>'Erwachsene-DOSB 2020'!J48*$BC$66</f>
        <v>8.5499999999999989</v>
      </c>
      <c r="AN66" s="59">
        <f>'Erwachsene-DOSB 2020'!K48*$BC$66</f>
        <v>7.125</v>
      </c>
      <c r="AO66" s="12">
        <f>'Erwachsene-DOSB 2020'!L48*$BC$66</f>
        <v>7.8374999999999995</v>
      </c>
      <c r="AP66" s="15">
        <f>'Erwachsene-DOSB 2020'!M48*$BC$66</f>
        <v>8.3125</v>
      </c>
      <c r="AQ66" s="59">
        <f>'Erwachsene-DOSB 2020'!N48*$BC$66</f>
        <v>6.6499999999999995</v>
      </c>
      <c r="AR66" s="12">
        <f>'Erwachsene-DOSB 2020'!O48*$BC$66</f>
        <v>7.3624999999999998</v>
      </c>
      <c r="AS66" s="15">
        <f>'Erwachsene-DOSB 2020'!P48*$BC$66</f>
        <v>7.8374999999999995</v>
      </c>
      <c r="AT66" s="59">
        <f>'Erwachsene-DOSB 2020'!Q48*$BC$66</f>
        <v>6.4124999999999996</v>
      </c>
      <c r="AU66" s="12">
        <f>'Erwachsene-DOSB 2020'!R48*$BC$66</f>
        <v>6.8874999999999993</v>
      </c>
      <c r="AV66" s="15">
        <f>'Erwachsene-DOSB 2020'!S48*$BC$66</f>
        <v>7.6</v>
      </c>
      <c r="AW66" s="59">
        <f>'Erwachsene-DOSB 2020'!T48*$BC$66</f>
        <v>5.9375</v>
      </c>
      <c r="AX66" s="12">
        <f>'Erwachsene-DOSB 2020'!U48*$BC$66</f>
        <v>6.6499999999999995</v>
      </c>
      <c r="AY66" s="15">
        <f>'Erwachsene-DOSB 2020'!V48*$BC$66</f>
        <v>7.3624999999999998</v>
      </c>
      <c r="AZ66" s="182"/>
      <c r="BA66" s="188"/>
      <c r="BC66" s="143">
        <v>0.95</v>
      </c>
      <c r="BD66" s="146" t="s">
        <v>26</v>
      </c>
    </row>
    <row r="67" spans="1:56" ht="19.7" customHeight="1" x14ac:dyDescent="0.2">
      <c r="A67" s="902"/>
      <c r="B67"/>
      <c r="C67" s="845"/>
      <c r="D67" s="796"/>
      <c r="E67" s="106" t="s">
        <v>21</v>
      </c>
      <c r="F67" s="161" t="s">
        <v>27</v>
      </c>
      <c r="G67" s="13">
        <f t="shared" ref="G67:X67" si="6">G66*$BC$67</f>
        <v>10.497499999999999</v>
      </c>
      <c r="H67" s="12">
        <f t="shared" si="6"/>
        <v>11.304999999999998</v>
      </c>
      <c r="I67" s="15">
        <f t="shared" si="6"/>
        <v>12.112499999999999</v>
      </c>
      <c r="J67" s="13">
        <f t="shared" si="6"/>
        <v>10.497499999999999</v>
      </c>
      <c r="K67" s="12">
        <f t="shared" si="6"/>
        <v>11.304999999999998</v>
      </c>
      <c r="L67" s="15">
        <f t="shared" si="6"/>
        <v>12.112499999999999</v>
      </c>
      <c r="M67" s="13">
        <f t="shared" si="6"/>
        <v>10.497499999999999</v>
      </c>
      <c r="N67" s="12">
        <f t="shared" si="6"/>
        <v>11.304999999999998</v>
      </c>
      <c r="O67" s="15">
        <f t="shared" si="6"/>
        <v>12.112499999999999</v>
      </c>
      <c r="P67" s="13">
        <f t="shared" si="6"/>
        <v>10.09375</v>
      </c>
      <c r="Q67" s="12">
        <f t="shared" si="6"/>
        <v>10.901249999999999</v>
      </c>
      <c r="R67" s="15">
        <f t="shared" si="6"/>
        <v>11.708749999999998</v>
      </c>
      <c r="S67" s="13">
        <f t="shared" si="6"/>
        <v>9.6899999999999977</v>
      </c>
      <c r="T67" s="12">
        <f t="shared" si="6"/>
        <v>10.497499999999999</v>
      </c>
      <c r="U67" s="15">
        <f t="shared" si="6"/>
        <v>11.304999999999998</v>
      </c>
      <c r="V67" s="13">
        <f t="shared" si="6"/>
        <v>8.8824999999999985</v>
      </c>
      <c r="W67" s="12">
        <f t="shared" si="6"/>
        <v>9.6899999999999977</v>
      </c>
      <c r="X67" s="15">
        <f t="shared" si="6"/>
        <v>10.497499999999999</v>
      </c>
      <c r="Y67" s="182"/>
      <c r="Z67" s="188"/>
      <c r="AB67" s="902"/>
      <c r="AC67"/>
      <c r="AD67" s="845"/>
      <c r="AE67" s="796"/>
      <c r="AF67" s="106" t="s">
        <v>21</v>
      </c>
      <c r="AG67" s="161" t="s">
        <v>27</v>
      </c>
      <c r="AH67" s="13">
        <f t="shared" ref="AH67:AY67" si="7">AH66*$BC$67</f>
        <v>12.516249999999999</v>
      </c>
      <c r="AI67" s="12">
        <f t="shared" si="7"/>
        <v>13.323749999999999</v>
      </c>
      <c r="AJ67" s="15">
        <f t="shared" si="7"/>
        <v>14.13125</v>
      </c>
      <c r="AK67" s="13">
        <f t="shared" si="7"/>
        <v>12.516249999999999</v>
      </c>
      <c r="AL67" s="12">
        <f t="shared" si="7"/>
        <v>13.727499999999999</v>
      </c>
      <c r="AM67" s="15">
        <f t="shared" si="7"/>
        <v>14.534999999999998</v>
      </c>
      <c r="AN67" s="13">
        <f t="shared" si="7"/>
        <v>12.112499999999999</v>
      </c>
      <c r="AO67" s="12">
        <f t="shared" si="7"/>
        <v>13.323749999999999</v>
      </c>
      <c r="AP67" s="15">
        <f t="shared" si="7"/>
        <v>14.13125</v>
      </c>
      <c r="AQ67" s="13">
        <f t="shared" si="7"/>
        <v>11.304999999999998</v>
      </c>
      <c r="AR67" s="12">
        <f t="shared" si="7"/>
        <v>12.516249999999999</v>
      </c>
      <c r="AS67" s="15">
        <f t="shared" si="7"/>
        <v>13.323749999999999</v>
      </c>
      <c r="AT67" s="13">
        <f t="shared" si="7"/>
        <v>10.901249999999999</v>
      </c>
      <c r="AU67" s="12">
        <f t="shared" si="7"/>
        <v>11.708749999999998</v>
      </c>
      <c r="AV67" s="15">
        <f t="shared" si="7"/>
        <v>12.92</v>
      </c>
      <c r="AW67" s="13">
        <f t="shared" si="7"/>
        <v>10.09375</v>
      </c>
      <c r="AX67" s="12">
        <f t="shared" si="7"/>
        <v>11.304999999999998</v>
      </c>
      <c r="AY67" s="15">
        <f t="shared" si="7"/>
        <v>12.516249999999999</v>
      </c>
      <c r="AZ67" s="182"/>
      <c r="BA67" s="188"/>
      <c r="BC67" s="145">
        <v>1.7</v>
      </c>
      <c r="BD67" s="146" t="s">
        <v>27</v>
      </c>
    </row>
    <row r="68" spans="1:56" ht="19.7" customHeight="1" thickBot="1" x14ac:dyDescent="0.25">
      <c r="A68" s="902"/>
      <c r="B68"/>
      <c r="C68" s="845"/>
      <c r="D68" s="796"/>
      <c r="E68" s="106" t="s">
        <v>22</v>
      </c>
      <c r="F68" s="2" t="s">
        <v>92</v>
      </c>
      <c r="G68" s="13">
        <f>'Erwachsene-DOSB 2020'!E18*$BC$68</f>
        <v>1.32</v>
      </c>
      <c r="H68" s="12">
        <f>'Erwachsene-DOSB 2020'!F18*$BC$68</f>
        <v>1.4800000000000002</v>
      </c>
      <c r="I68" s="15">
        <f>'Erwachsene-DOSB 2020'!G18*$BC$68</f>
        <v>1.64</v>
      </c>
      <c r="J68" s="59">
        <f>'Erwachsene-DOSB 2020'!H18*$BC$68</f>
        <v>1.2800000000000002</v>
      </c>
      <c r="K68" s="12">
        <f>'Erwachsene-DOSB 2020'!I18*$BC$68</f>
        <v>1.4400000000000002</v>
      </c>
      <c r="L68" s="15">
        <f>'Erwachsene-DOSB 2020'!J18*$BC$68</f>
        <v>1.6</v>
      </c>
      <c r="M68" s="59">
        <f>'Erwachsene-DOSB 2020'!K18*$BC$68</f>
        <v>1.2000000000000002</v>
      </c>
      <c r="N68" s="12">
        <f>'Erwachsene-DOSB 2020'!L18*$BC$68</f>
        <v>1.36</v>
      </c>
      <c r="O68" s="15">
        <f>'Erwachsene-DOSB 2020'!M18*$BC$68</f>
        <v>1.56</v>
      </c>
      <c r="P68" s="59">
        <f>'Erwachsene-DOSB 2020'!N18*$BC$68</f>
        <v>1.08</v>
      </c>
      <c r="Q68" s="12">
        <f>'Erwachsene-DOSB 2020'!O18*$BC$68</f>
        <v>1.2800000000000002</v>
      </c>
      <c r="R68" s="15">
        <f>'Erwachsene-DOSB 2020'!P18*$BC$68</f>
        <v>1.4800000000000002</v>
      </c>
      <c r="S68" s="59">
        <f>'Erwachsene-DOSB 2020'!Q18*$BC$68</f>
        <v>1</v>
      </c>
      <c r="T68" s="12">
        <f>'Erwachsene-DOSB 2020'!R18*$BC$68</f>
        <v>1.2000000000000002</v>
      </c>
      <c r="U68" s="15">
        <f>'Erwachsene-DOSB 2020'!S18*$BC$68</f>
        <v>1.4400000000000002</v>
      </c>
      <c r="V68" s="59">
        <f>'Erwachsene-DOSB 2020'!T18*$BC$68</f>
        <v>0.91999999999999993</v>
      </c>
      <c r="W68" s="12">
        <f>'Erwachsene-DOSB 2020'!U18*$BC$68</f>
        <v>1.1199999999999999</v>
      </c>
      <c r="X68" s="15">
        <f>'Erwachsene-DOSB 2020'!V18*$BC$68</f>
        <v>1.32</v>
      </c>
      <c r="Y68" s="186"/>
      <c r="Z68" s="187"/>
      <c r="AB68" s="902"/>
      <c r="AC68"/>
      <c r="AD68" s="845"/>
      <c r="AE68" s="796"/>
      <c r="AF68" s="106" t="s">
        <v>22</v>
      </c>
      <c r="AG68" s="2" t="s">
        <v>92</v>
      </c>
      <c r="AH68" s="13">
        <f>'Erwachsene-DOSB 2020'!E51*$BC$68</f>
        <v>1.6800000000000002</v>
      </c>
      <c r="AI68" s="12">
        <f>'Erwachsene-DOSB 2020'!F51*$BC$68</f>
        <v>1.8399999999999999</v>
      </c>
      <c r="AJ68" s="15">
        <f>'Erwachsene-DOSB 2020'!G51*$BC$68</f>
        <v>2</v>
      </c>
      <c r="AK68" s="59">
        <f>'Erwachsene-DOSB 2020'!H51*$BC$68</f>
        <v>1.6800000000000002</v>
      </c>
      <c r="AL68" s="12">
        <f>'Erwachsene-DOSB 2020'!I51*$BC$68</f>
        <v>1.8399999999999999</v>
      </c>
      <c r="AM68" s="15">
        <f>'Erwachsene-DOSB 2020'!J51*$BC$68</f>
        <v>2</v>
      </c>
      <c r="AN68" s="59">
        <f>'Erwachsene-DOSB 2020'!K51*$BC$68</f>
        <v>1.64</v>
      </c>
      <c r="AO68" s="12">
        <f>'Erwachsene-DOSB 2020'!L51*$BC$68</f>
        <v>1.8</v>
      </c>
      <c r="AP68" s="15">
        <f>'Erwachsene-DOSB 2020'!M51*$BC$68</f>
        <v>1.9600000000000002</v>
      </c>
      <c r="AQ68" s="59">
        <f>'Erwachsene-DOSB 2020'!N51*$BC$68</f>
        <v>1.4800000000000002</v>
      </c>
      <c r="AR68" s="12">
        <f>'Erwachsene-DOSB 2020'!O51*$BC$68</f>
        <v>1.6800000000000002</v>
      </c>
      <c r="AS68" s="15">
        <f>'Erwachsene-DOSB 2020'!P51*$BC$68</f>
        <v>1.8800000000000001</v>
      </c>
      <c r="AT68" s="59">
        <f>'Erwachsene-DOSB 2020'!Q51*$BC$68</f>
        <v>1.32</v>
      </c>
      <c r="AU68" s="12">
        <f>'Erwachsene-DOSB 2020'!R51*$BC$68</f>
        <v>1.56</v>
      </c>
      <c r="AV68" s="15">
        <f>'Erwachsene-DOSB 2020'!S51*$BC$68</f>
        <v>1.8</v>
      </c>
      <c r="AW68" s="59">
        <f>'Erwachsene-DOSB 2020'!T51*$BC$68</f>
        <v>1.2400000000000002</v>
      </c>
      <c r="AX68" s="12">
        <f>'Erwachsene-DOSB 2020'!U51*$BC$68</f>
        <v>1.4800000000000002</v>
      </c>
      <c r="AY68" s="15">
        <f>'Erwachsene-DOSB 2020'!V51*$BC$68</f>
        <v>1.72</v>
      </c>
      <c r="AZ68" s="186"/>
      <c r="BA68" s="187"/>
      <c r="BC68" s="143">
        <v>0.8</v>
      </c>
      <c r="BD68" s="146" t="s">
        <v>92</v>
      </c>
    </row>
    <row r="69" spans="1:56" ht="19.7" customHeight="1" x14ac:dyDescent="0.2">
      <c r="A69" s="902"/>
      <c r="B69"/>
      <c r="C69" s="843">
        <v>3</v>
      </c>
      <c r="D69" s="795" t="s">
        <v>66</v>
      </c>
      <c r="E69" s="791" t="s">
        <v>16</v>
      </c>
      <c r="F69" s="822" t="s">
        <v>156</v>
      </c>
      <c r="G69" s="971" t="s">
        <v>195</v>
      </c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3"/>
      <c r="V69" s="962" t="s">
        <v>194</v>
      </c>
      <c r="W69" s="963"/>
      <c r="X69" s="964"/>
      <c r="Y69" s="180"/>
      <c r="Z69" s="181"/>
      <c r="AB69" s="902"/>
      <c r="AC69"/>
      <c r="AD69" s="843">
        <v>3</v>
      </c>
      <c r="AE69" s="795" t="s">
        <v>66</v>
      </c>
      <c r="AF69" s="791" t="s">
        <v>16</v>
      </c>
      <c r="AG69" s="822" t="s">
        <v>156</v>
      </c>
      <c r="AH69" s="971" t="s">
        <v>195</v>
      </c>
      <c r="AI69" s="972"/>
      <c r="AJ69" s="972"/>
      <c r="AK69" s="972"/>
      <c r="AL69" s="972"/>
      <c r="AM69" s="972"/>
      <c r="AN69" s="972"/>
      <c r="AO69" s="972"/>
      <c r="AP69" s="972"/>
      <c r="AQ69" s="972"/>
      <c r="AR69" s="972"/>
      <c r="AS69" s="972"/>
      <c r="AT69" s="972"/>
      <c r="AU69" s="972"/>
      <c r="AV69" s="973"/>
      <c r="AW69" s="962" t="s">
        <v>194</v>
      </c>
      <c r="AX69" s="963"/>
      <c r="AY69" s="964"/>
      <c r="AZ69" s="180"/>
      <c r="BA69" s="181"/>
      <c r="BD69" s="146"/>
    </row>
    <row r="70" spans="1:56" ht="19.7" customHeight="1" x14ac:dyDescent="0.2">
      <c r="A70" s="902"/>
      <c r="B70"/>
      <c r="C70" s="845"/>
      <c r="D70" s="796"/>
      <c r="E70" s="792"/>
      <c r="F70" s="794"/>
      <c r="G70" s="69">
        <f>'Erwachsene-DOSB 2020'!E21*$BC$70</f>
        <v>23.66</v>
      </c>
      <c r="H70" s="228">
        <f>'Erwachsene-DOSB 2020'!F21*$BC$70</f>
        <v>21.45</v>
      </c>
      <c r="I70" s="229">
        <f>'Erwachsene-DOSB 2020'!G21*$BC$70</f>
        <v>19.89</v>
      </c>
      <c r="J70" s="230">
        <f>'Erwachsene-DOSB 2020'!H21*$BC$70</f>
        <v>24.05</v>
      </c>
      <c r="K70" s="228">
        <f>'Erwachsene-DOSB 2020'!I21*$BC$70</f>
        <v>21.840000000000003</v>
      </c>
      <c r="L70" s="229">
        <f>'Erwachsene-DOSB 2020'!J21*$BC$70</f>
        <v>20.28</v>
      </c>
      <c r="M70" s="230">
        <f>'Erwachsene-DOSB 2020'!K21*$BC$70</f>
        <v>24.57</v>
      </c>
      <c r="N70" s="228">
        <f>'Erwachsene-DOSB 2020'!L21*$BC$70</f>
        <v>22.36</v>
      </c>
      <c r="O70" s="229">
        <f>'Erwachsene-DOSB 2020'!M21*$BC$70</f>
        <v>20.8</v>
      </c>
      <c r="P70" s="230">
        <f>'Erwachsene-DOSB 2020'!N21*$BC$70</f>
        <v>25.480000000000004</v>
      </c>
      <c r="Q70" s="228">
        <f>'Erwachsene-DOSB 2020'!O21*$BC$70</f>
        <v>23.14</v>
      </c>
      <c r="R70" s="229">
        <f>'Erwachsene-DOSB 2020'!P21*$BC$70</f>
        <v>21.32</v>
      </c>
      <c r="S70" s="230">
        <f>'Erwachsene-DOSB 2020'!Q21*$BC$70</f>
        <v>26.52</v>
      </c>
      <c r="T70" s="228">
        <f>'Erwachsene-DOSB 2020'!R21*$BC$70</f>
        <v>24.180000000000003</v>
      </c>
      <c r="U70" s="229">
        <f>'Erwachsene-DOSB 2020'!S21*$BC$70</f>
        <v>22.1</v>
      </c>
      <c r="V70" s="230">
        <f>'Erwachsene-DOSB 2020'!T21*$BC$70</f>
        <v>14.3</v>
      </c>
      <c r="W70" s="228">
        <f>'Erwachsene-DOSB 2020'!U21*$BC$70</f>
        <v>12.870000000000001</v>
      </c>
      <c r="X70" s="229">
        <f>'Erwachsene-DOSB 2020'!V21*$BC$70</f>
        <v>11.440000000000001</v>
      </c>
      <c r="Y70" s="182"/>
      <c r="Z70" s="188"/>
      <c r="AB70" s="902"/>
      <c r="AC70"/>
      <c r="AD70" s="845"/>
      <c r="AE70" s="796"/>
      <c r="AF70" s="792"/>
      <c r="AG70" s="794"/>
      <c r="AH70" s="69">
        <f>'Erwachsene-DOSB 2020'!E54*$BC$70</f>
        <v>20.8</v>
      </c>
      <c r="AI70" s="228">
        <f>'Erwachsene-DOSB 2020'!F54*$BC$70</f>
        <v>18.98</v>
      </c>
      <c r="AJ70" s="229">
        <f>'Erwachsene-DOSB 2020'!G54*$BC$70</f>
        <v>17.16</v>
      </c>
      <c r="AK70" s="230">
        <f>'Erwachsene-DOSB 2020'!H54*$BC$70</f>
        <v>20.540000000000003</v>
      </c>
      <c r="AL70" s="228">
        <f>'Erwachsene-DOSB 2020'!I54*$BC$70</f>
        <v>18.720000000000002</v>
      </c>
      <c r="AM70" s="229">
        <f>'Erwachsene-DOSB 2020'!J54*$BC$70</f>
        <v>16.900000000000002</v>
      </c>
      <c r="AN70" s="230">
        <f>'Erwachsene-DOSB 2020'!K54*$BC$70</f>
        <v>21.19</v>
      </c>
      <c r="AO70" s="228">
        <f>'Erwachsene-DOSB 2020'!L54*$BC$70</f>
        <v>19.240000000000002</v>
      </c>
      <c r="AP70" s="229">
        <f>'Erwachsene-DOSB 2020'!M54*$BC$70</f>
        <v>17.290000000000003</v>
      </c>
      <c r="AQ70" s="230">
        <f>'Erwachsene-DOSB 2020'!N54*$BC$70</f>
        <v>21.840000000000003</v>
      </c>
      <c r="AR70" s="228">
        <f>'Erwachsene-DOSB 2020'!O54*$BC$70</f>
        <v>19.63</v>
      </c>
      <c r="AS70" s="229">
        <f>'Erwachsene-DOSB 2020'!P54*$BC$70</f>
        <v>17.68</v>
      </c>
      <c r="AT70" s="230">
        <f>'Erwachsene-DOSB 2020'!Q54*$BC$70</f>
        <v>22.880000000000003</v>
      </c>
      <c r="AU70" s="228">
        <f>'Erwachsene-DOSB 2020'!R54*$BC$70</f>
        <v>20.67</v>
      </c>
      <c r="AV70" s="229">
        <f>'Erwachsene-DOSB 2020'!S54*$BC$70</f>
        <v>18.46</v>
      </c>
      <c r="AW70" s="230">
        <f>'Erwachsene-DOSB 2020'!T54*$BC$70</f>
        <v>12.48</v>
      </c>
      <c r="AX70" s="228">
        <f>'Erwachsene-DOSB 2020'!U54*$BC$70</f>
        <v>11.309999999999999</v>
      </c>
      <c r="AY70" s="229">
        <f>'Erwachsene-DOSB 2020'!V54*$BC$70</f>
        <v>10.01</v>
      </c>
      <c r="AZ70" s="182"/>
      <c r="BA70" s="188"/>
      <c r="BC70" s="143">
        <v>1.3</v>
      </c>
      <c r="BD70" s="146" t="s">
        <v>156</v>
      </c>
    </row>
    <row r="71" spans="1:56" ht="19.7" customHeight="1" x14ac:dyDescent="0.2">
      <c r="A71" s="902"/>
      <c r="B71"/>
      <c r="C71" s="845"/>
      <c r="D71" s="796"/>
      <c r="E71" s="106" t="s">
        <v>17</v>
      </c>
      <c r="F71" s="27" t="s">
        <v>158</v>
      </c>
      <c r="G71" s="69">
        <f>'Erwachsene-DOSB 2020'!E22*$BC$71</f>
        <v>38.35</v>
      </c>
      <c r="H71" s="228">
        <f>'Erwachsene-DOSB 2020'!F22*$BC$71</f>
        <v>31.200000000000003</v>
      </c>
      <c r="I71" s="229">
        <f>'Erwachsene-DOSB 2020'!G22*$BC$71</f>
        <v>24.05</v>
      </c>
      <c r="J71" s="230">
        <f>'Erwachsene-DOSB 2020'!H22*$BC$71</f>
        <v>37.700000000000003</v>
      </c>
      <c r="K71" s="228">
        <f>'Erwachsene-DOSB 2020'!I22*$BC$71</f>
        <v>31.200000000000003</v>
      </c>
      <c r="L71" s="229">
        <f>'Erwachsene-DOSB 2020'!J22*$BC$71</f>
        <v>24.05</v>
      </c>
      <c r="M71" s="230">
        <f>'Erwachsene-DOSB 2020'!K22*$BC$71</f>
        <v>39</v>
      </c>
      <c r="N71" s="228">
        <f>'Erwachsene-DOSB 2020'!L22*$BC$71</f>
        <v>32.5</v>
      </c>
      <c r="O71" s="229">
        <f>'Erwachsene-DOSB 2020'!M22*$BC$71</f>
        <v>25.35</v>
      </c>
      <c r="P71" s="230">
        <f>'Erwachsene-DOSB 2020'!N22*$BC$71</f>
        <v>42.25</v>
      </c>
      <c r="Q71" s="228">
        <f>'Erwachsene-DOSB 2020'!O22*$BC$71</f>
        <v>34.450000000000003</v>
      </c>
      <c r="R71" s="229">
        <f>'Erwachsene-DOSB 2020'!P22*$BC$71</f>
        <v>27.3</v>
      </c>
      <c r="S71" s="230">
        <f>'Erwachsene-DOSB 2020'!Q22*$BC$71</f>
        <v>46.800000000000004</v>
      </c>
      <c r="T71" s="228">
        <f>'Erwachsene-DOSB 2020'!R22*$BC$71</f>
        <v>37.700000000000003</v>
      </c>
      <c r="U71" s="229">
        <f>'Erwachsene-DOSB 2020'!S22*$BC$71</f>
        <v>28.6</v>
      </c>
      <c r="V71" s="230">
        <f>'Erwachsene-DOSB 2020'!T22*$BC$71</f>
        <v>52</v>
      </c>
      <c r="W71" s="228">
        <f>'Erwachsene-DOSB 2020'!U22*$BC$71</f>
        <v>40.950000000000003</v>
      </c>
      <c r="X71" s="229">
        <f>'Erwachsene-DOSB 2020'!V22*$BC$71</f>
        <v>30.55</v>
      </c>
      <c r="Y71" s="182"/>
      <c r="Z71" s="188"/>
      <c r="AB71" s="902"/>
      <c r="AC71"/>
      <c r="AD71" s="845"/>
      <c r="AE71" s="796"/>
      <c r="AF71" s="106" t="s">
        <v>17</v>
      </c>
      <c r="AG71" s="27" t="s">
        <v>158</v>
      </c>
      <c r="AH71" s="69">
        <f>'Erwachsene-DOSB 2020'!E55*$BC$71</f>
        <v>36.4</v>
      </c>
      <c r="AI71" s="228">
        <f>'Erwachsene-DOSB 2020'!F55*$BC$71</f>
        <v>29.900000000000002</v>
      </c>
      <c r="AJ71" s="229">
        <f>'Erwachsene-DOSB 2020'!G55*$BC$71</f>
        <v>22.75</v>
      </c>
      <c r="AK71" s="230">
        <f>'Erwachsene-DOSB 2020'!H55*$BC$71</f>
        <v>35.1</v>
      </c>
      <c r="AL71" s="228">
        <f>'Erwachsene-DOSB 2020'!I55*$BC$71</f>
        <v>28.6</v>
      </c>
      <c r="AM71" s="229">
        <f>'Erwachsene-DOSB 2020'!J55*$BC$71</f>
        <v>20.150000000000002</v>
      </c>
      <c r="AN71" s="230">
        <f>'Erwachsene-DOSB 2020'!K55*$BC$71</f>
        <v>37.700000000000003</v>
      </c>
      <c r="AO71" s="228">
        <f>'Erwachsene-DOSB 2020'!L55*$BC$71</f>
        <v>29.900000000000002</v>
      </c>
      <c r="AP71" s="229">
        <f>'Erwachsene-DOSB 2020'!M55*$BC$71</f>
        <v>21.45</v>
      </c>
      <c r="AQ71" s="230">
        <f>'Erwachsene-DOSB 2020'!N55*$BC$71</f>
        <v>40.950000000000003</v>
      </c>
      <c r="AR71" s="228">
        <f>'Erwachsene-DOSB 2020'!O55*$BC$71</f>
        <v>31.200000000000003</v>
      </c>
      <c r="AS71" s="229">
        <f>'Erwachsene-DOSB 2020'!P55*$BC$71</f>
        <v>22.1</v>
      </c>
      <c r="AT71" s="230">
        <f>'Erwachsene-DOSB 2020'!Q55*$BC$71</f>
        <v>45.5</v>
      </c>
      <c r="AU71" s="228">
        <f>'Erwachsene-DOSB 2020'!R55*$BC$71</f>
        <v>34.450000000000003</v>
      </c>
      <c r="AV71" s="229">
        <f>'Erwachsene-DOSB 2020'!S55*$BC$71</f>
        <v>24.05</v>
      </c>
      <c r="AW71" s="230">
        <f>'Erwachsene-DOSB 2020'!T55*$BC$71</f>
        <v>50.050000000000004</v>
      </c>
      <c r="AX71" s="228">
        <f>'Erwachsene-DOSB 2020'!U55*$BC$71</f>
        <v>38.35</v>
      </c>
      <c r="AY71" s="229">
        <f>'Erwachsene-DOSB 2020'!V55*$BC$71</f>
        <v>24.7</v>
      </c>
      <c r="AZ71" s="182"/>
      <c r="BA71" s="188"/>
      <c r="BC71" s="143">
        <v>1.3</v>
      </c>
      <c r="BD71" s="146" t="s">
        <v>158</v>
      </c>
    </row>
    <row r="72" spans="1:56" ht="19.7" customHeight="1" thickBot="1" x14ac:dyDescent="0.25">
      <c r="A72" s="902"/>
      <c r="B72"/>
      <c r="C72" s="845"/>
      <c r="D72" s="796"/>
      <c r="E72" s="106" t="s">
        <v>21</v>
      </c>
      <c r="F72" s="27" t="s">
        <v>437</v>
      </c>
      <c r="G72" s="234">
        <f>'Erwachsene-DOSB 2020'!E23*$BC$72</f>
        <v>26.400000000000002</v>
      </c>
      <c r="H72" s="231">
        <f>'Erwachsene-DOSB 2020'!F23*$BC$72</f>
        <v>24.200000000000003</v>
      </c>
      <c r="I72" s="232">
        <f>'Erwachsene-DOSB 2020'!G23*$BC$72</f>
        <v>21.450000000000003</v>
      </c>
      <c r="J72" s="233">
        <f>'Erwachsene-DOSB 2020'!H23*$BC$72</f>
        <v>26.950000000000003</v>
      </c>
      <c r="K72" s="231">
        <f>'Erwachsene-DOSB 2020'!I23*$BC$72</f>
        <v>24.200000000000003</v>
      </c>
      <c r="L72" s="232">
        <f>'Erwachsene-DOSB 2020'!J23*$BC$72</f>
        <v>21.450000000000003</v>
      </c>
      <c r="M72" s="233">
        <f>'Erwachsene-DOSB 2020'!K23*$BC$72</f>
        <v>27.500000000000004</v>
      </c>
      <c r="N72" s="231">
        <f>'Erwachsene-DOSB 2020'!L23*$BC$72</f>
        <v>24.750000000000004</v>
      </c>
      <c r="O72" s="232">
        <f>'Erwachsene-DOSB 2020'!M23*$BC$72</f>
        <v>22</v>
      </c>
      <c r="P72" s="233">
        <f>'Erwachsene-DOSB 2020'!N23*$BC$72</f>
        <v>28.6</v>
      </c>
      <c r="Q72" s="231">
        <f>'Erwachsene-DOSB 2020'!O23*$BC$72</f>
        <v>25.85</v>
      </c>
      <c r="R72" s="232">
        <f>'Erwachsene-DOSB 2020'!P23*$BC$72</f>
        <v>23.650000000000002</v>
      </c>
      <c r="S72" s="233">
        <f>'Erwachsene-DOSB 2020'!Q23*$BC$72</f>
        <v>30.250000000000004</v>
      </c>
      <c r="T72" s="231">
        <f>'Erwachsene-DOSB 2020'!R23*$BC$72</f>
        <v>26.950000000000003</v>
      </c>
      <c r="U72" s="232">
        <f>'Erwachsene-DOSB 2020'!S23*$BC$72</f>
        <v>24.200000000000003</v>
      </c>
      <c r="V72" s="233">
        <f>'Erwachsene-DOSB 2020'!T23*$BC$72</f>
        <v>31.900000000000002</v>
      </c>
      <c r="W72" s="231">
        <f>'Erwachsene-DOSB 2020'!U23*$BC$72</f>
        <v>28.05</v>
      </c>
      <c r="X72" s="232">
        <f>'Erwachsene-DOSB 2020'!V23*$BC$72</f>
        <v>24.750000000000004</v>
      </c>
      <c r="Y72" s="186"/>
      <c r="Z72" s="187"/>
      <c r="AB72" s="902"/>
      <c r="AC72"/>
      <c r="AD72" s="845"/>
      <c r="AE72" s="796"/>
      <c r="AF72" s="106" t="s">
        <v>21</v>
      </c>
      <c r="AG72" s="27" t="s">
        <v>437</v>
      </c>
      <c r="AH72" s="69">
        <f>'Erwachsene-DOSB 2020'!E56*$BC$72</f>
        <v>22.55</v>
      </c>
      <c r="AI72" s="228">
        <f>'Erwachsene-DOSB 2020'!F56*$BC$72</f>
        <v>19.8</v>
      </c>
      <c r="AJ72" s="229">
        <f>'Erwachsene-DOSB 2020'!G56*$BC$72</f>
        <v>17.05</v>
      </c>
      <c r="AK72" s="230">
        <f>'Erwachsene-DOSB 2020'!H56*$BC$72</f>
        <v>22</v>
      </c>
      <c r="AL72" s="228">
        <f>'Erwachsene-DOSB 2020'!I56*$BC$72</f>
        <v>19.25</v>
      </c>
      <c r="AM72" s="229">
        <f>'Erwachsene-DOSB 2020'!J56*$BC$72</f>
        <v>16.5</v>
      </c>
      <c r="AN72" s="230">
        <f>'Erwachsene-DOSB 2020'!K56*$BC$72</f>
        <v>23.1</v>
      </c>
      <c r="AO72" s="228">
        <f>'Erwachsene-DOSB 2020'!L56*$BC$72</f>
        <v>19.8</v>
      </c>
      <c r="AP72" s="229">
        <f>'Erwachsene-DOSB 2020'!M56*$BC$72</f>
        <v>16.5</v>
      </c>
      <c r="AQ72" s="230">
        <f>'Erwachsene-DOSB 2020'!N56*$BC$72</f>
        <v>24.750000000000004</v>
      </c>
      <c r="AR72" s="228">
        <f>'Erwachsene-DOSB 2020'!O56*$BC$72</f>
        <v>20.350000000000001</v>
      </c>
      <c r="AS72" s="229">
        <f>'Erwachsene-DOSB 2020'!P56*$BC$72</f>
        <v>16.5</v>
      </c>
      <c r="AT72" s="230">
        <f>'Erwachsene-DOSB 2020'!Q56*$BC$72</f>
        <v>26.400000000000002</v>
      </c>
      <c r="AU72" s="228">
        <f>'Erwachsene-DOSB 2020'!R56*$BC$72</f>
        <v>22</v>
      </c>
      <c r="AV72" s="229">
        <f>'Erwachsene-DOSB 2020'!S56*$BC$72</f>
        <v>17.05</v>
      </c>
      <c r="AW72" s="230">
        <f>'Erwachsene-DOSB 2020'!T56*$BC$72</f>
        <v>29.150000000000002</v>
      </c>
      <c r="AX72" s="228">
        <f>'Erwachsene-DOSB 2020'!U56*$BC$72</f>
        <v>23.650000000000002</v>
      </c>
      <c r="AY72" s="229">
        <f>'Erwachsene-DOSB 2020'!V56*$BC$72</f>
        <v>18.150000000000002</v>
      </c>
      <c r="AZ72" s="186"/>
      <c r="BA72" s="187"/>
      <c r="BC72" s="143">
        <v>1.1000000000000001</v>
      </c>
      <c r="BD72" s="146" t="s">
        <v>157</v>
      </c>
    </row>
    <row r="73" spans="1:56" ht="19.7" customHeight="1" x14ac:dyDescent="0.2">
      <c r="A73" s="902"/>
      <c r="B73"/>
      <c r="C73" s="843">
        <v>4</v>
      </c>
      <c r="D73" s="795" t="s">
        <v>67</v>
      </c>
      <c r="E73" s="601" t="s">
        <v>16</v>
      </c>
      <c r="F73" s="22" t="s">
        <v>439</v>
      </c>
      <c r="G73" s="141">
        <f>'Erwachsene-DOSB 2020'!E25*$BC$73</f>
        <v>0.71500000000000008</v>
      </c>
      <c r="H73" s="132">
        <f>'Erwachsene-DOSB 2020'!F25*$BC$73</f>
        <v>0.78</v>
      </c>
      <c r="I73" s="133">
        <f>'Erwachsene-DOSB 2020'!G25*$BC$73</f>
        <v>0.84500000000000008</v>
      </c>
      <c r="J73" s="134">
        <f>'Erwachsene-DOSB 2020'!H25*$BC$73</f>
        <v>0.71500000000000008</v>
      </c>
      <c r="K73" s="132">
        <f>'Erwachsene-DOSB 2020'!I25*$BC$73</f>
        <v>0.78</v>
      </c>
      <c r="L73" s="133">
        <f>'Erwachsene-DOSB 2020'!J25*$BC$73</f>
        <v>0.84500000000000008</v>
      </c>
      <c r="M73" s="134">
        <f>'Erwachsene-DOSB 2020'!K25*$BC$73</f>
        <v>0.68250000000000011</v>
      </c>
      <c r="N73" s="132">
        <f>'Erwachsene-DOSB 2020'!L25*$BC$73</f>
        <v>0.74749999999999994</v>
      </c>
      <c r="O73" s="133">
        <f>'Erwachsene-DOSB 2020'!M25*$BC$73</f>
        <v>0.8125</v>
      </c>
      <c r="P73" s="134">
        <f>'Erwachsene-DOSB 2020'!N25*$BC$73</f>
        <v>0.65</v>
      </c>
      <c r="Q73" s="132">
        <f>'Erwachsene-DOSB 2020'!O25*$BC$73</f>
        <v>0.71500000000000008</v>
      </c>
      <c r="R73" s="133">
        <f>'Erwachsene-DOSB 2020'!P25*$BC$73</f>
        <v>0.78</v>
      </c>
      <c r="S73" s="134">
        <f>'Erwachsene-DOSB 2020'!Q25*$BC$73</f>
        <v>0.61749999999999994</v>
      </c>
      <c r="T73" s="132">
        <f>'Erwachsene-DOSB 2020'!R25*$BC$73</f>
        <v>0.68250000000000011</v>
      </c>
      <c r="U73" s="133">
        <f>'Erwachsene-DOSB 2020'!S25*$BC$73</f>
        <v>0.74749999999999994</v>
      </c>
      <c r="V73" s="134">
        <f>'Erwachsene-DOSB 2020'!T25*$BC$73</f>
        <v>0.58500000000000008</v>
      </c>
      <c r="W73" s="132">
        <f>'Erwachsene-DOSB 2020'!U25*$BC$73</f>
        <v>0.65</v>
      </c>
      <c r="X73" s="133">
        <f>'Erwachsene-DOSB 2020'!V25*$BC$73</f>
        <v>0.71500000000000008</v>
      </c>
      <c r="Y73" s="180"/>
      <c r="Z73" s="181"/>
      <c r="AB73" s="902"/>
      <c r="AC73"/>
      <c r="AD73" s="843">
        <v>4</v>
      </c>
      <c r="AE73" s="795" t="s">
        <v>67</v>
      </c>
      <c r="AF73" s="601" t="s">
        <v>16</v>
      </c>
      <c r="AG73" s="22" t="s">
        <v>439</v>
      </c>
      <c r="AH73" s="6">
        <f>'Erwachsene-DOSB 2020'!E58*$BC$73</f>
        <v>0.84500000000000008</v>
      </c>
      <c r="AI73" s="7">
        <f>'Erwachsene-DOSB 2020'!F58*$BC$73</f>
        <v>0.90999999999999992</v>
      </c>
      <c r="AJ73" s="9">
        <f>'Erwachsene-DOSB 2020'!G58*$BC$73</f>
        <v>0.97500000000000009</v>
      </c>
      <c r="AK73" s="673">
        <f>'Erwachsene-DOSB 2020'!H58*$BC$73</f>
        <v>0.87750000000000006</v>
      </c>
      <c r="AL73" s="674">
        <f>'Erwachsene-DOSB 2020'!I58*$BC$73</f>
        <v>0.9425</v>
      </c>
      <c r="AM73" s="9">
        <f>'Erwachsene-DOSB 2020'!J58*$BC$73</f>
        <v>1.0075000000000001</v>
      </c>
      <c r="AN73" s="56">
        <f>'Erwachsene-DOSB 2020'!K58*$BC$73</f>
        <v>0.84500000000000008</v>
      </c>
      <c r="AO73" s="7">
        <f>'Erwachsene-DOSB 2020'!L58*$BC$73</f>
        <v>0.90999999999999992</v>
      </c>
      <c r="AP73" s="9">
        <f>'Erwachsene-DOSB 2020'!M58*$BC$73</f>
        <v>0.97500000000000009</v>
      </c>
      <c r="AQ73" s="56">
        <f>'Erwachsene-DOSB 2020'!N58*$BC$73</f>
        <v>0.84500000000000008</v>
      </c>
      <c r="AR73" s="7">
        <f>'Erwachsene-DOSB 2020'!O58*$BC$73</f>
        <v>0.90999999999999992</v>
      </c>
      <c r="AS73" s="9">
        <f>'Erwachsene-DOSB 2020'!P58*$BC$73</f>
        <v>0.97500000000000009</v>
      </c>
      <c r="AT73" s="56">
        <f>'Erwachsene-DOSB 2020'!Q58*$BC$73</f>
        <v>0.8125</v>
      </c>
      <c r="AU73" s="7">
        <f>'Erwachsene-DOSB 2020'!R58*$BC$73</f>
        <v>0.87750000000000006</v>
      </c>
      <c r="AV73" s="9">
        <f>'Erwachsene-DOSB 2020'!S58*$BC$73</f>
        <v>0.9425</v>
      </c>
      <c r="AW73" s="56">
        <f>'Erwachsene-DOSB 2020'!T58*$BC$73</f>
        <v>0.78</v>
      </c>
      <c r="AX73" s="7">
        <f>'Erwachsene-DOSB 2020'!U58*$BC$73</f>
        <v>0.84500000000000008</v>
      </c>
      <c r="AY73" s="9">
        <f>'Erwachsene-DOSB 2020'!V58*$BC$73</f>
        <v>0.90999999999999992</v>
      </c>
      <c r="AZ73" s="180"/>
      <c r="BA73" s="181"/>
      <c r="BC73" s="143">
        <v>0.65</v>
      </c>
      <c r="BD73" s="146" t="s">
        <v>20</v>
      </c>
    </row>
    <row r="74" spans="1:56" ht="19.7" customHeight="1" x14ac:dyDescent="0.2">
      <c r="A74" s="902"/>
      <c r="B74"/>
      <c r="C74" s="845"/>
      <c r="D74" s="796"/>
      <c r="E74" s="106" t="s">
        <v>17</v>
      </c>
      <c r="F74" s="104" t="s">
        <v>509</v>
      </c>
      <c r="G74" s="13">
        <f>'Erwachsene-DOSB 2020'!E27*$BC$74</f>
        <v>2.38</v>
      </c>
      <c r="H74" s="12">
        <f>'Erwachsene-DOSB 2020'!F27*$BC$74</f>
        <v>2.59</v>
      </c>
      <c r="I74" s="15">
        <f>'Erwachsene-DOSB 2020'!G27*$BC$74</f>
        <v>2.8</v>
      </c>
      <c r="J74" s="59">
        <f>'Erwachsene-DOSB 2020'!H27*$BC$74</f>
        <v>2.38</v>
      </c>
      <c r="K74" s="12">
        <f>'Erwachsene-DOSB 2020'!I27*$BC$74</f>
        <v>2.59</v>
      </c>
      <c r="L74" s="15">
        <f>'Erwachsene-DOSB 2020'!J27*$BC$74</f>
        <v>2.8</v>
      </c>
      <c r="M74" s="59">
        <f>'Erwachsene-DOSB 2020'!K27*$BC$74</f>
        <v>2.3099999999999996</v>
      </c>
      <c r="N74" s="12">
        <f>'Erwachsene-DOSB 2020'!L27*$BC$74</f>
        <v>2.52</v>
      </c>
      <c r="O74" s="15">
        <f>'Erwachsene-DOSB 2020'!M27*$BC$74</f>
        <v>2.73</v>
      </c>
      <c r="P74" s="59">
        <f>'Erwachsene-DOSB 2020'!N27*$BC$74</f>
        <v>2.2399999999999998</v>
      </c>
      <c r="Q74" s="12">
        <f>'Erwachsene-DOSB 2020'!O27*$BC$74</f>
        <v>2.4499999999999997</v>
      </c>
      <c r="R74" s="15">
        <f>'Erwachsene-DOSB 2020'!P27*$BC$74</f>
        <v>2.6599999999999997</v>
      </c>
      <c r="S74" s="59">
        <f>'Erwachsene-DOSB 2020'!Q27*$BC$74</f>
        <v>2.17</v>
      </c>
      <c r="T74" s="12">
        <f>'Erwachsene-DOSB 2020'!R27*$BC$74</f>
        <v>2.38</v>
      </c>
      <c r="U74" s="15">
        <f>'Erwachsene-DOSB 2020'!S27*$BC$74</f>
        <v>2.59</v>
      </c>
      <c r="V74" s="59">
        <f>'Erwachsene-DOSB 2020'!T27*$BC$74</f>
        <v>2.0999999999999996</v>
      </c>
      <c r="W74" s="12">
        <f>'Erwachsene-DOSB 2020'!U27*$BC$74</f>
        <v>2.3099999999999996</v>
      </c>
      <c r="X74" s="15">
        <f>'Erwachsene-DOSB 2020'!V27*$BC$74</f>
        <v>2.52</v>
      </c>
      <c r="Y74" s="182"/>
      <c r="Z74" s="188"/>
      <c r="AB74" s="902"/>
      <c r="AC74"/>
      <c r="AD74" s="845"/>
      <c r="AE74" s="796"/>
      <c r="AF74" s="106" t="s">
        <v>17</v>
      </c>
      <c r="AG74" s="104" t="s">
        <v>509</v>
      </c>
      <c r="AH74" s="13">
        <f>'Erwachsene-DOSB 2020'!E60*$BC$74</f>
        <v>3.15</v>
      </c>
      <c r="AI74" s="12">
        <f>'Erwachsene-DOSB 2020'!F60*$BC$74</f>
        <v>3.36</v>
      </c>
      <c r="AJ74" s="15">
        <f>'Erwachsene-DOSB 2020'!G60*$BC$74</f>
        <v>3.5699999999999994</v>
      </c>
      <c r="AK74" s="59">
        <f>'Erwachsene-DOSB 2020'!H60*$BC$74</f>
        <v>3.08</v>
      </c>
      <c r="AL74" s="12">
        <f>'Erwachsene-DOSB 2020'!I60*$BC$74</f>
        <v>3.29</v>
      </c>
      <c r="AM74" s="15">
        <f>'Erwachsene-DOSB 2020'!J60*$BC$74</f>
        <v>3.5</v>
      </c>
      <c r="AN74" s="59">
        <f>'Erwachsene-DOSB 2020'!K60*$BC$74</f>
        <v>3.01</v>
      </c>
      <c r="AO74" s="12">
        <f>'Erwachsene-DOSB 2020'!L60*$BC$74</f>
        <v>3.2199999999999998</v>
      </c>
      <c r="AP74" s="15">
        <f>'Erwachsene-DOSB 2020'!M60*$BC$74</f>
        <v>3.43</v>
      </c>
      <c r="AQ74" s="59">
        <f>'Erwachsene-DOSB 2020'!N60*$BC$74</f>
        <v>2.94</v>
      </c>
      <c r="AR74" s="12">
        <f>'Erwachsene-DOSB 2020'!O60*$BC$74</f>
        <v>3.15</v>
      </c>
      <c r="AS74" s="15">
        <f>'Erwachsene-DOSB 2020'!P60*$BC$74</f>
        <v>3.36</v>
      </c>
      <c r="AT74" s="59">
        <f>'Erwachsene-DOSB 2020'!Q60*$BC$74</f>
        <v>2.8699999999999997</v>
      </c>
      <c r="AU74" s="12">
        <f>'Erwachsene-DOSB 2020'!R60*$BC$74</f>
        <v>3.08</v>
      </c>
      <c r="AV74" s="740">
        <f>'Erwachsene-DOSB 2020'!S60*$BC$74</f>
        <v>3.29</v>
      </c>
      <c r="AW74" s="59">
        <f>'Erwachsene-DOSB 2020'!T60*$BC$74</f>
        <v>2.73</v>
      </c>
      <c r="AX74" s="12">
        <f>'Erwachsene-DOSB 2020'!U60*$BC$74</f>
        <v>3.01</v>
      </c>
      <c r="AY74" s="740">
        <f>'Erwachsene-DOSB 2020'!V60*$BC$74</f>
        <v>3.2199999999999998</v>
      </c>
      <c r="AZ74" s="182"/>
      <c r="BA74" s="188"/>
      <c r="BC74" s="143">
        <v>0.7</v>
      </c>
      <c r="BD74" s="146" t="s">
        <v>163</v>
      </c>
    </row>
    <row r="75" spans="1:56" ht="19.7" customHeight="1" x14ac:dyDescent="0.2">
      <c r="A75" s="902"/>
      <c r="B75"/>
      <c r="C75" s="845"/>
      <c r="D75" s="796"/>
      <c r="E75" s="798" t="s">
        <v>21</v>
      </c>
      <c r="F75" s="793" t="s">
        <v>159</v>
      </c>
      <c r="G75" s="782" t="s">
        <v>426</v>
      </c>
      <c r="H75" s="783"/>
      <c r="I75" s="783"/>
      <c r="J75" s="783"/>
      <c r="K75" s="783"/>
      <c r="L75" s="783"/>
      <c r="M75" s="783"/>
      <c r="N75" s="783"/>
      <c r="O75" s="783"/>
      <c r="P75" s="783"/>
      <c r="Q75" s="783"/>
      <c r="R75" s="783"/>
      <c r="S75" s="783"/>
      <c r="T75" s="783"/>
      <c r="U75" s="784"/>
      <c r="V75" s="783" t="s">
        <v>425</v>
      </c>
      <c r="W75" s="783"/>
      <c r="X75" s="784"/>
      <c r="Y75" s="182"/>
      <c r="Z75" s="188"/>
      <c r="AB75" s="902"/>
      <c r="AC75"/>
      <c r="AD75" s="845"/>
      <c r="AE75" s="796"/>
      <c r="AF75" s="798" t="s">
        <v>21</v>
      </c>
      <c r="AG75" s="793" t="s">
        <v>159</v>
      </c>
      <c r="AH75" s="782" t="s">
        <v>426</v>
      </c>
      <c r="AI75" s="783"/>
      <c r="AJ75" s="783"/>
      <c r="AK75" s="783"/>
      <c r="AL75" s="783"/>
      <c r="AM75" s="783"/>
      <c r="AN75" s="783"/>
      <c r="AO75" s="783"/>
      <c r="AP75" s="783"/>
      <c r="AQ75" s="783"/>
      <c r="AR75" s="783"/>
      <c r="AS75" s="783"/>
      <c r="AT75" s="783"/>
      <c r="AU75" s="783"/>
      <c r="AV75" s="784"/>
      <c r="AW75" s="783" t="s">
        <v>425</v>
      </c>
      <c r="AX75" s="783"/>
      <c r="AY75" s="784"/>
      <c r="AZ75" s="182"/>
      <c r="BA75" s="188"/>
      <c r="BD75" s="148"/>
    </row>
    <row r="76" spans="1:56" ht="19.7" customHeight="1" thickBot="1" x14ac:dyDescent="0.25">
      <c r="A76" s="902"/>
      <c r="B76"/>
      <c r="C76" s="845"/>
      <c r="D76" s="796"/>
      <c r="E76" s="792"/>
      <c r="F76" s="794"/>
      <c r="G76" s="42">
        <v>10</v>
      </c>
      <c r="H76" s="43">
        <v>15</v>
      </c>
      <c r="I76" s="135">
        <v>20</v>
      </c>
      <c r="J76" s="42">
        <v>10</v>
      </c>
      <c r="K76" s="43">
        <v>15</v>
      </c>
      <c r="L76" s="135">
        <v>20</v>
      </c>
      <c r="M76" s="42">
        <v>10</v>
      </c>
      <c r="N76" s="43">
        <v>15</v>
      </c>
      <c r="O76" s="135">
        <v>20</v>
      </c>
      <c r="P76" s="42">
        <v>10</v>
      </c>
      <c r="Q76" s="43">
        <v>15</v>
      </c>
      <c r="R76" s="135">
        <v>20</v>
      </c>
      <c r="S76" s="42">
        <v>10</v>
      </c>
      <c r="T76" s="43">
        <v>15</v>
      </c>
      <c r="U76" s="135">
        <v>20</v>
      </c>
      <c r="V76" s="42">
        <v>10</v>
      </c>
      <c r="W76" s="43">
        <v>15</v>
      </c>
      <c r="X76" s="135">
        <v>20</v>
      </c>
      <c r="Y76" s="186"/>
      <c r="Z76" s="187"/>
      <c r="AB76" s="902"/>
      <c r="AC76"/>
      <c r="AD76" s="845"/>
      <c r="AE76" s="796"/>
      <c r="AF76" s="792"/>
      <c r="AG76" s="794"/>
      <c r="AH76" s="42">
        <v>10</v>
      </c>
      <c r="AI76" s="43">
        <v>15</v>
      </c>
      <c r="AJ76" s="135">
        <v>20</v>
      </c>
      <c r="AK76" s="42">
        <v>10</v>
      </c>
      <c r="AL76" s="43">
        <v>15</v>
      </c>
      <c r="AM76" s="135">
        <v>20</v>
      </c>
      <c r="AN76" s="42">
        <v>10</v>
      </c>
      <c r="AO76" s="43">
        <v>15</v>
      </c>
      <c r="AP76" s="135">
        <v>20</v>
      </c>
      <c r="AQ76" s="42">
        <v>10</v>
      </c>
      <c r="AR76" s="43">
        <v>15</v>
      </c>
      <c r="AS76" s="135">
        <v>20</v>
      </c>
      <c r="AT76" s="42">
        <v>10</v>
      </c>
      <c r="AU76" s="43">
        <v>15</v>
      </c>
      <c r="AV76" s="135">
        <v>20</v>
      </c>
      <c r="AW76" s="42">
        <v>10</v>
      </c>
      <c r="AX76" s="43">
        <v>15</v>
      </c>
      <c r="AY76" s="135">
        <v>20</v>
      </c>
      <c r="AZ76" s="186"/>
      <c r="BA76" s="187"/>
      <c r="BD76" s="148"/>
    </row>
    <row r="77" spans="1:56" ht="18.75" thickBot="1" x14ac:dyDescent="0.3">
      <c r="A77" s="853" t="s">
        <v>495</v>
      </c>
      <c r="B77"/>
      <c r="C77" s="905" t="s">
        <v>51</v>
      </c>
      <c r="D77" s="906"/>
      <c r="E77" s="907"/>
      <c r="F77" s="907"/>
      <c r="G77" s="907" t="s">
        <v>616</v>
      </c>
      <c r="H77" s="907"/>
      <c r="I77" s="907"/>
      <c r="J77" s="907"/>
      <c r="K77" s="907"/>
      <c r="L77" s="907"/>
      <c r="M77" s="907"/>
      <c r="N77" s="907"/>
      <c r="O77" s="907"/>
      <c r="P77" s="907"/>
      <c r="Q77" s="907"/>
      <c r="R77" s="908" t="s">
        <v>52</v>
      </c>
      <c r="S77" s="908"/>
      <c r="T77" s="908"/>
      <c r="U77" s="908"/>
      <c r="V77" s="908"/>
      <c r="W77" s="908"/>
      <c r="X77" s="908"/>
      <c r="Y77" s="802" t="s">
        <v>53</v>
      </c>
      <c r="Z77" s="803"/>
      <c r="AB77" s="853" t="s">
        <v>495</v>
      </c>
      <c r="AC77"/>
      <c r="AD77" s="905" t="s">
        <v>51</v>
      </c>
      <c r="AE77" s="906"/>
      <c r="AF77" s="907"/>
      <c r="AG77" s="907"/>
      <c r="AH77" s="907" t="s">
        <v>616</v>
      </c>
      <c r="AI77" s="907"/>
      <c r="AJ77" s="907"/>
      <c r="AK77" s="907"/>
      <c r="AL77" s="907"/>
      <c r="AM77" s="907"/>
      <c r="AN77" s="907"/>
      <c r="AO77" s="907"/>
      <c r="AP77" s="907"/>
      <c r="AQ77" s="907"/>
      <c r="AR77" s="907"/>
      <c r="AS77" s="908" t="s">
        <v>52</v>
      </c>
      <c r="AT77" s="908"/>
      <c r="AU77" s="908"/>
      <c r="AV77" s="908"/>
      <c r="AW77" s="908"/>
      <c r="AX77" s="908"/>
      <c r="AY77" s="908"/>
      <c r="AZ77" s="802" t="s">
        <v>53</v>
      </c>
      <c r="BA77" s="803"/>
    </row>
    <row r="78" spans="1:56" ht="13.5" thickBot="1" x14ac:dyDescent="0.25">
      <c r="A78" s="853"/>
      <c r="B78"/>
      <c r="C78" s="914" t="s">
        <v>585</v>
      </c>
      <c r="D78" s="915"/>
      <c r="E78" s="915"/>
      <c r="F78" s="915"/>
      <c r="G78" s="915"/>
      <c r="H78" s="915"/>
      <c r="I78" s="916"/>
      <c r="J78" s="917" t="s">
        <v>68</v>
      </c>
      <c r="K78" s="918"/>
      <c r="L78" s="918"/>
      <c r="M78" s="918"/>
      <c r="N78" s="918"/>
      <c r="O78" s="918"/>
      <c r="P78" s="918"/>
      <c r="Q78" s="919"/>
      <c r="R78" s="920" t="s">
        <v>69</v>
      </c>
      <c r="S78" s="921"/>
      <c r="T78" s="921"/>
      <c r="U78" s="921"/>
      <c r="V78" s="921"/>
      <c r="W78" s="921"/>
      <c r="X78" s="922"/>
      <c r="Y78" s="75" t="s">
        <v>70</v>
      </c>
      <c r="Z78" s="76"/>
      <c r="AB78" s="853"/>
      <c r="AC78"/>
      <c r="AD78" s="914" t="s">
        <v>585</v>
      </c>
      <c r="AE78" s="915"/>
      <c r="AF78" s="915"/>
      <c r="AG78" s="915"/>
      <c r="AH78" s="915"/>
      <c r="AI78" s="915"/>
      <c r="AJ78" s="916"/>
      <c r="AK78" s="917" t="s">
        <v>68</v>
      </c>
      <c r="AL78" s="918"/>
      <c r="AM78" s="918"/>
      <c r="AN78" s="918"/>
      <c r="AO78" s="918"/>
      <c r="AP78" s="918"/>
      <c r="AQ78" s="918"/>
      <c r="AR78" s="919"/>
      <c r="AS78" s="920" t="s">
        <v>69</v>
      </c>
      <c r="AT78" s="921"/>
      <c r="AU78" s="921"/>
      <c r="AV78" s="921"/>
      <c r="AW78" s="921"/>
      <c r="AX78" s="921"/>
      <c r="AY78" s="922"/>
      <c r="AZ78" s="75" t="s">
        <v>70</v>
      </c>
      <c r="BA78" s="76"/>
    </row>
    <row r="79" spans="1:56" ht="15" customHeight="1" thickBot="1" x14ac:dyDescent="0.3">
      <c r="A79" s="853"/>
      <c r="B79" s="44"/>
      <c r="C79" s="909" t="s">
        <v>71</v>
      </c>
      <c r="D79" s="910"/>
      <c r="E79" s="910"/>
      <c r="F79" s="910"/>
      <c r="G79" s="910"/>
      <c r="H79" s="910"/>
      <c r="I79" s="77"/>
      <c r="J79" s="911"/>
      <c r="K79" s="912"/>
      <c r="L79" s="912"/>
      <c r="M79" s="912"/>
      <c r="N79" s="912"/>
      <c r="O79" s="912"/>
      <c r="P79" s="912"/>
      <c r="Q79" s="913"/>
      <c r="R79" s="898" t="s">
        <v>72</v>
      </c>
      <c r="S79" s="899"/>
      <c r="T79" s="810"/>
      <c r="U79" s="810"/>
      <c r="V79" s="810"/>
      <c r="W79" s="810"/>
      <c r="X79" s="811"/>
      <c r="Y79" s="75" t="s">
        <v>73</v>
      </c>
      <c r="Z79" s="78" t="s">
        <v>54</v>
      </c>
      <c r="AB79" s="853"/>
      <c r="AC79" s="44"/>
      <c r="AD79" s="909" t="s">
        <v>71</v>
      </c>
      <c r="AE79" s="910"/>
      <c r="AF79" s="910"/>
      <c r="AG79" s="910"/>
      <c r="AH79" s="910"/>
      <c r="AI79" s="910"/>
      <c r="AJ79" s="77"/>
      <c r="AK79" s="911"/>
      <c r="AL79" s="912"/>
      <c r="AM79" s="912"/>
      <c r="AN79" s="912"/>
      <c r="AO79" s="912"/>
      <c r="AP79" s="912"/>
      <c r="AQ79" s="912"/>
      <c r="AR79" s="913"/>
      <c r="AS79" s="898" t="s">
        <v>72</v>
      </c>
      <c r="AT79" s="899"/>
      <c r="AU79" s="810"/>
      <c r="AV79" s="810"/>
      <c r="AW79" s="810"/>
      <c r="AX79" s="810"/>
      <c r="AY79" s="811"/>
      <c r="AZ79" s="75" t="s">
        <v>73</v>
      </c>
      <c r="BA79" s="78" t="s">
        <v>54</v>
      </c>
    </row>
    <row r="80" spans="1:56" ht="13.5" thickBot="1" x14ac:dyDescent="0.25">
      <c r="A80" s="853"/>
      <c r="B80"/>
      <c r="C80" s="812" t="s">
        <v>74</v>
      </c>
      <c r="D80" s="813"/>
      <c r="E80" s="813"/>
      <c r="F80" s="813"/>
      <c r="G80" s="813"/>
      <c r="H80" s="813"/>
      <c r="I80" s="77"/>
      <c r="J80" s="807"/>
      <c r="K80" s="808"/>
      <c r="L80" s="808"/>
      <c r="M80" s="808"/>
      <c r="N80" s="808"/>
      <c r="O80" s="808"/>
      <c r="P80" s="808"/>
      <c r="Q80" s="809"/>
      <c r="R80" s="898" t="s">
        <v>75</v>
      </c>
      <c r="S80" s="899"/>
      <c r="T80" s="810"/>
      <c r="U80" s="810"/>
      <c r="V80" s="810"/>
      <c r="W80" s="810"/>
      <c r="X80" s="811"/>
      <c r="Y80" s="75" t="s">
        <v>76</v>
      </c>
      <c r="Z80" s="79"/>
      <c r="AB80" s="853"/>
      <c r="AC80"/>
      <c r="AD80" s="812" t="s">
        <v>74</v>
      </c>
      <c r="AE80" s="813"/>
      <c r="AF80" s="813"/>
      <c r="AG80" s="813"/>
      <c r="AH80" s="813"/>
      <c r="AI80" s="813"/>
      <c r="AJ80" s="77"/>
      <c r="AK80" s="807"/>
      <c r="AL80" s="808"/>
      <c r="AM80" s="808"/>
      <c r="AN80" s="808"/>
      <c r="AO80" s="808"/>
      <c r="AP80" s="808"/>
      <c r="AQ80" s="808"/>
      <c r="AR80" s="809"/>
      <c r="AS80" s="898" t="s">
        <v>75</v>
      </c>
      <c r="AT80" s="899"/>
      <c r="AU80" s="810"/>
      <c r="AV80" s="810"/>
      <c r="AW80" s="810"/>
      <c r="AX80" s="810"/>
      <c r="AY80" s="811"/>
      <c r="AZ80" s="75" t="s">
        <v>76</v>
      </c>
      <c r="BA80" s="79"/>
    </row>
    <row r="81" spans="1:53" ht="13.5" thickBot="1" x14ac:dyDescent="0.25">
      <c r="A81" s="853"/>
      <c r="B81"/>
      <c r="C81" s="812" t="s">
        <v>518</v>
      </c>
      <c r="D81" s="813"/>
      <c r="E81" s="813"/>
      <c r="F81" s="813"/>
      <c r="G81" s="813"/>
      <c r="H81" s="813"/>
      <c r="I81" s="77"/>
      <c r="J81" s="814"/>
      <c r="K81" s="815"/>
      <c r="L81" s="815"/>
      <c r="M81" s="815"/>
      <c r="N81" s="815"/>
      <c r="O81" s="815"/>
      <c r="P81" s="815"/>
      <c r="Q81" s="816"/>
      <c r="R81" s="898" t="s">
        <v>77</v>
      </c>
      <c r="S81" s="899"/>
      <c r="T81" s="810"/>
      <c r="U81" s="810"/>
      <c r="V81" s="810"/>
      <c r="W81" s="810"/>
      <c r="X81" s="811"/>
      <c r="Y81" s="75" t="s">
        <v>78</v>
      </c>
      <c r="Z81" s="79"/>
      <c r="AB81" s="853"/>
      <c r="AC81"/>
      <c r="AD81" s="812" t="s">
        <v>518</v>
      </c>
      <c r="AE81" s="813"/>
      <c r="AF81" s="813"/>
      <c r="AG81" s="813"/>
      <c r="AH81" s="813"/>
      <c r="AI81" s="813"/>
      <c r="AJ81" s="77"/>
      <c r="AK81" s="814"/>
      <c r="AL81" s="815"/>
      <c r="AM81" s="815"/>
      <c r="AN81" s="815"/>
      <c r="AO81" s="815"/>
      <c r="AP81" s="815"/>
      <c r="AQ81" s="815"/>
      <c r="AR81" s="816"/>
      <c r="AS81" s="898" t="s">
        <v>77</v>
      </c>
      <c r="AT81" s="899"/>
      <c r="AU81" s="810"/>
      <c r="AV81" s="810"/>
      <c r="AW81" s="810"/>
      <c r="AX81" s="810"/>
      <c r="AY81" s="811"/>
      <c r="AZ81" s="75" t="s">
        <v>78</v>
      </c>
      <c r="BA81" s="79"/>
    </row>
    <row r="82" spans="1:53" ht="13.5" thickBot="1" x14ac:dyDescent="0.25">
      <c r="A82" s="853"/>
      <c r="B82"/>
      <c r="C82" s="812" t="s">
        <v>586</v>
      </c>
      <c r="D82" s="813"/>
      <c r="E82" s="813"/>
      <c r="F82" s="813"/>
      <c r="G82" s="813"/>
      <c r="H82" s="813"/>
      <c r="I82" s="77"/>
      <c r="J82" s="80"/>
      <c r="K82" s="80"/>
      <c r="L82" s="80"/>
      <c r="M82" s="80"/>
      <c r="N82" s="80"/>
      <c r="O82" s="80"/>
      <c r="P82" s="80"/>
      <c r="Q82" s="80"/>
      <c r="R82" s="872" t="s">
        <v>79</v>
      </c>
      <c r="S82" s="873"/>
      <c r="T82" s="874"/>
      <c r="U82" s="874"/>
      <c r="V82" s="874"/>
      <c r="W82" s="874"/>
      <c r="X82" s="875"/>
      <c r="Y82" s="81"/>
      <c r="Z82" s="82"/>
      <c r="AB82" s="853"/>
      <c r="AC82"/>
      <c r="AD82" s="812" t="s">
        <v>586</v>
      </c>
      <c r="AE82" s="813"/>
      <c r="AF82" s="813"/>
      <c r="AG82" s="813"/>
      <c r="AH82" s="813"/>
      <c r="AI82" s="813"/>
      <c r="AJ82" s="77"/>
      <c r="AK82" s="80"/>
      <c r="AL82" s="80"/>
      <c r="AM82" s="80"/>
      <c r="AN82" s="80"/>
      <c r="AO82" s="80"/>
      <c r="AP82" s="80"/>
      <c r="AQ82" s="80"/>
      <c r="AR82" s="80"/>
      <c r="AS82" s="872" t="s">
        <v>79</v>
      </c>
      <c r="AT82" s="873"/>
      <c r="AU82" s="874"/>
      <c r="AV82" s="874"/>
      <c r="AW82" s="874"/>
      <c r="AX82" s="874"/>
      <c r="AY82" s="875"/>
      <c r="AZ82" s="81"/>
      <c r="BA82" s="82"/>
    </row>
    <row r="83" spans="1:53" ht="15" customHeight="1" x14ac:dyDescent="0.2">
      <c r="A83" s="904">
        <v>61</v>
      </c>
      <c r="B83"/>
      <c r="C83" s="841" t="s">
        <v>587</v>
      </c>
      <c r="D83" s="813"/>
      <c r="E83" s="813"/>
      <c r="F83" s="813"/>
      <c r="G83" s="813"/>
      <c r="H83" s="813"/>
      <c r="I83" s="77"/>
      <c r="U83" s="45"/>
      <c r="W83" s="781" t="s">
        <v>724</v>
      </c>
      <c r="X83" s="781"/>
      <c r="Y83" s="781"/>
      <c r="Z83" s="781"/>
      <c r="AB83" s="904">
        <f>A83+3</f>
        <v>64</v>
      </c>
      <c r="AC83"/>
      <c r="AD83" s="841" t="s">
        <v>587</v>
      </c>
      <c r="AE83" s="813"/>
      <c r="AF83" s="813"/>
      <c r="AG83" s="813"/>
      <c r="AH83" s="813"/>
      <c r="AI83" s="813"/>
      <c r="AJ83" s="77"/>
      <c r="AV83" s="45"/>
      <c r="AX83" s="781" t="s">
        <v>725</v>
      </c>
      <c r="AY83" s="781"/>
      <c r="AZ83" s="781"/>
      <c r="BA83" s="781"/>
    </row>
    <row r="84" spans="1:53" ht="13.5" customHeight="1" thickBot="1" x14ac:dyDescent="0.25">
      <c r="A84" s="904"/>
      <c r="B84"/>
      <c r="C84" s="804" t="s">
        <v>80</v>
      </c>
      <c r="D84" s="805"/>
      <c r="E84" s="805"/>
      <c r="F84" s="805"/>
      <c r="G84" s="805"/>
      <c r="H84" s="805"/>
      <c r="I84" s="806"/>
      <c r="W84" s="781"/>
      <c r="X84" s="781"/>
      <c r="Y84" s="781"/>
      <c r="Z84" s="781"/>
      <c r="AB84" s="904"/>
      <c r="AC84"/>
      <c r="AD84" s="804" t="s">
        <v>80</v>
      </c>
      <c r="AE84" s="805"/>
      <c r="AF84" s="805"/>
      <c r="AG84" s="805"/>
      <c r="AH84" s="805"/>
      <c r="AI84" s="805"/>
      <c r="AJ84" s="806"/>
      <c r="AX84" s="781"/>
      <c r="AY84" s="781"/>
      <c r="AZ84" s="781"/>
      <c r="BA84" s="781"/>
    </row>
    <row r="86" spans="1:53" ht="13.5" thickBot="1" x14ac:dyDescent="0.25"/>
    <row r="87" spans="1:53" ht="18" customHeight="1" x14ac:dyDescent="0.25">
      <c r="A87" s="930" t="s">
        <v>496</v>
      </c>
      <c r="B87"/>
      <c r="C87" s="932" t="s">
        <v>584</v>
      </c>
      <c r="D87" s="933"/>
      <c r="E87" s="933"/>
      <c r="F87" s="933"/>
      <c r="G87" s="933"/>
      <c r="H87" s="933"/>
      <c r="I87" s="933"/>
      <c r="J87" s="933"/>
      <c r="K87" s="933"/>
      <c r="L87" s="934"/>
      <c r="M87" s="935" t="s">
        <v>138</v>
      </c>
      <c r="N87" s="935"/>
      <c r="O87" s="935"/>
      <c r="P87" s="935"/>
      <c r="Q87" s="935"/>
      <c r="R87" s="935"/>
      <c r="S87" s="935"/>
      <c r="T87" s="935"/>
      <c r="U87" s="935"/>
      <c r="V87" s="935"/>
      <c r="W87" s="935"/>
      <c r="X87" s="935"/>
      <c r="Y87" s="935"/>
      <c r="Z87" s="1" t="s">
        <v>749</v>
      </c>
      <c r="AB87" s="930" t="s">
        <v>496</v>
      </c>
      <c r="AC87"/>
      <c r="AD87" s="932" t="s">
        <v>584</v>
      </c>
      <c r="AE87" s="933"/>
      <c r="AF87" s="933"/>
      <c r="AG87" s="933"/>
      <c r="AH87" s="933"/>
      <c r="AI87" s="933"/>
      <c r="AJ87" s="933"/>
      <c r="AK87" s="933"/>
      <c r="AL87" s="933"/>
      <c r="AM87" s="934"/>
      <c r="AN87" s="935" t="s">
        <v>144</v>
      </c>
      <c r="AO87" s="935"/>
      <c r="AP87" s="935"/>
      <c r="AQ87" s="935"/>
      <c r="AR87" s="935"/>
      <c r="AS87" s="935"/>
      <c r="AT87" s="935"/>
      <c r="AU87" s="935"/>
      <c r="AV87" s="935"/>
      <c r="AW87" s="935"/>
      <c r="AX87" s="935"/>
      <c r="AY87" s="935"/>
      <c r="AZ87" s="935"/>
      <c r="BA87" s="1" t="s">
        <v>749</v>
      </c>
    </row>
    <row r="88" spans="1:53" x14ac:dyDescent="0.2">
      <c r="A88" s="931"/>
      <c r="B88"/>
      <c r="C88" s="856" t="s">
        <v>1</v>
      </c>
      <c r="D88" s="857"/>
      <c r="E88" s="857"/>
      <c r="F88" s="857"/>
      <c r="G88" s="857"/>
      <c r="H88" s="857"/>
      <c r="I88" s="857"/>
      <c r="J88" s="857"/>
      <c r="K88" s="857"/>
      <c r="L88" s="858"/>
      <c r="M88" s="893" t="s">
        <v>2</v>
      </c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 t="s">
        <v>55</v>
      </c>
      <c r="Z88" s="894"/>
      <c r="AB88" s="931"/>
      <c r="AC88"/>
      <c r="AD88" s="856" t="s">
        <v>1</v>
      </c>
      <c r="AE88" s="857"/>
      <c r="AF88" s="857"/>
      <c r="AG88" s="857"/>
      <c r="AH88" s="857"/>
      <c r="AI88" s="857"/>
      <c r="AJ88" s="857"/>
      <c r="AK88" s="857"/>
      <c r="AL88" s="857"/>
      <c r="AM88" s="858"/>
      <c r="AN88" s="893" t="s">
        <v>2</v>
      </c>
      <c r="AO88" s="893"/>
      <c r="AP88" s="893"/>
      <c r="AQ88" s="893"/>
      <c r="AR88" s="893"/>
      <c r="AS88" s="893"/>
      <c r="AT88" s="893"/>
      <c r="AU88" s="893"/>
      <c r="AV88" s="893"/>
      <c r="AW88" s="893"/>
      <c r="AX88" s="893"/>
      <c r="AY88" s="893"/>
      <c r="AZ88" s="893" t="s">
        <v>55</v>
      </c>
      <c r="BA88" s="894"/>
    </row>
    <row r="89" spans="1:53" x14ac:dyDescent="0.2">
      <c r="A89" s="931"/>
      <c r="B89"/>
      <c r="C89" s="856" t="s">
        <v>3</v>
      </c>
      <c r="D89" s="857"/>
      <c r="E89" s="857"/>
      <c r="F89" s="857"/>
      <c r="G89" s="857"/>
      <c r="H89" s="857"/>
      <c r="I89" s="857"/>
      <c r="J89" s="857"/>
      <c r="K89" s="857"/>
      <c r="L89" s="858"/>
      <c r="M89" s="893" t="s">
        <v>4</v>
      </c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 t="s">
        <v>5</v>
      </c>
      <c r="Z89" s="894"/>
      <c r="AB89" s="931"/>
      <c r="AC89"/>
      <c r="AD89" s="856" t="s">
        <v>3</v>
      </c>
      <c r="AE89" s="857"/>
      <c r="AF89" s="857"/>
      <c r="AG89" s="857"/>
      <c r="AH89" s="857"/>
      <c r="AI89" s="857"/>
      <c r="AJ89" s="857"/>
      <c r="AK89" s="857"/>
      <c r="AL89" s="857"/>
      <c r="AM89" s="858"/>
      <c r="AN89" s="893" t="s">
        <v>4</v>
      </c>
      <c r="AO89" s="893"/>
      <c r="AP89" s="893"/>
      <c r="AQ89" s="893"/>
      <c r="AR89" s="893"/>
      <c r="AS89" s="893"/>
      <c r="AT89" s="893"/>
      <c r="AU89" s="893"/>
      <c r="AV89" s="893"/>
      <c r="AW89" s="893"/>
      <c r="AX89" s="893"/>
      <c r="AY89" s="893"/>
      <c r="AZ89" s="893" t="s">
        <v>5</v>
      </c>
      <c r="BA89" s="894"/>
    </row>
    <row r="90" spans="1:53" x14ac:dyDescent="0.2">
      <c r="A90" s="931"/>
      <c r="B90"/>
      <c r="C90" s="856" t="s">
        <v>56</v>
      </c>
      <c r="D90" s="867"/>
      <c r="E90" s="867"/>
      <c r="F90" s="868"/>
      <c r="G90" s="869" t="s">
        <v>57</v>
      </c>
      <c r="H90" s="870"/>
      <c r="I90" s="870"/>
      <c r="J90" s="870"/>
      <c r="K90" s="870"/>
      <c r="L90" s="870"/>
      <c r="M90" s="870"/>
      <c r="N90" s="870"/>
      <c r="O90" s="870"/>
      <c r="P90" s="870"/>
      <c r="Q90" s="870"/>
      <c r="R90" s="870"/>
      <c r="S90" s="870"/>
      <c r="T90" s="870"/>
      <c r="U90" s="870"/>
      <c r="V90" s="870"/>
      <c r="W90" s="870"/>
      <c r="X90" s="871"/>
      <c r="Y90" s="47"/>
      <c r="Z90" s="48"/>
      <c r="AB90" s="931"/>
      <c r="AC90"/>
      <c r="AD90" s="856" t="s">
        <v>56</v>
      </c>
      <c r="AE90" s="867"/>
      <c r="AF90" s="867"/>
      <c r="AG90" s="868"/>
      <c r="AH90" s="869" t="s">
        <v>57</v>
      </c>
      <c r="AI90" s="870"/>
      <c r="AJ90" s="870"/>
      <c r="AK90" s="870"/>
      <c r="AL90" s="870"/>
      <c r="AM90" s="870"/>
      <c r="AN90" s="870"/>
      <c r="AO90" s="870"/>
      <c r="AP90" s="870"/>
      <c r="AQ90" s="870"/>
      <c r="AR90" s="870"/>
      <c r="AS90" s="870"/>
      <c r="AT90" s="870"/>
      <c r="AU90" s="870"/>
      <c r="AV90" s="870"/>
      <c r="AW90" s="870"/>
      <c r="AX90" s="870"/>
      <c r="AY90" s="871"/>
      <c r="AZ90" s="47"/>
      <c r="BA90" s="48"/>
    </row>
    <row r="91" spans="1:53" ht="15.75" x14ac:dyDescent="0.25">
      <c r="A91" s="931"/>
      <c r="B91"/>
      <c r="C91" s="838" t="s">
        <v>508</v>
      </c>
      <c r="D91" s="839"/>
      <c r="E91" s="839"/>
      <c r="F91" s="840"/>
      <c r="G91" s="817" t="s">
        <v>617</v>
      </c>
      <c r="H91" s="818"/>
      <c r="I91" s="818"/>
      <c r="J91" s="818"/>
      <c r="K91" s="819"/>
      <c r="L91" s="851" t="s">
        <v>603</v>
      </c>
      <c r="M91" s="851"/>
      <c r="N91" s="851"/>
      <c r="O91" s="851"/>
      <c r="P91" s="851"/>
      <c r="Q91" s="851"/>
      <c r="R91" s="851"/>
      <c r="S91" s="851"/>
      <c r="T91" s="851"/>
      <c r="U91" s="851"/>
      <c r="V91" s="851"/>
      <c r="W91" s="851"/>
      <c r="X91" s="851"/>
      <c r="Y91" s="851"/>
      <c r="Z91" s="852"/>
      <c r="AB91" s="931"/>
      <c r="AC91"/>
      <c r="AD91" s="838" t="s">
        <v>508</v>
      </c>
      <c r="AE91" s="839"/>
      <c r="AF91" s="839"/>
      <c r="AG91" s="840"/>
      <c r="AH91" s="817" t="s">
        <v>617</v>
      </c>
      <c r="AI91" s="818"/>
      <c r="AJ91" s="818"/>
      <c r="AK91" s="818"/>
      <c r="AL91" s="819"/>
      <c r="AM91" s="851" t="s">
        <v>603</v>
      </c>
      <c r="AN91" s="851"/>
      <c r="AO91" s="851"/>
      <c r="AP91" s="851"/>
      <c r="AQ91" s="851"/>
      <c r="AR91" s="851"/>
      <c r="AS91" s="851"/>
      <c r="AT91" s="851"/>
      <c r="AU91" s="851"/>
      <c r="AV91" s="851"/>
      <c r="AW91" s="851"/>
      <c r="AX91" s="851"/>
      <c r="AY91" s="851"/>
      <c r="AZ91" s="851"/>
      <c r="BA91" s="852"/>
    </row>
    <row r="92" spans="1:53" ht="15.6" customHeight="1" x14ac:dyDescent="0.2">
      <c r="A92" s="931"/>
      <c r="B92"/>
      <c r="C92" s="856"/>
      <c r="D92" s="857"/>
      <c r="E92" s="857"/>
      <c r="F92" s="858"/>
      <c r="G92" s="817" t="s">
        <v>618</v>
      </c>
      <c r="H92" s="818"/>
      <c r="I92" s="818"/>
      <c r="J92" s="818"/>
      <c r="K92" s="819"/>
      <c r="L92" s="883" t="s">
        <v>6</v>
      </c>
      <c r="M92" s="883"/>
      <c r="N92" s="884"/>
      <c r="O92" s="884"/>
      <c r="P92" s="884"/>
      <c r="Q92" s="884"/>
      <c r="R92" s="883" t="s">
        <v>7</v>
      </c>
      <c r="S92" s="883"/>
      <c r="T92" s="883"/>
      <c r="U92" s="883"/>
      <c r="V92" s="883"/>
      <c r="W92" s="858" t="s">
        <v>689</v>
      </c>
      <c r="X92" s="893"/>
      <c r="Y92" s="893"/>
      <c r="Z92" s="894"/>
      <c r="AB92" s="931"/>
      <c r="AC92"/>
      <c r="AD92" s="856"/>
      <c r="AE92" s="857"/>
      <c r="AF92" s="857"/>
      <c r="AG92" s="858"/>
      <c r="AH92" s="817" t="s">
        <v>618</v>
      </c>
      <c r="AI92" s="818"/>
      <c r="AJ92" s="818"/>
      <c r="AK92" s="818"/>
      <c r="AL92" s="819"/>
      <c r="AM92" s="883" t="s">
        <v>6</v>
      </c>
      <c r="AN92" s="883"/>
      <c r="AO92" s="884"/>
      <c r="AP92" s="884"/>
      <c r="AQ92" s="884"/>
      <c r="AR92" s="884"/>
      <c r="AS92" s="883" t="s">
        <v>7</v>
      </c>
      <c r="AT92" s="883"/>
      <c r="AU92" s="883"/>
      <c r="AV92" s="883"/>
      <c r="AW92" s="883"/>
      <c r="AX92" s="858" t="s">
        <v>689</v>
      </c>
      <c r="AY92" s="893"/>
      <c r="AZ92" s="893"/>
      <c r="BA92" s="894"/>
    </row>
    <row r="93" spans="1:53" ht="16.5" thickBot="1" x14ac:dyDescent="0.3">
      <c r="A93" s="931"/>
      <c r="B93"/>
      <c r="C93" s="856"/>
      <c r="D93" s="857"/>
      <c r="E93" s="857"/>
      <c r="F93" s="858"/>
      <c r="G93" s="50"/>
      <c r="H93" s="51"/>
      <c r="I93" s="51"/>
      <c r="J93" s="51"/>
      <c r="K93" s="52"/>
      <c r="L93" s="846" t="s">
        <v>8</v>
      </c>
      <c r="M93" s="847"/>
      <c r="N93" s="848"/>
      <c r="O93" s="848"/>
      <c r="P93" s="848"/>
      <c r="Q93" s="849"/>
      <c r="R93" s="928"/>
      <c r="S93" s="928"/>
      <c r="T93" s="928"/>
      <c r="U93" s="928"/>
      <c r="V93" s="928"/>
      <c r="W93" s="895"/>
      <c r="X93" s="896"/>
      <c r="Y93" s="896"/>
      <c r="Z93" s="897"/>
      <c r="AB93" s="931"/>
      <c r="AC93"/>
      <c r="AD93" s="856"/>
      <c r="AE93" s="857"/>
      <c r="AF93" s="857"/>
      <c r="AG93" s="858"/>
      <c r="AH93" s="50"/>
      <c r="AI93" s="51"/>
      <c r="AJ93" s="51"/>
      <c r="AK93" s="51"/>
      <c r="AL93" s="52"/>
      <c r="AM93" s="846" t="s">
        <v>8</v>
      </c>
      <c r="AN93" s="847"/>
      <c r="AO93" s="848"/>
      <c r="AP93" s="848"/>
      <c r="AQ93" s="848"/>
      <c r="AR93" s="849"/>
      <c r="AS93" s="928"/>
      <c r="AT93" s="928"/>
      <c r="AU93" s="928"/>
      <c r="AV93" s="928"/>
      <c r="AW93" s="928"/>
      <c r="AX93" s="895"/>
      <c r="AY93" s="896"/>
      <c r="AZ93" s="896"/>
      <c r="BA93" s="897"/>
    </row>
    <row r="94" spans="1:53" ht="13.5" customHeight="1" thickBot="1" x14ac:dyDescent="0.25">
      <c r="A94" s="901" t="s">
        <v>750</v>
      </c>
      <c r="B94"/>
      <c r="C94" s="861"/>
      <c r="D94" s="862"/>
      <c r="E94" s="863"/>
      <c r="F94" s="820" t="s">
        <v>9</v>
      </c>
      <c r="G94" s="829" t="s">
        <v>82</v>
      </c>
      <c r="H94" s="835"/>
      <c r="I94" s="836"/>
      <c r="J94" s="829" t="s">
        <v>83</v>
      </c>
      <c r="K94" s="835"/>
      <c r="L94" s="836"/>
      <c r="M94" s="829" t="s">
        <v>84</v>
      </c>
      <c r="N94" s="830"/>
      <c r="O94" s="831"/>
      <c r="P94" s="829" t="s">
        <v>85</v>
      </c>
      <c r="Q94" s="830"/>
      <c r="R94" s="831"/>
      <c r="S94" s="829" t="s">
        <v>86</v>
      </c>
      <c r="T94" s="830"/>
      <c r="U94" s="831"/>
      <c r="V94" s="842" t="s">
        <v>87</v>
      </c>
      <c r="W94" s="830"/>
      <c r="X94" s="831"/>
      <c r="Y94" s="53" t="s">
        <v>10</v>
      </c>
      <c r="Z94" s="54" t="s">
        <v>60</v>
      </c>
      <c r="AB94" s="901" t="s">
        <v>750</v>
      </c>
      <c r="AC94"/>
      <c r="AD94" s="861"/>
      <c r="AE94" s="862"/>
      <c r="AF94" s="863"/>
      <c r="AG94" s="820" t="s">
        <v>9</v>
      </c>
      <c r="AH94" s="829" t="s">
        <v>82</v>
      </c>
      <c r="AI94" s="835"/>
      <c r="AJ94" s="836"/>
      <c r="AK94" s="829" t="s">
        <v>83</v>
      </c>
      <c r="AL94" s="835"/>
      <c r="AM94" s="836"/>
      <c r="AN94" s="829" t="s">
        <v>84</v>
      </c>
      <c r="AO94" s="830"/>
      <c r="AP94" s="831"/>
      <c r="AQ94" s="829" t="s">
        <v>85</v>
      </c>
      <c r="AR94" s="830"/>
      <c r="AS94" s="831"/>
      <c r="AT94" s="829" t="s">
        <v>86</v>
      </c>
      <c r="AU94" s="830"/>
      <c r="AV94" s="831"/>
      <c r="AW94" s="842" t="s">
        <v>87</v>
      </c>
      <c r="AX94" s="830"/>
      <c r="AY94" s="831"/>
      <c r="AZ94" s="53" t="s">
        <v>10</v>
      </c>
      <c r="BA94" s="54" t="s">
        <v>60</v>
      </c>
    </row>
    <row r="95" spans="1:53" ht="27" customHeight="1" thickBot="1" x14ac:dyDescent="0.25">
      <c r="A95" s="902"/>
      <c r="B95"/>
      <c r="C95" s="864"/>
      <c r="D95" s="865"/>
      <c r="E95" s="866"/>
      <c r="F95" s="821"/>
      <c r="G95" s="155" t="s">
        <v>493</v>
      </c>
      <c r="H95" s="156" t="s">
        <v>494</v>
      </c>
      <c r="I95" s="157" t="s">
        <v>516</v>
      </c>
      <c r="J95" s="155" t="s">
        <v>493</v>
      </c>
      <c r="K95" s="156" t="s">
        <v>494</v>
      </c>
      <c r="L95" s="157" t="s">
        <v>516</v>
      </c>
      <c r="M95" s="155" t="s">
        <v>493</v>
      </c>
      <c r="N95" s="156" t="s">
        <v>494</v>
      </c>
      <c r="O95" s="157" t="s">
        <v>516</v>
      </c>
      <c r="P95" s="155" t="s">
        <v>493</v>
      </c>
      <c r="Q95" s="156" t="s">
        <v>494</v>
      </c>
      <c r="R95" s="157" t="s">
        <v>516</v>
      </c>
      <c r="S95" s="155" t="s">
        <v>493</v>
      </c>
      <c r="T95" s="156" t="s">
        <v>494</v>
      </c>
      <c r="U95" s="157" t="s">
        <v>516</v>
      </c>
      <c r="V95" s="155" t="s">
        <v>493</v>
      </c>
      <c r="W95" s="156" t="s">
        <v>494</v>
      </c>
      <c r="X95" s="157" t="s">
        <v>516</v>
      </c>
      <c r="Y95" s="881" t="s">
        <v>15</v>
      </c>
      <c r="Z95" s="882"/>
      <c r="AB95" s="902"/>
      <c r="AC95"/>
      <c r="AD95" s="864"/>
      <c r="AE95" s="865"/>
      <c r="AF95" s="866"/>
      <c r="AG95" s="821"/>
      <c r="AH95" s="155" t="s">
        <v>493</v>
      </c>
      <c r="AI95" s="156" t="s">
        <v>494</v>
      </c>
      <c r="AJ95" s="157" t="s">
        <v>516</v>
      </c>
      <c r="AK95" s="155" t="s">
        <v>493</v>
      </c>
      <c r="AL95" s="156" t="s">
        <v>494</v>
      </c>
      <c r="AM95" s="157" t="s">
        <v>516</v>
      </c>
      <c r="AN95" s="155" t="s">
        <v>493</v>
      </c>
      <c r="AO95" s="156" t="s">
        <v>494</v>
      </c>
      <c r="AP95" s="157" t="s">
        <v>516</v>
      </c>
      <c r="AQ95" s="155" t="s">
        <v>493</v>
      </c>
      <c r="AR95" s="156" t="s">
        <v>494</v>
      </c>
      <c r="AS95" s="157" t="s">
        <v>516</v>
      </c>
      <c r="AT95" s="155" t="s">
        <v>493</v>
      </c>
      <c r="AU95" s="156" t="s">
        <v>494</v>
      </c>
      <c r="AV95" s="157" t="s">
        <v>516</v>
      </c>
      <c r="AW95" s="155" t="s">
        <v>493</v>
      </c>
      <c r="AX95" s="156" t="s">
        <v>494</v>
      </c>
      <c r="AY95" s="157" t="s">
        <v>516</v>
      </c>
      <c r="AZ95" s="881" t="s">
        <v>15</v>
      </c>
      <c r="BA95" s="882"/>
    </row>
    <row r="96" spans="1:53" ht="21.2" customHeight="1" x14ac:dyDescent="0.2">
      <c r="A96" s="902"/>
      <c r="B96"/>
      <c r="C96" s="843">
        <v>1</v>
      </c>
      <c r="D96" s="795" t="s">
        <v>64</v>
      </c>
      <c r="E96" s="601" t="s">
        <v>16</v>
      </c>
      <c r="F96" s="55" t="s">
        <v>31</v>
      </c>
      <c r="G96" s="634" t="str">
        <f>TEXT((TIME(0,LEFT('Erwachsene-DOSB 2020'!W7,FIND(":",'Erwachsene-DOSB 2020'!W7)-1),RIGHT('Erwachsene-DOSB 2020'!W7,2)))*$BC$54,"[mm]:ss")</f>
        <v>30:59</v>
      </c>
      <c r="H96" s="99" t="str">
        <f>TEXT((TIME(0,LEFT('Erwachsene-DOSB 2020'!X7,FIND(":",'Erwachsene-DOSB 2020'!X7)-1),RIGHT('Erwachsene-DOSB 2020'!X7,2)))*$BC$54,"[mm]:ss")</f>
        <v>27:57</v>
      </c>
      <c r="I96" s="100" t="str">
        <f>TEXT((TIME(0,LEFT('Erwachsene-DOSB 2020'!Y7,FIND(":",'Erwachsene-DOSB 2020'!Y7)-1),RIGHT('Erwachsene-DOSB 2020'!Y7,2)))*$BC$54,"[mm]:ss")</f>
        <v>24:29</v>
      </c>
      <c r="J96" s="637" t="str">
        <f>TEXT((TIME(0,LEFT('Erwachsene-DOSB 2020'!Z7,FIND(":",'Erwachsene-DOSB 2020'!Z7)-1),RIGHT('Erwachsene-DOSB 2020'!Z7,2)))*$BC$54,"[mm]:ss")</f>
        <v>32:17</v>
      </c>
      <c r="K96" s="99" t="str">
        <f>TEXT((TIME(0,LEFT('Erwachsene-DOSB 2020'!AA7,FIND(":",'Erwachsene-DOSB 2020'!AA7)-1),RIGHT('Erwachsene-DOSB 2020'!AA7,2)))*$BC$54,"[mm]:ss")</f>
        <v>28:49</v>
      </c>
      <c r="L96" s="100" t="str">
        <f>TEXT((TIME(0,LEFT('Erwachsene-DOSB 2020'!AB7,FIND(":",'Erwachsene-DOSB 2020'!AB7)-1),RIGHT('Erwachsene-DOSB 2020'!AB7,2)))*$BC$54,"[mm]:ss")</f>
        <v>24:55</v>
      </c>
      <c r="M96" s="108" t="str">
        <f>TEXT((TIME(0,LEFT('Erwachsene-DOSB 2020'!AC7,FIND(":",'Erwachsene-DOSB 2020'!AC7)-1),RIGHT('Erwachsene-DOSB 2020'!AC7,2)))*$BC$54,"[mm]:ss")</f>
        <v>33:35</v>
      </c>
      <c r="N96" s="99" t="str">
        <f>TEXT((TIME(0,LEFT('Erwachsene-DOSB 2020'!AD7,FIND(":",'Erwachsene-DOSB 2020'!AD7)-1),RIGHT('Erwachsene-DOSB 2020'!AD7,2)))*$BC$54,"[mm]:ss")</f>
        <v>29:41</v>
      </c>
      <c r="O96" s="100" t="str">
        <f>TEXT((TIME(0,LEFT('Erwachsene-DOSB 2020'!AE7,FIND(":",'Erwachsene-DOSB 2020'!AE7)-1),RIGHT('Erwachsene-DOSB 2020'!AE7,2)))*$BC$54,"[mm]:ss")</f>
        <v>25:47</v>
      </c>
      <c r="P96" s="108" t="str">
        <f>TEXT((TIME(0,LEFT('Erwachsene-DOSB 2020'!AF7,FIND(":",'Erwachsene-DOSB 2020'!AF7)-1),RIGHT('Erwachsene-DOSB 2020'!AF7,2)))*$BC$54,"[mm]:ss")</f>
        <v>34:27</v>
      </c>
      <c r="Q96" s="99" t="str">
        <f>TEXT((TIME(0,LEFT('Erwachsene-DOSB 2020'!AG7,FIND(":",'Erwachsene-DOSB 2020'!AG7)-1),RIGHT('Erwachsene-DOSB 2020'!AG7,2)))*$BC$54,"[mm]:ss")</f>
        <v>30:33</v>
      </c>
      <c r="R96" s="100" t="str">
        <f>TEXT((TIME(0,LEFT('Erwachsene-DOSB 2020'!AH7,FIND(":",'Erwachsene-DOSB 2020'!AH7)-1),RIGHT('Erwachsene-DOSB 2020'!AH7,2)))*$BC$54,"[mm]:ss")</f>
        <v>26:39</v>
      </c>
      <c r="S96" s="108" t="str">
        <f>TEXT((TIME(0,LEFT('Erwachsene-DOSB 2020'!AI7,FIND(":",'Erwachsene-DOSB 2020'!AI7)-1),RIGHT('Erwachsene-DOSB 2020'!AI7,2)))*$BC$54,"[mm]:ss")</f>
        <v>35:19</v>
      </c>
      <c r="T96" s="99" t="str">
        <f>TEXT((TIME(0,LEFT('Erwachsene-DOSB 2020'!AJ7,FIND(":",'Erwachsene-DOSB 2020'!AJ7)-1),RIGHT('Erwachsene-DOSB 2020'!AJ7,2)))*$BC$54,"[mm]:ss")</f>
        <v>31:25</v>
      </c>
      <c r="U96" s="100" t="str">
        <f>TEXT((TIME(0,LEFT('Erwachsene-DOSB 2020'!AK7,FIND(":",'Erwachsene-DOSB 2020'!AK7)-1),RIGHT('Erwachsene-DOSB 2020'!AK7,2)))*$BC$54,"[mm]:ss")</f>
        <v>27:31</v>
      </c>
      <c r="V96" s="108" t="str">
        <f>TEXT((TIME(0,LEFT('Erwachsene-DOSB 2020'!AL7,FIND(":",'Erwachsene-DOSB 2020'!AL7)-1),RIGHT('Erwachsene-DOSB 2020'!AL7,2)))*$BC$54,"[mm]:ss")</f>
        <v>35:58</v>
      </c>
      <c r="W96" s="99" t="str">
        <f>TEXT((TIME(0,LEFT('Erwachsene-DOSB 2020'!AM7,FIND(":",'Erwachsene-DOSB 2020'!AM7)-1),RIGHT('Erwachsene-DOSB 2020'!AM7,2)))*$BC$54,"[mm]:ss")</f>
        <v>32:04</v>
      </c>
      <c r="X96" s="100" t="str">
        <f>TEXT((TIME(0,LEFT('Erwachsene-DOSB 2020'!AN7,FIND(":",'Erwachsene-DOSB 2020'!AN7)-1),RIGHT('Erwachsene-DOSB 2020'!AN7,2)))*$BC$54,"[mm]:ss")</f>
        <v>28:10</v>
      </c>
      <c r="Y96" s="180"/>
      <c r="Z96" s="181"/>
      <c r="AB96" s="902"/>
      <c r="AC96"/>
      <c r="AD96" s="843">
        <v>1</v>
      </c>
      <c r="AE96" s="795" t="s">
        <v>64</v>
      </c>
      <c r="AF96" s="601" t="s">
        <v>16</v>
      </c>
      <c r="AG96" s="55" t="s">
        <v>31</v>
      </c>
      <c r="AH96" s="98" t="str">
        <f>TEXT((TIME(0,LEFT('Erwachsene-DOSB 2020'!W39,FIND(":",'Erwachsene-DOSB 2020'!W39)-1),RIGHT('Erwachsene-DOSB 2020'!W39,2)))*$BC$54,"[mm]:ss")</f>
        <v>28:49</v>
      </c>
      <c r="AI96" s="99" t="str">
        <f>TEXT((TIME(0,LEFT('Erwachsene-DOSB 2020'!X39,FIND(":",'Erwachsene-DOSB 2020'!X39)-1),RIGHT('Erwachsene-DOSB 2020'!X39,2)))*$BC$54,"[mm]:ss")</f>
        <v>25:21</v>
      </c>
      <c r="AJ96" s="100" t="str">
        <f>TEXT((TIME(0,LEFT('Erwachsene-DOSB 2020'!Y39,FIND(":",'Erwachsene-DOSB 2020'!Y39)-1),RIGHT('Erwachsene-DOSB 2020'!Y39,2)))*$BC$54,"[mm]:ss")</f>
        <v>21:27</v>
      </c>
      <c r="AK96" s="108" t="str">
        <f>TEXT((TIME(0,LEFT('Erwachsene-DOSB 2020'!Z39,FIND(":",'Erwachsene-DOSB 2020'!Z39)-1),RIGHT('Erwachsene-DOSB 2020'!Z39,2)))*$BC$54,"[mm]:ss")</f>
        <v>30:20</v>
      </c>
      <c r="AL96" s="99" t="str">
        <f>TEXT((TIME(0,LEFT('Erwachsene-DOSB 2020'!AA39,FIND(":",'Erwachsene-DOSB 2020'!AA39)-1),RIGHT('Erwachsene-DOSB 2020'!AA39,2)))*$BC$54,"[mm]:ss")</f>
        <v>26:26</v>
      </c>
      <c r="AM96" s="100" t="str">
        <f>TEXT((TIME(0,LEFT('Erwachsene-DOSB 2020'!AB39,FIND(":",'Erwachsene-DOSB 2020'!AB39)-1),RIGHT('Erwachsene-DOSB 2020'!AB39,2)))*$BC$54,"[mm]:ss")</f>
        <v>22:32</v>
      </c>
      <c r="AN96" s="108" t="str">
        <f>TEXT((TIME(0,LEFT('Erwachsene-DOSB 2020'!AC39,FIND(":",'Erwachsene-DOSB 2020'!AC39)-1),RIGHT('Erwachsene-DOSB 2020'!AC39,2)))*$BC$54,"[mm]:ss")</f>
        <v>30:59</v>
      </c>
      <c r="AO96" s="99" t="str">
        <f>TEXT((TIME(0,LEFT('Erwachsene-DOSB 2020'!AD39,FIND(":",'Erwachsene-DOSB 2020'!AD39)-1),RIGHT('Erwachsene-DOSB 2020'!AD39,2)))*$BC$54,"[mm]:ss")</f>
        <v>27:05</v>
      </c>
      <c r="AP96" s="100" t="str">
        <f>TEXT((TIME(0,LEFT('Erwachsene-DOSB 2020'!AE39,FIND(":",'Erwachsene-DOSB 2020'!AE39)-1),RIGHT('Erwachsene-DOSB 2020'!AE39,2)))*$BC$54,"[mm]:ss")</f>
        <v>23:11</v>
      </c>
      <c r="AQ96" s="108" t="str">
        <f>TEXT((TIME(0,LEFT('Erwachsene-DOSB 2020'!AF39,FIND(":",'Erwachsene-DOSB 2020'!AF39)-1),RIGHT('Erwachsene-DOSB 2020'!AF39,2)))*$BC$54,"[mm]:ss")</f>
        <v>31:51</v>
      </c>
      <c r="AR96" s="99" t="str">
        <f>TEXT((TIME(0,LEFT('Erwachsene-DOSB 2020'!AG39,FIND(":",'Erwachsene-DOSB 2020'!AG39)-1),RIGHT('Erwachsene-DOSB 2020'!AG39,2)))*$BC$54,"[mm]:ss")</f>
        <v>27:57</v>
      </c>
      <c r="AS96" s="100" t="str">
        <f>TEXT((TIME(0,LEFT('Erwachsene-DOSB 2020'!AH39,FIND(":",'Erwachsene-DOSB 2020'!AH39)-1),RIGHT('Erwachsene-DOSB 2020'!AH39,2)))*$BC$54,"[mm]:ss")</f>
        <v>24:03</v>
      </c>
      <c r="AT96" s="108" t="str">
        <f>TEXT((TIME(0,LEFT('Erwachsene-DOSB 2020'!AI39,FIND(":",'Erwachsene-DOSB 2020'!AI39)-1),RIGHT('Erwachsene-DOSB 2020'!AI39,2)))*$BC$54,"[mm]:ss")</f>
        <v>32:30</v>
      </c>
      <c r="AU96" s="99" t="str">
        <f>TEXT((TIME(0,LEFT('Erwachsene-DOSB 2020'!AJ39,FIND(":",'Erwachsene-DOSB 2020'!AJ39)-1),RIGHT('Erwachsene-DOSB 2020'!AJ39,2)))*$BC$54,"[mm]:ss")</f>
        <v>28:36</v>
      </c>
      <c r="AV96" s="100" t="str">
        <f>TEXT((TIME(0,LEFT('Erwachsene-DOSB 2020'!AK39,FIND(":",'Erwachsene-DOSB 2020'!AK39)-1),RIGHT('Erwachsene-DOSB 2020'!AK39,2)))*$BC$54,"[mm]:ss")</f>
        <v>24:42</v>
      </c>
      <c r="AW96" s="108" t="str">
        <f>TEXT((TIME(0,LEFT('Erwachsene-DOSB 2020'!AL39,FIND(":",'Erwachsene-DOSB 2020'!AL39)-1),RIGHT('Erwachsene-DOSB 2020'!AL39,2)))*$BC$54,"[mm]:ss")</f>
        <v>32:56</v>
      </c>
      <c r="AX96" s="99" t="str">
        <f>TEXT((TIME(0,LEFT('Erwachsene-DOSB 2020'!AM39,FIND(":",'Erwachsene-DOSB 2020'!AM39)-1),RIGHT('Erwachsene-DOSB 2020'!AM39,2)))*$BC$54,"[mm]:ss")</f>
        <v>29:02</v>
      </c>
      <c r="AY96" s="100" t="str">
        <f>TEXT((TIME(0,LEFT('Erwachsene-DOSB 2020'!AN39,FIND(":",'Erwachsene-DOSB 2020'!AN39)-1),RIGHT('Erwachsene-DOSB 2020'!AN39,2)))*$BC$54,"[mm]:ss")</f>
        <v>25:08</v>
      </c>
      <c r="AZ96" s="180"/>
      <c r="BA96" s="181"/>
    </row>
    <row r="97" spans="1:53" ht="21.2" customHeight="1" x14ac:dyDescent="0.2">
      <c r="A97" s="902"/>
      <c r="B97"/>
      <c r="C97" s="844"/>
      <c r="D97" s="796"/>
      <c r="E97" s="10" t="s">
        <v>17</v>
      </c>
      <c r="F97" s="58" t="s">
        <v>500</v>
      </c>
      <c r="G97" s="101" t="str">
        <f>TEXT((TIME(0,LEFT('Erwachsene-DOSB 2020'!W8,FIND(":",'Erwachsene-DOSB 2020'!W8)-1),RIGHT('Erwachsene-DOSB 2020'!W8,2)))*$BC$55,"[mm]:ss")</f>
        <v>123:56</v>
      </c>
      <c r="H97" s="102" t="str">
        <f>TEXT((TIME(0,LEFT('Erwachsene-DOSB 2020'!X8,FIND(":",'Erwachsene-DOSB 2020'!X8)-1),RIGHT('Erwachsene-DOSB 2020'!X8,2)))*$BC$55,"[mm]:ss")</f>
        <v>108:07</v>
      </c>
      <c r="I97" s="103" t="str">
        <f>TEXT((TIME(0,LEFT('Erwachsene-DOSB 2020'!Y8,FIND(":",'Erwachsene-DOSB 2020'!Y8)-1),RIGHT('Erwachsene-DOSB 2020'!Y8,2)))*$BC$55,"[mm]:ss")</f>
        <v>94:41</v>
      </c>
      <c r="J97" s="109" t="str">
        <f>TEXT((TIME(0,LEFT('Erwachsene-DOSB 2020'!Z8,FIND(":",'Erwachsene-DOSB 2020'!Z8)-1),RIGHT('Erwachsene-DOSB 2020'!Z8,2)))*$BC$55,"[mm]:ss")</f>
        <v>126:58</v>
      </c>
      <c r="K97" s="102" t="str">
        <f>TEXT((TIME(0,LEFT('Erwachsene-DOSB 2020'!AA8,FIND(":",'Erwachsene-DOSB 2020'!AA8)-1),RIGHT('Erwachsene-DOSB 2020'!AA8,2)))*$BC$55,"[mm]:ss")</f>
        <v>111:09</v>
      </c>
      <c r="L97" s="103" t="str">
        <f>TEXT((TIME(0,LEFT('Erwachsene-DOSB 2020'!AB8,FIND(":",'Erwachsene-DOSB 2020'!AB8)-1),RIGHT('Erwachsene-DOSB 2020'!AB8,2)))*$BC$55,"[mm]:ss")</f>
        <v>96:12</v>
      </c>
      <c r="M97" s="109" t="str">
        <f>TEXT((TIME(0,LEFT('Erwachsene-DOSB 2020'!AC8,FIND(":",'Erwachsene-DOSB 2020'!AC8)-1),RIGHT('Erwachsene-DOSB 2020'!AC8,2)))*$BC$55,"[mm]:ss")</f>
        <v>130:13</v>
      </c>
      <c r="N97" s="102" t="str">
        <f>TEXT((TIME(0,LEFT('Erwachsene-DOSB 2020'!AD8,FIND(":",'Erwachsene-DOSB 2020'!AD8)-1),RIGHT('Erwachsene-DOSB 2020'!AD8,2)))*$BC$55,"[mm]:ss")</f>
        <v>114:37</v>
      </c>
      <c r="O97" s="103" t="str">
        <f>TEXT((TIME(0,LEFT('Erwachsene-DOSB 2020'!AE8,FIND(":",'Erwachsene-DOSB 2020'!AE8)-1),RIGHT('Erwachsene-DOSB 2020'!AE8,2)))*$BC$55,"[mm]:ss")</f>
        <v>99:01</v>
      </c>
      <c r="P97" s="109" t="str">
        <f>TEXT((TIME(0,LEFT('Erwachsene-DOSB 2020'!AF8,FIND(":",'Erwachsene-DOSB 2020'!AF8)-1),RIGHT('Erwachsene-DOSB 2020'!AF8,2)))*$BC$55,"[mm]:ss")</f>
        <v>133:41</v>
      </c>
      <c r="Q97" s="102" t="str">
        <f>TEXT((TIME(0,LEFT('Erwachsene-DOSB 2020'!AG8,FIND(":",'Erwachsene-DOSB 2020'!AG8)-1),RIGHT('Erwachsene-DOSB 2020'!AG8,2)))*$BC$55,"[mm]:ss")</f>
        <v>118:05</v>
      </c>
      <c r="R97" s="103" t="str">
        <f>TEXT((TIME(0,LEFT('Erwachsene-DOSB 2020'!AH8,FIND(":",'Erwachsene-DOSB 2020'!AH8)-1),RIGHT('Erwachsene-DOSB 2020'!AH8,2)))*$BC$55,"[mm]:ss")</f>
        <v>102:29</v>
      </c>
      <c r="S97" s="109" t="str">
        <f>TEXT((TIME(0,LEFT('Erwachsene-DOSB 2020'!AI8,FIND(":",'Erwachsene-DOSB 2020'!AI8)-1),RIGHT('Erwachsene-DOSB 2020'!AI8,2)))*$BC$55,"[mm]:ss")</f>
        <v>137:22</v>
      </c>
      <c r="T97" s="102" t="str">
        <f>TEXT((TIME(0,LEFT('Erwachsene-DOSB 2020'!AJ8,FIND(":",'Erwachsene-DOSB 2020'!AJ8)-1),RIGHT('Erwachsene-DOSB 2020'!AJ8,2)))*$BC$55,"[mm]:ss")</f>
        <v>121:46</v>
      </c>
      <c r="U97" s="103" t="str">
        <f>TEXT((TIME(0,LEFT('Erwachsene-DOSB 2020'!AK8,FIND(":",'Erwachsene-DOSB 2020'!AK8)-1),RIGHT('Erwachsene-DOSB 2020'!AK8,2)))*$BC$55,"[mm]:ss")</f>
        <v>106:10</v>
      </c>
      <c r="V97" s="109" t="str">
        <f>TEXT((TIME(0,LEFT('Erwachsene-DOSB 2020'!AL8,FIND(":",'Erwachsene-DOSB 2020'!AL8)-1),RIGHT('Erwachsene-DOSB 2020'!AL8,2)))*$BC$55,"[mm]:ss")</f>
        <v>142:21</v>
      </c>
      <c r="W97" s="102" t="str">
        <f>TEXT((TIME(0,LEFT('Erwachsene-DOSB 2020'!AM8,FIND(":",'Erwachsene-DOSB 2020'!AM8)-1),RIGHT('Erwachsene-DOSB 2020'!AM8,2)))*$BC$55,"[mm]:ss")</f>
        <v>126:45</v>
      </c>
      <c r="X97" s="103" t="str">
        <f>TEXT((TIME(0,LEFT('Erwachsene-DOSB 2020'!AN8,FIND(":",'Erwachsene-DOSB 2020'!AN8)-1),RIGHT('Erwachsene-DOSB 2020'!AN8,2)))*$BC$55,"[mm]:ss")</f>
        <v>111:09</v>
      </c>
      <c r="Y97" s="182"/>
      <c r="Z97" s="183"/>
      <c r="AB97" s="902"/>
      <c r="AC97"/>
      <c r="AD97" s="844"/>
      <c r="AE97" s="796"/>
      <c r="AF97" s="10" t="s">
        <v>17</v>
      </c>
      <c r="AG97" s="58" t="s">
        <v>500</v>
      </c>
      <c r="AH97" s="101" t="str">
        <f>TEXT((TIME(0,LEFT('Erwachsene-DOSB 2020'!W40,FIND(":",'Erwachsene-DOSB 2020'!W40)-1),RIGHT('Erwachsene-DOSB 2020'!W40,2)))*$BC$55,"[mm]:ss")</f>
        <v>108:46</v>
      </c>
      <c r="AI97" s="102" t="str">
        <f>TEXT((TIME(0,LEFT('Erwachsene-DOSB 2020'!X40,FIND(":",'Erwachsene-DOSB 2020'!X40)-1),RIGHT('Erwachsene-DOSB 2020'!X40,2)))*$BC$55,"[mm]:ss")</f>
        <v>95:07</v>
      </c>
      <c r="AJ97" s="103" t="str">
        <f>TEXT((TIME(0,LEFT('Erwachsene-DOSB 2020'!Y40,FIND(":",'Erwachsene-DOSB 2020'!Y40)-1),RIGHT('Erwachsene-DOSB 2020'!Y40,2)))*$BC$55,"[mm]:ss")</f>
        <v>82:33</v>
      </c>
      <c r="AK97" s="109" t="str">
        <f>TEXT((TIME(0,LEFT('Erwachsene-DOSB 2020'!Z40,FIND(":",'Erwachsene-DOSB 2020'!Z40)-1),RIGHT('Erwachsene-DOSB 2020'!Z40,2)))*$BC$55,"[mm]:ss")</f>
        <v>114:50</v>
      </c>
      <c r="AL97" s="102" t="str">
        <f>TEXT((TIME(0,LEFT('Erwachsene-DOSB 2020'!AA40,FIND(":",'Erwachsene-DOSB 2020'!AA40)-1),RIGHT('Erwachsene-DOSB 2020'!AA40,2)))*$BC$55,"[mm]:ss")</f>
        <v>99:40</v>
      </c>
      <c r="AM97" s="103" t="str">
        <f>TEXT((TIME(0,LEFT('Erwachsene-DOSB 2020'!AB40,FIND(":",'Erwachsene-DOSB 2020'!AB40)-1),RIGHT('Erwachsene-DOSB 2020'!AB40,2)))*$BC$55,"[mm]:ss")</f>
        <v>85:09</v>
      </c>
      <c r="AN97" s="109" t="str">
        <f>TEXT((TIME(0,LEFT('Erwachsene-DOSB 2020'!AC40,FIND(":",'Erwachsene-DOSB 2020'!AC40)-1),RIGHT('Erwachsene-DOSB 2020'!AC40,2)))*$BC$55,"[mm]:ss")</f>
        <v>118:57</v>
      </c>
      <c r="AO97" s="102" t="str">
        <f>TEXT((TIME(0,LEFT('Erwachsene-DOSB 2020'!AD40,FIND(":",'Erwachsene-DOSB 2020'!AD40)-1),RIGHT('Erwachsene-DOSB 2020'!AD40,2)))*$BC$55,"[mm]:ss")</f>
        <v>103:34</v>
      </c>
      <c r="AP97" s="103" t="str">
        <f>TEXT((TIME(0,LEFT('Erwachsene-DOSB 2020'!AE40,FIND(":",'Erwachsene-DOSB 2020'!AE40)-1),RIGHT('Erwachsene-DOSB 2020'!AE40,2)))*$BC$55,"[mm]:ss")</f>
        <v>87:58</v>
      </c>
      <c r="AQ97" s="109" t="str">
        <f>TEXT((TIME(0,LEFT('Erwachsene-DOSB 2020'!AF40,FIND(":",'Erwachsene-DOSB 2020'!AF40)-1),RIGHT('Erwachsene-DOSB 2020'!AF40,2)))*$BC$55,"[mm]:ss")</f>
        <v>123:04</v>
      </c>
      <c r="AR97" s="102" t="str">
        <f>TEXT((TIME(0,LEFT('Erwachsene-DOSB 2020'!AG40,FIND(":",'Erwachsene-DOSB 2020'!AG40)-1),RIGHT('Erwachsene-DOSB 2020'!AG40,2)))*$BC$55,"[mm]:ss")</f>
        <v>107:28</v>
      </c>
      <c r="AS97" s="103" t="str">
        <f>TEXT((TIME(0,LEFT('Erwachsene-DOSB 2020'!AH40,FIND(":",'Erwachsene-DOSB 2020'!AH40)-1),RIGHT('Erwachsene-DOSB 2020'!AH40,2)))*$BC$55,"[mm]:ss")</f>
        <v>91:52</v>
      </c>
      <c r="AT97" s="109" t="str">
        <f>TEXT((TIME(0,LEFT('Erwachsene-DOSB 2020'!AI40,FIND(":",'Erwachsene-DOSB 2020'!AI40)-1),RIGHT('Erwachsene-DOSB 2020'!AI40,2)))*$BC$55,"[mm]:ss")</f>
        <v>127:24</v>
      </c>
      <c r="AU97" s="102" t="str">
        <f>TEXT((TIME(0,LEFT('Erwachsene-DOSB 2020'!AJ40,FIND(":",'Erwachsene-DOSB 2020'!AJ40)-1),RIGHT('Erwachsene-DOSB 2020'!AJ40,2)))*$BC$55,"[mm]:ss")</f>
        <v>111:48</v>
      </c>
      <c r="AV97" s="103" t="str">
        <f>TEXT((TIME(0,LEFT('Erwachsene-DOSB 2020'!AK40,FIND(":",'Erwachsene-DOSB 2020'!AK40)-1),RIGHT('Erwachsene-DOSB 2020'!AK40,2)))*$BC$55,"[mm]:ss")</f>
        <v>96:12</v>
      </c>
      <c r="AW97" s="109" t="str">
        <f>TEXT((TIME(0,LEFT('Erwachsene-DOSB 2020'!AL40,FIND(":",'Erwachsene-DOSB 2020'!AL40)-1),RIGHT('Erwachsene-DOSB 2020'!AL40,2)))*$BC$55,"[mm]:ss")</f>
        <v>132:49</v>
      </c>
      <c r="AX97" s="102" t="str">
        <f>TEXT((TIME(0,LEFT('Erwachsene-DOSB 2020'!AM40,FIND(":",'Erwachsene-DOSB 2020'!AM40)-1),RIGHT('Erwachsene-DOSB 2020'!AM40,2)))*$BC$55,"[mm]:ss")</f>
        <v>117:13</v>
      </c>
      <c r="AY97" s="103" t="str">
        <f>TEXT((TIME(0,LEFT('Erwachsene-DOSB 2020'!AN40,FIND(":",'Erwachsene-DOSB 2020'!AN40)-1),RIGHT('Erwachsene-DOSB 2020'!AN40,2)))*$BC$55,"[mm]:ss")</f>
        <v>101:37</v>
      </c>
      <c r="AZ97" s="182"/>
      <c r="BA97" s="183"/>
    </row>
    <row r="98" spans="1:53" ht="21.2" customHeight="1" x14ac:dyDescent="0.2">
      <c r="A98" s="902"/>
      <c r="B98"/>
      <c r="C98" s="844"/>
      <c r="D98" s="796"/>
      <c r="E98" s="801" t="s">
        <v>21</v>
      </c>
      <c r="F98" s="793" t="s">
        <v>155</v>
      </c>
      <c r="G98" s="832" t="s">
        <v>305</v>
      </c>
      <c r="H98" s="833"/>
      <c r="I98" s="834"/>
      <c r="J98" s="832" t="s">
        <v>174</v>
      </c>
      <c r="K98" s="833"/>
      <c r="L98" s="833"/>
      <c r="M98" s="833"/>
      <c r="N98" s="833"/>
      <c r="O98" s="833"/>
      <c r="P98" s="833"/>
      <c r="Q98" s="833"/>
      <c r="R98" s="833"/>
      <c r="S98" s="833"/>
      <c r="T98" s="833"/>
      <c r="U98" s="833"/>
      <c r="V98" s="833"/>
      <c r="W98" s="833"/>
      <c r="X98" s="834"/>
      <c r="Y98" s="184"/>
      <c r="Z98" s="185"/>
      <c r="AB98" s="902"/>
      <c r="AC98"/>
      <c r="AD98" s="844"/>
      <c r="AE98" s="796"/>
      <c r="AF98" s="801" t="s">
        <v>21</v>
      </c>
      <c r="AG98" s="793" t="s">
        <v>155</v>
      </c>
      <c r="AH98" s="832" t="s">
        <v>305</v>
      </c>
      <c r="AI98" s="833"/>
      <c r="AJ98" s="834"/>
      <c r="AK98" s="832" t="s">
        <v>174</v>
      </c>
      <c r="AL98" s="833"/>
      <c r="AM98" s="833"/>
      <c r="AN98" s="833"/>
      <c r="AO98" s="833"/>
      <c r="AP98" s="833"/>
      <c r="AQ98" s="833"/>
      <c r="AR98" s="833"/>
      <c r="AS98" s="833"/>
      <c r="AT98" s="833"/>
      <c r="AU98" s="833"/>
      <c r="AV98" s="833"/>
      <c r="AW98" s="833"/>
      <c r="AX98" s="833"/>
      <c r="AY98" s="834"/>
      <c r="AZ98" s="184"/>
      <c r="BA98" s="185"/>
    </row>
    <row r="99" spans="1:53" ht="21.2" customHeight="1" x14ac:dyDescent="0.2">
      <c r="A99" s="902"/>
      <c r="B99"/>
      <c r="C99" s="844"/>
      <c r="D99" s="796"/>
      <c r="E99" s="792"/>
      <c r="F99" s="794"/>
      <c r="G99" s="101" t="str">
        <f>TEXT((TIME(0,LEFT('Erwachsene-DOSB 2020'!W10,FIND(":",'Erwachsene-DOSB 2020'!W10)-1),RIGHT('Erwachsene-DOSB 2020'!W10,2)))*$BC$57,"[mm]:ss")</f>
        <v>45:56</v>
      </c>
      <c r="H99" s="102" t="str">
        <f>TEXT((TIME(0,LEFT('Erwachsene-DOSB 2020'!X10,FIND(":",'Erwachsene-DOSB 2020'!X10)-1),RIGHT('Erwachsene-DOSB 2020'!X10,2)))*$BC$57,"[mm]:ss")</f>
        <v>37:42</v>
      </c>
      <c r="I99" s="103" t="str">
        <f>TEXT((TIME(0,LEFT('Erwachsene-DOSB 2020'!Y10,FIND(":",'Erwachsene-DOSB 2020'!Y10)-1),RIGHT('Erwachsene-DOSB 2020'!Y10,2)))*$BC$57,"[mm]:ss")</f>
        <v>27:57</v>
      </c>
      <c r="J99" s="109" t="str">
        <f>TEXT((TIME(0,LEFT('Erwachsene-DOSB 2020'!Z10,FIND(":",'Erwachsene-DOSB 2020'!Z10)-1),RIGHT('Erwachsene-DOSB 2020'!Z10,2)))*$BC$57,"[mm]:ss")</f>
        <v>23:24</v>
      </c>
      <c r="K99" s="102" t="str">
        <f>TEXT((TIME(0,LEFT('Erwachsene-DOSB 2020'!AA10,FIND(":",'Erwachsene-DOSB 2020'!AA10)-1),RIGHT('Erwachsene-DOSB 2020'!AA10,2)))*$BC$57,"[mm]:ss")</f>
        <v>19:30</v>
      </c>
      <c r="L99" s="103" t="str">
        <f>TEXT((TIME(0,LEFT('Erwachsene-DOSB 2020'!AB10,FIND(":",'Erwachsene-DOSB 2020'!AB10)-1),RIGHT('Erwachsene-DOSB 2020'!AB10,2)))*$BC$57,"[mm]:ss")</f>
        <v>14:57</v>
      </c>
      <c r="M99" s="109" t="str">
        <f>TEXT((TIME(0,LEFT('Erwachsene-DOSB 2020'!AC10,FIND(":",'Erwachsene-DOSB 2020'!AC10)-1),RIGHT('Erwachsene-DOSB 2020'!AC10,2)))*$BC$57,"[mm]:ss")</f>
        <v>24:09</v>
      </c>
      <c r="N99" s="102" t="str">
        <f>TEXT((TIME(0,LEFT('Erwachsene-DOSB 2020'!AD10,FIND(":",'Erwachsene-DOSB 2020'!AD10)-1),RIGHT('Erwachsene-DOSB 2020'!AD10,2)))*$BC$57,"[mm]:ss")</f>
        <v>19:56</v>
      </c>
      <c r="O99" s="103" t="str">
        <f>TEXT((TIME(0,LEFT('Erwachsene-DOSB 2020'!AE10,FIND(":",'Erwachsene-DOSB 2020'!AE10)-1),RIGHT('Erwachsene-DOSB 2020'!AE10,2)))*$BC$57,"[mm]:ss")</f>
        <v>15:29</v>
      </c>
      <c r="P99" s="109" t="str">
        <f>TEXT((TIME(0,LEFT('Erwachsene-DOSB 2020'!AF10,FIND(":",'Erwachsene-DOSB 2020'!AF10)-1),RIGHT('Erwachsene-DOSB 2020'!AF10,2)))*$BC$57,"[mm]:ss")</f>
        <v>24:42</v>
      </c>
      <c r="Q99" s="102" t="str">
        <f>TEXT((TIME(0,LEFT('Erwachsene-DOSB 2020'!AG10,FIND(":",'Erwachsene-DOSB 2020'!AG10)-1),RIGHT('Erwachsene-DOSB 2020'!AG10,2)))*$BC$57,"[mm]:ss")</f>
        <v>20:16</v>
      </c>
      <c r="R99" s="103" t="str">
        <f>TEXT((TIME(0,LEFT('Erwachsene-DOSB 2020'!AH10,FIND(":",'Erwachsene-DOSB 2020'!AH10)-1),RIGHT('Erwachsene-DOSB 2020'!AH10,2)))*$BC$57,"[mm]:ss")</f>
        <v>15:49</v>
      </c>
      <c r="S99" s="109" t="str">
        <f>TEXT((TIME(0,LEFT('Erwachsene-DOSB 2020'!AI10,FIND(":",'Erwachsene-DOSB 2020'!AI10)-1),RIGHT('Erwachsene-DOSB 2020'!AI10,2)))*$BC$57,"[mm]:ss")</f>
        <v>25:15</v>
      </c>
      <c r="T99" s="102" t="str">
        <f>TEXT((TIME(0,LEFT('Erwachsene-DOSB 2020'!AJ10,FIND(":",'Erwachsene-DOSB 2020'!AJ10)-1),RIGHT('Erwachsene-DOSB 2020'!AJ10,2)))*$BC$57,"[mm]:ss")</f>
        <v>20:29</v>
      </c>
      <c r="U99" s="103" t="str">
        <f>TEXT((TIME(0,LEFT('Erwachsene-DOSB 2020'!AK10,FIND(":",'Erwachsene-DOSB 2020'!AK10)-1),RIGHT('Erwachsene-DOSB 2020'!AK10,2)))*$BC$57,"[mm]:ss")</f>
        <v>15:56</v>
      </c>
      <c r="V99" s="109" t="str">
        <f>TEXT((TIME(0,LEFT('Erwachsene-DOSB 2020'!AL10,FIND(":",'Erwachsene-DOSB 2020'!AL10)-1),RIGHT('Erwachsene-DOSB 2020'!AL10,2)))*$BC$57,"[mm]:ss")</f>
        <v>25:47</v>
      </c>
      <c r="W99" s="102" t="str">
        <f>TEXT((TIME(0,LEFT('Erwachsene-DOSB 2020'!AM10,FIND(":",'Erwachsene-DOSB 2020'!AM10)-1),RIGHT('Erwachsene-DOSB 2020'!AM10,2)))*$BC$57,"[mm]:ss")</f>
        <v>20:54</v>
      </c>
      <c r="X99" s="103" t="str">
        <f>TEXT((TIME(0,LEFT('Erwachsene-DOSB 2020'!AN10,FIND(":",'Erwachsene-DOSB 2020'!AN10)-1),RIGHT('Erwachsene-DOSB 2020'!AN10,2)))*$BC$57,"[mm]:ss")</f>
        <v>16:28</v>
      </c>
      <c r="Y99" s="184"/>
      <c r="Z99" s="185"/>
      <c r="AB99" s="902"/>
      <c r="AC99"/>
      <c r="AD99" s="844"/>
      <c r="AE99" s="796"/>
      <c r="AF99" s="792"/>
      <c r="AG99" s="794"/>
      <c r="AH99" s="101" t="str">
        <f>TEXT((TIME(0,LEFT('Erwachsene-DOSB 2020'!W42,FIND(":",'Erwachsene-DOSB 2020'!W42)-1),RIGHT('Erwachsene-DOSB 2020'!W42,2)))*$BC$57,"[mm]:ss")</f>
        <v>44:51</v>
      </c>
      <c r="AI99" s="102" t="str">
        <f>TEXT((TIME(0,LEFT('Erwachsene-DOSB 2020'!X42,FIND(":",'Erwachsene-DOSB 2020'!X42)-1),RIGHT('Erwachsene-DOSB 2020'!X42,2)))*$BC$57,"[mm]:ss")</f>
        <v>36:11</v>
      </c>
      <c r="AJ99" s="103" t="str">
        <f>TEXT((TIME(0,LEFT('Erwachsene-DOSB 2020'!Y42,FIND(":",'Erwachsene-DOSB 2020'!Y42)-1),RIGHT('Erwachsene-DOSB 2020'!Y42,2)))*$BC$57,"[mm]:ss")</f>
        <v>26:52</v>
      </c>
      <c r="AK99" s="109" t="str">
        <f>TEXT((TIME(0,LEFT('Erwachsene-DOSB 2020'!Z42,FIND(":",'Erwachsene-DOSB 2020'!Z42)-1),RIGHT('Erwachsene-DOSB 2020'!Z42,2)))*$BC$57,"[mm]:ss")</f>
        <v>22:39</v>
      </c>
      <c r="AL99" s="102" t="str">
        <f>TEXT((TIME(0,LEFT('Erwachsene-DOSB 2020'!AA42,FIND(":",'Erwachsene-DOSB 2020'!AA42)-1),RIGHT('Erwachsene-DOSB 2020'!AA42,2)))*$BC$57,"[mm]:ss")</f>
        <v>18:38</v>
      </c>
      <c r="AM99" s="103" t="str">
        <f>TEXT((TIME(0,LEFT('Erwachsene-DOSB 2020'!AB42,FIND(":",'Erwachsene-DOSB 2020'!AB42)-1),RIGHT('Erwachsene-DOSB 2020'!AB42,2)))*$BC$57,"[mm]:ss")</f>
        <v>13:59</v>
      </c>
      <c r="AN99" s="109" t="str">
        <f>TEXT((TIME(0,LEFT('Erwachsene-DOSB 2020'!AC42,FIND(":",'Erwachsene-DOSB 2020'!AC42)-1),RIGHT('Erwachsene-DOSB 2020'!AC42,2)))*$BC$57,"[mm]:ss")</f>
        <v>23:11</v>
      </c>
      <c r="AO99" s="102" t="str">
        <f>TEXT((TIME(0,LEFT('Erwachsene-DOSB 2020'!AD42,FIND(":",'Erwachsene-DOSB 2020'!AD42)-1),RIGHT('Erwachsene-DOSB 2020'!AD42,2)))*$BC$57,"[mm]:ss")</f>
        <v>18:58</v>
      </c>
      <c r="AP99" s="103" t="str">
        <f>TEXT((TIME(0,LEFT('Erwachsene-DOSB 2020'!AE42,FIND(":",'Erwachsene-DOSB 2020'!AE42)-1),RIGHT('Erwachsene-DOSB 2020'!AE42,2)))*$BC$57,"[mm]:ss")</f>
        <v>14:44</v>
      </c>
      <c r="AQ99" s="109" t="str">
        <f>TEXT((TIME(0,LEFT('Erwachsene-DOSB 2020'!AF42,FIND(":",'Erwachsene-DOSB 2020'!AF42)-1),RIGHT('Erwachsene-DOSB 2020'!AF42,2)))*$BC$57,"[mm]:ss")</f>
        <v>23:37</v>
      </c>
      <c r="AR99" s="102" t="str">
        <f>TEXT((TIME(0,LEFT('Erwachsene-DOSB 2020'!AG42,FIND(":",'Erwachsene-DOSB 2020'!AG42)-1),RIGHT('Erwachsene-DOSB 2020'!AG42,2)))*$BC$57,"[mm]:ss")</f>
        <v>19:11</v>
      </c>
      <c r="AS99" s="103" t="str">
        <f>TEXT((TIME(0,LEFT('Erwachsene-DOSB 2020'!AH42,FIND(":",'Erwachsene-DOSB 2020'!AH42)-1),RIGHT('Erwachsene-DOSB 2020'!AH42,2)))*$BC$57,"[mm]:ss")</f>
        <v>14:50</v>
      </c>
      <c r="AT99" s="109" t="str">
        <f>TEXT((TIME(0,LEFT('Erwachsene-DOSB 2020'!AI42,FIND(":",'Erwachsene-DOSB 2020'!AI42)-1),RIGHT('Erwachsene-DOSB 2020'!AI42,2)))*$BC$57,"[mm]:ss")</f>
        <v>23:56</v>
      </c>
      <c r="AU99" s="102" t="str">
        <f>TEXT((TIME(0,LEFT('Erwachsene-DOSB 2020'!AJ42,FIND(":",'Erwachsene-DOSB 2020'!AJ42)-1),RIGHT('Erwachsene-DOSB 2020'!AJ42,2)))*$BC$57,"[mm]:ss")</f>
        <v>19:37</v>
      </c>
      <c r="AV99" s="103" t="str">
        <f>TEXT((TIME(0,LEFT('Erwachsene-DOSB 2020'!AK42,FIND(":",'Erwachsene-DOSB 2020'!AK42)-1),RIGHT('Erwachsene-DOSB 2020'!AK42,2)))*$BC$57,"[mm]:ss")</f>
        <v>14:57</v>
      </c>
      <c r="AW99" s="109" t="str">
        <f>TEXT((TIME(0,LEFT('Erwachsene-DOSB 2020'!AL42,FIND(":",'Erwachsene-DOSB 2020'!AL42)-1),RIGHT('Erwachsene-DOSB 2020'!AL42,2)))*$BC$57,"[mm]:ss")</f>
        <v>23:56</v>
      </c>
      <c r="AX99" s="102" t="str">
        <f>TEXT((TIME(0,LEFT('Erwachsene-DOSB 2020'!AM42,FIND(":",'Erwachsene-DOSB 2020'!AM42)-1),RIGHT('Erwachsene-DOSB 2020'!AM42,2)))*$BC$57,"[mm]:ss")</f>
        <v>19:49</v>
      </c>
      <c r="AY99" s="103" t="str">
        <f>TEXT((TIME(0,LEFT('Erwachsene-DOSB 2020'!AN42,FIND(":",'Erwachsene-DOSB 2020'!AN42)-1),RIGHT('Erwachsene-DOSB 2020'!AN42,2)))*$BC$57,"[mm]:ss")</f>
        <v>15:03</v>
      </c>
      <c r="AZ99" s="184"/>
      <c r="BA99" s="185"/>
    </row>
    <row r="100" spans="1:53" ht="21.2" customHeight="1" x14ac:dyDescent="0.2">
      <c r="A100" s="902"/>
      <c r="B100"/>
      <c r="C100" s="844"/>
      <c r="D100" s="796"/>
      <c r="E100" s="106" t="s">
        <v>22</v>
      </c>
      <c r="F100" s="58" t="s">
        <v>501</v>
      </c>
      <c r="G100" s="101" t="str">
        <f>TEXT((TIME(0,LEFT('Erwachsene-DOSB 2020'!W11,FIND(":",'Erwachsene-DOSB 2020'!W11)-1),RIGHT('Erwachsene-DOSB 2020'!W11,2)))*$BC$58,"[mm]:ss")</f>
        <v>79:17</v>
      </c>
      <c r="H100" s="102" t="str">
        <f>TEXT((TIME(0,LEFT('Erwachsene-DOSB 2020'!X11,FIND(":",'Erwachsene-DOSB 2020'!X11)-1),RIGHT('Erwachsene-DOSB 2020'!X11,2)))*$BC$58,"[mm]:ss")</f>
        <v>72:27</v>
      </c>
      <c r="I100" s="103" t="str">
        <f>TEXT((TIME(0,LEFT('Erwachsene-DOSB 2020'!Y11,FIND(":",'Erwachsene-DOSB 2020'!Y11)-1),RIGHT('Erwachsene-DOSB 2020'!Y11,2)))*$BC$58,"[mm]:ss")</f>
        <v>65:06</v>
      </c>
      <c r="J100" s="109" t="str">
        <f>TEXT((TIME(0,LEFT('Erwachsene-DOSB 2020'!Z11,FIND(":",'Erwachsene-DOSB 2020'!Z11)-1),RIGHT('Erwachsene-DOSB 2020'!Z11,2)))*$BC$58,"[mm]:ss")</f>
        <v>81:54</v>
      </c>
      <c r="K100" s="102" t="str">
        <f>TEXT((TIME(0,LEFT('Erwachsene-DOSB 2020'!AA11,FIND(":",'Erwachsene-DOSB 2020'!AA11)-1),RIGHT('Erwachsene-DOSB 2020'!AA11,2)))*$BC$58,"[mm]:ss")</f>
        <v>74:33</v>
      </c>
      <c r="L100" s="103" t="str">
        <f>TEXT((TIME(0,LEFT('Erwachsene-DOSB 2020'!AB11,FIND(":",'Erwachsene-DOSB 2020'!AB11)-1),RIGHT('Erwachsene-DOSB 2020'!AB11,2)))*$BC$58,"[mm]:ss")</f>
        <v>67:12</v>
      </c>
      <c r="M100" s="109" t="str">
        <f>TEXT((TIME(0,LEFT('Erwachsene-DOSB 2020'!AC11,FIND(":",'Erwachsene-DOSB 2020'!AC11)-1),RIGHT('Erwachsene-DOSB 2020'!AC11,2)))*$BC$58,"[mm]:ss")</f>
        <v>84:00</v>
      </c>
      <c r="N100" s="102" t="str">
        <f>TEXT((TIME(0,LEFT('Erwachsene-DOSB 2020'!AD11,FIND(":",'Erwachsene-DOSB 2020'!AD11)-1),RIGHT('Erwachsene-DOSB 2020'!AD11,2)))*$BC$58,"[mm]:ss")</f>
        <v>76:39</v>
      </c>
      <c r="O100" s="103" t="str">
        <f>TEXT((TIME(0,LEFT('Erwachsene-DOSB 2020'!AE11,FIND(":",'Erwachsene-DOSB 2020'!AE11)-1),RIGHT('Erwachsene-DOSB 2020'!AE11,2)))*$BC$58,"[mm]:ss")</f>
        <v>69:18</v>
      </c>
      <c r="P100" s="109" t="str">
        <f>TEXT((TIME(0,LEFT('Erwachsene-DOSB 2020'!AF11,FIND(":",'Erwachsene-DOSB 2020'!AF11)-1),RIGHT('Erwachsene-DOSB 2020'!AF11,2)))*$BC$58,"[mm]:ss")</f>
        <v>86:38</v>
      </c>
      <c r="Q100" s="102" t="str">
        <f>TEXT((TIME(0,LEFT('Erwachsene-DOSB 2020'!AG11,FIND(":",'Erwachsene-DOSB 2020'!AG11)-1),RIGHT('Erwachsene-DOSB 2020'!AG11,2)))*$BC$58,"[mm]:ss")</f>
        <v>78:14</v>
      </c>
      <c r="R100" s="103" t="str">
        <f>TEXT((TIME(0,LEFT('Erwachsene-DOSB 2020'!AH11,FIND(":",'Erwachsene-DOSB 2020'!AH11)-1),RIGHT('Erwachsene-DOSB 2020'!AH11,2)))*$BC$58,"[mm]:ss")</f>
        <v>70:53</v>
      </c>
      <c r="S100" s="109" t="str">
        <f>TEXT((TIME(0,LEFT('Erwachsene-DOSB 2020'!AI11,FIND(":",'Erwachsene-DOSB 2020'!AI11)-1),RIGHT('Erwachsene-DOSB 2020'!AI11,2)))*$BC$58,"[mm]:ss")</f>
        <v>88:28</v>
      </c>
      <c r="T100" s="102" t="str">
        <f>TEXT((TIME(0,LEFT('Erwachsene-DOSB 2020'!AJ11,FIND(":",'Erwachsene-DOSB 2020'!AJ11)-1),RIGHT('Erwachsene-DOSB 2020'!AJ11,2)))*$BC$58,"[mm]:ss")</f>
        <v>80:20</v>
      </c>
      <c r="U100" s="103" t="str">
        <f>TEXT((TIME(0,LEFT('Erwachsene-DOSB 2020'!AK11,FIND(":",'Erwachsene-DOSB 2020'!AK11)-1),RIGHT('Erwachsene-DOSB 2020'!AK11,2)))*$BC$58,"[mm]:ss")</f>
        <v>73:30</v>
      </c>
      <c r="V100" s="109" t="str">
        <f>TEXT((TIME(0,LEFT('Erwachsene-DOSB 2020'!AL11,FIND(":",'Erwachsene-DOSB 2020'!AL11)-1),RIGHT('Erwachsene-DOSB 2020'!AL11,2)))*$BC$58,"[mm]:ss")</f>
        <v>92:40</v>
      </c>
      <c r="W100" s="102" t="str">
        <f>TEXT((TIME(0,LEFT('Erwachsene-DOSB 2020'!AM11,FIND(":",'Erwachsene-DOSB 2020'!AM11)-1),RIGHT('Erwachsene-DOSB 2020'!AM11,2)))*$BC$58,"[mm]:ss")</f>
        <v>82:57</v>
      </c>
      <c r="X100" s="103" t="str">
        <f>TEXT((TIME(0,LEFT('Erwachsene-DOSB 2020'!AN11,FIND(":",'Erwachsene-DOSB 2020'!AN11)-1),RIGHT('Erwachsene-DOSB 2020'!AN11,2)))*$BC$58,"[mm]:ss")</f>
        <v>75:36</v>
      </c>
      <c r="Y100" s="182"/>
      <c r="Z100" s="183"/>
      <c r="AB100" s="902"/>
      <c r="AC100"/>
      <c r="AD100" s="844"/>
      <c r="AE100" s="796"/>
      <c r="AF100" s="106" t="s">
        <v>22</v>
      </c>
      <c r="AG100" s="58" t="s">
        <v>501</v>
      </c>
      <c r="AH100" s="101" t="str">
        <f>TEXT((TIME(0,LEFT('Erwachsene-DOSB 2020'!W44,FIND(":",'Erwachsene-DOSB 2020'!W44)-1),RIGHT('Erwachsene-DOSB 2020'!W44,2)))*$BC$58,"[mm]:ss")</f>
        <v>71:56</v>
      </c>
      <c r="AI100" s="102" t="str">
        <f>TEXT((TIME(0,LEFT('Erwachsene-DOSB 2020'!X44,FIND(":",'Erwachsene-DOSB 2020'!X44)-1),RIGHT('Erwachsene-DOSB 2020'!X44,2)))*$BC$58,"[mm]:ss")</f>
        <v>65:38</v>
      </c>
      <c r="AJ100" s="103" t="str">
        <f>TEXT((TIME(0,LEFT('Erwachsene-DOSB 2020'!Y44,FIND(":",'Erwachsene-DOSB 2020'!Y44)-1),RIGHT('Erwachsene-DOSB 2020'!Y44,2)))*$BC$58,"[mm]:ss")</f>
        <v>57:45</v>
      </c>
      <c r="AK100" s="109" t="str">
        <f>TEXT((TIME(0,LEFT('Erwachsene-DOSB 2020'!Z44,FIND(":",'Erwachsene-DOSB 2020'!Z44)-1),RIGHT('Erwachsene-DOSB 2020'!Z44,2)))*$BC$58,"[mm]:ss")</f>
        <v>74:33</v>
      </c>
      <c r="AL100" s="102" t="str">
        <f>TEXT((TIME(0,LEFT('Erwachsene-DOSB 2020'!AA44,FIND(":",'Erwachsene-DOSB 2020'!AA44)-1),RIGHT('Erwachsene-DOSB 2020'!AA44,2)))*$BC$58,"[mm]:ss")</f>
        <v>67:12</v>
      </c>
      <c r="AM100" s="103" t="str">
        <f>TEXT((TIME(0,LEFT('Erwachsene-DOSB 2020'!AB44,FIND(":",'Erwachsene-DOSB 2020'!AB44)-1),RIGHT('Erwachsene-DOSB 2020'!AB44,2)))*$BC$58,"[mm]:ss")</f>
        <v>60:23</v>
      </c>
      <c r="AN100" s="109" t="str">
        <f>TEXT((TIME(0,LEFT('Erwachsene-DOSB 2020'!AC44,FIND(":",'Erwachsene-DOSB 2020'!AC44)-1),RIGHT('Erwachsene-DOSB 2020'!AC44,2)))*$BC$58,"[mm]:ss")</f>
        <v>76:39</v>
      </c>
      <c r="AO100" s="102" t="str">
        <f>TEXT((TIME(0,LEFT('Erwachsene-DOSB 2020'!AD44,FIND(":",'Erwachsene-DOSB 2020'!AD44)-1),RIGHT('Erwachsene-DOSB 2020'!AD44,2)))*$BC$58,"[mm]:ss")</f>
        <v>68:15</v>
      </c>
      <c r="AP100" s="103" t="str">
        <f>TEXT((TIME(0,LEFT('Erwachsene-DOSB 2020'!AE44,FIND(":",'Erwachsene-DOSB 2020'!AE44)-1),RIGHT('Erwachsene-DOSB 2020'!AE44,2)))*$BC$58,"[mm]:ss")</f>
        <v>61:57</v>
      </c>
      <c r="AQ100" s="109" t="str">
        <f>TEXT((TIME(0,LEFT('Erwachsene-DOSB 2020'!AF44,FIND(":",'Erwachsene-DOSB 2020'!AF44)-1),RIGHT('Erwachsene-DOSB 2020'!AF44,2)))*$BC$58,"[mm]:ss")</f>
        <v>79:32</v>
      </c>
      <c r="AR100" s="102" t="str">
        <f>TEXT((TIME(0,LEFT('Erwachsene-DOSB 2020'!AG44,FIND(":",'Erwachsene-DOSB 2020'!AG44)-1),RIGHT('Erwachsene-DOSB 2020'!AG44,2)))*$BC$58,"[mm]:ss")</f>
        <v>70:53</v>
      </c>
      <c r="AS100" s="103" t="str">
        <f>TEXT((TIME(0,LEFT('Erwachsene-DOSB 2020'!AH44,FIND(":",'Erwachsene-DOSB 2020'!AH44)-1),RIGHT('Erwachsene-DOSB 2020'!AH44,2)))*$BC$58,"[mm]:ss")</f>
        <v>63:32</v>
      </c>
      <c r="AT100" s="109" t="str">
        <f>TEXT((TIME(0,LEFT('Erwachsene-DOSB 2020'!AI44,FIND(":",'Erwachsene-DOSB 2020'!AI44)-1),RIGHT('Erwachsene-DOSB 2020'!AI44,2)))*$BC$58,"[mm]:ss")</f>
        <v>82:05</v>
      </c>
      <c r="AU100" s="102" t="str">
        <f>TEXT((TIME(0,LEFT('Erwachsene-DOSB 2020'!AJ44,FIND(":",'Erwachsene-DOSB 2020'!AJ44)-1),RIGHT('Erwachsene-DOSB 2020'!AJ44,2)))*$BC$58,"[mm]:ss")</f>
        <v>72:59</v>
      </c>
      <c r="AV100" s="103" t="str">
        <f>TEXT((TIME(0,LEFT('Erwachsene-DOSB 2020'!AK44,FIND(":",'Erwachsene-DOSB 2020'!AK44)-1),RIGHT('Erwachsene-DOSB 2020'!AK44,2)))*$BC$58,"[mm]:ss")</f>
        <v>65:06</v>
      </c>
      <c r="AW100" s="109" t="str">
        <f>TEXT((TIME(0,LEFT('Erwachsene-DOSB 2020'!AL44,FIND(":",'Erwachsene-DOSB 2020'!AL44)-1),RIGHT('Erwachsene-DOSB 2020'!AL44,2)))*$BC$58,"[mm]:ss")</f>
        <v>85:35</v>
      </c>
      <c r="AX100" s="102" t="str">
        <f>TEXT((TIME(0,LEFT('Erwachsene-DOSB 2020'!AM44,FIND(":",'Erwachsene-DOSB 2020'!AM44)-1),RIGHT('Erwachsene-DOSB 2020'!AM44,2)))*$BC$58,"[mm]:ss")</f>
        <v>75:36</v>
      </c>
      <c r="AY100" s="103" t="str">
        <f>TEXT((TIME(0,LEFT('Erwachsene-DOSB 2020'!AN44,FIND(":",'Erwachsene-DOSB 2020'!AN44)-1),RIGHT('Erwachsene-DOSB 2020'!AN44,2)))*$BC$58,"[mm]:ss")</f>
        <v>68:15</v>
      </c>
      <c r="AZ100" s="182"/>
      <c r="BA100" s="183"/>
    </row>
    <row r="101" spans="1:53" ht="21.2" customHeight="1" x14ac:dyDescent="0.2">
      <c r="A101" s="902"/>
      <c r="B101"/>
      <c r="C101" s="844"/>
      <c r="D101" s="796"/>
      <c r="E101" s="106" t="s">
        <v>23</v>
      </c>
      <c r="F101" s="58" t="s">
        <v>504</v>
      </c>
      <c r="G101" s="101" t="str">
        <f>TEXT((TIME(0,LEFT('Erwachsene-DOSB 2020'!W12,FIND(":",'Erwachsene-DOSB 2020'!W12)-1),RIGHT('Erwachsene-DOSB 2020'!W12,2)))*$BC$59,"[mm]:ss")</f>
        <v>73:42</v>
      </c>
      <c r="H101" s="102" t="str">
        <f>TEXT((TIME(0,LEFT('Erwachsene-DOSB 2020'!X12,FIND(":",'Erwachsene-DOSB 2020'!X12)-1),RIGHT('Erwachsene-DOSB 2020'!X12,2)))*$BC$59,"[mm]:ss")</f>
        <v>64:21</v>
      </c>
      <c r="I101" s="103" t="str">
        <f>TEXT((TIME(0,LEFT('Erwachsene-DOSB 2020'!Y12,FIND(":",'Erwachsene-DOSB 2020'!Y12)-1),RIGHT('Erwachsene-DOSB 2020'!Y12,2)))*$BC$59,"[mm]:ss")</f>
        <v>56:39</v>
      </c>
      <c r="J101" s="109" t="str">
        <f>TEXT((TIME(0,LEFT('Erwachsene-DOSB 2020'!Z12,FIND(":",'Erwachsene-DOSB 2020'!Z12)-1),RIGHT('Erwachsene-DOSB 2020'!Z12,2)))*$BC$59,"[mm]:ss")</f>
        <v>75:54</v>
      </c>
      <c r="K101" s="102" t="str">
        <f>TEXT((TIME(0,LEFT('Erwachsene-DOSB 2020'!AA12,FIND(":",'Erwachsene-DOSB 2020'!AA12)-1),RIGHT('Erwachsene-DOSB 2020'!AA12,2)))*$BC$59,"[mm]:ss")</f>
        <v>67:06</v>
      </c>
      <c r="L101" s="103" t="str">
        <f>TEXT((TIME(0,LEFT('Erwachsene-DOSB 2020'!AB12,FIND(":",'Erwachsene-DOSB 2020'!AB12)-1),RIGHT('Erwachsene-DOSB 2020'!AB12,2)))*$BC$59,"[mm]:ss")</f>
        <v>58:51</v>
      </c>
      <c r="M101" s="109" t="str">
        <f>TEXT((TIME(0,LEFT('Erwachsene-DOSB 2020'!AC12,FIND(":",'Erwachsene-DOSB 2020'!AC12)-1),RIGHT('Erwachsene-DOSB 2020'!AC12,2)))*$BC$59,"[mm]:ss")</f>
        <v>78:39</v>
      </c>
      <c r="N101" s="102" t="str">
        <f>TEXT((TIME(0,LEFT('Erwachsene-DOSB 2020'!AD12,FIND(":",'Erwachsene-DOSB 2020'!AD12)-1),RIGHT('Erwachsene-DOSB 2020'!AD12,2)))*$BC$59,"[mm]:ss")</f>
        <v>69:18</v>
      </c>
      <c r="O101" s="103" t="str">
        <f>TEXT((TIME(0,LEFT('Erwachsene-DOSB 2020'!AE12,FIND(":",'Erwachsene-DOSB 2020'!AE12)-1),RIGHT('Erwachsene-DOSB 2020'!AE12,2)))*$BC$59,"[mm]:ss")</f>
        <v>61:03</v>
      </c>
      <c r="P101" s="109" t="str">
        <f>TEXT((TIME(0,LEFT('Erwachsene-DOSB 2020'!AF12,FIND(":",'Erwachsene-DOSB 2020'!AF12)-1),RIGHT('Erwachsene-DOSB 2020'!AF12,2)))*$BC$59,"[mm]:ss")</f>
        <v>81:24</v>
      </c>
      <c r="Q101" s="102" t="str">
        <f>TEXT((TIME(0,LEFT('Erwachsene-DOSB 2020'!AG12,FIND(":",'Erwachsene-DOSB 2020'!AG12)-1),RIGHT('Erwachsene-DOSB 2020'!AG12,2)))*$BC$59,"[mm]:ss")</f>
        <v>71:30</v>
      </c>
      <c r="R101" s="103" t="str">
        <f>TEXT((TIME(0,LEFT('Erwachsene-DOSB 2020'!AH12,FIND(":",'Erwachsene-DOSB 2020'!AH12)-1),RIGHT('Erwachsene-DOSB 2020'!AH12,2)))*$BC$59,"[mm]:ss")</f>
        <v>62:42</v>
      </c>
      <c r="S101" s="109" t="str">
        <f>TEXT((TIME(0,LEFT('Erwachsene-DOSB 2020'!AI12,FIND(":",'Erwachsene-DOSB 2020'!AI12)-1),RIGHT('Erwachsene-DOSB 2020'!AI12,2)))*$BC$59,"[mm]:ss")</f>
        <v>83:03</v>
      </c>
      <c r="T101" s="102" t="str">
        <f>TEXT((TIME(0,LEFT('Erwachsene-DOSB 2020'!AJ12,FIND(":",'Erwachsene-DOSB 2020'!AJ12)-1),RIGHT('Erwachsene-DOSB 2020'!AJ12,2)))*$BC$59,"[mm]:ss")</f>
        <v>73:09</v>
      </c>
      <c r="U101" s="103" t="str">
        <f>TEXT((TIME(0,LEFT('Erwachsene-DOSB 2020'!AK12,FIND(":",'Erwachsene-DOSB 2020'!AK12)-1),RIGHT('Erwachsene-DOSB 2020'!AK12,2)))*$BC$59,"[mm]:ss")</f>
        <v>64:21</v>
      </c>
      <c r="V101" s="109" t="str">
        <f>TEXT((TIME(0,LEFT('Erwachsene-DOSB 2020'!AL12,FIND(":",'Erwachsene-DOSB 2020'!AL12)-1),RIGHT('Erwachsene-DOSB 2020'!AL12,2)))*$BC$59,"[mm]:ss")</f>
        <v>85:48</v>
      </c>
      <c r="W101" s="102" t="str">
        <f>TEXT((TIME(0,LEFT('Erwachsene-DOSB 2020'!AM12,FIND(":",'Erwachsene-DOSB 2020'!AM12)-1),RIGHT('Erwachsene-DOSB 2020'!AM12,2)))*$BC$59,"[mm]:ss")</f>
        <v>75:21</v>
      </c>
      <c r="X101" s="103" t="str">
        <f>TEXT((TIME(0,LEFT('Erwachsene-DOSB 2020'!AN12,FIND(":",'Erwachsene-DOSB 2020'!AN12)-1),RIGHT('Erwachsene-DOSB 2020'!AN12,2)))*$BC$59,"[mm]:ss")</f>
        <v>66:33</v>
      </c>
      <c r="Y101" s="182"/>
      <c r="Z101" s="183"/>
      <c r="AB101" s="902"/>
      <c r="AC101"/>
      <c r="AD101" s="844"/>
      <c r="AE101" s="796"/>
      <c r="AF101" s="106" t="s">
        <v>23</v>
      </c>
      <c r="AG101" s="58" t="s">
        <v>504</v>
      </c>
      <c r="AH101" s="101" t="str">
        <f>TEXT((TIME(0,LEFT('Erwachsene-DOSB 2020'!W45,FIND(":",'Erwachsene-DOSB 2020'!W45)-1),RIGHT('Erwachsene-DOSB 2020'!W45,2)))*$BC$59,"[mm]:ss")</f>
        <v>72:36</v>
      </c>
      <c r="AI101" s="102" t="str">
        <f>TEXT((TIME(0,LEFT('Erwachsene-DOSB 2020'!X45,FIND(":",'Erwachsene-DOSB 2020'!X45)-1),RIGHT('Erwachsene-DOSB 2020'!X45,2)))*$BC$59,"[mm]:ss")</f>
        <v>60:30</v>
      </c>
      <c r="AJ101" s="103" t="str">
        <f>TEXT((TIME(0,LEFT('Erwachsene-DOSB 2020'!Y45,FIND(":",'Erwachsene-DOSB 2020'!Y45)-1),RIGHT('Erwachsene-DOSB 2020'!Y45,2)))*$BC$59,"[mm]:ss")</f>
        <v>49:30</v>
      </c>
      <c r="AK101" s="109" t="str">
        <f>TEXT((TIME(0,LEFT('Erwachsene-DOSB 2020'!Z45,FIND(":",'Erwachsene-DOSB 2020'!Z45)-1),RIGHT('Erwachsene-DOSB 2020'!Z45,2)))*$BC$59,"[mm]:ss")</f>
        <v>75:21</v>
      </c>
      <c r="AL101" s="102" t="str">
        <f>TEXT((TIME(0,LEFT('Erwachsene-DOSB 2020'!AA45,FIND(":",'Erwachsene-DOSB 2020'!AA45)-1),RIGHT('Erwachsene-DOSB 2020'!AA45,2)))*$BC$59,"[mm]:ss")</f>
        <v>62:42</v>
      </c>
      <c r="AM101" s="103" t="str">
        <f>TEXT((TIME(0,LEFT('Erwachsene-DOSB 2020'!AB45,FIND(":",'Erwachsene-DOSB 2020'!AB45)-1),RIGHT('Erwachsene-DOSB 2020'!AB45,2)))*$BC$59,"[mm]:ss")</f>
        <v>51:09</v>
      </c>
      <c r="AN101" s="109" t="str">
        <f>TEXT((TIME(0,LEFT('Erwachsene-DOSB 2020'!AC45,FIND(":",'Erwachsene-DOSB 2020'!AC45)-1),RIGHT('Erwachsene-DOSB 2020'!AC45,2)))*$BC$59,"[mm]:ss")</f>
        <v>77:33</v>
      </c>
      <c r="AO101" s="102" t="str">
        <f>TEXT((TIME(0,LEFT('Erwachsene-DOSB 2020'!AD45,FIND(":",'Erwachsene-DOSB 2020'!AD45)-1),RIGHT('Erwachsene-DOSB 2020'!AD45,2)))*$BC$59,"[mm]:ss")</f>
        <v>64:21</v>
      </c>
      <c r="AP101" s="103" t="str">
        <f>TEXT((TIME(0,LEFT('Erwachsene-DOSB 2020'!AE45,FIND(":",'Erwachsene-DOSB 2020'!AE45)-1),RIGHT('Erwachsene-DOSB 2020'!AE45,2)))*$BC$59,"[mm]:ss")</f>
        <v>52:15</v>
      </c>
      <c r="AQ101" s="109" t="str">
        <f>TEXT((TIME(0,LEFT('Erwachsene-DOSB 2020'!AF45,FIND(":",'Erwachsene-DOSB 2020'!AF45)-1),RIGHT('Erwachsene-DOSB 2020'!AF45,2)))*$BC$59,"[mm]:ss")</f>
        <v>78:39</v>
      </c>
      <c r="AR101" s="102" t="str">
        <f>TEXT((TIME(0,LEFT('Erwachsene-DOSB 2020'!AG45,FIND(":",'Erwachsene-DOSB 2020'!AG45)-1),RIGHT('Erwachsene-DOSB 2020'!AG45,2)))*$BC$59,"[mm]:ss")</f>
        <v>66:00</v>
      </c>
      <c r="AS101" s="103" t="str">
        <f>TEXT((TIME(0,LEFT('Erwachsene-DOSB 2020'!AH45,FIND(":",'Erwachsene-DOSB 2020'!AH45)-1),RIGHT('Erwachsene-DOSB 2020'!AH45,2)))*$BC$59,"[mm]:ss")</f>
        <v>52:48</v>
      </c>
      <c r="AT101" s="109" t="str">
        <f>TEXT((TIME(0,LEFT('Erwachsene-DOSB 2020'!AI45,FIND(":",'Erwachsene-DOSB 2020'!AI45)-1),RIGHT('Erwachsene-DOSB 2020'!AI45,2)))*$BC$59,"[mm]:ss")</f>
        <v>79:45</v>
      </c>
      <c r="AU101" s="102" t="str">
        <f>TEXT((TIME(0,LEFT('Erwachsene-DOSB 2020'!AJ45,FIND(":",'Erwachsene-DOSB 2020'!AJ45)-1),RIGHT('Erwachsene-DOSB 2020'!AJ45,2)))*$BC$59,"[mm]:ss")</f>
        <v>66:33</v>
      </c>
      <c r="AV101" s="103" t="str">
        <f>TEXT((TIME(0,LEFT('Erwachsene-DOSB 2020'!AK45,FIND(":",'Erwachsene-DOSB 2020'!AK45)-1),RIGHT('Erwachsene-DOSB 2020'!AK45,2)))*$BC$59,"[mm]:ss")</f>
        <v>53:21</v>
      </c>
      <c r="AW101" s="109" t="str">
        <f>TEXT((TIME(0,LEFT('Erwachsene-DOSB 2020'!AL45,FIND(":",'Erwachsene-DOSB 2020'!AL45)-1),RIGHT('Erwachsene-DOSB 2020'!AL45,2)))*$BC$59,"[mm]:ss")</f>
        <v>80:51</v>
      </c>
      <c r="AX101" s="102" t="str">
        <f>TEXT((TIME(0,LEFT('Erwachsene-DOSB 2020'!AM45,FIND(":",'Erwachsene-DOSB 2020'!AM45)-1),RIGHT('Erwachsene-DOSB 2020'!AM45,2)))*$BC$59,"[mm]:ss")</f>
        <v>67:39</v>
      </c>
      <c r="AY101" s="103" t="str">
        <f>TEXT((TIME(0,LEFT('Erwachsene-DOSB 2020'!AN45,FIND(":",'Erwachsene-DOSB 2020'!AN45)-1),RIGHT('Erwachsene-DOSB 2020'!AN45,2)))*$BC$59,"[mm]:ss")</f>
        <v>54:27</v>
      </c>
      <c r="AZ101" s="182"/>
      <c r="BA101" s="183"/>
    </row>
    <row r="102" spans="1:53" ht="21.2" customHeight="1" x14ac:dyDescent="0.2">
      <c r="A102" s="902"/>
      <c r="B102"/>
      <c r="C102" s="844"/>
      <c r="D102" s="796"/>
      <c r="E102" s="106" t="s">
        <v>24</v>
      </c>
      <c r="F102" s="58" t="s">
        <v>427</v>
      </c>
      <c r="G102" s="160">
        <f>H102*(1-$BE$60)</f>
        <v>258.75</v>
      </c>
      <c r="H102" s="149">
        <f>W60-12.5</f>
        <v>287.5</v>
      </c>
      <c r="I102" s="150">
        <f>H102*(1+$BE$60)</f>
        <v>316.25</v>
      </c>
      <c r="J102" s="160">
        <f>K102*(1-$BE$60)</f>
        <v>247.5</v>
      </c>
      <c r="K102" s="149">
        <f>H102-12.5</f>
        <v>275</v>
      </c>
      <c r="L102" s="150">
        <f>K102*(1+$BE$60)</f>
        <v>302.5</v>
      </c>
      <c r="M102" s="160">
        <f>N102*(1-$BE$60)</f>
        <v>236.25</v>
      </c>
      <c r="N102" s="149">
        <f>K102-12.5</f>
        <v>262.5</v>
      </c>
      <c r="O102" s="150">
        <f>N102*(1+$BE$60)</f>
        <v>288.75</v>
      </c>
      <c r="P102" s="160">
        <f>Q102*(1-$BE$60)</f>
        <v>225</v>
      </c>
      <c r="Q102" s="149">
        <f>N102-12.5</f>
        <v>250</v>
      </c>
      <c r="R102" s="150">
        <f>Q102*(1+$BE$60)</f>
        <v>275</v>
      </c>
      <c r="S102" s="160">
        <f>T102*(1-$BE$60)</f>
        <v>213.75</v>
      </c>
      <c r="T102" s="149">
        <f>Q102-12.5</f>
        <v>237.5</v>
      </c>
      <c r="U102" s="150">
        <f>T102*(1+$BE$60)</f>
        <v>261.25</v>
      </c>
      <c r="V102" s="160">
        <f>W102*(1-$BE$60)</f>
        <v>202.5</v>
      </c>
      <c r="W102" s="149">
        <f>T102-12.5</f>
        <v>225</v>
      </c>
      <c r="X102" s="150">
        <f>W102*(1+$BE$60)</f>
        <v>247.50000000000003</v>
      </c>
      <c r="Y102" s="182"/>
      <c r="Z102" s="183"/>
      <c r="AB102" s="902"/>
      <c r="AC102"/>
      <c r="AD102" s="844"/>
      <c r="AE102" s="796"/>
      <c r="AF102" s="106" t="s">
        <v>24</v>
      </c>
      <c r="AG102" s="58" t="s">
        <v>427</v>
      </c>
      <c r="AH102" s="160">
        <f>AI102*(1-$BE$60)</f>
        <v>317.25</v>
      </c>
      <c r="AI102" s="149">
        <f>AX60-12.5</f>
        <v>352.5</v>
      </c>
      <c r="AJ102" s="150">
        <f>AI102*(1+$BE$60)</f>
        <v>387.75000000000006</v>
      </c>
      <c r="AK102" s="160">
        <f>AL102*(1-$BE$60)</f>
        <v>306</v>
      </c>
      <c r="AL102" s="149">
        <f>AI102-12.5</f>
        <v>340</v>
      </c>
      <c r="AM102" s="150">
        <f>AL102*(1+$BE$60)</f>
        <v>374.00000000000006</v>
      </c>
      <c r="AN102" s="160">
        <f>AO102*(1-$BE$60)</f>
        <v>294.75</v>
      </c>
      <c r="AO102" s="149">
        <f>AL102-12.5</f>
        <v>327.5</v>
      </c>
      <c r="AP102" s="150">
        <f>AO102*(1+$BE$60)</f>
        <v>360.25000000000006</v>
      </c>
      <c r="AQ102" s="160">
        <f>AR102*(1-$BE$60)</f>
        <v>283.5</v>
      </c>
      <c r="AR102" s="149">
        <f>AO102-12.5</f>
        <v>315</v>
      </c>
      <c r="AS102" s="150">
        <f>AR102*(1+$BE$60)</f>
        <v>346.5</v>
      </c>
      <c r="AT102" s="160">
        <f>AU102*(1-$BE$60)</f>
        <v>272.25</v>
      </c>
      <c r="AU102" s="149">
        <f>AR102-12.5</f>
        <v>302.5</v>
      </c>
      <c r="AV102" s="150">
        <f>AU102*(1+$BE$60)</f>
        <v>332.75</v>
      </c>
      <c r="AW102" s="160">
        <f>AX102*(1-$BE$60)</f>
        <v>261</v>
      </c>
      <c r="AX102" s="149">
        <f>AU102-12.5</f>
        <v>290</v>
      </c>
      <c r="AY102" s="150">
        <f>AX102*(1+$BE$60)</f>
        <v>319</v>
      </c>
      <c r="AZ102" s="182"/>
      <c r="BA102" s="183"/>
    </row>
    <row r="103" spans="1:53" ht="21.2" customHeight="1" x14ac:dyDescent="0.2">
      <c r="A103" s="902"/>
      <c r="B103"/>
      <c r="C103" s="844"/>
      <c r="D103" s="796"/>
      <c r="E103" s="106" t="s">
        <v>25</v>
      </c>
      <c r="F103" s="58" t="s">
        <v>428</v>
      </c>
      <c r="G103" s="160">
        <f>H103*(1-$BE$60)</f>
        <v>387</v>
      </c>
      <c r="H103" s="149">
        <f>W61-15</f>
        <v>430</v>
      </c>
      <c r="I103" s="150">
        <f>H103*(1+$BE$60)</f>
        <v>473.00000000000006</v>
      </c>
      <c r="J103" s="160">
        <f>K103*(1-$BE$60)</f>
        <v>373.5</v>
      </c>
      <c r="K103" s="149">
        <f>H103-15</f>
        <v>415</v>
      </c>
      <c r="L103" s="150">
        <f>K103*(1+$BE$60)</f>
        <v>456.50000000000006</v>
      </c>
      <c r="M103" s="160">
        <f>N103*(1-$BE$60)</f>
        <v>360</v>
      </c>
      <c r="N103" s="149">
        <f>K103-15</f>
        <v>400</v>
      </c>
      <c r="O103" s="150">
        <f>N103*(1+$BE$60)</f>
        <v>440.00000000000006</v>
      </c>
      <c r="P103" s="160">
        <f>Q103*(1-$BE$60)</f>
        <v>346.5</v>
      </c>
      <c r="Q103" s="149">
        <f>N103-15</f>
        <v>385</v>
      </c>
      <c r="R103" s="150">
        <f>Q103*(1+$BE$60)</f>
        <v>423.50000000000006</v>
      </c>
      <c r="S103" s="160">
        <f>T103*(1-$BE$60)</f>
        <v>333</v>
      </c>
      <c r="T103" s="149">
        <f>Q103-15</f>
        <v>370</v>
      </c>
      <c r="U103" s="150">
        <f>T103*(1+$BE$60)</f>
        <v>407.00000000000006</v>
      </c>
      <c r="V103" s="160">
        <f>W103*(1-$BE$60)</f>
        <v>319.5</v>
      </c>
      <c r="W103" s="149">
        <f>T103-15</f>
        <v>355</v>
      </c>
      <c r="X103" s="150">
        <f>W103*(1+$BE$60)</f>
        <v>390.50000000000006</v>
      </c>
      <c r="Y103" s="182"/>
      <c r="Z103" s="183"/>
      <c r="AB103" s="902"/>
      <c r="AC103"/>
      <c r="AD103" s="844"/>
      <c r="AE103" s="796"/>
      <c r="AF103" s="106" t="s">
        <v>25</v>
      </c>
      <c r="AG103" s="58" t="s">
        <v>428</v>
      </c>
      <c r="AH103" s="160">
        <f>AI103*(1-$BE$60)</f>
        <v>454.5</v>
      </c>
      <c r="AI103" s="149">
        <f>AX61-15</f>
        <v>505</v>
      </c>
      <c r="AJ103" s="150">
        <f>AI103*(1+$BE$60)</f>
        <v>555.5</v>
      </c>
      <c r="AK103" s="160">
        <f>AL103*(1-$BE$60)</f>
        <v>441</v>
      </c>
      <c r="AL103" s="149">
        <f>AI103-15</f>
        <v>490</v>
      </c>
      <c r="AM103" s="150">
        <f>AL103*(1+$BE$60)</f>
        <v>539</v>
      </c>
      <c r="AN103" s="160">
        <f>AO103*(1-$BE$60)</f>
        <v>427.5</v>
      </c>
      <c r="AO103" s="149">
        <f>AL103-15</f>
        <v>475</v>
      </c>
      <c r="AP103" s="150">
        <f>AO103*(1+$BE$60)</f>
        <v>522.5</v>
      </c>
      <c r="AQ103" s="160">
        <f>AR103*(1-$BE$60)</f>
        <v>414</v>
      </c>
      <c r="AR103" s="149">
        <f>AO103-15</f>
        <v>460</v>
      </c>
      <c r="AS103" s="150">
        <f>AR103*(1+$BE$60)</f>
        <v>506.00000000000006</v>
      </c>
      <c r="AT103" s="160">
        <f>AU103*(1-$BE$60)</f>
        <v>400.5</v>
      </c>
      <c r="AU103" s="149">
        <f>AR103-15</f>
        <v>445</v>
      </c>
      <c r="AV103" s="150">
        <f>AU103*(1+$BE$60)</f>
        <v>489.50000000000006</v>
      </c>
      <c r="AW103" s="160">
        <f>AX103*(1-$BE$60)</f>
        <v>387</v>
      </c>
      <c r="AX103" s="149">
        <f>AU103-15</f>
        <v>430</v>
      </c>
      <c r="AY103" s="150">
        <f>AX103*(1+$BE$60)</f>
        <v>473.00000000000006</v>
      </c>
      <c r="AZ103" s="182"/>
      <c r="BA103" s="183"/>
    </row>
    <row r="104" spans="1:53" ht="21.2" customHeight="1" x14ac:dyDescent="0.2">
      <c r="A104" s="902"/>
      <c r="B104"/>
      <c r="C104" s="844"/>
      <c r="D104" s="796"/>
      <c r="E104" s="106" t="s">
        <v>44</v>
      </c>
      <c r="F104" s="58" t="s">
        <v>429</v>
      </c>
      <c r="G104" s="160">
        <f>H104*(1-$BE$60)</f>
        <v>333</v>
      </c>
      <c r="H104" s="149">
        <f>W62-15</f>
        <v>370</v>
      </c>
      <c r="I104" s="150">
        <f>H104*(1+$BE$60)</f>
        <v>407.00000000000006</v>
      </c>
      <c r="J104" s="160">
        <f>K104*(1-$BE$60)</f>
        <v>319.5</v>
      </c>
      <c r="K104" s="149">
        <f>H104-15</f>
        <v>355</v>
      </c>
      <c r="L104" s="150">
        <f>K104*(1+$BE$60)</f>
        <v>390.50000000000006</v>
      </c>
      <c r="M104" s="160">
        <f>N104*(1-$BE$60)</f>
        <v>306</v>
      </c>
      <c r="N104" s="149">
        <f>K104-15</f>
        <v>340</v>
      </c>
      <c r="O104" s="150">
        <f>N104*(1+$BE$60)</f>
        <v>374.00000000000006</v>
      </c>
      <c r="P104" s="160">
        <f>Q104*(1-$BE$60)</f>
        <v>292.5</v>
      </c>
      <c r="Q104" s="149">
        <f>N104-15</f>
        <v>325</v>
      </c>
      <c r="R104" s="150">
        <f>Q104*(1+$BE$60)</f>
        <v>357.50000000000006</v>
      </c>
      <c r="S104" s="160">
        <f>T104*(1-$BE$60)</f>
        <v>279</v>
      </c>
      <c r="T104" s="149">
        <f>Q104-15</f>
        <v>310</v>
      </c>
      <c r="U104" s="150">
        <f>T104*(1+$BE$60)</f>
        <v>341</v>
      </c>
      <c r="V104" s="160">
        <f>W104*(1-$BE$60)</f>
        <v>265.5</v>
      </c>
      <c r="W104" s="149">
        <f>T104-15</f>
        <v>295</v>
      </c>
      <c r="X104" s="150">
        <f>W104*(1+$BE$60)</f>
        <v>324.5</v>
      </c>
      <c r="Y104" s="182"/>
      <c r="Z104" s="183"/>
      <c r="AB104" s="902"/>
      <c r="AC104"/>
      <c r="AD104" s="844"/>
      <c r="AE104" s="796"/>
      <c r="AF104" s="106" t="s">
        <v>44</v>
      </c>
      <c r="AG104" s="58" t="s">
        <v>429</v>
      </c>
      <c r="AH104" s="160">
        <f>AI104*(1-$BE$60)</f>
        <v>396</v>
      </c>
      <c r="AI104" s="149">
        <f>AX62-15</f>
        <v>440</v>
      </c>
      <c r="AJ104" s="150">
        <f>AI104*(1+$BE$60)</f>
        <v>484.00000000000006</v>
      </c>
      <c r="AK104" s="160">
        <f>AL104*(1-$BE$60)</f>
        <v>382.5</v>
      </c>
      <c r="AL104" s="149">
        <f>AI104-15</f>
        <v>425</v>
      </c>
      <c r="AM104" s="150">
        <f>AL104*(1+$BE$60)</f>
        <v>467.50000000000006</v>
      </c>
      <c r="AN104" s="160">
        <f>AO104*(1-$BE$60)</f>
        <v>369</v>
      </c>
      <c r="AO104" s="149">
        <f>AL104-15</f>
        <v>410</v>
      </c>
      <c r="AP104" s="150">
        <f>AO104*(1+$BE$60)</f>
        <v>451.00000000000006</v>
      </c>
      <c r="AQ104" s="160">
        <f>AR104*(1-$BE$60)</f>
        <v>355.5</v>
      </c>
      <c r="AR104" s="149">
        <f>AO104-15</f>
        <v>395</v>
      </c>
      <c r="AS104" s="150">
        <f>AR104*(1+$BE$60)</f>
        <v>434.50000000000006</v>
      </c>
      <c r="AT104" s="160">
        <f>AU104*(1-$BE$60)</f>
        <v>342</v>
      </c>
      <c r="AU104" s="149">
        <f>AR104-15</f>
        <v>380</v>
      </c>
      <c r="AV104" s="150">
        <f>AU104*(1+$BE$60)</f>
        <v>418.00000000000006</v>
      </c>
      <c r="AW104" s="160">
        <f>AX104*(1-$BE$60)</f>
        <v>328.5</v>
      </c>
      <c r="AX104" s="149">
        <f>AU104-15</f>
        <v>365</v>
      </c>
      <c r="AY104" s="150">
        <f>AX104*(1+$BE$60)</f>
        <v>401.50000000000006</v>
      </c>
      <c r="AZ104" s="182"/>
      <c r="BA104" s="183"/>
    </row>
    <row r="105" spans="1:53" ht="21.2" customHeight="1" thickBot="1" x14ac:dyDescent="0.25">
      <c r="A105" s="902"/>
      <c r="B105"/>
      <c r="C105" s="845"/>
      <c r="D105" s="797"/>
      <c r="E105" s="106" t="s">
        <v>48</v>
      </c>
      <c r="F105" s="163" t="s">
        <v>430</v>
      </c>
      <c r="G105" s="164">
        <f>H105*(1-$BE$60)</f>
        <v>337.5</v>
      </c>
      <c r="H105" s="165">
        <f>W63-15</f>
        <v>375</v>
      </c>
      <c r="I105" s="166">
        <f>H105*(1+$BE$60)</f>
        <v>412.50000000000006</v>
      </c>
      <c r="J105" s="164">
        <f>K105*(1-$BE$60)</f>
        <v>324</v>
      </c>
      <c r="K105" s="165">
        <f>H105-15</f>
        <v>360</v>
      </c>
      <c r="L105" s="166">
        <f>K105*(1+$BE$60)</f>
        <v>396.00000000000006</v>
      </c>
      <c r="M105" s="164">
        <f>N105*(1-$BE$60)</f>
        <v>310.5</v>
      </c>
      <c r="N105" s="165">
        <f>K105-15</f>
        <v>345</v>
      </c>
      <c r="O105" s="166">
        <f>N105*(1+$BE$60)</f>
        <v>379.50000000000006</v>
      </c>
      <c r="P105" s="164">
        <f>Q105*(1-$BE$60)</f>
        <v>297</v>
      </c>
      <c r="Q105" s="165">
        <f>N105-15</f>
        <v>330</v>
      </c>
      <c r="R105" s="166">
        <f>Q105*(1+$BE$60)</f>
        <v>363.00000000000006</v>
      </c>
      <c r="S105" s="164">
        <f>T105*(1-$BE$60)</f>
        <v>283.5</v>
      </c>
      <c r="T105" s="165">
        <f>Q105-15</f>
        <v>315</v>
      </c>
      <c r="U105" s="166">
        <f>T105*(1+$BE$60)</f>
        <v>346.5</v>
      </c>
      <c r="V105" s="164">
        <f>W105*(1-$BE$60)</f>
        <v>270</v>
      </c>
      <c r="W105" s="165">
        <f>T105-15</f>
        <v>300</v>
      </c>
      <c r="X105" s="166">
        <f>W105*(1+$BE$60)</f>
        <v>330</v>
      </c>
      <c r="Y105" s="186"/>
      <c r="Z105" s="187"/>
      <c r="AB105" s="902"/>
      <c r="AC105"/>
      <c r="AD105" s="845"/>
      <c r="AE105" s="797"/>
      <c r="AF105" s="106" t="s">
        <v>48</v>
      </c>
      <c r="AG105" s="163" t="s">
        <v>430</v>
      </c>
      <c r="AH105" s="164">
        <f>AI105*(1-$BE$60)</f>
        <v>400.5</v>
      </c>
      <c r="AI105" s="165">
        <f>AX63-15</f>
        <v>445</v>
      </c>
      <c r="AJ105" s="166">
        <f>AI105*(1+$BE$60)</f>
        <v>489.50000000000006</v>
      </c>
      <c r="AK105" s="164">
        <f>AL105*(1-$BE$60)</f>
        <v>387</v>
      </c>
      <c r="AL105" s="165">
        <f>AI105-15</f>
        <v>430</v>
      </c>
      <c r="AM105" s="166">
        <f>AL105*(1+$BE$60)</f>
        <v>473.00000000000006</v>
      </c>
      <c r="AN105" s="164">
        <f>AO105*(1-$BE$60)</f>
        <v>373.5</v>
      </c>
      <c r="AO105" s="165">
        <f>AL105-15</f>
        <v>415</v>
      </c>
      <c r="AP105" s="166">
        <f>AO105*(1+$BE$60)</f>
        <v>456.50000000000006</v>
      </c>
      <c r="AQ105" s="164">
        <f>AR105*(1-$BE$60)</f>
        <v>360</v>
      </c>
      <c r="AR105" s="165">
        <f>AO105-15</f>
        <v>400</v>
      </c>
      <c r="AS105" s="166">
        <f>AR105*(1+$BE$60)</f>
        <v>440.00000000000006</v>
      </c>
      <c r="AT105" s="164">
        <f>AU105*(1-$BE$60)</f>
        <v>346.5</v>
      </c>
      <c r="AU105" s="165">
        <f>AR105-15</f>
        <v>385</v>
      </c>
      <c r="AV105" s="166">
        <f>AU105*(1+$BE$60)</f>
        <v>423.50000000000006</v>
      </c>
      <c r="AW105" s="164">
        <f>AX105*(1-$BE$60)</f>
        <v>333</v>
      </c>
      <c r="AX105" s="165">
        <f>AU105-15</f>
        <v>370</v>
      </c>
      <c r="AY105" s="166">
        <f>AX105*(1+$BE$60)</f>
        <v>407.00000000000006</v>
      </c>
      <c r="AZ105" s="186"/>
      <c r="BA105" s="187"/>
    </row>
    <row r="106" spans="1:53" ht="21.2" customHeight="1" x14ac:dyDescent="0.2">
      <c r="A106" s="902"/>
      <c r="B106"/>
      <c r="C106" s="843">
        <v>2</v>
      </c>
      <c r="D106" s="795" t="s">
        <v>65</v>
      </c>
      <c r="E106" s="601" t="s">
        <v>16</v>
      </c>
      <c r="F106" s="524" t="s">
        <v>609</v>
      </c>
      <c r="G106" s="141">
        <f>'Erwachsene-DOSB 2020'!W13*$BC$64</f>
        <v>4.2750000000000004</v>
      </c>
      <c r="H106" s="132">
        <f>'Erwachsene-DOSB 2020'!X13*$BC$64</f>
        <v>5.8500000000000005</v>
      </c>
      <c r="I106" s="133">
        <f>'Erwachsene-DOSB 2020'!Y13*$BC$64</f>
        <v>7.2</v>
      </c>
      <c r="J106" s="134">
        <f>'Erwachsene-DOSB 2020'!Z13*$BC$64</f>
        <v>3.8250000000000002</v>
      </c>
      <c r="K106" s="132">
        <f>'Erwachsene-DOSB 2020'!AA13*$BC$64</f>
        <v>5.4</v>
      </c>
      <c r="L106" s="133">
        <f>'Erwachsene-DOSB 2020'!AB13*$BC$64</f>
        <v>6.9750000000000005</v>
      </c>
      <c r="M106" s="134">
        <f>'Erwachsene-DOSB 2020'!AC13*$BC$64</f>
        <v>3.6</v>
      </c>
      <c r="N106" s="132">
        <f>'Erwachsene-DOSB 2020'!AD13*$BC$64</f>
        <v>5.1749999999999998</v>
      </c>
      <c r="O106" s="133">
        <f>'Erwachsene-DOSB 2020'!AE13*$BC$64</f>
        <v>6.75</v>
      </c>
      <c r="P106" s="134">
        <f>'Erwachsene-DOSB 2020'!AF13*$BC$64</f>
        <v>3.375</v>
      </c>
      <c r="Q106" s="132">
        <f>'Erwachsene-DOSB 2020'!AG13*$BC$64</f>
        <v>4.95</v>
      </c>
      <c r="R106" s="133">
        <f>'Erwachsene-DOSB 2020'!AH13*$BC$64</f>
        <v>6.5250000000000004</v>
      </c>
      <c r="S106" s="134">
        <f>'Erwachsene-DOSB 2020'!AI13*$BC$64</f>
        <v>3.15</v>
      </c>
      <c r="T106" s="132">
        <f>'Erwachsene-DOSB 2020'!AJ13*$BC$64</f>
        <v>4.7250000000000005</v>
      </c>
      <c r="U106" s="133">
        <f>'Erwachsene-DOSB 2020'!AK13*$BC$64</f>
        <v>6.3</v>
      </c>
      <c r="V106" s="134">
        <f>'Erwachsene-DOSB 2020'!AL13*$BC$64</f>
        <v>2.9250000000000003</v>
      </c>
      <c r="W106" s="132">
        <f>'Erwachsene-DOSB 2020'!AM13*$BC$64</f>
        <v>4.5</v>
      </c>
      <c r="X106" s="133">
        <f>'Erwachsene-DOSB 2020'!AN13*$BC$64</f>
        <v>6.0750000000000002</v>
      </c>
      <c r="Y106" s="180"/>
      <c r="Z106" s="181"/>
      <c r="AB106" s="902"/>
      <c r="AC106"/>
      <c r="AD106" s="843">
        <v>2</v>
      </c>
      <c r="AE106" s="795" t="s">
        <v>65</v>
      </c>
      <c r="AF106" s="601" t="s">
        <v>16</v>
      </c>
      <c r="AG106" s="524" t="s">
        <v>609</v>
      </c>
      <c r="AH106" s="141">
        <f>'Erwachsene-DOSB 2020'!W46*$BC$64</f>
        <v>6.3</v>
      </c>
      <c r="AI106" s="132">
        <f>'Erwachsene-DOSB 2020'!X46*$BC$64</f>
        <v>7.875</v>
      </c>
      <c r="AJ106" s="133">
        <f>'Erwachsene-DOSB 2020'!Y46*$BC$64</f>
        <v>9.4500000000000011</v>
      </c>
      <c r="AK106" s="134">
        <f>'Erwachsene-DOSB 2020'!Z46*$BC$64</f>
        <v>5.8500000000000005</v>
      </c>
      <c r="AL106" s="132">
        <f>'Erwachsene-DOSB 2020'!AA46*$BC$64</f>
        <v>7.65</v>
      </c>
      <c r="AM106" s="133">
        <f>'Erwachsene-DOSB 2020'!AB46*$BC$64</f>
        <v>9.2249999999999996</v>
      </c>
      <c r="AN106" s="134">
        <f>'Erwachsene-DOSB 2020'!AC46*$BC$64</f>
        <v>5.4</v>
      </c>
      <c r="AO106" s="132">
        <f>'Erwachsene-DOSB 2020'!AD46*$BC$64</f>
        <v>7.4249999999999998</v>
      </c>
      <c r="AP106" s="133">
        <f>'Erwachsene-DOSB 2020'!AE46*$BC$64</f>
        <v>9</v>
      </c>
      <c r="AQ106" s="134">
        <f>'Erwachsene-DOSB 2020'!AF46*$BC$64</f>
        <v>5.1749999999999998</v>
      </c>
      <c r="AR106" s="132">
        <f>'Erwachsene-DOSB 2020'!AG46*$BC$64</f>
        <v>6.9750000000000005</v>
      </c>
      <c r="AS106" s="133">
        <f>'Erwachsene-DOSB 2020'!AH46*$BC$64</f>
        <v>8.7750000000000004</v>
      </c>
      <c r="AT106" s="134">
        <f>'Erwachsene-DOSB 2020'!AI46*$BC$64</f>
        <v>4.7250000000000005</v>
      </c>
      <c r="AU106" s="132">
        <f>'Erwachsene-DOSB 2020'!AJ46*$BC$64</f>
        <v>6.5250000000000004</v>
      </c>
      <c r="AV106" s="133">
        <f>'Erwachsene-DOSB 2020'!AK46*$BC$64</f>
        <v>8.3250000000000011</v>
      </c>
      <c r="AW106" s="134">
        <f>'Erwachsene-DOSB 2020'!AL46*$BC$64</f>
        <v>4.5</v>
      </c>
      <c r="AX106" s="132">
        <f>'Erwachsene-DOSB 2020'!AM46*$BC$64</f>
        <v>6.3</v>
      </c>
      <c r="AY106" s="133">
        <f>'Erwachsene-DOSB 2020'!AN46*$BC$64</f>
        <v>8.1</v>
      </c>
      <c r="AZ106" s="180"/>
      <c r="BA106" s="181"/>
    </row>
    <row r="107" spans="1:53" ht="21.2" customHeight="1" x14ac:dyDescent="0.2">
      <c r="A107" s="902"/>
      <c r="B107"/>
      <c r="C107" s="845"/>
      <c r="D107" s="796"/>
      <c r="E107" s="801" t="s">
        <v>17</v>
      </c>
      <c r="F107" s="793" t="s">
        <v>26</v>
      </c>
      <c r="G107" s="826" t="s">
        <v>219</v>
      </c>
      <c r="H107" s="827"/>
      <c r="I107" s="828"/>
      <c r="J107" s="826" t="s">
        <v>96</v>
      </c>
      <c r="K107" s="827"/>
      <c r="L107" s="827"/>
      <c r="M107" s="827"/>
      <c r="N107" s="827"/>
      <c r="O107" s="827"/>
      <c r="P107" s="827"/>
      <c r="Q107" s="827"/>
      <c r="R107" s="827"/>
      <c r="S107" s="827"/>
      <c r="T107" s="827"/>
      <c r="U107" s="827"/>
      <c r="V107" s="827"/>
      <c r="W107" s="827"/>
      <c r="X107" s="828"/>
      <c r="Y107" s="182"/>
      <c r="Z107" s="188"/>
      <c r="AB107" s="902"/>
      <c r="AC107"/>
      <c r="AD107" s="845"/>
      <c r="AE107" s="796"/>
      <c r="AF107" s="801" t="s">
        <v>17</v>
      </c>
      <c r="AG107" s="793" t="s">
        <v>26</v>
      </c>
      <c r="AH107" s="826" t="s">
        <v>416</v>
      </c>
      <c r="AI107" s="827"/>
      <c r="AJ107" s="828"/>
      <c r="AK107" s="826" t="s">
        <v>415</v>
      </c>
      <c r="AL107" s="827"/>
      <c r="AM107" s="827"/>
      <c r="AN107" s="827"/>
      <c r="AO107" s="827"/>
      <c r="AP107" s="828"/>
      <c r="AQ107" s="826" t="s">
        <v>220</v>
      </c>
      <c r="AR107" s="827"/>
      <c r="AS107" s="827"/>
      <c r="AT107" s="827"/>
      <c r="AU107" s="827"/>
      <c r="AV107" s="828"/>
      <c r="AW107" s="826" t="s">
        <v>219</v>
      </c>
      <c r="AX107" s="827"/>
      <c r="AY107" s="828"/>
      <c r="AZ107" s="182"/>
      <c r="BA107" s="188"/>
    </row>
    <row r="108" spans="1:53" ht="21.2" customHeight="1" x14ac:dyDescent="0.2">
      <c r="A108" s="902"/>
      <c r="B108"/>
      <c r="C108" s="845"/>
      <c r="D108" s="796"/>
      <c r="E108" s="792"/>
      <c r="F108" s="794"/>
      <c r="G108" s="13">
        <f>'Erwachsene-DOSB 2020'!W15*$BC$66</f>
        <v>4.9874999999999998</v>
      </c>
      <c r="H108" s="12">
        <f>'Erwachsene-DOSB 2020'!X15*$BC$66</f>
        <v>5.4624999999999995</v>
      </c>
      <c r="I108" s="15">
        <f>'Erwachsene-DOSB 2020'!Y15*$BC$66</f>
        <v>5.9375</v>
      </c>
      <c r="J108" s="59">
        <f>'Erwachsene-DOSB 2020'!Z15*$BC$66</f>
        <v>4.9874999999999998</v>
      </c>
      <c r="K108" s="12">
        <f>'Erwachsene-DOSB 2020'!AA15*$BC$66</f>
        <v>5.6999999999999993</v>
      </c>
      <c r="L108" s="15">
        <f>'Erwachsene-DOSB 2020'!AB15*$BC$66</f>
        <v>6.6499999999999995</v>
      </c>
      <c r="M108" s="59">
        <f>'Erwachsene-DOSB 2020'!AC15*$BC$66</f>
        <v>4.75</v>
      </c>
      <c r="N108" s="12">
        <f>'Erwachsene-DOSB 2020'!AD15*$BC$66</f>
        <v>5.4624999999999995</v>
      </c>
      <c r="O108" s="15">
        <f>'Erwachsene-DOSB 2020'!AE15*$BC$66</f>
        <v>6.1749999999999998</v>
      </c>
      <c r="P108" s="59">
        <f>'Erwachsene-DOSB 2020'!AF15*$BC$66</f>
        <v>4.5125000000000002</v>
      </c>
      <c r="Q108" s="12">
        <f>'Erwachsene-DOSB 2020'!AG15*$BC$66</f>
        <v>5.2249999999999996</v>
      </c>
      <c r="R108" s="15">
        <f>'Erwachsene-DOSB 2020'!AH15*$BC$66</f>
        <v>5.9375</v>
      </c>
      <c r="S108" s="59">
        <f>'Erwachsene-DOSB 2020'!AI15*$BC$66</f>
        <v>4.2749999999999995</v>
      </c>
      <c r="T108" s="12">
        <f>'Erwachsene-DOSB 2020'!AJ15*$BC$66</f>
        <v>4.9874999999999998</v>
      </c>
      <c r="U108" s="15">
        <f>'Erwachsene-DOSB 2020'!AK15*$BC$66</f>
        <v>5.9375</v>
      </c>
      <c r="V108" s="59">
        <f>'Erwachsene-DOSB 2020'!AL15*$BC$66</f>
        <v>4.0374999999999996</v>
      </c>
      <c r="W108" s="12">
        <f>'Erwachsene-DOSB 2020'!AM15*$BC$66</f>
        <v>4.75</v>
      </c>
      <c r="X108" s="15">
        <f>'Erwachsene-DOSB 2020'!AN15*$BC$66</f>
        <v>5.6999999999999993</v>
      </c>
      <c r="Y108" s="182"/>
      <c r="Z108" s="188"/>
      <c r="AB108" s="902"/>
      <c r="AC108"/>
      <c r="AD108" s="845"/>
      <c r="AE108" s="796"/>
      <c r="AF108" s="792"/>
      <c r="AG108" s="794"/>
      <c r="AH108" s="13">
        <f>'Erwachsene-DOSB 2020'!W48*$BC$66</f>
        <v>5.6999999999999993</v>
      </c>
      <c r="AI108" s="12">
        <f>'Erwachsene-DOSB 2020'!X48*$BC$66</f>
        <v>6.4124999999999996</v>
      </c>
      <c r="AJ108" s="15">
        <f>'Erwachsene-DOSB 2020'!Y48*$BC$66</f>
        <v>7.125</v>
      </c>
      <c r="AK108" s="59">
        <f>'Erwachsene-DOSB 2020'!Z48*$BC$66</f>
        <v>5.9375</v>
      </c>
      <c r="AL108" s="12">
        <f>'Erwachsene-DOSB 2020'!AA48*$BC$66</f>
        <v>6.6499999999999995</v>
      </c>
      <c r="AM108" s="15">
        <f>'Erwachsene-DOSB 2020'!AB48*$BC$66</f>
        <v>7.6</v>
      </c>
      <c r="AN108" s="59">
        <f>'Erwachsene-DOSB 2020'!AC48*$BC$66</f>
        <v>5.6999999999999993</v>
      </c>
      <c r="AO108" s="12">
        <f>'Erwachsene-DOSB 2020'!AD48*$BC$66</f>
        <v>6.4124999999999996</v>
      </c>
      <c r="AP108" s="15">
        <f>'Erwachsene-DOSB 2020'!AE48*$BC$66</f>
        <v>7.125</v>
      </c>
      <c r="AQ108" s="59">
        <f>'Erwachsene-DOSB 2020'!AF48*$BC$66</f>
        <v>5.6999999999999993</v>
      </c>
      <c r="AR108" s="12">
        <f>'Erwachsene-DOSB 2020'!AG48*$BC$66</f>
        <v>6.6499999999999995</v>
      </c>
      <c r="AS108" s="15">
        <f>'Erwachsene-DOSB 2020'!AH48*$BC$66</f>
        <v>7.6</v>
      </c>
      <c r="AT108" s="59">
        <f>'Erwachsene-DOSB 2020'!AI48*$BC$66</f>
        <v>5.4624999999999995</v>
      </c>
      <c r="AU108" s="12">
        <f>'Erwachsene-DOSB 2020'!AJ48*$BC$66</f>
        <v>6.4124999999999996</v>
      </c>
      <c r="AV108" s="15">
        <f>'Erwachsene-DOSB 2020'!AK48*$BC$66</f>
        <v>7.125</v>
      </c>
      <c r="AW108" s="59">
        <f>'Erwachsene-DOSB 2020'!AL48*$BC$66</f>
        <v>5.6999999999999993</v>
      </c>
      <c r="AX108" s="12">
        <f>'Erwachsene-DOSB 2020'!AM48*$BC$66</f>
        <v>6.4124999999999996</v>
      </c>
      <c r="AY108" s="15">
        <f>'Erwachsene-DOSB 2020'!AN48*$BC$66</f>
        <v>7.3624999999999998</v>
      </c>
      <c r="AZ108" s="182"/>
      <c r="BA108" s="188"/>
    </row>
    <row r="109" spans="1:53" ht="21.2" customHeight="1" x14ac:dyDescent="0.2">
      <c r="A109" s="902"/>
      <c r="B109"/>
      <c r="C109" s="845"/>
      <c r="D109" s="796"/>
      <c r="E109" s="106" t="s">
        <v>21</v>
      </c>
      <c r="F109" s="161" t="s">
        <v>27</v>
      </c>
      <c r="G109" s="13">
        <f t="shared" ref="G109:X109" si="8">G108*$BC$67</f>
        <v>8.4787499999999998</v>
      </c>
      <c r="H109" s="12">
        <f t="shared" si="8"/>
        <v>9.286249999999999</v>
      </c>
      <c r="I109" s="15">
        <f t="shared" si="8"/>
        <v>10.09375</v>
      </c>
      <c r="J109" s="13">
        <f t="shared" si="8"/>
        <v>8.4787499999999998</v>
      </c>
      <c r="K109" s="12">
        <f t="shared" si="8"/>
        <v>9.6899999999999977</v>
      </c>
      <c r="L109" s="15">
        <f t="shared" si="8"/>
        <v>11.304999999999998</v>
      </c>
      <c r="M109" s="13">
        <f t="shared" si="8"/>
        <v>8.0749999999999993</v>
      </c>
      <c r="N109" s="12">
        <f t="shared" si="8"/>
        <v>9.286249999999999</v>
      </c>
      <c r="O109" s="15">
        <f t="shared" si="8"/>
        <v>10.497499999999999</v>
      </c>
      <c r="P109" s="13">
        <f t="shared" si="8"/>
        <v>7.6712499999999997</v>
      </c>
      <c r="Q109" s="12">
        <f t="shared" si="8"/>
        <v>8.8824999999999985</v>
      </c>
      <c r="R109" s="15">
        <f t="shared" si="8"/>
        <v>10.09375</v>
      </c>
      <c r="S109" s="13">
        <f t="shared" si="8"/>
        <v>7.2674999999999992</v>
      </c>
      <c r="T109" s="12">
        <f t="shared" si="8"/>
        <v>8.4787499999999998</v>
      </c>
      <c r="U109" s="15">
        <f t="shared" si="8"/>
        <v>10.09375</v>
      </c>
      <c r="V109" s="13">
        <f t="shared" si="8"/>
        <v>6.8637499999999996</v>
      </c>
      <c r="W109" s="12">
        <f t="shared" si="8"/>
        <v>8.0749999999999993</v>
      </c>
      <c r="X109" s="15">
        <f t="shared" si="8"/>
        <v>9.6899999999999977</v>
      </c>
      <c r="Y109" s="182"/>
      <c r="Z109" s="188"/>
      <c r="AB109" s="902"/>
      <c r="AC109"/>
      <c r="AD109" s="845"/>
      <c r="AE109" s="796"/>
      <c r="AF109" s="106" t="s">
        <v>21</v>
      </c>
      <c r="AG109" s="161" t="s">
        <v>27</v>
      </c>
      <c r="AH109" s="13">
        <f t="shared" ref="AH109:AY109" si="9">AH108*$BC$67</f>
        <v>9.6899999999999977</v>
      </c>
      <c r="AI109" s="12">
        <f t="shared" si="9"/>
        <v>10.901249999999999</v>
      </c>
      <c r="AJ109" s="15">
        <f t="shared" si="9"/>
        <v>12.112499999999999</v>
      </c>
      <c r="AK109" s="13">
        <f t="shared" si="9"/>
        <v>10.09375</v>
      </c>
      <c r="AL109" s="12">
        <f t="shared" si="9"/>
        <v>11.304999999999998</v>
      </c>
      <c r="AM109" s="15">
        <f t="shared" si="9"/>
        <v>12.92</v>
      </c>
      <c r="AN109" s="13">
        <f t="shared" si="9"/>
        <v>9.6899999999999977</v>
      </c>
      <c r="AO109" s="12">
        <f t="shared" si="9"/>
        <v>10.901249999999999</v>
      </c>
      <c r="AP109" s="15">
        <f t="shared" si="9"/>
        <v>12.112499999999999</v>
      </c>
      <c r="AQ109" s="13">
        <f t="shared" si="9"/>
        <v>9.6899999999999977</v>
      </c>
      <c r="AR109" s="12">
        <f t="shared" si="9"/>
        <v>11.304999999999998</v>
      </c>
      <c r="AS109" s="15">
        <f t="shared" si="9"/>
        <v>12.92</v>
      </c>
      <c r="AT109" s="13">
        <f t="shared" si="9"/>
        <v>9.286249999999999</v>
      </c>
      <c r="AU109" s="12">
        <f t="shared" si="9"/>
        <v>10.901249999999999</v>
      </c>
      <c r="AV109" s="15">
        <f t="shared" si="9"/>
        <v>12.112499999999999</v>
      </c>
      <c r="AW109" s="13">
        <f t="shared" si="9"/>
        <v>9.6899999999999977</v>
      </c>
      <c r="AX109" s="12">
        <f t="shared" si="9"/>
        <v>10.901249999999999</v>
      </c>
      <c r="AY109" s="15">
        <f t="shared" si="9"/>
        <v>12.516249999999999</v>
      </c>
      <c r="AZ109" s="182"/>
      <c r="BA109" s="188"/>
    </row>
    <row r="110" spans="1:53" ht="21.2" customHeight="1" thickBot="1" x14ac:dyDescent="0.25">
      <c r="A110" s="902"/>
      <c r="B110"/>
      <c r="C110" s="845"/>
      <c r="D110" s="796"/>
      <c r="E110" s="106" t="s">
        <v>22</v>
      </c>
      <c r="F110" s="2" t="s">
        <v>92</v>
      </c>
      <c r="G110" s="13">
        <f>'Erwachsene-DOSB 2020'!W18*$BC$68</f>
        <v>0.88000000000000012</v>
      </c>
      <c r="H110" s="12">
        <f>'Erwachsene-DOSB 2020'!X18*$BC$68</f>
        <v>1.08</v>
      </c>
      <c r="I110" s="15">
        <f>'Erwachsene-DOSB 2020'!Y18*$BC$68</f>
        <v>1.2800000000000002</v>
      </c>
      <c r="J110" s="59">
        <f>'Erwachsene-DOSB 2020'!Z18*$BC$68</f>
        <v>0.8</v>
      </c>
      <c r="K110" s="680">
        <f>'Erwachsene-DOSB 2020'!AA18*$BC$68</f>
        <v>1.04</v>
      </c>
      <c r="L110" s="681">
        <f>'Erwachsene-DOSB 2020'!AB18*$BC$68</f>
        <v>1.2400000000000002</v>
      </c>
      <c r="M110" s="59">
        <f>'Erwachsene-DOSB 2020'!AC18*$BC$68</f>
        <v>0.76</v>
      </c>
      <c r="N110" s="12">
        <f>'Erwachsene-DOSB 2020'!AD18*$BC$68</f>
        <v>0.96</v>
      </c>
      <c r="O110" s="15">
        <f>'Erwachsene-DOSB 2020'!AE18*$BC$68</f>
        <v>1.1599999999999999</v>
      </c>
      <c r="P110" s="59">
        <f>'Erwachsene-DOSB 2020'!AF18*$BC$68</f>
        <v>0.76</v>
      </c>
      <c r="Q110" s="12">
        <f>'Erwachsene-DOSB 2020'!AG18*$BC$68</f>
        <v>0.96</v>
      </c>
      <c r="R110" s="15">
        <f>'Erwachsene-DOSB 2020'!AH18*$BC$68</f>
        <v>1.1599999999999999</v>
      </c>
      <c r="S110" s="59">
        <f>'Erwachsene-DOSB 2020'!AI18*$BC$68</f>
        <v>0.72000000000000008</v>
      </c>
      <c r="T110" s="12">
        <f>'Erwachsene-DOSB 2020'!AJ18*$BC$68</f>
        <v>0.91999999999999993</v>
      </c>
      <c r="U110" s="15">
        <f>'Erwachsene-DOSB 2020'!AK18*$BC$68</f>
        <v>1.1199999999999999</v>
      </c>
      <c r="V110" s="59">
        <f>'Erwachsene-DOSB 2020'!AL18*$BC$68</f>
        <v>0.72000000000000008</v>
      </c>
      <c r="W110" s="12">
        <f>'Erwachsene-DOSB 2020'!AM18*$BC$68</f>
        <v>0.91999999999999993</v>
      </c>
      <c r="X110" s="15">
        <f>'Erwachsene-DOSB 2020'!AN18*$BC$68</f>
        <v>1.08</v>
      </c>
      <c r="Y110" s="186"/>
      <c r="Z110" s="187"/>
      <c r="AB110" s="902"/>
      <c r="AC110"/>
      <c r="AD110" s="845"/>
      <c r="AE110" s="796"/>
      <c r="AF110" s="106" t="s">
        <v>22</v>
      </c>
      <c r="AG110" s="2" t="s">
        <v>92</v>
      </c>
      <c r="AH110" s="13">
        <f>'Erwachsene-DOSB 2020'!W51*$BC$68</f>
        <v>1.1599999999999999</v>
      </c>
      <c r="AI110" s="12">
        <f>'Erwachsene-DOSB 2020'!X51*$BC$68</f>
        <v>1.4000000000000001</v>
      </c>
      <c r="AJ110" s="15">
        <f>'Erwachsene-DOSB 2020'!Y51*$BC$68</f>
        <v>1.64</v>
      </c>
      <c r="AK110" s="679">
        <f>'Erwachsene-DOSB 2020'!Z51*$BC$68</f>
        <v>1.1199999999999999</v>
      </c>
      <c r="AL110" s="680">
        <f>'Erwachsene-DOSB 2020'!AA51*$BC$68</f>
        <v>1.36</v>
      </c>
      <c r="AM110" s="681">
        <f>'Erwachsene-DOSB 2020'!AB51*$BC$68</f>
        <v>1.6</v>
      </c>
      <c r="AN110" s="679">
        <f>'Erwachsene-DOSB 2020'!AC51*$BC$68</f>
        <v>1.08</v>
      </c>
      <c r="AO110" s="680">
        <f>'Erwachsene-DOSB 2020'!AD51*$BC$68</f>
        <v>1.32</v>
      </c>
      <c r="AP110" s="681">
        <f>'Erwachsene-DOSB 2020'!AE51*$BC$68</f>
        <v>1.56</v>
      </c>
      <c r="AQ110" s="59">
        <f>'Erwachsene-DOSB 2020'!AF51*$BC$68</f>
        <v>1.04</v>
      </c>
      <c r="AR110" s="12">
        <f>'Erwachsene-DOSB 2020'!AG51*$BC$68</f>
        <v>1.2800000000000002</v>
      </c>
      <c r="AS110" s="15">
        <f>'Erwachsene-DOSB 2020'!AH51*$BC$68</f>
        <v>1.52</v>
      </c>
      <c r="AT110" s="59">
        <f>'Erwachsene-DOSB 2020'!AI51*$BC$68</f>
        <v>1.04</v>
      </c>
      <c r="AU110" s="12">
        <f>'Erwachsene-DOSB 2020'!AJ51*$BC$68</f>
        <v>1.2800000000000002</v>
      </c>
      <c r="AV110" s="15">
        <f>'Erwachsene-DOSB 2020'!AK51*$BC$68</f>
        <v>1.52</v>
      </c>
      <c r="AW110" s="59">
        <f>'Erwachsene-DOSB 2020'!AL51*$BC$68</f>
        <v>1</v>
      </c>
      <c r="AX110" s="12">
        <f>'Erwachsene-DOSB 2020'!AM51*$BC$68</f>
        <v>1.2400000000000002</v>
      </c>
      <c r="AY110" s="15">
        <f>'Erwachsene-DOSB 2020'!AN51*$BC$68</f>
        <v>1.4800000000000002</v>
      </c>
      <c r="AZ110" s="186"/>
      <c r="BA110" s="187"/>
    </row>
    <row r="111" spans="1:53" ht="21.2" customHeight="1" x14ac:dyDescent="0.2">
      <c r="A111" s="902"/>
      <c r="B111"/>
      <c r="C111" s="843">
        <v>3</v>
      </c>
      <c r="D111" s="795" t="s">
        <v>66</v>
      </c>
      <c r="E111" s="791" t="s">
        <v>16</v>
      </c>
      <c r="F111" s="822" t="s">
        <v>156</v>
      </c>
      <c r="G111" s="971" t="s">
        <v>194</v>
      </c>
      <c r="H111" s="972"/>
      <c r="I111" s="972"/>
      <c r="J111" s="972"/>
      <c r="K111" s="972"/>
      <c r="L111" s="972"/>
      <c r="M111" s="972"/>
      <c r="N111" s="972"/>
      <c r="O111" s="972"/>
      <c r="P111" s="972"/>
      <c r="Q111" s="972"/>
      <c r="R111" s="972"/>
      <c r="S111" s="972"/>
      <c r="T111" s="972"/>
      <c r="U111" s="972"/>
      <c r="V111" s="972"/>
      <c r="W111" s="972"/>
      <c r="X111" s="973"/>
      <c r="Y111" s="180"/>
      <c r="Z111" s="181"/>
      <c r="AB111" s="902"/>
      <c r="AC111"/>
      <c r="AD111" s="843">
        <v>3</v>
      </c>
      <c r="AE111" s="795" t="s">
        <v>66</v>
      </c>
      <c r="AF111" s="791" t="s">
        <v>16</v>
      </c>
      <c r="AG111" s="822" t="s">
        <v>156</v>
      </c>
      <c r="AH111" s="971" t="s">
        <v>194</v>
      </c>
      <c r="AI111" s="972"/>
      <c r="AJ111" s="972"/>
      <c r="AK111" s="972"/>
      <c r="AL111" s="972"/>
      <c r="AM111" s="972"/>
      <c r="AN111" s="972"/>
      <c r="AO111" s="972"/>
      <c r="AP111" s="972"/>
      <c r="AQ111" s="972"/>
      <c r="AR111" s="972"/>
      <c r="AS111" s="972"/>
      <c r="AT111" s="972"/>
      <c r="AU111" s="972"/>
      <c r="AV111" s="972"/>
      <c r="AW111" s="972"/>
      <c r="AX111" s="972"/>
      <c r="AY111" s="973"/>
      <c r="AZ111" s="180"/>
      <c r="BA111" s="181"/>
    </row>
    <row r="112" spans="1:53" ht="21.2" customHeight="1" x14ac:dyDescent="0.2">
      <c r="A112" s="902"/>
      <c r="B112"/>
      <c r="C112" s="845"/>
      <c r="D112" s="796"/>
      <c r="E112" s="792"/>
      <c r="F112" s="794"/>
      <c r="G112" s="69">
        <f>'Erwachsene-DOSB 2020'!W21*$BC$70</f>
        <v>14.950000000000001</v>
      </c>
      <c r="H112" s="228">
        <f>'Erwachsene-DOSB 2020'!X21*$BC$70</f>
        <v>13.39</v>
      </c>
      <c r="I112" s="229">
        <f>'Erwachsene-DOSB 2020'!Y21*$BC$70</f>
        <v>11.83</v>
      </c>
      <c r="J112" s="230">
        <f>'Erwachsene-DOSB 2020'!Z21*$BC$70</f>
        <v>15.47</v>
      </c>
      <c r="K112" s="228">
        <f>'Erwachsene-DOSB 2020'!AA21*$BC$70</f>
        <v>13.91</v>
      </c>
      <c r="L112" s="229">
        <f>'Erwachsene-DOSB 2020'!AB21*$BC$70</f>
        <v>12.35</v>
      </c>
      <c r="M112" s="230">
        <f>'Erwachsene-DOSB 2020'!AC21*$BC$70</f>
        <v>16.12</v>
      </c>
      <c r="N112" s="228">
        <f>'Erwachsene-DOSB 2020'!AD21*$BC$70</f>
        <v>14.559999999999999</v>
      </c>
      <c r="O112" s="229">
        <f>'Erwachsene-DOSB 2020'!AE21*$BC$70</f>
        <v>12.870000000000001</v>
      </c>
      <c r="P112" s="230">
        <f>'Erwachsene-DOSB 2020'!AF21*$BC$70</f>
        <v>16.38</v>
      </c>
      <c r="Q112" s="228">
        <f>'Erwachsene-DOSB 2020'!AG21*$BC$70</f>
        <v>14.82</v>
      </c>
      <c r="R112" s="229">
        <f>'Erwachsene-DOSB 2020'!AH21*$BC$70</f>
        <v>13.26</v>
      </c>
      <c r="S112" s="230">
        <f>'Erwachsene-DOSB 2020'!AI21*$BC$70</f>
        <v>16.64</v>
      </c>
      <c r="T112" s="228">
        <f>'Erwachsene-DOSB 2020'!AJ21*$BC$70</f>
        <v>15.08</v>
      </c>
      <c r="U112" s="229">
        <f>'Erwachsene-DOSB 2020'!AK21*$BC$70</f>
        <v>13.520000000000001</v>
      </c>
      <c r="V112" s="230">
        <f>'Erwachsene-DOSB 2020'!AL21*$BC$70</f>
        <v>16.900000000000002</v>
      </c>
      <c r="W112" s="228">
        <f>'Erwachsene-DOSB 2020'!AM21*$BC$70</f>
        <v>15.340000000000002</v>
      </c>
      <c r="X112" s="229">
        <f>'Erwachsene-DOSB 2020'!AN21*$BC$70</f>
        <v>13.78</v>
      </c>
      <c r="Y112" s="182"/>
      <c r="Z112" s="188"/>
      <c r="AB112" s="902"/>
      <c r="AC112"/>
      <c r="AD112" s="845"/>
      <c r="AE112" s="796"/>
      <c r="AF112" s="792"/>
      <c r="AG112" s="794"/>
      <c r="AH112" s="69">
        <f>'Erwachsene-DOSB 2020'!W54*$BC$70</f>
        <v>13</v>
      </c>
      <c r="AI112" s="228">
        <f>'Erwachsene-DOSB 2020'!X54*$BC$70</f>
        <v>11.57</v>
      </c>
      <c r="AJ112" s="229">
        <f>'Erwachsene-DOSB 2020'!Y54*$BC$70</f>
        <v>10.270000000000001</v>
      </c>
      <c r="AK112" s="230">
        <f>'Erwachsene-DOSB 2020'!Z54*$BC$70</f>
        <v>13.39</v>
      </c>
      <c r="AL112" s="228">
        <f>'Erwachsene-DOSB 2020'!AA54*$BC$70</f>
        <v>11.83</v>
      </c>
      <c r="AM112" s="229">
        <f>'Erwachsene-DOSB 2020'!AB54*$BC$70</f>
        <v>10.66</v>
      </c>
      <c r="AN112" s="230">
        <f>'Erwachsene-DOSB 2020'!AC54*$BC$70</f>
        <v>13.65</v>
      </c>
      <c r="AO112" s="228">
        <f>'Erwachsene-DOSB 2020'!AD54*$BC$70</f>
        <v>12.22</v>
      </c>
      <c r="AP112" s="229">
        <f>'Erwachsene-DOSB 2020'!AE54*$BC$70</f>
        <v>11.05</v>
      </c>
      <c r="AQ112" s="230">
        <f>'Erwachsene-DOSB 2020'!AF54*$BC$70</f>
        <v>14.040000000000001</v>
      </c>
      <c r="AR112" s="228">
        <f>'Erwachsene-DOSB 2020'!AG54*$BC$70</f>
        <v>12.61</v>
      </c>
      <c r="AS112" s="229">
        <f>'Erwachsene-DOSB 2020'!AH54*$BC$70</f>
        <v>11.440000000000001</v>
      </c>
      <c r="AT112" s="230">
        <f>'Erwachsene-DOSB 2020'!AI54*$BC$70</f>
        <v>14.559999999999999</v>
      </c>
      <c r="AU112" s="228">
        <f>'Erwachsene-DOSB 2020'!AJ54*$BC$70</f>
        <v>13.26</v>
      </c>
      <c r="AV112" s="229">
        <f>'Erwachsene-DOSB 2020'!AK54*$BC$70</f>
        <v>11.83</v>
      </c>
      <c r="AW112" s="230">
        <f>'Erwachsene-DOSB 2020'!AL54*$BC$70</f>
        <v>15.209999999999999</v>
      </c>
      <c r="AX112" s="228">
        <f>'Erwachsene-DOSB 2020'!AM54*$BC$70</f>
        <v>13.91</v>
      </c>
      <c r="AY112" s="229">
        <f>'Erwachsene-DOSB 2020'!AN54*$BC$70</f>
        <v>12.48</v>
      </c>
      <c r="AZ112" s="182"/>
      <c r="BA112" s="188"/>
    </row>
    <row r="113" spans="1:53" ht="21.2" customHeight="1" x14ac:dyDescent="0.2">
      <c r="A113" s="902"/>
      <c r="B113"/>
      <c r="C113" s="845"/>
      <c r="D113" s="796"/>
      <c r="E113" s="106" t="s">
        <v>17</v>
      </c>
      <c r="F113" s="27" t="s">
        <v>158</v>
      </c>
      <c r="G113" s="69">
        <f>'Erwachsene-DOSB 2020'!W22*$BC$71</f>
        <v>57.2</v>
      </c>
      <c r="H113" s="228">
        <f>'Erwachsene-DOSB 2020'!X22*$BC$71</f>
        <v>45.5</v>
      </c>
      <c r="I113" s="229">
        <f>'Erwachsene-DOSB 2020'!Y22*$BC$71</f>
        <v>32.5</v>
      </c>
      <c r="J113" s="230">
        <f>'Erwachsene-DOSB 2020'!Z22*$BC$71</f>
        <v>62.400000000000006</v>
      </c>
      <c r="K113" s="228">
        <f>'Erwachsene-DOSB 2020'!AA22*$BC$71</f>
        <v>50.7</v>
      </c>
      <c r="L113" s="229">
        <f>'Erwachsene-DOSB 2020'!AB22*$BC$71</f>
        <v>36.4</v>
      </c>
      <c r="M113" s="230">
        <f>'Erwachsene-DOSB 2020'!AC22*$BC$71</f>
        <v>66.95</v>
      </c>
      <c r="N113" s="228">
        <f>'Erwachsene-DOSB 2020'!AD22*$BC$71</f>
        <v>55.25</v>
      </c>
      <c r="O113" s="229">
        <f>'Erwachsene-DOSB 2020'!AE22*$BC$71</f>
        <v>39.65</v>
      </c>
      <c r="P113" s="230">
        <f>'Erwachsene-DOSB 2020'!AF22*$BC$71</f>
        <v>70.850000000000009</v>
      </c>
      <c r="Q113" s="228">
        <f>'Erwachsene-DOSB 2020'!AG22*$BC$71</f>
        <v>57.85</v>
      </c>
      <c r="R113" s="229">
        <f>'Erwachsene-DOSB 2020'!AH22*$BC$71</f>
        <v>42.25</v>
      </c>
      <c r="S113" s="230">
        <f>'Erwachsene-DOSB 2020'!AI22*$BC$71</f>
        <v>73.45</v>
      </c>
      <c r="T113" s="228">
        <f>'Erwachsene-DOSB 2020'!AJ22*$BC$71</f>
        <v>60.45</v>
      </c>
      <c r="U113" s="229">
        <f>'Erwachsene-DOSB 2020'!AK22*$BC$71</f>
        <v>44.85</v>
      </c>
      <c r="V113" s="230">
        <f>'Erwachsene-DOSB 2020'!AL22*$BC$71</f>
        <v>76.7</v>
      </c>
      <c r="W113" s="228">
        <f>'Erwachsene-DOSB 2020'!AM22*$BC$71</f>
        <v>62.400000000000006</v>
      </c>
      <c r="X113" s="229">
        <f>'Erwachsene-DOSB 2020'!AN22*$BC$71</f>
        <v>46.800000000000004</v>
      </c>
      <c r="Y113" s="182"/>
      <c r="Z113" s="188"/>
      <c r="AB113" s="902"/>
      <c r="AC113"/>
      <c r="AD113" s="845"/>
      <c r="AE113" s="796"/>
      <c r="AF113" s="106" t="s">
        <v>17</v>
      </c>
      <c r="AG113" s="27" t="s">
        <v>158</v>
      </c>
      <c r="AH113" s="69">
        <f>'Erwachsene-DOSB 2020'!W55*$BC$71</f>
        <v>54.6</v>
      </c>
      <c r="AI113" s="228">
        <f>'Erwachsene-DOSB 2020'!X55*$BC$71</f>
        <v>42.25</v>
      </c>
      <c r="AJ113" s="229">
        <f>'Erwachsene-DOSB 2020'!Y55*$BC$71</f>
        <v>26.650000000000002</v>
      </c>
      <c r="AK113" s="230">
        <f>'Erwachsene-DOSB 2020'!Z55*$BC$71</f>
        <v>58.5</v>
      </c>
      <c r="AL113" s="228">
        <f>'Erwachsene-DOSB 2020'!AA55*$BC$71</f>
        <v>45.5</v>
      </c>
      <c r="AM113" s="229">
        <f>'Erwachsene-DOSB 2020'!AB55*$BC$71</f>
        <v>29.900000000000002</v>
      </c>
      <c r="AN113" s="230">
        <f>'Erwachsene-DOSB 2020'!AC55*$BC$71</f>
        <v>63.7</v>
      </c>
      <c r="AO113" s="228">
        <f>'Erwachsene-DOSB 2020'!AD55*$BC$71</f>
        <v>48.1</v>
      </c>
      <c r="AP113" s="229">
        <f>'Erwachsene-DOSB 2020'!AE55*$BC$71</f>
        <v>32.5</v>
      </c>
      <c r="AQ113" s="230">
        <f>'Erwachsene-DOSB 2020'!AF55*$BC$71</f>
        <v>66.3</v>
      </c>
      <c r="AR113" s="228">
        <f>'Erwachsene-DOSB 2020'!AG55*$BC$71</f>
        <v>50.7</v>
      </c>
      <c r="AS113" s="229">
        <f>'Erwachsene-DOSB 2020'!AH55*$BC$71</f>
        <v>35.1</v>
      </c>
      <c r="AT113" s="230">
        <f>'Erwachsene-DOSB 2020'!AI55*$BC$71</f>
        <v>68.25</v>
      </c>
      <c r="AU113" s="228">
        <f>'Erwachsene-DOSB 2020'!AJ55*$BC$71</f>
        <v>52.65</v>
      </c>
      <c r="AV113" s="229">
        <f>'Erwachsene-DOSB 2020'!AK55*$BC$71</f>
        <v>37.050000000000004</v>
      </c>
      <c r="AW113" s="230">
        <f>'Erwachsene-DOSB 2020'!AL55*$BC$71</f>
        <v>71.5</v>
      </c>
      <c r="AX113" s="228">
        <f>'Erwachsene-DOSB 2020'!AM55*$BC$71</f>
        <v>55.9</v>
      </c>
      <c r="AY113" s="229">
        <f>'Erwachsene-DOSB 2020'!AN55*$BC$71</f>
        <v>40.300000000000004</v>
      </c>
      <c r="AZ113" s="182"/>
      <c r="BA113" s="188"/>
    </row>
    <row r="114" spans="1:53" ht="21.2" customHeight="1" thickBot="1" x14ac:dyDescent="0.25">
      <c r="A114" s="902"/>
      <c r="B114"/>
      <c r="C114" s="845"/>
      <c r="D114" s="796"/>
      <c r="E114" s="106" t="s">
        <v>21</v>
      </c>
      <c r="F114" s="27" t="s">
        <v>437</v>
      </c>
      <c r="G114" s="234">
        <f>'Erwachsene-DOSB 2020'!W23*$BC$72</f>
        <v>33.550000000000004</v>
      </c>
      <c r="H114" s="231">
        <f>'Erwachsene-DOSB 2020'!X23*$BC$72</f>
        <v>29.700000000000003</v>
      </c>
      <c r="I114" s="232">
        <f>'Erwachsene-DOSB 2020'!Y23*$BC$72</f>
        <v>25.3</v>
      </c>
      <c r="J114" s="233">
        <f>'Erwachsene-DOSB 2020'!Z23*$BC$72</f>
        <v>35.200000000000003</v>
      </c>
      <c r="K114" s="231">
        <f>'Erwachsene-DOSB 2020'!AA23*$BC$72</f>
        <v>30.800000000000004</v>
      </c>
      <c r="L114" s="232">
        <f>'Erwachsene-DOSB 2020'!AB23*$BC$72</f>
        <v>25.85</v>
      </c>
      <c r="M114" s="233">
        <f>'Erwachsene-DOSB 2020'!AC23*$BC$72</f>
        <v>36.85</v>
      </c>
      <c r="N114" s="231">
        <f>'Erwachsene-DOSB 2020'!AD23*$BC$72</f>
        <v>31.900000000000002</v>
      </c>
      <c r="O114" s="232">
        <f>'Erwachsene-DOSB 2020'!AE23*$BC$72</f>
        <v>26.400000000000002</v>
      </c>
      <c r="P114" s="233">
        <f>'Erwachsene-DOSB 2020'!AF23*$BC$72</f>
        <v>38.5</v>
      </c>
      <c r="Q114" s="231">
        <f>'Erwachsene-DOSB 2020'!AG23*$BC$72</f>
        <v>33</v>
      </c>
      <c r="R114" s="232">
        <f>'Erwachsene-DOSB 2020'!AH23*$BC$72</f>
        <v>27.500000000000004</v>
      </c>
      <c r="S114" s="233">
        <f>'Erwachsene-DOSB 2020'!AI23*$BC$72</f>
        <v>39.6</v>
      </c>
      <c r="T114" s="231">
        <f>'Erwachsene-DOSB 2020'!AJ23*$BC$72</f>
        <v>34.1</v>
      </c>
      <c r="U114" s="232">
        <f>'Erwachsene-DOSB 2020'!AK23*$BC$72</f>
        <v>28.05</v>
      </c>
      <c r="V114" s="233">
        <f>'Erwachsene-DOSB 2020'!AL23*$BC$72</f>
        <v>41.800000000000004</v>
      </c>
      <c r="W114" s="231">
        <f>'Erwachsene-DOSB 2020'!AM23*$BC$72</f>
        <v>35.200000000000003</v>
      </c>
      <c r="X114" s="232">
        <f>'Erwachsene-DOSB 2020'!AN23*$BC$72</f>
        <v>29.150000000000002</v>
      </c>
      <c r="Y114" s="186"/>
      <c r="Z114" s="187"/>
      <c r="AB114" s="902"/>
      <c r="AC114"/>
      <c r="AD114" s="845"/>
      <c r="AE114" s="796"/>
      <c r="AF114" s="106" t="s">
        <v>21</v>
      </c>
      <c r="AG114" s="27" t="s">
        <v>437</v>
      </c>
      <c r="AH114" s="234">
        <f>'Erwachsene-DOSB 2020'!W56*$BC$72</f>
        <v>31.35</v>
      </c>
      <c r="AI114" s="231">
        <f>'Erwachsene-DOSB 2020'!X56*$BC$72</f>
        <v>25.3</v>
      </c>
      <c r="AJ114" s="232">
        <f>'Erwachsene-DOSB 2020'!Y56*$BC$72</f>
        <v>18.700000000000003</v>
      </c>
      <c r="AK114" s="233">
        <f>'Erwachsene-DOSB 2020'!Z56*$BC$72</f>
        <v>33</v>
      </c>
      <c r="AL114" s="231">
        <f>'Erwachsene-DOSB 2020'!AA56*$BC$72</f>
        <v>26.400000000000002</v>
      </c>
      <c r="AM114" s="232">
        <f>'Erwachsene-DOSB 2020'!AB56*$BC$72</f>
        <v>19.8</v>
      </c>
      <c r="AN114" s="233">
        <f>'Erwachsene-DOSB 2020'!AC56*$BC$72</f>
        <v>35.200000000000003</v>
      </c>
      <c r="AO114" s="231">
        <f>'Erwachsene-DOSB 2020'!AD56*$BC$72</f>
        <v>27.500000000000004</v>
      </c>
      <c r="AP114" s="232">
        <f>'Erwachsene-DOSB 2020'!AE56*$BC$72</f>
        <v>20.350000000000001</v>
      </c>
      <c r="AQ114" s="233">
        <f>'Erwachsene-DOSB 2020'!AF56*$BC$72</f>
        <v>36.85</v>
      </c>
      <c r="AR114" s="231">
        <f>'Erwachsene-DOSB 2020'!AG56*$BC$72</f>
        <v>28.6</v>
      </c>
      <c r="AS114" s="232">
        <f>'Erwachsene-DOSB 2020'!AH56*$BC$72</f>
        <v>20.900000000000002</v>
      </c>
      <c r="AT114" s="233">
        <f>'Erwachsene-DOSB 2020'!AI56*$BC$72</f>
        <v>38.5</v>
      </c>
      <c r="AU114" s="231">
        <f>'Erwachsene-DOSB 2020'!AJ56*$BC$72</f>
        <v>29.700000000000003</v>
      </c>
      <c r="AV114" s="232">
        <f>'Erwachsene-DOSB 2020'!AK56*$BC$72</f>
        <v>21.450000000000003</v>
      </c>
      <c r="AW114" s="233">
        <f>'Erwachsene-DOSB 2020'!AL56*$BC$72</f>
        <v>39.6</v>
      </c>
      <c r="AX114" s="231">
        <f>'Erwachsene-DOSB 2020'!AM56*$BC$72</f>
        <v>31.35</v>
      </c>
      <c r="AY114" s="232">
        <f>'Erwachsene-DOSB 2020'!AN56*$BC$72</f>
        <v>22</v>
      </c>
      <c r="AZ114" s="186"/>
      <c r="BA114" s="187"/>
    </row>
    <row r="115" spans="1:53" ht="21.2" customHeight="1" x14ac:dyDescent="0.2">
      <c r="A115" s="902"/>
      <c r="B115"/>
      <c r="C115" s="843">
        <v>4</v>
      </c>
      <c r="D115" s="795" t="s">
        <v>67</v>
      </c>
      <c r="E115" s="601" t="s">
        <v>16</v>
      </c>
      <c r="F115" s="22" t="s">
        <v>439</v>
      </c>
      <c r="G115" s="141">
        <f>'Erwachsene-DOSB 2020'!W25*$BC$73</f>
        <v>0.58500000000000008</v>
      </c>
      <c r="H115" s="132">
        <f>'Erwachsene-DOSB 2020'!X25*$BC$73</f>
        <v>0.65</v>
      </c>
      <c r="I115" s="133">
        <f>'Erwachsene-DOSB 2020'!Y25*$BC$73</f>
        <v>0.71500000000000008</v>
      </c>
      <c r="J115" s="134">
        <f>'Erwachsene-DOSB 2020'!Z25*$BC$73</f>
        <v>0.55249999999999999</v>
      </c>
      <c r="K115" s="132">
        <f>'Erwachsene-DOSB 2020'!AA25*$BC$73</f>
        <v>0.61749999999999994</v>
      </c>
      <c r="L115" s="133">
        <f>'Erwachsene-DOSB 2020'!AB25*$BC$73</f>
        <v>0.68250000000000011</v>
      </c>
      <c r="M115" s="134">
        <f>'Erwachsene-DOSB 2020'!AC25*$BC$73</f>
        <v>0.52</v>
      </c>
      <c r="N115" s="132">
        <f>'Erwachsene-DOSB 2020'!AD25*$BC$73</f>
        <v>0.58500000000000008</v>
      </c>
      <c r="O115" s="133">
        <f>'Erwachsene-DOSB 2020'!AE25*$BC$73</f>
        <v>0.65</v>
      </c>
      <c r="P115" s="134">
        <f>'Erwachsene-DOSB 2020'!AF25*$BC$73</f>
        <v>0.48750000000000004</v>
      </c>
      <c r="Q115" s="132">
        <f>'Erwachsene-DOSB 2020'!AG25*$BC$73</f>
        <v>0.55249999999999999</v>
      </c>
      <c r="R115" s="133">
        <f>'Erwachsene-DOSB 2020'!AH25*$BC$73</f>
        <v>0.61749999999999994</v>
      </c>
      <c r="S115" s="134">
        <f>'Erwachsene-DOSB 2020'!AI25*$BC$73</f>
        <v>0.48750000000000004</v>
      </c>
      <c r="T115" s="132">
        <f>'Erwachsene-DOSB 2020'!AJ25*$BC$73</f>
        <v>0.55249999999999999</v>
      </c>
      <c r="U115" s="133">
        <f>'Erwachsene-DOSB 2020'!AK25*$BC$73</f>
        <v>0.61749999999999994</v>
      </c>
      <c r="V115" s="134">
        <f>'Erwachsene-DOSB 2020'!AL25*$BC$73</f>
        <v>0.45499999999999996</v>
      </c>
      <c r="W115" s="132">
        <f>'Erwachsene-DOSB 2020'!AM25*$BC$73</f>
        <v>0.52</v>
      </c>
      <c r="X115" s="133">
        <f>'Erwachsene-DOSB 2020'!AN25*$BC$73</f>
        <v>0.58500000000000008</v>
      </c>
      <c r="Y115" s="180"/>
      <c r="Z115" s="181"/>
      <c r="AB115" s="902"/>
      <c r="AC115"/>
      <c r="AD115" s="843">
        <v>4</v>
      </c>
      <c r="AE115" s="795" t="s">
        <v>67</v>
      </c>
      <c r="AF115" s="601" t="s">
        <v>16</v>
      </c>
      <c r="AG115" s="22" t="s">
        <v>439</v>
      </c>
      <c r="AH115" s="141">
        <f>'Erwachsene-DOSB 2020'!W58*$BC$73</f>
        <v>0.74749999999999994</v>
      </c>
      <c r="AI115" s="132">
        <f>'Erwachsene-DOSB 2020'!X58*$BC$73</f>
        <v>0.8125</v>
      </c>
      <c r="AJ115" s="133">
        <f>'Erwachsene-DOSB 2020'!Y58*$BC$73</f>
        <v>0.87750000000000006</v>
      </c>
      <c r="AK115" s="134">
        <f>'Erwachsene-DOSB 2020'!Z58*$BC$73</f>
        <v>0.68250000000000011</v>
      </c>
      <c r="AL115" s="132">
        <f>'Erwachsene-DOSB 2020'!AA58*$BC$73</f>
        <v>0.74749999999999994</v>
      </c>
      <c r="AM115" s="133">
        <f>'Erwachsene-DOSB 2020'!AB58*$BC$73</f>
        <v>0.8125</v>
      </c>
      <c r="AN115" s="134">
        <f>'Erwachsene-DOSB 2020'!AC58*$BC$73</f>
        <v>0.65</v>
      </c>
      <c r="AO115" s="132">
        <f>'Erwachsene-DOSB 2020'!AD58*$BC$73</f>
        <v>0.71500000000000008</v>
      </c>
      <c r="AP115" s="133">
        <f>'Erwachsene-DOSB 2020'!AE58*$BC$73</f>
        <v>0.78</v>
      </c>
      <c r="AQ115" s="134">
        <f>'Erwachsene-DOSB 2020'!AF58*$BC$73</f>
        <v>0.61749999999999994</v>
      </c>
      <c r="AR115" s="132">
        <f>'Erwachsene-DOSB 2020'!AG58*$BC$73</f>
        <v>0.68250000000000011</v>
      </c>
      <c r="AS115" s="133">
        <f>'Erwachsene-DOSB 2020'!AH58*$BC$73</f>
        <v>0.74749999999999994</v>
      </c>
      <c r="AT115" s="134">
        <f>'Erwachsene-DOSB 2020'!AI58*$BC$73</f>
        <v>0.55249999999999999</v>
      </c>
      <c r="AU115" s="132">
        <f>'Erwachsene-DOSB 2020'!AJ58*$BC$73</f>
        <v>0.65</v>
      </c>
      <c r="AV115" s="133">
        <f>'Erwachsene-DOSB 2020'!AK58*$BC$73</f>
        <v>0.71500000000000008</v>
      </c>
      <c r="AW115" s="134">
        <f>'Erwachsene-DOSB 2020'!AL58*$BC$73</f>
        <v>0.52</v>
      </c>
      <c r="AX115" s="132">
        <f>'Erwachsene-DOSB 2020'!AM58*$BC$73</f>
        <v>0.61749999999999994</v>
      </c>
      <c r="AY115" s="133">
        <f>'Erwachsene-DOSB 2020'!AN58*$BC$73</f>
        <v>0.68250000000000011</v>
      </c>
      <c r="AZ115" s="180"/>
      <c r="BA115" s="181"/>
    </row>
    <row r="116" spans="1:53" ht="21.2" customHeight="1" x14ac:dyDescent="0.2">
      <c r="A116" s="902"/>
      <c r="B116"/>
      <c r="C116" s="845"/>
      <c r="D116" s="796"/>
      <c r="E116" s="106" t="s">
        <v>17</v>
      </c>
      <c r="F116" s="104" t="s">
        <v>509</v>
      </c>
      <c r="G116" s="13">
        <f>'Erwachsene-DOSB 2020'!W27*$BC$74</f>
        <v>1.9599999999999997</v>
      </c>
      <c r="H116" s="12">
        <f>'Erwachsene-DOSB 2020'!X27*$BC$74</f>
        <v>2.2399999999999998</v>
      </c>
      <c r="I116" s="15">
        <f>'Erwachsene-DOSB 2020'!Y27*$BC$74</f>
        <v>2.4499999999999997</v>
      </c>
      <c r="J116" s="59">
        <f>'Erwachsene-DOSB 2020'!Z27*$BC$74</f>
        <v>1.8199999999999998</v>
      </c>
      <c r="K116" s="12">
        <f>'Erwachsene-DOSB 2020'!AA27*$BC$74</f>
        <v>2.0999999999999996</v>
      </c>
      <c r="L116" s="15">
        <f>'Erwachsene-DOSB 2020'!AB27*$BC$74</f>
        <v>2.38</v>
      </c>
      <c r="M116" s="14">
        <f>'Erwachsene-DOSB 2020'!AC27*$BC$74</f>
        <v>1.75</v>
      </c>
      <c r="N116" s="12">
        <f>'Erwachsene-DOSB 2020'!AD27*$BC$74</f>
        <v>2.0299999999999998</v>
      </c>
      <c r="O116" s="60">
        <f>'Erwachsene-DOSB 2020'!AE27*$BC$74</f>
        <v>2.3099999999999996</v>
      </c>
      <c r="P116" s="14">
        <f>'Erwachsene-DOSB 2020'!AF27*$BC$74</f>
        <v>1.68</v>
      </c>
      <c r="Q116" s="12">
        <f>'Erwachsene-DOSB 2020'!AG27*$BC$74</f>
        <v>1.9599999999999997</v>
      </c>
      <c r="R116" s="60">
        <f>'Erwachsene-DOSB 2020'!AH27*$BC$74</f>
        <v>2.2399999999999998</v>
      </c>
      <c r="S116" s="14">
        <f>'Erwachsene-DOSB 2020'!AI27*$BC$74</f>
        <v>1.6099999999999999</v>
      </c>
      <c r="T116" s="12">
        <f>'Erwachsene-DOSB 2020'!AJ27*$BC$74</f>
        <v>1.89</v>
      </c>
      <c r="U116" s="60">
        <f>'Erwachsene-DOSB 2020'!AK27*$BC$74</f>
        <v>2.17</v>
      </c>
      <c r="V116" s="14">
        <f>'Erwachsene-DOSB 2020'!AL27*$BC$74</f>
        <v>1.47</v>
      </c>
      <c r="W116" s="12">
        <f>'Erwachsene-DOSB 2020'!AM27*$BC$74</f>
        <v>1.75</v>
      </c>
      <c r="X116" s="60">
        <f>'Erwachsene-DOSB 2020'!AN27*$BC$74</f>
        <v>2.0299999999999998</v>
      </c>
      <c r="Y116" s="182"/>
      <c r="Z116" s="188"/>
      <c r="AB116" s="902"/>
      <c r="AC116"/>
      <c r="AD116" s="845"/>
      <c r="AE116" s="796"/>
      <c r="AF116" s="106" t="s">
        <v>17</v>
      </c>
      <c r="AG116" s="104" t="s">
        <v>509</v>
      </c>
      <c r="AH116" s="13">
        <f>'Erwachsene-DOSB 2020'!W60*$BC$74</f>
        <v>2.59</v>
      </c>
      <c r="AI116" s="12">
        <f>'Erwachsene-DOSB 2020'!X60*$BC$74</f>
        <v>2.8699999999999997</v>
      </c>
      <c r="AJ116" s="15">
        <f>'Erwachsene-DOSB 2020'!Y60*$BC$74</f>
        <v>3.15</v>
      </c>
      <c r="AK116" s="59">
        <f>'Erwachsene-DOSB 2020'!Z60*$BC$74</f>
        <v>2.52</v>
      </c>
      <c r="AL116" s="12">
        <f>'Erwachsene-DOSB 2020'!AA60*$BC$74</f>
        <v>2.8</v>
      </c>
      <c r="AM116" s="15">
        <f>'Erwachsene-DOSB 2020'!AB60*$BC$74</f>
        <v>3.08</v>
      </c>
      <c r="AN116" s="59">
        <f>'Erwachsene-DOSB 2020'!AC60*$BC$74</f>
        <v>2.38</v>
      </c>
      <c r="AO116" s="12">
        <f>'Erwachsene-DOSB 2020'!AD60*$BC$74</f>
        <v>2.6599999999999997</v>
      </c>
      <c r="AP116" s="15">
        <f>'Erwachsene-DOSB 2020'!AE60*$BC$74</f>
        <v>2.94</v>
      </c>
      <c r="AQ116" s="59">
        <f>'Erwachsene-DOSB 2020'!AF60*$BC$74</f>
        <v>2.2399999999999998</v>
      </c>
      <c r="AR116" s="12">
        <f>'Erwachsene-DOSB 2020'!AG60*$BC$74</f>
        <v>2.52</v>
      </c>
      <c r="AS116" s="15">
        <f>'Erwachsene-DOSB 2020'!AH60*$BC$74</f>
        <v>2.8</v>
      </c>
      <c r="AT116" s="59">
        <f>'Erwachsene-DOSB 2020'!AI60*$BC$74</f>
        <v>2.0299999999999998</v>
      </c>
      <c r="AU116" s="12">
        <f>'Erwachsene-DOSB 2020'!AJ60*$BC$74</f>
        <v>2.3099999999999996</v>
      </c>
      <c r="AV116" s="15">
        <f>'Erwachsene-DOSB 2020'!AK60*$BC$74</f>
        <v>2.59</v>
      </c>
      <c r="AW116" s="59">
        <f>'Erwachsene-DOSB 2020'!AL60*$BC$74</f>
        <v>1.89</v>
      </c>
      <c r="AX116" s="12">
        <f>'Erwachsene-DOSB 2020'!AM60*$BC$74</f>
        <v>2.17</v>
      </c>
      <c r="AY116" s="740">
        <f>'Erwachsene-DOSB 2020'!AN60*$BC$74</f>
        <v>2.4499999999999997</v>
      </c>
      <c r="AZ116" s="182"/>
      <c r="BA116" s="188"/>
    </row>
    <row r="117" spans="1:53" ht="21.2" customHeight="1" x14ac:dyDescent="0.2">
      <c r="A117" s="902"/>
      <c r="B117"/>
      <c r="C117" s="845"/>
      <c r="D117" s="796"/>
      <c r="E117" s="798" t="s">
        <v>21</v>
      </c>
      <c r="F117" s="793" t="s">
        <v>159</v>
      </c>
      <c r="G117" s="782" t="s">
        <v>425</v>
      </c>
      <c r="H117" s="783"/>
      <c r="I117" s="783"/>
      <c r="J117" s="783"/>
      <c r="K117" s="783"/>
      <c r="L117" s="783"/>
      <c r="M117" s="783"/>
      <c r="N117" s="783"/>
      <c r="O117" s="783"/>
      <c r="P117" s="783"/>
      <c r="Q117" s="783"/>
      <c r="R117" s="783"/>
      <c r="S117" s="783"/>
      <c r="T117" s="783"/>
      <c r="U117" s="784"/>
      <c r="V117" s="783" t="s">
        <v>424</v>
      </c>
      <c r="W117" s="783"/>
      <c r="X117" s="784"/>
      <c r="Y117" s="182"/>
      <c r="Z117" s="188"/>
      <c r="AB117" s="902"/>
      <c r="AC117"/>
      <c r="AD117" s="845"/>
      <c r="AE117" s="796"/>
      <c r="AF117" s="798" t="s">
        <v>21</v>
      </c>
      <c r="AG117" s="793" t="s">
        <v>159</v>
      </c>
      <c r="AH117" s="782" t="s">
        <v>425</v>
      </c>
      <c r="AI117" s="783"/>
      <c r="AJ117" s="783"/>
      <c r="AK117" s="783"/>
      <c r="AL117" s="783"/>
      <c r="AM117" s="783"/>
      <c r="AN117" s="783"/>
      <c r="AO117" s="783"/>
      <c r="AP117" s="783"/>
      <c r="AQ117" s="783"/>
      <c r="AR117" s="783"/>
      <c r="AS117" s="783"/>
      <c r="AT117" s="783"/>
      <c r="AU117" s="783"/>
      <c r="AV117" s="784"/>
      <c r="AW117" s="783" t="s">
        <v>424</v>
      </c>
      <c r="AX117" s="783"/>
      <c r="AY117" s="784"/>
      <c r="AZ117" s="182"/>
      <c r="BA117" s="188"/>
    </row>
    <row r="118" spans="1:53" ht="21.2" customHeight="1" thickBot="1" x14ac:dyDescent="0.25">
      <c r="A118" s="902"/>
      <c r="B118"/>
      <c r="C118" s="845"/>
      <c r="D118" s="796"/>
      <c r="E118" s="792"/>
      <c r="F118" s="794"/>
      <c r="G118" s="42">
        <v>10</v>
      </c>
      <c r="H118" s="43">
        <v>15</v>
      </c>
      <c r="I118" s="135">
        <v>20</v>
      </c>
      <c r="J118" s="42">
        <v>10</v>
      </c>
      <c r="K118" s="43">
        <v>15</v>
      </c>
      <c r="L118" s="135">
        <v>20</v>
      </c>
      <c r="M118" s="42">
        <v>10</v>
      </c>
      <c r="N118" s="43">
        <v>15</v>
      </c>
      <c r="O118" s="135">
        <v>20</v>
      </c>
      <c r="P118" s="42">
        <v>10</v>
      </c>
      <c r="Q118" s="43">
        <v>15</v>
      </c>
      <c r="R118" s="135">
        <v>20</v>
      </c>
      <c r="S118" s="42">
        <v>10</v>
      </c>
      <c r="T118" s="43">
        <v>15</v>
      </c>
      <c r="U118" s="135">
        <v>20</v>
      </c>
      <c r="V118" s="42">
        <v>10</v>
      </c>
      <c r="W118" s="43">
        <v>15</v>
      </c>
      <c r="X118" s="135">
        <v>20</v>
      </c>
      <c r="Y118" s="186"/>
      <c r="Z118" s="187"/>
      <c r="AB118" s="902"/>
      <c r="AC118"/>
      <c r="AD118" s="845"/>
      <c r="AE118" s="796"/>
      <c r="AF118" s="792"/>
      <c r="AG118" s="860"/>
      <c r="AH118" s="42">
        <v>10</v>
      </c>
      <c r="AI118" s="43">
        <v>15</v>
      </c>
      <c r="AJ118" s="135">
        <v>20</v>
      </c>
      <c r="AK118" s="42">
        <v>10</v>
      </c>
      <c r="AL118" s="43">
        <v>15</v>
      </c>
      <c r="AM118" s="135">
        <v>20</v>
      </c>
      <c r="AN118" s="42">
        <v>10</v>
      </c>
      <c r="AO118" s="43">
        <v>15</v>
      </c>
      <c r="AP118" s="135">
        <v>20</v>
      </c>
      <c r="AQ118" s="42">
        <v>10</v>
      </c>
      <c r="AR118" s="43">
        <v>15</v>
      </c>
      <c r="AS118" s="135">
        <v>20</v>
      </c>
      <c r="AT118" s="42">
        <v>10</v>
      </c>
      <c r="AU118" s="43">
        <v>15</v>
      </c>
      <c r="AV118" s="135">
        <v>20</v>
      </c>
      <c r="AW118" s="42">
        <v>10</v>
      </c>
      <c r="AX118" s="43">
        <v>15</v>
      </c>
      <c r="AY118" s="135">
        <v>20</v>
      </c>
      <c r="AZ118" s="186"/>
      <c r="BA118" s="187"/>
    </row>
    <row r="119" spans="1:53" ht="18.75" thickBot="1" x14ac:dyDescent="0.3">
      <c r="A119" s="853" t="s">
        <v>495</v>
      </c>
      <c r="B119"/>
      <c r="C119" s="905" t="s">
        <v>51</v>
      </c>
      <c r="D119" s="906"/>
      <c r="E119" s="907"/>
      <c r="F119" s="907"/>
      <c r="G119" s="907" t="s">
        <v>616</v>
      </c>
      <c r="H119" s="907"/>
      <c r="I119" s="907"/>
      <c r="J119" s="907"/>
      <c r="K119" s="907"/>
      <c r="L119" s="907"/>
      <c r="M119" s="907"/>
      <c r="N119" s="907"/>
      <c r="O119" s="907"/>
      <c r="P119" s="907"/>
      <c r="Q119" s="907"/>
      <c r="R119" s="908" t="s">
        <v>52</v>
      </c>
      <c r="S119" s="908"/>
      <c r="T119" s="908"/>
      <c r="U119" s="908"/>
      <c r="V119" s="908"/>
      <c r="W119" s="908"/>
      <c r="X119" s="908"/>
      <c r="Y119" s="802" t="s">
        <v>53</v>
      </c>
      <c r="Z119" s="803"/>
      <c r="AB119" s="853" t="s">
        <v>495</v>
      </c>
      <c r="AC119"/>
      <c r="AD119" s="905" t="s">
        <v>51</v>
      </c>
      <c r="AE119" s="906"/>
      <c r="AF119" s="907"/>
      <c r="AG119" s="907"/>
      <c r="AH119" s="907" t="s">
        <v>616</v>
      </c>
      <c r="AI119" s="907"/>
      <c r="AJ119" s="907"/>
      <c r="AK119" s="907"/>
      <c r="AL119" s="907"/>
      <c r="AM119" s="907"/>
      <c r="AN119" s="907"/>
      <c r="AO119" s="907"/>
      <c r="AP119" s="907"/>
      <c r="AQ119" s="907"/>
      <c r="AR119" s="907"/>
      <c r="AS119" s="908" t="s">
        <v>52</v>
      </c>
      <c r="AT119" s="908"/>
      <c r="AU119" s="908"/>
      <c r="AV119" s="908"/>
      <c r="AW119" s="908"/>
      <c r="AX119" s="908"/>
      <c r="AY119" s="908"/>
      <c r="AZ119" s="802" t="s">
        <v>53</v>
      </c>
      <c r="BA119" s="803"/>
    </row>
    <row r="120" spans="1:53" ht="13.5" thickBot="1" x14ac:dyDescent="0.25">
      <c r="A120" s="853"/>
      <c r="B120"/>
      <c r="C120" s="914" t="s">
        <v>585</v>
      </c>
      <c r="D120" s="915"/>
      <c r="E120" s="915"/>
      <c r="F120" s="915"/>
      <c r="G120" s="915"/>
      <c r="H120" s="915"/>
      <c r="I120" s="916"/>
      <c r="J120" s="917" t="s">
        <v>68</v>
      </c>
      <c r="K120" s="918"/>
      <c r="L120" s="918"/>
      <c r="M120" s="918"/>
      <c r="N120" s="918"/>
      <c r="O120" s="918"/>
      <c r="P120" s="918"/>
      <c r="Q120" s="919"/>
      <c r="R120" s="920" t="s">
        <v>69</v>
      </c>
      <c r="S120" s="921"/>
      <c r="T120" s="921"/>
      <c r="U120" s="921"/>
      <c r="V120" s="921"/>
      <c r="W120" s="921"/>
      <c r="X120" s="922"/>
      <c r="Y120" s="75" t="s">
        <v>70</v>
      </c>
      <c r="Z120" s="76"/>
      <c r="AB120" s="853"/>
      <c r="AC120"/>
      <c r="AD120" s="914" t="s">
        <v>585</v>
      </c>
      <c r="AE120" s="915"/>
      <c r="AF120" s="915"/>
      <c r="AG120" s="915"/>
      <c r="AH120" s="915"/>
      <c r="AI120" s="915"/>
      <c r="AJ120" s="916"/>
      <c r="AK120" s="917" t="s">
        <v>68</v>
      </c>
      <c r="AL120" s="918"/>
      <c r="AM120" s="918"/>
      <c r="AN120" s="918"/>
      <c r="AO120" s="918"/>
      <c r="AP120" s="918"/>
      <c r="AQ120" s="918"/>
      <c r="AR120" s="919"/>
      <c r="AS120" s="920" t="s">
        <v>69</v>
      </c>
      <c r="AT120" s="921"/>
      <c r="AU120" s="921"/>
      <c r="AV120" s="921"/>
      <c r="AW120" s="921"/>
      <c r="AX120" s="921"/>
      <c r="AY120" s="922"/>
      <c r="AZ120" s="75" t="s">
        <v>70</v>
      </c>
      <c r="BA120" s="76"/>
    </row>
    <row r="121" spans="1:53" ht="15" customHeight="1" thickBot="1" x14ac:dyDescent="0.3">
      <c r="A121" s="853"/>
      <c r="B121" s="44"/>
      <c r="C121" s="909" t="s">
        <v>71</v>
      </c>
      <c r="D121" s="910"/>
      <c r="E121" s="910"/>
      <c r="F121" s="910"/>
      <c r="G121" s="910"/>
      <c r="H121" s="910"/>
      <c r="I121" s="77"/>
      <c r="J121" s="911"/>
      <c r="K121" s="912"/>
      <c r="L121" s="912"/>
      <c r="M121" s="912"/>
      <c r="N121" s="912"/>
      <c r="O121" s="912"/>
      <c r="P121" s="912"/>
      <c r="Q121" s="913"/>
      <c r="R121" s="898" t="s">
        <v>72</v>
      </c>
      <c r="S121" s="899"/>
      <c r="T121" s="810"/>
      <c r="U121" s="810"/>
      <c r="V121" s="810"/>
      <c r="W121" s="810"/>
      <c r="X121" s="811"/>
      <c r="Y121" s="75" t="s">
        <v>73</v>
      </c>
      <c r="Z121" s="78" t="s">
        <v>54</v>
      </c>
      <c r="AB121" s="853"/>
      <c r="AC121" s="44"/>
      <c r="AD121" s="909" t="s">
        <v>71</v>
      </c>
      <c r="AE121" s="910"/>
      <c r="AF121" s="910"/>
      <c r="AG121" s="910"/>
      <c r="AH121" s="910"/>
      <c r="AI121" s="910"/>
      <c r="AJ121" s="77"/>
      <c r="AK121" s="911"/>
      <c r="AL121" s="912"/>
      <c r="AM121" s="912"/>
      <c r="AN121" s="912"/>
      <c r="AO121" s="912"/>
      <c r="AP121" s="912"/>
      <c r="AQ121" s="912"/>
      <c r="AR121" s="913"/>
      <c r="AS121" s="898" t="s">
        <v>72</v>
      </c>
      <c r="AT121" s="899"/>
      <c r="AU121" s="810"/>
      <c r="AV121" s="810"/>
      <c r="AW121" s="810"/>
      <c r="AX121" s="810"/>
      <c r="AY121" s="811"/>
      <c r="AZ121" s="75" t="s">
        <v>73</v>
      </c>
      <c r="BA121" s="78" t="s">
        <v>54</v>
      </c>
    </row>
    <row r="122" spans="1:53" ht="13.5" thickBot="1" x14ac:dyDescent="0.25">
      <c r="A122" s="853"/>
      <c r="B122"/>
      <c r="C122" s="812" t="s">
        <v>74</v>
      </c>
      <c r="D122" s="813"/>
      <c r="E122" s="813"/>
      <c r="F122" s="813"/>
      <c r="G122" s="813"/>
      <c r="H122" s="813"/>
      <c r="I122" s="77"/>
      <c r="J122" s="807"/>
      <c r="K122" s="808"/>
      <c r="L122" s="808"/>
      <c r="M122" s="808"/>
      <c r="N122" s="808"/>
      <c r="O122" s="808"/>
      <c r="P122" s="808"/>
      <c r="Q122" s="809"/>
      <c r="R122" s="898" t="s">
        <v>75</v>
      </c>
      <c r="S122" s="899"/>
      <c r="T122" s="810"/>
      <c r="U122" s="810"/>
      <c r="V122" s="810"/>
      <c r="W122" s="810"/>
      <c r="X122" s="811"/>
      <c r="Y122" s="75" t="s">
        <v>76</v>
      </c>
      <c r="Z122" s="79"/>
      <c r="AB122" s="853"/>
      <c r="AC122"/>
      <c r="AD122" s="812" t="s">
        <v>74</v>
      </c>
      <c r="AE122" s="813"/>
      <c r="AF122" s="813"/>
      <c r="AG122" s="813"/>
      <c r="AH122" s="813"/>
      <c r="AI122" s="813"/>
      <c r="AJ122" s="77"/>
      <c r="AK122" s="807"/>
      <c r="AL122" s="808"/>
      <c r="AM122" s="808"/>
      <c r="AN122" s="808"/>
      <c r="AO122" s="808"/>
      <c r="AP122" s="808"/>
      <c r="AQ122" s="808"/>
      <c r="AR122" s="809"/>
      <c r="AS122" s="898" t="s">
        <v>75</v>
      </c>
      <c r="AT122" s="899"/>
      <c r="AU122" s="810"/>
      <c r="AV122" s="810"/>
      <c r="AW122" s="810"/>
      <c r="AX122" s="810"/>
      <c r="AY122" s="811"/>
      <c r="AZ122" s="75" t="s">
        <v>76</v>
      </c>
      <c r="BA122" s="79"/>
    </row>
    <row r="123" spans="1:53" ht="13.5" thickBot="1" x14ac:dyDescent="0.25">
      <c r="A123" s="853"/>
      <c r="B123"/>
      <c r="C123" s="812" t="s">
        <v>518</v>
      </c>
      <c r="D123" s="813"/>
      <c r="E123" s="813"/>
      <c r="F123" s="813"/>
      <c r="G123" s="813"/>
      <c r="H123" s="813"/>
      <c r="I123" s="77"/>
      <c r="J123" s="814"/>
      <c r="K123" s="815"/>
      <c r="L123" s="815"/>
      <c r="M123" s="815"/>
      <c r="N123" s="815"/>
      <c r="O123" s="815"/>
      <c r="P123" s="815"/>
      <c r="Q123" s="816"/>
      <c r="R123" s="898" t="s">
        <v>77</v>
      </c>
      <c r="S123" s="899"/>
      <c r="T123" s="810"/>
      <c r="U123" s="810"/>
      <c r="V123" s="810"/>
      <c r="W123" s="810"/>
      <c r="X123" s="811"/>
      <c r="Y123" s="75" t="s">
        <v>78</v>
      </c>
      <c r="Z123" s="79"/>
      <c r="AB123" s="853"/>
      <c r="AC123"/>
      <c r="AD123" s="812" t="s">
        <v>518</v>
      </c>
      <c r="AE123" s="813"/>
      <c r="AF123" s="813"/>
      <c r="AG123" s="813"/>
      <c r="AH123" s="813"/>
      <c r="AI123" s="813"/>
      <c r="AJ123" s="77"/>
      <c r="AK123" s="814"/>
      <c r="AL123" s="815"/>
      <c r="AM123" s="815"/>
      <c r="AN123" s="815"/>
      <c r="AO123" s="815"/>
      <c r="AP123" s="815"/>
      <c r="AQ123" s="815"/>
      <c r="AR123" s="816"/>
      <c r="AS123" s="898" t="s">
        <v>77</v>
      </c>
      <c r="AT123" s="899"/>
      <c r="AU123" s="810"/>
      <c r="AV123" s="810"/>
      <c r="AW123" s="810"/>
      <c r="AX123" s="810"/>
      <c r="AY123" s="811"/>
      <c r="AZ123" s="75" t="s">
        <v>78</v>
      </c>
      <c r="BA123" s="79"/>
    </row>
    <row r="124" spans="1:53" ht="13.5" thickBot="1" x14ac:dyDescent="0.25">
      <c r="A124" s="853"/>
      <c r="B124"/>
      <c r="C124" s="812" t="s">
        <v>586</v>
      </c>
      <c r="D124" s="813"/>
      <c r="E124" s="813"/>
      <c r="F124" s="813"/>
      <c r="G124" s="813"/>
      <c r="H124" s="813"/>
      <c r="I124" s="77"/>
      <c r="J124" s="80"/>
      <c r="K124" s="80"/>
      <c r="L124" s="80"/>
      <c r="M124" s="80"/>
      <c r="N124" s="80"/>
      <c r="O124" s="80"/>
      <c r="P124" s="80"/>
      <c r="Q124" s="80"/>
      <c r="R124" s="872" t="s">
        <v>79</v>
      </c>
      <c r="S124" s="873"/>
      <c r="T124" s="874"/>
      <c r="U124" s="874"/>
      <c r="V124" s="874"/>
      <c r="W124" s="874"/>
      <c r="X124" s="875"/>
      <c r="Y124" s="81"/>
      <c r="Z124" s="82"/>
      <c r="AB124" s="853"/>
      <c r="AC124"/>
      <c r="AD124" s="812" t="s">
        <v>586</v>
      </c>
      <c r="AE124" s="813"/>
      <c r="AF124" s="813"/>
      <c r="AG124" s="813"/>
      <c r="AH124" s="813"/>
      <c r="AI124" s="813"/>
      <c r="AJ124" s="77"/>
      <c r="AK124" s="80"/>
      <c r="AL124" s="80"/>
      <c r="AM124" s="80"/>
      <c r="AN124" s="80"/>
      <c r="AO124" s="80"/>
      <c r="AP124" s="80"/>
      <c r="AQ124" s="80"/>
      <c r="AR124" s="80"/>
      <c r="AS124" s="872" t="s">
        <v>79</v>
      </c>
      <c r="AT124" s="873"/>
      <c r="AU124" s="874"/>
      <c r="AV124" s="874"/>
      <c r="AW124" s="874"/>
      <c r="AX124" s="874"/>
      <c r="AY124" s="875"/>
      <c r="AZ124" s="81"/>
      <c r="BA124" s="82"/>
    </row>
    <row r="125" spans="1:53" ht="15" x14ac:dyDescent="0.2">
      <c r="A125" s="904">
        <f>A83+1</f>
        <v>62</v>
      </c>
      <c r="B125"/>
      <c r="C125" s="841" t="s">
        <v>587</v>
      </c>
      <c r="D125" s="813"/>
      <c r="E125" s="813"/>
      <c r="F125" s="813"/>
      <c r="G125" s="813"/>
      <c r="H125" s="813"/>
      <c r="I125" s="77"/>
      <c r="U125" s="45"/>
      <c r="W125" s="781" t="s">
        <v>724</v>
      </c>
      <c r="X125" s="781"/>
      <c r="Y125" s="781"/>
      <c r="Z125" s="781"/>
      <c r="AB125" s="904">
        <f>AB83+1</f>
        <v>65</v>
      </c>
      <c r="AC125"/>
      <c r="AD125" s="841" t="s">
        <v>587</v>
      </c>
      <c r="AE125" s="813"/>
      <c r="AF125" s="813"/>
      <c r="AG125" s="813"/>
      <c r="AH125" s="813"/>
      <c r="AI125" s="813"/>
      <c r="AJ125" s="77"/>
      <c r="AV125" s="45"/>
      <c r="AX125" s="781" t="s">
        <v>725</v>
      </c>
      <c r="AY125" s="781"/>
      <c r="AZ125" s="781"/>
      <c r="BA125" s="781"/>
    </row>
    <row r="126" spans="1:53" ht="13.5" thickBot="1" x14ac:dyDescent="0.25">
      <c r="A126" s="904"/>
      <c r="B126"/>
      <c r="C126" s="804" t="s">
        <v>80</v>
      </c>
      <c r="D126" s="805"/>
      <c r="E126" s="805"/>
      <c r="F126" s="805"/>
      <c r="G126" s="805"/>
      <c r="H126" s="805"/>
      <c r="I126" s="806"/>
      <c r="W126" s="781"/>
      <c r="X126" s="781"/>
      <c r="Y126" s="781"/>
      <c r="Z126" s="781"/>
      <c r="AB126" s="904"/>
      <c r="AC126"/>
      <c r="AD126" s="804" t="s">
        <v>80</v>
      </c>
      <c r="AE126" s="805"/>
      <c r="AF126" s="805"/>
      <c r="AG126" s="805"/>
      <c r="AH126" s="805"/>
      <c r="AI126" s="805"/>
      <c r="AJ126" s="806"/>
      <c r="AX126" s="781"/>
      <c r="AY126" s="781"/>
      <c r="AZ126" s="781"/>
      <c r="BA126" s="781"/>
    </row>
    <row r="128" spans="1:53" ht="13.5" thickBot="1" x14ac:dyDescent="0.25"/>
    <row r="129" spans="1:53" ht="18" customHeight="1" x14ac:dyDescent="0.25">
      <c r="A129" s="930" t="s">
        <v>496</v>
      </c>
      <c r="B129"/>
      <c r="C129" s="932" t="s">
        <v>584</v>
      </c>
      <c r="D129" s="933"/>
      <c r="E129" s="933"/>
      <c r="F129" s="933"/>
      <c r="G129" s="933"/>
      <c r="H129" s="933"/>
      <c r="I129" s="933"/>
      <c r="J129" s="933"/>
      <c r="K129" s="933"/>
      <c r="L129" s="934"/>
      <c r="M129" s="935" t="s">
        <v>142</v>
      </c>
      <c r="N129" s="935"/>
      <c r="O129" s="935"/>
      <c r="P129" s="935"/>
      <c r="Q129" s="935"/>
      <c r="R129" s="935"/>
      <c r="S129" s="935"/>
      <c r="T129" s="935"/>
      <c r="U129" s="935"/>
      <c r="V129" s="935"/>
      <c r="W129" s="935"/>
      <c r="X129" s="935"/>
      <c r="Y129" s="935"/>
      <c r="Z129" s="1" t="s">
        <v>749</v>
      </c>
      <c r="AB129" s="930" t="s">
        <v>496</v>
      </c>
      <c r="AC129"/>
      <c r="AD129" s="932" t="s">
        <v>584</v>
      </c>
      <c r="AE129" s="933"/>
      <c r="AF129" s="933"/>
      <c r="AG129" s="933"/>
      <c r="AH129" s="933"/>
      <c r="AI129" s="933"/>
      <c r="AJ129" s="933"/>
      <c r="AK129" s="933"/>
      <c r="AL129" s="933"/>
      <c r="AM129" s="934"/>
      <c r="AN129" s="935" t="s">
        <v>145</v>
      </c>
      <c r="AO129" s="935"/>
      <c r="AP129" s="935"/>
      <c r="AQ129" s="935"/>
      <c r="AR129" s="935"/>
      <c r="AS129" s="935"/>
      <c r="AT129" s="935"/>
      <c r="AU129" s="935"/>
      <c r="AV129" s="935"/>
      <c r="AW129" s="935"/>
      <c r="AX129" s="935"/>
      <c r="AY129" s="935"/>
      <c r="AZ129" s="935"/>
      <c r="BA129" s="1" t="s">
        <v>749</v>
      </c>
    </row>
    <row r="130" spans="1:53" x14ac:dyDescent="0.2">
      <c r="A130" s="931"/>
      <c r="B130"/>
      <c r="C130" s="856" t="s">
        <v>1</v>
      </c>
      <c r="D130" s="857"/>
      <c r="E130" s="857"/>
      <c r="F130" s="857"/>
      <c r="G130" s="857"/>
      <c r="H130" s="857"/>
      <c r="I130" s="857"/>
      <c r="J130" s="857"/>
      <c r="K130" s="857"/>
      <c r="L130" s="858"/>
      <c r="M130" s="893" t="s">
        <v>2</v>
      </c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 t="s">
        <v>55</v>
      </c>
      <c r="Z130" s="894"/>
      <c r="AB130" s="931"/>
      <c r="AC130"/>
      <c r="AD130" s="856" t="s">
        <v>1</v>
      </c>
      <c r="AE130" s="857"/>
      <c r="AF130" s="857"/>
      <c r="AG130" s="857"/>
      <c r="AH130" s="857"/>
      <c r="AI130" s="857"/>
      <c r="AJ130" s="857"/>
      <c r="AK130" s="857"/>
      <c r="AL130" s="857"/>
      <c r="AM130" s="858"/>
      <c r="AN130" s="893" t="s">
        <v>2</v>
      </c>
      <c r="AO130" s="893"/>
      <c r="AP130" s="893"/>
      <c r="AQ130" s="893"/>
      <c r="AR130" s="893"/>
      <c r="AS130" s="893"/>
      <c r="AT130" s="893"/>
      <c r="AU130" s="893"/>
      <c r="AV130" s="893"/>
      <c r="AW130" s="893"/>
      <c r="AX130" s="893"/>
      <c r="AY130" s="893"/>
      <c r="AZ130" s="893" t="s">
        <v>55</v>
      </c>
      <c r="BA130" s="894"/>
    </row>
    <row r="131" spans="1:53" x14ac:dyDescent="0.2">
      <c r="A131" s="931"/>
      <c r="B131"/>
      <c r="C131" s="856" t="s">
        <v>3</v>
      </c>
      <c r="D131" s="857"/>
      <c r="E131" s="857"/>
      <c r="F131" s="857"/>
      <c r="G131" s="857"/>
      <c r="H131" s="857"/>
      <c r="I131" s="857"/>
      <c r="J131" s="857"/>
      <c r="K131" s="857"/>
      <c r="L131" s="858"/>
      <c r="M131" s="893" t="s">
        <v>4</v>
      </c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 t="s">
        <v>5</v>
      </c>
      <c r="Z131" s="894"/>
      <c r="AB131" s="931"/>
      <c r="AC131"/>
      <c r="AD131" s="856" t="s">
        <v>3</v>
      </c>
      <c r="AE131" s="857"/>
      <c r="AF131" s="857"/>
      <c r="AG131" s="857"/>
      <c r="AH131" s="857"/>
      <c r="AI131" s="857"/>
      <c r="AJ131" s="857"/>
      <c r="AK131" s="857"/>
      <c r="AL131" s="857"/>
      <c r="AM131" s="858"/>
      <c r="AN131" s="893" t="s">
        <v>4</v>
      </c>
      <c r="AO131" s="893"/>
      <c r="AP131" s="893"/>
      <c r="AQ131" s="893"/>
      <c r="AR131" s="893"/>
      <c r="AS131" s="893"/>
      <c r="AT131" s="893"/>
      <c r="AU131" s="893"/>
      <c r="AV131" s="893"/>
      <c r="AW131" s="893"/>
      <c r="AX131" s="893"/>
      <c r="AY131" s="893"/>
      <c r="AZ131" s="893" t="s">
        <v>5</v>
      </c>
      <c r="BA131" s="894"/>
    </row>
    <row r="132" spans="1:53" x14ac:dyDescent="0.2">
      <c r="A132" s="931"/>
      <c r="B132"/>
      <c r="C132" s="856" t="s">
        <v>56</v>
      </c>
      <c r="D132" s="867"/>
      <c r="E132" s="867"/>
      <c r="F132" s="868"/>
      <c r="G132" s="869" t="s">
        <v>57</v>
      </c>
      <c r="H132" s="870"/>
      <c r="I132" s="870"/>
      <c r="J132" s="870"/>
      <c r="K132" s="870"/>
      <c r="L132" s="870"/>
      <c r="M132" s="870"/>
      <c r="N132" s="870"/>
      <c r="O132" s="870"/>
      <c r="P132" s="870"/>
      <c r="Q132" s="870"/>
      <c r="R132" s="870"/>
      <c r="S132" s="870"/>
      <c r="T132" s="870"/>
      <c r="U132" s="870"/>
      <c r="V132" s="870"/>
      <c r="W132" s="870"/>
      <c r="X132" s="871"/>
      <c r="Y132" s="47"/>
      <c r="Z132" s="48"/>
      <c r="AB132" s="931"/>
      <c r="AC132"/>
      <c r="AD132" s="856" t="s">
        <v>56</v>
      </c>
      <c r="AE132" s="867"/>
      <c r="AF132" s="867"/>
      <c r="AG132" s="868"/>
      <c r="AH132" s="869" t="s">
        <v>57</v>
      </c>
      <c r="AI132" s="870"/>
      <c r="AJ132" s="870"/>
      <c r="AK132" s="870"/>
      <c r="AL132" s="870"/>
      <c r="AM132" s="870"/>
      <c r="AN132" s="870"/>
      <c r="AO132" s="870"/>
      <c r="AP132" s="870"/>
      <c r="AQ132" s="870"/>
      <c r="AR132" s="870"/>
      <c r="AS132" s="870"/>
      <c r="AT132" s="870"/>
      <c r="AU132" s="870"/>
      <c r="AV132" s="870"/>
      <c r="AW132" s="870"/>
      <c r="AX132" s="870"/>
      <c r="AY132" s="871"/>
      <c r="AZ132" s="47"/>
      <c r="BA132" s="48"/>
    </row>
    <row r="133" spans="1:53" ht="15.75" x14ac:dyDescent="0.25">
      <c r="A133" s="931"/>
      <c r="B133"/>
      <c r="C133" s="838" t="s">
        <v>508</v>
      </c>
      <c r="D133" s="839"/>
      <c r="E133" s="839"/>
      <c r="F133" s="840"/>
      <c r="G133" s="817" t="s">
        <v>617</v>
      </c>
      <c r="H133" s="818"/>
      <c r="I133" s="818"/>
      <c r="J133" s="818"/>
      <c r="K133" s="819"/>
      <c r="L133" s="851" t="s">
        <v>603</v>
      </c>
      <c r="M133" s="851"/>
      <c r="N133" s="851"/>
      <c r="O133" s="851"/>
      <c r="P133" s="851"/>
      <c r="Q133" s="851"/>
      <c r="R133" s="851"/>
      <c r="S133" s="851"/>
      <c r="T133" s="851"/>
      <c r="U133" s="851"/>
      <c r="V133" s="851"/>
      <c r="W133" s="851"/>
      <c r="X133" s="851"/>
      <c r="Y133" s="851"/>
      <c r="Z133" s="852"/>
      <c r="AB133" s="931"/>
      <c r="AC133"/>
      <c r="AD133" s="838" t="s">
        <v>508</v>
      </c>
      <c r="AE133" s="839"/>
      <c r="AF133" s="839"/>
      <c r="AG133" s="840"/>
      <c r="AH133" s="817" t="s">
        <v>617</v>
      </c>
      <c r="AI133" s="818"/>
      <c r="AJ133" s="818"/>
      <c r="AK133" s="818"/>
      <c r="AL133" s="819"/>
      <c r="AM133" s="851" t="s">
        <v>603</v>
      </c>
      <c r="AN133" s="851"/>
      <c r="AO133" s="851"/>
      <c r="AP133" s="851"/>
      <c r="AQ133" s="851"/>
      <c r="AR133" s="851"/>
      <c r="AS133" s="851"/>
      <c r="AT133" s="851"/>
      <c r="AU133" s="851"/>
      <c r="AV133" s="851"/>
      <c r="AW133" s="851"/>
      <c r="AX133" s="851"/>
      <c r="AY133" s="851"/>
      <c r="AZ133" s="851"/>
      <c r="BA133" s="852"/>
    </row>
    <row r="134" spans="1:53" ht="15.6" customHeight="1" x14ac:dyDescent="0.2">
      <c r="A134" s="931"/>
      <c r="B134"/>
      <c r="C134" s="856"/>
      <c r="D134" s="857"/>
      <c r="E134" s="857"/>
      <c r="F134" s="858"/>
      <c r="G134" s="817" t="s">
        <v>618</v>
      </c>
      <c r="H134" s="818"/>
      <c r="I134" s="818"/>
      <c r="J134" s="818"/>
      <c r="K134" s="819"/>
      <c r="L134" s="883" t="s">
        <v>6</v>
      </c>
      <c r="M134" s="883"/>
      <c r="N134" s="884"/>
      <c r="O134" s="884"/>
      <c r="P134" s="884"/>
      <c r="Q134" s="884"/>
      <c r="R134" s="883" t="s">
        <v>7</v>
      </c>
      <c r="S134" s="883"/>
      <c r="T134" s="883"/>
      <c r="U134" s="883"/>
      <c r="V134" s="883"/>
      <c r="W134" s="858" t="s">
        <v>689</v>
      </c>
      <c r="X134" s="893"/>
      <c r="Y134" s="893"/>
      <c r="Z134" s="894"/>
      <c r="AB134" s="931"/>
      <c r="AC134"/>
      <c r="AD134" s="856"/>
      <c r="AE134" s="857"/>
      <c r="AF134" s="857"/>
      <c r="AG134" s="858"/>
      <c r="AH134" s="817" t="s">
        <v>618</v>
      </c>
      <c r="AI134" s="818"/>
      <c r="AJ134" s="818"/>
      <c r="AK134" s="818"/>
      <c r="AL134" s="819"/>
      <c r="AM134" s="883" t="s">
        <v>6</v>
      </c>
      <c r="AN134" s="883"/>
      <c r="AO134" s="884"/>
      <c r="AP134" s="884"/>
      <c r="AQ134" s="884"/>
      <c r="AR134" s="884"/>
      <c r="AS134" s="883" t="s">
        <v>7</v>
      </c>
      <c r="AT134" s="883"/>
      <c r="AU134" s="883"/>
      <c r="AV134" s="883"/>
      <c r="AW134" s="883"/>
      <c r="AX134" s="858" t="s">
        <v>689</v>
      </c>
      <c r="AY134" s="893"/>
      <c r="AZ134" s="893"/>
      <c r="BA134" s="894"/>
    </row>
    <row r="135" spans="1:53" ht="16.5" thickBot="1" x14ac:dyDescent="0.3">
      <c r="A135" s="931"/>
      <c r="B135"/>
      <c r="C135" s="856"/>
      <c r="D135" s="857"/>
      <c r="E135" s="857"/>
      <c r="F135" s="858"/>
      <c r="G135" s="50"/>
      <c r="H135" s="51"/>
      <c r="I135" s="51"/>
      <c r="J135" s="51"/>
      <c r="K135" s="52"/>
      <c r="L135" s="846" t="s">
        <v>8</v>
      </c>
      <c r="M135" s="847"/>
      <c r="N135" s="848"/>
      <c r="O135" s="848"/>
      <c r="P135" s="848"/>
      <c r="Q135" s="849"/>
      <c r="R135" s="928"/>
      <c r="S135" s="928"/>
      <c r="T135" s="928"/>
      <c r="U135" s="928"/>
      <c r="V135" s="928"/>
      <c r="W135" s="895"/>
      <c r="X135" s="896"/>
      <c r="Y135" s="896"/>
      <c r="Z135" s="897"/>
      <c r="AB135" s="931"/>
      <c r="AC135"/>
      <c r="AD135" s="856"/>
      <c r="AE135" s="857"/>
      <c r="AF135" s="857"/>
      <c r="AG135" s="858"/>
      <c r="AH135" s="50"/>
      <c r="AI135" s="51"/>
      <c r="AJ135" s="51"/>
      <c r="AK135" s="51"/>
      <c r="AL135" s="52"/>
      <c r="AM135" s="846" t="s">
        <v>8</v>
      </c>
      <c r="AN135" s="847"/>
      <c r="AO135" s="848"/>
      <c r="AP135" s="848"/>
      <c r="AQ135" s="848"/>
      <c r="AR135" s="849"/>
      <c r="AS135" s="928"/>
      <c r="AT135" s="928"/>
      <c r="AU135" s="928"/>
      <c r="AV135" s="928"/>
      <c r="AW135" s="928"/>
      <c r="AX135" s="895"/>
      <c r="AY135" s="896"/>
      <c r="AZ135" s="896"/>
      <c r="BA135" s="897"/>
    </row>
    <row r="136" spans="1:53" ht="13.5" customHeight="1" thickBot="1" x14ac:dyDescent="0.25">
      <c r="A136" s="901" t="s">
        <v>750</v>
      </c>
      <c r="B136"/>
      <c r="C136" s="861"/>
      <c r="D136" s="862"/>
      <c r="E136" s="863"/>
      <c r="F136" s="820" t="s">
        <v>9</v>
      </c>
      <c r="G136" s="829" t="s">
        <v>88</v>
      </c>
      <c r="H136" s="835"/>
      <c r="I136" s="836"/>
      <c r="J136" s="829" t="s">
        <v>139</v>
      </c>
      <c r="K136" s="835"/>
      <c r="L136" s="836"/>
      <c r="M136" s="829" t="s">
        <v>140</v>
      </c>
      <c r="N136" s="830"/>
      <c r="O136" s="831"/>
      <c r="P136" s="829" t="s">
        <v>141</v>
      </c>
      <c r="Q136" s="830"/>
      <c r="R136" s="831"/>
      <c r="S136" s="829"/>
      <c r="T136" s="830"/>
      <c r="U136" s="831"/>
      <c r="V136" s="842"/>
      <c r="W136" s="830"/>
      <c r="X136" s="831"/>
      <c r="Y136" s="53" t="s">
        <v>10</v>
      </c>
      <c r="Z136" s="54" t="s">
        <v>60</v>
      </c>
      <c r="AB136" s="901" t="s">
        <v>750</v>
      </c>
      <c r="AC136"/>
      <c r="AD136" s="861"/>
      <c r="AE136" s="862"/>
      <c r="AF136" s="863"/>
      <c r="AG136" s="820" t="s">
        <v>9</v>
      </c>
      <c r="AH136" s="829" t="s">
        <v>88</v>
      </c>
      <c r="AI136" s="835"/>
      <c r="AJ136" s="836"/>
      <c r="AK136" s="829" t="s">
        <v>139</v>
      </c>
      <c r="AL136" s="835"/>
      <c r="AM136" s="836"/>
      <c r="AN136" s="829" t="s">
        <v>140</v>
      </c>
      <c r="AO136" s="830"/>
      <c r="AP136" s="831"/>
      <c r="AQ136" s="829" t="s">
        <v>141</v>
      </c>
      <c r="AR136" s="830"/>
      <c r="AS136" s="831"/>
      <c r="AT136" s="829"/>
      <c r="AU136" s="830"/>
      <c r="AV136" s="831"/>
      <c r="AW136" s="842"/>
      <c r="AX136" s="830"/>
      <c r="AY136" s="831"/>
      <c r="AZ136" s="53" t="s">
        <v>10</v>
      </c>
      <c r="BA136" s="54" t="s">
        <v>60</v>
      </c>
    </row>
    <row r="137" spans="1:53" ht="27" customHeight="1" thickBot="1" x14ac:dyDescent="0.25">
      <c r="A137" s="902"/>
      <c r="B137"/>
      <c r="C137" s="864"/>
      <c r="D137" s="865"/>
      <c r="E137" s="866"/>
      <c r="F137" s="821"/>
      <c r="G137" s="155" t="s">
        <v>493</v>
      </c>
      <c r="H137" s="156" t="s">
        <v>494</v>
      </c>
      <c r="I137" s="157" t="s">
        <v>516</v>
      </c>
      <c r="J137" s="155" t="s">
        <v>493</v>
      </c>
      <c r="K137" s="156" t="s">
        <v>494</v>
      </c>
      <c r="L137" s="157" t="s">
        <v>516</v>
      </c>
      <c r="M137" s="155" t="s">
        <v>493</v>
      </c>
      <c r="N137" s="156" t="s">
        <v>494</v>
      </c>
      <c r="O137" s="157" t="s">
        <v>516</v>
      </c>
      <c r="P137" s="155" t="s">
        <v>493</v>
      </c>
      <c r="Q137" s="156" t="s">
        <v>494</v>
      </c>
      <c r="R137" s="157" t="s">
        <v>516</v>
      </c>
      <c r="S137" s="155" t="s">
        <v>493</v>
      </c>
      <c r="T137" s="156" t="s">
        <v>494</v>
      </c>
      <c r="U137" s="157" t="s">
        <v>516</v>
      </c>
      <c r="V137" s="155" t="s">
        <v>493</v>
      </c>
      <c r="W137" s="156" t="s">
        <v>494</v>
      </c>
      <c r="X137" s="157" t="s">
        <v>516</v>
      </c>
      <c r="Y137" s="881" t="s">
        <v>15</v>
      </c>
      <c r="Z137" s="882"/>
      <c r="AB137" s="902"/>
      <c r="AC137"/>
      <c r="AD137" s="864"/>
      <c r="AE137" s="865"/>
      <c r="AF137" s="866"/>
      <c r="AG137" s="821"/>
      <c r="AH137" s="155" t="s">
        <v>493</v>
      </c>
      <c r="AI137" s="156" t="s">
        <v>494</v>
      </c>
      <c r="AJ137" s="157" t="s">
        <v>516</v>
      </c>
      <c r="AK137" s="155" t="s">
        <v>493</v>
      </c>
      <c r="AL137" s="156" t="s">
        <v>494</v>
      </c>
      <c r="AM137" s="157" t="s">
        <v>516</v>
      </c>
      <c r="AN137" s="155" t="s">
        <v>493</v>
      </c>
      <c r="AO137" s="156" t="s">
        <v>494</v>
      </c>
      <c r="AP137" s="157" t="s">
        <v>516</v>
      </c>
      <c r="AQ137" s="155" t="s">
        <v>493</v>
      </c>
      <c r="AR137" s="156" t="s">
        <v>494</v>
      </c>
      <c r="AS137" s="157" t="s">
        <v>516</v>
      </c>
      <c r="AT137" s="155" t="s">
        <v>493</v>
      </c>
      <c r="AU137" s="156" t="s">
        <v>494</v>
      </c>
      <c r="AV137" s="157" t="s">
        <v>516</v>
      </c>
      <c r="AW137" s="155" t="s">
        <v>493</v>
      </c>
      <c r="AX137" s="156" t="s">
        <v>494</v>
      </c>
      <c r="AY137" s="157" t="s">
        <v>516</v>
      </c>
      <c r="AZ137" s="881" t="s">
        <v>15</v>
      </c>
      <c r="BA137" s="882"/>
    </row>
    <row r="138" spans="1:53" ht="21.2" customHeight="1" x14ac:dyDescent="0.2">
      <c r="A138" s="902"/>
      <c r="B138"/>
      <c r="C138" s="843">
        <v>1</v>
      </c>
      <c r="D138" s="795" t="s">
        <v>64</v>
      </c>
      <c r="E138" s="601" t="s">
        <v>16</v>
      </c>
      <c r="F138" s="55" t="s">
        <v>31</v>
      </c>
      <c r="G138" s="98" t="str">
        <f>TEXT((TIME(0,LEFT('Erwachsene-DOSB 2020'!AO7,FIND(":",'Erwachsene-DOSB 2020'!AO7)-1),RIGHT('Erwachsene-DOSB 2020'!AO7,2)))*$BC$54,"[mm]:ss")</f>
        <v>37:03</v>
      </c>
      <c r="H138" s="99" t="str">
        <f>TEXT((TIME(0,LEFT('Erwachsene-DOSB 2020'!AP7,FIND(":",'Erwachsene-DOSB 2020'!AP7)-1),RIGHT('Erwachsene-DOSB 2020'!AP7,2)))*$BC$54,"[mm]:ss")</f>
        <v>33:09</v>
      </c>
      <c r="I138" s="100" t="str">
        <f>TEXT((TIME(0,LEFT('Erwachsene-DOSB 2020'!AQ7,FIND(":",'Erwachsene-DOSB 2020'!AQ7)-1),RIGHT('Erwachsene-DOSB 2020'!AQ7,2)))*$BC$54,"[mm]:ss")</f>
        <v>29:15</v>
      </c>
      <c r="J138" s="108" t="str">
        <f>TEXT((TIME(0,LEFT('Erwachsene-DOSB 2020'!AR7,FIND(":",'Erwachsene-DOSB 2020'!AR7)-1),RIGHT('Erwachsene-DOSB 2020'!AR7,2)))*$BC$54,"[mm]:ss")</f>
        <v>38:34</v>
      </c>
      <c r="K138" s="99" t="str">
        <f>TEXT((TIME(0,LEFT('Erwachsene-DOSB 2020'!AS7,FIND(":",'Erwachsene-DOSB 2020'!AS7)-1),RIGHT('Erwachsene-DOSB 2020'!AS7,2)))*$BC$54,"[mm]:ss")</f>
        <v>34:40</v>
      </c>
      <c r="L138" s="100" t="str">
        <f>TEXT((TIME(0,LEFT('Erwachsene-DOSB 2020'!AT7,FIND(":",'Erwachsene-DOSB 2020'!AT7)-1),RIGHT('Erwachsene-DOSB 2020'!AT7,2)))*$BC$54,"[mm]:ss")</f>
        <v>30:46</v>
      </c>
      <c r="M138" s="108" t="str">
        <f>TEXT((TIME(0,LEFT('Erwachsene-DOSB 2020'!AU7,FIND(":",'Erwachsene-DOSB 2020'!AU7)-1),RIGHT('Erwachsene-DOSB 2020'!AU7,2)))*$BC$54,"[mm]:ss")</f>
        <v>40:18</v>
      </c>
      <c r="N138" s="99" t="str">
        <f>TEXT((TIME(0,LEFT('Erwachsene-DOSB 2020'!AV7,FIND(":",'Erwachsene-DOSB 2020'!AV7)-1),RIGHT('Erwachsene-DOSB 2020'!AV7,2)))*$BC$54,"[mm]:ss")</f>
        <v>36:24</v>
      </c>
      <c r="O138" s="100" t="str">
        <f>TEXT((TIME(0,LEFT('Erwachsene-DOSB 2020'!AW7,FIND(":",'Erwachsene-DOSB 2020'!AW7)-1),RIGHT('Erwachsene-DOSB 2020'!AW7,2)))*$BC$54,"[mm]:ss")</f>
        <v>32:30</v>
      </c>
      <c r="P138" s="108" t="str">
        <f>TEXT((TIME(0,LEFT('Erwachsene-DOSB 2020'!AX7,FIND(":",'Erwachsene-DOSB 2020'!AX7)-1),RIGHT('Erwachsene-DOSB 2020'!AX7,2)))*$BC$54,"[mm]:ss")</f>
        <v>42:15</v>
      </c>
      <c r="Q138" s="99" t="str">
        <f>TEXT((TIME(0,LEFT('Erwachsene-DOSB 2020'!AY7,FIND(":",'Erwachsene-DOSB 2020'!AY7)-1),RIGHT('Erwachsene-DOSB 2020'!AY7,2)))*$BC$54,"[mm]:ss")</f>
        <v>38:21</v>
      </c>
      <c r="R138" s="100" t="str">
        <f>TEXT((TIME(0,LEFT('Erwachsene-DOSB 2020'!AZ7,FIND(":",'Erwachsene-DOSB 2020'!AZ7)-1),RIGHT('Erwachsene-DOSB 2020'!AZ7,2)))*$BC$54,"[mm]:ss")</f>
        <v>34:27</v>
      </c>
      <c r="S138" s="6"/>
      <c r="T138" s="8"/>
      <c r="U138" s="9"/>
      <c r="V138" s="56"/>
      <c r="W138" s="7"/>
      <c r="X138" s="9"/>
      <c r="Y138" s="180"/>
      <c r="Z138" s="181"/>
      <c r="AB138" s="902"/>
      <c r="AC138"/>
      <c r="AD138" s="843">
        <v>1</v>
      </c>
      <c r="AE138" s="795" t="s">
        <v>64</v>
      </c>
      <c r="AF138" s="601" t="s">
        <v>16</v>
      </c>
      <c r="AG138" s="55" t="s">
        <v>31</v>
      </c>
      <c r="AH138" s="98" t="str">
        <f>TEXT((TIME(0,LEFT('Erwachsene-DOSB 2020'!AO39,FIND(":",'Erwachsene-DOSB 2020'!AO39)-1),RIGHT('Erwachsene-DOSB 2020'!AO39,2)))*$BC$54,"[mm]:ss")</f>
        <v>33:48</v>
      </c>
      <c r="AI138" s="99" t="str">
        <f>TEXT((TIME(0,LEFT('Erwachsene-DOSB 2020'!AP39,FIND(":",'Erwachsene-DOSB 2020'!AP39)-1),RIGHT('Erwachsene-DOSB 2020'!AP39,2)))*$BC$54,"[mm]:ss")</f>
        <v>29:54</v>
      </c>
      <c r="AJ138" s="100" t="str">
        <f>TEXT((TIME(0,LEFT('Erwachsene-DOSB 2020'!AQ39,FIND(":",'Erwachsene-DOSB 2020'!AQ39)-1),RIGHT('Erwachsene-DOSB 2020'!AQ39,2)))*$BC$54,"[mm]:ss")</f>
        <v>26:00</v>
      </c>
      <c r="AK138" s="108" t="str">
        <f>TEXT((TIME(0,LEFT('Erwachsene-DOSB 2020'!AR39,FIND(":",'Erwachsene-DOSB 2020'!AR39)-1),RIGHT('Erwachsene-DOSB 2020'!AR39,2)))*$BC$54,"[mm]:ss")</f>
        <v>34:27</v>
      </c>
      <c r="AL138" s="99" t="str">
        <f>TEXT((TIME(0,LEFT('Erwachsene-DOSB 2020'!AS39,FIND(":",'Erwachsene-DOSB 2020'!AS39)-1),RIGHT('Erwachsene-DOSB 2020'!AS39,2)))*$BC$54,"[mm]:ss")</f>
        <v>30:33</v>
      </c>
      <c r="AM138" s="100" t="str">
        <f>TEXT((TIME(0,LEFT('Erwachsene-DOSB 2020'!AT39,FIND(":",'Erwachsene-DOSB 2020'!AT39)-1),RIGHT('Erwachsene-DOSB 2020'!AT39,2)))*$BC$54,"[mm]:ss")</f>
        <v>26:39</v>
      </c>
      <c r="AN138" s="108" t="str">
        <f>TEXT((TIME(0,LEFT('Erwachsene-DOSB 2020'!AU39,FIND(":",'Erwachsene-DOSB 2020'!AU39)-1),RIGHT('Erwachsene-DOSB 2020'!AU39,2)))*$BC$54,"[mm]:ss")</f>
        <v>35:45</v>
      </c>
      <c r="AO138" s="99" t="str">
        <f>TEXT((TIME(0,LEFT('Erwachsene-DOSB 2020'!AV39,FIND(":",'Erwachsene-DOSB 2020'!AV39)-1),RIGHT('Erwachsene-DOSB 2020'!AV39,2)))*$BC$54,"[mm]:ss")</f>
        <v>31:51</v>
      </c>
      <c r="AP138" s="100" t="str">
        <f>TEXT((TIME(0,LEFT('Erwachsene-DOSB 2020'!AW39,FIND(":",'Erwachsene-DOSB 2020'!AW39)-1),RIGHT('Erwachsene-DOSB 2020'!AW39,2)))*$BC$54,"[mm]:ss")</f>
        <v>27:57</v>
      </c>
      <c r="AQ138" s="108" t="str">
        <f>TEXT((TIME(0,LEFT('Erwachsene-DOSB 2020'!AX39,FIND(":",'Erwachsene-DOSB 2020'!AX39)-1),RIGHT('Erwachsene-DOSB 2020'!AX39,2)))*$BC$54,"[mm]:ss")</f>
        <v>38:47</v>
      </c>
      <c r="AR138" s="99" t="str">
        <f>TEXT((TIME(0,LEFT('Erwachsene-DOSB 2020'!AY39,FIND(":",'Erwachsene-DOSB 2020'!AY39)-1),RIGHT('Erwachsene-DOSB 2020'!AY39,2)))*$BC$54,"[mm]:ss")</f>
        <v>34:53</v>
      </c>
      <c r="AS138" s="100" t="str">
        <f>TEXT((TIME(0,LEFT('Erwachsene-DOSB 2020'!AZ39,FIND(":",'Erwachsene-DOSB 2020'!AZ39)-1),RIGHT('Erwachsene-DOSB 2020'!AZ39,2)))*$BC$54,"[mm]:ss")</f>
        <v>30:59</v>
      </c>
      <c r="AT138" s="6"/>
      <c r="AU138" s="8"/>
      <c r="AV138" s="9"/>
      <c r="AW138" s="56"/>
      <c r="AX138" s="7"/>
      <c r="AY138" s="9"/>
      <c r="AZ138" s="180"/>
      <c r="BA138" s="181"/>
    </row>
    <row r="139" spans="1:53" ht="21.2" customHeight="1" x14ac:dyDescent="0.2">
      <c r="A139" s="902"/>
      <c r="B139"/>
      <c r="C139" s="844"/>
      <c r="D139" s="796"/>
      <c r="E139" s="10" t="s">
        <v>17</v>
      </c>
      <c r="F139" s="58" t="s">
        <v>500</v>
      </c>
      <c r="G139" s="101" t="str">
        <f>TEXT((TIME(0,LEFT('Erwachsene-DOSB 2020'!AO8,FIND(":",'Erwachsene-DOSB 2020'!AO8)-1),RIGHT('Erwachsene-DOSB 2020'!AO8,2)))*$BC$55,"[mm]:ss")</f>
        <v>149:56</v>
      </c>
      <c r="H139" s="102" t="str">
        <f>TEXT((TIME(0,LEFT('Erwachsene-DOSB 2020'!AP8,FIND(":",'Erwachsene-DOSB 2020'!AP8)-1),RIGHT('Erwachsene-DOSB 2020'!AP8,2)))*$BC$55,"[mm]:ss")</f>
        <v>134:20</v>
      </c>
      <c r="I139" s="103" t="str">
        <f>TEXT((TIME(0,LEFT('Erwachsene-DOSB 2020'!AQ8,FIND(":",'Erwachsene-DOSB 2020'!AQ8)-1),RIGHT('Erwachsene-DOSB 2020'!AQ8,2)))*$BC$55,"[mm]:ss")</f>
        <v>118:44</v>
      </c>
      <c r="J139" s="109" t="str">
        <f>TEXT((TIME(0,LEFT('Erwachsene-DOSB 2020'!AR8,FIND(":",'Erwachsene-DOSB 2020'!AR8)-1),RIGHT('Erwachsene-DOSB 2020'!AR8,2)))*$BC$55,"[mm]:ss")</f>
        <v>159:02</v>
      </c>
      <c r="K139" s="102" t="str">
        <f>TEXT((TIME(0,LEFT('Erwachsene-DOSB 2020'!AS8,FIND(":",'Erwachsene-DOSB 2020'!AS8)-1),RIGHT('Erwachsene-DOSB 2020'!AS8,2)))*$BC$55,"[mm]:ss")</f>
        <v>143:26</v>
      </c>
      <c r="L139" s="103" t="str">
        <f>TEXT((TIME(0,LEFT('Erwachsene-DOSB 2020'!AT8,FIND(":",'Erwachsene-DOSB 2020'!AT8)-1),RIGHT('Erwachsene-DOSB 2020'!AT8,2)))*$BC$55,"[mm]:ss")</f>
        <v>127:50</v>
      </c>
      <c r="M139" s="109" t="str">
        <f>TEXT((TIME(0,LEFT('Erwachsene-DOSB 2020'!AU8,FIND(":",'Erwachsene-DOSB 2020'!AU8)-1),RIGHT('Erwachsene-DOSB 2020'!AU8,2)))*$BC$55,"[mm]:ss")</f>
        <v>167:55</v>
      </c>
      <c r="N139" s="102" t="str">
        <f>TEXT((TIME(0,LEFT('Erwachsene-DOSB 2020'!AV8,FIND(":",'Erwachsene-DOSB 2020'!AV8)-1),RIGHT('Erwachsene-DOSB 2020'!AV8,2)))*$BC$55,"[mm]:ss")</f>
        <v>152:19</v>
      </c>
      <c r="O139" s="103" t="str">
        <f>TEXT((TIME(0,LEFT('Erwachsene-DOSB 2020'!AW8,FIND(":",'Erwachsene-DOSB 2020'!AW8)-1),RIGHT('Erwachsene-DOSB 2020'!AW8,2)))*$BC$55,"[mm]:ss")</f>
        <v>136:43</v>
      </c>
      <c r="P139" s="109" t="str">
        <f>TEXT((TIME(0,LEFT('Erwachsene-DOSB 2020'!AX8,FIND(":",'Erwachsene-DOSB 2020'!AX8)-1),RIGHT('Erwachsene-DOSB 2020'!AX8,2)))*$BC$55,"[mm]:ss")</f>
        <v>177:27</v>
      </c>
      <c r="Q139" s="102" t="str">
        <f>TEXT((TIME(0,LEFT('Erwachsene-DOSB 2020'!AY8,FIND(":",'Erwachsene-DOSB 2020'!AY8)-1),RIGHT('Erwachsene-DOSB 2020'!AY8,2)))*$BC$55,"[mm]:ss")</f>
        <v>161:51</v>
      </c>
      <c r="R139" s="103" t="str">
        <f>TEXT((TIME(0,LEFT('Erwachsene-DOSB 2020'!AZ8,FIND(":",'Erwachsene-DOSB 2020'!AZ8)-1),RIGHT('Erwachsene-DOSB 2020'!AZ8,2)))*$BC$55,"[mm]:ss")</f>
        <v>146:15</v>
      </c>
      <c r="S139" s="13"/>
      <c r="T139" s="14"/>
      <c r="U139" s="15"/>
      <c r="V139" s="59"/>
      <c r="W139" s="12"/>
      <c r="X139" s="15"/>
      <c r="Y139" s="182"/>
      <c r="Z139" s="183"/>
      <c r="AB139" s="902"/>
      <c r="AC139"/>
      <c r="AD139" s="844"/>
      <c r="AE139" s="796"/>
      <c r="AF139" s="10" t="s">
        <v>17</v>
      </c>
      <c r="AG139" s="58" t="s">
        <v>500</v>
      </c>
      <c r="AH139" s="101" t="str">
        <f>TEXT((TIME(0,LEFT('Erwachsene-DOSB 2020'!AO40,FIND(":",'Erwachsene-DOSB 2020'!AO40)-1),RIGHT('Erwachsene-DOSB 2020'!AO40,2)))*$BC$55,"[mm]:ss")</f>
        <v>139:32</v>
      </c>
      <c r="AI139" s="102" t="str">
        <f>TEXT((TIME(0,LEFT('Erwachsene-DOSB 2020'!AP40,FIND(":",'Erwachsene-DOSB 2020'!AP40)-1),RIGHT('Erwachsene-DOSB 2020'!AP40,2)))*$BC$55,"[mm]:ss")</f>
        <v>123:56</v>
      </c>
      <c r="AJ139" s="103" t="str">
        <f>TEXT((TIME(0,LEFT('Erwachsene-DOSB 2020'!AQ40,FIND(":",'Erwachsene-DOSB 2020'!AQ40)-1),RIGHT('Erwachsene-DOSB 2020'!AQ40,2)))*$BC$55,"[mm]:ss")</f>
        <v>108:20</v>
      </c>
      <c r="AK139" s="109" t="str">
        <f>TEXT((TIME(0,LEFT('Erwachsene-DOSB 2020'!AR40,FIND(":",'Erwachsene-DOSB 2020'!AR40)-1),RIGHT('Erwachsene-DOSB 2020'!AR40,2)))*$BC$55,"[mm]:ss")</f>
        <v>147:07</v>
      </c>
      <c r="AL139" s="102" t="str">
        <f>TEXT((TIME(0,LEFT('Erwachsene-DOSB 2020'!AS40,FIND(":",'Erwachsene-DOSB 2020'!AS40)-1),RIGHT('Erwachsene-DOSB 2020'!AS40,2)))*$BC$55,"[mm]:ss")</f>
        <v>131:31</v>
      </c>
      <c r="AM139" s="103" t="str">
        <f>TEXT((TIME(0,LEFT('Erwachsene-DOSB 2020'!AT40,FIND(":",'Erwachsene-DOSB 2020'!AT40)-1),RIGHT('Erwachsene-DOSB 2020'!AT40,2)))*$BC$55,"[mm]:ss")</f>
        <v>115:55</v>
      </c>
      <c r="AN139" s="109" t="str">
        <f>TEXT((TIME(0,LEFT('Erwachsene-DOSB 2020'!AU40,FIND(":",'Erwachsene-DOSB 2020'!AU40)-1),RIGHT('Erwachsene-DOSB 2020'!AU40,2)))*$BC$55,"[mm]:ss")</f>
        <v>156:13</v>
      </c>
      <c r="AO139" s="102" t="str">
        <f>TEXT((TIME(0,LEFT('Erwachsene-DOSB 2020'!AV40,FIND(":",'Erwachsene-DOSB 2020'!AV40)-1),RIGHT('Erwachsene-DOSB 2020'!AV40,2)))*$BC$55,"[mm]:ss")</f>
        <v>140:37</v>
      </c>
      <c r="AP139" s="103" t="str">
        <f>TEXT((TIME(0,LEFT('Erwachsene-DOSB 2020'!AW40,FIND(":",'Erwachsene-DOSB 2020'!AW40)-1),RIGHT('Erwachsene-DOSB 2020'!AW40,2)))*$BC$55,"[mm]:ss")</f>
        <v>125:01</v>
      </c>
      <c r="AQ139" s="109" t="str">
        <f>TEXT((TIME(0,LEFT('Erwachsene-DOSB 2020'!AX40,FIND(":",'Erwachsene-DOSB 2020'!AX40)-1),RIGHT('Erwachsene-DOSB 2020'!AX40,2)))*$BC$55,"[mm]:ss")</f>
        <v>165:58</v>
      </c>
      <c r="AR139" s="102" t="str">
        <f>TEXT((TIME(0,LEFT('Erwachsene-DOSB 2020'!AY40,FIND(":",'Erwachsene-DOSB 2020'!AY40)-1),RIGHT('Erwachsene-DOSB 2020'!AY40,2)))*$BC$55,"[mm]:ss")</f>
        <v>150:22</v>
      </c>
      <c r="AS139" s="103" t="str">
        <f>TEXT((TIME(0,LEFT('Erwachsene-DOSB 2020'!AZ40,FIND(":",'Erwachsene-DOSB 2020'!AZ40)-1),RIGHT('Erwachsene-DOSB 2020'!AZ40,2)))*$BC$55,"[mm]:ss")</f>
        <v>134:46</v>
      </c>
      <c r="AT139" s="13"/>
      <c r="AU139" s="14"/>
      <c r="AV139" s="15"/>
      <c r="AW139" s="59"/>
      <c r="AX139" s="12"/>
      <c r="AY139" s="15"/>
      <c r="AZ139" s="182"/>
      <c r="BA139" s="183"/>
    </row>
    <row r="140" spans="1:53" ht="21.2" customHeight="1" x14ac:dyDescent="0.2">
      <c r="A140" s="902"/>
      <c r="B140"/>
      <c r="C140" s="844"/>
      <c r="D140" s="796"/>
      <c r="E140" s="801" t="s">
        <v>21</v>
      </c>
      <c r="F140" s="793" t="s">
        <v>155</v>
      </c>
      <c r="G140" s="832" t="s">
        <v>173</v>
      </c>
      <c r="H140" s="833"/>
      <c r="I140" s="833"/>
      <c r="J140" s="833"/>
      <c r="K140" s="833"/>
      <c r="L140" s="833"/>
      <c r="M140" s="833"/>
      <c r="N140" s="833"/>
      <c r="O140" s="833"/>
      <c r="P140" s="833"/>
      <c r="Q140" s="833"/>
      <c r="R140" s="834"/>
      <c r="S140" s="13"/>
      <c r="T140" s="14"/>
      <c r="U140" s="15"/>
      <c r="V140" s="59"/>
      <c r="W140" s="12"/>
      <c r="X140" s="15"/>
      <c r="Y140" s="184"/>
      <c r="Z140" s="185"/>
      <c r="AB140" s="902"/>
      <c r="AC140"/>
      <c r="AD140" s="844"/>
      <c r="AE140" s="796"/>
      <c r="AF140" s="801" t="s">
        <v>21</v>
      </c>
      <c r="AG140" s="793" t="s">
        <v>155</v>
      </c>
      <c r="AH140" s="832" t="s">
        <v>173</v>
      </c>
      <c r="AI140" s="833"/>
      <c r="AJ140" s="833"/>
      <c r="AK140" s="833"/>
      <c r="AL140" s="833"/>
      <c r="AM140" s="833"/>
      <c r="AN140" s="833"/>
      <c r="AO140" s="833"/>
      <c r="AP140" s="833"/>
      <c r="AQ140" s="833"/>
      <c r="AR140" s="833"/>
      <c r="AS140" s="834"/>
      <c r="AT140" s="13"/>
      <c r="AU140" s="14"/>
      <c r="AV140" s="15"/>
      <c r="AW140" s="59"/>
      <c r="AX140" s="12"/>
      <c r="AY140" s="15"/>
      <c r="AZ140" s="184"/>
      <c r="BA140" s="185"/>
    </row>
    <row r="141" spans="1:53" ht="21.2" customHeight="1" x14ac:dyDescent="0.2">
      <c r="A141" s="902"/>
      <c r="B141"/>
      <c r="C141" s="844"/>
      <c r="D141" s="796"/>
      <c r="E141" s="792"/>
      <c r="F141" s="794"/>
      <c r="G141" s="101" t="str">
        <f>TEXT((TIME(0,LEFT('Erwachsene-DOSB 2020'!AO10,FIND(":",'Erwachsene-DOSB 2020'!AO10)-1),RIGHT('Erwachsene-DOSB 2020'!AO10,2)))*$BC$57,"[mm]:ss")</f>
        <v>13:19</v>
      </c>
      <c r="H141" s="102" t="str">
        <f>TEXT((TIME(0,LEFT('Erwachsene-DOSB 2020'!AP10,FIND(":",'Erwachsene-DOSB 2020'!AP10)-1),RIGHT('Erwachsene-DOSB 2020'!AP10,2)))*$BC$57,"[mm]:ss")</f>
        <v>10:50</v>
      </c>
      <c r="I141" s="103" t="str">
        <f>TEXT((TIME(0,LEFT('Erwachsene-DOSB 2020'!AQ10,FIND(":",'Erwachsene-DOSB 2020'!AQ10)-1),RIGHT('Erwachsene-DOSB 2020'!AQ10,2)))*$BC$57,"[mm]:ss")</f>
        <v>08:27</v>
      </c>
      <c r="J141" s="109" t="str">
        <f>TEXT((TIME(0,LEFT('Erwachsene-DOSB 2020'!AR10,FIND(":",'Erwachsene-DOSB 2020'!AR10)-1),RIGHT('Erwachsene-DOSB 2020'!AR10,2)))*$BC$57,"[mm]:ss")</f>
        <v>13:33</v>
      </c>
      <c r="K141" s="102" t="str">
        <f>TEXT((TIME(0,LEFT('Erwachsene-DOSB 2020'!AS10,FIND(":",'Erwachsene-DOSB 2020'!AS10)-1),RIGHT('Erwachsene-DOSB 2020'!AS10,2)))*$BC$57,"[mm]:ss")</f>
        <v>11:03</v>
      </c>
      <c r="L141" s="103" t="str">
        <f>TEXT((TIME(0,LEFT('Erwachsene-DOSB 2020'!AT10,FIND(":",'Erwachsene-DOSB 2020'!AT10)-1),RIGHT('Erwachsene-DOSB 2020'!AT10,2)))*$BC$57,"[mm]:ss")</f>
        <v>08:47</v>
      </c>
      <c r="M141" s="109" t="str">
        <f>TEXT((TIME(0,LEFT('Erwachsene-DOSB 2020'!AU10,FIND(":",'Erwachsene-DOSB 2020'!AU10)-1),RIGHT('Erwachsene-DOSB 2020'!AU10,2)))*$BC$57,"[mm]:ss")</f>
        <v>13:46</v>
      </c>
      <c r="N141" s="102" t="str">
        <f>TEXT((TIME(0,LEFT('Erwachsene-DOSB 2020'!AV10,FIND(":",'Erwachsene-DOSB 2020'!AV10)-1),RIGHT('Erwachsene-DOSB 2020'!AV10,2)))*$BC$57,"[mm]:ss")</f>
        <v>11:22</v>
      </c>
      <c r="O141" s="103" t="str">
        <f>TEXT((TIME(0,LEFT('Erwachsene-DOSB 2020'!AW10,FIND(":",'Erwachsene-DOSB 2020'!AW10)-1),RIGHT('Erwachsene-DOSB 2020'!AW10,2)))*$BC$57,"[mm]:ss")</f>
        <v>09:13</v>
      </c>
      <c r="P141" s="109" t="str">
        <f>TEXT((TIME(0,LEFT('Erwachsene-DOSB 2020'!AX10,FIND(":",'Erwachsene-DOSB 2020'!AX10)-1),RIGHT('Erwachsene-DOSB 2020'!AX10,2)))*$BC$57,"[mm]:ss")</f>
        <v>13:59</v>
      </c>
      <c r="Q141" s="102" t="str">
        <f>TEXT((TIME(0,LEFT('Erwachsene-DOSB 2020'!AY10,FIND(":",'Erwachsene-DOSB 2020'!AY10)-1),RIGHT('Erwachsene-DOSB 2020'!AY10,2)))*$BC$57,"[mm]:ss")</f>
        <v>11:35</v>
      </c>
      <c r="R141" s="103" t="str">
        <f>TEXT((TIME(0,LEFT('Erwachsene-DOSB 2020'!AZ10,FIND(":",'Erwachsene-DOSB 2020'!AZ10)-1),RIGHT('Erwachsene-DOSB 2020'!AZ10,2)))*$BC$57,"[mm]:ss")</f>
        <v>09:32</v>
      </c>
      <c r="S141" s="13"/>
      <c r="T141" s="14"/>
      <c r="U141" s="15"/>
      <c r="V141" s="59"/>
      <c r="W141" s="12"/>
      <c r="X141" s="15"/>
      <c r="Y141" s="184"/>
      <c r="Z141" s="185"/>
      <c r="AB141" s="902"/>
      <c r="AC141"/>
      <c r="AD141" s="844"/>
      <c r="AE141" s="796"/>
      <c r="AF141" s="792"/>
      <c r="AG141" s="794"/>
      <c r="AH141" s="101" t="str">
        <f>TEXT((TIME(0,LEFT('Erwachsene-DOSB 2020'!AO42,FIND(":",'Erwachsene-DOSB 2020'!AO42)-1),RIGHT('Erwachsene-DOSB 2020'!AO42,2)))*$BC$57,"[mm]:ss")</f>
        <v>12:15</v>
      </c>
      <c r="AI141" s="102" t="str">
        <f>TEXT((TIME(0,LEFT('Erwachsene-DOSB 2020'!AP42,FIND(":",'Erwachsene-DOSB 2020'!AP42)-1),RIGHT('Erwachsene-DOSB 2020'!AP42,2)))*$BC$57,"[mm]:ss")</f>
        <v>09:58</v>
      </c>
      <c r="AJ141" s="103" t="str">
        <f>TEXT((TIME(0,LEFT('Erwachsene-DOSB 2020'!AQ42,FIND(":",'Erwachsene-DOSB 2020'!AQ42)-1),RIGHT('Erwachsene-DOSB 2020'!AQ42,2)))*$BC$57,"[mm]:ss")</f>
        <v>07:55</v>
      </c>
      <c r="AK141" s="109" t="str">
        <f>TEXT((TIME(0,LEFT('Erwachsene-DOSB 2020'!AR42,FIND(":",'Erwachsene-DOSB 2020'!AR42)-1),RIGHT('Erwachsene-DOSB 2020'!AR42,2)))*$BC$57,"[mm]:ss")</f>
        <v>12:21</v>
      </c>
      <c r="AL141" s="102" t="str">
        <f>TEXT((TIME(0,LEFT('Erwachsene-DOSB 2020'!AS42,FIND(":",'Erwachsene-DOSB 2020'!AS42)-1),RIGHT('Erwachsene-DOSB 2020'!AS42,2)))*$BC$57,"[mm]:ss")</f>
        <v>10:11</v>
      </c>
      <c r="AM141" s="103" t="str">
        <f>TEXT((TIME(0,LEFT('Erwachsene-DOSB 2020'!AT42,FIND(":",'Erwachsene-DOSB 2020'!AT42)-1),RIGHT('Erwachsene-DOSB 2020'!AT42,2)))*$BC$57,"[mm]:ss")</f>
        <v>08:01</v>
      </c>
      <c r="AN141" s="109" t="str">
        <f>TEXT((TIME(0,LEFT('Erwachsene-DOSB 2020'!AU42,FIND(":",'Erwachsene-DOSB 2020'!AU42)-1),RIGHT('Erwachsene-DOSB 2020'!AU42,2)))*$BC$57,"[mm]:ss")</f>
        <v>12:21</v>
      </c>
      <c r="AO141" s="102" t="str">
        <f>TEXT((TIME(0,LEFT('Erwachsene-DOSB 2020'!AV42,FIND(":",'Erwachsene-DOSB 2020'!AV42)-1),RIGHT('Erwachsene-DOSB 2020'!AV42,2)))*$BC$57,"[mm]:ss")</f>
        <v>10:24</v>
      </c>
      <c r="AP141" s="103" t="str">
        <f>TEXT((TIME(0,LEFT('Erwachsene-DOSB 2020'!AW42,FIND(":",'Erwachsene-DOSB 2020'!AW42)-1),RIGHT('Erwachsene-DOSB 2020'!AW42,2)))*$BC$57,"[mm]:ss")</f>
        <v>08:20</v>
      </c>
      <c r="AQ141" s="109" t="str">
        <f>TEXT((TIME(0,LEFT('Erwachsene-DOSB 2020'!AX42,FIND(":",'Erwachsene-DOSB 2020'!AX42)-1),RIGHT('Erwachsene-DOSB 2020'!AX42,2)))*$BC$57,"[mm]:ss")</f>
        <v>12:41</v>
      </c>
      <c r="AR141" s="102" t="str">
        <f>TEXT((TIME(0,LEFT('Erwachsene-DOSB 2020'!AY42,FIND(":",'Erwachsene-DOSB 2020'!AY42)-1),RIGHT('Erwachsene-DOSB 2020'!AY42,2)))*$BC$57,"[mm]:ss")</f>
        <v>10:37</v>
      </c>
      <c r="AS141" s="103" t="str">
        <f>TEXT((TIME(0,LEFT('Erwachsene-DOSB 2020'!AZ42,FIND(":",'Erwachsene-DOSB 2020'!AZ42)-1),RIGHT('Erwachsene-DOSB 2020'!AZ42,2)))*$BC$57,"[mm]:ss")</f>
        <v>08:47</v>
      </c>
      <c r="AT141" s="13"/>
      <c r="AU141" s="14"/>
      <c r="AV141" s="15"/>
      <c r="AW141" s="59"/>
      <c r="AX141" s="12"/>
      <c r="AY141" s="15"/>
      <c r="AZ141" s="184"/>
      <c r="BA141" s="185"/>
    </row>
    <row r="142" spans="1:53" ht="21.2" customHeight="1" x14ac:dyDescent="0.2">
      <c r="A142" s="902"/>
      <c r="B142"/>
      <c r="C142" s="844"/>
      <c r="D142" s="796"/>
      <c r="E142" s="106" t="s">
        <v>22</v>
      </c>
      <c r="F142" s="58" t="s">
        <v>501</v>
      </c>
      <c r="G142" s="101" t="str">
        <f>TEXT((TIME(0,LEFT('Erwachsene-DOSB 2020'!AO11,FIND(":",'Erwachsene-DOSB 2020'!AO11)-1),RIGHT('Erwachsene-DOSB 2020'!AO11,2)))*$BC$58,"[mm]:ss")</f>
        <v>97:08</v>
      </c>
      <c r="H142" s="102" t="str">
        <f>TEXT((TIME(0,LEFT('Erwachsene-DOSB 2020'!AP11,FIND(":",'Erwachsene-DOSB 2020'!AP11)-1),RIGHT('Erwachsene-DOSB 2020'!AP11,2)))*$BC$58,"[mm]:ss")</f>
        <v>85:35</v>
      </c>
      <c r="I142" s="103" t="str">
        <f>TEXT((TIME(0,LEFT('Erwachsene-DOSB 2020'!AQ11,FIND(":",'Erwachsene-DOSB 2020'!AQ11)-1),RIGHT('Erwachsene-DOSB 2020'!AQ11,2)))*$BC$58,"[mm]:ss")</f>
        <v>78:14</v>
      </c>
      <c r="J142" s="109" t="str">
        <f>TEXT((TIME(0,LEFT('Erwachsene-DOSB 2020'!AR11,FIND(":",'Erwachsene-DOSB 2020'!AR11)-1),RIGHT('Erwachsene-DOSB 2020'!AR11,2)))*$BC$58,"[mm]:ss")</f>
        <v>103:25</v>
      </c>
      <c r="K142" s="102" t="str">
        <f>TEXT((TIME(0,LEFT('Erwachsene-DOSB 2020'!AS11,FIND(":",'Erwachsene-DOSB 2020'!AS11)-1),RIGHT('Erwachsene-DOSB 2020'!AS11,2)))*$BC$58,"[mm]:ss")</f>
        <v>89:31</v>
      </c>
      <c r="L142" s="103" t="str">
        <f>TEXT((TIME(0,LEFT('Erwachsene-DOSB 2020'!AT11,FIND(":",'Erwachsene-DOSB 2020'!AT11)-1),RIGHT('Erwachsene-DOSB 2020'!AT11,2)))*$BC$58,"[mm]:ss")</f>
        <v>81:23</v>
      </c>
      <c r="M142" s="109" t="str">
        <f>TEXT((TIME(0,LEFT('Erwachsene-DOSB 2020'!AU11,FIND(":",'Erwachsene-DOSB 2020'!AU11)-1),RIGHT('Erwachsene-DOSB 2020'!AU11,2)))*$BC$58,"[mm]:ss")</f>
        <v>109:12</v>
      </c>
      <c r="N142" s="102" t="str">
        <f>TEXT((TIME(0,LEFT('Erwachsene-DOSB 2020'!AV11,FIND(":",'Erwachsene-DOSB 2020'!AV11)-1),RIGHT('Erwachsene-DOSB 2020'!AV11,2)))*$BC$58,"[mm]:ss")</f>
        <v>94:51</v>
      </c>
      <c r="O142" s="103" t="str">
        <f>TEXT((TIME(0,LEFT('Erwachsene-DOSB 2020'!AW11,FIND(":",'Erwachsene-DOSB 2020'!AW11)-1),RIGHT('Erwachsene-DOSB 2020'!AW11,2)))*$BC$58,"[mm]:ss")</f>
        <v>86:06</v>
      </c>
      <c r="P142" s="109" t="str">
        <f>TEXT((TIME(0,LEFT('Erwachsene-DOSB 2020'!AX11,FIND(":",'Erwachsene-DOSB 2020'!AX11)-1),RIGHT('Erwachsene-DOSB 2020'!AX11,2)))*$BC$58,"[mm]:ss")</f>
        <v>115:51</v>
      </c>
      <c r="Q142" s="102" t="str">
        <f>TEXT((TIME(0,LEFT('Erwachsene-DOSB 2020'!AY11,FIND(":",'Erwachsene-DOSB 2020'!AY11)-1),RIGHT('Erwachsene-DOSB 2020'!AY11,2)))*$BC$58,"[mm]:ss")</f>
        <v>100:48</v>
      </c>
      <c r="R142" s="103" t="str">
        <f>TEXT((TIME(0,LEFT('Erwachsene-DOSB 2020'!AZ11,FIND(":",'Erwachsene-DOSB 2020'!AZ11)-1),RIGHT('Erwachsene-DOSB 2020'!AZ11,2)))*$BC$58,"[mm]:ss")</f>
        <v>91:21</v>
      </c>
      <c r="S142" s="13"/>
      <c r="T142" s="14"/>
      <c r="U142" s="15"/>
      <c r="V142" s="59"/>
      <c r="W142" s="12"/>
      <c r="X142" s="15"/>
      <c r="Y142" s="182"/>
      <c r="Z142" s="183"/>
      <c r="AB142" s="902"/>
      <c r="AC142"/>
      <c r="AD142" s="844"/>
      <c r="AE142" s="796"/>
      <c r="AF142" s="106" t="s">
        <v>22</v>
      </c>
      <c r="AG142" s="58" t="s">
        <v>501</v>
      </c>
      <c r="AH142" s="101" t="str">
        <f>TEXT((TIME(0,LEFT('Erwachsene-DOSB 2020'!AO44,FIND(":",'Erwachsene-DOSB 2020'!AO44)-1),RIGHT('Erwachsene-DOSB 2020'!AO44,2)))*$BC$58,"[mm]:ss")</f>
        <v>90:28</v>
      </c>
      <c r="AI142" s="102" t="str">
        <f>TEXT((TIME(0,LEFT('Erwachsene-DOSB 2020'!AP44,FIND(":",'Erwachsene-DOSB 2020'!AP44)-1),RIGHT('Erwachsene-DOSB 2020'!AP44,2)))*$BC$58,"[mm]:ss")</f>
        <v>79:32</v>
      </c>
      <c r="AJ142" s="103" t="str">
        <f>TEXT((TIME(0,LEFT('Erwachsene-DOSB 2020'!AQ44,FIND(":",'Erwachsene-DOSB 2020'!AQ44)-1),RIGHT('Erwachsene-DOSB 2020'!AQ44,2)))*$BC$58,"[mm]:ss")</f>
        <v>75:36</v>
      </c>
      <c r="AK142" s="109" t="str">
        <f>TEXT((TIME(0,LEFT('Erwachsene-DOSB 2020'!AR44,FIND(":",'Erwachsene-DOSB 2020'!AR44)-1),RIGHT('Erwachsene-DOSB 2020'!AR44,2)))*$BC$58,"[mm]:ss")</f>
        <v>96:04</v>
      </c>
      <c r="AL142" s="102" t="str">
        <f>TEXT((TIME(0,LEFT('Erwachsene-DOSB 2020'!AS44,FIND(":",'Erwachsene-DOSB 2020'!AS44)-1),RIGHT('Erwachsene-DOSB 2020'!AS44,2)))*$BC$58,"[mm]:ss")</f>
        <v>83:44</v>
      </c>
      <c r="AM142" s="103" t="str">
        <f>TEXT((TIME(0,LEFT('Erwachsene-DOSB 2020'!AT44,FIND(":",'Erwachsene-DOSB 2020'!AT44)-1),RIGHT('Erwachsene-DOSB 2020'!AT44,2)))*$BC$58,"[mm]:ss")</f>
        <v>75:36</v>
      </c>
      <c r="AN142" s="109" t="str">
        <f>TEXT((TIME(0,LEFT('Erwachsene-DOSB 2020'!AU44,FIND(":",'Erwachsene-DOSB 2020'!AU44)-1),RIGHT('Erwachsene-DOSB 2020'!AU44,2)))*$BC$58,"[mm]:ss")</f>
        <v>100:48</v>
      </c>
      <c r="AO142" s="102" t="str">
        <f>TEXT((TIME(0,LEFT('Erwachsene-DOSB 2020'!AV44,FIND(":",'Erwachsene-DOSB 2020'!AV44)-1),RIGHT('Erwachsene-DOSB 2020'!AV44,2)))*$BC$58,"[mm]:ss")</f>
        <v>88:28</v>
      </c>
      <c r="AP142" s="103" t="str">
        <f>TEXT((TIME(0,LEFT('Erwachsene-DOSB 2020'!AW44,FIND(":",'Erwachsene-DOSB 2020'!AW44)-1),RIGHT('Erwachsene-DOSB 2020'!AW44,2)))*$BC$58,"[mm]:ss")</f>
        <v>79:17</v>
      </c>
      <c r="AQ142" s="109" t="str">
        <f>TEXT((TIME(0,LEFT('Erwachsene-DOSB 2020'!AX44,FIND(":",'Erwachsene-DOSB 2020'!AX44)-1),RIGHT('Erwachsene-DOSB 2020'!AX44,2)))*$BC$58,"[mm]:ss")</f>
        <v>107:53</v>
      </c>
      <c r="AR142" s="102" t="str">
        <f>TEXT((TIME(0,LEFT('Erwachsene-DOSB 2020'!AY44,FIND(":",'Erwachsene-DOSB 2020'!AY44)-1),RIGHT('Erwachsene-DOSB 2020'!AY44,2)))*$BC$58,"[mm]:ss")</f>
        <v>93:48</v>
      </c>
      <c r="AS142" s="103" t="str">
        <f>TEXT((TIME(0,LEFT('Erwachsene-DOSB 2020'!AZ44,FIND(":",'Erwachsene-DOSB 2020'!AZ44)-1),RIGHT('Erwachsene-DOSB 2020'!AZ44,2)))*$BC$58,"[mm]:ss")</f>
        <v>84:00</v>
      </c>
      <c r="AT142" s="13"/>
      <c r="AU142" s="14"/>
      <c r="AV142" s="15"/>
      <c r="AW142" s="59"/>
      <c r="AX142" s="12"/>
      <c r="AY142" s="15"/>
      <c r="AZ142" s="182"/>
      <c r="BA142" s="183"/>
    </row>
    <row r="143" spans="1:53" ht="21.2" customHeight="1" x14ac:dyDescent="0.2">
      <c r="A143" s="902"/>
      <c r="B143"/>
      <c r="C143" s="844"/>
      <c r="D143" s="796"/>
      <c r="E143" s="106" t="s">
        <v>23</v>
      </c>
      <c r="F143" s="58" t="s">
        <v>504</v>
      </c>
      <c r="G143" s="101" t="str">
        <f>TEXT((TIME(0,LEFT('Erwachsene-DOSB 2020'!AO12,FIND(":",'Erwachsene-DOSB 2020'!AO12)-1),RIGHT('Erwachsene-DOSB 2020'!AO12,2)))*$BC$59,"[mm]:ss")</f>
        <v>89:39</v>
      </c>
      <c r="H143" s="102" t="str">
        <f>TEXT((TIME(0,LEFT('Erwachsene-DOSB 2020'!AP12,FIND(":",'Erwachsene-DOSB 2020'!AP12)-1),RIGHT('Erwachsene-DOSB 2020'!AP12,2)))*$BC$59,"[mm]:ss")</f>
        <v>77:33</v>
      </c>
      <c r="I143" s="103" t="str">
        <f>TEXT((TIME(0,LEFT('Erwachsene-DOSB 2020'!AQ12,FIND(":",'Erwachsene-DOSB 2020'!AQ12)-1),RIGHT('Erwachsene-DOSB 2020'!AQ12,2)))*$BC$59,"[mm]:ss")</f>
        <v>69:18</v>
      </c>
      <c r="J143" s="109" t="str">
        <f>TEXT((TIME(0,LEFT('Erwachsene-DOSB 2020'!AR12,FIND(":",'Erwachsene-DOSB 2020'!AR12)-1),RIGHT('Erwachsene-DOSB 2020'!AR12,2)))*$BC$59,"[mm]:ss")</f>
        <v>92:57</v>
      </c>
      <c r="K143" s="102" t="str">
        <f>TEXT((TIME(0,LEFT('Erwachsene-DOSB 2020'!AS12,FIND(":",'Erwachsene-DOSB 2020'!AS12)-1),RIGHT('Erwachsene-DOSB 2020'!AS12,2)))*$BC$59,"[mm]:ss")</f>
        <v>82:30</v>
      </c>
      <c r="L143" s="103" t="str">
        <f>TEXT((TIME(0,LEFT('Erwachsene-DOSB 2020'!AT12,FIND(":",'Erwachsene-DOSB 2020'!AT12)-1),RIGHT('Erwachsene-DOSB 2020'!AT12,2)))*$BC$59,"[mm]:ss")</f>
        <v>72:03</v>
      </c>
      <c r="M143" s="109" t="str">
        <f>TEXT((TIME(0,LEFT('Erwachsene-DOSB 2020'!AU12,FIND(":",'Erwachsene-DOSB 2020'!AU12)-1),RIGHT('Erwachsene-DOSB 2020'!AU12,2)))*$BC$59,"[mm]:ss")</f>
        <v>98:27</v>
      </c>
      <c r="N143" s="102" t="str">
        <f>TEXT((TIME(0,LEFT('Erwachsene-DOSB 2020'!AV12,FIND(":",'Erwachsene-DOSB 2020'!AV12)-1),RIGHT('Erwachsene-DOSB 2020'!AV12,2)))*$BC$59,"[mm]:ss")</f>
        <v>88:00</v>
      </c>
      <c r="O143" s="103" t="str">
        <f>TEXT((TIME(0,LEFT('Erwachsene-DOSB 2020'!AW12,FIND(":",'Erwachsene-DOSB 2020'!AW12)-1),RIGHT('Erwachsene-DOSB 2020'!AW12,2)))*$BC$59,"[mm]:ss")</f>
        <v>75:54</v>
      </c>
      <c r="P143" s="109" t="str">
        <f>TEXT((TIME(0,LEFT('Erwachsene-DOSB 2020'!AX12,FIND(":",'Erwachsene-DOSB 2020'!AX12)-1),RIGHT('Erwachsene-DOSB 2020'!AX12,2)))*$BC$59,"[mm]:ss")</f>
        <v>102:18</v>
      </c>
      <c r="Q143" s="102" t="str">
        <f>TEXT((TIME(0,LEFT('Erwachsene-DOSB 2020'!AY12,FIND(":",'Erwachsene-DOSB 2020'!AY12)-1),RIGHT('Erwachsene-DOSB 2020'!AY12,2)))*$BC$59,"[mm]:ss")</f>
        <v>91:18</v>
      </c>
      <c r="R143" s="103" t="str">
        <f>TEXT((TIME(0,LEFT('Erwachsene-DOSB 2020'!AZ12,FIND(":",'Erwachsene-DOSB 2020'!AZ12)-1),RIGHT('Erwachsene-DOSB 2020'!AZ12,2)))*$BC$59,"[mm]:ss")</f>
        <v>79:45</v>
      </c>
      <c r="S143" s="13"/>
      <c r="T143" s="14"/>
      <c r="U143" s="15"/>
      <c r="V143" s="59"/>
      <c r="W143" s="12"/>
      <c r="X143" s="15"/>
      <c r="Y143" s="182"/>
      <c r="Z143" s="183"/>
      <c r="AB143" s="902"/>
      <c r="AC143"/>
      <c r="AD143" s="844"/>
      <c r="AE143" s="796"/>
      <c r="AF143" s="106" t="s">
        <v>23</v>
      </c>
      <c r="AG143" s="58" t="s">
        <v>504</v>
      </c>
      <c r="AH143" s="101" t="str">
        <f>TEXT((TIME(0,LEFT('Erwachsene-DOSB 2020'!AO45,FIND(":",'Erwachsene-DOSB 2020'!AO45)-1),RIGHT('Erwachsene-DOSB 2020'!AO45,2)))*$BC$59,"[mm]:ss")</f>
        <v>81:57</v>
      </c>
      <c r="AI143" s="102" t="str">
        <f>TEXT((TIME(0,LEFT('Erwachsene-DOSB 2020'!AP45,FIND(":",'Erwachsene-DOSB 2020'!AP45)-1),RIGHT('Erwachsene-DOSB 2020'!AP45,2)))*$BC$59,"[mm]:ss")</f>
        <v>69:18</v>
      </c>
      <c r="AJ143" s="103" t="str">
        <f>TEXT((TIME(0,LEFT('Erwachsene-DOSB 2020'!AQ45,FIND(":",'Erwachsene-DOSB 2020'!AQ45)-1),RIGHT('Erwachsene-DOSB 2020'!AQ45,2)))*$BC$59,"[mm]:ss")</f>
        <v>56:39</v>
      </c>
      <c r="AK143" s="109" t="str">
        <f>TEXT((TIME(0,LEFT('Erwachsene-DOSB 2020'!AR45,FIND(":",'Erwachsene-DOSB 2020'!AR45)-1),RIGHT('Erwachsene-DOSB 2020'!AR45,2)))*$BC$59,"[mm]:ss")</f>
        <v>83:36</v>
      </c>
      <c r="AL143" s="102" t="str">
        <f>TEXT((TIME(0,LEFT('Erwachsene-DOSB 2020'!AS45,FIND(":",'Erwachsene-DOSB 2020'!AS45)-1),RIGHT('Erwachsene-DOSB 2020'!AS45,2)))*$BC$59,"[mm]:ss")</f>
        <v>70:57</v>
      </c>
      <c r="AM143" s="103" t="str">
        <f>TEXT((TIME(0,LEFT('Erwachsene-DOSB 2020'!AT45,FIND(":",'Erwachsene-DOSB 2020'!AT45)-1),RIGHT('Erwachsene-DOSB 2020'!AT45,2)))*$BC$59,"[mm]:ss")</f>
        <v>58:18</v>
      </c>
      <c r="AN143" s="109" t="str">
        <f>TEXT((TIME(0,LEFT('Erwachsene-DOSB 2020'!AU45,FIND(":",'Erwachsene-DOSB 2020'!AU45)-1),RIGHT('Erwachsene-DOSB 2020'!AU45,2)))*$BC$59,"[mm]:ss")</f>
        <v>85:15</v>
      </c>
      <c r="AO143" s="102" t="str">
        <f>TEXT((TIME(0,LEFT('Erwachsene-DOSB 2020'!AV45,FIND(":",'Erwachsene-DOSB 2020'!AV45)-1),RIGHT('Erwachsene-DOSB 2020'!AV45,2)))*$BC$59,"[mm]:ss")</f>
        <v>73:09</v>
      </c>
      <c r="AP143" s="103" t="str">
        <f>TEXT((TIME(0,LEFT('Erwachsene-DOSB 2020'!AW45,FIND(":",'Erwachsene-DOSB 2020'!AW45)-1),RIGHT('Erwachsene-DOSB 2020'!AW45,2)))*$BC$59,"[mm]:ss")</f>
        <v>61:03</v>
      </c>
      <c r="AQ143" s="109" t="str">
        <f>TEXT((TIME(0,LEFT('Erwachsene-DOSB 2020'!AX45,FIND(":",'Erwachsene-DOSB 2020'!AX45)-1),RIGHT('Erwachsene-DOSB 2020'!AX45,2)))*$BC$59,"[mm]:ss")</f>
        <v>86:54</v>
      </c>
      <c r="AR143" s="102" t="str">
        <f>TEXT((TIME(0,LEFT('Erwachsene-DOSB 2020'!AY45,FIND(":",'Erwachsene-DOSB 2020'!AY45)-1),RIGHT('Erwachsene-DOSB 2020'!AY45,2)))*$BC$59,"[mm]:ss")</f>
        <v>74:48</v>
      </c>
      <c r="AS143" s="103" t="str">
        <f>TEXT((TIME(0,LEFT('Erwachsene-DOSB 2020'!AZ45,FIND(":",'Erwachsene-DOSB 2020'!AZ45)-1),RIGHT('Erwachsene-DOSB 2020'!AZ45,2)))*$BC$59,"[mm]:ss")</f>
        <v>63:48</v>
      </c>
      <c r="AT143" s="13"/>
      <c r="AU143" s="14"/>
      <c r="AV143" s="15"/>
      <c r="AW143" s="59"/>
      <c r="AX143" s="12"/>
      <c r="AY143" s="15"/>
      <c r="AZ143" s="182"/>
      <c r="BA143" s="183"/>
    </row>
    <row r="144" spans="1:53" ht="21.2" customHeight="1" x14ac:dyDescent="0.2">
      <c r="A144" s="902"/>
      <c r="B144"/>
      <c r="C144" s="844"/>
      <c r="D144" s="796"/>
      <c r="E144" s="106" t="s">
        <v>24</v>
      </c>
      <c r="F144" s="58" t="s">
        <v>427</v>
      </c>
      <c r="G144" s="160">
        <f>H144*(1-$BE$60)</f>
        <v>191.25</v>
      </c>
      <c r="H144" s="149">
        <f>W102-12.5</f>
        <v>212.5</v>
      </c>
      <c r="I144" s="150">
        <f>H144*(1+$BE$60)</f>
        <v>233.75000000000003</v>
      </c>
      <c r="J144" s="160">
        <f>K144*(1-$BE$60)</f>
        <v>180</v>
      </c>
      <c r="K144" s="149">
        <f>H144-12.5</f>
        <v>200</v>
      </c>
      <c r="L144" s="150">
        <f>K144*(1+$BE$60)</f>
        <v>220.00000000000003</v>
      </c>
      <c r="M144" s="160">
        <f>N144*(1-$BE$60)</f>
        <v>168.75</v>
      </c>
      <c r="N144" s="149">
        <f>K144-12.5</f>
        <v>187.5</v>
      </c>
      <c r="O144" s="150">
        <f>N144*(1+$BE$60)</f>
        <v>206.25000000000003</v>
      </c>
      <c r="P144" s="160">
        <f>Q144*(1-$BE$60)</f>
        <v>157.5</v>
      </c>
      <c r="Q144" s="149">
        <f>N144-12.5</f>
        <v>175</v>
      </c>
      <c r="R144" s="150">
        <f>Q144*(1+$BE$60)</f>
        <v>192.50000000000003</v>
      </c>
      <c r="S144" s="151"/>
      <c r="T144" s="149"/>
      <c r="U144" s="150"/>
      <c r="V144" s="151"/>
      <c r="W144" s="149"/>
      <c r="X144" s="150"/>
      <c r="Y144" s="182"/>
      <c r="Z144" s="183"/>
      <c r="AB144" s="902"/>
      <c r="AC144"/>
      <c r="AD144" s="844"/>
      <c r="AE144" s="796"/>
      <c r="AF144" s="106" t="s">
        <v>24</v>
      </c>
      <c r="AG144" s="58" t="s">
        <v>427</v>
      </c>
      <c r="AH144" s="160">
        <f>AI144*(1-$BE$60)</f>
        <v>249.75</v>
      </c>
      <c r="AI144" s="149">
        <f>AX102-12.5</f>
        <v>277.5</v>
      </c>
      <c r="AJ144" s="150">
        <f>AI144*(1+$BE$60)</f>
        <v>305.25</v>
      </c>
      <c r="AK144" s="160">
        <f>AL144*(1-$BE$60)</f>
        <v>238.5</v>
      </c>
      <c r="AL144" s="149">
        <f>AI144-12.5</f>
        <v>265</v>
      </c>
      <c r="AM144" s="150">
        <f>AL144*(1+$BE$60)</f>
        <v>291.5</v>
      </c>
      <c r="AN144" s="160">
        <f>AO144*(1-$BE$60)</f>
        <v>227.25</v>
      </c>
      <c r="AO144" s="149">
        <f>AL144-12.5</f>
        <v>252.5</v>
      </c>
      <c r="AP144" s="150">
        <f>AO144*(1+$BE$60)</f>
        <v>277.75</v>
      </c>
      <c r="AQ144" s="160">
        <f>AR144*(1-$BE$60)</f>
        <v>216</v>
      </c>
      <c r="AR144" s="149">
        <f>AO144-12.5</f>
        <v>240</v>
      </c>
      <c r="AS144" s="150">
        <f>AR144*(1+$BE$60)</f>
        <v>264</v>
      </c>
      <c r="AT144" s="151"/>
      <c r="AU144" s="149"/>
      <c r="AV144" s="150"/>
      <c r="AW144" s="151"/>
      <c r="AX144" s="149"/>
      <c r="AY144" s="150"/>
      <c r="AZ144" s="182"/>
      <c r="BA144" s="183"/>
    </row>
    <row r="145" spans="1:53" ht="21.2" customHeight="1" x14ac:dyDescent="0.2">
      <c r="A145" s="902"/>
      <c r="B145"/>
      <c r="C145" s="844"/>
      <c r="D145" s="796"/>
      <c r="E145" s="106" t="s">
        <v>25</v>
      </c>
      <c r="F145" s="58" t="s">
        <v>428</v>
      </c>
      <c r="G145" s="160">
        <f>H145*(1-$BE$60)</f>
        <v>306</v>
      </c>
      <c r="H145" s="149">
        <f>W103-15</f>
        <v>340</v>
      </c>
      <c r="I145" s="150">
        <f>H145*(1+$BE$60)</f>
        <v>374.00000000000006</v>
      </c>
      <c r="J145" s="160">
        <f>K145*(1-$BE$60)</f>
        <v>292.5</v>
      </c>
      <c r="K145" s="149">
        <f>H145-15</f>
        <v>325</v>
      </c>
      <c r="L145" s="150">
        <f>K145*(1+$BE$60)</f>
        <v>357.50000000000006</v>
      </c>
      <c r="M145" s="160">
        <f>N145*(1-$BE$60)</f>
        <v>279</v>
      </c>
      <c r="N145" s="149">
        <f>K145-15</f>
        <v>310</v>
      </c>
      <c r="O145" s="150">
        <f>N145*(1+$BE$60)</f>
        <v>341</v>
      </c>
      <c r="P145" s="160">
        <f>Q145*(1-$BE$60)</f>
        <v>265.5</v>
      </c>
      <c r="Q145" s="149">
        <f>N145-15</f>
        <v>295</v>
      </c>
      <c r="R145" s="150">
        <f>Q145*(1+$BE$60)</f>
        <v>324.5</v>
      </c>
      <c r="S145" s="151"/>
      <c r="T145" s="149"/>
      <c r="U145" s="150"/>
      <c r="V145" s="151"/>
      <c r="W145" s="149"/>
      <c r="X145" s="150"/>
      <c r="Y145" s="182"/>
      <c r="Z145" s="183"/>
      <c r="AB145" s="902"/>
      <c r="AC145"/>
      <c r="AD145" s="844"/>
      <c r="AE145" s="796"/>
      <c r="AF145" s="106" t="s">
        <v>25</v>
      </c>
      <c r="AG145" s="58" t="s">
        <v>428</v>
      </c>
      <c r="AH145" s="160">
        <f>AI145*(1-$BE$60)</f>
        <v>373.5</v>
      </c>
      <c r="AI145" s="149">
        <f>AX103-15</f>
        <v>415</v>
      </c>
      <c r="AJ145" s="150">
        <f>AI145*(1+$BE$60)</f>
        <v>456.50000000000006</v>
      </c>
      <c r="AK145" s="160">
        <f>AL145*(1-$BE$60)</f>
        <v>360</v>
      </c>
      <c r="AL145" s="149">
        <f>AI145-15</f>
        <v>400</v>
      </c>
      <c r="AM145" s="150">
        <f>AL145*(1+$BE$60)</f>
        <v>440.00000000000006</v>
      </c>
      <c r="AN145" s="160">
        <f>AO145*(1-$BE$60)</f>
        <v>346.5</v>
      </c>
      <c r="AO145" s="149">
        <f>AL145-15</f>
        <v>385</v>
      </c>
      <c r="AP145" s="150">
        <f>AO145*(1+$BE$60)</f>
        <v>423.50000000000006</v>
      </c>
      <c r="AQ145" s="160">
        <f>AR145*(1-$BE$60)</f>
        <v>333</v>
      </c>
      <c r="AR145" s="149">
        <f>AO145-15</f>
        <v>370</v>
      </c>
      <c r="AS145" s="150">
        <f>AR145*(1+$BE$60)</f>
        <v>407.00000000000006</v>
      </c>
      <c r="AT145" s="151"/>
      <c r="AU145" s="149"/>
      <c r="AV145" s="150"/>
      <c r="AW145" s="151"/>
      <c r="AX145" s="149"/>
      <c r="AY145" s="150"/>
      <c r="AZ145" s="182"/>
      <c r="BA145" s="183"/>
    </row>
    <row r="146" spans="1:53" ht="21.2" customHeight="1" x14ac:dyDescent="0.2">
      <c r="A146" s="902"/>
      <c r="B146"/>
      <c r="C146" s="844"/>
      <c r="D146" s="796"/>
      <c r="E146" s="106" t="s">
        <v>44</v>
      </c>
      <c r="F146" s="58" t="s">
        <v>429</v>
      </c>
      <c r="G146" s="160">
        <f>H146*(1-$BE$60)</f>
        <v>252</v>
      </c>
      <c r="H146" s="149">
        <f>W104-15</f>
        <v>280</v>
      </c>
      <c r="I146" s="150">
        <f>H146*(1+$BE$60)</f>
        <v>308</v>
      </c>
      <c r="J146" s="160">
        <f>K146*(1-$BE$60)</f>
        <v>238.5</v>
      </c>
      <c r="K146" s="149">
        <f>H146-15</f>
        <v>265</v>
      </c>
      <c r="L146" s="150">
        <f>K146*(1+$BE$60)</f>
        <v>291.5</v>
      </c>
      <c r="M146" s="160">
        <f>N146*(1-$BE$60)</f>
        <v>225</v>
      </c>
      <c r="N146" s="149">
        <f>K146-15</f>
        <v>250</v>
      </c>
      <c r="O146" s="150">
        <f>N146*(1+$BE$60)</f>
        <v>275</v>
      </c>
      <c r="P146" s="160">
        <f>Q146*(1-$BE$60)</f>
        <v>211.5</v>
      </c>
      <c r="Q146" s="149">
        <f>N146-15</f>
        <v>235</v>
      </c>
      <c r="R146" s="150">
        <f>Q146*(1+$BE$60)</f>
        <v>258.5</v>
      </c>
      <c r="S146" s="151"/>
      <c r="T146" s="149"/>
      <c r="U146" s="150"/>
      <c r="V146" s="151"/>
      <c r="W146" s="149"/>
      <c r="X146" s="150"/>
      <c r="Y146" s="182"/>
      <c r="Z146" s="183"/>
      <c r="AB146" s="902"/>
      <c r="AC146"/>
      <c r="AD146" s="844"/>
      <c r="AE146" s="796"/>
      <c r="AF146" s="106" t="s">
        <v>44</v>
      </c>
      <c r="AG146" s="58" t="s">
        <v>429</v>
      </c>
      <c r="AH146" s="160">
        <f>AI146*(1-$BE$60)</f>
        <v>315</v>
      </c>
      <c r="AI146" s="149">
        <f>AX104-15</f>
        <v>350</v>
      </c>
      <c r="AJ146" s="150">
        <f>AI146*(1+$BE$60)</f>
        <v>385.00000000000006</v>
      </c>
      <c r="AK146" s="160">
        <f>AL146*(1-$BE$60)</f>
        <v>301.5</v>
      </c>
      <c r="AL146" s="149">
        <f>AI146-15</f>
        <v>335</v>
      </c>
      <c r="AM146" s="150">
        <f>AL146*(1+$BE$60)</f>
        <v>368.50000000000006</v>
      </c>
      <c r="AN146" s="160">
        <f>AO146*(1-$BE$60)</f>
        <v>288</v>
      </c>
      <c r="AO146" s="149">
        <f>AL146-15</f>
        <v>320</v>
      </c>
      <c r="AP146" s="150">
        <f>AO146*(1+$BE$60)</f>
        <v>352</v>
      </c>
      <c r="AQ146" s="160">
        <f>AR146*(1-$BE$60)</f>
        <v>274.5</v>
      </c>
      <c r="AR146" s="149">
        <f>AO146-15</f>
        <v>305</v>
      </c>
      <c r="AS146" s="150">
        <f>AR146*(1+$BE$60)</f>
        <v>335.5</v>
      </c>
      <c r="AT146" s="151"/>
      <c r="AU146" s="149"/>
      <c r="AV146" s="150"/>
      <c r="AW146" s="151"/>
      <c r="AX146" s="149"/>
      <c r="AY146" s="150"/>
      <c r="AZ146" s="182"/>
      <c r="BA146" s="183"/>
    </row>
    <row r="147" spans="1:53" ht="21.2" customHeight="1" thickBot="1" x14ac:dyDescent="0.25">
      <c r="A147" s="902"/>
      <c r="B147"/>
      <c r="C147" s="845"/>
      <c r="D147" s="797"/>
      <c r="E147" s="106" t="s">
        <v>48</v>
      </c>
      <c r="F147" s="163" t="s">
        <v>430</v>
      </c>
      <c r="G147" s="164">
        <f>H147*(1-$BE$60)</f>
        <v>256.5</v>
      </c>
      <c r="H147" s="165">
        <f>W105-15</f>
        <v>285</v>
      </c>
      <c r="I147" s="166">
        <f>H147*(1+$BE$60)</f>
        <v>313.5</v>
      </c>
      <c r="J147" s="164">
        <f>K147*(1-$BE$60)</f>
        <v>243</v>
      </c>
      <c r="K147" s="165">
        <f>H147-15</f>
        <v>270</v>
      </c>
      <c r="L147" s="166">
        <f>K147*(1+$BE$60)</f>
        <v>297</v>
      </c>
      <c r="M147" s="164">
        <f>N147*(1-$BE$60)</f>
        <v>229.5</v>
      </c>
      <c r="N147" s="165">
        <f>K147-15</f>
        <v>255</v>
      </c>
      <c r="O147" s="166">
        <f>N147*(1+$BE$60)</f>
        <v>280.5</v>
      </c>
      <c r="P147" s="164">
        <f>Q147*(1-$BE$60)</f>
        <v>216</v>
      </c>
      <c r="Q147" s="165">
        <f>N147-15</f>
        <v>240</v>
      </c>
      <c r="R147" s="166">
        <f>Q147*(1+$BE$60)</f>
        <v>264</v>
      </c>
      <c r="S147" s="151"/>
      <c r="T147" s="149"/>
      <c r="U147" s="150"/>
      <c r="V147" s="151"/>
      <c r="W147" s="149"/>
      <c r="X147" s="150"/>
      <c r="Y147" s="186"/>
      <c r="Z147" s="187"/>
      <c r="AB147" s="902"/>
      <c r="AC147"/>
      <c r="AD147" s="845"/>
      <c r="AE147" s="797"/>
      <c r="AF147" s="106" t="s">
        <v>48</v>
      </c>
      <c r="AG147" s="163" t="s">
        <v>430</v>
      </c>
      <c r="AH147" s="164">
        <f>AI147*(1-$BE$60)</f>
        <v>319.5</v>
      </c>
      <c r="AI147" s="165">
        <f>AX105-15</f>
        <v>355</v>
      </c>
      <c r="AJ147" s="166">
        <f>AI147*(1+$BE$60)</f>
        <v>390.50000000000006</v>
      </c>
      <c r="AK147" s="164">
        <f>AL147*(1-$BE$60)</f>
        <v>306</v>
      </c>
      <c r="AL147" s="165">
        <f>AI147-15</f>
        <v>340</v>
      </c>
      <c r="AM147" s="166">
        <f>AL147*(1+$BE$60)</f>
        <v>374.00000000000006</v>
      </c>
      <c r="AN147" s="164">
        <f>AO147*(1-$BE$60)</f>
        <v>292.5</v>
      </c>
      <c r="AO147" s="165">
        <f>AL147-15</f>
        <v>325</v>
      </c>
      <c r="AP147" s="166">
        <f>AO147*(1+$BE$60)</f>
        <v>357.50000000000006</v>
      </c>
      <c r="AQ147" s="164">
        <f>AR147*(1-$BE$60)</f>
        <v>279</v>
      </c>
      <c r="AR147" s="165">
        <f>AO147-15</f>
        <v>310</v>
      </c>
      <c r="AS147" s="166">
        <f>AR147*(1+$BE$60)</f>
        <v>341</v>
      </c>
      <c r="AT147" s="151"/>
      <c r="AU147" s="149"/>
      <c r="AV147" s="150"/>
      <c r="AW147" s="151"/>
      <c r="AX147" s="149"/>
      <c r="AY147" s="150"/>
      <c r="AZ147" s="186"/>
      <c r="BA147" s="187"/>
    </row>
    <row r="148" spans="1:53" ht="21.2" customHeight="1" x14ac:dyDescent="0.2">
      <c r="A148" s="902"/>
      <c r="B148"/>
      <c r="C148" s="843">
        <v>2</v>
      </c>
      <c r="D148" s="795" t="s">
        <v>65</v>
      </c>
      <c r="E148" s="601" t="s">
        <v>16</v>
      </c>
      <c r="F148" s="524" t="s">
        <v>609</v>
      </c>
      <c r="G148" s="141">
        <f>'Erwachsene-DOSB 2020'!AO13*$BC$64</f>
        <v>2.9250000000000003</v>
      </c>
      <c r="H148" s="132">
        <f>'Erwachsene-DOSB 2020'!AP13*$BC$64</f>
        <v>4.2750000000000004</v>
      </c>
      <c r="I148" s="133">
        <f>'Erwachsene-DOSB 2020'!AQ13*$BC$64</f>
        <v>5.8500000000000005</v>
      </c>
      <c r="J148" s="134">
        <f>'Erwachsene-DOSB 2020'!AR13*$BC$64</f>
        <v>2.7</v>
      </c>
      <c r="K148" s="132">
        <f>'Erwachsene-DOSB 2020'!AS13*$BC$64</f>
        <v>4.2750000000000004</v>
      </c>
      <c r="L148" s="133">
        <f>'Erwachsene-DOSB 2020'!AT13*$BC$64</f>
        <v>5.625</v>
      </c>
      <c r="M148" s="134">
        <f>'Erwachsene-DOSB 2020'!AU13*$BC$64</f>
        <v>2.7</v>
      </c>
      <c r="N148" s="132">
        <f>'Erwachsene-DOSB 2020'!AV13*$BC$64</f>
        <v>4.05</v>
      </c>
      <c r="O148" s="133">
        <f>'Erwachsene-DOSB 2020'!AW13*$BC$64</f>
        <v>5.4</v>
      </c>
      <c r="P148" s="134">
        <f>'Erwachsene-DOSB 2020'!AX13*$BC$64</f>
        <v>2.4750000000000001</v>
      </c>
      <c r="Q148" s="132">
        <f>'Erwachsene-DOSB 2020'!AY13*$BC$64</f>
        <v>3.8250000000000002</v>
      </c>
      <c r="R148" s="133">
        <f>'Erwachsene-DOSB 2020'!AZ13*$BC$64</f>
        <v>4.95</v>
      </c>
      <c r="S148" s="23"/>
      <c r="T148" s="24"/>
      <c r="U148" s="64"/>
      <c r="V148" s="66"/>
      <c r="W148" s="25"/>
      <c r="X148" s="26"/>
      <c r="Y148" s="180"/>
      <c r="Z148" s="181"/>
      <c r="AB148" s="902"/>
      <c r="AC148"/>
      <c r="AD148" s="843">
        <v>2</v>
      </c>
      <c r="AE148" s="795" t="s">
        <v>65</v>
      </c>
      <c r="AF148" s="601" t="s">
        <v>16</v>
      </c>
      <c r="AG148" s="524" t="s">
        <v>609</v>
      </c>
      <c r="AH148" s="141">
        <f>'Erwachsene-DOSB 2020'!AO46*$BC$64</f>
        <v>4.05</v>
      </c>
      <c r="AI148" s="132">
        <f>'Erwachsene-DOSB 2020'!AP46*$BC$64</f>
        <v>5.8500000000000005</v>
      </c>
      <c r="AJ148" s="133">
        <f>'Erwachsene-DOSB 2020'!AQ46*$BC$64</f>
        <v>7.65</v>
      </c>
      <c r="AK148" s="134">
        <f>'Erwachsene-DOSB 2020'!AR46*$BC$64</f>
        <v>3.8250000000000002</v>
      </c>
      <c r="AL148" s="132">
        <f>'Erwachsene-DOSB 2020'!AS46*$BC$64</f>
        <v>5.625</v>
      </c>
      <c r="AM148" s="133">
        <f>'Erwachsene-DOSB 2020'!AT46*$BC$64</f>
        <v>7.4249999999999998</v>
      </c>
      <c r="AN148" s="134">
        <f>'Erwachsene-DOSB 2020'!AU46*$BC$64</f>
        <v>3.6</v>
      </c>
      <c r="AO148" s="132">
        <f>'Erwachsene-DOSB 2020'!AV46*$BC$64</f>
        <v>5.4</v>
      </c>
      <c r="AP148" s="133">
        <f>'Erwachsene-DOSB 2020'!AW46*$BC$64</f>
        <v>7.2</v>
      </c>
      <c r="AQ148" s="134">
        <f>'Erwachsene-DOSB 2020'!AX46*$BC$64</f>
        <v>3.15</v>
      </c>
      <c r="AR148" s="132">
        <f>'Erwachsene-DOSB 2020'!AY46*$BC$64</f>
        <v>4.95</v>
      </c>
      <c r="AS148" s="133">
        <f>'Erwachsene-DOSB 2020'!AZ46*$BC$64</f>
        <v>6.75</v>
      </c>
      <c r="AT148" s="23"/>
      <c r="AU148" s="24"/>
      <c r="AV148" s="64"/>
      <c r="AW148" s="66"/>
      <c r="AX148" s="25"/>
      <c r="AY148" s="26"/>
      <c r="AZ148" s="180"/>
      <c r="BA148" s="181"/>
    </row>
    <row r="149" spans="1:53" ht="21.2" customHeight="1" x14ac:dyDescent="0.2">
      <c r="A149" s="902"/>
      <c r="B149"/>
      <c r="C149" s="845"/>
      <c r="D149" s="796"/>
      <c r="E149" s="801" t="s">
        <v>17</v>
      </c>
      <c r="F149" s="793" t="s">
        <v>26</v>
      </c>
      <c r="G149" s="826" t="s">
        <v>340</v>
      </c>
      <c r="H149" s="827"/>
      <c r="I149" s="827"/>
      <c r="J149" s="827"/>
      <c r="K149" s="827"/>
      <c r="L149" s="827"/>
      <c r="M149" s="827"/>
      <c r="N149" s="827"/>
      <c r="O149" s="827"/>
      <c r="P149" s="827"/>
      <c r="Q149" s="827"/>
      <c r="R149" s="828"/>
      <c r="S149" s="28"/>
      <c r="T149" s="30"/>
      <c r="U149" s="38"/>
      <c r="V149" s="61"/>
      <c r="W149" s="32"/>
      <c r="X149" s="33"/>
      <c r="Y149" s="182"/>
      <c r="Z149" s="188"/>
      <c r="AB149" s="902"/>
      <c r="AC149"/>
      <c r="AD149" s="845"/>
      <c r="AE149" s="796"/>
      <c r="AF149" s="801" t="s">
        <v>17</v>
      </c>
      <c r="AG149" s="793" t="s">
        <v>26</v>
      </c>
      <c r="AH149" s="826" t="s">
        <v>219</v>
      </c>
      <c r="AI149" s="827"/>
      <c r="AJ149" s="828"/>
      <c r="AK149" s="826" t="s">
        <v>96</v>
      </c>
      <c r="AL149" s="827"/>
      <c r="AM149" s="827"/>
      <c r="AN149" s="827"/>
      <c r="AO149" s="827"/>
      <c r="AP149" s="827"/>
      <c r="AQ149" s="827"/>
      <c r="AR149" s="827"/>
      <c r="AS149" s="828"/>
      <c r="AT149" s="28"/>
      <c r="AU149" s="30"/>
      <c r="AV149" s="38"/>
      <c r="AW149" s="61"/>
      <c r="AX149" s="32"/>
      <c r="AY149" s="33"/>
      <c r="AZ149" s="182"/>
      <c r="BA149" s="188"/>
    </row>
    <row r="150" spans="1:53" ht="21.2" customHeight="1" x14ac:dyDescent="0.2">
      <c r="A150" s="902"/>
      <c r="B150"/>
      <c r="C150" s="845"/>
      <c r="D150" s="796"/>
      <c r="E150" s="792"/>
      <c r="F150" s="794"/>
      <c r="G150" s="13">
        <f>'Erwachsene-DOSB 2020'!AO15*$BC$66</f>
        <v>4.0374999999999996</v>
      </c>
      <c r="H150" s="12">
        <f>'Erwachsene-DOSB 2020'!AP15*$BC$66</f>
        <v>4.9874999999999998</v>
      </c>
      <c r="I150" s="15">
        <f>'Erwachsene-DOSB 2020'!AQ15*$BC$66</f>
        <v>5.9375</v>
      </c>
      <c r="J150" s="59">
        <f>'Erwachsene-DOSB 2020'!AR15*$BC$66</f>
        <v>3.8</v>
      </c>
      <c r="K150" s="12">
        <f>'Erwachsene-DOSB 2020'!AS15*$BC$66</f>
        <v>4.75</v>
      </c>
      <c r="L150" s="15">
        <f>'Erwachsene-DOSB 2020'!AT15*$BC$66</f>
        <v>5.4624999999999995</v>
      </c>
      <c r="M150" s="59">
        <f>'Erwachsene-DOSB 2020'!AU15*$BC$66</f>
        <v>3.5625</v>
      </c>
      <c r="N150" s="12">
        <f>'Erwachsene-DOSB 2020'!AV15*$BC$66</f>
        <v>4.2749999999999995</v>
      </c>
      <c r="O150" s="15">
        <f>'Erwachsene-DOSB 2020'!AW15*$BC$66</f>
        <v>5.2249999999999996</v>
      </c>
      <c r="P150" s="59">
        <f>'Erwachsene-DOSB 2020'!AX15*$BC$66</f>
        <v>3.0874999999999999</v>
      </c>
      <c r="Q150" s="12">
        <f>'Erwachsene-DOSB 2020'!AY15*$BC$66</f>
        <v>4.0374999999999996</v>
      </c>
      <c r="R150" s="15">
        <f>'Erwachsene-DOSB 2020'!AZ15*$BC$66</f>
        <v>4.75</v>
      </c>
      <c r="S150" s="28"/>
      <c r="T150" s="30"/>
      <c r="U150" s="38"/>
      <c r="V150" s="71"/>
      <c r="W150" s="3"/>
      <c r="X150" s="4"/>
      <c r="Y150" s="182"/>
      <c r="Z150" s="188"/>
      <c r="AB150" s="902"/>
      <c r="AC150"/>
      <c r="AD150" s="845"/>
      <c r="AE150" s="796"/>
      <c r="AF150" s="792"/>
      <c r="AG150" s="794"/>
      <c r="AH150" s="13">
        <f>'Erwachsene-DOSB 2020'!AO48*$BC$66</f>
        <v>5.4624999999999995</v>
      </c>
      <c r="AI150" s="12">
        <f>'Erwachsene-DOSB 2020'!AP48*$BC$66</f>
        <v>6.1749999999999998</v>
      </c>
      <c r="AJ150" s="15">
        <f>'Erwachsene-DOSB 2020'!AQ48*$BC$66</f>
        <v>7.125</v>
      </c>
      <c r="AK150" s="59">
        <f>'Erwachsene-DOSB 2020'!AR48*$BC$66</f>
        <v>5.2249999999999996</v>
      </c>
      <c r="AL150" s="12">
        <f>'Erwachsene-DOSB 2020'!AS48*$BC$66</f>
        <v>5.9375</v>
      </c>
      <c r="AM150" s="15">
        <f>'Erwachsene-DOSB 2020'!AT48*$BC$66</f>
        <v>6.8874999999999993</v>
      </c>
      <c r="AN150" s="59">
        <f>'Erwachsene-DOSB 2020'!AU48*$BC$66</f>
        <v>4.75</v>
      </c>
      <c r="AO150" s="12">
        <f>'Erwachsene-DOSB 2020'!AV48*$BC$66</f>
        <v>5.6999999999999993</v>
      </c>
      <c r="AP150" s="15">
        <f>'Erwachsene-DOSB 2020'!AW48*$BC$66</f>
        <v>6.4124999999999996</v>
      </c>
      <c r="AQ150" s="59">
        <f>'Erwachsene-DOSB 2020'!AX48*$BC$66</f>
        <v>4.2749999999999995</v>
      </c>
      <c r="AR150" s="12">
        <f>'Erwachsene-DOSB 2020'!AY48*$BC$66</f>
        <v>4.9874999999999998</v>
      </c>
      <c r="AS150" s="15">
        <f>'Erwachsene-DOSB 2020'!AZ48*$BC$66</f>
        <v>5.9375</v>
      </c>
      <c r="AT150" s="28"/>
      <c r="AU150" s="30"/>
      <c r="AV150" s="38"/>
      <c r="AW150" s="71"/>
      <c r="AX150" s="3"/>
      <c r="AY150" s="4"/>
      <c r="AZ150" s="182"/>
      <c r="BA150" s="188"/>
    </row>
    <row r="151" spans="1:53" ht="21.2" customHeight="1" x14ac:dyDescent="0.2">
      <c r="A151" s="902"/>
      <c r="B151"/>
      <c r="C151" s="845"/>
      <c r="D151" s="796"/>
      <c r="E151" s="106" t="s">
        <v>21</v>
      </c>
      <c r="F151" s="161" t="s">
        <v>27</v>
      </c>
      <c r="G151" s="13">
        <f t="shared" ref="G151:R151" si="10">G150*$BC$67</f>
        <v>6.8637499999999996</v>
      </c>
      <c r="H151" s="12">
        <f t="shared" si="10"/>
        <v>8.4787499999999998</v>
      </c>
      <c r="I151" s="15">
        <f t="shared" si="10"/>
        <v>10.09375</v>
      </c>
      <c r="J151" s="13">
        <f t="shared" si="10"/>
        <v>6.46</v>
      </c>
      <c r="K151" s="12">
        <f t="shared" si="10"/>
        <v>8.0749999999999993</v>
      </c>
      <c r="L151" s="15">
        <f t="shared" si="10"/>
        <v>9.286249999999999</v>
      </c>
      <c r="M151" s="13">
        <f t="shared" si="10"/>
        <v>6.0562499999999995</v>
      </c>
      <c r="N151" s="12">
        <f t="shared" si="10"/>
        <v>7.2674999999999992</v>
      </c>
      <c r="O151" s="15">
        <f t="shared" si="10"/>
        <v>8.8824999999999985</v>
      </c>
      <c r="P151" s="13">
        <f t="shared" si="10"/>
        <v>5.2487499999999994</v>
      </c>
      <c r="Q151" s="12">
        <f t="shared" si="10"/>
        <v>6.8637499999999996</v>
      </c>
      <c r="R151" s="15">
        <f t="shared" si="10"/>
        <v>8.0749999999999993</v>
      </c>
      <c r="S151" s="28"/>
      <c r="T151" s="30"/>
      <c r="U151" s="38"/>
      <c r="V151" s="71"/>
      <c r="W151" s="3"/>
      <c r="X151" s="4"/>
      <c r="Y151" s="182"/>
      <c r="Z151" s="188"/>
      <c r="AB151" s="902"/>
      <c r="AC151"/>
      <c r="AD151" s="845"/>
      <c r="AE151" s="796"/>
      <c r="AF151" s="106" t="s">
        <v>21</v>
      </c>
      <c r="AG151" s="161" t="s">
        <v>27</v>
      </c>
      <c r="AH151" s="13">
        <f t="shared" ref="AH151:AS151" si="11">AH150*$BC$67</f>
        <v>9.286249999999999</v>
      </c>
      <c r="AI151" s="12">
        <f t="shared" si="11"/>
        <v>10.497499999999999</v>
      </c>
      <c r="AJ151" s="15">
        <f t="shared" si="11"/>
        <v>12.112499999999999</v>
      </c>
      <c r="AK151" s="13">
        <f t="shared" si="11"/>
        <v>8.8824999999999985</v>
      </c>
      <c r="AL151" s="12">
        <f t="shared" si="11"/>
        <v>10.09375</v>
      </c>
      <c r="AM151" s="15">
        <f t="shared" si="11"/>
        <v>11.708749999999998</v>
      </c>
      <c r="AN151" s="13">
        <f t="shared" si="11"/>
        <v>8.0749999999999993</v>
      </c>
      <c r="AO151" s="12">
        <f t="shared" si="11"/>
        <v>9.6899999999999977</v>
      </c>
      <c r="AP151" s="15">
        <f t="shared" si="11"/>
        <v>10.901249999999999</v>
      </c>
      <c r="AQ151" s="13">
        <f t="shared" si="11"/>
        <v>7.2674999999999992</v>
      </c>
      <c r="AR151" s="12">
        <f t="shared" si="11"/>
        <v>8.4787499999999998</v>
      </c>
      <c r="AS151" s="15">
        <f t="shared" si="11"/>
        <v>10.09375</v>
      </c>
      <c r="AT151" s="28"/>
      <c r="AU151" s="30"/>
      <c r="AV151" s="38"/>
      <c r="AW151" s="71"/>
      <c r="AX151" s="3"/>
      <c r="AY151" s="4"/>
      <c r="AZ151" s="182"/>
      <c r="BA151" s="188"/>
    </row>
    <row r="152" spans="1:53" ht="21.2" customHeight="1" thickBot="1" x14ac:dyDescent="0.25">
      <c r="A152" s="902"/>
      <c r="B152"/>
      <c r="C152" s="845"/>
      <c r="D152" s="796"/>
      <c r="E152" s="106" t="s">
        <v>22</v>
      </c>
      <c r="F152" s="2" t="s">
        <v>92</v>
      </c>
      <c r="G152" s="13">
        <f>'Erwachsene-DOSB 2020'!AO18*$BC$68</f>
        <v>0.72000000000000008</v>
      </c>
      <c r="H152" s="12">
        <f>'Erwachsene-DOSB 2020'!AP18*$BC$68</f>
        <v>0.91999999999999993</v>
      </c>
      <c r="I152" s="15">
        <f>'Erwachsene-DOSB 2020'!AQ18*$BC$68</f>
        <v>1.08</v>
      </c>
      <c r="J152" s="59">
        <f>'Erwachsene-DOSB 2020'!AR18*$BC$68</f>
        <v>0.72000000000000008</v>
      </c>
      <c r="K152" s="12">
        <f>'Erwachsene-DOSB 2020'!AS18*$BC$68</f>
        <v>0.88000000000000012</v>
      </c>
      <c r="L152" s="15">
        <f>'Erwachsene-DOSB 2020'!AT18*$BC$68</f>
        <v>1.04</v>
      </c>
      <c r="M152" s="59">
        <f>'Erwachsene-DOSB 2020'!AU18*$BC$68</f>
        <v>0.68</v>
      </c>
      <c r="N152" s="12">
        <f>'Erwachsene-DOSB 2020'!AV18*$BC$68</f>
        <v>0.84000000000000008</v>
      </c>
      <c r="O152" s="15">
        <f>'Erwachsene-DOSB 2020'!AW18*$BC$68</f>
        <v>1</v>
      </c>
      <c r="P152" s="59">
        <f>'Erwachsene-DOSB 2020'!AX18*$BC$68</f>
        <v>0.64000000000000012</v>
      </c>
      <c r="Q152" s="12">
        <f>'Erwachsene-DOSB 2020'!AY18*$BC$68</f>
        <v>0.8</v>
      </c>
      <c r="R152" s="15">
        <f>'Erwachsene-DOSB 2020'!AZ18*$BC$68</f>
        <v>0.96</v>
      </c>
      <c r="S152" s="36"/>
      <c r="T152" s="31"/>
      <c r="U152" s="33"/>
      <c r="V152" s="71"/>
      <c r="W152" s="34"/>
      <c r="X152" s="33"/>
      <c r="Y152" s="186"/>
      <c r="Z152" s="187"/>
      <c r="AB152" s="902"/>
      <c r="AC152"/>
      <c r="AD152" s="845"/>
      <c r="AE152" s="796"/>
      <c r="AF152" s="106" t="s">
        <v>22</v>
      </c>
      <c r="AG152" s="2" t="s">
        <v>92</v>
      </c>
      <c r="AH152" s="13">
        <f>'Erwachsene-DOSB 2020'!AO51*$BC$68</f>
        <v>0.96</v>
      </c>
      <c r="AI152" s="12">
        <f>'Erwachsene-DOSB 2020'!AP51*$BC$68</f>
        <v>1.2000000000000002</v>
      </c>
      <c r="AJ152" s="15">
        <f>'Erwachsene-DOSB 2020'!AQ51*$BC$68</f>
        <v>1.4400000000000002</v>
      </c>
      <c r="AK152" s="59">
        <f>'Erwachsene-DOSB 2020'!AR51*$BC$68</f>
        <v>0.91999999999999993</v>
      </c>
      <c r="AL152" s="12">
        <f>'Erwachsene-DOSB 2020'!AS51*$BC$68</f>
        <v>1.1599999999999999</v>
      </c>
      <c r="AM152" s="15">
        <f>'Erwachsene-DOSB 2020'!AT51*$BC$68</f>
        <v>1.4000000000000001</v>
      </c>
      <c r="AN152" s="59">
        <f>'Erwachsene-DOSB 2020'!AU51*$BC$68</f>
        <v>0.8</v>
      </c>
      <c r="AO152" s="12">
        <f>'Erwachsene-DOSB 2020'!AV51*$BC$68</f>
        <v>1.04</v>
      </c>
      <c r="AP152" s="15">
        <f>'Erwachsene-DOSB 2020'!AW51*$BC$68</f>
        <v>1.2800000000000002</v>
      </c>
      <c r="AQ152" s="59">
        <f>'Erwachsene-DOSB 2020'!AX51*$BC$68</f>
        <v>0.72000000000000008</v>
      </c>
      <c r="AR152" s="12">
        <f>'Erwachsene-DOSB 2020'!AY51*$BC$68</f>
        <v>0.96</v>
      </c>
      <c r="AS152" s="15">
        <f>'Erwachsene-DOSB 2020'!AZ51*$BC$68</f>
        <v>1.2000000000000002</v>
      </c>
      <c r="AT152" s="36"/>
      <c r="AU152" s="31"/>
      <c r="AV152" s="33"/>
      <c r="AW152" s="71"/>
      <c r="AX152" s="34"/>
      <c r="AY152" s="33"/>
      <c r="AZ152" s="186"/>
      <c r="BA152" s="187"/>
    </row>
    <row r="153" spans="1:53" ht="21.2" customHeight="1" x14ac:dyDescent="0.2">
      <c r="A153" s="902"/>
      <c r="B153"/>
      <c r="C153" s="843">
        <v>3</v>
      </c>
      <c r="D153" s="795" t="s">
        <v>66</v>
      </c>
      <c r="E153" s="791" t="s">
        <v>16</v>
      </c>
      <c r="F153" s="822" t="s">
        <v>156</v>
      </c>
      <c r="G153" s="955" t="s">
        <v>194</v>
      </c>
      <c r="H153" s="956"/>
      <c r="I153" s="956"/>
      <c r="J153" s="956"/>
      <c r="K153" s="956"/>
      <c r="L153" s="956"/>
      <c r="M153" s="956"/>
      <c r="N153" s="956"/>
      <c r="O153" s="956"/>
      <c r="P153" s="956"/>
      <c r="Q153" s="956"/>
      <c r="R153" s="957"/>
      <c r="S153" s="6"/>
      <c r="T153" s="8"/>
      <c r="U153" s="9"/>
      <c r="V153" s="66"/>
      <c r="W153" s="25"/>
      <c r="X153" s="26"/>
      <c r="Y153" s="180"/>
      <c r="Z153" s="181"/>
      <c r="AB153" s="902"/>
      <c r="AC153"/>
      <c r="AD153" s="843">
        <v>3</v>
      </c>
      <c r="AE153" s="795" t="s">
        <v>66</v>
      </c>
      <c r="AF153" s="791" t="s">
        <v>16</v>
      </c>
      <c r="AG153" s="822" t="s">
        <v>156</v>
      </c>
      <c r="AH153" s="955" t="s">
        <v>194</v>
      </c>
      <c r="AI153" s="956"/>
      <c r="AJ153" s="956"/>
      <c r="AK153" s="956"/>
      <c r="AL153" s="956"/>
      <c r="AM153" s="956"/>
      <c r="AN153" s="956"/>
      <c r="AO153" s="956"/>
      <c r="AP153" s="956"/>
      <c r="AQ153" s="956"/>
      <c r="AR153" s="956"/>
      <c r="AS153" s="957"/>
      <c r="AT153" s="6"/>
      <c r="AU153" s="8"/>
      <c r="AV153" s="9"/>
      <c r="AW153" s="66"/>
      <c r="AX153" s="25"/>
      <c r="AY153" s="26"/>
      <c r="AZ153" s="180"/>
      <c r="BA153" s="181"/>
    </row>
    <row r="154" spans="1:53" ht="21.2" customHeight="1" x14ac:dyDescent="0.2">
      <c r="A154" s="902"/>
      <c r="B154"/>
      <c r="C154" s="845"/>
      <c r="D154" s="796"/>
      <c r="E154" s="792"/>
      <c r="F154" s="794"/>
      <c r="G154" s="717">
        <f>'Erwachsene-DOSB 2020'!AO21*$BC$70</f>
        <v>17.55</v>
      </c>
      <c r="H154" s="718">
        <f>'Erwachsene-DOSB 2020'!AP21*$BC$70</f>
        <v>15.990000000000002</v>
      </c>
      <c r="I154" s="719">
        <f>'Erwachsene-DOSB 2020'!AQ21*$BC$70</f>
        <v>14.43</v>
      </c>
      <c r="J154" s="720">
        <f>'Erwachsene-DOSB 2020'!AR21*$BC$70</f>
        <v>18.59</v>
      </c>
      <c r="K154" s="718">
        <f>'Erwachsene-DOSB 2020'!AS21*$BC$70</f>
        <v>17.03</v>
      </c>
      <c r="L154" s="719">
        <f>'Erwachsene-DOSB 2020'!AT21*$BC$70</f>
        <v>15.600000000000001</v>
      </c>
      <c r="M154" s="720">
        <f>'Erwachsene-DOSB 2020'!AU21*$BC$70</f>
        <v>20.150000000000002</v>
      </c>
      <c r="N154" s="718">
        <f>'Erwachsene-DOSB 2020'!AV21*$BC$70</f>
        <v>18.59</v>
      </c>
      <c r="O154" s="719">
        <f>'Erwachsene-DOSB 2020'!AW21*$BC$70</f>
        <v>17.16</v>
      </c>
      <c r="P154" s="720">
        <f>'Erwachsene-DOSB 2020'!AX21*$BC$70</f>
        <v>22.230000000000004</v>
      </c>
      <c r="Q154" s="718">
        <f>'Erwachsene-DOSB 2020'!AY21*$BC$70</f>
        <v>20.67</v>
      </c>
      <c r="R154" s="719">
        <f>'Erwachsene-DOSB 2020'!AZ21*$BC$70</f>
        <v>19.240000000000002</v>
      </c>
      <c r="S154" s="28"/>
      <c r="T154" s="30"/>
      <c r="U154" s="38"/>
      <c r="V154" s="67"/>
      <c r="W154" s="29"/>
      <c r="X154" s="38"/>
      <c r="Y154" s="182"/>
      <c r="Z154" s="188"/>
      <c r="AB154" s="902"/>
      <c r="AC154"/>
      <c r="AD154" s="845"/>
      <c r="AE154" s="796"/>
      <c r="AF154" s="792"/>
      <c r="AG154" s="794"/>
      <c r="AH154" s="717">
        <f>'Erwachsene-DOSB 2020'!AO54*$BC$70</f>
        <v>15.86</v>
      </c>
      <c r="AI154" s="718">
        <f>'Erwachsene-DOSB 2020'!AP54*$BC$70</f>
        <v>14.559999999999999</v>
      </c>
      <c r="AJ154" s="719">
        <f>'Erwachsene-DOSB 2020'!AQ54*$BC$70</f>
        <v>13.13</v>
      </c>
      <c r="AK154" s="720">
        <f>'Erwachsene-DOSB 2020'!AR54*$BC$70</f>
        <v>16.900000000000002</v>
      </c>
      <c r="AL154" s="718">
        <f>'Erwachsene-DOSB 2020'!AS54*$BC$70</f>
        <v>15.600000000000001</v>
      </c>
      <c r="AM154" s="719">
        <f>'Erwachsene-DOSB 2020'!AT54*$BC$70</f>
        <v>14.170000000000002</v>
      </c>
      <c r="AN154" s="720">
        <f>'Erwachsene-DOSB 2020'!AU54*$BC$70</f>
        <v>18.330000000000002</v>
      </c>
      <c r="AO154" s="718">
        <f>'Erwachsene-DOSB 2020'!AV54*$BC$70</f>
        <v>17.03</v>
      </c>
      <c r="AP154" s="719">
        <f>'Erwachsene-DOSB 2020'!AW54*$BC$70</f>
        <v>15.600000000000001</v>
      </c>
      <c r="AQ154" s="720">
        <f>'Erwachsene-DOSB 2020'!AX54*$BC$70</f>
        <v>20.150000000000002</v>
      </c>
      <c r="AR154" s="718">
        <f>'Erwachsene-DOSB 2020'!AY54*$BC$70</f>
        <v>18.850000000000001</v>
      </c>
      <c r="AS154" s="719">
        <f>'Erwachsene-DOSB 2020'!AZ54*$BC$70</f>
        <v>17.420000000000002</v>
      </c>
      <c r="AT154" s="28"/>
      <c r="AU154" s="30"/>
      <c r="AV154" s="38"/>
      <c r="AW154" s="67"/>
      <c r="AX154" s="29"/>
      <c r="AY154" s="38"/>
      <c r="AZ154" s="182"/>
      <c r="BA154" s="188"/>
    </row>
    <row r="155" spans="1:53" ht="21.2" customHeight="1" x14ac:dyDescent="0.2">
      <c r="A155" s="902"/>
      <c r="B155"/>
      <c r="C155" s="845"/>
      <c r="D155" s="796"/>
      <c r="E155" s="106" t="s">
        <v>17</v>
      </c>
      <c r="F155" s="27" t="s">
        <v>158</v>
      </c>
      <c r="G155" s="69">
        <f>'Erwachsene-DOSB 2020'!AO22*$BC$71</f>
        <v>79.3</v>
      </c>
      <c r="H155" s="228">
        <f>'Erwachsene-DOSB 2020'!AP22*$BC$71</f>
        <v>65</v>
      </c>
      <c r="I155" s="229">
        <f>'Erwachsene-DOSB 2020'!AQ22*$BC$71</f>
        <v>49.4</v>
      </c>
      <c r="J155" s="230">
        <f>'Erwachsene-DOSB 2020'!AR22*$BC$71</f>
        <v>82.55</v>
      </c>
      <c r="K155" s="228">
        <f>'Erwachsene-DOSB 2020'!AS22*$BC$71</f>
        <v>67.600000000000009</v>
      </c>
      <c r="L155" s="229">
        <f>'Erwachsene-DOSB 2020'!AT22*$BC$71</f>
        <v>52</v>
      </c>
      <c r="M155" s="230">
        <f>'Erwachsene-DOSB 2020'!AU22*$BC$71</f>
        <v>85.15</v>
      </c>
      <c r="N155" s="228">
        <f>'Erwachsene-DOSB 2020'!AV22*$BC$71</f>
        <v>69.55</v>
      </c>
      <c r="O155" s="229">
        <f>'Erwachsene-DOSB 2020'!AW22*$BC$71</f>
        <v>53.95</v>
      </c>
      <c r="P155" s="230">
        <f>'Erwachsene-DOSB 2020'!AX22*$BC$71</f>
        <v>86.45</v>
      </c>
      <c r="Q155" s="228">
        <f>'Erwachsene-DOSB 2020'!AY22*$BC$71</f>
        <v>70.850000000000009</v>
      </c>
      <c r="R155" s="229">
        <f>'Erwachsene-DOSB 2020'!AZ22*$BC$71</f>
        <v>55.25</v>
      </c>
      <c r="S155" s="28"/>
      <c r="T155" s="30"/>
      <c r="U155" s="38"/>
      <c r="V155" s="67"/>
      <c r="W155" s="29"/>
      <c r="X155" s="38"/>
      <c r="Y155" s="182"/>
      <c r="Z155" s="188"/>
      <c r="AB155" s="902"/>
      <c r="AC155"/>
      <c r="AD155" s="845"/>
      <c r="AE155" s="796"/>
      <c r="AF155" s="106" t="s">
        <v>17</v>
      </c>
      <c r="AG155" s="27" t="s">
        <v>158</v>
      </c>
      <c r="AH155" s="69">
        <f>'Erwachsene-DOSB 2020'!AO55*$BC$71</f>
        <v>74.75</v>
      </c>
      <c r="AI155" s="228">
        <f>'Erwachsene-DOSB 2020'!AP55*$BC$71</f>
        <v>59.15</v>
      </c>
      <c r="AJ155" s="229">
        <f>'Erwachsene-DOSB 2020'!AQ55*$BC$71</f>
        <v>43.550000000000004</v>
      </c>
      <c r="AK155" s="230">
        <f>'Erwachsene-DOSB 2020'!AR55*$BC$71</f>
        <v>76.7</v>
      </c>
      <c r="AL155" s="228">
        <f>'Erwachsene-DOSB 2020'!AS55*$BC$71</f>
        <v>62.400000000000006</v>
      </c>
      <c r="AM155" s="229">
        <f>'Erwachsene-DOSB 2020'!AT55*$BC$71</f>
        <v>46.800000000000004</v>
      </c>
      <c r="AN155" s="230">
        <f>'Erwachsene-DOSB 2020'!AU55*$BC$71</f>
        <v>77.350000000000009</v>
      </c>
      <c r="AO155" s="228">
        <f>'Erwachsene-DOSB 2020'!AV55*$BC$71</f>
        <v>63.7</v>
      </c>
      <c r="AP155" s="229">
        <f>'Erwachsene-DOSB 2020'!AW55*$BC$71</f>
        <v>49.4</v>
      </c>
      <c r="AQ155" s="230">
        <f>'Erwachsene-DOSB 2020'!AX55*$BC$71</f>
        <v>78</v>
      </c>
      <c r="AR155" s="228">
        <f>'Erwachsene-DOSB 2020'!AY55*$BC$71</f>
        <v>65</v>
      </c>
      <c r="AS155" s="229">
        <f>'Erwachsene-DOSB 2020'!AZ55*$BC$71</f>
        <v>52</v>
      </c>
      <c r="AT155" s="28"/>
      <c r="AU155" s="30"/>
      <c r="AV155" s="38"/>
      <c r="AW155" s="67"/>
      <c r="AX155" s="29"/>
      <c r="AY155" s="38"/>
      <c r="AZ155" s="182"/>
      <c r="BA155" s="188"/>
    </row>
    <row r="156" spans="1:53" ht="21.2" customHeight="1" thickBot="1" x14ac:dyDescent="0.25">
      <c r="A156" s="902"/>
      <c r="B156"/>
      <c r="C156" s="845"/>
      <c r="D156" s="796"/>
      <c r="E156" s="106" t="s">
        <v>21</v>
      </c>
      <c r="F156" s="27" t="s">
        <v>437</v>
      </c>
      <c r="G156" s="234">
        <f>'Erwachsene-DOSB 2020'!AO23*$BC$72</f>
        <v>42.900000000000006</v>
      </c>
      <c r="H156" s="231">
        <f>'Erwachsene-DOSB 2020'!AP23*$BC$72</f>
        <v>36.300000000000004</v>
      </c>
      <c r="I156" s="232">
        <f>'Erwachsene-DOSB 2020'!AQ23*$BC$72</f>
        <v>30.250000000000004</v>
      </c>
      <c r="J156" s="233">
        <f>'Erwachsene-DOSB 2020'!AR23*$BC$72</f>
        <v>44.550000000000004</v>
      </c>
      <c r="K156" s="231">
        <f>'Erwachsene-DOSB 2020'!AS23*$BC$72</f>
        <v>37.950000000000003</v>
      </c>
      <c r="L156" s="232">
        <f>'Erwachsene-DOSB 2020'!AT23*$BC$72</f>
        <v>31.35</v>
      </c>
      <c r="M156" s="233">
        <f>'Erwachsene-DOSB 2020'!AU23*$BC$72</f>
        <v>46.2</v>
      </c>
      <c r="N156" s="231">
        <f>'Erwachsene-DOSB 2020'!AV23*$BC$72</f>
        <v>39.6</v>
      </c>
      <c r="O156" s="232">
        <f>'Erwachsene-DOSB 2020'!AW23*$BC$72</f>
        <v>33</v>
      </c>
      <c r="P156" s="233">
        <f>'Erwachsene-DOSB 2020'!AX23*$BC$72</f>
        <v>48.95</v>
      </c>
      <c r="Q156" s="231">
        <f>'Erwachsene-DOSB 2020'!AY23*$BC$72</f>
        <v>41.800000000000004</v>
      </c>
      <c r="R156" s="232">
        <f>'Erwachsene-DOSB 2020'!AZ23*$BC$72</f>
        <v>34.650000000000006</v>
      </c>
      <c r="S156" s="28"/>
      <c r="T156" s="30"/>
      <c r="U156" s="38"/>
      <c r="V156" s="67"/>
      <c r="W156" s="29"/>
      <c r="X156" s="38"/>
      <c r="Y156" s="186"/>
      <c r="Z156" s="187"/>
      <c r="AB156" s="902"/>
      <c r="AC156"/>
      <c r="AD156" s="845"/>
      <c r="AE156" s="796"/>
      <c r="AF156" s="106" t="s">
        <v>21</v>
      </c>
      <c r="AG156" s="27" t="s">
        <v>437</v>
      </c>
      <c r="AH156" s="234">
        <f>'Erwachsene-DOSB 2020'!AO56*$BC$72</f>
        <v>41.25</v>
      </c>
      <c r="AI156" s="231">
        <f>'Erwachsene-DOSB 2020'!AP56*$BC$72</f>
        <v>32.450000000000003</v>
      </c>
      <c r="AJ156" s="232">
        <f>'Erwachsene-DOSB 2020'!AQ56*$BC$72</f>
        <v>23.650000000000002</v>
      </c>
      <c r="AK156" s="233">
        <f>'Erwachsene-DOSB 2020'!AR56*$BC$72</f>
        <v>42.900000000000006</v>
      </c>
      <c r="AL156" s="231">
        <f>'Erwachsene-DOSB 2020'!AS56*$BC$72</f>
        <v>34.650000000000006</v>
      </c>
      <c r="AM156" s="232">
        <f>'Erwachsene-DOSB 2020'!AT56*$BC$72</f>
        <v>25.3</v>
      </c>
      <c r="AN156" s="233">
        <f>'Erwachsene-DOSB 2020'!AU56*$BC$72</f>
        <v>45.1</v>
      </c>
      <c r="AO156" s="231">
        <f>'Erwachsene-DOSB 2020'!AV56*$BC$72</f>
        <v>36.300000000000004</v>
      </c>
      <c r="AP156" s="232">
        <f>'Erwachsene-DOSB 2020'!AW56*$BC$72</f>
        <v>26.950000000000003</v>
      </c>
      <c r="AQ156" s="233">
        <f>'Erwachsene-DOSB 2020'!AX56*$BC$72</f>
        <v>47.85</v>
      </c>
      <c r="AR156" s="231">
        <f>'Erwachsene-DOSB 2020'!AY56*$BC$72</f>
        <v>39.050000000000004</v>
      </c>
      <c r="AS156" s="232">
        <f>'Erwachsene-DOSB 2020'!AZ56*$BC$72</f>
        <v>29.700000000000003</v>
      </c>
      <c r="AT156" s="28"/>
      <c r="AU156" s="30"/>
      <c r="AV156" s="38"/>
      <c r="AW156" s="67"/>
      <c r="AX156" s="29"/>
      <c r="AY156" s="38"/>
      <c r="AZ156" s="186"/>
      <c r="BA156" s="187"/>
    </row>
    <row r="157" spans="1:53" ht="21.2" customHeight="1" x14ac:dyDescent="0.2">
      <c r="A157" s="902"/>
      <c r="B157"/>
      <c r="C157" s="843">
        <v>4</v>
      </c>
      <c r="D157" s="795" t="s">
        <v>67</v>
      </c>
      <c r="E157" s="601" t="s">
        <v>16</v>
      </c>
      <c r="F157" s="22" t="s">
        <v>439</v>
      </c>
      <c r="G157" s="141">
        <f>'Erwachsene-DOSB 2020'!AO25*$BC$73</f>
        <v>0.42250000000000004</v>
      </c>
      <c r="H157" s="132">
        <f>'Erwachsene-DOSB 2020'!AP25*$BC$73</f>
        <v>0.48750000000000004</v>
      </c>
      <c r="I157" s="133">
        <f>'Erwachsene-DOSB 2020'!AQ25*$BC$73</f>
        <v>0.55249999999999999</v>
      </c>
      <c r="J157" s="134">
        <f>'Erwachsene-DOSB 2020'!AR25*$BC$73</f>
        <v>0.42250000000000004</v>
      </c>
      <c r="K157" s="132">
        <f>'Erwachsene-DOSB 2020'!AS25*$BC$73</f>
        <v>0.48750000000000004</v>
      </c>
      <c r="L157" s="133">
        <f>'Erwachsene-DOSB 2020'!AT25*$BC$73</f>
        <v>0.55249999999999999</v>
      </c>
      <c r="M157" s="134">
        <f>'Erwachsene-DOSB 2020'!AU25*$BC$73</f>
        <v>0.39</v>
      </c>
      <c r="N157" s="132">
        <f>'Erwachsene-DOSB 2020'!AV25*$BC$73</f>
        <v>0.45499999999999996</v>
      </c>
      <c r="O157" s="133">
        <f>'Erwachsene-DOSB 2020'!AW25*$BC$73</f>
        <v>0.52</v>
      </c>
      <c r="P157" s="735">
        <f>'Erwachsene-DOSB 2020'!AX25*$BC$73</f>
        <v>0.35750000000000004</v>
      </c>
      <c r="Q157" s="736">
        <f>'Erwachsene-DOSB 2020'!AY25*$BC$73</f>
        <v>0.39</v>
      </c>
      <c r="R157" s="737">
        <f>'Erwachsene-DOSB 2020'!AZ25*$BC$73</f>
        <v>0.42250000000000004</v>
      </c>
      <c r="S157" s="23"/>
      <c r="T157" s="24"/>
      <c r="U157" s="74"/>
      <c r="V157" s="66"/>
      <c r="W157" s="25"/>
      <c r="X157" s="26"/>
      <c r="Y157" s="180"/>
      <c r="Z157" s="181"/>
      <c r="AB157" s="902"/>
      <c r="AC157"/>
      <c r="AD157" s="843">
        <v>4</v>
      </c>
      <c r="AE157" s="795" t="s">
        <v>67</v>
      </c>
      <c r="AF157" s="601" t="s">
        <v>16</v>
      </c>
      <c r="AG157" s="22" t="s">
        <v>439</v>
      </c>
      <c r="AH157" s="141">
        <f>'Erwachsene-DOSB 2020'!AO58*$BC$73</f>
        <v>0.48750000000000004</v>
      </c>
      <c r="AI157" s="132">
        <f>'Erwachsene-DOSB 2020'!AP58*$BC$73</f>
        <v>0.58500000000000008</v>
      </c>
      <c r="AJ157" s="133">
        <f>'Erwachsene-DOSB 2020'!AQ58*$BC$73</f>
        <v>0.65</v>
      </c>
      <c r="AK157" s="134">
        <f>'Erwachsene-DOSB 2020'!AR58*$BC$73</f>
        <v>0.48750000000000004</v>
      </c>
      <c r="AL157" s="132">
        <f>'Erwachsene-DOSB 2020'!AS58*$BC$73</f>
        <v>0.55249999999999999</v>
      </c>
      <c r="AM157" s="133">
        <f>'Erwachsene-DOSB 2020'!AT58*$BC$73</f>
        <v>0.61749999999999994</v>
      </c>
      <c r="AN157" s="134">
        <f>'Erwachsene-DOSB 2020'!AU58*$BC$73</f>
        <v>0.45499999999999996</v>
      </c>
      <c r="AO157" s="132">
        <f>'Erwachsene-DOSB 2020'!AV58*$BC$73</f>
        <v>0.52</v>
      </c>
      <c r="AP157" s="133">
        <f>'Erwachsene-DOSB 2020'!AW58*$BC$73</f>
        <v>0.58500000000000008</v>
      </c>
      <c r="AQ157" s="735">
        <f>'Erwachsene-DOSB 2020'!AX58*$BC$73</f>
        <v>0.42250000000000004</v>
      </c>
      <c r="AR157" s="736">
        <f>'Erwachsene-DOSB 2020'!AY58*$BC$73</f>
        <v>0.48750000000000004</v>
      </c>
      <c r="AS157" s="737">
        <f>'Erwachsene-DOSB 2020'!AZ58*$BC$73</f>
        <v>0.55249999999999999</v>
      </c>
      <c r="AT157" s="23"/>
      <c r="AU157" s="24"/>
      <c r="AV157" s="74"/>
      <c r="AW157" s="66"/>
      <c r="AX157" s="25"/>
      <c r="AY157" s="26"/>
      <c r="AZ157" s="180"/>
      <c r="BA157" s="181"/>
    </row>
    <row r="158" spans="1:53" ht="21.2" customHeight="1" x14ac:dyDescent="0.2">
      <c r="A158" s="902"/>
      <c r="B158"/>
      <c r="C158" s="845"/>
      <c r="D158" s="796"/>
      <c r="E158" s="106" t="s">
        <v>17</v>
      </c>
      <c r="F158" s="104" t="s">
        <v>509</v>
      </c>
      <c r="G158" s="13">
        <f>'Erwachsene-DOSB 2020'!AO27*$BC$74</f>
        <v>1.26</v>
      </c>
      <c r="H158" s="12">
        <f>'Erwachsene-DOSB 2020'!AP27*$BC$74</f>
        <v>1.54</v>
      </c>
      <c r="I158" s="15">
        <f>'Erwachsene-DOSB 2020'!AQ27*$BC$74</f>
        <v>1.8199999999999998</v>
      </c>
      <c r="J158" s="14">
        <f>'Erwachsene-DOSB 2020'!AR27*$BC$74</f>
        <v>1.1199999999999999</v>
      </c>
      <c r="K158" s="12">
        <f>'Erwachsene-DOSB 2020'!AS27*$BC$74</f>
        <v>1.4</v>
      </c>
      <c r="L158" s="60">
        <f>'Erwachsene-DOSB 2020'!AT27*$BC$74</f>
        <v>1.68</v>
      </c>
      <c r="M158" s="14">
        <f>'Erwachsene-DOSB 2020'!AU27*$BC$74</f>
        <v>0.90999999999999992</v>
      </c>
      <c r="N158" s="12">
        <f>'Erwachsene-DOSB 2020'!AV27*$BC$74</f>
        <v>1.19</v>
      </c>
      <c r="O158" s="60">
        <f>'Erwachsene-DOSB 2020'!AW27*$BC$74</f>
        <v>1.47</v>
      </c>
      <c r="P158" s="14">
        <f>'Erwachsene-DOSB 2020'!AX27*$BC$74</f>
        <v>0.77</v>
      </c>
      <c r="Q158" s="12">
        <f>'Erwachsene-DOSB 2020'!AY27*$BC$74</f>
        <v>1.0499999999999998</v>
      </c>
      <c r="R158" s="60">
        <f>'Erwachsene-DOSB 2020'!AZ27*$BC$74</f>
        <v>1.3299999999999998</v>
      </c>
      <c r="S158" s="28"/>
      <c r="T158" s="30"/>
      <c r="U158" s="38"/>
      <c r="V158" s="71"/>
      <c r="W158" s="40"/>
      <c r="X158" s="39"/>
      <c r="Y158" s="182"/>
      <c r="Z158" s="188"/>
      <c r="AB158" s="902"/>
      <c r="AC158"/>
      <c r="AD158" s="845"/>
      <c r="AE158" s="796"/>
      <c r="AF158" s="106" t="s">
        <v>17</v>
      </c>
      <c r="AG158" s="104" t="s">
        <v>509</v>
      </c>
      <c r="AH158" s="13">
        <f>'Erwachsene-DOSB 2020'!AO60*$BC$74</f>
        <v>1.68</v>
      </c>
      <c r="AI158" s="12">
        <f>'Erwachsene-DOSB 2020'!AP60*$BC$74</f>
        <v>2.0299999999999998</v>
      </c>
      <c r="AJ158" s="15">
        <f>'Erwachsene-DOSB 2020'!AQ60*$BC$74</f>
        <v>2.3099999999999996</v>
      </c>
      <c r="AK158" s="13">
        <f>'Erwachsene-DOSB 2020'!AR60*$BC$74</f>
        <v>1.47</v>
      </c>
      <c r="AL158" s="12">
        <f>'Erwachsene-DOSB 2020'!AS60*$BC$74</f>
        <v>1.8199999999999998</v>
      </c>
      <c r="AM158" s="15">
        <f>'Erwachsene-DOSB 2020'!AT60*$BC$74</f>
        <v>2.17</v>
      </c>
      <c r="AN158" s="13">
        <f>'Erwachsene-DOSB 2020'!AU60*$BC$74</f>
        <v>1.3299999999999998</v>
      </c>
      <c r="AO158" s="12">
        <f>'Erwachsene-DOSB 2020'!AV60*$BC$74</f>
        <v>1.68</v>
      </c>
      <c r="AP158" s="15">
        <f>'Erwachsene-DOSB 2020'!AW60*$BC$74</f>
        <v>2.0299999999999998</v>
      </c>
      <c r="AQ158" s="13">
        <f>'Erwachsene-DOSB 2020'!AX60*$BC$74</f>
        <v>1.1199999999999999</v>
      </c>
      <c r="AR158" s="12">
        <f>'Erwachsene-DOSB 2020'!AY60*$BC$74</f>
        <v>1.47</v>
      </c>
      <c r="AS158" s="15">
        <f>'Erwachsene-DOSB 2020'!AZ60*$BC$74</f>
        <v>1.8199999999999998</v>
      </c>
      <c r="AT158" s="28"/>
      <c r="AU158" s="30"/>
      <c r="AV158" s="38"/>
      <c r="AW158" s="71"/>
      <c r="AX158" s="40"/>
      <c r="AY158" s="39"/>
      <c r="AZ158" s="182"/>
      <c r="BA158" s="188"/>
    </row>
    <row r="159" spans="1:53" ht="21.2" customHeight="1" x14ac:dyDescent="0.2">
      <c r="A159" s="902"/>
      <c r="B159"/>
      <c r="C159" s="845"/>
      <c r="D159" s="796"/>
      <c r="E159" s="798" t="s">
        <v>21</v>
      </c>
      <c r="F159" s="793" t="s">
        <v>159</v>
      </c>
      <c r="G159" s="782" t="s">
        <v>423</v>
      </c>
      <c r="H159" s="783"/>
      <c r="I159" s="783"/>
      <c r="J159" s="783"/>
      <c r="K159" s="783"/>
      <c r="L159" s="783"/>
      <c r="M159" s="783"/>
      <c r="N159" s="783"/>
      <c r="O159" s="783"/>
      <c r="P159" s="783"/>
      <c r="Q159" s="783"/>
      <c r="R159" s="784"/>
      <c r="S159" s="28"/>
      <c r="T159" s="30"/>
      <c r="U159" s="38"/>
      <c r="V159" s="71"/>
      <c r="W159" s="41"/>
      <c r="X159" s="39"/>
      <c r="Y159" s="182"/>
      <c r="Z159" s="188"/>
      <c r="AB159" s="902"/>
      <c r="AC159"/>
      <c r="AD159" s="845"/>
      <c r="AE159" s="796"/>
      <c r="AF159" s="798" t="s">
        <v>21</v>
      </c>
      <c r="AG159" s="793" t="s">
        <v>159</v>
      </c>
      <c r="AH159" s="782" t="s">
        <v>423</v>
      </c>
      <c r="AI159" s="783"/>
      <c r="AJ159" s="783"/>
      <c r="AK159" s="783"/>
      <c r="AL159" s="783"/>
      <c r="AM159" s="783"/>
      <c r="AN159" s="783"/>
      <c r="AO159" s="783"/>
      <c r="AP159" s="783"/>
      <c r="AQ159" s="783"/>
      <c r="AR159" s="783"/>
      <c r="AS159" s="784"/>
      <c r="AT159" s="28"/>
      <c r="AU159" s="30"/>
      <c r="AV159" s="38"/>
      <c r="AW159" s="71"/>
      <c r="AX159" s="40"/>
      <c r="AY159" s="39"/>
      <c r="AZ159" s="182"/>
      <c r="BA159" s="188"/>
    </row>
    <row r="160" spans="1:53" ht="21.2" customHeight="1" thickBot="1" x14ac:dyDescent="0.25">
      <c r="A160" s="902"/>
      <c r="B160"/>
      <c r="C160" s="845"/>
      <c r="D160" s="796"/>
      <c r="E160" s="792"/>
      <c r="F160" s="794"/>
      <c r="G160" s="42">
        <v>10</v>
      </c>
      <c r="H160" s="43">
        <v>15</v>
      </c>
      <c r="I160" s="135">
        <v>20</v>
      </c>
      <c r="J160" s="42">
        <v>10</v>
      </c>
      <c r="K160" s="43">
        <v>15</v>
      </c>
      <c r="L160" s="135">
        <v>20</v>
      </c>
      <c r="M160" s="42">
        <v>10</v>
      </c>
      <c r="N160" s="43">
        <v>15</v>
      </c>
      <c r="O160" s="135">
        <v>20</v>
      </c>
      <c r="P160" s="42">
        <v>10</v>
      </c>
      <c r="Q160" s="43">
        <v>15</v>
      </c>
      <c r="R160" s="135">
        <v>20</v>
      </c>
      <c r="S160" s="28"/>
      <c r="T160" s="30"/>
      <c r="U160" s="38"/>
      <c r="V160" s="71"/>
      <c r="W160" s="41"/>
      <c r="X160" s="39"/>
      <c r="Y160" s="186"/>
      <c r="Z160" s="187"/>
      <c r="AB160" s="902"/>
      <c r="AC160"/>
      <c r="AD160" s="845"/>
      <c r="AE160" s="796"/>
      <c r="AF160" s="792"/>
      <c r="AG160" s="794"/>
      <c r="AH160" s="42">
        <v>10</v>
      </c>
      <c r="AI160" s="43">
        <v>15</v>
      </c>
      <c r="AJ160" s="135">
        <v>20</v>
      </c>
      <c r="AK160" s="42">
        <v>10</v>
      </c>
      <c r="AL160" s="43">
        <v>15</v>
      </c>
      <c r="AM160" s="135">
        <v>20</v>
      </c>
      <c r="AN160" s="42">
        <v>10</v>
      </c>
      <c r="AO160" s="43">
        <v>15</v>
      </c>
      <c r="AP160" s="135">
        <v>20</v>
      </c>
      <c r="AQ160" s="42">
        <v>10</v>
      </c>
      <c r="AR160" s="43">
        <v>15</v>
      </c>
      <c r="AS160" s="135">
        <v>20</v>
      </c>
      <c r="AT160" s="42"/>
      <c r="AU160" s="43"/>
      <c r="AV160" s="135"/>
      <c r="AW160" s="42"/>
      <c r="AX160" s="43"/>
      <c r="AY160" s="135"/>
      <c r="AZ160" s="186"/>
      <c r="BA160" s="187"/>
    </row>
    <row r="161" spans="1:53" ht="18.75" thickBot="1" x14ac:dyDescent="0.3">
      <c r="A161" s="853" t="s">
        <v>495</v>
      </c>
      <c r="B161"/>
      <c r="C161" s="905" t="s">
        <v>51</v>
      </c>
      <c r="D161" s="906"/>
      <c r="E161" s="907"/>
      <c r="F161" s="907"/>
      <c r="G161" s="907" t="s">
        <v>616</v>
      </c>
      <c r="H161" s="907"/>
      <c r="I161" s="907"/>
      <c r="J161" s="907"/>
      <c r="K161" s="907"/>
      <c r="L161" s="907"/>
      <c r="M161" s="907"/>
      <c r="N161" s="907"/>
      <c r="O161" s="907"/>
      <c r="P161" s="907"/>
      <c r="Q161" s="907"/>
      <c r="R161" s="908" t="s">
        <v>52</v>
      </c>
      <c r="S161" s="908"/>
      <c r="T161" s="908"/>
      <c r="U161" s="908"/>
      <c r="V161" s="908"/>
      <c r="W161" s="908"/>
      <c r="X161" s="908"/>
      <c r="Y161" s="802" t="s">
        <v>53</v>
      </c>
      <c r="Z161" s="803"/>
      <c r="AB161" s="853" t="s">
        <v>495</v>
      </c>
      <c r="AC161"/>
      <c r="AD161" s="905" t="s">
        <v>51</v>
      </c>
      <c r="AE161" s="906"/>
      <c r="AF161" s="907"/>
      <c r="AG161" s="907"/>
      <c r="AH161" s="907" t="s">
        <v>616</v>
      </c>
      <c r="AI161" s="907"/>
      <c r="AJ161" s="907"/>
      <c r="AK161" s="907"/>
      <c r="AL161" s="907"/>
      <c r="AM161" s="907"/>
      <c r="AN161" s="907"/>
      <c r="AO161" s="907"/>
      <c r="AP161" s="907"/>
      <c r="AQ161" s="907"/>
      <c r="AR161" s="907"/>
      <c r="AS161" s="908" t="s">
        <v>52</v>
      </c>
      <c r="AT161" s="908"/>
      <c r="AU161" s="908"/>
      <c r="AV161" s="908"/>
      <c r="AW161" s="908"/>
      <c r="AX161" s="908"/>
      <c r="AY161" s="908"/>
      <c r="AZ161" s="802" t="s">
        <v>53</v>
      </c>
      <c r="BA161" s="803"/>
    </row>
    <row r="162" spans="1:53" ht="13.5" thickBot="1" x14ac:dyDescent="0.25">
      <c r="A162" s="853"/>
      <c r="B162"/>
      <c r="C162" s="914" t="s">
        <v>585</v>
      </c>
      <c r="D162" s="915"/>
      <c r="E162" s="915"/>
      <c r="F162" s="915"/>
      <c r="G162" s="915"/>
      <c r="H162" s="915"/>
      <c r="I162" s="916"/>
      <c r="J162" s="917" t="s">
        <v>68</v>
      </c>
      <c r="K162" s="918"/>
      <c r="L162" s="918"/>
      <c r="M162" s="918"/>
      <c r="N162" s="918"/>
      <c r="O162" s="918"/>
      <c r="P162" s="918"/>
      <c r="Q162" s="919"/>
      <c r="R162" s="920" t="s">
        <v>69</v>
      </c>
      <c r="S162" s="921"/>
      <c r="T162" s="921"/>
      <c r="U162" s="921"/>
      <c r="V162" s="921"/>
      <c r="W162" s="921"/>
      <c r="X162" s="922"/>
      <c r="Y162" s="75" t="s">
        <v>70</v>
      </c>
      <c r="Z162" s="76"/>
      <c r="AB162" s="853"/>
      <c r="AC162"/>
      <c r="AD162" s="914" t="s">
        <v>585</v>
      </c>
      <c r="AE162" s="915"/>
      <c r="AF162" s="915"/>
      <c r="AG162" s="915"/>
      <c r="AH162" s="915"/>
      <c r="AI162" s="915"/>
      <c r="AJ162" s="916"/>
      <c r="AK162" s="917" t="s">
        <v>68</v>
      </c>
      <c r="AL162" s="918"/>
      <c r="AM162" s="918"/>
      <c r="AN162" s="918"/>
      <c r="AO162" s="918"/>
      <c r="AP162" s="918"/>
      <c r="AQ162" s="918"/>
      <c r="AR162" s="919"/>
      <c r="AS162" s="920" t="s">
        <v>69</v>
      </c>
      <c r="AT162" s="921"/>
      <c r="AU162" s="921"/>
      <c r="AV162" s="921"/>
      <c r="AW162" s="921"/>
      <c r="AX162" s="921"/>
      <c r="AY162" s="922"/>
      <c r="AZ162" s="75" t="s">
        <v>70</v>
      </c>
      <c r="BA162" s="76"/>
    </row>
    <row r="163" spans="1:53" ht="14.25" customHeight="1" thickBot="1" x14ac:dyDescent="0.3">
      <c r="A163" s="853"/>
      <c r="B163" s="44"/>
      <c r="C163" s="909" t="s">
        <v>71</v>
      </c>
      <c r="D163" s="910"/>
      <c r="E163" s="910"/>
      <c r="F163" s="910"/>
      <c r="G163" s="910"/>
      <c r="H163" s="910"/>
      <c r="I163" s="77"/>
      <c r="J163" s="911"/>
      <c r="K163" s="912"/>
      <c r="L163" s="912"/>
      <c r="M163" s="912"/>
      <c r="N163" s="912"/>
      <c r="O163" s="912"/>
      <c r="P163" s="912"/>
      <c r="Q163" s="913"/>
      <c r="R163" s="898" t="s">
        <v>72</v>
      </c>
      <c r="S163" s="899"/>
      <c r="T163" s="810"/>
      <c r="U163" s="810"/>
      <c r="V163" s="810"/>
      <c r="W163" s="810"/>
      <c r="X163" s="811"/>
      <c r="Y163" s="75" t="s">
        <v>73</v>
      </c>
      <c r="Z163" s="78" t="s">
        <v>54</v>
      </c>
      <c r="AB163" s="853"/>
      <c r="AC163" s="44"/>
      <c r="AD163" s="909" t="s">
        <v>71</v>
      </c>
      <c r="AE163" s="910"/>
      <c r="AF163" s="910"/>
      <c r="AG163" s="910"/>
      <c r="AH163" s="910"/>
      <c r="AI163" s="910"/>
      <c r="AJ163" s="77"/>
      <c r="AK163" s="911"/>
      <c r="AL163" s="912"/>
      <c r="AM163" s="912"/>
      <c r="AN163" s="912"/>
      <c r="AO163" s="912"/>
      <c r="AP163" s="912"/>
      <c r="AQ163" s="912"/>
      <c r="AR163" s="913"/>
      <c r="AS163" s="898" t="s">
        <v>72</v>
      </c>
      <c r="AT163" s="899"/>
      <c r="AU163" s="810"/>
      <c r="AV163" s="810"/>
      <c r="AW163" s="810"/>
      <c r="AX163" s="810"/>
      <c r="AY163" s="811"/>
      <c r="AZ163" s="75" t="s">
        <v>73</v>
      </c>
      <c r="BA163" s="78" t="s">
        <v>54</v>
      </c>
    </row>
    <row r="164" spans="1:53" ht="13.5" thickBot="1" x14ac:dyDescent="0.25">
      <c r="A164" s="853"/>
      <c r="B164"/>
      <c r="C164" s="812" t="s">
        <v>74</v>
      </c>
      <c r="D164" s="813"/>
      <c r="E164" s="813"/>
      <c r="F164" s="813"/>
      <c r="G164" s="813"/>
      <c r="H164" s="813"/>
      <c r="I164" s="77"/>
      <c r="J164" s="807"/>
      <c r="K164" s="808"/>
      <c r="L164" s="808"/>
      <c r="M164" s="808"/>
      <c r="N164" s="808"/>
      <c r="O164" s="808"/>
      <c r="P164" s="808"/>
      <c r="Q164" s="809"/>
      <c r="R164" s="898" t="s">
        <v>75</v>
      </c>
      <c r="S164" s="899"/>
      <c r="T164" s="810"/>
      <c r="U164" s="810"/>
      <c r="V164" s="810"/>
      <c r="W164" s="810"/>
      <c r="X164" s="811"/>
      <c r="Y164" s="75" t="s">
        <v>76</v>
      </c>
      <c r="Z164" s="79"/>
      <c r="AB164" s="853"/>
      <c r="AC164"/>
      <c r="AD164" s="812" t="s">
        <v>74</v>
      </c>
      <c r="AE164" s="813"/>
      <c r="AF164" s="813"/>
      <c r="AG164" s="813"/>
      <c r="AH164" s="813"/>
      <c r="AI164" s="813"/>
      <c r="AJ164" s="77"/>
      <c r="AK164" s="807"/>
      <c r="AL164" s="808"/>
      <c r="AM164" s="808"/>
      <c r="AN164" s="808"/>
      <c r="AO164" s="808"/>
      <c r="AP164" s="808"/>
      <c r="AQ164" s="808"/>
      <c r="AR164" s="809"/>
      <c r="AS164" s="898" t="s">
        <v>75</v>
      </c>
      <c r="AT164" s="899"/>
      <c r="AU164" s="810"/>
      <c r="AV164" s="810"/>
      <c r="AW164" s="810"/>
      <c r="AX164" s="810"/>
      <c r="AY164" s="811"/>
      <c r="AZ164" s="75" t="s">
        <v>76</v>
      </c>
      <c r="BA164" s="79"/>
    </row>
    <row r="165" spans="1:53" ht="13.5" thickBot="1" x14ac:dyDescent="0.25">
      <c r="A165" s="853"/>
      <c r="B165"/>
      <c r="C165" s="812" t="s">
        <v>518</v>
      </c>
      <c r="D165" s="813"/>
      <c r="E165" s="813"/>
      <c r="F165" s="813"/>
      <c r="G165" s="813"/>
      <c r="H165" s="813"/>
      <c r="I165" s="77"/>
      <c r="J165" s="814"/>
      <c r="K165" s="815"/>
      <c r="L165" s="815"/>
      <c r="M165" s="815"/>
      <c r="N165" s="815"/>
      <c r="O165" s="815"/>
      <c r="P165" s="815"/>
      <c r="Q165" s="816"/>
      <c r="R165" s="898" t="s">
        <v>77</v>
      </c>
      <c r="S165" s="899"/>
      <c r="T165" s="810"/>
      <c r="U165" s="810"/>
      <c r="V165" s="810"/>
      <c r="W165" s="810"/>
      <c r="X165" s="811"/>
      <c r="Y165" s="75" t="s">
        <v>78</v>
      </c>
      <c r="Z165" s="79"/>
      <c r="AB165" s="853"/>
      <c r="AC165"/>
      <c r="AD165" s="812" t="s">
        <v>518</v>
      </c>
      <c r="AE165" s="813"/>
      <c r="AF165" s="813"/>
      <c r="AG165" s="813"/>
      <c r="AH165" s="813"/>
      <c r="AI165" s="813"/>
      <c r="AJ165" s="77"/>
      <c r="AK165" s="814"/>
      <c r="AL165" s="815"/>
      <c r="AM165" s="815"/>
      <c r="AN165" s="815"/>
      <c r="AO165" s="815"/>
      <c r="AP165" s="815"/>
      <c r="AQ165" s="815"/>
      <c r="AR165" s="816"/>
      <c r="AS165" s="898" t="s">
        <v>77</v>
      </c>
      <c r="AT165" s="899"/>
      <c r="AU165" s="810"/>
      <c r="AV165" s="810"/>
      <c r="AW165" s="810"/>
      <c r="AX165" s="810"/>
      <c r="AY165" s="811"/>
      <c r="AZ165" s="75" t="s">
        <v>78</v>
      </c>
      <c r="BA165" s="79"/>
    </row>
    <row r="166" spans="1:53" ht="13.5" thickBot="1" x14ac:dyDescent="0.25">
      <c r="A166" s="853"/>
      <c r="B166"/>
      <c r="C166" s="812" t="s">
        <v>586</v>
      </c>
      <c r="D166" s="813"/>
      <c r="E166" s="813"/>
      <c r="F166" s="813"/>
      <c r="G166" s="813"/>
      <c r="H166" s="813"/>
      <c r="I166" s="77"/>
      <c r="J166" s="80"/>
      <c r="K166" s="80"/>
      <c r="L166" s="80"/>
      <c r="M166" s="80"/>
      <c r="N166" s="80"/>
      <c r="O166" s="80"/>
      <c r="P166" s="80"/>
      <c r="Q166" s="80"/>
      <c r="R166" s="872" t="s">
        <v>79</v>
      </c>
      <c r="S166" s="873"/>
      <c r="T166" s="874"/>
      <c r="U166" s="874"/>
      <c r="V166" s="874"/>
      <c r="W166" s="874"/>
      <c r="X166" s="875"/>
      <c r="Y166" s="81"/>
      <c r="Z166" s="82"/>
      <c r="AB166" s="853"/>
      <c r="AC166"/>
      <c r="AD166" s="812" t="s">
        <v>586</v>
      </c>
      <c r="AE166" s="813"/>
      <c r="AF166" s="813"/>
      <c r="AG166" s="813"/>
      <c r="AH166" s="813"/>
      <c r="AI166" s="813"/>
      <c r="AJ166" s="77"/>
      <c r="AK166" s="80"/>
      <c r="AL166" s="80"/>
      <c r="AM166" s="80"/>
      <c r="AN166" s="80"/>
      <c r="AO166" s="80"/>
      <c r="AP166" s="80"/>
      <c r="AQ166" s="80"/>
      <c r="AR166" s="80"/>
      <c r="AS166" s="872" t="s">
        <v>79</v>
      </c>
      <c r="AT166" s="873"/>
      <c r="AU166" s="874"/>
      <c r="AV166" s="874"/>
      <c r="AW166" s="874"/>
      <c r="AX166" s="874"/>
      <c r="AY166" s="875"/>
      <c r="AZ166" s="81"/>
      <c r="BA166" s="82"/>
    </row>
    <row r="167" spans="1:53" ht="15" customHeight="1" x14ac:dyDescent="0.2">
      <c r="A167" s="904">
        <f>A125+1</f>
        <v>63</v>
      </c>
      <c r="B167"/>
      <c r="C167" s="841" t="s">
        <v>587</v>
      </c>
      <c r="D167" s="813"/>
      <c r="E167" s="813"/>
      <c r="F167" s="813"/>
      <c r="G167" s="813"/>
      <c r="H167" s="813"/>
      <c r="I167" s="77"/>
      <c r="U167" s="45"/>
      <c r="W167" s="781" t="s">
        <v>724</v>
      </c>
      <c r="X167" s="781"/>
      <c r="Y167" s="781"/>
      <c r="Z167" s="781"/>
      <c r="AB167" s="904">
        <f>AB125+1</f>
        <v>66</v>
      </c>
      <c r="AC167"/>
      <c r="AD167" s="841" t="s">
        <v>587</v>
      </c>
      <c r="AE167" s="813"/>
      <c r="AF167" s="813"/>
      <c r="AG167" s="813"/>
      <c r="AH167" s="813"/>
      <c r="AI167" s="813"/>
      <c r="AJ167" s="77"/>
      <c r="AV167" s="45"/>
      <c r="AX167" s="781" t="s">
        <v>725</v>
      </c>
      <c r="AY167" s="781"/>
      <c r="AZ167" s="781"/>
      <c r="BA167" s="781"/>
    </row>
    <row r="168" spans="1:53" ht="13.5" customHeight="1" thickBot="1" x14ac:dyDescent="0.25">
      <c r="A168" s="904"/>
      <c r="B168"/>
      <c r="C168" s="804" t="s">
        <v>80</v>
      </c>
      <c r="D168" s="805"/>
      <c r="E168" s="805"/>
      <c r="F168" s="805"/>
      <c r="G168" s="805"/>
      <c r="H168" s="805"/>
      <c r="I168" s="806"/>
      <c r="W168" s="781"/>
      <c r="X168" s="781"/>
      <c r="Y168" s="781"/>
      <c r="Z168" s="781"/>
      <c r="AB168" s="904"/>
      <c r="AC168"/>
      <c r="AD168" s="804" t="s">
        <v>80</v>
      </c>
      <c r="AE168" s="805"/>
      <c r="AF168" s="805"/>
      <c r="AG168" s="805"/>
      <c r="AH168" s="805"/>
      <c r="AI168" s="805"/>
      <c r="AJ168" s="806"/>
      <c r="AX168" s="781"/>
      <c r="AY168" s="781"/>
      <c r="AZ168" s="781"/>
      <c r="BA168" s="781"/>
    </row>
  </sheetData>
  <mergeCells count="673">
    <mergeCell ref="A167:A168"/>
    <mergeCell ref="A129:A135"/>
    <mergeCell ref="AB167:AB168"/>
    <mergeCell ref="AB41:AB42"/>
    <mergeCell ref="AB52:AB76"/>
    <mergeCell ref="AB77:AB82"/>
    <mergeCell ref="AB83:AB84"/>
    <mergeCell ref="AB94:AB118"/>
    <mergeCell ref="AU165:AY165"/>
    <mergeCell ref="C166:H166"/>
    <mergeCell ref="R166:S166"/>
    <mergeCell ref="T166:X166"/>
    <mergeCell ref="AD166:AI166"/>
    <mergeCell ref="AS163:AT163"/>
    <mergeCell ref="AU164:AY164"/>
    <mergeCell ref="AU166:AY166"/>
    <mergeCell ref="C164:H164"/>
    <mergeCell ref="C167:H167"/>
    <mergeCell ref="AD167:AI167"/>
    <mergeCell ref="C168:I168"/>
    <mergeCell ref="AD168:AJ168"/>
    <mergeCell ref="AS165:AT165"/>
    <mergeCell ref="AS164:AT164"/>
    <mergeCell ref="AS166:AT166"/>
    <mergeCell ref="A8:A34"/>
    <mergeCell ref="A35:A40"/>
    <mergeCell ref="A41:A42"/>
    <mergeCell ref="A52:A76"/>
    <mergeCell ref="A77:A82"/>
    <mergeCell ref="AK165:AR165"/>
    <mergeCell ref="AB161:AB166"/>
    <mergeCell ref="C163:H163"/>
    <mergeCell ref="T165:X165"/>
    <mergeCell ref="AD165:AI165"/>
    <mergeCell ref="A136:A160"/>
    <mergeCell ref="A83:A84"/>
    <mergeCell ref="A45:A51"/>
    <mergeCell ref="A94:A118"/>
    <mergeCell ref="A119:A124"/>
    <mergeCell ref="A125:A126"/>
    <mergeCell ref="R124:S124"/>
    <mergeCell ref="C121:H121"/>
    <mergeCell ref="J121:Q121"/>
    <mergeCell ref="R123:S123"/>
    <mergeCell ref="C122:H122"/>
    <mergeCell ref="AB125:AB126"/>
    <mergeCell ref="A161:A166"/>
    <mergeCell ref="C165:H165"/>
    <mergeCell ref="J165:Q165"/>
    <mergeCell ref="R165:S165"/>
    <mergeCell ref="J164:Q164"/>
    <mergeCell ref="R164:S164"/>
    <mergeCell ref="T164:X164"/>
    <mergeCell ref="AD164:AI164"/>
    <mergeCell ref="AK164:AR164"/>
    <mergeCell ref="J163:Q163"/>
    <mergeCell ref="R163:S163"/>
    <mergeCell ref="T163:X163"/>
    <mergeCell ref="AD163:AI163"/>
    <mergeCell ref="AK163:AR163"/>
    <mergeCell ref="C161:F161"/>
    <mergeCell ref="G161:Q161"/>
    <mergeCell ref="R161:X161"/>
    <mergeCell ref="Y161:Z161"/>
    <mergeCell ref="AD161:AG161"/>
    <mergeCell ref="AH161:AR161"/>
    <mergeCell ref="AS161:AY161"/>
    <mergeCell ref="AU163:AY163"/>
    <mergeCell ref="AZ161:BA161"/>
    <mergeCell ref="C162:I162"/>
    <mergeCell ref="J162:Q162"/>
    <mergeCell ref="R162:X162"/>
    <mergeCell ref="AD162:AJ162"/>
    <mergeCell ref="AK162:AR162"/>
    <mergeCell ref="AS162:AY162"/>
    <mergeCell ref="AH153:AS153"/>
    <mergeCell ref="C157:C160"/>
    <mergeCell ref="D157:D160"/>
    <mergeCell ref="AD157:AD160"/>
    <mergeCell ref="AE157:AE160"/>
    <mergeCell ref="E159:E160"/>
    <mergeCell ref="F159:F160"/>
    <mergeCell ref="G159:R159"/>
    <mergeCell ref="AF159:AF160"/>
    <mergeCell ref="AG159:AG160"/>
    <mergeCell ref="AH159:AS159"/>
    <mergeCell ref="AF140:AF141"/>
    <mergeCell ref="AF153:AF154"/>
    <mergeCell ref="P136:R136"/>
    <mergeCell ref="AG140:AG141"/>
    <mergeCell ref="AH140:AS140"/>
    <mergeCell ref="C148:C152"/>
    <mergeCell ref="D148:D152"/>
    <mergeCell ref="AD148:AD152"/>
    <mergeCell ref="AE148:AE152"/>
    <mergeCell ref="E149:E150"/>
    <mergeCell ref="F149:F150"/>
    <mergeCell ref="G149:R149"/>
    <mergeCell ref="AF149:AF150"/>
    <mergeCell ref="AG149:AG150"/>
    <mergeCell ref="AH149:AJ149"/>
    <mergeCell ref="AK149:AS149"/>
    <mergeCell ref="C153:C156"/>
    <mergeCell ref="D153:D156"/>
    <mergeCell ref="E153:E154"/>
    <mergeCell ref="F153:F154"/>
    <mergeCell ref="G153:R153"/>
    <mergeCell ref="AD153:AD156"/>
    <mergeCell ref="AE153:AE156"/>
    <mergeCell ref="AG153:AG154"/>
    <mergeCell ref="C138:C147"/>
    <mergeCell ref="D138:D147"/>
    <mergeCell ref="AD138:AD147"/>
    <mergeCell ref="AE138:AE147"/>
    <mergeCell ref="E140:E141"/>
    <mergeCell ref="F140:F141"/>
    <mergeCell ref="G140:R140"/>
    <mergeCell ref="AB136:AB160"/>
    <mergeCell ref="S136:U136"/>
    <mergeCell ref="V136:X136"/>
    <mergeCell ref="C136:E137"/>
    <mergeCell ref="F136:F137"/>
    <mergeCell ref="AT136:AV136"/>
    <mergeCell ref="AW136:AY136"/>
    <mergeCell ref="Y137:Z137"/>
    <mergeCell ref="G133:K133"/>
    <mergeCell ref="AS134:AW134"/>
    <mergeCell ref="AX134:BA135"/>
    <mergeCell ref="AM135:AR135"/>
    <mergeCell ref="AS135:AW135"/>
    <mergeCell ref="AZ137:BA137"/>
    <mergeCell ref="AD136:AF137"/>
    <mergeCell ref="AG136:AG137"/>
    <mergeCell ref="AH136:AJ136"/>
    <mergeCell ref="AK136:AM136"/>
    <mergeCell ref="G136:I136"/>
    <mergeCell ref="J136:L136"/>
    <mergeCell ref="M136:O136"/>
    <mergeCell ref="AM134:AR134"/>
    <mergeCell ref="C135:F135"/>
    <mergeCell ref="L135:Q135"/>
    <mergeCell ref="R135:V135"/>
    <mergeCell ref="AD135:AG135"/>
    <mergeCell ref="AN136:AP136"/>
    <mergeCell ref="AQ136:AS136"/>
    <mergeCell ref="C134:F134"/>
    <mergeCell ref="L134:Q134"/>
    <mergeCell ref="R134:V134"/>
    <mergeCell ref="W134:Z135"/>
    <mergeCell ref="AD134:AG134"/>
    <mergeCell ref="AZ130:BA130"/>
    <mergeCell ref="C129:L129"/>
    <mergeCell ref="M129:Y129"/>
    <mergeCell ref="AD129:AM129"/>
    <mergeCell ref="C132:F132"/>
    <mergeCell ref="G132:X132"/>
    <mergeCell ref="AB129:AB135"/>
    <mergeCell ref="M131:X131"/>
    <mergeCell ref="Y131:Z131"/>
    <mergeCell ref="AD131:AM131"/>
    <mergeCell ref="AH133:AL133"/>
    <mergeCell ref="AM133:BA133"/>
    <mergeCell ref="AN131:AY131"/>
    <mergeCell ref="AZ131:BA131"/>
    <mergeCell ref="AD132:AG132"/>
    <mergeCell ref="AH132:AY132"/>
    <mergeCell ref="L133:Z133"/>
    <mergeCell ref="AD133:AG133"/>
    <mergeCell ref="AN129:AZ129"/>
    <mergeCell ref="Y130:Z130"/>
    <mergeCell ref="AD130:AM130"/>
    <mergeCell ref="AN130:AY130"/>
    <mergeCell ref="C131:L131"/>
    <mergeCell ref="C133:F133"/>
    <mergeCell ref="AU124:AY124"/>
    <mergeCell ref="M130:X130"/>
    <mergeCell ref="T123:X123"/>
    <mergeCell ref="AD123:AI123"/>
    <mergeCell ref="AK123:AR123"/>
    <mergeCell ref="C123:H123"/>
    <mergeCell ref="J123:Q123"/>
    <mergeCell ref="C125:H125"/>
    <mergeCell ref="AD125:AI125"/>
    <mergeCell ref="C126:I126"/>
    <mergeCell ref="AD126:AJ126"/>
    <mergeCell ref="C124:H124"/>
    <mergeCell ref="C130:L130"/>
    <mergeCell ref="AK120:AR120"/>
    <mergeCell ref="AS120:AY120"/>
    <mergeCell ref="AK121:AR121"/>
    <mergeCell ref="AH119:AR119"/>
    <mergeCell ref="AS119:AY119"/>
    <mergeCell ref="AS121:AT121"/>
    <mergeCell ref="AU121:AY121"/>
    <mergeCell ref="AZ119:BA119"/>
    <mergeCell ref="J122:Q122"/>
    <mergeCell ref="R122:S122"/>
    <mergeCell ref="T122:X122"/>
    <mergeCell ref="AD122:AI122"/>
    <mergeCell ref="AK122:AR122"/>
    <mergeCell ref="AB119:AB124"/>
    <mergeCell ref="T124:X124"/>
    <mergeCell ref="R121:S121"/>
    <mergeCell ref="T121:X121"/>
    <mergeCell ref="AD121:AI121"/>
    <mergeCell ref="AS122:AT122"/>
    <mergeCell ref="AU122:AY122"/>
    <mergeCell ref="AD124:AI124"/>
    <mergeCell ref="AS123:AT123"/>
    <mergeCell ref="AU123:AY123"/>
    <mergeCell ref="AS124:AT124"/>
    <mergeCell ref="C119:F119"/>
    <mergeCell ref="G119:Q119"/>
    <mergeCell ref="R119:X119"/>
    <mergeCell ref="Y119:Z119"/>
    <mergeCell ref="AD119:AG119"/>
    <mergeCell ref="C120:I120"/>
    <mergeCell ref="J120:Q120"/>
    <mergeCell ref="R120:X120"/>
    <mergeCell ref="AD120:AJ120"/>
    <mergeCell ref="J98:X98"/>
    <mergeCell ref="AF98:AF99"/>
    <mergeCell ref="AH111:AY111"/>
    <mergeCell ref="C115:C118"/>
    <mergeCell ref="D115:D118"/>
    <mergeCell ref="AD115:AD118"/>
    <mergeCell ref="AE115:AE118"/>
    <mergeCell ref="E117:E118"/>
    <mergeCell ref="F117:F118"/>
    <mergeCell ref="G117:U117"/>
    <mergeCell ref="V117:X117"/>
    <mergeCell ref="AF117:AF118"/>
    <mergeCell ref="AG117:AG118"/>
    <mergeCell ref="AH117:AV117"/>
    <mergeCell ref="AW117:AY117"/>
    <mergeCell ref="C111:C114"/>
    <mergeCell ref="D111:D114"/>
    <mergeCell ref="E111:E112"/>
    <mergeCell ref="F111:F112"/>
    <mergeCell ref="G111:X111"/>
    <mergeCell ref="AD111:AD114"/>
    <mergeCell ref="AE111:AE114"/>
    <mergeCell ref="AF111:AF112"/>
    <mergeCell ref="AG111:AG112"/>
    <mergeCell ref="AG98:AG99"/>
    <mergeCell ref="AH98:AJ98"/>
    <mergeCell ref="AK98:AY98"/>
    <mergeCell ref="AG107:AG108"/>
    <mergeCell ref="AH107:AJ107"/>
    <mergeCell ref="AK107:AP107"/>
    <mergeCell ref="AQ107:AV107"/>
    <mergeCell ref="AW107:AY107"/>
    <mergeCell ref="C96:C105"/>
    <mergeCell ref="D96:D105"/>
    <mergeCell ref="AD96:AD105"/>
    <mergeCell ref="AE96:AE105"/>
    <mergeCell ref="E98:E99"/>
    <mergeCell ref="F98:F99"/>
    <mergeCell ref="G98:I98"/>
    <mergeCell ref="C106:C110"/>
    <mergeCell ref="D106:D110"/>
    <mergeCell ref="AD106:AD110"/>
    <mergeCell ref="AE106:AE110"/>
    <mergeCell ref="E107:E108"/>
    <mergeCell ref="F107:F108"/>
    <mergeCell ref="G107:I107"/>
    <mergeCell ref="J107:X107"/>
    <mergeCell ref="AF107:AF108"/>
    <mergeCell ref="AZ95:BA95"/>
    <mergeCell ref="C94:E95"/>
    <mergeCell ref="F94:F95"/>
    <mergeCell ref="G94:I94"/>
    <mergeCell ref="J94:L94"/>
    <mergeCell ref="M94:O94"/>
    <mergeCell ref="P94:R94"/>
    <mergeCell ref="S94:U94"/>
    <mergeCell ref="V94:X94"/>
    <mergeCell ref="AD94:AF95"/>
    <mergeCell ref="AG94:AG95"/>
    <mergeCell ref="AH94:AJ94"/>
    <mergeCell ref="AK94:AM94"/>
    <mergeCell ref="AN94:AP94"/>
    <mergeCell ref="AQ94:AS94"/>
    <mergeCell ref="AT94:AV94"/>
    <mergeCell ref="AW94:AY94"/>
    <mergeCell ref="Y95:Z95"/>
    <mergeCell ref="AM92:AR92"/>
    <mergeCell ref="AS92:AW92"/>
    <mergeCell ref="AX92:BA93"/>
    <mergeCell ref="C93:F93"/>
    <mergeCell ref="L93:Q93"/>
    <mergeCell ref="R93:V93"/>
    <mergeCell ref="AD93:AG93"/>
    <mergeCell ref="AM93:AR93"/>
    <mergeCell ref="AS93:AW93"/>
    <mergeCell ref="AH92:AL92"/>
    <mergeCell ref="AN87:AZ87"/>
    <mergeCell ref="C88:L88"/>
    <mergeCell ref="M88:X88"/>
    <mergeCell ref="Y88:Z88"/>
    <mergeCell ref="AD88:AM88"/>
    <mergeCell ref="AN88:AY88"/>
    <mergeCell ref="AZ88:BA88"/>
    <mergeCell ref="AN89:AY89"/>
    <mergeCell ref="AZ89:BA89"/>
    <mergeCell ref="A87:A93"/>
    <mergeCell ref="C87:L87"/>
    <mergeCell ref="M87:Y87"/>
    <mergeCell ref="AB87:AB93"/>
    <mergeCell ref="AD87:AM87"/>
    <mergeCell ref="C89:L89"/>
    <mergeCell ref="M89:X89"/>
    <mergeCell ref="Y89:Z89"/>
    <mergeCell ref="AD89:AM89"/>
    <mergeCell ref="C91:F91"/>
    <mergeCell ref="C90:F90"/>
    <mergeCell ref="G90:X90"/>
    <mergeCell ref="AD90:AG90"/>
    <mergeCell ref="AH90:AY90"/>
    <mergeCell ref="G91:K91"/>
    <mergeCell ref="L91:Z91"/>
    <mergeCell ref="AD91:AG91"/>
    <mergeCell ref="AH91:AL91"/>
    <mergeCell ref="AM91:BA91"/>
    <mergeCell ref="C92:F92"/>
    <mergeCell ref="L92:Q92"/>
    <mergeCell ref="R92:V92"/>
    <mergeCell ref="W92:Z93"/>
    <mergeCell ref="AD92:AG92"/>
    <mergeCell ref="C81:H81"/>
    <mergeCell ref="J81:Q81"/>
    <mergeCell ref="C83:H83"/>
    <mergeCell ref="AD83:AI83"/>
    <mergeCell ref="C84:I84"/>
    <mergeCell ref="AD84:AJ84"/>
    <mergeCell ref="C82:H82"/>
    <mergeCell ref="R82:S82"/>
    <mergeCell ref="T82:X82"/>
    <mergeCell ref="AD82:AI82"/>
    <mergeCell ref="AS79:AT79"/>
    <mergeCell ref="AU79:AY79"/>
    <mergeCell ref="AS80:AT80"/>
    <mergeCell ref="AU80:AY80"/>
    <mergeCell ref="AS81:AT81"/>
    <mergeCell ref="AU81:AY81"/>
    <mergeCell ref="AS82:AT82"/>
    <mergeCell ref="AU82:AY82"/>
    <mergeCell ref="R81:S81"/>
    <mergeCell ref="T81:X81"/>
    <mergeCell ref="AD81:AI81"/>
    <mergeCell ref="AK81:AR81"/>
    <mergeCell ref="J79:Q79"/>
    <mergeCell ref="R79:S79"/>
    <mergeCell ref="T79:X79"/>
    <mergeCell ref="AD79:AI79"/>
    <mergeCell ref="AK79:AR79"/>
    <mergeCell ref="C80:H80"/>
    <mergeCell ref="J80:Q80"/>
    <mergeCell ref="R80:S80"/>
    <mergeCell ref="T80:X80"/>
    <mergeCell ref="AD80:AI80"/>
    <mergeCell ref="AK80:AR80"/>
    <mergeCell ref="C77:F77"/>
    <mergeCell ref="G77:Q77"/>
    <mergeCell ref="R77:X77"/>
    <mergeCell ref="Y77:Z77"/>
    <mergeCell ref="C73:C76"/>
    <mergeCell ref="D73:D76"/>
    <mergeCell ref="AZ77:BA77"/>
    <mergeCell ref="C78:I78"/>
    <mergeCell ref="J78:Q78"/>
    <mergeCell ref="R78:X78"/>
    <mergeCell ref="AD78:AJ78"/>
    <mergeCell ref="AK78:AR78"/>
    <mergeCell ref="AS78:AY78"/>
    <mergeCell ref="AD77:AG77"/>
    <mergeCell ref="AH77:AR77"/>
    <mergeCell ref="E75:E76"/>
    <mergeCell ref="F75:F76"/>
    <mergeCell ref="G75:U75"/>
    <mergeCell ref="V75:X75"/>
    <mergeCell ref="AH65:AJ65"/>
    <mergeCell ref="F65:F66"/>
    <mergeCell ref="G65:X65"/>
    <mergeCell ref="AG65:AG66"/>
    <mergeCell ref="AD73:AD76"/>
    <mergeCell ref="AE73:AE76"/>
    <mergeCell ref="AH75:AV75"/>
    <mergeCell ref="C64:C68"/>
    <mergeCell ref="D64:D68"/>
    <mergeCell ref="AD64:AD68"/>
    <mergeCell ref="AE64:AE68"/>
    <mergeCell ref="E65:E66"/>
    <mergeCell ref="C69:C72"/>
    <mergeCell ref="D69:D72"/>
    <mergeCell ref="E69:E70"/>
    <mergeCell ref="F69:F70"/>
    <mergeCell ref="G69:U69"/>
    <mergeCell ref="V69:X69"/>
    <mergeCell ref="AD69:AD72"/>
    <mergeCell ref="AE69:AE72"/>
    <mergeCell ref="C54:C63"/>
    <mergeCell ref="D54:D63"/>
    <mergeCell ref="AD54:AD63"/>
    <mergeCell ref="AE54:AE63"/>
    <mergeCell ref="E56:E57"/>
    <mergeCell ref="F56:F57"/>
    <mergeCell ref="G56:X56"/>
    <mergeCell ref="AF56:AF57"/>
    <mergeCell ref="AG56:AG57"/>
    <mergeCell ref="C51:F51"/>
    <mergeCell ref="AD51:AG51"/>
    <mergeCell ref="AM51:AR51"/>
    <mergeCell ref="AS51:AW51"/>
    <mergeCell ref="C52:E53"/>
    <mergeCell ref="F52:F53"/>
    <mergeCell ref="G52:I52"/>
    <mergeCell ref="J52:L52"/>
    <mergeCell ref="M52:O52"/>
    <mergeCell ref="P52:R52"/>
    <mergeCell ref="S52:U52"/>
    <mergeCell ref="V52:X52"/>
    <mergeCell ref="AD52:AF53"/>
    <mergeCell ref="AG52:AG53"/>
    <mergeCell ref="AH52:AJ52"/>
    <mergeCell ref="AK52:AM52"/>
    <mergeCell ref="AN52:AP52"/>
    <mergeCell ref="AQ52:AS52"/>
    <mergeCell ref="AT52:AV52"/>
    <mergeCell ref="AW52:AY52"/>
    <mergeCell ref="Y53:Z53"/>
    <mergeCell ref="AN45:AZ45"/>
    <mergeCell ref="C46:L46"/>
    <mergeCell ref="M46:X46"/>
    <mergeCell ref="Y46:Z46"/>
    <mergeCell ref="AD46:AM46"/>
    <mergeCell ref="AN46:AY46"/>
    <mergeCell ref="AZ46:BA46"/>
    <mergeCell ref="C45:L45"/>
    <mergeCell ref="M45:Y45"/>
    <mergeCell ref="AB45:AB51"/>
    <mergeCell ref="AN47:AY47"/>
    <mergeCell ref="AZ47:BA47"/>
    <mergeCell ref="C48:F48"/>
    <mergeCell ref="G48:X48"/>
    <mergeCell ref="AD48:AG48"/>
    <mergeCell ref="AH48:AY48"/>
    <mergeCell ref="AM49:BA49"/>
    <mergeCell ref="C50:F50"/>
    <mergeCell ref="L50:Q50"/>
    <mergeCell ref="R50:V50"/>
    <mergeCell ref="W50:Z51"/>
    <mergeCell ref="AD50:AG50"/>
    <mergeCell ref="AM50:AR50"/>
    <mergeCell ref="AS50:AW50"/>
    <mergeCell ref="AD45:AM45"/>
    <mergeCell ref="C47:L47"/>
    <mergeCell ref="M47:X47"/>
    <mergeCell ref="Y47:Z47"/>
    <mergeCell ref="AD47:AM47"/>
    <mergeCell ref="C49:F49"/>
    <mergeCell ref="G49:K49"/>
    <mergeCell ref="L49:Z49"/>
    <mergeCell ref="AD49:AG49"/>
    <mergeCell ref="AH49:AL49"/>
    <mergeCell ref="C41:H41"/>
    <mergeCell ref="AD41:AI41"/>
    <mergeCell ref="C42:I42"/>
    <mergeCell ref="AD42:AJ42"/>
    <mergeCell ref="C40:H40"/>
    <mergeCell ref="R40:S40"/>
    <mergeCell ref="T40:X40"/>
    <mergeCell ref="AD40:AI40"/>
    <mergeCell ref="W41:Z42"/>
    <mergeCell ref="AS40:AT40"/>
    <mergeCell ref="AU40:AY40"/>
    <mergeCell ref="R39:S39"/>
    <mergeCell ref="T39:X39"/>
    <mergeCell ref="AD39:AI39"/>
    <mergeCell ref="AK39:AR39"/>
    <mergeCell ref="AB35:AB40"/>
    <mergeCell ref="AS37:AT37"/>
    <mergeCell ref="AU37:AY37"/>
    <mergeCell ref="AS38:AT38"/>
    <mergeCell ref="AU38:AY38"/>
    <mergeCell ref="AS39:AT39"/>
    <mergeCell ref="AU39:AY39"/>
    <mergeCell ref="AS36:AY36"/>
    <mergeCell ref="C38:H38"/>
    <mergeCell ref="J38:Q38"/>
    <mergeCell ref="R38:S38"/>
    <mergeCell ref="T38:X38"/>
    <mergeCell ref="AD38:AI38"/>
    <mergeCell ref="AK38:AR38"/>
    <mergeCell ref="C39:H39"/>
    <mergeCell ref="J39:Q39"/>
    <mergeCell ref="AD36:AJ36"/>
    <mergeCell ref="AK36:AR36"/>
    <mergeCell ref="C37:H37"/>
    <mergeCell ref="J37:Q37"/>
    <mergeCell ref="R37:S37"/>
    <mergeCell ref="T37:X37"/>
    <mergeCell ref="AD37:AI37"/>
    <mergeCell ref="AK37:AR37"/>
    <mergeCell ref="AN14:AY14"/>
    <mergeCell ref="AF22:AF23"/>
    <mergeCell ref="AG22:AG23"/>
    <mergeCell ref="AF12:AF13"/>
    <mergeCell ref="C35:F35"/>
    <mergeCell ref="G35:Q35"/>
    <mergeCell ref="R35:X35"/>
    <mergeCell ref="Y35:Z35"/>
    <mergeCell ref="C31:C34"/>
    <mergeCell ref="D31:D34"/>
    <mergeCell ref="E33:E34"/>
    <mergeCell ref="F33:F34"/>
    <mergeCell ref="AD35:AG35"/>
    <mergeCell ref="S27:X27"/>
    <mergeCell ref="AD27:AD30"/>
    <mergeCell ref="AF33:AF34"/>
    <mergeCell ref="AG33:AG34"/>
    <mergeCell ref="AH33:AP33"/>
    <mergeCell ref="AQ33:AY33"/>
    <mergeCell ref="AN27:AS27"/>
    <mergeCell ref="AT27:AY27"/>
    <mergeCell ref="AD31:AD34"/>
    <mergeCell ref="AE31:AE34"/>
    <mergeCell ref="C20:C26"/>
    <mergeCell ref="D20:D26"/>
    <mergeCell ref="E20:E21"/>
    <mergeCell ref="F20:F21"/>
    <mergeCell ref="AD20:AD26"/>
    <mergeCell ref="AE20:AE26"/>
    <mergeCell ref="G20:O20"/>
    <mergeCell ref="C27:C30"/>
    <mergeCell ref="D27:D30"/>
    <mergeCell ref="E27:E28"/>
    <mergeCell ref="F27:F28"/>
    <mergeCell ref="G27:L27"/>
    <mergeCell ref="AB8:AB34"/>
    <mergeCell ref="S8:U8"/>
    <mergeCell ref="V8:X8"/>
    <mergeCell ref="G33:O33"/>
    <mergeCell ref="P33:X33"/>
    <mergeCell ref="AE27:AE30"/>
    <mergeCell ref="E22:E23"/>
    <mergeCell ref="F22:F23"/>
    <mergeCell ref="C8:E9"/>
    <mergeCell ref="F8:F9"/>
    <mergeCell ref="G8:I8"/>
    <mergeCell ref="J8:L8"/>
    <mergeCell ref="Y9:Z9"/>
    <mergeCell ref="AZ9:BA9"/>
    <mergeCell ref="AD8:AF9"/>
    <mergeCell ref="AG8:AG9"/>
    <mergeCell ref="AH8:AJ8"/>
    <mergeCell ref="AK8:AM8"/>
    <mergeCell ref="C10:C19"/>
    <mergeCell ref="D10:D19"/>
    <mergeCell ref="AD10:AD19"/>
    <mergeCell ref="AE10:AE19"/>
    <mergeCell ref="E12:E13"/>
    <mergeCell ref="F12:F13"/>
    <mergeCell ref="G12:O12"/>
    <mergeCell ref="P12:X12"/>
    <mergeCell ref="AH12:AP12"/>
    <mergeCell ref="AQ12:AY12"/>
    <mergeCell ref="E14:E15"/>
    <mergeCell ref="F14:F15"/>
    <mergeCell ref="J14:L14"/>
    <mergeCell ref="M14:X14"/>
    <mergeCell ref="AF14:AF15"/>
    <mergeCell ref="AG14:AG15"/>
    <mergeCell ref="AK14:AM14"/>
    <mergeCell ref="AG12:AG13"/>
    <mergeCell ref="M8:O8"/>
    <mergeCell ref="P8:R8"/>
    <mergeCell ref="AN8:AP8"/>
    <mergeCell ref="AQ8:AS8"/>
    <mergeCell ref="AT8:AV8"/>
    <mergeCell ref="AD6:AG6"/>
    <mergeCell ref="AM6:AR6"/>
    <mergeCell ref="AS6:AW6"/>
    <mergeCell ref="AX6:BA7"/>
    <mergeCell ref="AW8:AY8"/>
    <mergeCell ref="AD7:AG7"/>
    <mergeCell ref="AM7:AR7"/>
    <mergeCell ref="AS7:AW7"/>
    <mergeCell ref="AH6:AL6"/>
    <mergeCell ref="AD1:AM1"/>
    <mergeCell ref="AD3:AM3"/>
    <mergeCell ref="AD5:AG5"/>
    <mergeCell ref="AH5:AL5"/>
    <mergeCell ref="AM5:BA5"/>
    <mergeCell ref="AN1:AZ1"/>
    <mergeCell ref="Y2:Z2"/>
    <mergeCell ref="AD2:AM2"/>
    <mergeCell ref="AN2:AY2"/>
    <mergeCell ref="AZ2:BA2"/>
    <mergeCell ref="AN3:AY3"/>
    <mergeCell ref="AZ3:BA3"/>
    <mergeCell ref="AD4:AG4"/>
    <mergeCell ref="AH4:AY4"/>
    <mergeCell ref="Y3:Z3"/>
    <mergeCell ref="A1:A7"/>
    <mergeCell ref="C1:L1"/>
    <mergeCell ref="M1:Y1"/>
    <mergeCell ref="AB1:AB7"/>
    <mergeCell ref="C3:L3"/>
    <mergeCell ref="C5:F5"/>
    <mergeCell ref="G5:K5"/>
    <mergeCell ref="L5:Z5"/>
    <mergeCell ref="C2:L2"/>
    <mergeCell ref="M2:X2"/>
    <mergeCell ref="C4:F4"/>
    <mergeCell ref="G4:X4"/>
    <mergeCell ref="M3:X3"/>
    <mergeCell ref="C6:F6"/>
    <mergeCell ref="L6:Q6"/>
    <mergeCell ref="R6:V6"/>
    <mergeCell ref="W6:Z7"/>
    <mergeCell ref="C7:F7"/>
    <mergeCell ref="L7:Q7"/>
    <mergeCell ref="R7:V7"/>
    <mergeCell ref="G6:K6"/>
    <mergeCell ref="AX41:BA42"/>
    <mergeCell ref="G134:K134"/>
    <mergeCell ref="AH134:AL134"/>
    <mergeCell ref="W83:Z84"/>
    <mergeCell ref="P20:X20"/>
    <mergeCell ref="AH20:AP20"/>
    <mergeCell ref="M27:R27"/>
    <mergeCell ref="AF27:AF28"/>
    <mergeCell ref="AG27:AG28"/>
    <mergeCell ref="AH27:AM27"/>
    <mergeCell ref="AQ20:AY20"/>
    <mergeCell ref="P22:R22"/>
    <mergeCell ref="S22:X22"/>
    <mergeCell ref="AT22:AV22"/>
    <mergeCell ref="AW22:AY22"/>
    <mergeCell ref="AF20:AF21"/>
    <mergeCell ref="AG20:AG21"/>
    <mergeCell ref="AQ22:AS22"/>
    <mergeCell ref="AH35:AR35"/>
    <mergeCell ref="AS35:AY35"/>
    <mergeCell ref="AZ35:BA35"/>
    <mergeCell ref="C36:I36"/>
    <mergeCell ref="J36:Q36"/>
    <mergeCell ref="R36:X36"/>
    <mergeCell ref="G50:K50"/>
    <mergeCell ref="AH50:AL50"/>
    <mergeCell ref="G92:K92"/>
    <mergeCell ref="W125:Z126"/>
    <mergeCell ref="W167:Z168"/>
    <mergeCell ref="AX167:BA168"/>
    <mergeCell ref="AX125:BA126"/>
    <mergeCell ref="AX83:BA84"/>
    <mergeCell ref="L51:Q51"/>
    <mergeCell ref="R51:V51"/>
    <mergeCell ref="AX50:BA51"/>
    <mergeCell ref="AZ53:BA53"/>
    <mergeCell ref="AH56:AY56"/>
    <mergeCell ref="AK65:AY65"/>
    <mergeCell ref="AF75:AF76"/>
    <mergeCell ref="AG75:AG76"/>
    <mergeCell ref="AF69:AF70"/>
    <mergeCell ref="AG69:AG70"/>
    <mergeCell ref="AH69:AV69"/>
    <mergeCell ref="AW69:AY69"/>
    <mergeCell ref="AF65:AF66"/>
    <mergeCell ref="AS77:AY77"/>
    <mergeCell ref="AW75:AY75"/>
    <mergeCell ref="C79:H79"/>
  </mergeCells>
  <pageMargins left="0.59055118110236227" right="0" top="0.98425196850393704" bottom="0.19685039370078741" header="0.51181102362204722" footer="0.51181102362204722"/>
  <pageSetup paperSize="9" scale="61" fitToWidth="2" fitToHeight="4" orientation="landscape" r:id="rId1"/>
  <headerFooter alignWithMargins="0"/>
  <rowBreaks count="3" manualBreakCount="3">
    <brk id="44" max="53" man="1"/>
    <brk id="85" max="16383" man="1"/>
    <brk id="127" max="16383" man="1"/>
  </rowBreaks>
  <colBreaks count="1" manualBreakCount="1">
    <brk id="2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E173"/>
  <sheetViews>
    <sheetView view="pageBreakPreview" topLeftCell="L1" zoomScale="90" zoomScaleNormal="70" zoomScaleSheetLayoutView="90" zoomScalePageLayoutView="70" workbookViewId="0">
      <selection activeCell="AG8" sqref="AG8:AG9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604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604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7.100000000000001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07:22</v>
      </c>
      <c r="H10" s="99" t="str">
        <f>TEXT((TIME(0,LEFT('JUGEND-DOSB 2020'!F7,FIND(":",'JUGEND-DOSB 2020'!F7)-1),RIGHT('JUGEND-DOSB 2020'!F7,2)))*$BC$10,"[mm]:ss")</f>
        <v>06:30</v>
      </c>
      <c r="I10" s="100" t="str">
        <f>TEXT((TIME(0,LEFT('JUGEND-DOSB 2020'!G7,FIND(":",'JUGEND-DOSB 2020'!G7)-1),RIGHT('JUGEND-DOSB 2020'!G7,2)))*$BC$10,"[mm]:ss")</f>
        <v>05:32</v>
      </c>
      <c r="J10" s="108" t="str">
        <f>TEXT((TIME(0,LEFT('JUGEND-DOSB 2020'!H7,FIND(":",'JUGEND-DOSB 2020'!H7)-1),RIGHT('JUGEND-DOSB 2020'!H7,2)))*$BC$10,"[mm]:ss")</f>
        <v>07:15</v>
      </c>
      <c r="K10" s="99" t="str">
        <f>TEXT((TIME(0,LEFT('JUGEND-DOSB 2020'!I7,FIND(":",'JUGEND-DOSB 2020'!I7)-1),RIGHT('JUGEND-DOSB 2020'!I7,2)))*$BC$10,"[mm]:ss")</f>
        <v>06:17</v>
      </c>
      <c r="L10" s="100" t="str">
        <f>TEXT((TIME(0,LEFT('JUGEND-DOSB 2020'!J7,FIND(":",'JUGEND-DOSB 2020'!J7)-1),RIGHT('JUGEND-DOSB 2020'!J7,2)))*$BC$10,"[mm]:ss")</f>
        <v>05:25</v>
      </c>
      <c r="M10" s="108" t="str">
        <f>TEXT((TIME(0,LEFT('JUGEND-DOSB 2020'!K7,FIND(":",'JUGEND-DOSB 2020'!K7)-1),RIGHT('JUGEND-DOSB 2020'!K7,2)))*$BC$10,"[mm]:ss")</f>
        <v>06:56</v>
      </c>
      <c r="N10" s="99" t="str">
        <f>TEXT((TIME(0,LEFT('JUGEND-DOSB 2020'!L7,FIND(":",'JUGEND-DOSB 2020'!L7)-1),RIGHT('JUGEND-DOSB 2020'!L7,2)))*$BC$10,"[mm]:ss")</f>
        <v>06:04</v>
      </c>
      <c r="O10" s="100" t="str">
        <f>TEXT((TIME(0,LEFT('JUGEND-DOSB 2020'!M7,FIND(":",'JUGEND-DOSB 2020'!M7)-1),RIGHT('JUGEND-DOSB 2020'!M7,2)))*$BC$10,"[mm]:ss")</f>
        <v>05:12</v>
      </c>
      <c r="P10" s="108" t="str">
        <f>TEXT((TIME(0,LEFT('JUGEND-DOSB 2020'!N7,FIND(":",'JUGEND-DOSB 2020'!N7)-1),RIGHT('JUGEND-DOSB 2020'!N7,2)))*$BC$10,"[mm]:ss")</f>
        <v>06:43</v>
      </c>
      <c r="Q10" s="99" t="str">
        <f>TEXT((TIME(0,LEFT('JUGEND-DOSB 2020'!O7,FIND(":",'JUGEND-DOSB 2020'!O7)-1),RIGHT('JUGEND-DOSB 2020'!O7,2)))*$BC$10,"[mm]:ss")</f>
        <v>05:45</v>
      </c>
      <c r="R10" s="100" t="str">
        <f>TEXT((TIME(0,LEFT('JUGEND-DOSB 2020'!P7,FIND(":",'JUGEND-DOSB 2020'!P7)-1),RIGHT('JUGEND-DOSB 2020'!P7,2)))*$BC$10,"[mm]:ss")</f>
        <v>04:53</v>
      </c>
      <c r="S10" s="108" t="str">
        <f>TEXT((TIME(0,LEFT('JUGEND-DOSB 2020'!Q7,FIND(":",'JUGEND-DOSB 2020'!Q7)-1),RIGHT('JUGEND-DOSB 2020'!Q7,2)))*$BC$10,"[mm]:ss")</f>
        <v>06:30</v>
      </c>
      <c r="T10" s="99" t="str">
        <f>TEXT((TIME(0,LEFT('JUGEND-DOSB 2020'!R7,FIND(":",'JUGEND-DOSB 2020'!R7)-1),RIGHT('JUGEND-DOSB 2020'!R7,2)))*$BC$10,"[mm]:ss")</f>
        <v>05:38</v>
      </c>
      <c r="U10" s="100" t="str">
        <f>TEXT((TIME(0,LEFT('JUGEND-DOSB 2020'!S7,FIND(":",'JUGEND-DOSB 2020'!S7)-1),RIGHT('JUGEND-DOSB 2020'!S7,2)))*$BC$10,"[mm]:ss")</f>
        <v>04:40</v>
      </c>
      <c r="V10" s="108" t="str">
        <f>TEXT((TIME(0,LEFT('JUGEND-DOSB 2020'!T7,FIND(":",'JUGEND-DOSB 2020'!T7)-1),RIGHT('JUGEND-DOSB 2020'!T7,2)))*$BC$10,"[mm]:ss")</f>
        <v>06:17</v>
      </c>
      <c r="W10" s="99" t="str">
        <f>TEXT((TIME(0,LEFT('JUGEND-DOSB 2020'!U7,FIND(":",'JUGEND-DOSB 2020'!U7)-1),RIGHT('JUGEND-DOSB 2020'!U7,2)))*$BC$10,"[mm]:ss")</f>
        <v>05:18</v>
      </c>
      <c r="X10" s="100" t="str">
        <f>TEXT((TIME(0,LEFT('JUGEND-DOSB 2020'!V7,FIND(":",'JUGEND-DOSB 2020'!V7)-1),RIGHT('JUGEND-DOSB 2020'!V7,2)))*$BC$10,"[mm]:ss")</f>
        <v>04:27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07:22</v>
      </c>
      <c r="AI10" s="99" t="str">
        <f>TEXT((TIME(0,LEFT('JUGEND-DOSB 2020'!F38,FIND(":",'JUGEND-DOSB 2020'!F38)-1),RIGHT('JUGEND-DOSB 2020'!F38,2)))*$BC$10,"[mm]:ss")</f>
        <v>06:30</v>
      </c>
      <c r="AJ10" s="100" t="str">
        <f>TEXT((TIME(0,LEFT('JUGEND-DOSB 2020'!G38,FIND(":",'JUGEND-DOSB 2020'!G38)-1),RIGHT('JUGEND-DOSB 2020'!G38,2)))*$BC$10,"[mm]:ss")</f>
        <v>05:32</v>
      </c>
      <c r="AK10" s="108" t="str">
        <f>TEXT((TIME(0,LEFT('JUGEND-DOSB 2020'!H38,FIND(":",'JUGEND-DOSB 2020'!H38)-1),RIGHT('JUGEND-DOSB 2020'!H38,2)))*$BC$10,"[mm]:ss")</f>
        <v>07:02</v>
      </c>
      <c r="AL10" s="99" t="str">
        <f>TEXT((TIME(0,LEFT('JUGEND-DOSB 2020'!I38,FIND(":",'JUGEND-DOSB 2020'!I38)-1),RIGHT('JUGEND-DOSB 2020'!I38,2)))*$BC$10,"[mm]:ss")</f>
        <v>06:04</v>
      </c>
      <c r="AM10" s="100" t="str">
        <f>TEXT((TIME(0,LEFT('JUGEND-DOSB 2020'!J38,FIND(":",'JUGEND-DOSB 2020'!J38)-1),RIGHT('JUGEND-DOSB 2020'!J38,2)))*$BC$10,"[mm]:ss")</f>
        <v>05:06</v>
      </c>
      <c r="AN10" s="108" t="str">
        <f>TEXT((TIME(0,LEFT('JUGEND-DOSB 2020'!K38,FIND(":",'JUGEND-DOSB 2020'!K38)-1),RIGHT('JUGEND-DOSB 2020'!K38,2)))*$BC$10,"[mm]:ss")</f>
        <v>06:36</v>
      </c>
      <c r="AO10" s="99" t="str">
        <f>TEXT((TIME(0,LEFT('JUGEND-DOSB 2020'!L38,FIND(":",'JUGEND-DOSB 2020'!L38)-1),RIGHT('JUGEND-DOSB 2020'!L38,2)))*$BC$10,"[mm]:ss")</f>
        <v>05:38</v>
      </c>
      <c r="AP10" s="100" t="str">
        <f>TEXT((TIME(0,LEFT('JUGEND-DOSB 2020'!M38,FIND(":",'JUGEND-DOSB 2020'!M38)-1),RIGHT('JUGEND-DOSB 2020'!M38,2)))*$BC$10,"[mm]:ss")</f>
        <v>04:40</v>
      </c>
      <c r="AQ10" s="108" t="str">
        <f>TEXT((TIME(0,LEFT('JUGEND-DOSB 2020'!N38,FIND(":",'JUGEND-DOSB 2020'!N38)-1),RIGHT('JUGEND-DOSB 2020'!N38,2)))*$BC$10,"[mm]:ss")</f>
        <v>06:10</v>
      </c>
      <c r="AR10" s="99" t="str">
        <f>TEXT((TIME(0,LEFT('JUGEND-DOSB 2020'!O38,FIND(":",'JUGEND-DOSB 2020'!O38)-1),RIGHT('JUGEND-DOSB 2020'!O38,2)))*$BC$10,"[mm]:ss")</f>
        <v>05:12</v>
      </c>
      <c r="AS10" s="100" t="str">
        <f>TEXT((TIME(0,LEFT('JUGEND-DOSB 2020'!P38,FIND(":",'JUGEND-DOSB 2020'!P38)-1),RIGHT('JUGEND-DOSB 2020'!P38,2)))*$BC$10,"[mm]:ss")</f>
        <v>04:14</v>
      </c>
      <c r="AT10" s="108" t="str">
        <f>TEXT((TIME(0,LEFT('JUGEND-DOSB 2020'!Q38,FIND(":",'JUGEND-DOSB 2020'!Q38)-1),RIGHT('JUGEND-DOSB 2020'!Q38,2)))*$BC$10,"[mm]:ss")</f>
        <v>05:38</v>
      </c>
      <c r="AU10" s="99" t="str">
        <f>TEXT((TIME(0,LEFT('JUGEND-DOSB 2020'!R38,FIND(":",'JUGEND-DOSB 2020'!R38)-1),RIGHT('JUGEND-DOSB 2020'!R38,2)))*$BC$10,"[mm]:ss")</f>
        <v>04:46</v>
      </c>
      <c r="AV10" s="640" t="str">
        <f>TEXT((TIME(0,LEFT('JUGEND-DOSB 2020'!S38,FIND(":",'JUGEND-DOSB 2020'!S38)-1),RIGHT('JUGEND-DOSB 2020'!S38,2)))*$BC$10,"[mm]:ss")</f>
        <v>03:54</v>
      </c>
      <c r="AW10" s="641" t="str">
        <f>TEXT((TIME(0,LEFT('JUGEND-DOSB 2020'!T38,FIND(":",'JUGEND-DOSB 2020'!T38)-1),RIGHT('JUGEND-DOSB 2020'!T38,2)))*$BC$10,"[mm]:ss")</f>
        <v>05:18</v>
      </c>
      <c r="AX10" s="639" t="str">
        <f>TEXT((TIME(0,LEFT('JUGEND-DOSB 2020'!U38,FIND(":",'JUGEND-DOSB 2020'!U38)-1),RIGHT('JUGEND-DOSB 2020'!U38,2)))*$BC$10,"[mm]:ss")</f>
        <v>04:27</v>
      </c>
      <c r="AY10" s="640" t="str">
        <f>TEXT((TIME(0,LEFT('JUGEND-DOSB 2020'!V38,FIND(":",'JUGEND-DOSB 2020'!V38)-1),RIGHT('JUGEND-DOSB 2020'!V38,2)))*$BC$10,"[mm]:ss")</f>
        <v>03:35</v>
      </c>
      <c r="AZ10" s="180"/>
      <c r="BA10" s="181"/>
      <c r="BC10" s="143">
        <v>1.3</v>
      </c>
      <c r="BD10" s="5" t="s">
        <v>154</v>
      </c>
    </row>
    <row r="11" spans="1:56" ht="17.100000000000001" customHeight="1" x14ac:dyDescent="0.2">
      <c r="A11" s="902"/>
      <c r="B11"/>
      <c r="C11" s="844"/>
      <c r="D11" s="796"/>
      <c r="E11" s="10" t="s">
        <v>17</v>
      </c>
      <c r="F11" s="58" t="s">
        <v>153</v>
      </c>
      <c r="G11" s="101" t="str">
        <f>TEXT((TIME(0,LEFT('JUGEND-DOSB 2020'!E8,FIND(":",'JUGEND-DOSB 2020'!E8)-1),RIGHT('JUGEND-DOSB 2020'!E8,2)))*$BC$11,"[mm]:ss")</f>
        <v>05:36</v>
      </c>
      <c r="H11" s="102" t="str">
        <f>TEXT((TIME(0,LEFT('JUGEND-DOSB 2020'!F8,FIND(":",'JUGEND-DOSB 2020'!F8)-1),RIGHT('JUGEND-DOSB 2020'!F8,2)))*$BC$11,"[mm]:ss")</f>
        <v>08:24</v>
      </c>
      <c r="I11" s="103" t="str">
        <f>TEXT((TIME(0,LEFT('JUGEND-DOSB 2020'!G8,FIND(":",'JUGEND-DOSB 2020'!G8)-1),RIGHT('JUGEND-DOSB 2020'!G8,2)))*$BC$11,"[mm]:ss")</f>
        <v>11:54</v>
      </c>
      <c r="J11" s="109" t="str">
        <f>TEXT((TIME(0,LEFT('JUGEND-DOSB 2020'!H8,FIND(":",'JUGEND-DOSB 2020'!H8)-1),RIGHT('JUGEND-DOSB 2020'!H8,2)))*$BC$11,"[mm]:ss")</f>
        <v>07:00</v>
      </c>
      <c r="K11" s="102" t="str">
        <f>TEXT((TIME(0,LEFT('JUGEND-DOSB 2020'!I8,FIND(":",'JUGEND-DOSB 2020'!I8)-1),RIGHT('JUGEND-DOSB 2020'!I8,2)))*$BC$11,"[mm]:ss")</f>
        <v>10:30</v>
      </c>
      <c r="L11" s="103" t="str">
        <f>TEXT((TIME(0,LEFT('JUGEND-DOSB 2020'!J8,FIND(":",'JUGEND-DOSB 2020'!J8)-1),RIGHT('JUGEND-DOSB 2020'!J8,2)))*$BC$11,"[mm]:ss")</f>
        <v>14:00</v>
      </c>
      <c r="M11" s="109" t="str">
        <f>TEXT((TIME(0,LEFT('JUGEND-DOSB 2020'!K8,FIND(":",'JUGEND-DOSB 2020'!K8)-1),RIGHT('JUGEND-DOSB 2020'!K8,2)))*$BC$11,"[mm]:ss")</f>
        <v>10:30</v>
      </c>
      <c r="N11" s="102" t="str">
        <f>TEXT((TIME(0,LEFT('JUGEND-DOSB 2020'!L8,FIND(":",'JUGEND-DOSB 2020'!L8)-1),RIGHT('JUGEND-DOSB 2020'!L8,2)))*$BC$11,"[mm]:ss")</f>
        <v>14:00</v>
      </c>
      <c r="O11" s="103" t="str">
        <f>TEXT((TIME(0,LEFT('JUGEND-DOSB 2020'!M8,FIND(":",'JUGEND-DOSB 2020'!M8)-1),RIGHT('JUGEND-DOSB 2020'!M8,2)))*$BC$11,"[mm]:ss")</f>
        <v>21:00</v>
      </c>
      <c r="P11" s="109" t="str">
        <f>TEXT((TIME(0,LEFT('JUGEND-DOSB 2020'!N8,FIND(":",'JUGEND-DOSB 2020'!N8)-1),RIGHT('JUGEND-DOSB 2020'!N8,2)))*$BC$11,"[mm]:ss")</f>
        <v>14:00</v>
      </c>
      <c r="Q11" s="102" t="str">
        <f>TEXT((TIME(0,LEFT('JUGEND-DOSB 2020'!O8,FIND(":",'JUGEND-DOSB 2020'!O8)-1),RIGHT('JUGEND-DOSB 2020'!O8,2)))*$BC$11,"[mm]:ss")</f>
        <v>21:00</v>
      </c>
      <c r="R11" s="103" t="str">
        <f>TEXT((TIME(0,LEFT('JUGEND-DOSB 2020'!P8,FIND(":",'JUGEND-DOSB 2020'!P8)-1),RIGHT('JUGEND-DOSB 2020'!P8,2)))*$BC$11,"[mm]:ss")</f>
        <v>28:00</v>
      </c>
      <c r="S11" s="109" t="str">
        <f>TEXT((TIME(0,LEFT('JUGEND-DOSB 2020'!Q8,FIND(":",'JUGEND-DOSB 2020'!Q8)-1),RIGHT('JUGEND-DOSB 2020'!Q8,2)))*$BC$11,"[mm]:ss")</f>
        <v>21:00</v>
      </c>
      <c r="T11" s="102" t="str">
        <f>TEXT((TIME(0,LEFT('JUGEND-DOSB 2020'!R8,FIND(":",'JUGEND-DOSB 2020'!R8)-1),RIGHT('JUGEND-DOSB 2020'!R8,2)))*$BC$11,"[mm]:ss")</f>
        <v>28:00</v>
      </c>
      <c r="U11" s="103" t="str">
        <f>TEXT((TIME(0,LEFT('JUGEND-DOSB 2020'!S8,FIND(":",'JUGEND-DOSB 2020'!S8)-1),RIGHT('JUGEND-DOSB 2020'!S8,2)))*$BC$11,"[mm]:ss")</f>
        <v>35:00</v>
      </c>
      <c r="V11" s="109" t="str">
        <f>TEXT((TIME(0,LEFT('JUGEND-DOSB 2020'!T8,FIND(":",'JUGEND-DOSB 2020'!T8)-1),RIGHT('JUGEND-DOSB 2020'!T8,2)))*$BC$11,"[mm]:ss")</f>
        <v>31:30</v>
      </c>
      <c r="W11" s="102" t="str">
        <f>TEXT((TIME(0,LEFT('JUGEND-DOSB 2020'!U8,FIND(":",'JUGEND-DOSB 2020'!U8)-1),RIGHT('JUGEND-DOSB 2020'!U8,2)))*$BC$11,"[mm]:ss")</f>
        <v>42:00</v>
      </c>
      <c r="X11" s="103" t="str">
        <f>TEXT((TIME(0,LEFT('JUGEND-DOSB 2020'!V8,FIND(":",'JUGEND-DOSB 2020'!V8)-1),RIGHT('JUGEND-DOSB 2020'!V8,2)))*$BC$11,"[mm]:ss")</f>
        <v>52:30</v>
      </c>
      <c r="Y11" s="182"/>
      <c r="Z11" s="183"/>
      <c r="AB11" s="902"/>
      <c r="AC11"/>
      <c r="AD11" s="844"/>
      <c r="AE11" s="796"/>
      <c r="AF11" s="10" t="s">
        <v>17</v>
      </c>
      <c r="AG11" s="58" t="s">
        <v>153</v>
      </c>
      <c r="AH11" s="101" t="str">
        <f>TEXT((TIME(0,LEFT('JUGEND-DOSB 2020'!E39,FIND(":",'JUGEND-DOSB 2020'!E39)-1),RIGHT('JUGEND-DOSB 2020'!E39,2)))*$BC$11,"[mm]:ss")</f>
        <v>07:00</v>
      </c>
      <c r="AI11" s="102" t="str">
        <f>TEXT((TIME(0,LEFT('JUGEND-DOSB 2020'!F39,FIND(":",'JUGEND-DOSB 2020'!F39)-1),RIGHT('JUGEND-DOSB 2020'!F39,2)))*$BC$11,"[mm]:ss")</f>
        <v>10:30</v>
      </c>
      <c r="AJ11" s="103" t="str">
        <f>TEXT((TIME(0,LEFT('JUGEND-DOSB 2020'!G39,FIND(":",'JUGEND-DOSB 2020'!G39)-1),RIGHT('JUGEND-DOSB 2020'!G39,2)))*$BC$11,"[mm]:ss")</f>
        <v>14:00</v>
      </c>
      <c r="AK11" s="109" t="str">
        <f>TEXT((TIME(0,LEFT('JUGEND-DOSB 2020'!H39,FIND(":",'JUGEND-DOSB 2020'!H39)-1),RIGHT('JUGEND-DOSB 2020'!H39,2)))*$BC$11,"[mm]:ss")</f>
        <v>08:24</v>
      </c>
      <c r="AL11" s="102" t="str">
        <f>TEXT((TIME(0,LEFT('JUGEND-DOSB 2020'!I39,FIND(":",'JUGEND-DOSB 2020'!I39)-1),RIGHT('JUGEND-DOSB 2020'!I39,2)))*$BC$11,"[mm]:ss")</f>
        <v>11:54</v>
      </c>
      <c r="AM11" s="103" t="str">
        <f>TEXT((TIME(0,LEFT('JUGEND-DOSB 2020'!J39,FIND(":",'JUGEND-DOSB 2020'!J39)-1),RIGHT('JUGEND-DOSB 2020'!J39,2)))*$BC$11,"[mm]:ss")</f>
        <v>16:06</v>
      </c>
      <c r="AN11" s="109" t="str">
        <f>TEXT((TIME(0,LEFT('JUGEND-DOSB 2020'!K39,FIND(":",'JUGEND-DOSB 2020'!K39)-1),RIGHT('JUGEND-DOSB 2020'!K39,2)))*$BC$11,"[mm]:ss")</f>
        <v>11:54</v>
      </c>
      <c r="AO11" s="102" t="str">
        <f>TEXT((TIME(0,LEFT('JUGEND-DOSB 2020'!L39,FIND(":",'JUGEND-DOSB 2020'!L39)-1),RIGHT('JUGEND-DOSB 2020'!L39,2)))*$BC$11,"[mm]:ss")</f>
        <v>17:30</v>
      </c>
      <c r="AP11" s="103" t="str">
        <f>TEXT((TIME(0,LEFT('JUGEND-DOSB 2020'!M39,FIND(":",'JUGEND-DOSB 2020'!M39)-1),RIGHT('JUGEND-DOSB 2020'!M39,2)))*$BC$11,"[mm]:ss")</f>
        <v>24:30</v>
      </c>
      <c r="AQ11" s="109" t="str">
        <f>TEXT((TIME(0,LEFT('JUGEND-DOSB 2020'!N39,FIND(":",'JUGEND-DOSB 2020'!N39)-1),RIGHT('JUGEND-DOSB 2020'!N39,2)))*$BC$11,"[mm]:ss")</f>
        <v>17:30</v>
      </c>
      <c r="AR11" s="102" t="str">
        <f>TEXT((TIME(0,LEFT('JUGEND-DOSB 2020'!O39,FIND(":",'JUGEND-DOSB 2020'!O39)-1),RIGHT('JUGEND-DOSB 2020'!O39,2)))*$BC$11,"[mm]:ss")</f>
        <v>24:30</v>
      </c>
      <c r="AS11" s="103" t="str">
        <f>TEXT((TIME(0,LEFT('JUGEND-DOSB 2020'!P39,FIND(":",'JUGEND-DOSB 2020'!P39)-1),RIGHT('JUGEND-DOSB 2020'!P39,2)))*$BC$11,"[mm]:ss")</f>
        <v>31:30</v>
      </c>
      <c r="AT11" s="109" t="str">
        <f>TEXT((TIME(0,LEFT('JUGEND-DOSB 2020'!Q39,FIND(":",'JUGEND-DOSB 2020'!Q39)-1),RIGHT('JUGEND-DOSB 2020'!Q39,2)))*$BC$11,"[mm]:ss")</f>
        <v>24:30</v>
      </c>
      <c r="AU11" s="102" t="str">
        <f>TEXT((TIME(0,LEFT('JUGEND-DOSB 2020'!R39,FIND(":",'JUGEND-DOSB 2020'!R39)-1),RIGHT('JUGEND-DOSB 2020'!R39,2)))*$BC$11,"[mm]:ss")</f>
        <v>31:30</v>
      </c>
      <c r="AV11" s="103" t="str">
        <f>TEXT((TIME(0,LEFT('JUGEND-DOSB 2020'!S39,FIND(":",'JUGEND-DOSB 2020'!S39)-1),RIGHT('JUGEND-DOSB 2020'!S39,2)))*$BC$11,"[mm]:ss")</f>
        <v>42:00</v>
      </c>
      <c r="AW11" s="109" t="str">
        <f>TEXT((TIME(0,LEFT('JUGEND-DOSB 2020'!T39,FIND(":",'JUGEND-DOSB 2020'!T39)-1),RIGHT('JUGEND-DOSB 2020'!T39,2)))*$BC$11,"[mm]:ss")</f>
        <v>38:30</v>
      </c>
      <c r="AX11" s="102" t="str">
        <f>TEXT((TIME(0,LEFT('JUGEND-DOSB 2020'!U39,FIND(":",'JUGEND-DOSB 2020'!U39)-1),RIGHT('JUGEND-DOSB 2020'!U39,2)))*$BC$11,"[mm]:ss")</f>
        <v>49:00</v>
      </c>
      <c r="AY11" s="103" t="str">
        <f>TEXT((TIME(0,LEFT('JUGEND-DOSB 2020'!V39,FIND(":",'JUGEND-DOSB 2020'!V39)-1),RIGHT('JUGEND-DOSB 2020'!V39,2)))*$BC$11,"[mm]:ss")</f>
        <v>63:00</v>
      </c>
      <c r="AZ11" s="182"/>
      <c r="BA11" s="183"/>
      <c r="BC11" s="143">
        <v>0.7</v>
      </c>
      <c r="BD11" s="5" t="s">
        <v>153</v>
      </c>
    </row>
    <row r="12" spans="1:56" ht="17.100000000000001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17.100000000000001" customHeight="1" x14ac:dyDescent="0.2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10:48</v>
      </c>
      <c r="H13" s="102" t="str">
        <f>TEXT((TIME(0,LEFT('JUGEND-DOSB 2020'!F10,FIND(":",'JUGEND-DOSB 2020'!F10)-1),RIGHT('JUGEND-DOSB 2020'!F10,2)))*$BC$13,"[mm]:ss")</f>
        <v>09:12</v>
      </c>
      <c r="I13" s="103" t="str">
        <f>TEXT((TIME(0,LEFT('JUGEND-DOSB 2020'!G10,FIND(":",'JUGEND-DOSB 2020'!G10)-1),RIGHT('JUGEND-DOSB 2020'!G10,2)))*$BC$13,"[mm]:ss")</f>
        <v>07:36</v>
      </c>
      <c r="J13" s="109" t="str">
        <f>TEXT((TIME(0,LEFT('JUGEND-DOSB 2020'!H10,FIND(":",'JUGEND-DOSB 2020'!H10)-1),RIGHT('JUGEND-DOSB 2020'!H10,2)))*$BC$13,"[mm]:ss")</f>
        <v>09:36</v>
      </c>
      <c r="K13" s="102" t="str">
        <f>TEXT((TIME(0,LEFT('JUGEND-DOSB 2020'!I10,FIND(":",'JUGEND-DOSB 2020'!I10)-1),RIGHT('JUGEND-DOSB 2020'!I10,2)))*$BC$13,"[mm]:ss")</f>
        <v>08:24</v>
      </c>
      <c r="L13" s="103" t="str">
        <f>TEXT((TIME(0,LEFT('JUGEND-DOSB 2020'!J10,FIND(":",'JUGEND-DOSB 2020'!J10)-1),RIGHT('JUGEND-DOSB 2020'!J10,2)))*$BC$13,"[mm]:ss")</f>
        <v>07:06</v>
      </c>
      <c r="M13" s="109" t="str">
        <f>TEXT((TIME(0,LEFT('JUGEND-DOSB 2020'!K10,FIND(":",'JUGEND-DOSB 2020'!K10)-1),RIGHT('JUGEND-DOSB 2020'!K10,2)))*$BC$13,"[mm]:ss")</f>
        <v>08:48</v>
      </c>
      <c r="N13" s="102" t="str">
        <f>TEXT((TIME(0,LEFT('JUGEND-DOSB 2020'!L10,FIND(":",'JUGEND-DOSB 2020'!L10)-1),RIGHT('JUGEND-DOSB 2020'!L10,2)))*$BC$13,"[mm]:ss")</f>
        <v>07:42</v>
      </c>
      <c r="O13" s="103" t="str">
        <f>TEXT((TIME(0,LEFT('JUGEND-DOSB 2020'!M10,FIND(":",'JUGEND-DOSB 2020'!M10)-1),RIGHT('JUGEND-DOSB 2020'!M10,2)))*$BC$13,"[mm]:ss")</f>
        <v>06:36</v>
      </c>
      <c r="P13" s="109" t="str">
        <f>TEXT((TIME(0,LEFT('JUGEND-DOSB 2020'!N10,FIND(":",'JUGEND-DOSB 2020'!N10)-1),RIGHT('JUGEND-DOSB 2020'!N10,2)))*$BC$13,"[mm]:ss")</f>
        <v>17:48</v>
      </c>
      <c r="Q13" s="102" t="str">
        <f>TEXT((TIME(0,LEFT('JUGEND-DOSB 2020'!O10,FIND(":",'JUGEND-DOSB 2020'!O10)-1),RIGHT('JUGEND-DOSB 2020'!O10,2)))*$BC$13,"[mm]:ss")</f>
        <v>15:30</v>
      </c>
      <c r="R13" s="103" t="str">
        <f>TEXT((TIME(0,LEFT('JUGEND-DOSB 2020'!P10,FIND(":",'JUGEND-DOSB 2020'!P10)-1),RIGHT('JUGEND-DOSB 2020'!P10,2)))*$BC$13,"[mm]:ss")</f>
        <v>13:12</v>
      </c>
      <c r="S13" s="109" t="str">
        <f>TEXT((TIME(0,LEFT('JUGEND-DOSB 2020'!Q10,FIND(":",'JUGEND-DOSB 2020'!Q10)-1),RIGHT('JUGEND-DOSB 2020'!Q10,2)))*$BC$13,"[mm]:ss")</f>
        <v>15:42</v>
      </c>
      <c r="T13" s="102" t="str">
        <f>TEXT((TIME(0,LEFT('JUGEND-DOSB 2020'!R10,FIND(":",'JUGEND-DOSB 2020'!R10)-1),RIGHT('JUGEND-DOSB 2020'!R10,2)))*$BC$13,"[mm]:ss")</f>
        <v>14:00</v>
      </c>
      <c r="U13" s="103" t="str">
        <f>TEXT((TIME(0,LEFT('JUGEND-DOSB 2020'!S10,FIND(":",'JUGEND-DOSB 2020'!S10)-1),RIGHT('JUGEND-DOSB 2020'!S10,2)))*$BC$13,"[mm]:ss")</f>
        <v>12:00</v>
      </c>
      <c r="V13" s="109" t="str">
        <f>TEXT((TIME(0,LEFT('JUGEND-DOSB 2020'!T10,FIND(":",'JUGEND-DOSB 2020'!T10)-1),RIGHT('JUGEND-DOSB 2020'!T10,2)))*$BC$13,"[mm]:ss")</f>
        <v>14:12</v>
      </c>
      <c r="W13" s="102" t="str">
        <f>TEXT((TIME(0,LEFT('JUGEND-DOSB 2020'!U10,FIND(":",'JUGEND-DOSB 2020'!U10)-1),RIGHT('JUGEND-DOSB 2020'!U10,2)))*$BC$13,"[mm]:ss")</f>
        <v>12:36</v>
      </c>
      <c r="X13" s="103" t="str">
        <f>TEXT((TIME(0,LEFT('JUGEND-DOSB 2020'!V10,FIND(":",'JUGEND-DOSB 2020'!V10)-1),RIGHT('JUGEND-DOSB 2020'!V10,2)))*$BC$13,"[mm]:ss")</f>
        <v>10:54</v>
      </c>
      <c r="Y13" s="184"/>
      <c r="Z13" s="185"/>
      <c r="AB13" s="902"/>
      <c r="AC13"/>
      <c r="AD13" s="844"/>
      <c r="AE13" s="796"/>
      <c r="AF13" s="792"/>
      <c r="AG13" s="794"/>
      <c r="AH13" s="101" t="str">
        <f>TEXT((TIME(0,LEFT('JUGEND-DOSB 2020'!E41,FIND(":",'JUGEND-DOSB 2020'!E41)-1),RIGHT('JUGEND-DOSB 2020'!E41,2)))*$BC$13,"[mm]:ss")</f>
        <v>10:48</v>
      </c>
      <c r="AI13" s="102" t="str">
        <f>TEXT((TIME(0,LEFT('JUGEND-DOSB 2020'!F41,FIND(":",'JUGEND-DOSB 2020'!F41)-1),RIGHT('JUGEND-DOSB 2020'!F41,2)))*$BC$13,"[mm]:ss")</f>
        <v>08:48</v>
      </c>
      <c r="AJ13" s="581" t="str">
        <f>TEXT((TIME(0,LEFT('JUGEND-DOSB 2020'!G41,FIND(":",'JUGEND-DOSB 2020'!G41)-1),RIGHT('JUGEND-DOSB 2020'!G41,2)))*$BC$13,"[mm]:ss")</f>
        <v>07:24</v>
      </c>
      <c r="AK13" s="101" t="str">
        <f>TEXT((TIME(0,LEFT('JUGEND-DOSB 2020'!H41,FIND(":",'JUGEND-DOSB 2020'!H41)-1),RIGHT('JUGEND-DOSB 2020'!H41,2)))*$BC$13,"[mm]:ss")</f>
        <v>09:36</v>
      </c>
      <c r="AL13" s="102" t="str">
        <f>TEXT((TIME(0,LEFT('JUGEND-DOSB 2020'!I41,FIND(":",'JUGEND-DOSB 2020'!I41)-1),RIGHT('JUGEND-DOSB 2020'!I41,2)))*$BC$13,"[mm]:ss")</f>
        <v>08:06</v>
      </c>
      <c r="AM13" s="581" t="str">
        <f>TEXT((TIME(0,LEFT('JUGEND-DOSB 2020'!J41,FIND(":",'JUGEND-DOSB 2020'!J41)-1),RIGHT('JUGEND-DOSB 2020'!J41,2)))*$BC$13,"[mm]:ss")</f>
        <v>06:48</v>
      </c>
      <c r="AN13" s="101" t="str">
        <f>TEXT((TIME(0,LEFT('JUGEND-DOSB 2020'!K41,FIND(":",'JUGEND-DOSB 2020'!K41)-1),RIGHT('JUGEND-DOSB 2020'!K41,2)))*$BC$13,"[mm]:ss")</f>
        <v>08:24</v>
      </c>
      <c r="AO13" s="102" t="str">
        <f>TEXT((TIME(0,LEFT('JUGEND-DOSB 2020'!L41,FIND(":",'JUGEND-DOSB 2020'!L41)-1),RIGHT('JUGEND-DOSB 2020'!L41,2)))*$BC$13,"[mm]:ss")</f>
        <v>07:36</v>
      </c>
      <c r="AP13" s="581" t="str">
        <f>TEXT((TIME(0,LEFT('JUGEND-DOSB 2020'!M41,FIND(":",'JUGEND-DOSB 2020'!M41)-1),RIGHT('JUGEND-DOSB 2020'!M41,2)))*$BC$13,"[mm]:ss")</f>
        <v>06:12</v>
      </c>
      <c r="AQ13" s="101" t="str">
        <f>TEXT((TIME(0,LEFT('JUGEND-DOSB 2020'!N41,FIND(":",'JUGEND-DOSB 2020'!N41)-1),RIGHT('JUGEND-DOSB 2020'!N41,2)))*$BC$13,"[mm]:ss")</f>
        <v>16:12</v>
      </c>
      <c r="AR13" s="102" t="str">
        <f>TEXT((TIME(0,LEFT('JUGEND-DOSB 2020'!O41,FIND(":",'JUGEND-DOSB 2020'!O41)-1),RIGHT('JUGEND-DOSB 2020'!O41,2)))*$BC$13,"[mm]:ss")</f>
        <v>13:48</v>
      </c>
      <c r="AS13" s="581" t="str">
        <f>TEXT((TIME(0,LEFT('JUGEND-DOSB 2020'!P41,FIND(":",'JUGEND-DOSB 2020'!P41)-1),RIGHT('JUGEND-DOSB 2020'!P41,2)))*$BC$13,"[mm]:ss")</f>
        <v>11:42</v>
      </c>
      <c r="AT13" s="101" t="str">
        <f>TEXT((TIME(0,LEFT('JUGEND-DOSB 2020'!Q41,FIND(":",'JUGEND-DOSB 2020'!Q41)-1),RIGHT('JUGEND-DOSB 2020'!Q41,2)))*$BC$13,"[mm]:ss")</f>
        <v>14:24</v>
      </c>
      <c r="AU13" s="102" t="str">
        <f>TEXT((TIME(0,LEFT('JUGEND-DOSB 2020'!R41,FIND(":",'JUGEND-DOSB 2020'!R41)-1),RIGHT('JUGEND-DOSB 2020'!R41,2)))*$BC$13,"[mm]:ss")</f>
        <v>12:18</v>
      </c>
      <c r="AV13" s="581" t="str">
        <f>TEXT((TIME(0,LEFT('JUGEND-DOSB 2020'!S41,FIND(":",'JUGEND-DOSB 2020'!S41)-1),RIGHT('JUGEND-DOSB 2020'!S41,2)))*$BC$13,"[mm]:ss")</f>
        <v>10:36</v>
      </c>
      <c r="AW13" s="101" t="str">
        <f>TEXT((TIME(0,LEFT('JUGEND-DOSB 2020'!T41,FIND(":",'JUGEND-DOSB 2020'!T41)-1),RIGHT('JUGEND-DOSB 2020'!T41,2)))*$BC$13,"[mm]:ss")</f>
        <v>13:12</v>
      </c>
      <c r="AX13" s="102" t="str">
        <f>TEXT((TIME(0,LEFT('JUGEND-DOSB 2020'!U41,FIND(":",'JUGEND-DOSB 2020'!U41)-1),RIGHT('JUGEND-DOSB 2020'!U41,2)))*$BC$13,"[mm]:ss")</f>
        <v>11:36</v>
      </c>
      <c r="AY13" s="581" t="str">
        <f>TEXT((TIME(0,LEFT('JUGEND-DOSB 2020'!V41,FIND(":",'JUGEND-DOSB 2020'!V41)-1),RIGHT('JUGEND-DOSB 2020'!V41,2)))*$BC$13,"[mm]:ss")</f>
        <v>10:00</v>
      </c>
      <c r="AZ13" s="184"/>
      <c r="BA13" s="185"/>
      <c r="BC13" s="143">
        <v>1.2</v>
      </c>
      <c r="BD13" s="148" t="s">
        <v>155</v>
      </c>
    </row>
    <row r="14" spans="1:56" ht="17.100000000000001" customHeight="1" x14ac:dyDescent="0.2">
      <c r="A14" s="902"/>
      <c r="B14"/>
      <c r="C14" s="844"/>
      <c r="D14" s="796"/>
      <c r="E14" s="798" t="s">
        <v>22</v>
      </c>
      <c r="F14" s="793" t="s">
        <v>32</v>
      </c>
      <c r="G14" s="118"/>
      <c r="H14" s="119"/>
      <c r="I14" s="120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32</v>
      </c>
      <c r="AH14" s="118"/>
      <c r="AI14" s="119"/>
      <c r="AJ14" s="120"/>
      <c r="AK14" s="827" t="s">
        <v>177</v>
      </c>
      <c r="AL14" s="827"/>
      <c r="AM14" s="828"/>
      <c r="AN14" s="827" t="s">
        <v>178</v>
      </c>
      <c r="AO14" s="827"/>
      <c r="AP14" s="827"/>
      <c r="AQ14" s="827"/>
      <c r="AR14" s="827"/>
      <c r="AS14" s="827"/>
      <c r="AT14" s="827"/>
      <c r="AU14" s="827"/>
      <c r="AV14" s="827"/>
      <c r="AW14" s="827"/>
      <c r="AX14" s="827"/>
      <c r="AY14" s="828"/>
      <c r="AZ14" s="182"/>
      <c r="BA14" s="183"/>
    </row>
    <row r="15" spans="1:56" ht="17.100000000000001" customHeight="1" x14ac:dyDescent="0.2">
      <c r="A15" s="902"/>
      <c r="B15"/>
      <c r="C15" s="844"/>
      <c r="D15" s="796"/>
      <c r="E15" s="792"/>
      <c r="F15" s="900"/>
      <c r="G15" s="121"/>
      <c r="H15" s="122"/>
      <c r="I15" s="123"/>
      <c r="J15" s="109" t="str">
        <f>TEXT((TIME(0,LEFT('JUGEND-DOSB 2020'!H12,FIND(":",'JUGEND-DOSB 2020'!H12)-1),RIGHT('JUGEND-DOSB 2020'!H12,2)))*$BC$15,"[mm]:ss")</f>
        <v>32:24</v>
      </c>
      <c r="K15" s="102" t="str">
        <f>TEXT((TIME(0,LEFT('JUGEND-DOSB 2020'!I12,FIND(":",'JUGEND-DOSB 2020'!I12)-1),RIGHT('JUGEND-DOSB 2020'!I12,2)))*$BC$15,"[mm]:ss")</f>
        <v>28:48</v>
      </c>
      <c r="L15" s="103" t="str">
        <f>TEXT((TIME(0,LEFT('JUGEND-DOSB 2020'!J12,FIND(":",'JUGEND-DOSB 2020'!J12)-1),RIGHT('JUGEND-DOSB 2020'!J12,2)))*$BC$15,"[mm]:ss")</f>
        <v>25:12</v>
      </c>
      <c r="M15" s="109" t="str">
        <f>TEXT((TIME(0,LEFT('JUGEND-DOSB 2020'!K12,FIND(":",'JUGEND-DOSB 2020'!K12)-1),RIGHT('JUGEND-DOSB 2020'!K12,2)))*$BC$15,"[mm]:ss")</f>
        <v>60:36</v>
      </c>
      <c r="N15" s="102" t="str">
        <f>TEXT((TIME(0,LEFT('JUGEND-DOSB 2020'!L12,FIND(":",'JUGEND-DOSB 2020'!L12)-1),RIGHT('JUGEND-DOSB 2020'!L12,2)))*$BC$15,"[mm]:ss")</f>
        <v>51:36</v>
      </c>
      <c r="O15" s="103" t="str">
        <f>TEXT((TIME(0,LEFT('JUGEND-DOSB 2020'!M12,FIND(":",'JUGEND-DOSB 2020'!M12)-1),RIGHT('JUGEND-DOSB 2020'!M12,2)))*$BC$15,"[mm]:ss")</f>
        <v>42:36</v>
      </c>
      <c r="P15" s="109" t="str">
        <f>TEXT((TIME(0,LEFT('JUGEND-DOSB 2020'!N12,FIND(":",'JUGEND-DOSB 2020'!N12)-1),RIGHT('JUGEND-DOSB 2020'!N12,2)))*$BC$15,"[mm]:ss")</f>
        <v>54:00</v>
      </c>
      <c r="Q15" s="102" t="str">
        <f>TEXT((TIME(0,LEFT('JUGEND-DOSB 2020'!O12,FIND(":",'JUGEND-DOSB 2020'!O12)-1),RIGHT('JUGEND-DOSB 2020'!O12,2)))*$BC$15,"[mm]:ss")</f>
        <v>47:24</v>
      </c>
      <c r="R15" s="103" t="str">
        <f>TEXT((TIME(0,LEFT('JUGEND-DOSB 2020'!P12,FIND(":",'JUGEND-DOSB 2020'!P12)-1),RIGHT('JUGEND-DOSB 2020'!P12,2)))*$BC$15,"[mm]:ss")</f>
        <v>40:12</v>
      </c>
      <c r="S15" s="109" t="str">
        <f>TEXT((TIME(0,LEFT('JUGEND-DOSB 2020'!Q12,FIND(":",'JUGEND-DOSB 2020'!Q12)-1),RIGHT('JUGEND-DOSB 2020'!Q12,2)))*$BC$15,"[mm]:ss")</f>
        <v>45:36</v>
      </c>
      <c r="T15" s="102" t="str">
        <f>TEXT((TIME(0,LEFT('JUGEND-DOSB 2020'!R12,FIND(":",'JUGEND-DOSB 2020'!R12)-1),RIGHT('JUGEND-DOSB 2020'!R12,2)))*$BC$15,"[mm]:ss")</f>
        <v>39:00</v>
      </c>
      <c r="U15" s="103" t="str">
        <f>TEXT((TIME(0,LEFT('JUGEND-DOSB 2020'!S12,FIND(":",'JUGEND-DOSB 2020'!S12)-1),RIGHT('JUGEND-DOSB 2020'!S12,2)))*$BC$15,"[mm]:ss")</f>
        <v>34:12</v>
      </c>
      <c r="V15" s="109" t="str">
        <f>TEXT((TIME(0,LEFT('JUGEND-DOSB 2020'!T12,FIND(":",'JUGEND-DOSB 2020'!T12)-1),RIGHT('JUGEND-DOSB 2020'!T12,2)))*$BC$15,"[mm]:ss")</f>
        <v>39:00</v>
      </c>
      <c r="W15" s="102" t="str">
        <f>TEXT((TIME(0,LEFT('JUGEND-DOSB 2020'!U12,FIND(":",'JUGEND-DOSB 2020'!U12)-1),RIGHT('JUGEND-DOSB 2020'!U12,2)))*$BC$15,"[mm]:ss")</f>
        <v>34:12</v>
      </c>
      <c r="X15" s="103" t="str">
        <f>TEXT((TIME(0,LEFT('JUGEND-DOSB 2020'!V12,FIND(":",'JUGEND-DOSB 2020'!V12)-1),RIGHT('JUGEND-DOSB 2020'!V12,2)))*$BC$15,"[mm]:ss")</f>
        <v>30:00</v>
      </c>
      <c r="Y15" s="182"/>
      <c r="Z15" s="183"/>
      <c r="AB15" s="902"/>
      <c r="AC15"/>
      <c r="AD15" s="844"/>
      <c r="AE15" s="796"/>
      <c r="AF15" s="792"/>
      <c r="AG15" s="900"/>
      <c r="AH15" s="121"/>
      <c r="AI15" s="122"/>
      <c r="AJ15" s="123"/>
      <c r="AK15" s="109" t="str">
        <f>TEXT((TIME(0,LEFT('JUGEND-DOSB 2020'!H43,FIND(":",'JUGEND-DOSB 2020'!H43)-1),RIGHT('JUGEND-DOSB 2020'!H43,2)))*$BC$15,"[mm]:ss")</f>
        <v>31:48</v>
      </c>
      <c r="AL15" s="102" t="str">
        <f>TEXT((TIME(0,LEFT('JUGEND-DOSB 2020'!I43,FIND(":",'JUGEND-DOSB 2020'!I43)-1),RIGHT('JUGEND-DOSB 2020'!I43,2)))*$BC$15,"[mm]:ss")</f>
        <v>28:12</v>
      </c>
      <c r="AM15" s="103" t="str">
        <f>TEXT((TIME(0,LEFT('JUGEND-DOSB 2020'!J43,FIND(":",'JUGEND-DOSB 2020'!J43)-1),RIGHT('JUGEND-DOSB 2020'!J43,2)))*$BC$15,"[mm]:ss")</f>
        <v>24:36</v>
      </c>
      <c r="AN15" s="109" t="str">
        <f>TEXT((TIME(0,LEFT('JUGEND-DOSB 2020'!K43,FIND(":",'JUGEND-DOSB 2020'!K43)-1),RIGHT('JUGEND-DOSB 2020'!K43,2)))*$BC$15,"[mm]:ss")</f>
        <v>58:12</v>
      </c>
      <c r="AO15" s="102" t="str">
        <f>TEXT((TIME(0,LEFT('JUGEND-DOSB 2020'!L43,FIND(":",'JUGEND-DOSB 2020'!L43)-1),RIGHT('JUGEND-DOSB 2020'!L43,2)))*$BC$15,"[mm]:ss")</f>
        <v>49:12</v>
      </c>
      <c r="AP15" s="103" t="str">
        <f>TEXT((TIME(0,LEFT('JUGEND-DOSB 2020'!M43,FIND(":",'JUGEND-DOSB 2020'!M43)-1),RIGHT('JUGEND-DOSB 2020'!M43,2)))*$BC$15,"[mm]:ss")</f>
        <v>40:12</v>
      </c>
      <c r="AQ15" s="109" t="str">
        <f>TEXT((TIME(0,LEFT('JUGEND-DOSB 2020'!N43,FIND(":",'JUGEND-DOSB 2020'!N43)-1),RIGHT('JUGEND-DOSB 2020'!N43,2)))*$BC$15,"[mm]:ss")</f>
        <v>51:36</v>
      </c>
      <c r="AR15" s="102" t="str">
        <f>TEXT((TIME(0,LEFT('JUGEND-DOSB 2020'!O43,FIND(":",'JUGEND-DOSB 2020'!O43)-1),RIGHT('JUGEND-DOSB 2020'!O43,2)))*$BC$15,"[mm]:ss")</f>
        <v>44:24</v>
      </c>
      <c r="AS15" s="103" t="str">
        <f>TEXT((TIME(0,LEFT('JUGEND-DOSB 2020'!P43,FIND(":",'JUGEND-DOSB 2020'!P43)-1),RIGHT('JUGEND-DOSB 2020'!P43,2)))*$BC$15,"[mm]:ss")</f>
        <v>37:48</v>
      </c>
      <c r="AT15" s="109" t="str">
        <f>TEXT((TIME(0,LEFT('JUGEND-DOSB 2020'!Q43,FIND(":",'JUGEND-DOSB 2020'!Q43)-1),RIGHT('JUGEND-DOSB 2020'!Q43,2)))*$BC$15,"[mm]:ss")</f>
        <v>38:24</v>
      </c>
      <c r="AU15" s="102" t="str">
        <f>TEXT((TIME(0,LEFT('JUGEND-DOSB 2020'!R43,FIND(":",'JUGEND-DOSB 2020'!R43)-1),RIGHT('JUGEND-DOSB 2020'!R43,2)))*$BC$15,"[mm]:ss")</f>
        <v>33:36</v>
      </c>
      <c r="AV15" s="103" t="str">
        <f>TEXT((TIME(0,LEFT('JUGEND-DOSB 2020'!S43,FIND(":",'JUGEND-DOSB 2020'!S43)-1),RIGHT('JUGEND-DOSB 2020'!S43,2)))*$BC$15,"[mm]:ss")</f>
        <v>28:48</v>
      </c>
      <c r="AW15" s="109" t="str">
        <f>TEXT((TIME(0,LEFT('JUGEND-DOSB 2020'!T43,FIND(":",'JUGEND-DOSB 2020'!T43)-1),RIGHT('JUGEND-DOSB 2020'!T43,2)))*$BC$15,"[mm]:ss")</f>
        <v>32:24</v>
      </c>
      <c r="AX15" s="102" t="str">
        <f>TEXT((TIME(0,LEFT('JUGEND-DOSB 2020'!U43,FIND(":",'JUGEND-DOSB 2020'!U43)-1),RIGHT('JUGEND-DOSB 2020'!U43,2)))*$BC$15,"[mm]:ss")</f>
        <v>28:12</v>
      </c>
      <c r="AY15" s="103" t="str">
        <f>TEXT((TIME(0,LEFT('JUGEND-DOSB 2020'!V43,FIND(":",'JUGEND-DOSB 2020'!V43)-1),RIGHT('JUGEND-DOSB 2020'!V43,2)))*$BC$15,"[mm]:ss")</f>
        <v>24:36</v>
      </c>
      <c r="AZ15" s="182"/>
      <c r="BA15" s="183"/>
      <c r="BC15" s="143">
        <v>1.2</v>
      </c>
      <c r="BD15" s="148" t="s">
        <v>32</v>
      </c>
    </row>
    <row r="16" spans="1:56" ht="17.100000000000001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H16*(1-$BE$62)</f>
        <v>222.75</v>
      </c>
      <c r="H16" s="149">
        <f>K16-12.5</f>
        <v>247.5</v>
      </c>
      <c r="I16" s="150">
        <f>H16*(1+$BE$62)</f>
        <v>272.25</v>
      </c>
      <c r="J16" s="160">
        <f>K16*(1-$BE$62)</f>
        <v>234</v>
      </c>
      <c r="K16" s="149">
        <f>N16-12.5</f>
        <v>260</v>
      </c>
      <c r="L16" s="150">
        <f>K16*(1+$BE$62)</f>
        <v>286</v>
      </c>
      <c r="M16" s="160">
        <f>N16*(1-$BE$62)</f>
        <v>245.25</v>
      </c>
      <c r="N16" s="149">
        <f>Q16-12.5</f>
        <v>272.5</v>
      </c>
      <c r="O16" s="150">
        <f>N16*(1+$BE$62)</f>
        <v>299.75</v>
      </c>
      <c r="P16" s="160">
        <f>Q16*(1-$BE$62)</f>
        <v>256.5</v>
      </c>
      <c r="Q16" s="149">
        <f>T16-12.5</f>
        <v>285</v>
      </c>
      <c r="R16" s="150">
        <f>Q16*(1+$BE$62)</f>
        <v>313.5</v>
      </c>
      <c r="S16" s="160">
        <f>T16*(1-$BE$62)</f>
        <v>267.75</v>
      </c>
      <c r="T16" s="149">
        <f>W16-12.5</f>
        <v>297.5</v>
      </c>
      <c r="U16" s="150">
        <f>T16*(1+$BE$62)</f>
        <v>327.25</v>
      </c>
      <c r="V16" s="160">
        <f>W16*(1-$BE$62)</f>
        <v>279</v>
      </c>
      <c r="W16" s="149">
        <f>H62-100</f>
        <v>310</v>
      </c>
      <c r="X16" s="150">
        <f>W16*(1+$BE$62)</f>
        <v>341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AI16*(1-$BE$62)</f>
        <v>281.25</v>
      </c>
      <c r="AI16" s="149">
        <f>AL16-12.5</f>
        <v>312.5</v>
      </c>
      <c r="AJ16" s="150">
        <f>AI16*(1+$BE$62)</f>
        <v>343.75</v>
      </c>
      <c r="AK16" s="160">
        <f>AL16*(1-$BE$62)</f>
        <v>292.5</v>
      </c>
      <c r="AL16" s="149">
        <f>AO16-12.5</f>
        <v>325</v>
      </c>
      <c r="AM16" s="150">
        <f>AL16*(1+$BE$62)</f>
        <v>357.50000000000006</v>
      </c>
      <c r="AN16" s="160">
        <f>AO16*(1-$BE$62)</f>
        <v>303.75</v>
      </c>
      <c r="AO16" s="149">
        <f>AR16-12.5</f>
        <v>337.5</v>
      </c>
      <c r="AP16" s="150">
        <f>AO16*(1+$BE$62)</f>
        <v>371.25000000000006</v>
      </c>
      <c r="AQ16" s="160">
        <f>AR16*(1-$BE$62)</f>
        <v>315</v>
      </c>
      <c r="AR16" s="149">
        <f>AU16-12.5</f>
        <v>350</v>
      </c>
      <c r="AS16" s="150">
        <f>AR16*(1+$BE$62)</f>
        <v>385.00000000000006</v>
      </c>
      <c r="AT16" s="160">
        <f>AU16*(1-$BE$62)</f>
        <v>326.25</v>
      </c>
      <c r="AU16" s="149">
        <f>AX16-12.5</f>
        <v>362.5</v>
      </c>
      <c r="AV16" s="150">
        <f>AU16*(1+$BE$62)</f>
        <v>398.75000000000006</v>
      </c>
      <c r="AW16" s="160">
        <f>AX16*(1-$BE$62)</f>
        <v>337.5</v>
      </c>
      <c r="AX16" s="149">
        <f>AI62-100</f>
        <v>375</v>
      </c>
      <c r="AY16" s="150">
        <f>AX16*(1+$BE$62)</f>
        <v>412.50000000000006</v>
      </c>
      <c r="AZ16" s="182"/>
      <c r="BA16" s="183"/>
      <c r="BD16" s="5"/>
    </row>
    <row r="17" spans="1:56" ht="17.100000000000001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H17*(1-$BE$62)</f>
        <v>382.5</v>
      </c>
      <c r="H17" s="149">
        <f>K17-15</f>
        <v>425</v>
      </c>
      <c r="I17" s="150">
        <f>H17*(1+$BE$62)</f>
        <v>467.50000000000006</v>
      </c>
      <c r="J17" s="160">
        <f>K17*(1-$BE$62)</f>
        <v>396</v>
      </c>
      <c r="K17" s="149">
        <f>N17-15</f>
        <v>440</v>
      </c>
      <c r="L17" s="150">
        <f>K17*(1+$BE$62)</f>
        <v>484.00000000000006</v>
      </c>
      <c r="M17" s="160">
        <f>N17*(1-$BE$62)</f>
        <v>409.5</v>
      </c>
      <c r="N17" s="149">
        <f>Q17-15</f>
        <v>455</v>
      </c>
      <c r="O17" s="150">
        <f>N17*(1+$BE$62)</f>
        <v>500.50000000000006</v>
      </c>
      <c r="P17" s="160">
        <f>Q17*(1-$BE$62)</f>
        <v>423</v>
      </c>
      <c r="Q17" s="149">
        <f>T17-15</f>
        <v>470</v>
      </c>
      <c r="R17" s="150">
        <f>Q17*(1+$BE$62)</f>
        <v>517</v>
      </c>
      <c r="S17" s="160">
        <f>T17*(1-$BE$62)</f>
        <v>436.5</v>
      </c>
      <c r="T17" s="149">
        <f>W17-15</f>
        <v>485</v>
      </c>
      <c r="U17" s="150">
        <f>T17*(1+$BE$62)</f>
        <v>533.5</v>
      </c>
      <c r="V17" s="160">
        <f>W17*(1-$BE$62)</f>
        <v>450</v>
      </c>
      <c r="W17" s="149">
        <f>H63-100</f>
        <v>500</v>
      </c>
      <c r="X17" s="150">
        <f>W17*(1+$BE$62)</f>
        <v>550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AI17*(1-$BE$62)</f>
        <v>450</v>
      </c>
      <c r="AI17" s="149">
        <f>AL17-15</f>
        <v>500</v>
      </c>
      <c r="AJ17" s="150">
        <f>AI17*(1+$BE$62)</f>
        <v>550</v>
      </c>
      <c r="AK17" s="160">
        <f>AL17*(1-$BE$62)</f>
        <v>463.5</v>
      </c>
      <c r="AL17" s="149">
        <f>AO17-15</f>
        <v>515</v>
      </c>
      <c r="AM17" s="150">
        <f>AL17*(1+$BE$62)</f>
        <v>566.5</v>
      </c>
      <c r="AN17" s="160">
        <f>AO17*(1-$BE$62)</f>
        <v>477</v>
      </c>
      <c r="AO17" s="149">
        <f>AR17-15</f>
        <v>530</v>
      </c>
      <c r="AP17" s="150">
        <f>AO17*(1+$BE$62)</f>
        <v>583</v>
      </c>
      <c r="AQ17" s="160">
        <f>AR17*(1-$BE$62)</f>
        <v>490.5</v>
      </c>
      <c r="AR17" s="149">
        <f>AU17-15</f>
        <v>545</v>
      </c>
      <c r="AS17" s="150">
        <f>AR17*(1+$BE$62)</f>
        <v>599.5</v>
      </c>
      <c r="AT17" s="160">
        <f>AU17*(1-$BE$62)</f>
        <v>504</v>
      </c>
      <c r="AU17" s="149">
        <f>AX17-15</f>
        <v>560</v>
      </c>
      <c r="AV17" s="150">
        <f>AU17*(1+$BE$62)</f>
        <v>616</v>
      </c>
      <c r="AW17" s="160">
        <f>AX17*(1-$BE$62)</f>
        <v>517.5</v>
      </c>
      <c r="AX17" s="149">
        <f>AI63-100</f>
        <v>575</v>
      </c>
      <c r="AY17" s="150">
        <f>AX17*(1+$BE$62)</f>
        <v>632.5</v>
      </c>
      <c r="AZ17" s="182"/>
      <c r="BA17" s="183"/>
      <c r="BD17" s="5"/>
    </row>
    <row r="18" spans="1:56" ht="17.100000000000001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H18*(1-$BE$62)</f>
        <v>315</v>
      </c>
      <c r="H18" s="149">
        <f>K18-15</f>
        <v>350</v>
      </c>
      <c r="I18" s="150">
        <f>H18*(1+$BE$62)</f>
        <v>385.00000000000006</v>
      </c>
      <c r="J18" s="160">
        <f>K18*(1-$BE$62)</f>
        <v>328.5</v>
      </c>
      <c r="K18" s="149">
        <f>N18-15</f>
        <v>365</v>
      </c>
      <c r="L18" s="150">
        <f>K18*(1+$BE$62)</f>
        <v>401.50000000000006</v>
      </c>
      <c r="M18" s="160">
        <f>N18*(1-$BE$62)</f>
        <v>342</v>
      </c>
      <c r="N18" s="149">
        <f>Q18-15</f>
        <v>380</v>
      </c>
      <c r="O18" s="150">
        <f>N18*(1+$BE$62)</f>
        <v>418.00000000000006</v>
      </c>
      <c r="P18" s="160">
        <f>Q18*(1-$BE$62)</f>
        <v>355.5</v>
      </c>
      <c r="Q18" s="149">
        <f>T18-15</f>
        <v>395</v>
      </c>
      <c r="R18" s="150">
        <f>Q18*(1+$BE$62)</f>
        <v>434.50000000000006</v>
      </c>
      <c r="S18" s="160">
        <f>T18*(1-$BE$62)</f>
        <v>369</v>
      </c>
      <c r="T18" s="149">
        <f>W18-15</f>
        <v>410</v>
      </c>
      <c r="U18" s="150">
        <f>T18*(1+$BE$62)</f>
        <v>451.00000000000006</v>
      </c>
      <c r="V18" s="160">
        <f>W18*(1-$BE$62)</f>
        <v>382.5</v>
      </c>
      <c r="W18" s="149">
        <f>H64-100</f>
        <v>425</v>
      </c>
      <c r="X18" s="150">
        <f>W18*(1+$BE$62)</f>
        <v>467.50000000000006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AI18*(1-$BE$62)</f>
        <v>378</v>
      </c>
      <c r="AI18" s="149">
        <f>AL18-15</f>
        <v>420</v>
      </c>
      <c r="AJ18" s="150">
        <f>AI18*(1+$BE$62)</f>
        <v>462.00000000000006</v>
      </c>
      <c r="AK18" s="160">
        <f>AL18*(1-$BE$62)</f>
        <v>391.5</v>
      </c>
      <c r="AL18" s="149">
        <f>AO18-15</f>
        <v>435</v>
      </c>
      <c r="AM18" s="150">
        <f>AL18*(1+$BE$62)</f>
        <v>478.50000000000006</v>
      </c>
      <c r="AN18" s="160">
        <f>AO18*(1-$BE$62)</f>
        <v>405</v>
      </c>
      <c r="AO18" s="149">
        <f>AR18-15</f>
        <v>450</v>
      </c>
      <c r="AP18" s="150">
        <f>AO18*(1+$BE$62)</f>
        <v>495.00000000000006</v>
      </c>
      <c r="AQ18" s="160">
        <f>AR18*(1-$BE$62)</f>
        <v>418.5</v>
      </c>
      <c r="AR18" s="149">
        <f>AU18-15</f>
        <v>465</v>
      </c>
      <c r="AS18" s="150">
        <f>AR18*(1+$BE$62)</f>
        <v>511.50000000000006</v>
      </c>
      <c r="AT18" s="160">
        <f>AU18*(1-$BE$62)</f>
        <v>432</v>
      </c>
      <c r="AU18" s="149">
        <f>AX18-15</f>
        <v>480</v>
      </c>
      <c r="AV18" s="150">
        <f>AU18*(1+$BE$62)</f>
        <v>528</v>
      </c>
      <c r="AW18" s="160">
        <f>AX18*(1-$BE$62)</f>
        <v>445.5</v>
      </c>
      <c r="AX18" s="149">
        <f>AI64-100</f>
        <v>495</v>
      </c>
      <c r="AY18" s="150">
        <f>AX18*(1+$BE$62)</f>
        <v>544.5</v>
      </c>
      <c r="AZ18" s="182"/>
      <c r="BA18" s="183"/>
      <c r="BD18" s="5"/>
    </row>
    <row r="19" spans="1:56" ht="17.100000000000001" customHeight="1" thickBot="1" x14ac:dyDescent="0.25">
      <c r="A19" s="902"/>
      <c r="B19"/>
      <c r="C19" s="845"/>
      <c r="D19" s="797"/>
      <c r="E19" s="107" t="s">
        <v>44</v>
      </c>
      <c r="F19" s="58" t="s">
        <v>430</v>
      </c>
      <c r="G19" s="160">
        <f>H19*(1-$BE$62)</f>
        <v>319.5</v>
      </c>
      <c r="H19" s="149">
        <f>K19-15</f>
        <v>355</v>
      </c>
      <c r="I19" s="150">
        <f>H19*(1+$BE$62)</f>
        <v>390.50000000000006</v>
      </c>
      <c r="J19" s="160">
        <f>K19*(1-$BE$62)</f>
        <v>333</v>
      </c>
      <c r="K19" s="149">
        <f>N19-15</f>
        <v>370</v>
      </c>
      <c r="L19" s="150">
        <f>K19*(1+$BE$62)</f>
        <v>407.00000000000006</v>
      </c>
      <c r="M19" s="160">
        <f>N19*(1-$BE$62)</f>
        <v>346.5</v>
      </c>
      <c r="N19" s="149">
        <f>Q19-15</f>
        <v>385</v>
      </c>
      <c r="O19" s="150">
        <f>N19*(1+$BE$62)</f>
        <v>423.50000000000006</v>
      </c>
      <c r="P19" s="160">
        <f>Q19*(1-$BE$62)</f>
        <v>360</v>
      </c>
      <c r="Q19" s="149">
        <f>T19-15</f>
        <v>400</v>
      </c>
      <c r="R19" s="150">
        <f>Q19*(1+$BE$62)</f>
        <v>440.00000000000006</v>
      </c>
      <c r="S19" s="164">
        <f>T19*(1-$BE$62)</f>
        <v>373.5</v>
      </c>
      <c r="T19" s="165">
        <f>W19-15</f>
        <v>415</v>
      </c>
      <c r="U19" s="166">
        <f>T19*(1+$BE$62)</f>
        <v>456.50000000000006</v>
      </c>
      <c r="V19" s="164">
        <f>W19*(1-$BE$62)</f>
        <v>387</v>
      </c>
      <c r="W19" s="165">
        <f>H65-100</f>
        <v>430</v>
      </c>
      <c r="X19" s="166">
        <f>W19*(1+$BE$62)</f>
        <v>473.00000000000006</v>
      </c>
      <c r="Y19" s="186"/>
      <c r="Z19" s="187"/>
      <c r="AB19" s="902"/>
      <c r="AC19"/>
      <c r="AD19" s="845"/>
      <c r="AE19" s="797"/>
      <c r="AF19" s="107" t="s">
        <v>44</v>
      </c>
      <c r="AG19" s="58" t="s">
        <v>430</v>
      </c>
      <c r="AH19" s="164">
        <f>AI19*(1-$BE$62)</f>
        <v>382.5</v>
      </c>
      <c r="AI19" s="165">
        <f>AL19-15</f>
        <v>425</v>
      </c>
      <c r="AJ19" s="166">
        <f>AI19*(1+$BE$62)</f>
        <v>467.50000000000006</v>
      </c>
      <c r="AK19" s="164">
        <f>AL19*(1-$BE$62)</f>
        <v>396</v>
      </c>
      <c r="AL19" s="165">
        <f>AO19-15</f>
        <v>440</v>
      </c>
      <c r="AM19" s="166">
        <f>AL19*(1+$BE$62)</f>
        <v>484.00000000000006</v>
      </c>
      <c r="AN19" s="164">
        <f>AO19*(1-$BE$62)</f>
        <v>409.5</v>
      </c>
      <c r="AO19" s="165">
        <f>AR19-15</f>
        <v>455</v>
      </c>
      <c r="AP19" s="166">
        <f>AO19*(1+$BE$62)</f>
        <v>500.50000000000006</v>
      </c>
      <c r="AQ19" s="164">
        <f>AR19*(1-$BE$62)</f>
        <v>423</v>
      </c>
      <c r="AR19" s="165">
        <f>AU19-15</f>
        <v>470</v>
      </c>
      <c r="AS19" s="166">
        <f>AR19*(1+$BE$62)</f>
        <v>517</v>
      </c>
      <c r="AT19" s="164">
        <f>AU19*(1-$BE$62)</f>
        <v>436.5</v>
      </c>
      <c r="AU19" s="165">
        <f>AX19-15</f>
        <v>485</v>
      </c>
      <c r="AV19" s="166">
        <f>AU19*(1+$BE$62)</f>
        <v>533.5</v>
      </c>
      <c r="AW19" s="164">
        <f>AX19*(1-$BE$62)</f>
        <v>450</v>
      </c>
      <c r="AX19" s="165">
        <f>AI65-100</f>
        <v>500</v>
      </c>
      <c r="AY19" s="166">
        <f>AX19*(1+$BE$62)</f>
        <v>550</v>
      </c>
      <c r="AZ19" s="186"/>
      <c r="BA19" s="187"/>
      <c r="BD19" s="146"/>
    </row>
    <row r="20" spans="1:56" ht="17.100000000000001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43" t="s">
        <v>16</v>
      </c>
      <c r="AG20" s="822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6" ht="17.100000000000001" customHeight="1" x14ac:dyDescent="0.2">
      <c r="A21" s="902"/>
      <c r="B21"/>
      <c r="C21" s="845"/>
      <c r="D21" s="796"/>
      <c r="E21" s="792"/>
      <c r="F21" s="794"/>
      <c r="G21" s="28">
        <f>'JUGEND-DOSB 2020'!E14*$BC$21</f>
        <v>5.4</v>
      </c>
      <c r="H21" s="29">
        <f>'JUGEND-DOSB 2020'!F14*$BC$21</f>
        <v>8.1</v>
      </c>
      <c r="I21" s="707">
        <f>'JUGEND-DOSB 2020'!G14*$BC$21</f>
        <v>10.8</v>
      </c>
      <c r="J21" s="67">
        <f>'JUGEND-DOSB 2020'!H14*$BC$21</f>
        <v>8.1</v>
      </c>
      <c r="K21" s="29">
        <f>'JUGEND-DOSB 2020'!I14*$BC$21</f>
        <v>10.8</v>
      </c>
      <c r="L21" s="38">
        <f>'JUGEND-DOSB 2020'!J14*$BC$21</f>
        <v>13.5</v>
      </c>
      <c r="M21" s="67">
        <f>'JUGEND-DOSB 2020'!K14*$BC$21</f>
        <v>9.9</v>
      </c>
      <c r="N21" s="29">
        <f>'JUGEND-DOSB 2020'!L14*$BC$21</f>
        <v>13.5</v>
      </c>
      <c r="O21" s="38">
        <f>'JUGEND-DOSB 2020'!M14*$BC$21</f>
        <v>16.2</v>
      </c>
      <c r="P21" s="708">
        <f>'JUGEND-DOSB 2020'!N14*$BC$21</f>
        <v>13.5</v>
      </c>
      <c r="Q21" s="709">
        <f>'JUGEND-DOSB 2020'!O14*$BC$21</f>
        <v>16.2</v>
      </c>
      <c r="R21" s="707">
        <f>'JUGEND-DOSB 2020'!P14*$BC$21</f>
        <v>19.8</v>
      </c>
      <c r="S21" s="67">
        <f>'JUGEND-DOSB 2020'!Q14*$BC$21</f>
        <v>18</v>
      </c>
      <c r="T21" s="29">
        <f>'JUGEND-DOSB 2020'!R14*$BC$21</f>
        <v>21.6</v>
      </c>
      <c r="U21" s="38">
        <f>'JUGEND-DOSB 2020'!S14*$BC$21</f>
        <v>24.3</v>
      </c>
      <c r="V21" s="67">
        <f>'JUGEND-DOSB 2020'!T14*$BC$21</f>
        <v>21.6</v>
      </c>
      <c r="W21" s="29">
        <f>'JUGEND-DOSB 2020'!U14*$BC$21</f>
        <v>24.3</v>
      </c>
      <c r="X21" s="707">
        <f>'JUGEND-DOSB 2020'!V14*$BC$21</f>
        <v>27.900000000000002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2020'!E45*$BC$21</f>
        <v>10.8</v>
      </c>
      <c r="AI21" s="29">
        <f>'JUGEND-DOSB 2020'!F45*$BC$21</f>
        <v>13.5</v>
      </c>
      <c r="AJ21" s="38">
        <f>'JUGEND-DOSB 2020'!G45*$BC$21</f>
        <v>15.3</v>
      </c>
      <c r="AK21" s="67">
        <f>'JUGEND-DOSB 2020'!H45*$BC$21</f>
        <v>15.3</v>
      </c>
      <c r="AL21" s="29">
        <f>'JUGEND-DOSB 2020'!I45*$BC$21</f>
        <v>18</v>
      </c>
      <c r="AM21" s="38">
        <f>'JUGEND-DOSB 2020'!J45*$BC$21</f>
        <v>20.7</v>
      </c>
      <c r="AN21" s="67">
        <f>'JUGEND-DOSB 2020'!K45*$BC$21</f>
        <v>18.900000000000002</v>
      </c>
      <c r="AO21" s="29">
        <f>'JUGEND-DOSB 2020'!L45*$BC$21</f>
        <v>22.5</v>
      </c>
      <c r="AP21" s="38">
        <f>'JUGEND-DOSB 2020'!M45*$BC$21</f>
        <v>25.2</v>
      </c>
      <c r="AQ21" s="67">
        <f>'JUGEND-DOSB 2020'!N45*$BC$21</f>
        <v>23.400000000000002</v>
      </c>
      <c r="AR21" s="29">
        <f>'JUGEND-DOSB 2020'!O45*$BC$21</f>
        <v>27</v>
      </c>
      <c r="AS21" s="38">
        <f>'JUGEND-DOSB 2020'!P45*$BC$21</f>
        <v>29.7</v>
      </c>
      <c r="AT21" s="67">
        <f>'JUGEND-DOSB 2020'!Q45*$BC$21</f>
        <v>27</v>
      </c>
      <c r="AU21" s="29">
        <f>'JUGEND-DOSB 2020'!R45*$BC$21</f>
        <v>30.6</v>
      </c>
      <c r="AV21" s="38">
        <f>'JUGEND-DOSB 2020'!S45*$BC$21</f>
        <v>33.300000000000004</v>
      </c>
      <c r="AW21" s="701">
        <f>'JUGEND-DOSB 2020'!T45*$BC$21</f>
        <v>30.6</v>
      </c>
      <c r="AX21" s="702">
        <f>'JUGEND-DOSB 2020'!U45*$BC$21</f>
        <v>34.200000000000003</v>
      </c>
      <c r="AY21" s="703">
        <f>'JUGEND-DOSB 2020'!V45*$BC$21</f>
        <v>37.800000000000004</v>
      </c>
      <c r="AZ21" s="182"/>
      <c r="BA21" s="188"/>
      <c r="BC21" s="143">
        <v>0.9</v>
      </c>
      <c r="BD21" s="148" t="s">
        <v>420</v>
      </c>
    </row>
    <row r="22" spans="1:56" ht="17.100000000000001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2" t="s">
        <v>340</v>
      </c>
      <c r="Q22" s="783"/>
      <c r="R22" s="784"/>
      <c r="S22" s="783" t="s">
        <v>96</v>
      </c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3" t="s">
        <v>96</v>
      </c>
      <c r="AR22" s="783"/>
      <c r="AS22" s="784"/>
      <c r="AT22" s="783" t="s">
        <v>219</v>
      </c>
      <c r="AU22" s="783"/>
      <c r="AV22" s="784"/>
      <c r="AW22" s="783" t="s">
        <v>220</v>
      </c>
      <c r="AX22" s="783"/>
      <c r="AY22" s="784"/>
      <c r="AZ22" s="182"/>
      <c r="BA22" s="188"/>
    </row>
    <row r="23" spans="1:56" ht="17.100000000000001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4.5125000000000002</v>
      </c>
      <c r="Q23" s="29">
        <f>'JUGEND-DOSB 2020'!O16*$BC$23</f>
        <v>4.9874999999999998</v>
      </c>
      <c r="R23" s="38">
        <f>'JUGEND-DOSB 2020'!P16*$BC$23</f>
        <v>5.4624999999999995</v>
      </c>
      <c r="S23" s="67">
        <f>'JUGEND-DOSB 2020'!Q16*$BC$23</f>
        <v>5.2249999999999996</v>
      </c>
      <c r="T23" s="29">
        <f>'JUGEND-DOSB 2020'!R16*$BC$23</f>
        <v>5.6999999999999993</v>
      </c>
      <c r="U23" s="38">
        <f>'JUGEND-DOSB 2020'!S16*$BC$23</f>
        <v>6.1749999999999998</v>
      </c>
      <c r="V23" s="67">
        <f>'JUGEND-DOSB 2020'!T16*$BC$23</f>
        <v>5.4624999999999995</v>
      </c>
      <c r="W23" s="29">
        <f>'JUGEND-DOSB 2020'!U16*$BC$23</f>
        <v>5.9375</v>
      </c>
      <c r="X23" s="38">
        <f>'JUGEND-DOSB 2020'!V16*$BC$23</f>
        <v>6.4124999999999996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5.9375</v>
      </c>
      <c r="AR23" s="29">
        <f>'JUGEND-DOSB 2020'!O47*$BC$23</f>
        <v>6.4124999999999996</v>
      </c>
      <c r="AS23" s="38">
        <f>'JUGEND-DOSB 2020'!P47*$BC$23</f>
        <v>6.8874999999999993</v>
      </c>
      <c r="AT23" s="67">
        <f>'JUGEND-DOSB 2020'!Q47*$BC$23</f>
        <v>6.6499999999999995</v>
      </c>
      <c r="AU23" s="29">
        <f>'JUGEND-DOSB 2020'!R47*$BC$23</f>
        <v>7.125</v>
      </c>
      <c r="AV23" s="38">
        <f>'JUGEND-DOSB 2020'!S47*$BC$23</f>
        <v>7.6</v>
      </c>
      <c r="AW23" s="67">
        <f>'JUGEND-DOSB 2020'!T47*$BC$23</f>
        <v>7.125</v>
      </c>
      <c r="AX23" s="29">
        <f>'JUGEND-DOSB 2020'!U47*$BC$23</f>
        <v>7.6</v>
      </c>
      <c r="AY23" s="38">
        <f>'JUGEND-DOSB 2020'!V47*$BC$23</f>
        <v>8.0749999999999993</v>
      </c>
      <c r="AZ23" s="184"/>
      <c r="BA23" s="185"/>
      <c r="BC23" s="143">
        <v>0.95</v>
      </c>
      <c r="BD23" s="148" t="s">
        <v>26</v>
      </c>
    </row>
    <row r="24" spans="1:56" ht="17.100000000000001" customHeight="1" x14ac:dyDescent="0.2">
      <c r="A24" s="902"/>
      <c r="B24"/>
      <c r="C24" s="845"/>
      <c r="D24" s="796"/>
      <c r="E24" s="106" t="s">
        <v>21</v>
      </c>
      <c r="F24" s="104" t="s">
        <v>27</v>
      </c>
      <c r="G24" s="124"/>
      <c r="H24" s="125"/>
      <c r="I24" s="126"/>
      <c r="J24" s="127"/>
      <c r="K24" s="125"/>
      <c r="L24" s="126"/>
      <c r="M24" s="127"/>
      <c r="N24" s="125"/>
      <c r="O24" s="126"/>
      <c r="P24" s="67">
        <f>P23*$BC$24</f>
        <v>7.6712499999999997</v>
      </c>
      <c r="Q24" s="67">
        <f t="shared" ref="Q24:X24" si="0">Q23*$BC$24</f>
        <v>8.4787499999999998</v>
      </c>
      <c r="R24" s="38">
        <f t="shared" si="0"/>
        <v>9.286249999999999</v>
      </c>
      <c r="S24" s="67">
        <f t="shared" si="0"/>
        <v>8.8824999999999985</v>
      </c>
      <c r="T24" s="67">
        <f t="shared" si="0"/>
        <v>9.6899999999999977</v>
      </c>
      <c r="U24" s="38">
        <f t="shared" si="0"/>
        <v>10.497499999999999</v>
      </c>
      <c r="V24" s="67">
        <f t="shared" si="0"/>
        <v>9.286249999999999</v>
      </c>
      <c r="W24" s="67">
        <f t="shared" si="0"/>
        <v>10.09375</v>
      </c>
      <c r="X24" s="67">
        <f t="shared" si="0"/>
        <v>10.901249999999999</v>
      </c>
      <c r="Y24" s="184"/>
      <c r="Z24" s="185"/>
      <c r="AB24" s="902"/>
      <c r="AC24"/>
      <c r="AD24" s="845"/>
      <c r="AE24" s="796"/>
      <c r="AF24" s="106" t="s">
        <v>21</v>
      </c>
      <c r="AG24" s="104" t="s">
        <v>27</v>
      </c>
      <c r="AH24" s="124"/>
      <c r="AI24" s="125"/>
      <c r="AJ24" s="126"/>
      <c r="AK24" s="127"/>
      <c r="AL24" s="125"/>
      <c r="AM24" s="126"/>
      <c r="AN24" s="127"/>
      <c r="AO24" s="125"/>
      <c r="AP24" s="126"/>
      <c r="AQ24" s="67">
        <f t="shared" ref="AQ24:AY24" si="1">AQ23*$BC$24</f>
        <v>10.09375</v>
      </c>
      <c r="AR24" s="67">
        <f t="shared" si="1"/>
        <v>10.901249999999999</v>
      </c>
      <c r="AS24" s="38">
        <f t="shared" si="1"/>
        <v>11.708749999999998</v>
      </c>
      <c r="AT24" s="67">
        <f t="shared" si="1"/>
        <v>11.304999999999998</v>
      </c>
      <c r="AU24" s="67">
        <f t="shared" si="1"/>
        <v>12.112499999999999</v>
      </c>
      <c r="AV24" s="38">
        <f t="shared" si="1"/>
        <v>12.92</v>
      </c>
      <c r="AW24" s="67">
        <f t="shared" si="1"/>
        <v>12.112499999999999</v>
      </c>
      <c r="AX24" s="67">
        <f t="shared" si="1"/>
        <v>12.92</v>
      </c>
      <c r="AY24" s="67">
        <f t="shared" si="1"/>
        <v>13.727499999999999</v>
      </c>
      <c r="AZ24" s="184"/>
      <c r="BA24" s="185"/>
      <c r="BC24" s="145">
        <v>1.7</v>
      </c>
      <c r="BD24" s="146" t="s">
        <v>27</v>
      </c>
    </row>
    <row r="25" spans="1:56" ht="17.100000000000001" customHeight="1" x14ac:dyDescent="0.2">
      <c r="A25" s="902"/>
      <c r="B25"/>
      <c r="C25" s="845"/>
      <c r="D25" s="796"/>
      <c r="E25" s="106" t="s">
        <v>22</v>
      </c>
      <c r="F25" s="104" t="s">
        <v>92</v>
      </c>
      <c r="G25" s="28">
        <f>'JUGEND-DOSB 2020'!E17*$BC$25</f>
        <v>0.94500000000000006</v>
      </c>
      <c r="H25" s="29">
        <f>'JUGEND-DOSB 2020'!F17*$BC$25</f>
        <v>1.125</v>
      </c>
      <c r="I25" s="38">
        <f>'JUGEND-DOSB 2020'!G17*$BC$25</f>
        <v>1.26</v>
      </c>
      <c r="J25" s="67">
        <f>'JUGEND-DOSB 2020'!H17*$BC$25</f>
        <v>1.0349999999999999</v>
      </c>
      <c r="K25" s="29">
        <f>'JUGEND-DOSB 2020'!I17*$BC$25</f>
        <v>1.1700000000000002</v>
      </c>
      <c r="L25" s="38">
        <f>'JUGEND-DOSB 2020'!J17*$BC$25</f>
        <v>1.35</v>
      </c>
      <c r="M25" s="67">
        <f>'JUGEND-DOSB 2020'!K17*$BC$25</f>
        <v>1.1700000000000002</v>
      </c>
      <c r="N25" s="29">
        <f>'JUGEND-DOSB 2020'!L17*$BC$25</f>
        <v>1.3049999999999999</v>
      </c>
      <c r="O25" s="38">
        <f>'JUGEND-DOSB 2020'!M17*$BC$25</f>
        <v>1.4849999999999999</v>
      </c>
      <c r="P25" s="67">
        <f>'JUGEND-DOSB 2020'!N17*$BC$25</f>
        <v>1.26</v>
      </c>
      <c r="Q25" s="29">
        <f>'JUGEND-DOSB 2020'!O17*$BC$25</f>
        <v>1.4400000000000002</v>
      </c>
      <c r="R25" s="38">
        <f>'JUGEND-DOSB 2020'!P17*$BC$25</f>
        <v>1.62</v>
      </c>
      <c r="S25" s="67">
        <f>'JUGEND-DOSB 2020'!Q17*$BC$25</f>
        <v>1.395</v>
      </c>
      <c r="T25" s="29">
        <f>'JUGEND-DOSB 2020'!R17*$BC$25</f>
        <v>1.53</v>
      </c>
      <c r="U25" s="38">
        <f>'JUGEND-DOSB 2020'!S17*$BC$25</f>
        <v>1.71</v>
      </c>
      <c r="V25" s="67">
        <f>'JUGEND-DOSB 2020'!T17*$BC$25</f>
        <v>1.4849999999999999</v>
      </c>
      <c r="W25" s="29">
        <f>'JUGEND-DOSB 2020'!U17*$BC$25</f>
        <v>1.62</v>
      </c>
      <c r="X25" s="38">
        <f>'JUGEND-DOSB 2020'!V17*$BC$25</f>
        <v>1.8</v>
      </c>
      <c r="Y25" s="182"/>
      <c r="Z25" s="188"/>
      <c r="AB25" s="902"/>
      <c r="AC25"/>
      <c r="AD25" s="845"/>
      <c r="AE25" s="796"/>
      <c r="AF25" s="106" t="s">
        <v>22</v>
      </c>
      <c r="AG25" s="104" t="s">
        <v>92</v>
      </c>
      <c r="AH25" s="28">
        <f>'JUGEND-DOSB 2020'!E48*$BC$25</f>
        <v>1.0349999999999999</v>
      </c>
      <c r="AI25" s="29">
        <f>'JUGEND-DOSB 2020'!F48*$BC$25</f>
        <v>1.2150000000000001</v>
      </c>
      <c r="AJ25" s="38">
        <f>'JUGEND-DOSB 2020'!G48*$BC$25</f>
        <v>1.35</v>
      </c>
      <c r="AK25" s="67">
        <f>'JUGEND-DOSB 2020'!H48*$BC$25</f>
        <v>1.1700000000000002</v>
      </c>
      <c r="AL25" s="29">
        <f>'JUGEND-DOSB 2020'!I48*$BC$25</f>
        <v>1.35</v>
      </c>
      <c r="AM25" s="38">
        <f>'JUGEND-DOSB 2020'!J48*$BC$25</f>
        <v>1.4849999999999999</v>
      </c>
      <c r="AN25" s="67">
        <f>'JUGEND-DOSB 2020'!K48*$BC$25</f>
        <v>1.35</v>
      </c>
      <c r="AO25" s="29">
        <f>'JUGEND-DOSB 2020'!L48*$BC$25</f>
        <v>1.53</v>
      </c>
      <c r="AP25" s="38">
        <f>'JUGEND-DOSB 2020'!M48*$BC$25</f>
        <v>1.665</v>
      </c>
      <c r="AQ25" s="67">
        <f>'JUGEND-DOSB 2020'!N48*$BC$25</f>
        <v>1.53</v>
      </c>
      <c r="AR25" s="29">
        <f>'JUGEND-DOSB 2020'!O48*$BC$25</f>
        <v>1.71</v>
      </c>
      <c r="AS25" s="38">
        <f>'JUGEND-DOSB 2020'!P48*$BC$25</f>
        <v>1.845</v>
      </c>
      <c r="AT25" s="67">
        <f>'JUGEND-DOSB 2020'!Q48*$BC$25</f>
        <v>1.71</v>
      </c>
      <c r="AU25" s="29">
        <f>'JUGEND-DOSB 2020'!R48*$BC$25</f>
        <v>1.845</v>
      </c>
      <c r="AV25" s="38">
        <f>'JUGEND-DOSB 2020'!S48*$BC$25</f>
        <v>2.0249999999999999</v>
      </c>
      <c r="AW25" s="67">
        <f>'JUGEND-DOSB 2020'!T48*$BC$25</f>
        <v>1.845</v>
      </c>
      <c r="AX25" s="29">
        <f>'JUGEND-DOSB 2020'!U48*$BC$25</f>
        <v>1.9800000000000002</v>
      </c>
      <c r="AY25" s="38">
        <f>'JUGEND-DOSB 2020'!V48*$BC$25</f>
        <v>2.16</v>
      </c>
      <c r="AZ25" s="182"/>
      <c r="BA25" s="188"/>
      <c r="BC25" s="143">
        <v>0.9</v>
      </c>
      <c r="BD25" s="146" t="s">
        <v>92</v>
      </c>
    </row>
    <row r="26" spans="1:56" s="158" customFormat="1" ht="17.100000000000001" customHeight="1" thickBot="1" x14ac:dyDescent="0.25">
      <c r="A26" s="902"/>
      <c r="C26" s="845"/>
      <c r="D26" s="796"/>
      <c r="E26" s="106" t="s">
        <v>23</v>
      </c>
      <c r="F26" s="564" t="s">
        <v>613</v>
      </c>
      <c r="G26" s="67">
        <f t="shared" ref="G26:U26" si="2">J26-0.5</f>
        <v>3.75</v>
      </c>
      <c r="H26" s="29">
        <f t="shared" si="2"/>
        <v>4.2</v>
      </c>
      <c r="I26" s="38">
        <f t="shared" si="2"/>
        <v>4.875</v>
      </c>
      <c r="J26" s="67">
        <f t="shared" si="2"/>
        <v>4.25</v>
      </c>
      <c r="K26" s="29">
        <f t="shared" si="2"/>
        <v>4.7</v>
      </c>
      <c r="L26" s="38">
        <f t="shared" si="2"/>
        <v>5.375</v>
      </c>
      <c r="M26" s="67">
        <f t="shared" si="2"/>
        <v>4.75</v>
      </c>
      <c r="N26" s="29">
        <f t="shared" si="2"/>
        <v>5.2</v>
      </c>
      <c r="O26" s="38">
        <f t="shared" si="2"/>
        <v>5.875</v>
      </c>
      <c r="P26" s="67">
        <f t="shared" si="2"/>
        <v>5.25</v>
      </c>
      <c r="Q26" s="29">
        <f t="shared" si="2"/>
        <v>5.7</v>
      </c>
      <c r="R26" s="38">
        <f t="shared" si="2"/>
        <v>6.375</v>
      </c>
      <c r="S26" s="67">
        <f t="shared" si="2"/>
        <v>5.75</v>
      </c>
      <c r="T26" s="29">
        <f t="shared" si="2"/>
        <v>6.2</v>
      </c>
      <c r="U26" s="38">
        <f t="shared" si="2"/>
        <v>6.875</v>
      </c>
      <c r="V26" s="67">
        <f>G66-0.5</f>
        <v>6.25</v>
      </c>
      <c r="W26" s="29">
        <f>H66-0.5</f>
        <v>6.7</v>
      </c>
      <c r="X26" s="38">
        <f>I66-0.5</f>
        <v>7.375</v>
      </c>
      <c r="Y26" s="186"/>
      <c r="Z26" s="187"/>
      <c r="AB26" s="902"/>
      <c r="AD26" s="845"/>
      <c r="AE26" s="796"/>
      <c r="AF26" s="106" t="s">
        <v>23</v>
      </c>
      <c r="AG26" s="564" t="s">
        <v>613</v>
      </c>
      <c r="AH26" s="67">
        <f t="shared" ref="AH26:AV26" si="3">AK26-0.5</f>
        <v>6.2249999999999996</v>
      </c>
      <c r="AI26" s="29">
        <f t="shared" si="3"/>
        <v>6.9</v>
      </c>
      <c r="AJ26" s="38">
        <f t="shared" si="3"/>
        <v>7.5750000000000011</v>
      </c>
      <c r="AK26" s="67">
        <f t="shared" si="3"/>
        <v>6.7249999999999996</v>
      </c>
      <c r="AL26" s="29">
        <f t="shared" si="3"/>
        <v>7.4</v>
      </c>
      <c r="AM26" s="38">
        <f t="shared" si="3"/>
        <v>8.0750000000000011</v>
      </c>
      <c r="AN26" s="37">
        <f t="shared" si="3"/>
        <v>7.2249999999999996</v>
      </c>
      <c r="AO26" s="19">
        <f t="shared" si="3"/>
        <v>7.9</v>
      </c>
      <c r="AP26" s="21">
        <f t="shared" si="3"/>
        <v>8.5750000000000011</v>
      </c>
      <c r="AQ26" s="63">
        <f t="shared" si="3"/>
        <v>7.7249999999999996</v>
      </c>
      <c r="AR26" s="19">
        <f t="shared" si="3"/>
        <v>8.4</v>
      </c>
      <c r="AS26" s="21">
        <f t="shared" si="3"/>
        <v>9.0750000000000011</v>
      </c>
      <c r="AT26" s="63">
        <f t="shared" si="3"/>
        <v>8.2249999999999996</v>
      </c>
      <c r="AU26" s="19">
        <f t="shared" si="3"/>
        <v>8.9</v>
      </c>
      <c r="AV26" s="21">
        <f t="shared" si="3"/>
        <v>9.5750000000000011</v>
      </c>
      <c r="AW26" s="63">
        <f>AH66-0.5</f>
        <v>8.7249999999999996</v>
      </c>
      <c r="AX26" s="19">
        <f>AI66-0.5</f>
        <v>9.4</v>
      </c>
      <c r="AY26" s="21">
        <f>AJ66-0.5</f>
        <v>10.075000000000001</v>
      </c>
      <c r="AZ26" s="186"/>
      <c r="BA26" s="187"/>
      <c r="BC26" s="153"/>
      <c r="BD26" s="523" t="s">
        <v>609</v>
      </c>
    </row>
    <row r="27" spans="1:56" ht="17.100000000000001" customHeight="1" x14ac:dyDescent="0.2">
      <c r="A27" s="902"/>
      <c r="B27"/>
      <c r="C27" s="843">
        <v>3</v>
      </c>
      <c r="D27" s="795" t="s">
        <v>66</v>
      </c>
      <c r="E27" s="791" t="s">
        <v>16</v>
      </c>
      <c r="F27" s="822" t="s">
        <v>156</v>
      </c>
      <c r="G27" s="971" t="s">
        <v>193</v>
      </c>
      <c r="H27" s="972"/>
      <c r="I27" s="972"/>
      <c r="J27" s="972"/>
      <c r="K27" s="972"/>
      <c r="L27" s="973"/>
      <c r="M27" s="962" t="s">
        <v>194</v>
      </c>
      <c r="N27" s="963"/>
      <c r="O27" s="963"/>
      <c r="P27" s="963"/>
      <c r="Q27" s="963"/>
      <c r="R27" s="964"/>
      <c r="S27" s="971" t="s">
        <v>195</v>
      </c>
      <c r="T27" s="972"/>
      <c r="U27" s="972"/>
      <c r="V27" s="972"/>
      <c r="W27" s="972"/>
      <c r="X27" s="973"/>
      <c r="Y27" s="180"/>
      <c r="Z27" s="181"/>
      <c r="AB27" s="902"/>
      <c r="AC27"/>
      <c r="AD27" s="843">
        <v>3</v>
      </c>
      <c r="AE27" s="795" t="s">
        <v>66</v>
      </c>
      <c r="AF27" s="791" t="s">
        <v>16</v>
      </c>
      <c r="AG27" s="822" t="s">
        <v>156</v>
      </c>
      <c r="AH27" s="971" t="s">
        <v>193</v>
      </c>
      <c r="AI27" s="972"/>
      <c r="AJ27" s="972"/>
      <c r="AK27" s="972"/>
      <c r="AL27" s="972"/>
      <c r="AM27" s="973"/>
      <c r="AN27" s="974" t="s">
        <v>194</v>
      </c>
      <c r="AO27" s="974"/>
      <c r="AP27" s="974"/>
      <c r="AQ27" s="974"/>
      <c r="AR27" s="974"/>
      <c r="AS27" s="975"/>
      <c r="AT27" s="965" t="s">
        <v>195</v>
      </c>
      <c r="AU27" s="965"/>
      <c r="AV27" s="965"/>
      <c r="AW27" s="965"/>
      <c r="AX27" s="965"/>
      <c r="AY27" s="966"/>
      <c r="AZ27" s="180"/>
      <c r="BA27" s="181"/>
    </row>
    <row r="28" spans="1:56" ht="17.100000000000001" customHeight="1" x14ac:dyDescent="0.2">
      <c r="A28" s="902"/>
      <c r="B28"/>
      <c r="C28" s="845"/>
      <c r="D28" s="796"/>
      <c r="E28" s="792"/>
      <c r="F28" s="794"/>
      <c r="G28" s="220">
        <f>'JUGEND-DOSB 2020'!E20*$BC$28</f>
        <v>10.4</v>
      </c>
      <c r="H28" s="221">
        <f>'JUGEND-DOSB 2020'!F20*$BC$28</f>
        <v>9.23</v>
      </c>
      <c r="I28" s="72">
        <f>'JUGEND-DOSB 2020'!G20*$BC$28</f>
        <v>8.19</v>
      </c>
      <c r="J28" s="222">
        <f>'JUGEND-DOSB 2020'!H20*$BC$28</f>
        <v>9.620000000000001</v>
      </c>
      <c r="K28" s="221">
        <f>'JUGEND-DOSB 2020'!I20*$BC$28</f>
        <v>8.58</v>
      </c>
      <c r="L28" s="72">
        <f>'JUGEND-DOSB 2020'!J20*$BC$28</f>
        <v>7.41</v>
      </c>
      <c r="M28" s="222">
        <f>'JUGEND-DOSB 2020'!K20*$BC$28</f>
        <v>14.3</v>
      </c>
      <c r="N28" s="221">
        <f>'JUGEND-DOSB 2020'!L20*$BC$28</f>
        <v>13.13</v>
      </c>
      <c r="O28" s="72">
        <f>'JUGEND-DOSB 2020'!M20*$BC$28</f>
        <v>11.83</v>
      </c>
      <c r="P28" s="222">
        <f>'JUGEND-DOSB 2020'!N20*$BC$28</f>
        <v>13.78</v>
      </c>
      <c r="Q28" s="221">
        <f>'JUGEND-DOSB 2020'!O20*$BC$28</f>
        <v>12.48</v>
      </c>
      <c r="R28" s="72">
        <f>'JUGEND-DOSB 2020'!P20*$BC$28</f>
        <v>11.05</v>
      </c>
      <c r="S28" s="222">
        <f>'JUGEND-DOSB 2020'!Q20*$BC$28</f>
        <v>24.180000000000003</v>
      </c>
      <c r="T28" s="221">
        <f>'JUGEND-DOSB 2020'!R20*$BC$28</f>
        <v>22.1</v>
      </c>
      <c r="U28" s="72">
        <f>'JUGEND-DOSB 2020'!S20*$BC$28</f>
        <v>20.150000000000002</v>
      </c>
      <c r="V28" s="222">
        <f>'JUGEND-DOSB 2020'!T20*$BC$28</f>
        <v>22.880000000000003</v>
      </c>
      <c r="W28" s="221">
        <f>'JUGEND-DOSB 2020'!U20*$BC$28</f>
        <v>21.19</v>
      </c>
      <c r="X28" s="223">
        <f>'JUGEND-DOSB 2020'!V20*$BC$28</f>
        <v>19.5</v>
      </c>
      <c r="Y28" s="182"/>
      <c r="Z28" s="188"/>
      <c r="AB28" s="902"/>
      <c r="AC28"/>
      <c r="AD28" s="845"/>
      <c r="AE28" s="796"/>
      <c r="AF28" s="792"/>
      <c r="AG28" s="794"/>
      <c r="AH28" s="70">
        <f>'JUGEND-DOSB 2020'!E51*$BC$28</f>
        <v>10.01</v>
      </c>
      <c r="AI28" s="35">
        <f>'JUGEND-DOSB 2020'!F51*$BC$28</f>
        <v>8.84</v>
      </c>
      <c r="AJ28" s="72">
        <f>'JUGEND-DOSB 2020'!G51*$BC$28</f>
        <v>7.8000000000000007</v>
      </c>
      <c r="AK28" s="224">
        <f>'JUGEND-DOSB 2020'!H51*$BC$28</f>
        <v>9.3600000000000012</v>
      </c>
      <c r="AL28" s="35">
        <f>'JUGEND-DOSB 2020'!I51*$BC$28</f>
        <v>8.32</v>
      </c>
      <c r="AM28" s="72">
        <f>'JUGEND-DOSB 2020'!J51*$BC$28</f>
        <v>7.41</v>
      </c>
      <c r="AN28" s="224">
        <f>'JUGEND-DOSB 2020'!K51*$BC$28</f>
        <v>13.39</v>
      </c>
      <c r="AO28" s="35">
        <f>'JUGEND-DOSB 2020'!L51*$BC$28</f>
        <v>12.090000000000002</v>
      </c>
      <c r="AP28" s="72">
        <f>'JUGEND-DOSB 2020'!M51*$BC$28</f>
        <v>10.920000000000002</v>
      </c>
      <c r="AQ28" s="224">
        <f>'JUGEND-DOSB 2020'!N51*$BC$28</f>
        <v>12.61</v>
      </c>
      <c r="AR28" s="35">
        <f>'JUGEND-DOSB 2020'!O51*$BC$28</f>
        <v>11.57</v>
      </c>
      <c r="AS28" s="72">
        <f>'JUGEND-DOSB 2020'!P51*$BC$28</f>
        <v>10.53</v>
      </c>
      <c r="AT28" s="224">
        <f>'JUGEND-DOSB 2020'!Q51*$BC$28</f>
        <v>22.1</v>
      </c>
      <c r="AU28" s="35">
        <f>'JUGEND-DOSB 2020'!R51*$BC$28</f>
        <v>20.02</v>
      </c>
      <c r="AV28" s="72">
        <f>'JUGEND-DOSB 2020'!S51*$BC$28</f>
        <v>18.330000000000002</v>
      </c>
      <c r="AW28" s="224">
        <f>'JUGEND-DOSB 2020'!T51*$BC$28</f>
        <v>21.19</v>
      </c>
      <c r="AX28" s="35">
        <f>'JUGEND-DOSB 2020'!U51*$BC$28</f>
        <v>19.240000000000002</v>
      </c>
      <c r="AY28" s="72">
        <f>'JUGEND-DOSB 2020'!V51*$BC$28</f>
        <v>17.55</v>
      </c>
      <c r="AZ28" s="182"/>
      <c r="BA28" s="188"/>
      <c r="BC28" s="143">
        <v>1.3</v>
      </c>
      <c r="BD28" s="148" t="s">
        <v>156</v>
      </c>
    </row>
    <row r="29" spans="1:56" ht="17.100000000000001" customHeight="1" x14ac:dyDescent="0.2">
      <c r="A29" s="902"/>
      <c r="B29"/>
      <c r="C29" s="845"/>
      <c r="D29" s="796"/>
      <c r="E29" s="106" t="s">
        <v>17</v>
      </c>
      <c r="F29" s="27" t="s">
        <v>158</v>
      </c>
      <c r="G29" s="70">
        <f>'JUGEND-DOSB 2020'!E21*$BC$29</f>
        <v>55.8</v>
      </c>
      <c r="H29" s="35">
        <f>'JUGEND-DOSB 2020'!F21*$BC$29</f>
        <v>46.199999999999996</v>
      </c>
      <c r="I29" s="72">
        <f>'JUGEND-DOSB 2020'!G21*$BC$29</f>
        <v>36.6</v>
      </c>
      <c r="J29" s="224">
        <f>'JUGEND-DOSB 2020'!H21*$BC$29</f>
        <v>50.4</v>
      </c>
      <c r="K29" s="35">
        <f>'JUGEND-DOSB 2020'!I21*$BC$29</f>
        <v>40.799999999999997</v>
      </c>
      <c r="L29" s="72">
        <f>'JUGEND-DOSB 2020'!J21*$BC$29</f>
        <v>33.6</v>
      </c>
      <c r="M29" s="224">
        <f>'JUGEND-DOSB 2020'!K21*$BC$29</f>
        <v>46.8</v>
      </c>
      <c r="N29" s="35">
        <f>'JUGEND-DOSB 2020'!L21*$BC$29</f>
        <v>37.799999999999997</v>
      </c>
      <c r="O29" s="72">
        <f>'JUGEND-DOSB 2020'!M21*$BC$29</f>
        <v>30.599999999999998</v>
      </c>
      <c r="P29" s="224">
        <f>'JUGEND-DOSB 2020'!N21*$BC$29</f>
        <v>42</v>
      </c>
      <c r="Q29" s="35">
        <f>'JUGEND-DOSB 2020'!O21*$BC$29</f>
        <v>34.799999999999997</v>
      </c>
      <c r="R29" s="72">
        <f>'JUGEND-DOSB 2020'!P21*$BC$29</f>
        <v>28.2</v>
      </c>
      <c r="S29" s="224">
        <f>'JUGEND-DOSB 2020'!Q21*$BC$29</f>
        <v>39.6</v>
      </c>
      <c r="T29" s="35">
        <f>'JUGEND-DOSB 2020'!R21*$BC$29</f>
        <v>33</v>
      </c>
      <c r="U29" s="72">
        <f>'JUGEND-DOSB 2020'!S21*$BC$29</f>
        <v>25.8</v>
      </c>
      <c r="V29" s="224">
        <f>'JUGEND-DOSB 2020'!T21*$BC$29</f>
        <v>36.6</v>
      </c>
      <c r="W29" s="35">
        <f>'JUGEND-DOSB 2020'!U21*$BC$29</f>
        <v>30.599999999999998</v>
      </c>
      <c r="X29" s="72">
        <f>'JUGEND-DOSB 2020'!V21*$BC$29</f>
        <v>24</v>
      </c>
      <c r="Y29" s="182"/>
      <c r="Z29" s="188"/>
      <c r="AB29" s="902"/>
      <c r="AC29"/>
      <c r="AD29" s="845"/>
      <c r="AE29" s="796"/>
      <c r="AF29" s="106" t="s">
        <v>17</v>
      </c>
      <c r="AG29" s="27" t="s">
        <v>158</v>
      </c>
      <c r="AH29" s="70">
        <f>'JUGEND-DOSB 2020'!E52*$BC$29</f>
        <v>55.199999999999996</v>
      </c>
      <c r="AI29" s="35">
        <f>'JUGEND-DOSB 2020'!F52*$BC$29</f>
        <v>45.6</v>
      </c>
      <c r="AJ29" s="72">
        <f>'JUGEND-DOSB 2020'!G52*$BC$29</f>
        <v>36</v>
      </c>
      <c r="AK29" s="224">
        <f>'JUGEND-DOSB 2020'!H52*$BC$29</f>
        <v>49.199999999999996</v>
      </c>
      <c r="AL29" s="35">
        <f>'JUGEND-DOSB 2020'!I52*$BC$29</f>
        <v>39.6</v>
      </c>
      <c r="AM29" s="72">
        <f>'JUGEND-DOSB 2020'!J52*$BC$29</f>
        <v>31.2</v>
      </c>
      <c r="AN29" s="224">
        <f>'JUGEND-DOSB 2020'!K52*$BC$29</f>
        <v>43.199999999999996</v>
      </c>
      <c r="AO29" s="35">
        <f>'JUGEND-DOSB 2020'!L52*$BC$29</f>
        <v>34.799999999999997</v>
      </c>
      <c r="AP29" s="72">
        <f>'JUGEND-DOSB 2020'!M52*$BC$29</f>
        <v>27</v>
      </c>
      <c r="AQ29" s="224">
        <f>'JUGEND-DOSB 2020'!N52*$BC$29</f>
        <v>39.6</v>
      </c>
      <c r="AR29" s="35">
        <f>'JUGEND-DOSB 2020'!O52*$BC$29</f>
        <v>32.4</v>
      </c>
      <c r="AS29" s="72">
        <f>'JUGEND-DOSB 2020'!P52*$BC$29</f>
        <v>25.2</v>
      </c>
      <c r="AT29" s="224">
        <f>'JUGEND-DOSB 2020'!Q52*$BC$29</f>
        <v>37.199999999999996</v>
      </c>
      <c r="AU29" s="35">
        <f>'JUGEND-DOSB 2020'!R52*$BC$29</f>
        <v>30.599999999999998</v>
      </c>
      <c r="AV29" s="72">
        <f>'JUGEND-DOSB 2020'!S52*$BC$29</f>
        <v>24</v>
      </c>
      <c r="AW29" s="224">
        <f>'JUGEND-DOSB 2020'!T52*$BC$29</f>
        <v>35.4</v>
      </c>
      <c r="AX29" s="35">
        <f>'JUGEND-DOSB 2020'!U52*$BC$29</f>
        <v>29.4</v>
      </c>
      <c r="AY29" s="72">
        <f>'JUGEND-DOSB 2020'!V52*$BC$29</f>
        <v>22.8</v>
      </c>
      <c r="AZ29" s="182"/>
      <c r="BA29" s="188"/>
      <c r="BC29" s="143">
        <v>1.2</v>
      </c>
      <c r="BD29" s="146" t="s">
        <v>158</v>
      </c>
    </row>
    <row r="30" spans="1:56" ht="17.100000000000001" customHeight="1" thickBot="1" x14ac:dyDescent="0.25">
      <c r="A30" s="902"/>
      <c r="B30"/>
      <c r="C30" s="845"/>
      <c r="D30" s="796"/>
      <c r="E30" s="106" t="s">
        <v>21</v>
      </c>
      <c r="F30" s="27" t="s">
        <v>157</v>
      </c>
      <c r="G30" s="225"/>
      <c r="H30" s="226"/>
      <c r="I30" s="227"/>
      <c r="J30" s="224">
        <f>'JUGEND-DOSB 2020'!H22*$BC$30</f>
        <v>49.199999999999996</v>
      </c>
      <c r="K30" s="35">
        <f>'JUGEND-DOSB 2020'!I22*$BC$30</f>
        <v>43.199999999999996</v>
      </c>
      <c r="L30" s="72">
        <f>'JUGEND-DOSB 2020'!J22*$BC$30</f>
        <v>37.199999999999996</v>
      </c>
      <c r="M30" s="224">
        <f>'JUGEND-DOSB 2020'!K22*$BC$30</f>
        <v>44.4</v>
      </c>
      <c r="N30" s="35">
        <f>'JUGEND-DOSB 2020'!L22*$BC$30</f>
        <v>38.4</v>
      </c>
      <c r="O30" s="72">
        <f>'JUGEND-DOSB 2020'!M22*$BC$30</f>
        <v>32.4</v>
      </c>
      <c r="P30" s="224">
        <f>'JUGEND-DOSB 2020'!N22*$BC$30</f>
        <v>37.199999999999996</v>
      </c>
      <c r="Q30" s="35">
        <f>'JUGEND-DOSB 2020'!O22*$BC$30</f>
        <v>32.4</v>
      </c>
      <c r="R30" s="72">
        <f>'JUGEND-DOSB 2020'!P22*$BC$30</f>
        <v>28.2</v>
      </c>
      <c r="S30" s="224">
        <f>'JUGEND-DOSB 2020'!Q22*$BC$30</f>
        <v>32.4</v>
      </c>
      <c r="T30" s="35">
        <f>'JUGEND-DOSB 2020'!R22*$BC$30</f>
        <v>29.4</v>
      </c>
      <c r="U30" s="72">
        <f>'JUGEND-DOSB 2020'!S22*$BC$30</f>
        <v>25.8</v>
      </c>
      <c r="V30" s="224">
        <f>'JUGEND-DOSB 2020'!T22*$BC$30</f>
        <v>30</v>
      </c>
      <c r="W30" s="35">
        <f>'JUGEND-DOSB 2020'!U22*$BC$30</f>
        <v>27</v>
      </c>
      <c r="X30" s="72">
        <f>'JUGEND-DOSB 2020'!V22*$BC$30</f>
        <v>24</v>
      </c>
      <c r="Y30" s="186"/>
      <c r="Z30" s="187"/>
      <c r="AB30" s="902"/>
      <c r="AC30"/>
      <c r="AD30" s="845"/>
      <c r="AE30" s="796"/>
      <c r="AF30" s="106" t="s">
        <v>21</v>
      </c>
      <c r="AG30" s="27" t="s">
        <v>157</v>
      </c>
      <c r="AH30" s="260"/>
      <c r="AI30" s="261"/>
      <c r="AJ30" s="262"/>
      <c r="AK30" s="258">
        <f>'JUGEND-DOSB 2020'!H53*$BC$30</f>
        <v>45.6</v>
      </c>
      <c r="AL30" s="246">
        <f>'JUGEND-DOSB 2020'!I53*$BC$30</f>
        <v>39.6</v>
      </c>
      <c r="AM30" s="247">
        <f>'JUGEND-DOSB 2020'!J53*$BC$30</f>
        <v>33.6</v>
      </c>
      <c r="AN30" s="258">
        <f>'JUGEND-DOSB 2020'!K53*$BC$30</f>
        <v>42</v>
      </c>
      <c r="AO30" s="246">
        <f>'JUGEND-DOSB 2020'!L53*$BC$30</f>
        <v>36.6</v>
      </c>
      <c r="AP30" s="247">
        <f>'JUGEND-DOSB 2020'!M53*$BC$30</f>
        <v>31.2</v>
      </c>
      <c r="AQ30" s="258">
        <f>'JUGEND-DOSB 2020'!N53*$BC$30</f>
        <v>35.4</v>
      </c>
      <c r="AR30" s="246">
        <f>'JUGEND-DOSB 2020'!O53*$BC$30</f>
        <v>31.2</v>
      </c>
      <c r="AS30" s="247">
        <f>'JUGEND-DOSB 2020'!P53*$BC$30</f>
        <v>27</v>
      </c>
      <c r="AT30" s="258">
        <f>'JUGEND-DOSB 2020'!Q53*$BC$30</f>
        <v>28.799999999999997</v>
      </c>
      <c r="AU30" s="246">
        <f>'JUGEND-DOSB 2020'!R53*$BC$30</f>
        <v>25.8</v>
      </c>
      <c r="AV30" s="247">
        <f>'JUGEND-DOSB 2020'!S53*$BC$30</f>
        <v>22.8</v>
      </c>
      <c r="AW30" s="258">
        <f>'JUGEND-DOSB 2020'!T53*$BC$30</f>
        <v>26.4</v>
      </c>
      <c r="AX30" s="246">
        <f>'JUGEND-DOSB 2020'!U53*$BC$30</f>
        <v>23.4</v>
      </c>
      <c r="AY30" s="247">
        <f>'JUGEND-DOSB 2020'!V53*$BC$30</f>
        <v>20.399999999999999</v>
      </c>
      <c r="AZ30" s="186"/>
      <c r="BA30" s="187"/>
      <c r="BC30" s="143">
        <v>1.2</v>
      </c>
      <c r="BD30" s="146" t="s">
        <v>157</v>
      </c>
    </row>
    <row r="31" spans="1:56" ht="17.100000000000001" customHeight="1" x14ac:dyDescent="0.2">
      <c r="A31" s="902"/>
      <c r="B31"/>
      <c r="C31" s="843">
        <v>4</v>
      </c>
      <c r="D31" s="795" t="s">
        <v>67</v>
      </c>
      <c r="E31" s="601" t="s">
        <v>16</v>
      </c>
      <c r="F31" s="22" t="s">
        <v>20</v>
      </c>
      <c r="G31" s="128"/>
      <c r="H31" s="129"/>
      <c r="I31" s="130"/>
      <c r="J31" s="131"/>
      <c r="K31" s="129"/>
      <c r="L31" s="130"/>
      <c r="M31" s="56">
        <f>'JUGEND-DOSB 2020'!K24*$BC$31</f>
        <v>0.64000000000000012</v>
      </c>
      <c r="N31" s="7">
        <f>'JUGEND-DOSB 2020'!L24*$BC$31</f>
        <v>0.72000000000000008</v>
      </c>
      <c r="O31" s="9">
        <f>'JUGEND-DOSB 2020'!M24*$BC$31</f>
        <v>0.8</v>
      </c>
      <c r="P31" s="56">
        <f>'JUGEND-DOSB 2020'!N24*$BC$31</f>
        <v>0.72000000000000008</v>
      </c>
      <c r="Q31" s="7">
        <f>'JUGEND-DOSB 2020'!O24*$BC$31</f>
        <v>0.8</v>
      </c>
      <c r="R31" s="9">
        <f>'JUGEND-DOSB 2020'!P24*$BC$31</f>
        <v>0.88000000000000012</v>
      </c>
      <c r="S31" s="56">
        <f>'JUGEND-DOSB 2020'!Q24*$BC$31</f>
        <v>0.76</v>
      </c>
      <c r="T31" s="7">
        <f>'JUGEND-DOSB 2020'!R24*$BC$31</f>
        <v>0.84000000000000008</v>
      </c>
      <c r="U31" s="9">
        <f>'JUGEND-DOSB 2020'!S24*$BC$31</f>
        <v>0.91999999999999993</v>
      </c>
      <c r="V31" s="56">
        <f>'JUGEND-DOSB 2020'!T24*$BC$31</f>
        <v>0.84000000000000008</v>
      </c>
      <c r="W31" s="7">
        <f>'JUGEND-DOSB 2020'!U24*$BC$31</f>
        <v>0.91999999999999993</v>
      </c>
      <c r="X31" s="9">
        <f>'JUGEND-DOSB 2020'!V24*$BC$31</f>
        <v>1</v>
      </c>
      <c r="Y31" s="180"/>
      <c r="Z31" s="181"/>
      <c r="AB31" s="902"/>
      <c r="AC31"/>
      <c r="AD31" s="843">
        <v>4</v>
      </c>
      <c r="AE31" s="795" t="s">
        <v>67</v>
      </c>
      <c r="AF31" s="601" t="s">
        <v>16</v>
      </c>
      <c r="AG31" s="22" t="s">
        <v>20</v>
      </c>
      <c r="AH31" s="136"/>
      <c r="AI31" s="137"/>
      <c r="AJ31" s="138"/>
      <c r="AK31" s="139"/>
      <c r="AL31" s="137"/>
      <c r="AM31" s="138"/>
      <c r="AN31" s="134">
        <f>'JUGEND-DOSB 2020'!K55*$BC$31</f>
        <v>0.68</v>
      </c>
      <c r="AO31" s="132">
        <f>'JUGEND-DOSB 2020'!L55*$BC$31</f>
        <v>0.76</v>
      </c>
      <c r="AP31" s="133">
        <f>'JUGEND-DOSB 2020'!M55*$BC$31</f>
        <v>0.84000000000000008</v>
      </c>
      <c r="AQ31" s="134">
        <f>'JUGEND-DOSB 2020'!N55*$BC$31</f>
        <v>0.76</v>
      </c>
      <c r="AR31" s="132">
        <f>'JUGEND-DOSB 2020'!O55*$BC$31</f>
        <v>0.84000000000000008</v>
      </c>
      <c r="AS31" s="133">
        <f>'JUGEND-DOSB 2020'!P55*$BC$31</f>
        <v>0.91999999999999993</v>
      </c>
      <c r="AT31" s="134">
        <f>'JUGEND-DOSB 2020'!Q55*$BC$31</f>
        <v>0.88000000000000012</v>
      </c>
      <c r="AU31" s="132">
        <f>'JUGEND-DOSB 2020'!R55*$BC$31</f>
        <v>0.96</v>
      </c>
      <c r="AV31" s="133">
        <f>'JUGEND-DOSB 2020'!S55*$BC$31</f>
        <v>1.04</v>
      </c>
      <c r="AW31" s="134">
        <f>'JUGEND-DOSB 2020'!T55*$BC$31</f>
        <v>0.96</v>
      </c>
      <c r="AX31" s="132">
        <f>'JUGEND-DOSB 2020'!U55*$BC$31</f>
        <v>1.04</v>
      </c>
      <c r="AY31" s="133">
        <f>'JUGEND-DOSB 2020'!V55*$BC$31</f>
        <v>1.1199999999999999</v>
      </c>
      <c r="AZ31" s="180"/>
      <c r="BA31" s="181"/>
      <c r="BC31" s="143">
        <v>0.8</v>
      </c>
      <c r="BD31" s="146" t="s">
        <v>20</v>
      </c>
    </row>
    <row r="32" spans="1:56" ht="17.100000000000001" customHeight="1" x14ac:dyDescent="0.2">
      <c r="A32" s="902"/>
      <c r="B32"/>
      <c r="C32" s="845"/>
      <c r="D32" s="796"/>
      <c r="E32" s="105" t="s">
        <v>17</v>
      </c>
      <c r="F32" s="104" t="s">
        <v>163</v>
      </c>
      <c r="G32" s="67">
        <f t="shared" ref="G32:L32" si="4">J32-0.2</f>
        <v>1.44</v>
      </c>
      <c r="H32" s="29">
        <f t="shared" si="4"/>
        <v>1.6800000000000002</v>
      </c>
      <c r="I32" s="38">
        <f t="shared" si="4"/>
        <v>1.9199999999999997</v>
      </c>
      <c r="J32" s="67">
        <f t="shared" si="4"/>
        <v>1.64</v>
      </c>
      <c r="K32" s="29">
        <f t="shared" si="4"/>
        <v>1.8800000000000001</v>
      </c>
      <c r="L32" s="38">
        <f t="shared" si="4"/>
        <v>2.1199999999999997</v>
      </c>
      <c r="M32" s="67">
        <f>'JUGEND-DOSB 2020'!K26*$BC$32</f>
        <v>1.8399999999999999</v>
      </c>
      <c r="N32" s="29">
        <f>'JUGEND-DOSB 2020'!L26*$BC$32</f>
        <v>2.08</v>
      </c>
      <c r="O32" s="38">
        <f>'JUGEND-DOSB 2020'!M26*$BC$32</f>
        <v>2.3199999999999998</v>
      </c>
      <c r="P32" s="67">
        <f>'JUGEND-DOSB 2020'!N26*$BC$32</f>
        <v>2.2399999999999998</v>
      </c>
      <c r="Q32" s="29">
        <f>'JUGEND-DOSB 2020'!O26*$BC$32</f>
        <v>2.4800000000000004</v>
      </c>
      <c r="R32" s="38">
        <f>'JUGEND-DOSB 2020'!P26*$BC$32</f>
        <v>2.72</v>
      </c>
      <c r="S32" s="67">
        <f>'JUGEND-DOSB 2020'!Q26*$BC$32</f>
        <v>2.5600000000000005</v>
      </c>
      <c r="T32" s="29">
        <f>'JUGEND-DOSB 2020'!R26*$BC$32</f>
        <v>2.8000000000000003</v>
      </c>
      <c r="U32" s="38">
        <f>'JUGEND-DOSB 2020'!S26*$BC$32</f>
        <v>3.04</v>
      </c>
      <c r="V32" s="67">
        <f>'JUGEND-DOSB 2020'!T26*$BC$32</f>
        <v>2.72</v>
      </c>
      <c r="W32" s="29">
        <f>'JUGEND-DOSB 2020'!U26*$BC$32</f>
        <v>2.9600000000000004</v>
      </c>
      <c r="X32" s="38">
        <f>'JUGEND-DOSB 2020'!V26*$BC$32</f>
        <v>3.2</v>
      </c>
      <c r="Y32" s="182"/>
      <c r="Z32" s="188"/>
      <c r="AB32" s="902"/>
      <c r="AC32"/>
      <c r="AD32" s="845"/>
      <c r="AE32" s="796"/>
      <c r="AF32" s="105" t="s">
        <v>17</v>
      </c>
      <c r="AG32" s="104" t="s">
        <v>163</v>
      </c>
      <c r="AH32" s="67">
        <f t="shared" ref="AH32:AM32" si="5">AK32-0.2</f>
        <v>1.6800000000000002</v>
      </c>
      <c r="AI32" s="29">
        <f t="shared" si="5"/>
        <v>1.9199999999999997</v>
      </c>
      <c r="AJ32" s="38">
        <f t="shared" si="5"/>
        <v>2.16</v>
      </c>
      <c r="AK32" s="67">
        <f t="shared" si="5"/>
        <v>1.8800000000000001</v>
      </c>
      <c r="AL32" s="29">
        <f t="shared" si="5"/>
        <v>2.1199999999999997</v>
      </c>
      <c r="AM32" s="38">
        <f t="shared" si="5"/>
        <v>2.3600000000000003</v>
      </c>
      <c r="AN32" s="67">
        <f>'JUGEND-DOSB 2020'!K57*$BC$32</f>
        <v>2.08</v>
      </c>
      <c r="AO32" s="29">
        <f>'JUGEND-DOSB 2020'!L57*$BC$32</f>
        <v>2.3199999999999998</v>
      </c>
      <c r="AP32" s="38">
        <f>'JUGEND-DOSB 2020'!M57*$BC$32</f>
        <v>2.5600000000000005</v>
      </c>
      <c r="AQ32" s="67">
        <f>'JUGEND-DOSB 2020'!N57*$BC$32</f>
        <v>2.5600000000000005</v>
      </c>
      <c r="AR32" s="29">
        <f>'JUGEND-DOSB 2020'!O57*$BC$32</f>
        <v>2.8000000000000003</v>
      </c>
      <c r="AS32" s="38">
        <f>'JUGEND-DOSB 2020'!P57*$BC$32</f>
        <v>3.04</v>
      </c>
      <c r="AT32" s="67">
        <f>'JUGEND-DOSB 2020'!Q57*$BC$32</f>
        <v>3.04</v>
      </c>
      <c r="AU32" s="29">
        <f>'JUGEND-DOSB 2020'!R57*$BC$32</f>
        <v>3.28</v>
      </c>
      <c r="AV32" s="38">
        <f>'JUGEND-DOSB 2020'!S57*$BC$32</f>
        <v>3.5200000000000005</v>
      </c>
      <c r="AW32" s="67">
        <f>'JUGEND-DOSB 2020'!T57*$BC$32</f>
        <v>3.44</v>
      </c>
      <c r="AX32" s="29">
        <f>'JUGEND-DOSB 2020'!U57*$BC$32</f>
        <v>3.6799999999999997</v>
      </c>
      <c r="AY32" s="38">
        <f>'JUGEND-DOSB 2020'!V57*$BC$32</f>
        <v>3.9200000000000004</v>
      </c>
      <c r="AZ32" s="182"/>
      <c r="BA32" s="188"/>
      <c r="BC32" s="143">
        <v>0.8</v>
      </c>
      <c r="BD32" s="146" t="s">
        <v>163</v>
      </c>
    </row>
    <row r="33" spans="1:56" ht="17.100000000000001" customHeight="1" x14ac:dyDescent="0.2">
      <c r="A33" s="902"/>
      <c r="B33"/>
      <c r="C33" s="845"/>
      <c r="D33" s="796"/>
      <c r="E33" s="801" t="s">
        <v>21</v>
      </c>
      <c r="F33" s="793" t="s">
        <v>159</v>
      </c>
      <c r="G33" s="782" t="s">
        <v>424</v>
      </c>
      <c r="H33" s="783"/>
      <c r="I33" s="783"/>
      <c r="J33" s="783"/>
      <c r="K33" s="783"/>
      <c r="L33" s="783"/>
      <c r="M33" s="783"/>
      <c r="N33" s="783"/>
      <c r="O33" s="784"/>
      <c r="P33" s="782" t="s">
        <v>425</v>
      </c>
      <c r="Q33" s="783"/>
      <c r="R33" s="783"/>
      <c r="S33" s="783"/>
      <c r="T33" s="783"/>
      <c r="U33" s="783"/>
      <c r="V33" s="783"/>
      <c r="W33" s="783"/>
      <c r="X33" s="784"/>
      <c r="Y33" s="182"/>
      <c r="Z33" s="188"/>
      <c r="AB33" s="902"/>
      <c r="AC33"/>
      <c r="AD33" s="845"/>
      <c r="AE33" s="796"/>
      <c r="AF33" s="801" t="s">
        <v>21</v>
      </c>
      <c r="AG33" s="793" t="s">
        <v>159</v>
      </c>
      <c r="AH33" s="782" t="s">
        <v>424</v>
      </c>
      <c r="AI33" s="783"/>
      <c r="AJ33" s="783"/>
      <c r="AK33" s="783"/>
      <c r="AL33" s="783"/>
      <c r="AM33" s="783"/>
      <c r="AN33" s="783"/>
      <c r="AO33" s="783"/>
      <c r="AP33" s="784"/>
      <c r="AQ33" s="782" t="s">
        <v>425</v>
      </c>
      <c r="AR33" s="783"/>
      <c r="AS33" s="783"/>
      <c r="AT33" s="783"/>
      <c r="AU33" s="783"/>
      <c r="AV33" s="783"/>
      <c r="AW33" s="783"/>
      <c r="AX33" s="783"/>
      <c r="AY33" s="784"/>
      <c r="AZ33" s="182"/>
      <c r="BA33" s="188"/>
      <c r="BD33" s="148"/>
    </row>
    <row r="34" spans="1:56" ht="17.100000000000001" customHeight="1" x14ac:dyDescent="0.2">
      <c r="A34" s="902"/>
      <c r="B34"/>
      <c r="C34" s="845"/>
      <c r="D34" s="796"/>
      <c r="E34" s="792"/>
      <c r="F34" s="794"/>
      <c r="G34" s="42">
        <v>10</v>
      </c>
      <c r="H34" s="43">
        <v>15</v>
      </c>
      <c r="I34" s="135">
        <v>20</v>
      </c>
      <c r="J34" s="42">
        <v>10</v>
      </c>
      <c r="K34" s="43">
        <v>15</v>
      </c>
      <c r="L34" s="135">
        <v>20</v>
      </c>
      <c r="M34" s="42">
        <v>10</v>
      </c>
      <c r="N34" s="43">
        <v>15</v>
      </c>
      <c r="O34" s="135">
        <v>20</v>
      </c>
      <c r="P34" s="42">
        <v>10</v>
      </c>
      <c r="Q34" s="43">
        <v>15</v>
      </c>
      <c r="R34" s="135">
        <v>20</v>
      </c>
      <c r="S34" s="42">
        <v>10</v>
      </c>
      <c r="T34" s="43">
        <v>15</v>
      </c>
      <c r="U34" s="135">
        <v>20</v>
      </c>
      <c r="V34" s="42">
        <v>10</v>
      </c>
      <c r="W34" s="43">
        <v>15</v>
      </c>
      <c r="X34" s="135">
        <v>20</v>
      </c>
      <c r="Y34" s="182"/>
      <c r="Z34" s="188"/>
      <c r="AB34" s="902"/>
      <c r="AC34"/>
      <c r="AD34" s="845"/>
      <c r="AE34" s="796"/>
      <c r="AF34" s="792"/>
      <c r="AG34" s="794"/>
      <c r="AH34" s="42">
        <v>10</v>
      </c>
      <c r="AI34" s="43">
        <v>15</v>
      </c>
      <c r="AJ34" s="135">
        <v>20</v>
      </c>
      <c r="AK34" s="42">
        <v>10</v>
      </c>
      <c r="AL34" s="43">
        <v>15</v>
      </c>
      <c r="AM34" s="135">
        <v>20</v>
      </c>
      <c r="AN34" s="42">
        <v>10</v>
      </c>
      <c r="AO34" s="43">
        <v>15</v>
      </c>
      <c r="AP34" s="135">
        <v>20</v>
      </c>
      <c r="AQ34" s="42">
        <v>10</v>
      </c>
      <c r="AR34" s="43">
        <v>15</v>
      </c>
      <c r="AS34" s="135">
        <v>20</v>
      </c>
      <c r="AT34" s="42">
        <v>10</v>
      </c>
      <c r="AU34" s="43">
        <v>15</v>
      </c>
      <c r="AV34" s="135">
        <v>20</v>
      </c>
      <c r="AW34" s="42">
        <v>10</v>
      </c>
      <c r="AX34" s="43">
        <v>15</v>
      </c>
      <c r="AY34" s="135">
        <v>20</v>
      </c>
      <c r="AZ34" s="182"/>
      <c r="BA34" s="188"/>
      <c r="BD34" s="148"/>
    </row>
    <row r="35" spans="1:56" ht="17.100000000000001" customHeight="1" x14ac:dyDescent="0.2">
      <c r="A35" s="902"/>
      <c r="B35"/>
      <c r="C35" s="923"/>
      <c r="D35" s="796"/>
      <c r="E35" s="983" t="s">
        <v>22</v>
      </c>
      <c r="F35" s="855" t="s">
        <v>601</v>
      </c>
      <c r="G35" s="850" t="s">
        <v>557</v>
      </c>
      <c r="H35" s="850"/>
      <c r="I35" s="850"/>
      <c r="J35" s="850"/>
      <c r="K35" s="850"/>
      <c r="L35" s="850"/>
      <c r="M35" s="850"/>
      <c r="N35" s="850"/>
      <c r="O35" s="850"/>
      <c r="P35" s="782" t="s">
        <v>203</v>
      </c>
      <c r="Q35" s="783"/>
      <c r="R35" s="783"/>
      <c r="S35" s="783"/>
      <c r="T35" s="783"/>
      <c r="U35" s="783"/>
      <c r="V35" s="783"/>
      <c r="W35" s="783"/>
      <c r="X35" s="784"/>
      <c r="Y35" s="182"/>
      <c r="Z35" s="188"/>
      <c r="AB35" s="902"/>
      <c r="AC35"/>
      <c r="AD35" s="845"/>
      <c r="AE35" s="796"/>
      <c r="AF35" s="983" t="s">
        <v>22</v>
      </c>
      <c r="AG35" s="855" t="s">
        <v>601</v>
      </c>
      <c r="AH35" s="850" t="s">
        <v>557</v>
      </c>
      <c r="AI35" s="850"/>
      <c r="AJ35" s="850"/>
      <c r="AK35" s="850"/>
      <c r="AL35" s="850"/>
      <c r="AM35" s="850"/>
      <c r="AN35" s="850"/>
      <c r="AO35" s="850"/>
      <c r="AP35" s="850"/>
      <c r="AQ35" s="782" t="s">
        <v>203</v>
      </c>
      <c r="AR35" s="783"/>
      <c r="AS35" s="783"/>
      <c r="AT35" s="783"/>
      <c r="AU35" s="783"/>
      <c r="AV35" s="783"/>
      <c r="AW35" s="783"/>
      <c r="AX35" s="783"/>
      <c r="AY35" s="784"/>
      <c r="AZ35" s="182"/>
      <c r="BA35" s="188"/>
      <c r="BD35" s="148"/>
    </row>
    <row r="36" spans="1:56" ht="17.100000000000001" customHeight="1" thickBot="1" x14ac:dyDescent="0.25">
      <c r="A36" s="902"/>
      <c r="B36"/>
      <c r="C36" s="923"/>
      <c r="D36" s="796"/>
      <c r="E36" s="996"/>
      <c r="F36" s="794"/>
      <c r="G36" s="529">
        <f>'JUGEND-DOSB 2020'!E28*$BC$36</f>
        <v>10.8</v>
      </c>
      <c r="H36" s="529">
        <f>'JUGEND-DOSB 2020'!F28*$BC$36</f>
        <v>13.5</v>
      </c>
      <c r="I36" s="530">
        <f>'JUGEND-DOSB 2020'!G28*$BC$36</f>
        <v>18.900000000000002</v>
      </c>
      <c r="J36" s="169">
        <f>'JUGEND-DOSB 2020'!H28*$BC$36</f>
        <v>16.2</v>
      </c>
      <c r="K36" s="529">
        <f>'JUGEND-DOSB 2020'!I28*$BC$36</f>
        <v>18.900000000000002</v>
      </c>
      <c r="L36" s="530">
        <f>'JUGEND-DOSB 2020'!J28*$BC$36</f>
        <v>24.3</v>
      </c>
      <c r="M36" s="169">
        <f>'JUGEND-DOSB 2020'!K28*$BC$36</f>
        <v>24.3</v>
      </c>
      <c r="N36" s="529">
        <f>'JUGEND-DOSB 2020'!L28*$BC$36</f>
        <v>27</v>
      </c>
      <c r="O36" s="530">
        <f>'JUGEND-DOSB 2020'!M28*$BC$36</f>
        <v>32.4</v>
      </c>
      <c r="P36" s="37">
        <f>'JUGEND-DOSB 2020'!N28*$BC$36</f>
        <v>15.3</v>
      </c>
      <c r="Q36" s="19">
        <f>'JUGEND-DOSB 2020'!O28*$BC$36</f>
        <v>17.55</v>
      </c>
      <c r="R36" s="21">
        <f>'JUGEND-DOSB 2020'!P28*$BC$36</f>
        <v>19.8</v>
      </c>
      <c r="S36" s="63">
        <f>'JUGEND-DOSB 2020'!Q28*$BC$36</f>
        <v>17.55</v>
      </c>
      <c r="T36" s="19">
        <f>'JUGEND-DOSB 2020'!R28*$BC$36</f>
        <v>20.25</v>
      </c>
      <c r="U36" s="21">
        <f>'JUGEND-DOSB 2020'!S28*$BC$36</f>
        <v>22.95</v>
      </c>
      <c r="V36" s="63">
        <f>'JUGEND-DOSB 2020'!T28*$BC$36</f>
        <v>19.8</v>
      </c>
      <c r="W36" s="19">
        <f>'JUGEND-DOSB 2020'!U28*$BC$36</f>
        <v>22.5</v>
      </c>
      <c r="X36" s="21">
        <f>'JUGEND-DOSB 2020'!V28*$BC$36</f>
        <v>25.2</v>
      </c>
      <c r="Y36" s="186"/>
      <c r="Z36" s="187"/>
      <c r="AB36" s="902"/>
      <c r="AC36"/>
      <c r="AD36" s="845"/>
      <c r="AE36" s="796"/>
      <c r="AF36" s="996"/>
      <c r="AG36" s="794"/>
      <c r="AH36" s="529">
        <f>'JUGEND-DOSB 2020'!E59*$BC$36</f>
        <v>13.5</v>
      </c>
      <c r="AI36" s="529">
        <f>'JUGEND-DOSB 2020'!F59*$BC$36</f>
        <v>16.2</v>
      </c>
      <c r="AJ36" s="530">
        <f>'JUGEND-DOSB 2020'!G59*$BC$36</f>
        <v>21.6</v>
      </c>
      <c r="AK36" s="169">
        <f>'JUGEND-DOSB 2020'!H59*$BC$36</f>
        <v>18.900000000000002</v>
      </c>
      <c r="AL36" s="529">
        <f>'JUGEND-DOSB 2020'!I59*$BC$36</f>
        <v>24.3</v>
      </c>
      <c r="AM36" s="530">
        <f>'JUGEND-DOSB 2020'!J59*$BC$36</f>
        <v>29.7</v>
      </c>
      <c r="AN36" s="169">
        <f>'JUGEND-DOSB 2020'!K59*$BC$36</f>
        <v>29.7</v>
      </c>
      <c r="AO36" s="529">
        <f>'JUGEND-DOSB 2020'!L59*$BC$36</f>
        <v>35.1</v>
      </c>
      <c r="AP36" s="530">
        <f>'JUGEND-DOSB 2020'!M59*$BC$36</f>
        <v>40.5</v>
      </c>
      <c r="AQ36" s="37">
        <f>'JUGEND-DOSB 2020'!N59*$BC$36</f>
        <v>17.55</v>
      </c>
      <c r="AR36" s="115">
        <f>'JUGEND-DOSB 2020'!O59*$BC$36</f>
        <v>21.6</v>
      </c>
      <c r="AS36" s="116">
        <f>'JUGEND-DOSB 2020'!P59*$BC$36</f>
        <v>24.75</v>
      </c>
      <c r="AT36" s="117">
        <f>'JUGEND-DOSB 2020'!Q59*$BC$36</f>
        <v>21.150000000000002</v>
      </c>
      <c r="AU36" s="115">
        <f>'JUGEND-DOSB 2020'!R59*$BC$36</f>
        <v>25.2</v>
      </c>
      <c r="AV36" s="116">
        <f>'JUGEND-DOSB 2020'!S59*$BC$36</f>
        <v>28.8</v>
      </c>
      <c r="AW36" s="117">
        <f>'JUGEND-DOSB 2020'!T59*$BC$36</f>
        <v>24.75</v>
      </c>
      <c r="AX36" s="115">
        <f>'JUGEND-DOSB 2020'!U59*$BC$36</f>
        <v>28.8</v>
      </c>
      <c r="AY36" s="116">
        <f>'JUGEND-DOSB 2020'!V59*$BC$36</f>
        <v>32.85</v>
      </c>
      <c r="AZ36" s="186"/>
      <c r="BA36" s="187"/>
      <c r="BC36" s="143">
        <v>0.9</v>
      </c>
      <c r="BD36" s="146" t="s">
        <v>520</v>
      </c>
    </row>
    <row r="37" spans="1:56" s="44" customFormat="1" ht="19.5" customHeight="1" thickBot="1" x14ac:dyDescent="0.3">
      <c r="A37" s="853" t="s">
        <v>495</v>
      </c>
      <c r="B37"/>
      <c r="C37" s="905" t="s">
        <v>51</v>
      </c>
      <c r="D37" s="906"/>
      <c r="E37" s="907"/>
      <c r="F37" s="907"/>
      <c r="G37" s="907" t="s">
        <v>616</v>
      </c>
      <c r="H37" s="907"/>
      <c r="I37" s="907"/>
      <c r="J37" s="907"/>
      <c r="K37" s="907"/>
      <c r="L37" s="907"/>
      <c r="M37" s="907"/>
      <c r="N37" s="907"/>
      <c r="O37" s="907"/>
      <c r="P37" s="907"/>
      <c r="Q37" s="907"/>
      <c r="R37" s="908" t="s">
        <v>52</v>
      </c>
      <c r="S37" s="908"/>
      <c r="T37" s="908"/>
      <c r="U37" s="908"/>
      <c r="V37" s="908"/>
      <c r="W37" s="908"/>
      <c r="X37" s="908"/>
      <c r="Y37" s="802" t="s">
        <v>53</v>
      </c>
      <c r="Z37" s="803"/>
      <c r="AB37" s="853" t="s">
        <v>495</v>
      </c>
      <c r="AC37"/>
      <c r="AD37" s="905" t="s">
        <v>51</v>
      </c>
      <c r="AE37" s="906"/>
      <c r="AF37" s="907"/>
      <c r="AG37" s="907"/>
      <c r="AH37" s="907" t="s">
        <v>616</v>
      </c>
      <c r="AI37" s="907"/>
      <c r="AJ37" s="907"/>
      <c r="AK37" s="907"/>
      <c r="AL37" s="907"/>
      <c r="AM37" s="907"/>
      <c r="AN37" s="907"/>
      <c r="AO37" s="907"/>
      <c r="AP37" s="907"/>
      <c r="AQ37" s="907"/>
      <c r="AR37" s="907"/>
      <c r="AS37" s="908" t="s">
        <v>52</v>
      </c>
      <c r="AT37" s="908"/>
      <c r="AU37" s="908"/>
      <c r="AV37" s="908"/>
      <c r="AW37" s="908"/>
      <c r="AX37" s="908"/>
      <c r="AY37" s="908"/>
      <c r="AZ37" s="802" t="s">
        <v>53</v>
      </c>
      <c r="BA37" s="803"/>
      <c r="BC37" s="144"/>
      <c r="BD37" s="147"/>
    </row>
    <row r="38" spans="1:56" ht="15.75" thickBot="1" x14ac:dyDescent="0.25">
      <c r="A38" s="853"/>
      <c r="B38"/>
      <c r="C38" s="914" t="s">
        <v>585</v>
      </c>
      <c r="D38" s="915"/>
      <c r="E38" s="915"/>
      <c r="F38" s="915"/>
      <c r="G38" s="915"/>
      <c r="H38" s="915"/>
      <c r="I38" s="916"/>
      <c r="J38" s="917" t="s">
        <v>68</v>
      </c>
      <c r="K38" s="918"/>
      <c r="L38" s="918"/>
      <c r="M38" s="918"/>
      <c r="N38" s="918"/>
      <c r="O38" s="918"/>
      <c r="P38" s="918"/>
      <c r="Q38" s="919"/>
      <c r="R38" s="920" t="s">
        <v>69</v>
      </c>
      <c r="S38" s="921"/>
      <c r="T38" s="921"/>
      <c r="U38" s="921"/>
      <c r="V38" s="921"/>
      <c r="W38" s="921"/>
      <c r="X38" s="922"/>
      <c r="Y38" s="75" t="s">
        <v>70</v>
      </c>
      <c r="Z38" s="76"/>
      <c r="AA38" s="45"/>
      <c r="AB38" s="853"/>
      <c r="AC38"/>
      <c r="AD38" s="914" t="s">
        <v>585</v>
      </c>
      <c r="AE38" s="915"/>
      <c r="AF38" s="915"/>
      <c r="AG38" s="915"/>
      <c r="AH38" s="915"/>
      <c r="AI38" s="915"/>
      <c r="AJ38" s="916"/>
      <c r="AK38" s="917" t="s">
        <v>68</v>
      </c>
      <c r="AL38" s="918"/>
      <c r="AM38" s="918"/>
      <c r="AN38" s="918"/>
      <c r="AO38" s="918"/>
      <c r="AP38" s="918"/>
      <c r="AQ38" s="918"/>
      <c r="AR38" s="919"/>
      <c r="AS38" s="920" t="s">
        <v>69</v>
      </c>
      <c r="AT38" s="921"/>
      <c r="AU38" s="921"/>
      <c r="AV38" s="921"/>
      <c r="AW38" s="921"/>
      <c r="AX38" s="921"/>
      <c r="AY38" s="922"/>
      <c r="AZ38" s="75" t="s">
        <v>70</v>
      </c>
      <c r="BA38" s="76"/>
      <c r="BB38" s="45"/>
    </row>
    <row r="39" spans="1:56" ht="15" customHeight="1" thickBot="1" x14ac:dyDescent="0.3">
      <c r="A39" s="853"/>
      <c r="B39" s="44"/>
      <c r="C39" s="909" t="s">
        <v>71</v>
      </c>
      <c r="D39" s="910"/>
      <c r="E39" s="910"/>
      <c r="F39" s="910"/>
      <c r="G39" s="910"/>
      <c r="H39" s="910"/>
      <c r="I39" s="77"/>
      <c r="J39" s="911"/>
      <c r="K39" s="912"/>
      <c r="L39" s="912"/>
      <c r="M39" s="912"/>
      <c r="N39" s="912"/>
      <c r="O39" s="912"/>
      <c r="P39" s="912"/>
      <c r="Q39" s="913"/>
      <c r="R39" s="898" t="s">
        <v>72</v>
      </c>
      <c r="S39" s="899"/>
      <c r="T39" s="810"/>
      <c r="U39" s="810"/>
      <c r="V39" s="810"/>
      <c r="W39" s="810"/>
      <c r="X39" s="811"/>
      <c r="Y39" s="75" t="s">
        <v>73</v>
      </c>
      <c r="Z39" s="78" t="s">
        <v>54</v>
      </c>
      <c r="AA39" s="45"/>
      <c r="AB39" s="853"/>
      <c r="AC39" s="44"/>
      <c r="AD39" s="909" t="s">
        <v>71</v>
      </c>
      <c r="AE39" s="910"/>
      <c r="AF39" s="910"/>
      <c r="AG39" s="910"/>
      <c r="AH39" s="910"/>
      <c r="AI39" s="910"/>
      <c r="AJ39" s="77"/>
      <c r="AK39" s="911"/>
      <c r="AL39" s="912"/>
      <c r="AM39" s="912"/>
      <c r="AN39" s="912"/>
      <c r="AO39" s="912"/>
      <c r="AP39" s="912"/>
      <c r="AQ39" s="912"/>
      <c r="AR39" s="913"/>
      <c r="AS39" s="898" t="s">
        <v>72</v>
      </c>
      <c r="AT39" s="899"/>
      <c r="AU39" s="810"/>
      <c r="AV39" s="810"/>
      <c r="AW39" s="810"/>
      <c r="AX39" s="810"/>
      <c r="AY39" s="811"/>
      <c r="AZ39" s="75" t="s">
        <v>73</v>
      </c>
      <c r="BA39" s="78" t="s">
        <v>54</v>
      </c>
      <c r="BB39" s="45"/>
    </row>
    <row r="40" spans="1:56" ht="15" customHeight="1" thickBot="1" x14ac:dyDescent="0.25">
      <c r="A40" s="853"/>
      <c r="B40"/>
      <c r="C40" s="812" t="s">
        <v>74</v>
      </c>
      <c r="D40" s="813"/>
      <c r="E40" s="813"/>
      <c r="F40" s="813"/>
      <c r="G40" s="813"/>
      <c r="H40" s="813"/>
      <c r="I40" s="77"/>
      <c r="J40" s="807"/>
      <c r="K40" s="808"/>
      <c r="L40" s="808"/>
      <c r="M40" s="808"/>
      <c r="N40" s="808"/>
      <c r="O40" s="808"/>
      <c r="P40" s="808"/>
      <c r="Q40" s="809"/>
      <c r="R40" s="898" t="s">
        <v>75</v>
      </c>
      <c r="S40" s="899"/>
      <c r="T40" s="810"/>
      <c r="U40" s="810"/>
      <c r="V40" s="810"/>
      <c r="W40" s="810"/>
      <c r="X40" s="811"/>
      <c r="Y40" s="75" t="s">
        <v>76</v>
      </c>
      <c r="Z40" s="79"/>
      <c r="AA40" s="45"/>
      <c r="AB40" s="853"/>
      <c r="AC40"/>
      <c r="AD40" s="812" t="s">
        <v>74</v>
      </c>
      <c r="AE40" s="813"/>
      <c r="AF40" s="813"/>
      <c r="AG40" s="813"/>
      <c r="AH40" s="813"/>
      <c r="AI40" s="813"/>
      <c r="AJ40" s="77"/>
      <c r="AK40" s="807"/>
      <c r="AL40" s="808"/>
      <c r="AM40" s="808"/>
      <c r="AN40" s="808"/>
      <c r="AO40" s="808"/>
      <c r="AP40" s="808"/>
      <c r="AQ40" s="808"/>
      <c r="AR40" s="809"/>
      <c r="AS40" s="898" t="s">
        <v>75</v>
      </c>
      <c r="AT40" s="899"/>
      <c r="AU40" s="810"/>
      <c r="AV40" s="810"/>
      <c r="AW40" s="810"/>
      <c r="AX40" s="810"/>
      <c r="AY40" s="811"/>
      <c r="AZ40" s="75" t="s">
        <v>76</v>
      </c>
      <c r="BA40" s="79"/>
      <c r="BB40" s="45"/>
    </row>
    <row r="41" spans="1:56" ht="15.75" thickBot="1" x14ac:dyDescent="0.25">
      <c r="A41" s="853"/>
      <c r="B41"/>
      <c r="C41" s="812" t="s">
        <v>518</v>
      </c>
      <c r="D41" s="813"/>
      <c r="E41" s="813"/>
      <c r="F41" s="813"/>
      <c r="G41" s="813"/>
      <c r="H41" s="813"/>
      <c r="I41" s="77"/>
      <c r="J41" s="814"/>
      <c r="K41" s="815"/>
      <c r="L41" s="815"/>
      <c r="M41" s="815"/>
      <c r="N41" s="815"/>
      <c r="O41" s="815"/>
      <c r="P41" s="815"/>
      <c r="Q41" s="816"/>
      <c r="R41" s="898" t="s">
        <v>77</v>
      </c>
      <c r="S41" s="899"/>
      <c r="T41" s="810"/>
      <c r="U41" s="810"/>
      <c r="V41" s="810"/>
      <c r="W41" s="810"/>
      <c r="X41" s="811"/>
      <c r="Y41" s="75" t="s">
        <v>78</v>
      </c>
      <c r="Z41" s="79"/>
      <c r="AA41" s="45"/>
      <c r="AB41" s="853"/>
      <c r="AC41"/>
      <c r="AD41" s="812" t="s">
        <v>518</v>
      </c>
      <c r="AE41" s="813"/>
      <c r="AF41" s="813"/>
      <c r="AG41" s="813"/>
      <c r="AH41" s="813"/>
      <c r="AI41" s="813"/>
      <c r="AJ41" s="77"/>
      <c r="AK41" s="814"/>
      <c r="AL41" s="815"/>
      <c r="AM41" s="815"/>
      <c r="AN41" s="815"/>
      <c r="AO41" s="815"/>
      <c r="AP41" s="815"/>
      <c r="AQ41" s="815"/>
      <c r="AR41" s="816"/>
      <c r="AS41" s="898" t="s">
        <v>77</v>
      </c>
      <c r="AT41" s="899"/>
      <c r="AU41" s="810"/>
      <c r="AV41" s="810"/>
      <c r="AW41" s="810"/>
      <c r="AX41" s="810"/>
      <c r="AY41" s="811"/>
      <c r="AZ41" s="75" t="s">
        <v>78</v>
      </c>
      <c r="BA41" s="79"/>
      <c r="BB41" s="45"/>
    </row>
    <row r="42" spans="1:56" ht="15.75" thickBot="1" x14ac:dyDescent="0.25">
      <c r="A42" s="853"/>
      <c r="B42"/>
      <c r="C42" s="812" t="s">
        <v>586</v>
      </c>
      <c r="D42" s="813"/>
      <c r="E42" s="813"/>
      <c r="F42" s="813"/>
      <c r="G42" s="813"/>
      <c r="H42" s="813"/>
      <c r="I42" s="77"/>
      <c r="J42" s="80"/>
      <c r="K42" s="80"/>
      <c r="L42" s="80"/>
      <c r="M42" s="80"/>
      <c r="N42" s="80"/>
      <c r="O42" s="80"/>
      <c r="P42" s="80"/>
      <c r="Q42" s="80"/>
      <c r="R42" s="872" t="s">
        <v>79</v>
      </c>
      <c r="S42" s="873"/>
      <c r="T42" s="874"/>
      <c r="U42" s="874"/>
      <c r="V42" s="874"/>
      <c r="W42" s="874"/>
      <c r="X42" s="875"/>
      <c r="Y42" s="81"/>
      <c r="Z42" s="82"/>
      <c r="AA42" s="45"/>
      <c r="AB42" s="853"/>
      <c r="AC42"/>
      <c r="AD42" s="812" t="s">
        <v>586</v>
      </c>
      <c r="AE42" s="813"/>
      <c r="AF42" s="813"/>
      <c r="AG42" s="813"/>
      <c r="AH42" s="813"/>
      <c r="AI42" s="813"/>
      <c r="AJ42" s="77"/>
      <c r="AK42" s="80"/>
      <c r="AL42" s="80"/>
      <c r="AM42" s="80"/>
      <c r="AN42" s="80"/>
      <c r="AO42" s="80"/>
      <c r="AP42" s="80"/>
      <c r="AQ42" s="80"/>
      <c r="AR42" s="80"/>
      <c r="AS42" s="872" t="s">
        <v>79</v>
      </c>
      <c r="AT42" s="873"/>
      <c r="AU42" s="874"/>
      <c r="AV42" s="874"/>
      <c r="AW42" s="874"/>
      <c r="AX42" s="874"/>
      <c r="AY42" s="875"/>
      <c r="AZ42" s="81"/>
      <c r="BA42" s="82"/>
      <c r="BB42" s="45"/>
    </row>
    <row r="43" spans="1:56" ht="15" customHeight="1" x14ac:dyDescent="0.2">
      <c r="A43" s="904">
        <v>23</v>
      </c>
      <c r="B43"/>
      <c r="C43" s="841" t="s">
        <v>587</v>
      </c>
      <c r="D43" s="813"/>
      <c r="E43" s="813"/>
      <c r="F43" s="813"/>
      <c r="G43" s="813"/>
      <c r="H43" s="813"/>
      <c r="I43" s="77"/>
      <c r="U43" s="45"/>
      <c r="W43" s="781" t="s">
        <v>632</v>
      </c>
      <c r="X43" s="781"/>
      <c r="Y43" s="781"/>
      <c r="Z43" s="781"/>
      <c r="AB43" s="904">
        <f>A43+1</f>
        <v>24</v>
      </c>
      <c r="AC43"/>
      <c r="AD43" s="841" t="s">
        <v>587</v>
      </c>
      <c r="AE43" s="813"/>
      <c r="AF43" s="813"/>
      <c r="AG43" s="813"/>
      <c r="AH43" s="813"/>
      <c r="AI43" s="813"/>
      <c r="AJ43" s="77"/>
      <c r="AV43" s="45"/>
      <c r="AX43" s="781" t="s">
        <v>663</v>
      </c>
      <c r="AY43" s="781"/>
      <c r="AZ43" s="781"/>
      <c r="BA43" s="781"/>
    </row>
    <row r="44" spans="1:56" ht="13.5" customHeight="1" thickBot="1" x14ac:dyDescent="0.25">
      <c r="A44" s="904"/>
      <c r="B44"/>
      <c r="C44" s="804" t="s">
        <v>80</v>
      </c>
      <c r="D44" s="805"/>
      <c r="E44" s="805"/>
      <c r="F44" s="805"/>
      <c r="G44" s="805"/>
      <c r="H44" s="805"/>
      <c r="I44" s="806"/>
      <c r="W44" s="781"/>
      <c r="X44" s="781"/>
      <c r="Y44" s="781"/>
      <c r="Z44" s="781"/>
      <c r="AB44" s="904"/>
      <c r="AC44"/>
      <c r="AD44" s="804" t="s">
        <v>80</v>
      </c>
      <c r="AE44" s="805"/>
      <c r="AF44" s="805"/>
      <c r="AG44" s="805"/>
      <c r="AH44" s="805"/>
      <c r="AI44" s="805"/>
      <c r="AJ44" s="806"/>
      <c r="AX44" s="781"/>
      <c r="AY44" s="781"/>
      <c r="AZ44" s="781"/>
      <c r="BA44" s="781"/>
    </row>
    <row r="46" spans="1:56" ht="13.5" thickBot="1" x14ac:dyDescent="0.25"/>
    <row r="47" spans="1:56" ht="18" customHeight="1" x14ac:dyDescent="0.25">
      <c r="A47" s="930" t="s">
        <v>496</v>
      </c>
      <c r="B47"/>
      <c r="C47" s="932" t="s">
        <v>584</v>
      </c>
      <c r="D47" s="933"/>
      <c r="E47" s="933"/>
      <c r="F47" s="933"/>
      <c r="G47" s="933"/>
      <c r="H47" s="933"/>
      <c r="I47" s="933"/>
      <c r="J47" s="933"/>
      <c r="K47" s="933"/>
      <c r="L47" s="934"/>
      <c r="M47" s="935" t="s">
        <v>137</v>
      </c>
      <c r="N47" s="935"/>
      <c r="O47" s="935"/>
      <c r="P47" s="935"/>
      <c r="Q47" s="935"/>
      <c r="R47" s="935"/>
      <c r="S47" s="935"/>
      <c r="T47" s="935"/>
      <c r="U47" s="935"/>
      <c r="V47" s="935"/>
      <c r="W47" s="935"/>
      <c r="X47" s="935"/>
      <c r="Y47" s="935"/>
      <c r="Z47" s="1" t="s">
        <v>749</v>
      </c>
      <c r="AB47" s="930" t="s">
        <v>496</v>
      </c>
      <c r="AC47"/>
      <c r="AD47" s="932" t="s">
        <v>584</v>
      </c>
      <c r="AE47" s="933"/>
      <c r="AF47" s="933"/>
      <c r="AG47" s="933"/>
      <c r="AH47" s="933"/>
      <c r="AI47" s="933"/>
      <c r="AJ47" s="933"/>
      <c r="AK47" s="933"/>
      <c r="AL47" s="933"/>
      <c r="AM47" s="934"/>
      <c r="AN47" s="935" t="s">
        <v>143</v>
      </c>
      <c r="AO47" s="935"/>
      <c r="AP47" s="935"/>
      <c r="AQ47" s="935"/>
      <c r="AR47" s="935"/>
      <c r="AS47" s="935"/>
      <c r="AT47" s="935"/>
      <c r="AU47" s="935"/>
      <c r="AV47" s="935"/>
      <c r="AW47" s="935"/>
      <c r="AX47" s="935"/>
      <c r="AY47" s="935"/>
      <c r="AZ47" s="935"/>
      <c r="BA47" s="1" t="s">
        <v>749</v>
      </c>
    </row>
    <row r="48" spans="1:56" x14ac:dyDescent="0.2">
      <c r="A48" s="931"/>
      <c r="B48"/>
      <c r="C48" s="856" t="s">
        <v>1</v>
      </c>
      <c r="D48" s="857"/>
      <c r="E48" s="857"/>
      <c r="F48" s="857"/>
      <c r="G48" s="857"/>
      <c r="H48" s="857"/>
      <c r="I48" s="857"/>
      <c r="J48" s="857"/>
      <c r="K48" s="857"/>
      <c r="L48" s="858"/>
      <c r="M48" s="893" t="s">
        <v>2</v>
      </c>
      <c r="N48" s="893"/>
      <c r="O48" s="893"/>
      <c r="P48" s="893"/>
      <c r="Q48" s="893"/>
      <c r="R48" s="893"/>
      <c r="S48" s="893"/>
      <c r="T48" s="893"/>
      <c r="U48" s="893"/>
      <c r="V48" s="893"/>
      <c r="W48" s="893"/>
      <c r="X48" s="893"/>
      <c r="Y48" s="893" t="s">
        <v>55</v>
      </c>
      <c r="Z48" s="894"/>
      <c r="AB48" s="931"/>
      <c r="AC48"/>
      <c r="AD48" s="856" t="s">
        <v>1</v>
      </c>
      <c r="AE48" s="857"/>
      <c r="AF48" s="857"/>
      <c r="AG48" s="857"/>
      <c r="AH48" s="857"/>
      <c r="AI48" s="857"/>
      <c r="AJ48" s="857"/>
      <c r="AK48" s="857"/>
      <c r="AL48" s="857"/>
      <c r="AM48" s="858"/>
      <c r="AN48" s="893" t="s">
        <v>2</v>
      </c>
      <c r="AO48" s="893"/>
      <c r="AP48" s="893"/>
      <c r="AQ48" s="893"/>
      <c r="AR48" s="893"/>
      <c r="AS48" s="893"/>
      <c r="AT48" s="893"/>
      <c r="AU48" s="893"/>
      <c r="AV48" s="893"/>
      <c r="AW48" s="893"/>
      <c r="AX48" s="893"/>
      <c r="AY48" s="893"/>
      <c r="AZ48" s="893" t="s">
        <v>55</v>
      </c>
      <c r="BA48" s="894"/>
    </row>
    <row r="49" spans="1:57" x14ac:dyDescent="0.2">
      <c r="A49" s="931"/>
      <c r="B49"/>
      <c r="C49" s="856" t="s">
        <v>3</v>
      </c>
      <c r="D49" s="857"/>
      <c r="E49" s="857"/>
      <c r="F49" s="857"/>
      <c r="G49" s="857"/>
      <c r="H49" s="857"/>
      <c r="I49" s="857"/>
      <c r="J49" s="857"/>
      <c r="K49" s="857"/>
      <c r="L49" s="858"/>
      <c r="M49" s="893" t="s">
        <v>4</v>
      </c>
      <c r="N49" s="893"/>
      <c r="O49" s="893"/>
      <c r="P49" s="893"/>
      <c r="Q49" s="893"/>
      <c r="R49" s="893"/>
      <c r="S49" s="893"/>
      <c r="T49" s="893"/>
      <c r="U49" s="893"/>
      <c r="V49" s="893"/>
      <c r="W49" s="893"/>
      <c r="X49" s="893"/>
      <c r="Y49" s="893" t="s">
        <v>5</v>
      </c>
      <c r="Z49" s="894"/>
      <c r="AB49" s="931"/>
      <c r="AC49"/>
      <c r="AD49" s="856" t="s">
        <v>3</v>
      </c>
      <c r="AE49" s="857"/>
      <c r="AF49" s="857"/>
      <c r="AG49" s="857"/>
      <c r="AH49" s="857"/>
      <c r="AI49" s="857"/>
      <c r="AJ49" s="857"/>
      <c r="AK49" s="857"/>
      <c r="AL49" s="857"/>
      <c r="AM49" s="858"/>
      <c r="AN49" s="893" t="s">
        <v>4</v>
      </c>
      <c r="AO49" s="893"/>
      <c r="AP49" s="893"/>
      <c r="AQ49" s="893"/>
      <c r="AR49" s="893"/>
      <c r="AS49" s="893"/>
      <c r="AT49" s="893"/>
      <c r="AU49" s="893"/>
      <c r="AV49" s="893"/>
      <c r="AW49" s="893"/>
      <c r="AX49" s="893"/>
      <c r="AY49" s="893"/>
      <c r="AZ49" s="893" t="s">
        <v>5</v>
      </c>
      <c r="BA49" s="894"/>
    </row>
    <row r="50" spans="1:57" x14ac:dyDescent="0.2">
      <c r="A50" s="931"/>
      <c r="B50"/>
      <c r="C50" s="856" t="s">
        <v>56</v>
      </c>
      <c r="D50" s="867"/>
      <c r="E50" s="867"/>
      <c r="F50" s="868"/>
      <c r="G50" s="869" t="s">
        <v>57</v>
      </c>
      <c r="H50" s="870"/>
      <c r="I50" s="870"/>
      <c r="J50" s="870"/>
      <c r="K50" s="870"/>
      <c r="L50" s="870"/>
      <c r="M50" s="870"/>
      <c r="N50" s="870"/>
      <c r="O50" s="870"/>
      <c r="P50" s="870"/>
      <c r="Q50" s="870"/>
      <c r="R50" s="870"/>
      <c r="S50" s="870"/>
      <c r="T50" s="870"/>
      <c r="U50" s="870"/>
      <c r="V50" s="870"/>
      <c r="W50" s="870"/>
      <c r="X50" s="871"/>
      <c r="Y50" s="47"/>
      <c r="Z50" s="48"/>
      <c r="AB50" s="931"/>
      <c r="AC50"/>
      <c r="AD50" s="856" t="s">
        <v>56</v>
      </c>
      <c r="AE50" s="867"/>
      <c r="AF50" s="867"/>
      <c r="AG50" s="868"/>
      <c r="AH50" s="869" t="s">
        <v>57</v>
      </c>
      <c r="AI50" s="870"/>
      <c r="AJ50" s="870"/>
      <c r="AK50" s="870"/>
      <c r="AL50" s="870"/>
      <c r="AM50" s="870"/>
      <c r="AN50" s="870"/>
      <c r="AO50" s="870"/>
      <c r="AP50" s="870"/>
      <c r="AQ50" s="870"/>
      <c r="AR50" s="870"/>
      <c r="AS50" s="870"/>
      <c r="AT50" s="870"/>
      <c r="AU50" s="870"/>
      <c r="AV50" s="870"/>
      <c r="AW50" s="870"/>
      <c r="AX50" s="870"/>
      <c r="AY50" s="871"/>
      <c r="AZ50" s="47"/>
      <c r="BA50" s="48"/>
    </row>
    <row r="51" spans="1:57" ht="15.75" x14ac:dyDescent="0.25">
      <c r="A51" s="931"/>
      <c r="B51"/>
      <c r="C51" s="838" t="s">
        <v>508</v>
      </c>
      <c r="D51" s="839"/>
      <c r="E51" s="839"/>
      <c r="F51" s="840"/>
      <c r="G51" s="817" t="s">
        <v>617</v>
      </c>
      <c r="H51" s="818"/>
      <c r="I51" s="818"/>
      <c r="J51" s="818"/>
      <c r="K51" s="819"/>
      <c r="L51" s="851" t="s">
        <v>604</v>
      </c>
      <c r="M51" s="851"/>
      <c r="N51" s="851"/>
      <c r="O51" s="851"/>
      <c r="P51" s="851"/>
      <c r="Q51" s="851"/>
      <c r="R51" s="851"/>
      <c r="S51" s="851"/>
      <c r="T51" s="851"/>
      <c r="U51" s="851"/>
      <c r="V51" s="851"/>
      <c r="W51" s="851"/>
      <c r="X51" s="851"/>
      <c r="Y51" s="851"/>
      <c r="Z51" s="852"/>
      <c r="AB51" s="931"/>
      <c r="AC51"/>
      <c r="AD51" s="838" t="s">
        <v>508</v>
      </c>
      <c r="AE51" s="839"/>
      <c r="AF51" s="839"/>
      <c r="AG51" s="840"/>
      <c r="AH51" s="817" t="s">
        <v>617</v>
      </c>
      <c r="AI51" s="818"/>
      <c r="AJ51" s="818"/>
      <c r="AK51" s="818"/>
      <c r="AL51" s="819"/>
      <c r="AM51" s="851" t="s">
        <v>604</v>
      </c>
      <c r="AN51" s="851"/>
      <c r="AO51" s="851"/>
      <c r="AP51" s="851"/>
      <c r="AQ51" s="851"/>
      <c r="AR51" s="851"/>
      <c r="AS51" s="851"/>
      <c r="AT51" s="851"/>
      <c r="AU51" s="851"/>
      <c r="AV51" s="851"/>
      <c r="AW51" s="851"/>
      <c r="AX51" s="851"/>
      <c r="AY51" s="851"/>
      <c r="AZ51" s="851"/>
      <c r="BA51" s="852"/>
    </row>
    <row r="52" spans="1:57" ht="15.6" customHeight="1" x14ac:dyDescent="0.2">
      <c r="A52" s="931"/>
      <c r="B52"/>
      <c r="C52" s="856"/>
      <c r="D52" s="857"/>
      <c r="E52" s="857"/>
      <c r="F52" s="858"/>
      <c r="G52" s="817" t="s">
        <v>618</v>
      </c>
      <c r="H52" s="818"/>
      <c r="I52" s="818"/>
      <c r="J52" s="818"/>
      <c r="K52" s="819"/>
      <c r="L52" s="883" t="s">
        <v>6</v>
      </c>
      <c r="M52" s="883"/>
      <c r="N52" s="884"/>
      <c r="O52" s="884"/>
      <c r="P52" s="884"/>
      <c r="Q52" s="884"/>
      <c r="R52" s="883" t="s">
        <v>7</v>
      </c>
      <c r="S52" s="883"/>
      <c r="T52" s="883"/>
      <c r="U52" s="883"/>
      <c r="V52" s="883"/>
      <c r="W52" s="858" t="s">
        <v>689</v>
      </c>
      <c r="X52" s="893"/>
      <c r="Y52" s="893"/>
      <c r="Z52" s="894"/>
      <c r="AB52" s="931"/>
      <c r="AC52"/>
      <c r="AD52" s="856"/>
      <c r="AE52" s="857"/>
      <c r="AF52" s="857"/>
      <c r="AG52" s="858"/>
      <c r="AH52" s="817" t="s">
        <v>618</v>
      </c>
      <c r="AI52" s="818"/>
      <c r="AJ52" s="818"/>
      <c r="AK52" s="818"/>
      <c r="AL52" s="819"/>
      <c r="AM52" s="883" t="s">
        <v>6</v>
      </c>
      <c r="AN52" s="883"/>
      <c r="AO52" s="884"/>
      <c r="AP52" s="884"/>
      <c r="AQ52" s="884"/>
      <c r="AR52" s="884"/>
      <c r="AS52" s="883" t="s">
        <v>7</v>
      </c>
      <c r="AT52" s="883"/>
      <c r="AU52" s="883"/>
      <c r="AV52" s="883"/>
      <c r="AW52" s="883"/>
      <c r="AX52" s="858" t="s">
        <v>689</v>
      </c>
      <c r="AY52" s="893"/>
      <c r="AZ52" s="893"/>
      <c r="BA52" s="894"/>
    </row>
    <row r="53" spans="1:57" ht="16.5" thickBot="1" x14ac:dyDescent="0.3">
      <c r="A53" s="931"/>
      <c r="B53"/>
      <c r="C53" s="856"/>
      <c r="D53" s="857"/>
      <c r="E53" s="857"/>
      <c r="F53" s="858"/>
      <c r="G53" s="50"/>
      <c r="H53" s="51"/>
      <c r="I53" s="51"/>
      <c r="J53" s="51"/>
      <c r="K53" s="52"/>
      <c r="L53" s="846" t="s">
        <v>8</v>
      </c>
      <c r="M53" s="847"/>
      <c r="N53" s="848"/>
      <c r="O53" s="848"/>
      <c r="P53" s="848"/>
      <c r="Q53" s="849"/>
      <c r="R53" s="928"/>
      <c r="S53" s="928"/>
      <c r="T53" s="928"/>
      <c r="U53" s="928"/>
      <c r="V53" s="928"/>
      <c r="W53" s="895"/>
      <c r="X53" s="896"/>
      <c r="Y53" s="896"/>
      <c r="Z53" s="897"/>
      <c r="AB53" s="931"/>
      <c r="AC53"/>
      <c r="AD53" s="856"/>
      <c r="AE53" s="857"/>
      <c r="AF53" s="857"/>
      <c r="AG53" s="858"/>
      <c r="AH53" s="50"/>
      <c r="AI53" s="51"/>
      <c r="AJ53" s="51"/>
      <c r="AK53" s="51"/>
      <c r="AL53" s="52"/>
      <c r="AM53" s="846" t="s">
        <v>8</v>
      </c>
      <c r="AN53" s="847"/>
      <c r="AO53" s="848"/>
      <c r="AP53" s="848"/>
      <c r="AQ53" s="848"/>
      <c r="AR53" s="849"/>
      <c r="AS53" s="928"/>
      <c r="AT53" s="928"/>
      <c r="AU53" s="928"/>
      <c r="AV53" s="928"/>
      <c r="AW53" s="928"/>
      <c r="AX53" s="895"/>
      <c r="AY53" s="896"/>
      <c r="AZ53" s="896"/>
      <c r="BA53" s="897"/>
    </row>
    <row r="54" spans="1:57" ht="13.5" customHeight="1" thickBot="1" x14ac:dyDescent="0.25">
      <c r="A54" s="901" t="s">
        <v>750</v>
      </c>
      <c r="B54"/>
      <c r="C54" s="861"/>
      <c r="D54" s="862"/>
      <c r="E54" s="863"/>
      <c r="F54" s="820" t="s">
        <v>9</v>
      </c>
      <c r="G54" s="829" t="s">
        <v>132</v>
      </c>
      <c r="H54" s="835"/>
      <c r="I54" s="836"/>
      <c r="J54" s="829" t="s">
        <v>133</v>
      </c>
      <c r="K54" s="835"/>
      <c r="L54" s="836"/>
      <c r="M54" s="829" t="s">
        <v>134</v>
      </c>
      <c r="N54" s="830"/>
      <c r="O54" s="831"/>
      <c r="P54" s="829" t="s">
        <v>135</v>
      </c>
      <c r="Q54" s="830"/>
      <c r="R54" s="831"/>
      <c r="S54" s="829" t="s">
        <v>136</v>
      </c>
      <c r="T54" s="830"/>
      <c r="U54" s="831"/>
      <c r="V54" s="842" t="s">
        <v>81</v>
      </c>
      <c r="W54" s="830"/>
      <c r="X54" s="831"/>
      <c r="Y54" s="53" t="s">
        <v>10</v>
      </c>
      <c r="Z54" s="54" t="s">
        <v>60</v>
      </c>
      <c r="AB54" s="901" t="s">
        <v>750</v>
      </c>
      <c r="AC54"/>
      <c r="AD54" s="861"/>
      <c r="AE54" s="862"/>
      <c r="AF54" s="863"/>
      <c r="AG54" s="820" t="s">
        <v>9</v>
      </c>
      <c r="AH54" s="829" t="s">
        <v>132</v>
      </c>
      <c r="AI54" s="835"/>
      <c r="AJ54" s="836"/>
      <c r="AK54" s="829" t="s">
        <v>133</v>
      </c>
      <c r="AL54" s="835"/>
      <c r="AM54" s="836"/>
      <c r="AN54" s="829" t="s">
        <v>134</v>
      </c>
      <c r="AO54" s="830"/>
      <c r="AP54" s="831"/>
      <c r="AQ54" s="829" t="s">
        <v>135</v>
      </c>
      <c r="AR54" s="830"/>
      <c r="AS54" s="831"/>
      <c r="AT54" s="829" t="s">
        <v>136</v>
      </c>
      <c r="AU54" s="830"/>
      <c r="AV54" s="831"/>
      <c r="AW54" s="842" t="s">
        <v>81</v>
      </c>
      <c r="AX54" s="830"/>
      <c r="AY54" s="831"/>
      <c r="AZ54" s="53" t="s">
        <v>10</v>
      </c>
      <c r="BA54" s="54" t="s">
        <v>60</v>
      </c>
    </row>
    <row r="55" spans="1:57" ht="27" customHeight="1" thickBot="1" x14ac:dyDescent="0.25">
      <c r="A55" s="902"/>
      <c r="B55"/>
      <c r="C55" s="864"/>
      <c r="D55" s="865"/>
      <c r="E55" s="866"/>
      <c r="F55" s="821"/>
      <c r="G55" s="155" t="s">
        <v>493</v>
      </c>
      <c r="H55" s="156" t="s">
        <v>494</v>
      </c>
      <c r="I55" s="157" t="s">
        <v>516</v>
      </c>
      <c r="J55" s="155" t="s">
        <v>493</v>
      </c>
      <c r="K55" s="156" t="s">
        <v>494</v>
      </c>
      <c r="L55" s="157" t="s">
        <v>516</v>
      </c>
      <c r="M55" s="155" t="s">
        <v>493</v>
      </c>
      <c r="N55" s="156" t="s">
        <v>494</v>
      </c>
      <c r="O55" s="157" t="s">
        <v>516</v>
      </c>
      <c r="P55" s="155" t="s">
        <v>493</v>
      </c>
      <c r="Q55" s="156" t="s">
        <v>494</v>
      </c>
      <c r="R55" s="157" t="s">
        <v>516</v>
      </c>
      <c r="S55" s="155" t="s">
        <v>493</v>
      </c>
      <c r="T55" s="156" t="s">
        <v>494</v>
      </c>
      <c r="U55" s="157" t="s">
        <v>516</v>
      </c>
      <c r="V55" s="155" t="s">
        <v>493</v>
      </c>
      <c r="W55" s="156" t="s">
        <v>494</v>
      </c>
      <c r="X55" s="157" t="s">
        <v>516</v>
      </c>
      <c r="Y55" s="881" t="s">
        <v>15</v>
      </c>
      <c r="Z55" s="882"/>
      <c r="AB55" s="902"/>
      <c r="AC55"/>
      <c r="AD55" s="864"/>
      <c r="AE55" s="865"/>
      <c r="AF55" s="866"/>
      <c r="AG55" s="821"/>
      <c r="AH55" s="155" t="s">
        <v>493</v>
      </c>
      <c r="AI55" s="156" t="s">
        <v>494</v>
      </c>
      <c r="AJ55" s="157" t="s">
        <v>516</v>
      </c>
      <c r="AK55" s="155" t="s">
        <v>493</v>
      </c>
      <c r="AL55" s="156" t="s">
        <v>494</v>
      </c>
      <c r="AM55" s="157" t="s">
        <v>516</v>
      </c>
      <c r="AN55" s="155" t="s">
        <v>493</v>
      </c>
      <c r="AO55" s="156" t="s">
        <v>494</v>
      </c>
      <c r="AP55" s="157" t="s">
        <v>516</v>
      </c>
      <c r="AQ55" s="155" t="s">
        <v>493</v>
      </c>
      <c r="AR55" s="156" t="s">
        <v>494</v>
      </c>
      <c r="AS55" s="157" t="s">
        <v>516</v>
      </c>
      <c r="AT55" s="155" t="s">
        <v>493</v>
      </c>
      <c r="AU55" s="156" t="s">
        <v>494</v>
      </c>
      <c r="AV55" s="157" t="s">
        <v>516</v>
      </c>
      <c r="AW55" s="155" t="s">
        <v>493</v>
      </c>
      <c r="AX55" s="156" t="s">
        <v>494</v>
      </c>
      <c r="AY55" s="157" t="s">
        <v>516</v>
      </c>
      <c r="AZ55" s="881" t="s">
        <v>15</v>
      </c>
      <c r="BA55" s="882"/>
    </row>
    <row r="56" spans="1:57" ht="18.600000000000001" customHeight="1" x14ac:dyDescent="0.2">
      <c r="A56" s="902"/>
      <c r="B56"/>
      <c r="C56" s="843">
        <v>1</v>
      </c>
      <c r="D56" s="795" t="s">
        <v>64</v>
      </c>
      <c r="E56" s="601" t="s">
        <v>16</v>
      </c>
      <c r="F56" s="55" t="s">
        <v>31</v>
      </c>
      <c r="G56" s="634" t="str">
        <f>TEXT((TIME(0,LEFT('Erwachsene-DOSB 2020'!E7,FIND(":",'Erwachsene-DOSB 2020'!E7)-1),RIGHT('Erwachsene-DOSB 2020'!E7,2)))*$BC$56,"[mm]:ss")</f>
        <v>27:05</v>
      </c>
      <c r="H56" s="635" t="str">
        <f>TEXT((TIME(0,LEFT('Erwachsene-DOSB 2020'!F7,FIND(":",'Erwachsene-DOSB 2020'!F7)-1),RIGHT('Erwachsene-DOSB 2020'!F7,2)))*$BC$56,"[mm]:ss")</f>
        <v>24:29</v>
      </c>
      <c r="I56" s="636" t="str">
        <f>TEXT((TIME(0,LEFT('Erwachsene-DOSB 2020'!G7,FIND(":",'Erwachsene-DOSB 2020'!G7)-1),RIGHT('Erwachsene-DOSB 2020'!G7,2)))*$BC$56,"[mm]:ss")</f>
        <v>21:53</v>
      </c>
      <c r="J56" s="637" t="str">
        <f>TEXT((TIME(0,LEFT('Erwachsene-DOSB 2020'!H7,FIND(":",'Erwachsene-DOSB 2020'!H7)-1),RIGHT('Erwachsene-DOSB 2020'!H7,2)))*$BC$56,"[mm]:ss")</f>
        <v>26:26</v>
      </c>
      <c r="K56" s="635" t="str">
        <f>TEXT((TIME(0,LEFT('Erwachsene-DOSB 2020'!I7,FIND(":",'Erwachsene-DOSB 2020'!I7)-1),RIGHT('Erwachsene-DOSB 2020'!I7,2)))*$BC$56,"[mm]:ss")</f>
        <v>23:50</v>
      </c>
      <c r="L56" s="636" t="str">
        <f>TEXT((TIME(0,LEFT('Erwachsene-DOSB 2020'!J7,FIND(":",'Erwachsene-DOSB 2020'!J7)-1),RIGHT('Erwachsene-DOSB 2020'!J7,2)))*$BC$56,"[mm]:ss")</f>
        <v>21:14</v>
      </c>
      <c r="M56" s="637" t="str">
        <f>TEXT((TIME(0,LEFT('Erwachsene-DOSB 2020'!K7,FIND(":",'Erwachsene-DOSB 2020'!K7)-1),RIGHT('Erwachsene-DOSB 2020'!K7,2)))*$BC$56,"[mm]:ss")</f>
        <v>26:52</v>
      </c>
      <c r="N56" s="635" t="str">
        <f>TEXT((TIME(0,LEFT('Erwachsene-DOSB 2020'!L7,FIND(":",'Erwachsene-DOSB 2020'!L7)-1),RIGHT('Erwachsene-DOSB 2020'!L7,2)))*$BC$56,"[mm]:ss")</f>
        <v>24:16</v>
      </c>
      <c r="O56" s="636" t="str">
        <f>TEXT((TIME(0,LEFT('Erwachsene-DOSB 2020'!M7,FIND(":",'Erwachsene-DOSB 2020'!M7)-1),RIGHT('Erwachsene-DOSB 2020'!M7,2)))*$BC$56,"[mm]:ss")</f>
        <v>21:40</v>
      </c>
      <c r="P56" s="637" t="str">
        <f>TEXT((TIME(0,LEFT('Erwachsene-DOSB 2020'!N7,FIND(":",'Erwachsene-DOSB 2020'!N7)-1),RIGHT('Erwachsene-DOSB 2020'!N7,2)))*$BC$56,"[mm]:ss")</f>
        <v>27:57</v>
      </c>
      <c r="Q56" s="635" t="str">
        <f>TEXT((TIME(0,LEFT('Erwachsene-DOSB 2020'!O7,FIND(":",'Erwachsene-DOSB 2020'!O7)-1),RIGHT('Erwachsene-DOSB 2020'!O7,2)))*$BC$56,"[mm]:ss")</f>
        <v>25:21</v>
      </c>
      <c r="R56" s="636" t="str">
        <f>TEXT((TIME(0,LEFT('Erwachsene-DOSB 2020'!P7,FIND(":",'Erwachsene-DOSB 2020'!P7)-1),RIGHT('Erwachsene-DOSB 2020'!P7,2)))*$BC$56,"[mm]:ss")</f>
        <v>22:45</v>
      </c>
      <c r="S56" s="637" t="str">
        <f>TEXT((TIME(0,LEFT('Erwachsene-DOSB 2020'!Q7,FIND(":",'Erwachsene-DOSB 2020'!Q7)-1),RIGHT('Erwachsene-DOSB 2020'!Q7,2)))*$BC$56,"[mm]:ss")</f>
        <v>28:36</v>
      </c>
      <c r="T56" s="635" t="str">
        <f>TEXT((TIME(0,LEFT('Erwachsene-DOSB 2020'!R7,FIND(":",'Erwachsene-DOSB 2020'!R7)-1),RIGHT('Erwachsene-DOSB 2020'!R7,2)))*$BC$56,"[mm]:ss")</f>
        <v>26:00</v>
      </c>
      <c r="U56" s="636" t="str">
        <f>TEXT((TIME(0,LEFT('Erwachsene-DOSB 2020'!S7,FIND(":",'Erwachsene-DOSB 2020'!S7)-1),RIGHT('Erwachsene-DOSB 2020'!S7,2)))*$BC$56,"[mm]:ss")</f>
        <v>23:24</v>
      </c>
      <c r="V56" s="637" t="str">
        <f>TEXT((TIME(0,LEFT('Erwachsene-DOSB 2020'!T7,FIND(":",'Erwachsene-DOSB 2020'!T7)-1),RIGHT('Erwachsene-DOSB 2020'!T7,2)))*$BC$56,"[mm]:ss")</f>
        <v>29:41</v>
      </c>
      <c r="W56" s="635" t="str">
        <f>TEXT((TIME(0,LEFT('Erwachsene-DOSB 2020'!U7,FIND(":",'Erwachsene-DOSB 2020'!U7)-1),RIGHT('Erwachsene-DOSB 2020'!U7,2)))*$BC$56,"[mm]:ss")</f>
        <v>26:52</v>
      </c>
      <c r="X56" s="636" t="str">
        <f>TEXT((TIME(0,LEFT('Erwachsene-DOSB 2020'!V7,FIND(":",'Erwachsene-DOSB 2020'!V7)-1),RIGHT('Erwachsene-DOSB 2020'!V7,2)))*$BC$56,"[mm]:ss")</f>
        <v>24:03</v>
      </c>
      <c r="Y56" s="180"/>
      <c r="Z56" s="181"/>
      <c r="AB56" s="902"/>
      <c r="AC56"/>
      <c r="AD56" s="843">
        <v>1</v>
      </c>
      <c r="AE56" s="795" t="s">
        <v>64</v>
      </c>
      <c r="AF56" s="601" t="s">
        <v>16</v>
      </c>
      <c r="AG56" s="55" t="s">
        <v>31</v>
      </c>
      <c r="AH56" s="638" t="str">
        <f>TEXT((TIME(0,LEFT('Erwachsene-DOSB 2020'!E39,FIND(":",'Erwachsene-DOSB 2020'!E39)-1),RIGHT('Erwachsene-DOSB 2020'!E39,2)))*$BC$56,"[mm]:ss")</f>
        <v>23:11</v>
      </c>
      <c r="AI56" s="639" t="str">
        <f>TEXT((TIME(0,LEFT('Erwachsene-DOSB 2020'!F39,FIND(":",'Erwachsene-DOSB 2020'!F39)-1),RIGHT('Erwachsene-DOSB 2020'!F39,2)))*$BC$56,"[mm]:ss")</f>
        <v>20:35</v>
      </c>
      <c r="AJ56" s="640" t="str">
        <f>TEXT((TIME(0,LEFT('Erwachsene-DOSB 2020'!G39,FIND(":",'Erwachsene-DOSB 2020'!G39)-1),RIGHT('Erwachsene-DOSB 2020'!G39,2)))*$BC$56,"[mm]:ss")</f>
        <v>17:59</v>
      </c>
      <c r="AK56" s="641" t="str">
        <f>TEXT((TIME(0,LEFT('Erwachsene-DOSB 2020'!H39,FIND(":",'Erwachsene-DOSB 2020'!H39)-1),RIGHT('Erwachsene-DOSB 2020'!H39,2)))*$BC$56,"[mm]:ss")</f>
        <v>22:32</v>
      </c>
      <c r="AL56" s="639" t="str">
        <f>TEXT((TIME(0,LEFT('Erwachsene-DOSB 2020'!I39,FIND(":",'Erwachsene-DOSB 2020'!I39)-1),RIGHT('Erwachsene-DOSB 2020'!I39,2)))*$BC$56,"[mm]:ss")</f>
        <v>19:56</v>
      </c>
      <c r="AM56" s="640" t="str">
        <f>TEXT((TIME(0,LEFT('Erwachsene-DOSB 2020'!J39,FIND(":",'Erwachsene-DOSB 2020'!J39)-1),RIGHT('Erwachsene-DOSB 2020'!J39,2)))*$BC$56,"[mm]:ss")</f>
        <v>17:20</v>
      </c>
      <c r="AN56" s="641" t="str">
        <f>TEXT((TIME(0,LEFT('Erwachsene-DOSB 2020'!K39,FIND(":",'Erwachsene-DOSB 2020'!K39)-1),RIGHT('Erwachsene-DOSB 2020'!K39,2)))*$BC$56,"[mm]:ss")</f>
        <v>22:58</v>
      </c>
      <c r="AO56" s="639" t="str">
        <f>TEXT((TIME(0,LEFT('Erwachsene-DOSB 2020'!L39,FIND(":",'Erwachsene-DOSB 2020'!L39)-1),RIGHT('Erwachsene-DOSB 2020'!L39,2)))*$BC$56,"[mm]:ss")</f>
        <v>20:22</v>
      </c>
      <c r="AP56" s="640" t="str">
        <f>TEXT((TIME(0,LEFT('Erwachsene-DOSB 2020'!M39,FIND(":",'Erwachsene-DOSB 2020'!M39)-1),RIGHT('Erwachsene-DOSB 2020'!M39,2)))*$BC$56,"[mm]:ss")</f>
        <v>17:46</v>
      </c>
      <c r="AQ56" s="641" t="str">
        <f>TEXT((TIME(0,LEFT('Erwachsene-DOSB 2020'!N39,FIND(":",'Erwachsene-DOSB 2020'!N39)-1),RIGHT('Erwachsene-DOSB 2020'!N39,2)))*$BC$56,"[mm]:ss")</f>
        <v>24:03</v>
      </c>
      <c r="AR56" s="639" t="str">
        <f>TEXT((TIME(0,LEFT('Erwachsene-DOSB 2020'!O39,FIND(":",'Erwachsene-DOSB 2020'!O39)-1),RIGHT('Erwachsene-DOSB 2020'!O39,2)))*$BC$56,"[mm]:ss")</f>
        <v>21:27</v>
      </c>
      <c r="AS56" s="640" t="str">
        <f>TEXT((TIME(0,LEFT('Erwachsene-DOSB 2020'!P39,FIND(":",'Erwachsene-DOSB 2020'!P39)-1),RIGHT('Erwachsene-DOSB 2020'!P39,2)))*$BC$56,"[mm]:ss")</f>
        <v>18:51</v>
      </c>
      <c r="AT56" s="108" t="str">
        <f>TEXT((TIME(0,LEFT('Erwachsene-DOSB 2020'!Q39,FIND(":",'Erwachsene-DOSB 2020'!Q39)-1),RIGHT('Erwachsene-DOSB 2020'!Q39,2)))*$BC$56,"[mm]:ss")</f>
        <v>25:47</v>
      </c>
      <c r="AU56" s="99" t="str">
        <f>TEXT((TIME(0,LEFT('Erwachsene-DOSB 2020'!R39,FIND(":",'Erwachsene-DOSB 2020'!R39)-1),RIGHT('Erwachsene-DOSB 2020'!R39,2)))*$BC$56,"[mm]:ss")</f>
        <v>22:32</v>
      </c>
      <c r="AV56" s="100" t="str">
        <f>TEXT((TIME(0,LEFT('Erwachsene-DOSB 2020'!S39,FIND(":",'Erwachsene-DOSB 2020'!S39)-1),RIGHT('Erwachsene-DOSB 2020'!S39,2)))*$BC$56,"[mm]:ss")</f>
        <v>19:30</v>
      </c>
      <c r="AW56" s="108" t="str">
        <f>TEXT((TIME(0,LEFT('Erwachsene-DOSB 2020'!T39,FIND(":",'Erwachsene-DOSB 2020'!T39)-1),RIGHT('Erwachsene-DOSB 2020'!T39,2)))*$BC$56,"[mm]:ss")</f>
        <v>27:18</v>
      </c>
      <c r="AX56" s="99" t="str">
        <f>TEXT((TIME(0,LEFT('Erwachsene-DOSB 2020'!U39,FIND(":",'Erwachsene-DOSB 2020'!U39)-1),RIGHT('Erwachsene-DOSB 2020'!U39,2)))*$BC$56,"[mm]:ss")</f>
        <v>24:03</v>
      </c>
      <c r="AY56" s="100" t="str">
        <f>TEXT((TIME(0,LEFT('Erwachsene-DOSB 2020'!V39,FIND(":",'Erwachsene-DOSB 2020'!V39)-1),RIGHT('Erwachsene-DOSB 2020'!V39,2)))*$BC$56,"[mm]:ss")</f>
        <v>20:35</v>
      </c>
      <c r="AZ56" s="180"/>
      <c r="BA56" s="181"/>
      <c r="BC56" s="143">
        <v>1.3</v>
      </c>
      <c r="BD56" s="5" t="s">
        <v>31</v>
      </c>
    </row>
    <row r="57" spans="1:57" ht="18.600000000000001" customHeight="1" x14ac:dyDescent="0.2">
      <c r="A57" s="902"/>
      <c r="B57"/>
      <c r="C57" s="844"/>
      <c r="D57" s="796"/>
      <c r="E57" s="10" t="s">
        <v>17</v>
      </c>
      <c r="F57" s="58" t="s">
        <v>500</v>
      </c>
      <c r="G57" s="101" t="str">
        <f>TEXT((TIME(0,LEFT('Erwachsene-DOSB 2020'!E8,FIND(":",'Erwachsene-DOSB 2020'!E8)-1),RIGHT('Erwachsene-DOSB 2020'!E8,2)))*$BC$57,"[mm]:ss")</f>
        <v>110:04</v>
      </c>
      <c r="H57" s="102" t="str">
        <f>TEXT((TIME(0,LEFT('Erwachsene-DOSB 2020'!F8,FIND(":",'Erwachsene-DOSB 2020'!F8)-1),RIGHT('Erwachsene-DOSB 2020'!F8,2)))*$BC$57,"[mm]:ss")</f>
        <v>102:16</v>
      </c>
      <c r="I57" s="103" t="str">
        <f>TEXT((TIME(0,LEFT('Erwachsene-DOSB 2020'!G8,FIND(":",'Erwachsene-DOSB 2020'!G8)-1),RIGHT('Erwachsene-DOSB 2020'!G8,2)))*$BC$57,"[mm]:ss")</f>
        <v>94:28</v>
      </c>
      <c r="J57" s="109" t="str">
        <f>TEXT((TIME(0,LEFT('Erwachsene-DOSB 2020'!H8,FIND(":",'Erwachsene-DOSB 2020'!H8)-1),RIGHT('Erwachsene-DOSB 2020'!H8,2)))*$BC$57,"[mm]:ss")</f>
        <v>108:33</v>
      </c>
      <c r="K57" s="102" t="str">
        <f>TEXT((TIME(0,LEFT('Erwachsene-DOSB 2020'!I8,FIND(":",'Erwachsene-DOSB 2020'!I8)-1),RIGHT('Erwachsene-DOSB 2020'!I8,2)))*$BC$57,"[mm]:ss")</f>
        <v>99:53</v>
      </c>
      <c r="L57" s="103" t="str">
        <f>TEXT((TIME(0,LEFT('Erwachsene-DOSB 2020'!J8,FIND(":",'Erwachsene-DOSB 2020'!J8)-1),RIGHT('Erwachsene-DOSB 2020'!J8,2)))*$BC$57,"[mm]:ss")</f>
        <v>92:57</v>
      </c>
      <c r="M57" s="109" t="str">
        <f>TEXT((TIME(0,LEFT('Erwachsene-DOSB 2020'!K8,FIND(":",'Erwachsene-DOSB 2020'!K8)-1),RIGHT('Erwachsene-DOSB 2020'!K8,2)))*$BC$57,"[mm]:ss")</f>
        <v>108:33</v>
      </c>
      <c r="N57" s="102" t="str">
        <f>TEXT((TIME(0,LEFT('Erwachsene-DOSB 2020'!L8,FIND(":",'Erwachsene-DOSB 2020'!L8)-1),RIGHT('Erwachsene-DOSB 2020'!L8,2)))*$BC$57,"[mm]:ss")</f>
        <v>99:53</v>
      </c>
      <c r="O57" s="103" t="str">
        <f>TEXT((TIME(0,LEFT('Erwachsene-DOSB 2020'!M8,FIND(":",'Erwachsene-DOSB 2020'!M8)-1),RIGHT('Erwachsene-DOSB 2020'!M8,2)))*$BC$57,"[mm]:ss")</f>
        <v>92:18</v>
      </c>
      <c r="P57" s="109" t="str">
        <f>TEXT((TIME(0,LEFT('Erwachsene-DOSB 2020'!N8,FIND(":",'Erwachsene-DOSB 2020'!N8)-1),RIGHT('Erwachsene-DOSB 2020'!N8,2)))*$BC$57,"[mm]:ss")</f>
        <v>109:25</v>
      </c>
      <c r="Q57" s="102" t="str">
        <f>TEXT((TIME(0,LEFT('Erwachsene-DOSB 2020'!O8,FIND(":",'Erwachsene-DOSB 2020'!O8)-1),RIGHT('Erwachsene-DOSB 2020'!O8,2)))*$BC$57,"[mm]:ss")</f>
        <v>101:24</v>
      </c>
      <c r="R57" s="103" t="str">
        <f>TEXT((TIME(0,LEFT('Erwachsene-DOSB 2020'!P8,FIND(":",'Erwachsene-DOSB 2020'!P8)-1),RIGHT('Erwachsene-DOSB 2020'!P8,2)))*$BC$57,"[mm]:ss")</f>
        <v>92:44</v>
      </c>
      <c r="S57" s="109" t="str">
        <f>TEXT((TIME(0,LEFT('Erwachsene-DOSB 2020'!Q8,FIND(":",'Erwachsene-DOSB 2020'!Q8)-1),RIGHT('Erwachsene-DOSB 2020'!Q8,2)))*$BC$57,"[mm]:ss")</f>
        <v>113:58</v>
      </c>
      <c r="T57" s="102" t="str">
        <f>TEXT((TIME(0,LEFT('Erwachsene-DOSB 2020'!R8,FIND(":",'Erwachsene-DOSB 2020'!R8)-1),RIGHT('Erwachsene-DOSB 2020'!R8,2)))*$BC$57,"[mm]:ss")</f>
        <v>103:21</v>
      </c>
      <c r="U57" s="103" t="str">
        <f>TEXT((TIME(0,LEFT('Erwachsene-DOSB 2020'!S8,FIND(":",'Erwachsene-DOSB 2020'!S8)-1),RIGHT('Erwachsene-DOSB 2020'!S8,2)))*$BC$57,"[mm]:ss")</f>
        <v>92:57</v>
      </c>
      <c r="V57" s="109" t="str">
        <f>TEXT((TIME(0,LEFT('Erwachsene-DOSB 2020'!T8,FIND(":",'Erwachsene-DOSB 2020'!T8)-1),RIGHT('Erwachsene-DOSB 2020'!T8,2)))*$BC$57,"[mm]:ss")</f>
        <v>118:44</v>
      </c>
      <c r="W57" s="102" t="str">
        <f>TEXT((TIME(0,LEFT('Erwachsene-DOSB 2020'!U8,FIND(":",'Erwachsene-DOSB 2020'!U8)-1),RIGHT('Erwachsene-DOSB 2020'!U8,2)))*$BC$57,"[mm]:ss")</f>
        <v>105:44</v>
      </c>
      <c r="X57" s="103" t="str">
        <f>TEXT((TIME(0,LEFT('Erwachsene-DOSB 2020'!V8,FIND(":",'Erwachsene-DOSB 2020'!V8)-1),RIGHT('Erwachsene-DOSB 2020'!V8,2)))*$BC$57,"[mm]:ss")</f>
        <v>93:10</v>
      </c>
      <c r="Y57" s="182"/>
      <c r="Z57" s="183"/>
      <c r="AB57" s="902"/>
      <c r="AC57"/>
      <c r="AD57" s="844"/>
      <c r="AE57" s="796"/>
      <c r="AF57" s="10" t="s">
        <v>17</v>
      </c>
      <c r="AG57" s="58" t="s">
        <v>500</v>
      </c>
      <c r="AH57" s="101" t="str">
        <f>TEXT((TIME(0,LEFT('Erwachsene-DOSB 2020'!E40,FIND(":",'Erwachsene-DOSB 2020'!E40)-1),RIGHT('Erwachsene-DOSB 2020'!E40,2)))*$BC$57,"[mm]:ss")</f>
        <v>82:20</v>
      </c>
      <c r="AI57" s="102" t="str">
        <f>TEXT((TIME(0,LEFT('Erwachsene-DOSB 2020'!F40,FIND(":",'Erwachsene-DOSB 2020'!F40)-1),RIGHT('Erwachsene-DOSB 2020'!F40,2)))*$BC$57,"[mm]:ss")</f>
        <v>74:32</v>
      </c>
      <c r="AJ57" s="103" t="str">
        <f>TEXT((TIME(0,LEFT('Erwachsene-DOSB 2020'!G40,FIND(":",'Erwachsene-DOSB 2020'!G40)-1),RIGHT('Erwachsene-DOSB 2020'!G40,2)))*$BC$57,"[mm]:ss")</f>
        <v>66:44</v>
      </c>
      <c r="AK57" s="109" t="str">
        <f>TEXT((TIME(0,LEFT('Erwachsene-DOSB 2020'!H40,FIND(":",'Erwachsene-DOSB 2020'!H40)-1),RIGHT('Erwachsene-DOSB 2020'!H40,2)))*$BC$57,"[mm]:ss")</f>
        <v>81:15</v>
      </c>
      <c r="AL57" s="102" t="str">
        <f>TEXT((TIME(0,LEFT('Erwachsene-DOSB 2020'!I40,FIND(":",'Erwachsene-DOSB 2020'!I40)-1),RIGHT('Erwachsene-DOSB 2020'!I40,2)))*$BC$57,"[mm]:ss")</f>
        <v>73:27</v>
      </c>
      <c r="AM57" s="103" t="str">
        <f>TEXT((TIME(0,LEFT('Erwachsene-DOSB 2020'!J40,FIND(":",'Erwachsene-DOSB 2020'!J40)-1),RIGHT('Erwachsene-DOSB 2020'!J40,2)))*$BC$57,"[mm]:ss")</f>
        <v>65:00</v>
      </c>
      <c r="AN57" s="109" t="str">
        <f>TEXT((TIME(0,LEFT('Erwachsene-DOSB 2020'!K40,FIND(":",'Erwachsene-DOSB 2020'!K40)-1),RIGHT('Erwachsene-DOSB 2020'!K40,2)))*$BC$57,"[mm]:ss")</f>
        <v>85:48</v>
      </c>
      <c r="AO57" s="102" t="str">
        <f>TEXT((TIME(0,LEFT('Erwachsene-DOSB 2020'!L40,FIND(":",'Erwachsene-DOSB 2020'!L40)-1),RIGHT('Erwachsene-DOSB 2020'!L40,2)))*$BC$57,"[mm]:ss")</f>
        <v>77:08</v>
      </c>
      <c r="AP57" s="103" t="str">
        <f>TEXT((TIME(0,LEFT('Erwachsene-DOSB 2020'!M40,FIND(":",'Erwachsene-DOSB 2020'!M40)-1),RIGHT('Erwachsene-DOSB 2020'!M40,2)))*$BC$57,"[mm]:ss")</f>
        <v>67:36</v>
      </c>
      <c r="AQ57" s="109" t="str">
        <f>TEXT((TIME(0,LEFT('Erwachsene-DOSB 2020'!N40,FIND(":",'Erwachsene-DOSB 2020'!N40)-1),RIGHT('Erwachsene-DOSB 2020'!N40,2)))*$BC$57,"[mm]:ss")</f>
        <v>90:34</v>
      </c>
      <c r="AR57" s="102" t="str">
        <f>TEXT((TIME(0,LEFT('Erwachsene-DOSB 2020'!O40,FIND(":",'Erwachsene-DOSB 2020'!O40)-1),RIGHT('Erwachsene-DOSB 2020'!O40,2)))*$BC$57,"[mm]:ss")</f>
        <v>79:31</v>
      </c>
      <c r="AS57" s="103" t="str">
        <f>TEXT((TIME(0,LEFT('Erwachsene-DOSB 2020'!P40,FIND(":",'Erwachsene-DOSB 2020'!P40)-1),RIGHT('Erwachsene-DOSB 2020'!P40,2)))*$BC$57,"[mm]:ss")</f>
        <v>71:17</v>
      </c>
      <c r="AT57" s="109" t="str">
        <f>TEXT((TIME(0,LEFT('Erwachsene-DOSB 2020'!Q40,FIND(":",'Erwachsene-DOSB 2020'!Q40)-1),RIGHT('Erwachsene-DOSB 2020'!Q40,2)))*$BC$57,"[mm]:ss")</f>
        <v>96:25</v>
      </c>
      <c r="AU57" s="102" t="str">
        <f>TEXT((TIME(0,LEFT('Erwachsene-DOSB 2020'!R40,FIND(":",'Erwachsene-DOSB 2020'!R40)-1),RIGHT('Erwachsene-DOSB 2020'!R40,2)))*$BC$57,"[mm]:ss")</f>
        <v>85:09</v>
      </c>
      <c r="AV57" s="103" t="str">
        <f>TEXT((TIME(0,LEFT('Erwachsene-DOSB 2020'!S40,FIND(":",'Erwachsene-DOSB 2020'!S40)-1),RIGHT('Erwachsene-DOSB 2020'!S40,2)))*$BC$57,"[mm]:ss")</f>
        <v>73:53</v>
      </c>
      <c r="AW57" s="109" t="str">
        <f>TEXT((TIME(0,LEFT('Erwachsene-DOSB 2020'!T40,FIND(":",'Erwachsene-DOSB 2020'!T40)-1),RIGHT('Erwachsene-DOSB 2020'!T40,2)))*$BC$57,"[mm]:ss")</f>
        <v>102:29</v>
      </c>
      <c r="AX57" s="102" t="str">
        <f>TEXT((TIME(0,LEFT('Erwachsene-DOSB 2020'!U40,FIND(":",'Erwachsene-DOSB 2020'!U40)-1),RIGHT('Erwachsene-DOSB 2020'!U40,2)))*$BC$57,"[mm]:ss")</f>
        <v>90:21</v>
      </c>
      <c r="AY57" s="103" t="str">
        <f>TEXT((TIME(0,LEFT('Erwachsene-DOSB 2020'!V40,FIND(":",'Erwachsene-DOSB 2020'!V40)-1),RIGHT('Erwachsene-DOSB 2020'!V40,2)))*$BC$57,"[mm]:ss")</f>
        <v>78:13</v>
      </c>
      <c r="AZ57" s="182"/>
      <c r="BA57" s="183"/>
      <c r="BC57" s="143">
        <v>1.3</v>
      </c>
      <c r="BD57" s="5" t="s">
        <v>160</v>
      </c>
    </row>
    <row r="58" spans="1:57" ht="18.600000000000001" customHeight="1" x14ac:dyDescent="0.2">
      <c r="A58" s="902"/>
      <c r="B58"/>
      <c r="C58" s="844"/>
      <c r="D58" s="796"/>
      <c r="E58" s="801" t="s">
        <v>21</v>
      </c>
      <c r="F58" s="793" t="s">
        <v>155</v>
      </c>
      <c r="G58" s="832" t="s">
        <v>305</v>
      </c>
      <c r="H58" s="833"/>
      <c r="I58" s="833"/>
      <c r="J58" s="833"/>
      <c r="K58" s="833"/>
      <c r="L58" s="833"/>
      <c r="M58" s="833"/>
      <c r="N58" s="833"/>
      <c r="O58" s="833"/>
      <c r="P58" s="833"/>
      <c r="Q58" s="833"/>
      <c r="R58" s="833"/>
      <c r="S58" s="833"/>
      <c r="T58" s="833"/>
      <c r="U58" s="833"/>
      <c r="V58" s="833"/>
      <c r="W58" s="833"/>
      <c r="X58" s="834"/>
      <c r="Y58" s="184"/>
      <c r="Z58" s="185"/>
      <c r="AB58" s="902"/>
      <c r="AC58"/>
      <c r="AD58" s="844"/>
      <c r="AE58" s="796"/>
      <c r="AF58" s="801" t="s">
        <v>21</v>
      </c>
      <c r="AG58" s="793" t="s">
        <v>155</v>
      </c>
      <c r="AH58" s="832" t="s">
        <v>305</v>
      </c>
      <c r="AI58" s="833"/>
      <c r="AJ58" s="833"/>
      <c r="AK58" s="833"/>
      <c r="AL58" s="833"/>
      <c r="AM58" s="833"/>
      <c r="AN58" s="833"/>
      <c r="AO58" s="833"/>
      <c r="AP58" s="833"/>
      <c r="AQ58" s="833"/>
      <c r="AR58" s="833"/>
      <c r="AS58" s="833"/>
      <c r="AT58" s="833"/>
      <c r="AU58" s="833"/>
      <c r="AV58" s="833"/>
      <c r="AW58" s="833"/>
      <c r="AX58" s="833"/>
      <c r="AY58" s="834"/>
      <c r="AZ58" s="184"/>
      <c r="BA58" s="185"/>
      <c r="BD58" s="5"/>
    </row>
    <row r="59" spans="1:57" ht="18.600000000000001" customHeight="1" x14ac:dyDescent="0.2">
      <c r="A59" s="902"/>
      <c r="B59"/>
      <c r="C59" s="844"/>
      <c r="D59" s="796"/>
      <c r="E59" s="792"/>
      <c r="F59" s="794"/>
      <c r="G59" s="101" t="str">
        <f>TEXT((TIME(0,LEFT('Erwachsene-DOSB 2020'!E10,FIND(":",'Erwachsene-DOSB 2020'!E10)-1),RIGHT('Erwachsene-DOSB 2020'!E10,2)))*$BC$59,"[mm]:ss")</f>
        <v>28:48</v>
      </c>
      <c r="H59" s="102" t="str">
        <f>TEXT((TIME(0,LEFT('Erwachsene-DOSB 2020'!F10,FIND(":",'Erwachsene-DOSB 2020'!F10)-1),RIGHT('Erwachsene-DOSB 2020'!F10,2)))*$BC$59,"[mm]:ss")</f>
        <v>25:24</v>
      </c>
      <c r="I59" s="103" t="str">
        <f>TEXT((TIME(0,LEFT('Erwachsene-DOSB 2020'!G10,FIND(":",'Erwachsene-DOSB 2020'!G10)-1),RIGHT('Erwachsene-DOSB 2020'!G10,2)))*$BC$59,"[mm]:ss")</f>
        <v>22:06</v>
      </c>
      <c r="J59" s="109" t="str">
        <f>TEXT((TIME(0,LEFT('Erwachsene-DOSB 2020'!H10,FIND(":",'Erwachsene-DOSB 2020'!H10)-1),RIGHT('Erwachsene-DOSB 2020'!H10,2)))*$BC$59,"[mm]:ss")</f>
        <v>28:18</v>
      </c>
      <c r="K59" s="102" t="str">
        <f>TEXT((TIME(0,LEFT('Erwachsene-DOSB 2020'!I10,FIND(":",'Erwachsene-DOSB 2020'!I10)-1),RIGHT('Erwachsene-DOSB 2020'!I10,2)))*$BC$59,"[mm]:ss")</f>
        <v>25:00</v>
      </c>
      <c r="L59" s="103" t="str">
        <f>TEXT((TIME(0,LEFT('Erwachsene-DOSB 2020'!J10,FIND(":",'Erwachsene-DOSB 2020'!J10)-1),RIGHT('Erwachsene-DOSB 2020'!J10,2)))*$BC$59,"[mm]:ss")</f>
        <v>21:36</v>
      </c>
      <c r="M59" s="109" t="str">
        <f>TEXT((TIME(0,LEFT('Erwachsene-DOSB 2020'!K10,FIND(":",'Erwachsene-DOSB 2020'!K10)-1),RIGHT('Erwachsene-DOSB 2020'!K10,2)))*$BC$59,"[mm]:ss")</f>
        <v>30:36</v>
      </c>
      <c r="N59" s="102" t="str">
        <f>TEXT((TIME(0,LEFT('Erwachsene-DOSB 2020'!L10,FIND(":",'Erwachsene-DOSB 2020'!L10)-1),RIGHT('Erwachsene-DOSB 2020'!L10,2)))*$BC$59,"[mm]:ss")</f>
        <v>25:18</v>
      </c>
      <c r="O59" s="103" t="str">
        <f>TEXT((TIME(0,LEFT('Erwachsene-DOSB 2020'!M10,FIND(":",'Erwachsene-DOSB 2020'!M10)-1),RIGHT('Erwachsene-DOSB 2020'!M10,2)))*$BC$59,"[mm]:ss")</f>
        <v>22:24</v>
      </c>
      <c r="P59" s="109" t="str">
        <f>TEXT((TIME(0,LEFT('Erwachsene-DOSB 2020'!N10,FIND(":",'Erwachsene-DOSB 2020'!N10)-1),RIGHT('Erwachsene-DOSB 2020'!N10,2)))*$BC$59,"[mm]:ss")</f>
        <v>34:36</v>
      </c>
      <c r="Q59" s="102" t="str">
        <f>TEXT((TIME(0,LEFT('Erwachsene-DOSB 2020'!O10,FIND(":",'Erwachsene-DOSB 2020'!O10)-1),RIGHT('Erwachsene-DOSB 2020'!O10,2)))*$BC$59,"[mm]:ss")</f>
        <v>28:24</v>
      </c>
      <c r="R59" s="103" t="str">
        <f>TEXT((TIME(0,LEFT('Erwachsene-DOSB 2020'!P10,FIND(":",'Erwachsene-DOSB 2020'!P10)-1),RIGHT('Erwachsene-DOSB 2020'!P10,2)))*$BC$59,"[mm]:ss")</f>
        <v>23:24</v>
      </c>
      <c r="S59" s="109" t="str">
        <f>TEXT((TIME(0,LEFT('Erwachsene-DOSB 2020'!Q10,FIND(":",'Erwachsene-DOSB 2020'!Q10)-1),RIGHT('Erwachsene-DOSB 2020'!Q10,2)))*$BC$59,"[mm]:ss")</f>
        <v>38:24</v>
      </c>
      <c r="T59" s="102" t="str">
        <f>TEXT((TIME(0,LEFT('Erwachsene-DOSB 2020'!R10,FIND(":",'Erwachsene-DOSB 2020'!R10)-1),RIGHT('Erwachsene-DOSB 2020'!R10,2)))*$BC$59,"[mm]:ss")</f>
        <v>30:42</v>
      </c>
      <c r="U59" s="103" t="str">
        <f>TEXT((TIME(0,LEFT('Erwachsene-DOSB 2020'!S10,FIND(":",'Erwachsene-DOSB 2020'!S10)-1),RIGHT('Erwachsene-DOSB 2020'!S10,2)))*$BC$59,"[mm]:ss")</f>
        <v>24:24</v>
      </c>
      <c r="V59" s="109" t="str">
        <f>TEXT((TIME(0,LEFT('Erwachsene-DOSB 2020'!T10,FIND(":",'Erwachsene-DOSB 2020'!T10)-1),RIGHT('Erwachsene-DOSB 2020'!T10,2)))*$BC$59,"[mm]:ss")</f>
        <v>40:48</v>
      </c>
      <c r="W59" s="102" t="str">
        <f>TEXT((TIME(0,LEFT('Erwachsene-DOSB 2020'!U10,FIND(":",'Erwachsene-DOSB 2020'!U10)-1),RIGHT('Erwachsene-DOSB 2020'!U10,2)))*$BC$59,"[mm]:ss")</f>
        <v>33:12</v>
      </c>
      <c r="X59" s="103" t="str">
        <f>TEXT((TIME(0,LEFT('Erwachsene-DOSB 2020'!V10,FIND(":",'Erwachsene-DOSB 2020'!V10)-1),RIGHT('Erwachsene-DOSB 2020'!V10,2)))*$BC$59,"[mm]:ss")</f>
        <v>25:36</v>
      </c>
      <c r="Y59" s="184"/>
      <c r="Z59" s="185"/>
      <c r="AB59" s="902"/>
      <c r="AC59"/>
      <c r="AD59" s="844"/>
      <c r="AE59" s="796"/>
      <c r="AF59" s="792"/>
      <c r="AG59" s="794"/>
      <c r="AH59" s="101" t="str">
        <f>TEXT((TIME(0,LEFT('Erwachsene-DOSB 2020'!E42,FIND(":",'Erwachsene-DOSB 2020'!E42)-1),RIGHT('Erwachsene-DOSB 2020'!E42,2)))*$BC$59,"[mm]:ss")</f>
        <v>27:06</v>
      </c>
      <c r="AI59" s="102" t="str">
        <f>TEXT((TIME(0,LEFT('Erwachsene-DOSB 2020'!F42,FIND(":",'Erwachsene-DOSB 2020'!F42)-1),RIGHT('Erwachsene-DOSB 2020'!F42,2)))*$BC$59,"[mm]:ss")</f>
        <v>23:48</v>
      </c>
      <c r="AJ59" s="103" t="str">
        <f>TEXT((TIME(0,LEFT('Erwachsene-DOSB 2020'!G42,FIND(":",'Erwachsene-DOSB 2020'!G42)-1),RIGHT('Erwachsene-DOSB 2020'!G42,2)))*$BC$59,"[mm]:ss")</f>
        <v>20:24</v>
      </c>
      <c r="AK59" s="109" t="str">
        <f>TEXT((TIME(0,LEFT('Erwachsene-DOSB 2020'!H42,FIND(":",'Erwachsene-DOSB 2020'!H42)-1),RIGHT('Erwachsene-DOSB 2020'!H42,2)))*$BC$59,"[mm]:ss")</f>
        <v>26:36</v>
      </c>
      <c r="AL59" s="102" t="str">
        <f>TEXT((TIME(0,LEFT('Erwachsene-DOSB 2020'!I42,FIND(":",'Erwachsene-DOSB 2020'!I42)-1),RIGHT('Erwachsene-DOSB 2020'!I42,2)))*$BC$59,"[mm]:ss")</f>
        <v>23:24</v>
      </c>
      <c r="AM59" s="103" t="str">
        <f>TEXT((TIME(0,LEFT('Erwachsene-DOSB 2020'!J42,FIND(":",'Erwachsene-DOSB 2020'!J42)-1),RIGHT('Erwachsene-DOSB 2020'!J42,2)))*$BC$59,"[mm]:ss")</f>
        <v>19:42</v>
      </c>
      <c r="AN59" s="109" t="str">
        <f>TEXT((TIME(0,LEFT('Erwachsene-DOSB 2020'!K42,FIND(":",'Erwachsene-DOSB 2020'!K42)-1),RIGHT('Erwachsene-DOSB 2020'!K42,2)))*$BC$59,"[mm]:ss")</f>
        <v>27:48</v>
      </c>
      <c r="AO59" s="102" t="str">
        <f>TEXT((TIME(0,LEFT('Erwachsene-DOSB 2020'!L42,FIND(":",'Erwachsene-DOSB 2020'!L42)-1),RIGHT('Erwachsene-DOSB 2020'!L42,2)))*$BC$59,"[mm]:ss")</f>
        <v>24:00</v>
      </c>
      <c r="AP59" s="103" t="str">
        <f>TEXT((TIME(0,LEFT('Erwachsene-DOSB 2020'!M42,FIND(":",'Erwachsene-DOSB 2020'!M42)-1),RIGHT('Erwachsene-DOSB 2020'!M42,2)))*$BC$59,"[mm]:ss")</f>
        <v>20:24</v>
      </c>
      <c r="AQ59" s="109" t="str">
        <f>TEXT((TIME(0,LEFT('Erwachsene-DOSB 2020'!N42,FIND(":",'Erwachsene-DOSB 2020'!N42)-1),RIGHT('Erwachsene-DOSB 2020'!N42,2)))*$BC$59,"[mm]:ss")</f>
        <v>30:54</v>
      </c>
      <c r="AR59" s="102" t="str">
        <f>TEXT((TIME(0,LEFT('Erwachsene-DOSB 2020'!O42,FIND(":",'Erwachsene-DOSB 2020'!O42)-1),RIGHT('Erwachsene-DOSB 2020'!O42,2)))*$BC$59,"[mm]:ss")</f>
        <v>25:48</v>
      </c>
      <c r="AS59" s="103" t="str">
        <f>TEXT((TIME(0,LEFT('Erwachsene-DOSB 2020'!P42,FIND(":",'Erwachsene-DOSB 2020'!P42)-1),RIGHT('Erwachsene-DOSB 2020'!P42,2)))*$BC$59,"[mm]:ss")</f>
        <v>21:36</v>
      </c>
      <c r="AT59" s="109" t="str">
        <f>TEXT((TIME(0,LEFT('Erwachsene-DOSB 2020'!Q42,FIND(":",'Erwachsene-DOSB 2020'!Q42)-1),RIGHT('Erwachsene-DOSB 2020'!Q42,2)))*$BC$59,"[mm]:ss")</f>
        <v>34:36</v>
      </c>
      <c r="AU59" s="102" t="str">
        <f>TEXT((TIME(0,LEFT('Erwachsene-DOSB 2020'!R42,FIND(":",'Erwachsene-DOSB 2020'!R42)-1),RIGHT('Erwachsene-DOSB 2020'!R42,2)))*$BC$59,"[mm]:ss")</f>
        <v>28:48</v>
      </c>
      <c r="AV59" s="103" t="str">
        <f>TEXT((TIME(0,LEFT('Erwachsene-DOSB 2020'!S42,FIND(":",'Erwachsene-DOSB 2020'!S42)-1),RIGHT('Erwachsene-DOSB 2020'!S42,2)))*$BC$59,"[mm]:ss")</f>
        <v>23:06</v>
      </c>
      <c r="AW59" s="109" t="str">
        <f>TEXT((TIME(0,LEFT('Erwachsene-DOSB 2020'!T42,FIND(":",'Erwachsene-DOSB 2020'!T42)-1),RIGHT('Erwachsene-DOSB 2020'!T42,2)))*$BC$59,"[mm]:ss")</f>
        <v>38:54</v>
      </c>
      <c r="AX59" s="102" t="str">
        <f>TEXT((TIME(0,LEFT('Erwachsene-DOSB 2020'!U42,FIND(":",'Erwachsene-DOSB 2020'!U42)-1),RIGHT('Erwachsene-DOSB 2020'!U42,2)))*$BC$59,"[mm]:ss")</f>
        <v>31:42</v>
      </c>
      <c r="AY59" s="103" t="str">
        <f>TEXT((TIME(0,LEFT('Erwachsene-DOSB 2020'!V42,FIND(":",'Erwachsene-DOSB 2020'!V42)-1),RIGHT('Erwachsene-DOSB 2020'!V42,2)))*$BC$59,"[mm]:ss")</f>
        <v>24:30</v>
      </c>
      <c r="AZ59" s="184"/>
      <c r="BA59" s="185"/>
      <c r="BC59" s="143">
        <v>1.2</v>
      </c>
      <c r="BD59" s="5" t="s">
        <v>155</v>
      </c>
    </row>
    <row r="60" spans="1:57" ht="18.600000000000001" customHeight="1" x14ac:dyDescent="0.2">
      <c r="A60" s="902"/>
      <c r="B60"/>
      <c r="C60" s="844"/>
      <c r="D60" s="796"/>
      <c r="E60" s="106" t="s">
        <v>22</v>
      </c>
      <c r="F60" s="58" t="s">
        <v>501</v>
      </c>
      <c r="G60" s="101" t="str">
        <f>TEXT((TIME(0,LEFT('Erwachsene-DOSB 2020'!E11,FIND(":",'Erwachsene-DOSB 2020'!E11)-1),RIGHT('Erwachsene-DOSB 2020'!E11,2)))*$BC$60,"[mm]:ss")</f>
        <v>76:27</v>
      </c>
      <c r="H60" s="102" t="str">
        <f>TEXT((TIME(0,LEFT('Erwachsene-DOSB 2020'!F11,FIND(":",'Erwachsene-DOSB 2020'!F11)-1),RIGHT('Erwachsene-DOSB 2020'!F11,2)))*$BC$60,"[mm]:ss")</f>
        <v>72:36</v>
      </c>
      <c r="I60" s="103" t="str">
        <f>TEXT((TIME(0,LEFT('Erwachsene-DOSB 2020'!G11,FIND(":",'Erwachsene-DOSB 2020'!G11)-1),RIGHT('Erwachsene-DOSB 2020'!G11,2)))*$BC$60,"[mm]:ss")</f>
        <v>68:12</v>
      </c>
      <c r="J60" s="109" t="str">
        <f>TEXT((TIME(0,LEFT('Erwachsene-DOSB 2020'!H11,FIND(":",'Erwachsene-DOSB 2020'!H11)-1),RIGHT('Erwachsene-DOSB 2020'!H11,2)))*$BC$60,"[mm]:ss")</f>
        <v>73:09</v>
      </c>
      <c r="K60" s="102" t="str">
        <f>TEXT((TIME(0,LEFT('Erwachsene-DOSB 2020'!I11,FIND(":",'Erwachsene-DOSB 2020'!I11)-1),RIGHT('Erwachsene-DOSB 2020'!I11,2)))*$BC$60,"[mm]:ss")</f>
        <v>69:18</v>
      </c>
      <c r="L60" s="103" t="str">
        <f>TEXT((TIME(0,LEFT('Erwachsene-DOSB 2020'!J11,FIND(":",'Erwachsene-DOSB 2020'!J11)-1),RIGHT('Erwachsene-DOSB 2020'!J11,2)))*$BC$60,"[mm]:ss")</f>
        <v>65:27</v>
      </c>
      <c r="M60" s="109" t="str">
        <f>TEXT((TIME(0,LEFT('Erwachsene-DOSB 2020'!K11,FIND(":",'Erwachsene-DOSB 2020'!K11)-1),RIGHT('Erwachsene-DOSB 2020'!K11,2)))*$BC$60,"[mm]:ss")</f>
        <v>73:42</v>
      </c>
      <c r="N60" s="102" t="str">
        <f>TEXT((TIME(0,LEFT('Erwachsene-DOSB 2020'!L11,FIND(":",'Erwachsene-DOSB 2020'!L11)-1),RIGHT('Erwachsene-DOSB 2020'!L11,2)))*$BC$60,"[mm]:ss")</f>
        <v>69:51</v>
      </c>
      <c r="O60" s="103" t="str">
        <f>TEXT((TIME(0,LEFT('Erwachsene-DOSB 2020'!M11,FIND(":",'Erwachsene-DOSB 2020'!M11)-1),RIGHT('Erwachsene-DOSB 2020'!M11,2)))*$BC$60,"[mm]:ss")</f>
        <v>66:00</v>
      </c>
      <c r="P60" s="109" t="str">
        <f>TEXT((TIME(0,LEFT('Erwachsene-DOSB 2020'!N11,FIND(":",'Erwachsene-DOSB 2020'!N11)-1),RIGHT('Erwachsene-DOSB 2020'!N11,2)))*$BC$60,"[mm]:ss")</f>
        <v>74:15</v>
      </c>
      <c r="Q60" s="102" t="str">
        <f>TEXT((TIME(0,LEFT('Erwachsene-DOSB 2020'!O11,FIND(":",'Erwachsene-DOSB 2020'!O11)-1),RIGHT('Erwachsene-DOSB 2020'!O11,2)))*$BC$60,"[mm]:ss")</f>
        <v>70:24</v>
      </c>
      <c r="R60" s="654" t="str">
        <f>TEXT((TIME(0,LEFT('Erwachsene-DOSB 2020'!P11,FIND(":",'Erwachsene-DOSB 2020'!P11)-1),RIGHT('Erwachsene-DOSB 2020'!P11,2)))*$BC$60,"[mm]:ss")</f>
        <v>66:27</v>
      </c>
      <c r="S60" s="109" t="str">
        <f>TEXT((TIME(0,LEFT('Erwachsene-DOSB 2020'!Q11,FIND(":",'Erwachsene-DOSB 2020'!Q11)-1),RIGHT('Erwachsene-DOSB 2020'!Q11,2)))*$BC$60,"[mm]:ss")</f>
        <v>77:00</v>
      </c>
      <c r="T60" s="102" t="str">
        <f>TEXT((TIME(0,LEFT('Erwachsene-DOSB 2020'!R11,FIND(":",'Erwachsene-DOSB 2020'!R11)-1),RIGHT('Erwachsene-DOSB 2020'!R11,2)))*$BC$60,"[mm]:ss")</f>
        <v>71:30</v>
      </c>
      <c r="U60" s="655" t="str">
        <f>TEXT((TIME(0,LEFT('Erwachsene-DOSB 2020'!S11,FIND(":",'Erwachsene-DOSB 2020'!S11)-1),RIGHT('Erwachsene-DOSB 2020'!S11,2)))*$BC$60,"[mm]:ss")</f>
        <v>66:50</v>
      </c>
      <c r="V60" s="109" t="str">
        <f>TEXT((TIME(0,LEFT('Erwachsene-DOSB 2020'!T11,FIND(":",'Erwachsene-DOSB 2020'!T11)-1),RIGHT('Erwachsene-DOSB 2020'!T11,2)))*$BC$60,"[mm]:ss")</f>
        <v>80:18</v>
      </c>
      <c r="W60" s="102" t="str">
        <f>TEXT((TIME(0,LEFT('Erwachsene-DOSB 2020'!U11,FIND(":",'Erwachsene-DOSB 2020'!U11)-1),RIGHT('Erwachsene-DOSB 2020'!U11,2)))*$BC$60,"[mm]:ss")</f>
        <v>73:42</v>
      </c>
      <c r="X60" s="103" t="str">
        <f>TEXT((TIME(0,LEFT('Erwachsene-DOSB 2020'!V11,FIND(":",'Erwachsene-DOSB 2020'!V11)-1),RIGHT('Erwachsene-DOSB 2020'!V11,2)))*$BC$60,"[mm]:ss")</f>
        <v>67:06</v>
      </c>
      <c r="Y60" s="182"/>
      <c r="Z60" s="183"/>
      <c r="AB60" s="902"/>
      <c r="AC60"/>
      <c r="AD60" s="844"/>
      <c r="AE60" s="796"/>
      <c r="AF60" s="106" t="s">
        <v>22</v>
      </c>
      <c r="AG60" s="58" t="s">
        <v>501</v>
      </c>
      <c r="AH60" s="101" t="str">
        <f>TEXT((TIME(0,LEFT('Erwachsene-DOSB 2020'!E44,FIND(":",'Erwachsene-DOSB 2020'!E44)-1),RIGHT('Erwachsene-DOSB 2020'!E44,2)))*$BC$60,"[mm]:ss")</f>
        <v>64:21</v>
      </c>
      <c r="AI60" s="102" t="str">
        <f>TEXT((TIME(0,LEFT('Erwachsene-DOSB 2020'!F44,FIND(":",'Erwachsene-DOSB 2020'!F44)-1),RIGHT('Erwachsene-DOSB 2020'!F44,2)))*$BC$60,"[mm]:ss")</f>
        <v>59:57</v>
      </c>
      <c r="AJ60" s="103" t="str">
        <f>TEXT((TIME(0,LEFT('Erwachsene-DOSB 2020'!G44,FIND(":",'Erwachsene-DOSB 2020'!G44)-1),RIGHT('Erwachsene-DOSB 2020'!G44,2)))*$BC$60,"[mm]:ss")</f>
        <v>55:33</v>
      </c>
      <c r="AK60" s="109" t="str">
        <f>TEXT((TIME(0,LEFT('Erwachsene-DOSB 2020'!H44,FIND(":",'Erwachsene-DOSB 2020'!H44)-1),RIGHT('Erwachsene-DOSB 2020'!H44,2)))*$BC$60,"[mm]:ss")</f>
        <v>62:42</v>
      </c>
      <c r="AL60" s="102" t="str">
        <f>TEXT((TIME(0,LEFT('Erwachsene-DOSB 2020'!I44,FIND(":",'Erwachsene-DOSB 2020'!I44)-1),RIGHT('Erwachsene-DOSB 2020'!I44,2)))*$BC$60,"[mm]:ss")</f>
        <v>58:18</v>
      </c>
      <c r="AM60" s="103" t="str">
        <f>TEXT((TIME(0,LEFT('Erwachsene-DOSB 2020'!J44,FIND(":",'Erwachsene-DOSB 2020'!J44)-1),RIGHT('Erwachsene-DOSB 2020'!J44,2)))*$BC$60,"[mm]:ss")</f>
        <v>53:54</v>
      </c>
      <c r="AN60" s="109" t="str">
        <f>TEXT((TIME(0,LEFT('Erwachsene-DOSB 2020'!K44,FIND(":",'Erwachsene-DOSB 2020'!K44)-1),RIGHT('Erwachsene-DOSB 2020'!K44,2)))*$BC$60,"[mm]:ss")</f>
        <v>64:21</v>
      </c>
      <c r="AO60" s="102" t="str">
        <f>TEXT((TIME(0,LEFT('Erwachsene-DOSB 2020'!L44,FIND(":",'Erwachsene-DOSB 2020'!L44)-1),RIGHT('Erwachsene-DOSB 2020'!L44,2)))*$BC$60,"[mm]:ss")</f>
        <v>59:57</v>
      </c>
      <c r="AP60" s="103" t="str">
        <f>TEXT((TIME(0,LEFT('Erwachsene-DOSB 2020'!M44,FIND(":",'Erwachsene-DOSB 2020'!M44)-1),RIGHT('Erwachsene-DOSB 2020'!M44,2)))*$BC$60,"[mm]:ss")</f>
        <v>55:33</v>
      </c>
      <c r="AQ60" s="109" t="str">
        <f>TEXT((TIME(0,LEFT('Erwachsene-DOSB 2020'!N44,FIND(":",'Erwachsene-DOSB 2020'!N44)-1),RIGHT('Erwachsene-DOSB 2020'!N44,2)))*$BC$60,"[mm]:ss")</f>
        <v>68:45</v>
      </c>
      <c r="AR60" s="102" t="str">
        <f>TEXT((TIME(0,LEFT('Erwachsene-DOSB 2020'!O44,FIND(":",'Erwachsene-DOSB 2020'!O44)-1),RIGHT('Erwachsene-DOSB 2020'!O44,2)))*$BC$60,"[mm]:ss")</f>
        <v>62:42</v>
      </c>
      <c r="AS60" s="103" t="str">
        <f>TEXT((TIME(0,LEFT('Erwachsene-DOSB 2020'!P44,FIND(":",'Erwachsene-DOSB 2020'!P44)-1),RIGHT('Erwachsene-DOSB 2020'!P44,2)))*$BC$60,"[mm]:ss")</f>
        <v>56:06</v>
      </c>
      <c r="AT60" s="109" t="str">
        <f>TEXT((TIME(0,LEFT('Erwachsene-DOSB 2020'!Q44,FIND(":",'Erwachsene-DOSB 2020'!Q44)-1),RIGHT('Erwachsene-DOSB 2020'!Q44,2)))*$BC$60,"[mm]:ss")</f>
        <v>71:30</v>
      </c>
      <c r="AU60" s="102" t="str">
        <f>TEXT((TIME(0,LEFT('Erwachsene-DOSB 2020'!R44,FIND(":",'Erwachsene-DOSB 2020'!R44)-1),RIGHT('Erwachsene-DOSB 2020'!R44,2)))*$BC$60,"[mm]:ss")</f>
        <v>64:21</v>
      </c>
      <c r="AV60" s="103" t="str">
        <f>TEXT((TIME(0,LEFT('Erwachsene-DOSB 2020'!S44,FIND(":",'Erwachsene-DOSB 2020'!S44)-1),RIGHT('Erwachsene-DOSB 2020'!S44,2)))*$BC$60,"[mm]:ss")</f>
        <v>58:51</v>
      </c>
      <c r="AW60" s="109" t="str">
        <f>TEXT((TIME(0,LEFT('Erwachsene-DOSB 2020'!T44,FIND(":",'Erwachsene-DOSB 2020'!T44)-1),RIGHT('Erwachsene-DOSB 2020'!T44,2)))*$BC$60,"[mm]:ss")</f>
        <v>72:36</v>
      </c>
      <c r="AX60" s="102" t="str">
        <f>TEXT((TIME(0,LEFT('Erwachsene-DOSB 2020'!U44,FIND(":",'Erwachsene-DOSB 2020'!U44)-1),RIGHT('Erwachsene-DOSB 2020'!U44,2)))*$BC$60,"[mm]:ss")</f>
        <v>66:33</v>
      </c>
      <c r="AY60" s="103" t="str">
        <f>TEXT((TIME(0,LEFT('Erwachsene-DOSB 2020'!V44,FIND(":",'Erwachsene-DOSB 2020'!V44)-1),RIGHT('Erwachsene-DOSB 2020'!V44,2)))*$BC$60,"[mm]:ss")</f>
        <v>59:24</v>
      </c>
      <c r="AZ60" s="182"/>
      <c r="BA60" s="183"/>
      <c r="BC60" s="143">
        <v>1.1000000000000001</v>
      </c>
      <c r="BD60" s="5" t="s">
        <v>162</v>
      </c>
    </row>
    <row r="61" spans="1:57" ht="18.600000000000001" customHeight="1" x14ac:dyDescent="0.2">
      <c r="A61" s="902"/>
      <c r="B61"/>
      <c r="C61" s="844"/>
      <c r="D61" s="796"/>
      <c r="E61" s="106" t="s">
        <v>23</v>
      </c>
      <c r="F61" s="58" t="s">
        <v>502</v>
      </c>
      <c r="G61" s="101" t="str">
        <f>TEXT((TIME(0,LEFT('Erwachsene-DOSB 2020'!E12,FIND(":",'Erwachsene-DOSB 2020'!E12)-1),RIGHT('Erwachsene-DOSB 2020'!E12,2)))*$BC$61,"[mm]:ss")</f>
        <v>69:00</v>
      </c>
      <c r="H61" s="102" t="str">
        <f>TEXT((TIME(0,LEFT('Erwachsene-DOSB 2020'!F12,FIND(":",'Erwachsene-DOSB 2020'!F12)-1),RIGHT('Erwachsene-DOSB 2020'!F12,2)))*$BC$61,"[mm]:ss")</f>
        <v>62:24</v>
      </c>
      <c r="I61" s="103" t="str">
        <f>TEXT((TIME(0,LEFT('Erwachsene-DOSB 2020'!G12,FIND(":",'Erwachsene-DOSB 2020'!G12)-1),RIGHT('Erwachsene-DOSB 2020'!G12,2)))*$BC$61,"[mm]:ss")</f>
        <v>55:48</v>
      </c>
      <c r="J61" s="109" t="str">
        <f>TEXT((TIME(0,LEFT('Erwachsene-DOSB 2020'!H12,FIND(":",'Erwachsene-DOSB 2020'!H12)-1),RIGHT('Erwachsene-DOSB 2020'!H12,2)))*$BC$61,"[mm]:ss")</f>
        <v>68:24</v>
      </c>
      <c r="K61" s="102" t="str">
        <f>TEXT((TIME(0,LEFT('Erwachsene-DOSB 2020'!I12,FIND(":",'Erwachsene-DOSB 2020'!I12)-1),RIGHT('Erwachsene-DOSB 2020'!I12,2)))*$BC$61,"[mm]:ss")</f>
        <v>61:48</v>
      </c>
      <c r="L61" s="103" t="str">
        <f>TEXT((TIME(0,LEFT('Erwachsene-DOSB 2020'!J12,FIND(":",'Erwachsene-DOSB 2020'!J12)-1),RIGHT('Erwachsene-DOSB 2020'!J12,2)))*$BC$61,"[mm]:ss")</f>
        <v>54:36</v>
      </c>
      <c r="M61" s="109" t="str">
        <f>TEXT((TIME(0,LEFT('Erwachsene-DOSB 2020'!K12,FIND(":",'Erwachsene-DOSB 2020'!K12)-1),RIGHT('Erwachsene-DOSB 2020'!K12,2)))*$BC$61,"[mm]:ss")</f>
        <v>67:12</v>
      </c>
      <c r="N61" s="102" t="str">
        <f>TEXT((TIME(0,LEFT('Erwachsene-DOSB 2020'!L12,FIND(":",'Erwachsene-DOSB 2020'!L12)-1),RIGHT('Erwachsene-DOSB 2020'!L12,2)))*$BC$61,"[mm]:ss")</f>
        <v>60:36</v>
      </c>
      <c r="O61" s="103" t="str">
        <f>TEXT((TIME(0,LEFT('Erwachsene-DOSB 2020'!M12,FIND(":",'Erwachsene-DOSB 2020'!M12)-1),RIGHT('Erwachsene-DOSB 2020'!M12,2)))*$BC$61,"[mm]:ss")</f>
        <v>54:00</v>
      </c>
      <c r="P61" s="109" t="str">
        <f>TEXT((TIME(0,LEFT('Erwachsene-DOSB 2020'!N12,FIND(":",'Erwachsene-DOSB 2020'!N12)-1),RIGHT('Erwachsene-DOSB 2020'!N12,2)))*$BC$61,"[mm]:ss")</f>
        <v>68:24</v>
      </c>
      <c r="Q61" s="102" t="str">
        <f>TEXT((TIME(0,LEFT('Erwachsene-DOSB 2020'!O12,FIND(":",'Erwachsene-DOSB 2020'!O12)-1),RIGHT('Erwachsene-DOSB 2020'!O12,2)))*$BC$61,"[mm]:ss")</f>
        <v>61:48</v>
      </c>
      <c r="R61" s="103" t="str">
        <f>TEXT((TIME(0,LEFT('Erwachsene-DOSB 2020'!P12,FIND(":",'Erwachsene-DOSB 2020'!P12)-1),RIGHT('Erwachsene-DOSB 2020'!P12,2)))*$BC$61,"[mm]:ss")</f>
        <v>54:36</v>
      </c>
      <c r="S61" s="109" t="str">
        <f>TEXT((TIME(0,LEFT('Erwachsene-DOSB 2020'!Q12,FIND(":",'Erwachsene-DOSB 2020'!Q12)-1),RIGHT('Erwachsene-DOSB 2020'!Q12,2)))*$BC$61,"[mm]:ss")</f>
        <v>72:00</v>
      </c>
      <c r="T61" s="102" t="str">
        <f>TEXT((TIME(0,LEFT('Erwachsene-DOSB 2020'!R12,FIND(":",'Erwachsene-DOSB 2020'!R12)-1),RIGHT('Erwachsene-DOSB 2020'!R12,2)))*$BC$61,"[mm]:ss")</f>
        <v>63:36</v>
      </c>
      <c r="U61" s="103" t="str">
        <f>TEXT((TIME(0,LEFT('Erwachsene-DOSB 2020'!S12,FIND(":",'Erwachsene-DOSB 2020'!S12)-1),RIGHT('Erwachsene-DOSB 2020'!S12,2)))*$BC$61,"[mm]:ss")</f>
        <v>56:24</v>
      </c>
      <c r="V61" s="109" t="str">
        <f>TEXT((TIME(0,LEFT('Erwachsene-DOSB 2020'!T12,FIND(":",'Erwachsene-DOSB 2020'!T12)-1),RIGHT('Erwachsene-DOSB 2020'!T12,2)))*$BC$61,"[mm]:ss")</f>
        <v>76:48</v>
      </c>
      <c r="W61" s="102" t="str">
        <f>TEXT((TIME(0,LEFT('Erwachsene-DOSB 2020'!U12,FIND(":",'Erwachsene-DOSB 2020'!U12)-1),RIGHT('Erwachsene-DOSB 2020'!U12,2)))*$BC$61,"[mm]:ss")</f>
        <v>66:36</v>
      </c>
      <c r="X61" s="103" t="str">
        <f>TEXT((TIME(0,LEFT('Erwachsene-DOSB 2020'!V12,FIND(":",'Erwachsene-DOSB 2020'!V12)-1),RIGHT('Erwachsene-DOSB 2020'!V12,2)))*$BC$61,"[mm]:ss")</f>
        <v>59:24</v>
      </c>
      <c r="Y61" s="182"/>
      <c r="Z61" s="183"/>
      <c r="AB61" s="902"/>
      <c r="AC61"/>
      <c r="AD61" s="844"/>
      <c r="AE61" s="796"/>
      <c r="AF61" s="106" t="s">
        <v>23</v>
      </c>
      <c r="AG61" s="58" t="s">
        <v>502</v>
      </c>
      <c r="AH61" s="101" t="str">
        <f>TEXT((TIME(0,LEFT('Erwachsene-DOSB 2020'!E45,FIND(":",'Erwachsene-DOSB 2020'!E45)-1),RIGHT('Erwachsene-DOSB 2020'!E45,2)))*$BC$61,"[mm]:ss")</f>
        <v>56:24</v>
      </c>
      <c r="AI61" s="102" t="str">
        <f>TEXT((TIME(0,LEFT('Erwachsene-DOSB 2020'!F45,FIND(":",'Erwachsene-DOSB 2020'!F45)-1),RIGHT('Erwachsene-DOSB 2020'!F45,2)))*$BC$61,"[mm]:ss")</f>
        <v>51:00</v>
      </c>
      <c r="AJ61" s="103" t="str">
        <f>TEXT((TIME(0,LEFT('Erwachsene-DOSB 2020'!G45,FIND(":",'Erwachsene-DOSB 2020'!G45)-1),RIGHT('Erwachsene-DOSB 2020'!G45,2)))*$BC$61,"[mm]:ss")</f>
        <v>46:12</v>
      </c>
      <c r="AK61" s="109" t="str">
        <f>TEXT((TIME(0,LEFT('Erwachsene-DOSB 2020'!H45,FIND(":",'Erwachsene-DOSB 2020'!H45)-1),RIGHT('Erwachsene-DOSB 2020'!H45,2)))*$BC$61,"[mm]:ss")</f>
        <v>55:48</v>
      </c>
      <c r="AL61" s="102" t="str">
        <f>TEXT((TIME(0,LEFT('Erwachsene-DOSB 2020'!I45,FIND(":",'Erwachsene-DOSB 2020'!I45)-1),RIGHT('Erwachsene-DOSB 2020'!I45,2)))*$BC$61,"[mm]:ss")</f>
        <v>50:24</v>
      </c>
      <c r="AM61" s="103" t="str">
        <f>TEXT((TIME(0,LEFT('Erwachsene-DOSB 2020'!J45,FIND(":",'Erwachsene-DOSB 2020'!J45)-1),RIGHT('Erwachsene-DOSB 2020'!J45,2)))*$BC$61,"[mm]:ss")</f>
        <v>45:00</v>
      </c>
      <c r="AN61" s="109" t="str">
        <f>TEXT((TIME(0,LEFT('Erwachsene-DOSB 2020'!K45,FIND(":",'Erwachsene-DOSB 2020'!K45)-1),RIGHT('Erwachsene-DOSB 2020'!K45,2)))*$BC$61,"[mm]:ss")</f>
        <v>60:00</v>
      </c>
      <c r="AO61" s="102" t="str">
        <f>TEXT((TIME(0,LEFT('Erwachsene-DOSB 2020'!L45,FIND(":",'Erwachsene-DOSB 2020'!L45)-1),RIGHT('Erwachsene-DOSB 2020'!L45,2)))*$BC$61,"[mm]:ss")</f>
        <v>53:24</v>
      </c>
      <c r="AP61" s="103" t="str">
        <f>TEXT((TIME(0,LEFT('Erwachsene-DOSB 2020'!M45,FIND(":",'Erwachsene-DOSB 2020'!M45)-1),RIGHT('Erwachsene-DOSB 2020'!M45,2)))*$BC$61,"[mm]:ss")</f>
        <v>46:48</v>
      </c>
      <c r="AQ61" s="109" t="str">
        <f>TEXT((TIME(0,LEFT('Erwachsene-DOSB 2020'!N45,FIND(":",'Erwachsene-DOSB 2020'!N45)-1),RIGHT('Erwachsene-DOSB 2020'!N45,2)))*$BC$61,"[mm]:ss")</f>
        <v>64:12</v>
      </c>
      <c r="AR61" s="102" t="str">
        <f>TEXT((TIME(0,LEFT('Erwachsene-DOSB 2020'!O45,FIND(":",'Erwachsene-DOSB 2020'!O45)-1),RIGHT('Erwachsene-DOSB 2020'!O45,2)))*$BC$61,"[mm]:ss")</f>
        <v>56:24</v>
      </c>
      <c r="AS61" s="103" t="str">
        <f>TEXT((TIME(0,LEFT('Erwachsene-DOSB 2020'!P45,FIND(":",'Erwachsene-DOSB 2020'!P45)-1),RIGHT('Erwachsene-DOSB 2020'!P45,2)))*$BC$61,"[mm]:ss")</f>
        <v>48:36</v>
      </c>
      <c r="AT61" s="109" t="str">
        <f>TEXT((TIME(0,LEFT('Erwachsene-DOSB 2020'!Q45,FIND(":",'Erwachsene-DOSB 2020'!Q45)-1),RIGHT('Erwachsene-DOSB 2020'!Q45,2)))*$BC$61,"[mm]:ss")</f>
        <v>69:36</v>
      </c>
      <c r="AU61" s="102" t="str">
        <f>TEXT((TIME(0,LEFT('Erwachsene-DOSB 2020'!R45,FIND(":",'Erwachsene-DOSB 2020'!R45)-1),RIGHT('Erwachsene-DOSB 2020'!R45,2)))*$BC$61,"[mm]:ss")</f>
        <v>60:00</v>
      </c>
      <c r="AV61" s="103" t="str">
        <f>TEXT((TIME(0,LEFT('Erwachsene-DOSB 2020'!S45,FIND(":",'Erwachsene-DOSB 2020'!S45)-1),RIGHT('Erwachsene-DOSB 2020'!S45,2)))*$BC$61,"[mm]:ss")</f>
        <v>49:48</v>
      </c>
      <c r="AW61" s="109" t="str">
        <f>TEXT((TIME(0,LEFT('Erwachsene-DOSB 2020'!T45,FIND(":",'Erwachsene-DOSB 2020'!T45)-1),RIGHT('Erwachsene-DOSB 2020'!T45,2)))*$BC$61,"[mm]:ss")</f>
        <v>75:36</v>
      </c>
      <c r="AX61" s="102" t="str">
        <f>TEXT((TIME(0,LEFT('Erwachsene-DOSB 2020'!U45,FIND(":",'Erwachsene-DOSB 2020'!U45)-1),RIGHT('Erwachsene-DOSB 2020'!U45,2)))*$BC$61,"[mm]:ss")</f>
        <v>62:24</v>
      </c>
      <c r="AY61" s="103" t="str">
        <f>TEXT((TIME(0,LEFT('Erwachsene-DOSB 2020'!V45,FIND(":",'Erwachsene-DOSB 2020'!V45)-1),RIGHT('Erwachsene-DOSB 2020'!V45,2)))*$BC$61,"[mm]:ss")</f>
        <v>52:12</v>
      </c>
      <c r="AZ61" s="182"/>
      <c r="BA61" s="183"/>
      <c r="BC61" s="143">
        <v>1.2</v>
      </c>
      <c r="BD61" s="5" t="s">
        <v>161</v>
      </c>
    </row>
    <row r="62" spans="1:57" ht="18.600000000000001" customHeight="1" x14ac:dyDescent="0.2">
      <c r="A62" s="902"/>
      <c r="B62"/>
      <c r="C62" s="844"/>
      <c r="D62" s="796"/>
      <c r="E62" s="106" t="s">
        <v>24</v>
      </c>
      <c r="F62" s="58" t="s">
        <v>427</v>
      </c>
      <c r="G62" s="160">
        <f>H62*(1-$BE$62)</f>
        <v>369</v>
      </c>
      <c r="H62" s="149">
        <v>410</v>
      </c>
      <c r="I62" s="150">
        <f>H62*(1+$BE$62)</f>
        <v>451.00000000000006</v>
      </c>
      <c r="J62" s="160">
        <f>K62*(1-$BE$62)</f>
        <v>369</v>
      </c>
      <c r="K62" s="149">
        <f>H62</f>
        <v>410</v>
      </c>
      <c r="L62" s="150">
        <f>K62*(1+$BE$62)</f>
        <v>451.00000000000006</v>
      </c>
      <c r="M62" s="160">
        <f>N62*(1-$BE$62)</f>
        <v>369</v>
      </c>
      <c r="N62" s="149">
        <f>H62</f>
        <v>410</v>
      </c>
      <c r="O62" s="150">
        <f>N62*(1+$BE$62)</f>
        <v>451.00000000000006</v>
      </c>
      <c r="P62" s="160">
        <f>Q62*(1-$BE$62)</f>
        <v>357.75</v>
      </c>
      <c r="Q62" s="149">
        <f>H62-12.5</f>
        <v>397.5</v>
      </c>
      <c r="R62" s="150">
        <f>Q62*(1+$BE$62)</f>
        <v>437.25000000000006</v>
      </c>
      <c r="S62" s="160">
        <f>T62*(1-$BE$62)</f>
        <v>357.75</v>
      </c>
      <c r="T62" s="149">
        <f>Q62</f>
        <v>397.5</v>
      </c>
      <c r="U62" s="150">
        <f>T62*(1+$BE$62)</f>
        <v>437.25000000000006</v>
      </c>
      <c r="V62" s="160">
        <f>W62*(1-$BE$62)</f>
        <v>346.5</v>
      </c>
      <c r="W62" s="149">
        <f>T62-12.5</f>
        <v>385</v>
      </c>
      <c r="X62" s="150">
        <f>W62*(1+$BE$62)</f>
        <v>423.50000000000006</v>
      </c>
      <c r="Y62" s="182"/>
      <c r="Z62" s="183"/>
      <c r="AB62" s="902"/>
      <c r="AC62"/>
      <c r="AD62" s="844"/>
      <c r="AE62" s="796"/>
      <c r="AF62" s="106" t="s">
        <v>24</v>
      </c>
      <c r="AG62" s="58" t="s">
        <v>427</v>
      </c>
      <c r="AH62" s="160">
        <f>AI62*(1-$BE$62)</f>
        <v>427.5</v>
      </c>
      <c r="AI62" s="149">
        <v>475</v>
      </c>
      <c r="AJ62" s="150">
        <f>AI62*(1+$BE$62)</f>
        <v>522.5</v>
      </c>
      <c r="AK62" s="160">
        <f>AL62*(1-$BE$62)</f>
        <v>427.5</v>
      </c>
      <c r="AL62" s="149">
        <f>AI62</f>
        <v>475</v>
      </c>
      <c r="AM62" s="150">
        <f>AL62*(1+$BE$62)</f>
        <v>522.5</v>
      </c>
      <c r="AN62" s="160">
        <f>AO62*(1-$BE$62)</f>
        <v>427.5</v>
      </c>
      <c r="AO62" s="149">
        <f>AI62</f>
        <v>475</v>
      </c>
      <c r="AP62" s="150">
        <f>AO62*(1+$BE$62)</f>
        <v>522.5</v>
      </c>
      <c r="AQ62" s="160">
        <f>AR62*(1-$BE$62)</f>
        <v>416.25</v>
      </c>
      <c r="AR62" s="149">
        <f>AI62-12.5</f>
        <v>462.5</v>
      </c>
      <c r="AS62" s="150">
        <f>AR62*(1+$BE$62)</f>
        <v>508.75000000000006</v>
      </c>
      <c r="AT62" s="160">
        <f>AU62*(1-$BE$62)</f>
        <v>416.25</v>
      </c>
      <c r="AU62" s="149">
        <f>AR62</f>
        <v>462.5</v>
      </c>
      <c r="AV62" s="150">
        <f>AU62*(1+$BE$62)</f>
        <v>508.75000000000006</v>
      </c>
      <c r="AW62" s="160">
        <f>AX62*(1-$BE$62)</f>
        <v>405</v>
      </c>
      <c r="AX62" s="149">
        <f>AU62-12.5</f>
        <v>450</v>
      </c>
      <c r="AY62" s="150">
        <f>AX62*(1+$BE$62)</f>
        <v>495.00000000000006</v>
      </c>
      <c r="AZ62" s="182"/>
      <c r="BA62" s="183"/>
      <c r="BD62" s="5" t="s">
        <v>431</v>
      </c>
      <c r="BE62" s="152">
        <v>0.1</v>
      </c>
    </row>
    <row r="63" spans="1:57" ht="18.600000000000001" customHeight="1" x14ac:dyDescent="0.2">
      <c r="A63" s="902"/>
      <c r="B63"/>
      <c r="C63" s="844"/>
      <c r="D63" s="796"/>
      <c r="E63" s="106" t="s">
        <v>25</v>
      </c>
      <c r="F63" s="58" t="s">
        <v>428</v>
      </c>
      <c r="G63" s="160">
        <f>H63*(1-$BE$62)</f>
        <v>540</v>
      </c>
      <c r="H63" s="149">
        <v>600</v>
      </c>
      <c r="I63" s="150">
        <f>H63*(1+$BE$62)</f>
        <v>660</v>
      </c>
      <c r="J63" s="160">
        <f>K63*(1-$BE$62)</f>
        <v>540</v>
      </c>
      <c r="K63" s="149">
        <f>H63</f>
        <v>600</v>
      </c>
      <c r="L63" s="150">
        <f>K63*(1+$BE$62)</f>
        <v>660</v>
      </c>
      <c r="M63" s="160">
        <f>N63*(1-$BE$62)</f>
        <v>540</v>
      </c>
      <c r="N63" s="149">
        <f>H63</f>
        <v>600</v>
      </c>
      <c r="O63" s="150">
        <f>N63*(1+$BE$62)</f>
        <v>660</v>
      </c>
      <c r="P63" s="160">
        <f>Q63*(1-$BE$62)</f>
        <v>526.5</v>
      </c>
      <c r="Q63" s="149">
        <f>H63-15</f>
        <v>585</v>
      </c>
      <c r="R63" s="150">
        <f>Q63*(1+$BE$62)</f>
        <v>643.5</v>
      </c>
      <c r="S63" s="160">
        <f>T63*(1-$BE$62)</f>
        <v>526.5</v>
      </c>
      <c r="T63" s="149">
        <f>Q63</f>
        <v>585</v>
      </c>
      <c r="U63" s="150">
        <f>T63*(1+$BE$62)</f>
        <v>643.5</v>
      </c>
      <c r="V63" s="160">
        <f>W63*(1-$BE$62)</f>
        <v>513</v>
      </c>
      <c r="W63" s="149">
        <f>T63-15</f>
        <v>570</v>
      </c>
      <c r="X63" s="150">
        <f>W63*(1+$BE$62)</f>
        <v>627</v>
      </c>
      <c r="Y63" s="182"/>
      <c r="Z63" s="183"/>
      <c r="AB63" s="902"/>
      <c r="AC63"/>
      <c r="AD63" s="844"/>
      <c r="AE63" s="796"/>
      <c r="AF63" s="106" t="s">
        <v>25</v>
      </c>
      <c r="AG63" s="58" t="s">
        <v>428</v>
      </c>
      <c r="AH63" s="160">
        <f>AI63*(1-$BE$62)</f>
        <v>607.5</v>
      </c>
      <c r="AI63" s="149">
        <v>675</v>
      </c>
      <c r="AJ63" s="150">
        <f>AI63*(1+$BE$62)</f>
        <v>742.50000000000011</v>
      </c>
      <c r="AK63" s="160">
        <f>AL63*(1-$BE$62)</f>
        <v>607.5</v>
      </c>
      <c r="AL63" s="149">
        <f>AI63</f>
        <v>675</v>
      </c>
      <c r="AM63" s="150">
        <f>AL63*(1+$BE$62)</f>
        <v>742.50000000000011</v>
      </c>
      <c r="AN63" s="160">
        <f>AO63*(1-$BE$62)</f>
        <v>580.5</v>
      </c>
      <c r="AO63" s="149">
        <v>645</v>
      </c>
      <c r="AP63" s="150">
        <f>AO63*(1+$BE$62)</f>
        <v>709.50000000000011</v>
      </c>
      <c r="AQ63" s="160">
        <f>AR63*(1-$BE$62)</f>
        <v>594</v>
      </c>
      <c r="AR63" s="149">
        <f>AI63-15</f>
        <v>660</v>
      </c>
      <c r="AS63" s="150">
        <f>AR63*(1+$BE$62)</f>
        <v>726.00000000000011</v>
      </c>
      <c r="AT63" s="160">
        <f>AU63*(1-$BE$62)</f>
        <v>594</v>
      </c>
      <c r="AU63" s="149">
        <f>AR63</f>
        <v>660</v>
      </c>
      <c r="AV63" s="150">
        <f>AU63*(1+$BE$62)</f>
        <v>726.00000000000011</v>
      </c>
      <c r="AW63" s="160">
        <f>AX63*(1-$BE$62)</f>
        <v>580.5</v>
      </c>
      <c r="AX63" s="149">
        <f>AU63-15</f>
        <v>645</v>
      </c>
      <c r="AY63" s="150">
        <f>AX63*(1+$BE$62)</f>
        <v>709.50000000000011</v>
      </c>
      <c r="AZ63" s="182"/>
      <c r="BA63" s="183"/>
      <c r="BD63" s="5"/>
    </row>
    <row r="64" spans="1:57" ht="18.600000000000001" customHeight="1" x14ac:dyDescent="0.2">
      <c r="A64" s="902"/>
      <c r="B64"/>
      <c r="C64" s="844"/>
      <c r="D64" s="796"/>
      <c r="E64" s="106" t="s">
        <v>44</v>
      </c>
      <c r="F64" s="58" t="s">
        <v>429</v>
      </c>
      <c r="G64" s="160">
        <f>H64*(1-$BE$62)</f>
        <v>472.5</v>
      </c>
      <c r="H64" s="149">
        <v>525</v>
      </c>
      <c r="I64" s="150">
        <f>H64*(1+$BE$62)</f>
        <v>577.5</v>
      </c>
      <c r="J64" s="160">
        <f>K64*(1-$BE$62)</f>
        <v>472.5</v>
      </c>
      <c r="K64" s="149">
        <f>H64</f>
        <v>525</v>
      </c>
      <c r="L64" s="150">
        <f>K64*(1+$BE$62)</f>
        <v>577.5</v>
      </c>
      <c r="M64" s="160">
        <f>N64*(1-$BE$62)</f>
        <v>472.5</v>
      </c>
      <c r="N64" s="149">
        <f>H64</f>
        <v>525</v>
      </c>
      <c r="O64" s="150">
        <f>N64*(1+$BE$62)</f>
        <v>577.5</v>
      </c>
      <c r="P64" s="160">
        <f>Q64*(1-$BE$62)</f>
        <v>459</v>
      </c>
      <c r="Q64" s="149">
        <f>H64-15</f>
        <v>510</v>
      </c>
      <c r="R64" s="150">
        <f>Q64*(1+$BE$62)</f>
        <v>561</v>
      </c>
      <c r="S64" s="160">
        <f>T64*(1-$BE$62)</f>
        <v>459</v>
      </c>
      <c r="T64" s="149">
        <f>Q64</f>
        <v>510</v>
      </c>
      <c r="U64" s="150">
        <f>T64*(1+$BE$62)</f>
        <v>561</v>
      </c>
      <c r="V64" s="160">
        <f>W64*(1-$BE$62)</f>
        <v>445.5</v>
      </c>
      <c r="W64" s="149">
        <f>T64-15</f>
        <v>495</v>
      </c>
      <c r="X64" s="150">
        <f>W64*(1+$BE$62)</f>
        <v>544.5</v>
      </c>
      <c r="Y64" s="182"/>
      <c r="Z64" s="183"/>
      <c r="AB64" s="902"/>
      <c r="AC64"/>
      <c r="AD64" s="844"/>
      <c r="AE64" s="796"/>
      <c r="AF64" s="106" t="s">
        <v>44</v>
      </c>
      <c r="AG64" s="58" t="s">
        <v>429</v>
      </c>
      <c r="AH64" s="160">
        <f>AI64*(1-$BE$62)</f>
        <v>535.5</v>
      </c>
      <c r="AI64" s="149">
        <v>595</v>
      </c>
      <c r="AJ64" s="150">
        <f>AI64*(1+$BE$62)</f>
        <v>654.5</v>
      </c>
      <c r="AK64" s="160">
        <f>AL64*(1-$BE$62)</f>
        <v>535.5</v>
      </c>
      <c r="AL64" s="149">
        <f>AI64</f>
        <v>595</v>
      </c>
      <c r="AM64" s="150">
        <f>AL64*(1+$BE$62)</f>
        <v>654.5</v>
      </c>
      <c r="AN64" s="160">
        <f>AO64*(1-$BE$62)</f>
        <v>508.5</v>
      </c>
      <c r="AO64" s="149">
        <v>565</v>
      </c>
      <c r="AP64" s="150">
        <f>AO64*(1+$BE$62)</f>
        <v>621.5</v>
      </c>
      <c r="AQ64" s="160">
        <f>AR64*(1-$BE$62)</f>
        <v>522</v>
      </c>
      <c r="AR64" s="149">
        <f>AI64-15</f>
        <v>580</v>
      </c>
      <c r="AS64" s="150">
        <f>AR64*(1+$BE$62)</f>
        <v>638</v>
      </c>
      <c r="AT64" s="160">
        <f>AU64*(1-$BE$62)</f>
        <v>522</v>
      </c>
      <c r="AU64" s="149">
        <f>AR64</f>
        <v>580</v>
      </c>
      <c r="AV64" s="150">
        <f>AU64*(1+$BE$62)</f>
        <v>638</v>
      </c>
      <c r="AW64" s="160">
        <f>AX64*(1-$BE$62)</f>
        <v>508.5</v>
      </c>
      <c r="AX64" s="149">
        <f>AU64-15</f>
        <v>565</v>
      </c>
      <c r="AY64" s="150">
        <f>AX64*(1+$BE$62)</f>
        <v>621.5</v>
      </c>
      <c r="AZ64" s="182"/>
      <c r="BA64" s="183"/>
      <c r="BD64" s="5"/>
    </row>
    <row r="65" spans="1:56" ht="18.600000000000001" customHeight="1" thickBot="1" x14ac:dyDescent="0.25">
      <c r="A65" s="902"/>
      <c r="B65"/>
      <c r="C65" s="845"/>
      <c r="D65" s="797"/>
      <c r="E65" s="106" t="s">
        <v>48</v>
      </c>
      <c r="F65" s="163" t="s">
        <v>430</v>
      </c>
      <c r="G65" s="164">
        <f>H65*(1-$BE$62)</f>
        <v>477</v>
      </c>
      <c r="H65" s="165">
        <v>530</v>
      </c>
      <c r="I65" s="166">
        <f>H65*(1+$BE$62)</f>
        <v>583</v>
      </c>
      <c r="J65" s="164">
        <f>K65*(1-$BE$62)</f>
        <v>477</v>
      </c>
      <c r="K65" s="165">
        <f>H65</f>
        <v>530</v>
      </c>
      <c r="L65" s="166">
        <f>K65*(1+$BE$62)</f>
        <v>583</v>
      </c>
      <c r="M65" s="164">
        <f>N65*(1-$BE$62)</f>
        <v>477</v>
      </c>
      <c r="N65" s="165">
        <f>H65</f>
        <v>530</v>
      </c>
      <c r="O65" s="166">
        <f>N65*(1+$BE$62)</f>
        <v>583</v>
      </c>
      <c r="P65" s="164">
        <f>Q65*(1-$BE$62)</f>
        <v>463.5</v>
      </c>
      <c r="Q65" s="165">
        <f>H65-15</f>
        <v>515</v>
      </c>
      <c r="R65" s="166">
        <f>Q65*(1+$BE$62)</f>
        <v>566.5</v>
      </c>
      <c r="S65" s="164">
        <f>T65*(1-$BE$62)</f>
        <v>463.5</v>
      </c>
      <c r="T65" s="165">
        <f>Q65</f>
        <v>515</v>
      </c>
      <c r="U65" s="166">
        <f>T65*(1+$BE$62)</f>
        <v>566.5</v>
      </c>
      <c r="V65" s="164">
        <f>W65*(1-$BE$62)</f>
        <v>450</v>
      </c>
      <c r="W65" s="165">
        <f>T65-15</f>
        <v>500</v>
      </c>
      <c r="X65" s="166">
        <f>W65*(1+$BE$62)</f>
        <v>550</v>
      </c>
      <c r="Y65" s="186"/>
      <c r="Z65" s="187"/>
      <c r="AB65" s="902"/>
      <c r="AC65"/>
      <c r="AD65" s="845"/>
      <c r="AE65" s="797"/>
      <c r="AF65" s="106" t="s">
        <v>48</v>
      </c>
      <c r="AG65" s="163" t="s">
        <v>430</v>
      </c>
      <c r="AH65" s="160">
        <f>AI65*(1-$BE$62)</f>
        <v>540</v>
      </c>
      <c r="AI65" s="149">
        <v>600</v>
      </c>
      <c r="AJ65" s="150">
        <f>AI65*(1+$BE$62)</f>
        <v>660</v>
      </c>
      <c r="AK65" s="160">
        <f>AL65*(1-$BE$62)</f>
        <v>540</v>
      </c>
      <c r="AL65" s="149">
        <f>AI65</f>
        <v>600</v>
      </c>
      <c r="AM65" s="150">
        <f>AL65*(1+$BE$62)</f>
        <v>660</v>
      </c>
      <c r="AN65" s="160">
        <f>AO65*(1-$BE$62)</f>
        <v>513</v>
      </c>
      <c r="AO65" s="149">
        <v>570</v>
      </c>
      <c r="AP65" s="150">
        <f>AO65*(1+$BE$62)</f>
        <v>627</v>
      </c>
      <c r="AQ65" s="160">
        <f>AR65*(1-$BE$62)</f>
        <v>526.5</v>
      </c>
      <c r="AR65" s="149">
        <f>AI65-15</f>
        <v>585</v>
      </c>
      <c r="AS65" s="150">
        <f>AR65*(1+$BE$62)</f>
        <v>643.5</v>
      </c>
      <c r="AT65" s="160">
        <f>AU65*(1-$BE$62)</f>
        <v>526.5</v>
      </c>
      <c r="AU65" s="149">
        <f>AR65</f>
        <v>585</v>
      </c>
      <c r="AV65" s="150">
        <f>AU65*(1+$BE$62)</f>
        <v>643.5</v>
      </c>
      <c r="AW65" s="160">
        <f>AX65*(1-$BE$62)</f>
        <v>513</v>
      </c>
      <c r="AX65" s="149">
        <f>AU65-15</f>
        <v>570</v>
      </c>
      <c r="AY65" s="150">
        <f>AX65*(1+$BE$62)</f>
        <v>627</v>
      </c>
      <c r="AZ65" s="186"/>
      <c r="BA65" s="187"/>
      <c r="BD65" s="5"/>
    </row>
    <row r="66" spans="1:56" ht="18.600000000000001" customHeight="1" x14ac:dyDescent="0.2">
      <c r="A66" s="902"/>
      <c r="B66"/>
      <c r="C66" s="843">
        <v>2</v>
      </c>
      <c r="D66" s="795" t="s">
        <v>65</v>
      </c>
      <c r="E66" s="601" t="s">
        <v>16</v>
      </c>
      <c r="F66" s="524" t="s">
        <v>609</v>
      </c>
      <c r="G66" s="141">
        <f>'Erwachsene-DOSB 2020'!E13*$BC$66</f>
        <v>6.75</v>
      </c>
      <c r="H66" s="132">
        <f>'Erwachsene-DOSB 2020'!F13*$BC$66</f>
        <v>7.2</v>
      </c>
      <c r="I66" s="133">
        <f>'Erwachsene-DOSB 2020'!G13*$BC$66</f>
        <v>7.875</v>
      </c>
      <c r="J66" s="682">
        <f>'Erwachsene-DOSB 2020'!H13*$BC$66</f>
        <v>6.75</v>
      </c>
      <c r="K66" s="132">
        <f>'Erwachsene-DOSB 2020'!I13*$BC$66</f>
        <v>7.2</v>
      </c>
      <c r="L66" s="684">
        <f>'Erwachsene-DOSB 2020'!J13*$BC$66</f>
        <v>7.875</v>
      </c>
      <c r="M66" s="134">
        <f>'Erwachsene-DOSB 2020'!K13*$BC$66</f>
        <v>6.3</v>
      </c>
      <c r="N66" s="132">
        <f>'Erwachsene-DOSB 2020'!L13*$BC$66</f>
        <v>6.9750000000000005</v>
      </c>
      <c r="O66" s="133">
        <f>'Erwachsene-DOSB 2020'!M13*$BC$66</f>
        <v>7.65</v>
      </c>
      <c r="P66" s="134">
        <f>'Erwachsene-DOSB 2020'!N13*$BC$66</f>
        <v>5.8500000000000005</v>
      </c>
      <c r="Q66" s="132">
        <f>'Erwachsene-DOSB 2020'!O13*$BC$66</f>
        <v>6.75</v>
      </c>
      <c r="R66" s="684">
        <f>'Erwachsene-DOSB 2020'!P13*$BC$66</f>
        <v>7.65</v>
      </c>
      <c r="S66" s="134">
        <f>'Erwachsene-DOSB 2020'!Q13*$BC$66</f>
        <v>5.4</v>
      </c>
      <c r="T66" s="132">
        <f>'Erwachsene-DOSB 2020'!R13*$BC$66</f>
        <v>6.5250000000000004</v>
      </c>
      <c r="U66" s="133">
        <f>'Erwachsene-DOSB 2020'!S13*$BC$66</f>
        <v>7.4249999999999998</v>
      </c>
      <c r="V66" s="134">
        <f>'Erwachsene-DOSB 2020'!T13*$BC$66</f>
        <v>4.7250000000000005</v>
      </c>
      <c r="W66" s="132">
        <f>'Erwachsene-DOSB 2020'!U13*$BC$66</f>
        <v>6.0750000000000002</v>
      </c>
      <c r="X66" s="133">
        <f>'Erwachsene-DOSB 2020'!V13*$BC$66</f>
        <v>7.4249999999999998</v>
      </c>
      <c r="Y66" s="180"/>
      <c r="Z66" s="181"/>
      <c r="AB66" s="902"/>
      <c r="AC66"/>
      <c r="AD66" s="843">
        <v>2</v>
      </c>
      <c r="AE66" s="795" t="s">
        <v>65</v>
      </c>
      <c r="AF66" s="601" t="s">
        <v>16</v>
      </c>
      <c r="AG66" s="524" t="s">
        <v>609</v>
      </c>
      <c r="AH66" s="6">
        <f>'Erwachsene-DOSB 2020'!E46*$BC$66</f>
        <v>9.2249999999999996</v>
      </c>
      <c r="AI66" s="7">
        <f>'Erwachsene-DOSB 2020'!F46*$BC$66</f>
        <v>9.9</v>
      </c>
      <c r="AJ66" s="9">
        <f>'Erwachsene-DOSB 2020'!G46*$BC$66</f>
        <v>10.575000000000001</v>
      </c>
      <c r="AK66" s="673">
        <f>'Erwachsene-DOSB 2020'!H46*$BC$66</f>
        <v>9.2249999999999996</v>
      </c>
      <c r="AL66" s="674">
        <f>'Erwachsene-DOSB 2020'!I46*$BC$66</f>
        <v>10.125</v>
      </c>
      <c r="AM66" s="675">
        <f>'Erwachsene-DOSB 2020'!J46*$BC$66</f>
        <v>10.8</v>
      </c>
      <c r="AN66" s="56">
        <f>'Erwachsene-DOSB 2020'!K46*$BC$66</f>
        <v>8.7750000000000004</v>
      </c>
      <c r="AO66" s="7">
        <f>'Erwachsene-DOSB 2020'!L46*$BC$66</f>
        <v>9.6750000000000007</v>
      </c>
      <c r="AP66" s="9">
        <f>'Erwachsene-DOSB 2020'!M46*$BC$66</f>
        <v>10.575000000000001</v>
      </c>
      <c r="AQ66" s="56">
        <f>'Erwachsene-DOSB 2020'!N46*$BC$66</f>
        <v>8.1</v>
      </c>
      <c r="AR66" s="7">
        <f>'Erwachsene-DOSB 2020'!O46*$BC$66</f>
        <v>9.2249999999999996</v>
      </c>
      <c r="AS66" s="9">
        <f>'Erwachsene-DOSB 2020'!P46*$BC$66</f>
        <v>10.35</v>
      </c>
      <c r="AT66" s="56">
        <f>'Erwachsene-DOSB 2020'!Q46*$BC$66</f>
        <v>7.4249999999999998</v>
      </c>
      <c r="AU66" s="7">
        <f>'Erwachsene-DOSB 2020'!R46*$BC$66</f>
        <v>8.7750000000000004</v>
      </c>
      <c r="AV66" s="9">
        <f>'Erwachsene-DOSB 2020'!S46*$BC$66</f>
        <v>10.125</v>
      </c>
      <c r="AW66" s="56">
        <f>'Erwachsene-DOSB 2020'!T46*$BC$66</f>
        <v>6.9750000000000005</v>
      </c>
      <c r="AX66" s="7">
        <f>'Erwachsene-DOSB 2020'!U46*$BC$66</f>
        <v>8.3250000000000011</v>
      </c>
      <c r="AY66" s="9">
        <f>'Erwachsene-DOSB 2020'!V46*$BC$66</f>
        <v>9.6750000000000007</v>
      </c>
      <c r="AZ66" s="180"/>
      <c r="BA66" s="181"/>
      <c r="BC66" s="143">
        <v>0.9</v>
      </c>
      <c r="BD66" s="523" t="s">
        <v>609</v>
      </c>
    </row>
    <row r="67" spans="1:56" ht="18.600000000000001" customHeight="1" x14ac:dyDescent="0.2">
      <c r="A67" s="902"/>
      <c r="B67"/>
      <c r="C67" s="845"/>
      <c r="D67" s="796"/>
      <c r="E67" s="801" t="s">
        <v>17</v>
      </c>
      <c r="F67" s="793" t="s">
        <v>26</v>
      </c>
      <c r="G67" s="826" t="s">
        <v>219</v>
      </c>
      <c r="H67" s="827"/>
      <c r="I67" s="827"/>
      <c r="J67" s="827"/>
      <c r="K67" s="827"/>
      <c r="L67" s="827"/>
      <c r="M67" s="827"/>
      <c r="N67" s="827"/>
      <c r="O67" s="827"/>
      <c r="P67" s="827"/>
      <c r="Q67" s="827"/>
      <c r="R67" s="827"/>
      <c r="S67" s="827"/>
      <c r="T67" s="827"/>
      <c r="U67" s="827"/>
      <c r="V67" s="827"/>
      <c r="W67" s="827"/>
      <c r="X67" s="828"/>
      <c r="Y67" s="182"/>
      <c r="Z67" s="188"/>
      <c r="AB67" s="902"/>
      <c r="AC67"/>
      <c r="AD67" s="845"/>
      <c r="AE67" s="796"/>
      <c r="AF67" s="801" t="s">
        <v>17</v>
      </c>
      <c r="AG67" s="793" t="s">
        <v>26</v>
      </c>
      <c r="AH67" s="826" t="s">
        <v>415</v>
      </c>
      <c r="AI67" s="827"/>
      <c r="AJ67" s="828"/>
      <c r="AK67" s="826" t="s">
        <v>416</v>
      </c>
      <c r="AL67" s="827"/>
      <c r="AM67" s="827"/>
      <c r="AN67" s="827"/>
      <c r="AO67" s="827"/>
      <c r="AP67" s="827"/>
      <c r="AQ67" s="827"/>
      <c r="AR67" s="827"/>
      <c r="AS67" s="827"/>
      <c r="AT67" s="827"/>
      <c r="AU67" s="827"/>
      <c r="AV67" s="827"/>
      <c r="AW67" s="827"/>
      <c r="AX67" s="827"/>
      <c r="AY67" s="828"/>
      <c r="AZ67" s="182"/>
      <c r="BA67" s="188"/>
      <c r="BD67" s="146"/>
    </row>
    <row r="68" spans="1:56" ht="18.600000000000001" customHeight="1" x14ac:dyDescent="0.2">
      <c r="A68" s="902"/>
      <c r="B68"/>
      <c r="C68" s="845"/>
      <c r="D68" s="796"/>
      <c r="E68" s="792"/>
      <c r="F68" s="794"/>
      <c r="G68" s="13">
        <f>'Erwachsene-DOSB 2020'!E15*$BC$68</f>
        <v>6.1749999999999998</v>
      </c>
      <c r="H68" s="12">
        <f>'Erwachsene-DOSB 2020'!F15*$BC$68</f>
        <v>6.6499999999999995</v>
      </c>
      <c r="I68" s="15">
        <f>'Erwachsene-DOSB 2020'!G15*$BC$68</f>
        <v>7.125</v>
      </c>
      <c r="J68" s="59">
        <f>'Erwachsene-DOSB 2020'!H15*$BC$68</f>
        <v>6.1749999999999998</v>
      </c>
      <c r="K68" s="12">
        <f>'Erwachsene-DOSB 2020'!I15*$BC$68</f>
        <v>6.6499999999999995</v>
      </c>
      <c r="L68" s="15">
        <f>'Erwachsene-DOSB 2020'!J15*$BC$68</f>
        <v>7.125</v>
      </c>
      <c r="M68" s="59">
        <f>'Erwachsene-DOSB 2020'!K15*$BC$68</f>
        <v>6.1749999999999998</v>
      </c>
      <c r="N68" s="12">
        <f>'Erwachsene-DOSB 2020'!L15*$BC$68</f>
        <v>6.6499999999999995</v>
      </c>
      <c r="O68" s="15">
        <f>'Erwachsene-DOSB 2020'!M15*$BC$68</f>
        <v>7.125</v>
      </c>
      <c r="P68" s="59">
        <f>'Erwachsene-DOSB 2020'!N15*$BC$68</f>
        <v>5.9375</v>
      </c>
      <c r="Q68" s="12">
        <f>'Erwachsene-DOSB 2020'!O15*$BC$68</f>
        <v>6.4124999999999996</v>
      </c>
      <c r="R68" s="15">
        <f>'Erwachsene-DOSB 2020'!P15*$BC$68</f>
        <v>6.8874999999999993</v>
      </c>
      <c r="S68" s="59">
        <f>'Erwachsene-DOSB 2020'!Q15*$BC$68</f>
        <v>5.6999999999999993</v>
      </c>
      <c r="T68" s="12">
        <f>'Erwachsene-DOSB 2020'!R15*$BC$68</f>
        <v>6.1749999999999998</v>
      </c>
      <c r="U68" s="15">
        <f>'Erwachsene-DOSB 2020'!S15*$BC$68</f>
        <v>6.6499999999999995</v>
      </c>
      <c r="V68" s="59">
        <f>'Erwachsene-DOSB 2020'!T15*$BC$68</f>
        <v>5.2249999999999996</v>
      </c>
      <c r="W68" s="12">
        <f>'Erwachsene-DOSB 2020'!U15*$BC$68</f>
        <v>5.6999999999999993</v>
      </c>
      <c r="X68" s="15">
        <f>'Erwachsene-DOSB 2020'!V15*$BC$68</f>
        <v>6.1749999999999998</v>
      </c>
      <c r="Y68" s="182"/>
      <c r="Z68" s="188"/>
      <c r="AB68" s="902"/>
      <c r="AC68"/>
      <c r="AD68" s="845"/>
      <c r="AE68" s="796"/>
      <c r="AF68" s="792"/>
      <c r="AG68" s="794"/>
      <c r="AH68" s="13">
        <f>'Erwachsene-DOSB 2020'!E48*$BC$68</f>
        <v>7.3624999999999998</v>
      </c>
      <c r="AI68" s="12">
        <f>'Erwachsene-DOSB 2020'!F48*$BC$68</f>
        <v>7.8374999999999995</v>
      </c>
      <c r="AJ68" s="15">
        <f>'Erwachsene-DOSB 2020'!G48*$BC$68</f>
        <v>8.3125</v>
      </c>
      <c r="AK68" s="59">
        <f>'Erwachsene-DOSB 2020'!H48*$BC$68</f>
        <v>7.3624999999999998</v>
      </c>
      <c r="AL68" s="12">
        <f>'Erwachsene-DOSB 2020'!I48*$BC$68</f>
        <v>8.0749999999999993</v>
      </c>
      <c r="AM68" s="15">
        <f>'Erwachsene-DOSB 2020'!J48*$BC$68</f>
        <v>8.5499999999999989</v>
      </c>
      <c r="AN68" s="59">
        <f>'Erwachsene-DOSB 2020'!K48*$BC$68</f>
        <v>7.125</v>
      </c>
      <c r="AO68" s="12">
        <f>'Erwachsene-DOSB 2020'!L48*$BC$68</f>
        <v>7.8374999999999995</v>
      </c>
      <c r="AP68" s="15">
        <f>'Erwachsene-DOSB 2020'!M48*$BC$68</f>
        <v>8.3125</v>
      </c>
      <c r="AQ68" s="59">
        <f>'Erwachsene-DOSB 2020'!N48*$BC$68</f>
        <v>6.6499999999999995</v>
      </c>
      <c r="AR68" s="12">
        <f>'Erwachsene-DOSB 2020'!O48*$BC$68</f>
        <v>7.3624999999999998</v>
      </c>
      <c r="AS68" s="15">
        <f>'Erwachsene-DOSB 2020'!P48*$BC$68</f>
        <v>7.8374999999999995</v>
      </c>
      <c r="AT68" s="59">
        <f>'Erwachsene-DOSB 2020'!Q48*$BC$68</f>
        <v>6.4124999999999996</v>
      </c>
      <c r="AU68" s="12">
        <f>'Erwachsene-DOSB 2020'!R48*$BC$68</f>
        <v>6.8874999999999993</v>
      </c>
      <c r="AV68" s="15">
        <f>'Erwachsene-DOSB 2020'!S48*$BC$68</f>
        <v>7.6</v>
      </c>
      <c r="AW68" s="59">
        <f>'Erwachsene-DOSB 2020'!T48*$BC$68</f>
        <v>5.9375</v>
      </c>
      <c r="AX68" s="12">
        <f>'Erwachsene-DOSB 2020'!U48*$BC$68</f>
        <v>6.6499999999999995</v>
      </c>
      <c r="AY68" s="15">
        <f>'Erwachsene-DOSB 2020'!V48*$BC$68</f>
        <v>7.3624999999999998</v>
      </c>
      <c r="AZ68" s="182"/>
      <c r="BA68" s="188"/>
      <c r="BC68" s="143">
        <v>0.95</v>
      </c>
      <c r="BD68" s="146" t="s">
        <v>26</v>
      </c>
    </row>
    <row r="69" spans="1:56" ht="18.600000000000001" customHeight="1" x14ac:dyDescent="0.2">
      <c r="A69" s="902"/>
      <c r="B69"/>
      <c r="C69" s="845"/>
      <c r="D69" s="796"/>
      <c r="E69" s="106" t="s">
        <v>21</v>
      </c>
      <c r="F69" s="161" t="s">
        <v>27</v>
      </c>
      <c r="G69" s="13">
        <f t="shared" ref="G69:X69" si="6">G68*$BC$69</f>
        <v>10.497499999999999</v>
      </c>
      <c r="H69" s="12">
        <f t="shared" si="6"/>
        <v>11.304999999999998</v>
      </c>
      <c r="I69" s="15">
        <f t="shared" si="6"/>
        <v>12.112499999999999</v>
      </c>
      <c r="J69" s="13">
        <f t="shared" si="6"/>
        <v>10.497499999999999</v>
      </c>
      <c r="K69" s="12">
        <f t="shared" si="6"/>
        <v>11.304999999999998</v>
      </c>
      <c r="L69" s="15">
        <f t="shared" si="6"/>
        <v>12.112499999999999</v>
      </c>
      <c r="M69" s="13">
        <f t="shared" si="6"/>
        <v>10.497499999999999</v>
      </c>
      <c r="N69" s="12">
        <f t="shared" si="6"/>
        <v>11.304999999999998</v>
      </c>
      <c r="O69" s="15">
        <f t="shared" si="6"/>
        <v>12.112499999999999</v>
      </c>
      <c r="P69" s="13">
        <f t="shared" si="6"/>
        <v>10.09375</v>
      </c>
      <c r="Q69" s="12">
        <f t="shared" si="6"/>
        <v>10.901249999999999</v>
      </c>
      <c r="R69" s="15">
        <f t="shared" si="6"/>
        <v>11.708749999999998</v>
      </c>
      <c r="S69" s="13">
        <f t="shared" si="6"/>
        <v>9.6899999999999977</v>
      </c>
      <c r="T69" s="12">
        <f t="shared" si="6"/>
        <v>10.497499999999999</v>
      </c>
      <c r="U69" s="15">
        <f t="shared" si="6"/>
        <v>11.304999999999998</v>
      </c>
      <c r="V69" s="13">
        <f t="shared" si="6"/>
        <v>8.8824999999999985</v>
      </c>
      <c r="W69" s="12">
        <f t="shared" si="6"/>
        <v>9.6899999999999977</v>
      </c>
      <c r="X69" s="15">
        <f t="shared" si="6"/>
        <v>10.497499999999999</v>
      </c>
      <c r="Y69" s="182"/>
      <c r="Z69" s="188"/>
      <c r="AB69" s="902"/>
      <c r="AC69"/>
      <c r="AD69" s="845"/>
      <c r="AE69" s="796"/>
      <c r="AF69" s="106" t="s">
        <v>21</v>
      </c>
      <c r="AG69" s="161" t="s">
        <v>27</v>
      </c>
      <c r="AH69" s="13">
        <f t="shared" ref="AH69:AY69" si="7">AH68*$BC$69</f>
        <v>12.516249999999999</v>
      </c>
      <c r="AI69" s="12">
        <f t="shared" si="7"/>
        <v>13.323749999999999</v>
      </c>
      <c r="AJ69" s="15">
        <f t="shared" si="7"/>
        <v>14.13125</v>
      </c>
      <c r="AK69" s="13">
        <f t="shared" si="7"/>
        <v>12.516249999999999</v>
      </c>
      <c r="AL69" s="12">
        <f t="shared" si="7"/>
        <v>13.727499999999999</v>
      </c>
      <c r="AM69" s="15">
        <f t="shared" si="7"/>
        <v>14.534999999999998</v>
      </c>
      <c r="AN69" s="13">
        <f t="shared" si="7"/>
        <v>12.112499999999999</v>
      </c>
      <c r="AO69" s="12">
        <f t="shared" si="7"/>
        <v>13.323749999999999</v>
      </c>
      <c r="AP69" s="15">
        <f t="shared" si="7"/>
        <v>14.13125</v>
      </c>
      <c r="AQ69" s="13">
        <f t="shared" si="7"/>
        <v>11.304999999999998</v>
      </c>
      <c r="AR69" s="12">
        <f t="shared" si="7"/>
        <v>12.516249999999999</v>
      </c>
      <c r="AS69" s="15">
        <f t="shared" si="7"/>
        <v>13.323749999999999</v>
      </c>
      <c r="AT69" s="13">
        <f t="shared" si="7"/>
        <v>10.901249999999999</v>
      </c>
      <c r="AU69" s="12">
        <f t="shared" si="7"/>
        <v>11.708749999999998</v>
      </c>
      <c r="AV69" s="15">
        <f t="shared" si="7"/>
        <v>12.92</v>
      </c>
      <c r="AW69" s="13">
        <f t="shared" si="7"/>
        <v>10.09375</v>
      </c>
      <c r="AX69" s="12">
        <f t="shared" si="7"/>
        <v>11.304999999999998</v>
      </c>
      <c r="AY69" s="15">
        <f t="shared" si="7"/>
        <v>12.516249999999999</v>
      </c>
      <c r="AZ69" s="182"/>
      <c r="BA69" s="188"/>
      <c r="BC69" s="145">
        <v>1.7</v>
      </c>
      <c r="BD69" s="146" t="s">
        <v>27</v>
      </c>
    </row>
    <row r="70" spans="1:56" ht="18.600000000000001" customHeight="1" thickBot="1" x14ac:dyDescent="0.25">
      <c r="A70" s="902"/>
      <c r="B70"/>
      <c r="C70" s="845"/>
      <c r="D70" s="796"/>
      <c r="E70" s="106" t="s">
        <v>22</v>
      </c>
      <c r="F70" s="2" t="s">
        <v>92</v>
      </c>
      <c r="G70" s="13">
        <f>'Erwachsene-DOSB 2020'!E18*$BC$70</f>
        <v>1.4849999999999999</v>
      </c>
      <c r="H70" s="12">
        <f>'Erwachsene-DOSB 2020'!F18*$BC$70</f>
        <v>1.665</v>
      </c>
      <c r="I70" s="15">
        <f>'Erwachsene-DOSB 2020'!G18*$BC$70</f>
        <v>1.845</v>
      </c>
      <c r="J70" s="59">
        <f>'Erwachsene-DOSB 2020'!H18*$BC$70</f>
        <v>1.4400000000000002</v>
      </c>
      <c r="K70" s="282">
        <f>'Erwachsene-DOSB 2020'!I18*$BC$70</f>
        <v>1.62</v>
      </c>
      <c r="L70" s="283">
        <f>'Erwachsene-DOSB 2020'!J18*$BC$70</f>
        <v>1.8</v>
      </c>
      <c r="M70" s="59">
        <f>'Erwachsene-DOSB 2020'!K18*$BC$70</f>
        <v>1.35</v>
      </c>
      <c r="N70" s="12">
        <f>'Erwachsene-DOSB 2020'!L18*$BC$70</f>
        <v>1.53</v>
      </c>
      <c r="O70" s="15">
        <f>'Erwachsene-DOSB 2020'!M18*$BC$70</f>
        <v>1.7549999999999999</v>
      </c>
      <c r="P70" s="59">
        <f>'Erwachsene-DOSB 2020'!N18*$BC$70</f>
        <v>1.2150000000000001</v>
      </c>
      <c r="Q70" s="12">
        <f>'Erwachsene-DOSB 2020'!O18*$BC$70</f>
        <v>1.4400000000000002</v>
      </c>
      <c r="R70" s="15">
        <f>'Erwachsene-DOSB 2020'!P18*$BC$70</f>
        <v>1.665</v>
      </c>
      <c r="S70" s="59">
        <f>'Erwachsene-DOSB 2020'!Q18*$BC$70</f>
        <v>1.125</v>
      </c>
      <c r="T70" s="12">
        <f>'Erwachsene-DOSB 2020'!R18*$BC$70</f>
        <v>1.35</v>
      </c>
      <c r="U70" s="15">
        <f>'Erwachsene-DOSB 2020'!S18*$BC$70</f>
        <v>1.62</v>
      </c>
      <c r="V70" s="59">
        <f>'Erwachsene-DOSB 2020'!T18*$BC$70</f>
        <v>1.0349999999999999</v>
      </c>
      <c r="W70" s="12">
        <f>'Erwachsene-DOSB 2020'!U18*$BC$70</f>
        <v>1.26</v>
      </c>
      <c r="X70" s="15">
        <f>'Erwachsene-DOSB 2020'!V18*$BC$70</f>
        <v>1.4849999999999999</v>
      </c>
      <c r="Y70" s="186"/>
      <c r="Z70" s="187"/>
      <c r="AB70" s="902"/>
      <c r="AC70"/>
      <c r="AD70" s="845"/>
      <c r="AE70" s="796"/>
      <c r="AF70" s="106" t="s">
        <v>22</v>
      </c>
      <c r="AG70" s="2" t="s">
        <v>92</v>
      </c>
      <c r="AH70" s="13">
        <f>'Erwachsene-DOSB 2020'!E51*$BC$70</f>
        <v>1.8900000000000001</v>
      </c>
      <c r="AI70" s="12">
        <f>'Erwachsene-DOSB 2020'!F51*$BC$70</f>
        <v>2.0699999999999998</v>
      </c>
      <c r="AJ70" s="15">
        <f>'Erwachsene-DOSB 2020'!G51*$BC$70</f>
        <v>2.25</v>
      </c>
      <c r="AK70" s="59">
        <f>'Erwachsene-DOSB 2020'!H51*$BC$70</f>
        <v>1.8900000000000001</v>
      </c>
      <c r="AL70" s="12">
        <f>'Erwachsene-DOSB 2020'!I51*$BC$70</f>
        <v>2.0699999999999998</v>
      </c>
      <c r="AM70" s="15">
        <f>'Erwachsene-DOSB 2020'!J51*$BC$70</f>
        <v>2.25</v>
      </c>
      <c r="AN70" s="59">
        <f>'Erwachsene-DOSB 2020'!K51*$BC$70</f>
        <v>1.845</v>
      </c>
      <c r="AO70" s="12">
        <f>'Erwachsene-DOSB 2020'!L51*$BC$70</f>
        <v>2.0249999999999999</v>
      </c>
      <c r="AP70" s="15">
        <f>'Erwachsene-DOSB 2020'!M51*$BC$70</f>
        <v>2.2050000000000001</v>
      </c>
      <c r="AQ70" s="59">
        <f>'Erwachsene-DOSB 2020'!N51*$BC$70</f>
        <v>1.665</v>
      </c>
      <c r="AR70" s="12">
        <f>'Erwachsene-DOSB 2020'!O51*$BC$70</f>
        <v>1.8900000000000001</v>
      </c>
      <c r="AS70" s="15">
        <f>'Erwachsene-DOSB 2020'!P51*$BC$70</f>
        <v>2.1150000000000002</v>
      </c>
      <c r="AT70" s="59">
        <f>'Erwachsene-DOSB 2020'!Q51*$BC$70</f>
        <v>1.4849999999999999</v>
      </c>
      <c r="AU70" s="12">
        <f>'Erwachsene-DOSB 2020'!R51*$BC$70</f>
        <v>1.7549999999999999</v>
      </c>
      <c r="AV70" s="15">
        <f>'Erwachsene-DOSB 2020'!S51*$BC$70</f>
        <v>2.0249999999999999</v>
      </c>
      <c r="AW70" s="59">
        <f>'Erwachsene-DOSB 2020'!T51*$BC$70</f>
        <v>1.395</v>
      </c>
      <c r="AX70" s="12">
        <f>'Erwachsene-DOSB 2020'!U51*$BC$70</f>
        <v>1.665</v>
      </c>
      <c r="AY70" s="15">
        <f>'Erwachsene-DOSB 2020'!V51*$BC$70</f>
        <v>1.9350000000000001</v>
      </c>
      <c r="AZ70" s="186"/>
      <c r="BA70" s="187"/>
      <c r="BC70" s="143">
        <v>0.9</v>
      </c>
      <c r="BD70" s="146" t="s">
        <v>92</v>
      </c>
    </row>
    <row r="71" spans="1:56" ht="18.600000000000001" customHeight="1" x14ac:dyDescent="0.2">
      <c r="A71" s="902"/>
      <c r="B71"/>
      <c r="C71" s="843">
        <v>3</v>
      </c>
      <c r="D71" s="795" t="s">
        <v>66</v>
      </c>
      <c r="E71" s="791" t="s">
        <v>16</v>
      </c>
      <c r="F71" s="822" t="s">
        <v>156</v>
      </c>
      <c r="G71" s="971" t="s">
        <v>195</v>
      </c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3"/>
      <c r="V71" s="962" t="s">
        <v>194</v>
      </c>
      <c r="W71" s="963"/>
      <c r="X71" s="964"/>
      <c r="Y71" s="180"/>
      <c r="Z71" s="181"/>
      <c r="AB71" s="902"/>
      <c r="AC71"/>
      <c r="AD71" s="843">
        <v>3</v>
      </c>
      <c r="AE71" s="795" t="s">
        <v>66</v>
      </c>
      <c r="AF71" s="791" t="s">
        <v>16</v>
      </c>
      <c r="AG71" s="822" t="s">
        <v>156</v>
      </c>
      <c r="AH71" s="971" t="s">
        <v>195</v>
      </c>
      <c r="AI71" s="972"/>
      <c r="AJ71" s="972"/>
      <c r="AK71" s="972"/>
      <c r="AL71" s="972"/>
      <c r="AM71" s="972"/>
      <c r="AN71" s="972"/>
      <c r="AO71" s="972"/>
      <c r="AP71" s="972"/>
      <c r="AQ71" s="972"/>
      <c r="AR71" s="972"/>
      <c r="AS71" s="972"/>
      <c r="AT71" s="972"/>
      <c r="AU71" s="972"/>
      <c r="AV71" s="973"/>
      <c r="AW71" s="962" t="s">
        <v>194</v>
      </c>
      <c r="AX71" s="963"/>
      <c r="AY71" s="964"/>
      <c r="AZ71" s="180"/>
      <c r="BA71" s="181"/>
      <c r="BD71" s="146"/>
    </row>
    <row r="72" spans="1:56" ht="18.600000000000001" customHeight="1" x14ac:dyDescent="0.2">
      <c r="A72" s="902"/>
      <c r="B72"/>
      <c r="C72" s="845"/>
      <c r="D72" s="796"/>
      <c r="E72" s="792"/>
      <c r="F72" s="794"/>
      <c r="G72" s="69">
        <f>'Erwachsene-DOSB 2020'!E21*$BC$72</f>
        <v>23.66</v>
      </c>
      <c r="H72" s="228">
        <f>'Erwachsene-DOSB 2020'!F21*$BC$72</f>
        <v>21.45</v>
      </c>
      <c r="I72" s="229">
        <f>'Erwachsene-DOSB 2020'!G21*$BC$72</f>
        <v>19.89</v>
      </c>
      <c r="J72" s="230">
        <f>'Erwachsene-DOSB 2020'!H21*$BC$72</f>
        <v>24.05</v>
      </c>
      <c r="K72" s="228">
        <f>'Erwachsene-DOSB 2020'!I21*$BC$72</f>
        <v>21.840000000000003</v>
      </c>
      <c r="L72" s="229">
        <f>'Erwachsene-DOSB 2020'!J21*$BC$72</f>
        <v>20.28</v>
      </c>
      <c r="M72" s="230">
        <f>'Erwachsene-DOSB 2020'!K21*$BC$72</f>
        <v>24.57</v>
      </c>
      <c r="N72" s="228">
        <f>'Erwachsene-DOSB 2020'!L21*$BC$72</f>
        <v>22.36</v>
      </c>
      <c r="O72" s="229">
        <f>'Erwachsene-DOSB 2020'!M21*$BC$72</f>
        <v>20.8</v>
      </c>
      <c r="P72" s="230">
        <f>'Erwachsene-DOSB 2020'!N21*$BC$72</f>
        <v>25.480000000000004</v>
      </c>
      <c r="Q72" s="228">
        <f>'Erwachsene-DOSB 2020'!O21*$BC$72</f>
        <v>23.14</v>
      </c>
      <c r="R72" s="229">
        <f>'Erwachsene-DOSB 2020'!P21*$BC$72</f>
        <v>21.32</v>
      </c>
      <c r="S72" s="230">
        <f>'Erwachsene-DOSB 2020'!Q21*$BC$72</f>
        <v>26.52</v>
      </c>
      <c r="T72" s="228">
        <f>'Erwachsene-DOSB 2020'!R21*$BC$72</f>
        <v>24.180000000000003</v>
      </c>
      <c r="U72" s="229">
        <f>'Erwachsene-DOSB 2020'!S21*$BC$72</f>
        <v>22.1</v>
      </c>
      <c r="V72" s="230">
        <f>'Erwachsene-DOSB 2020'!T21*$BC$72</f>
        <v>14.3</v>
      </c>
      <c r="W72" s="228">
        <f>'Erwachsene-DOSB 2020'!U21*$BC$72</f>
        <v>12.870000000000001</v>
      </c>
      <c r="X72" s="229">
        <f>'Erwachsene-DOSB 2020'!V21*$BC$72</f>
        <v>11.440000000000001</v>
      </c>
      <c r="Y72" s="182"/>
      <c r="Z72" s="188"/>
      <c r="AB72" s="902"/>
      <c r="AC72"/>
      <c r="AD72" s="845"/>
      <c r="AE72" s="796"/>
      <c r="AF72" s="792"/>
      <c r="AG72" s="794"/>
      <c r="AH72" s="69">
        <f>'Erwachsene-DOSB 2020'!E54*$BC$72</f>
        <v>20.8</v>
      </c>
      <c r="AI72" s="228">
        <f>'Erwachsene-DOSB 2020'!F54*$BC$72</f>
        <v>18.98</v>
      </c>
      <c r="AJ72" s="229">
        <f>'Erwachsene-DOSB 2020'!G54*$BC$72</f>
        <v>17.16</v>
      </c>
      <c r="AK72" s="230">
        <f>'Erwachsene-DOSB 2020'!H54*$BC$72</f>
        <v>20.540000000000003</v>
      </c>
      <c r="AL72" s="228">
        <f>'Erwachsene-DOSB 2020'!I54*$BC$72</f>
        <v>18.720000000000002</v>
      </c>
      <c r="AM72" s="229">
        <f>'Erwachsene-DOSB 2020'!J54*$BC$72</f>
        <v>16.900000000000002</v>
      </c>
      <c r="AN72" s="230">
        <f>'Erwachsene-DOSB 2020'!K54*$BC$72</f>
        <v>21.19</v>
      </c>
      <c r="AO72" s="228">
        <f>'Erwachsene-DOSB 2020'!L54*$BC$72</f>
        <v>19.240000000000002</v>
      </c>
      <c r="AP72" s="229">
        <f>'Erwachsene-DOSB 2020'!M54*$BC$72</f>
        <v>17.290000000000003</v>
      </c>
      <c r="AQ72" s="230">
        <f>'Erwachsene-DOSB 2020'!N54*$BC$72</f>
        <v>21.840000000000003</v>
      </c>
      <c r="AR72" s="228">
        <f>'Erwachsene-DOSB 2020'!O54*$BC$72</f>
        <v>19.63</v>
      </c>
      <c r="AS72" s="229">
        <f>'Erwachsene-DOSB 2020'!P54*$BC$72</f>
        <v>17.68</v>
      </c>
      <c r="AT72" s="230">
        <f>'Erwachsene-DOSB 2020'!Q54*$BC$72</f>
        <v>22.880000000000003</v>
      </c>
      <c r="AU72" s="228">
        <f>'Erwachsene-DOSB 2020'!R54*$BC$72</f>
        <v>20.67</v>
      </c>
      <c r="AV72" s="229">
        <f>'Erwachsene-DOSB 2020'!S54*$BC$72</f>
        <v>18.46</v>
      </c>
      <c r="AW72" s="230">
        <f>'Erwachsene-DOSB 2020'!T54*$BC$72</f>
        <v>12.48</v>
      </c>
      <c r="AX72" s="228">
        <f>'Erwachsene-DOSB 2020'!U54*$BC$72</f>
        <v>11.309999999999999</v>
      </c>
      <c r="AY72" s="229">
        <f>'Erwachsene-DOSB 2020'!V54*$BC$72</f>
        <v>10.01</v>
      </c>
      <c r="AZ72" s="182"/>
      <c r="BA72" s="188"/>
      <c r="BC72" s="143">
        <v>1.3</v>
      </c>
      <c r="BD72" s="146" t="s">
        <v>156</v>
      </c>
    </row>
    <row r="73" spans="1:56" ht="18.600000000000001" customHeight="1" x14ac:dyDescent="0.2">
      <c r="A73" s="902"/>
      <c r="B73"/>
      <c r="C73" s="845"/>
      <c r="D73" s="796"/>
      <c r="E73" s="106" t="s">
        <v>17</v>
      </c>
      <c r="F73" s="27" t="s">
        <v>158</v>
      </c>
      <c r="G73" s="69">
        <f>'Erwachsene-DOSB 2020'!E22*$BC$73</f>
        <v>35.4</v>
      </c>
      <c r="H73" s="228">
        <f>'Erwachsene-DOSB 2020'!F22*$BC$73</f>
        <v>28.799999999999997</v>
      </c>
      <c r="I73" s="229">
        <f>'Erwachsene-DOSB 2020'!G22*$BC$73</f>
        <v>22.2</v>
      </c>
      <c r="J73" s="230">
        <f>'Erwachsene-DOSB 2020'!H22*$BC$73</f>
        <v>34.799999999999997</v>
      </c>
      <c r="K73" s="228">
        <f>'Erwachsene-DOSB 2020'!I22*$BC$73</f>
        <v>28.799999999999997</v>
      </c>
      <c r="L73" s="229">
        <f>'Erwachsene-DOSB 2020'!J22*$BC$73</f>
        <v>22.2</v>
      </c>
      <c r="M73" s="230">
        <f>'Erwachsene-DOSB 2020'!K22*$BC$73</f>
        <v>36</v>
      </c>
      <c r="N73" s="228">
        <f>'Erwachsene-DOSB 2020'!L22*$BC$73</f>
        <v>30</v>
      </c>
      <c r="O73" s="229">
        <f>'Erwachsene-DOSB 2020'!M22*$BC$73</f>
        <v>23.4</v>
      </c>
      <c r="P73" s="230">
        <f>'Erwachsene-DOSB 2020'!N22*$BC$73</f>
        <v>39</v>
      </c>
      <c r="Q73" s="228">
        <f>'Erwachsene-DOSB 2020'!O22*$BC$73</f>
        <v>31.799999999999997</v>
      </c>
      <c r="R73" s="229">
        <f>'Erwachsene-DOSB 2020'!P22*$BC$73</f>
        <v>25.2</v>
      </c>
      <c r="S73" s="230">
        <f>'Erwachsene-DOSB 2020'!Q22*$BC$73</f>
        <v>43.199999999999996</v>
      </c>
      <c r="T73" s="228">
        <f>'Erwachsene-DOSB 2020'!R22*$BC$73</f>
        <v>34.799999999999997</v>
      </c>
      <c r="U73" s="229">
        <f>'Erwachsene-DOSB 2020'!S22*$BC$73</f>
        <v>26.4</v>
      </c>
      <c r="V73" s="230">
        <f>'Erwachsene-DOSB 2020'!T22*$BC$73</f>
        <v>48</v>
      </c>
      <c r="W73" s="228">
        <f>'Erwachsene-DOSB 2020'!U22*$BC$73</f>
        <v>37.799999999999997</v>
      </c>
      <c r="X73" s="229">
        <f>'Erwachsene-DOSB 2020'!V22*$BC$73</f>
        <v>28.2</v>
      </c>
      <c r="Y73" s="182"/>
      <c r="Z73" s="188"/>
      <c r="AB73" s="902"/>
      <c r="AC73"/>
      <c r="AD73" s="845"/>
      <c r="AE73" s="796"/>
      <c r="AF73" s="106" t="s">
        <v>17</v>
      </c>
      <c r="AG73" s="27" t="s">
        <v>158</v>
      </c>
      <c r="AH73" s="69">
        <f>'Erwachsene-DOSB 2020'!E55*$BC$73</f>
        <v>33.6</v>
      </c>
      <c r="AI73" s="228">
        <f>'Erwachsene-DOSB 2020'!F55*$BC$73</f>
        <v>27.599999999999998</v>
      </c>
      <c r="AJ73" s="229">
        <f>'Erwachsene-DOSB 2020'!G55*$BC$73</f>
        <v>21</v>
      </c>
      <c r="AK73" s="230">
        <f>'Erwachsene-DOSB 2020'!H55*$BC$73</f>
        <v>32.4</v>
      </c>
      <c r="AL73" s="228">
        <f>'Erwachsene-DOSB 2020'!I55*$BC$73</f>
        <v>26.4</v>
      </c>
      <c r="AM73" s="229">
        <f>'Erwachsene-DOSB 2020'!J55*$BC$73</f>
        <v>18.599999999999998</v>
      </c>
      <c r="AN73" s="230">
        <f>'Erwachsene-DOSB 2020'!K55*$BC$73</f>
        <v>34.799999999999997</v>
      </c>
      <c r="AO73" s="228">
        <f>'Erwachsene-DOSB 2020'!L55*$BC$73</f>
        <v>27.599999999999998</v>
      </c>
      <c r="AP73" s="229">
        <f>'Erwachsene-DOSB 2020'!M55*$BC$73</f>
        <v>19.8</v>
      </c>
      <c r="AQ73" s="230">
        <f>'Erwachsene-DOSB 2020'!N55*$BC$73</f>
        <v>37.799999999999997</v>
      </c>
      <c r="AR73" s="228">
        <f>'Erwachsene-DOSB 2020'!O55*$BC$73</f>
        <v>28.799999999999997</v>
      </c>
      <c r="AS73" s="229">
        <f>'Erwachsene-DOSB 2020'!P55*$BC$73</f>
        <v>20.399999999999999</v>
      </c>
      <c r="AT73" s="230">
        <f>'Erwachsene-DOSB 2020'!Q55*$BC$73</f>
        <v>42</v>
      </c>
      <c r="AU73" s="228">
        <f>'Erwachsene-DOSB 2020'!R55*$BC$73</f>
        <v>31.799999999999997</v>
      </c>
      <c r="AV73" s="229">
        <f>'Erwachsene-DOSB 2020'!S55*$BC$73</f>
        <v>22.2</v>
      </c>
      <c r="AW73" s="230">
        <f>'Erwachsene-DOSB 2020'!T55*$BC$73</f>
        <v>46.199999999999996</v>
      </c>
      <c r="AX73" s="228">
        <f>'Erwachsene-DOSB 2020'!U55*$BC$73</f>
        <v>35.4</v>
      </c>
      <c r="AY73" s="229">
        <f>'Erwachsene-DOSB 2020'!V55*$BC$73</f>
        <v>22.8</v>
      </c>
      <c r="AZ73" s="182"/>
      <c r="BA73" s="188"/>
      <c r="BC73" s="143">
        <v>1.2</v>
      </c>
      <c r="BD73" s="146" t="s">
        <v>158</v>
      </c>
    </row>
    <row r="74" spans="1:56" ht="18.600000000000001" customHeight="1" thickBot="1" x14ac:dyDescent="0.25">
      <c r="A74" s="902"/>
      <c r="B74"/>
      <c r="C74" s="845"/>
      <c r="D74" s="796"/>
      <c r="E74" s="106" t="s">
        <v>21</v>
      </c>
      <c r="F74" s="27" t="s">
        <v>157</v>
      </c>
      <c r="G74" s="234">
        <f>'Erwachsene-DOSB 2020'!E23*$BC$74</f>
        <v>28.799999999999997</v>
      </c>
      <c r="H74" s="231">
        <f>'Erwachsene-DOSB 2020'!F23*$BC$74</f>
        <v>26.4</v>
      </c>
      <c r="I74" s="232">
        <f>'Erwachsene-DOSB 2020'!G23*$BC$74</f>
        <v>23.4</v>
      </c>
      <c r="J74" s="233">
        <f>'Erwachsene-DOSB 2020'!H23*$BC$74</f>
        <v>29.4</v>
      </c>
      <c r="K74" s="231">
        <f>'Erwachsene-DOSB 2020'!I23*$BC$74</f>
        <v>26.4</v>
      </c>
      <c r="L74" s="232">
        <f>'Erwachsene-DOSB 2020'!J23*$BC$74</f>
        <v>23.4</v>
      </c>
      <c r="M74" s="233">
        <f>'Erwachsene-DOSB 2020'!K23*$BC$74</f>
        <v>30</v>
      </c>
      <c r="N74" s="231">
        <f>'Erwachsene-DOSB 2020'!L23*$BC$74</f>
        <v>27</v>
      </c>
      <c r="O74" s="232">
        <f>'Erwachsene-DOSB 2020'!M23*$BC$74</f>
        <v>24</v>
      </c>
      <c r="P74" s="233">
        <f>'Erwachsene-DOSB 2020'!N23*$BC$74</f>
        <v>31.2</v>
      </c>
      <c r="Q74" s="231">
        <f>'Erwachsene-DOSB 2020'!O23*$BC$74</f>
        <v>28.2</v>
      </c>
      <c r="R74" s="232">
        <f>'Erwachsene-DOSB 2020'!P23*$BC$74</f>
        <v>25.8</v>
      </c>
      <c r="S74" s="233">
        <f>'Erwachsene-DOSB 2020'!Q23*$BC$74</f>
        <v>33</v>
      </c>
      <c r="T74" s="231">
        <f>'Erwachsene-DOSB 2020'!R23*$BC$74</f>
        <v>29.4</v>
      </c>
      <c r="U74" s="232">
        <f>'Erwachsene-DOSB 2020'!S23*$BC$74</f>
        <v>26.4</v>
      </c>
      <c r="V74" s="233">
        <f>'Erwachsene-DOSB 2020'!T23*$BC$74</f>
        <v>34.799999999999997</v>
      </c>
      <c r="W74" s="231">
        <f>'Erwachsene-DOSB 2020'!U23*$BC$74</f>
        <v>30.599999999999998</v>
      </c>
      <c r="X74" s="232">
        <f>'Erwachsene-DOSB 2020'!V23*$BC$74</f>
        <v>27</v>
      </c>
      <c r="Y74" s="186"/>
      <c r="Z74" s="187"/>
      <c r="AB74" s="902"/>
      <c r="AC74"/>
      <c r="AD74" s="845"/>
      <c r="AE74" s="796"/>
      <c r="AF74" s="106" t="s">
        <v>21</v>
      </c>
      <c r="AG74" s="27" t="s">
        <v>157</v>
      </c>
      <c r="AH74" s="69">
        <f>'Erwachsene-DOSB 2020'!E56*$BC$74</f>
        <v>24.599999999999998</v>
      </c>
      <c r="AI74" s="228">
        <f>'Erwachsene-DOSB 2020'!F56*$BC$74</f>
        <v>21.599999999999998</v>
      </c>
      <c r="AJ74" s="229">
        <f>'Erwachsene-DOSB 2020'!G56*$BC$74</f>
        <v>18.599999999999998</v>
      </c>
      <c r="AK74" s="230">
        <f>'Erwachsene-DOSB 2020'!H56*$BC$74</f>
        <v>24</v>
      </c>
      <c r="AL74" s="228">
        <f>'Erwachsene-DOSB 2020'!I56*$BC$74</f>
        <v>21</v>
      </c>
      <c r="AM74" s="229">
        <f>'Erwachsene-DOSB 2020'!J56*$BC$74</f>
        <v>18</v>
      </c>
      <c r="AN74" s="230">
        <f>'Erwachsene-DOSB 2020'!K56*$BC$74</f>
        <v>25.2</v>
      </c>
      <c r="AO74" s="228">
        <f>'Erwachsene-DOSB 2020'!L56*$BC$74</f>
        <v>21.599999999999998</v>
      </c>
      <c r="AP74" s="229">
        <f>'Erwachsene-DOSB 2020'!M56*$BC$74</f>
        <v>18</v>
      </c>
      <c r="AQ74" s="230">
        <f>'Erwachsene-DOSB 2020'!N56*$BC$74</f>
        <v>27</v>
      </c>
      <c r="AR74" s="228">
        <f>'Erwachsene-DOSB 2020'!O56*$BC$74</f>
        <v>22.2</v>
      </c>
      <c r="AS74" s="229">
        <f>'Erwachsene-DOSB 2020'!P56*$BC$74</f>
        <v>18</v>
      </c>
      <c r="AT74" s="230">
        <f>'Erwachsene-DOSB 2020'!Q56*$BC$74</f>
        <v>28.799999999999997</v>
      </c>
      <c r="AU74" s="228">
        <f>'Erwachsene-DOSB 2020'!R56*$BC$74</f>
        <v>24</v>
      </c>
      <c r="AV74" s="229">
        <f>'Erwachsene-DOSB 2020'!S56*$BC$74</f>
        <v>18.599999999999998</v>
      </c>
      <c r="AW74" s="230">
        <f>'Erwachsene-DOSB 2020'!T56*$BC$74</f>
        <v>31.799999999999997</v>
      </c>
      <c r="AX74" s="228">
        <f>'Erwachsene-DOSB 2020'!U56*$BC$74</f>
        <v>25.8</v>
      </c>
      <c r="AY74" s="229">
        <f>'Erwachsene-DOSB 2020'!V56*$BC$74</f>
        <v>19.8</v>
      </c>
      <c r="AZ74" s="186"/>
      <c r="BA74" s="187"/>
      <c r="BC74" s="143">
        <v>1.2</v>
      </c>
      <c r="BD74" s="146" t="s">
        <v>157</v>
      </c>
    </row>
    <row r="75" spans="1:56" ht="18.600000000000001" customHeight="1" x14ac:dyDescent="0.2">
      <c r="A75" s="902"/>
      <c r="B75"/>
      <c r="C75" s="843">
        <v>4</v>
      </c>
      <c r="D75" s="795" t="s">
        <v>67</v>
      </c>
      <c r="E75" s="601" t="s">
        <v>16</v>
      </c>
      <c r="F75" s="22" t="s">
        <v>20</v>
      </c>
      <c r="G75" s="141">
        <f>'Erwachsene-DOSB 2020'!E25*$BC$75</f>
        <v>0.88000000000000012</v>
      </c>
      <c r="H75" s="132">
        <f>'Erwachsene-DOSB 2020'!F25*$BC$75</f>
        <v>0.96</v>
      </c>
      <c r="I75" s="133">
        <f>'Erwachsene-DOSB 2020'!G25*$BC$75</f>
        <v>1.04</v>
      </c>
      <c r="J75" s="134">
        <f>'Erwachsene-DOSB 2020'!H25*$BC$75</f>
        <v>0.88000000000000012</v>
      </c>
      <c r="K75" s="132">
        <f>'Erwachsene-DOSB 2020'!I25*$BC$75</f>
        <v>0.96</v>
      </c>
      <c r="L75" s="133">
        <f>'Erwachsene-DOSB 2020'!J25*$BC$75</f>
        <v>1.04</v>
      </c>
      <c r="M75" s="134">
        <f>'Erwachsene-DOSB 2020'!K25*$BC$75</f>
        <v>0.84000000000000008</v>
      </c>
      <c r="N75" s="132">
        <f>'Erwachsene-DOSB 2020'!L25*$BC$75</f>
        <v>0.91999999999999993</v>
      </c>
      <c r="O75" s="133">
        <f>'Erwachsene-DOSB 2020'!M25*$BC$75</f>
        <v>1</v>
      </c>
      <c r="P75" s="134">
        <f>'Erwachsene-DOSB 2020'!N25*$BC$75</f>
        <v>0.8</v>
      </c>
      <c r="Q75" s="132">
        <f>'Erwachsene-DOSB 2020'!O25*$BC$75</f>
        <v>0.88000000000000012</v>
      </c>
      <c r="R75" s="133">
        <f>'Erwachsene-DOSB 2020'!P25*$BC$75</f>
        <v>0.96</v>
      </c>
      <c r="S75" s="134">
        <f>'Erwachsene-DOSB 2020'!Q25*$BC$75</f>
        <v>0.76</v>
      </c>
      <c r="T75" s="132">
        <f>'Erwachsene-DOSB 2020'!R25*$BC$75</f>
        <v>0.84000000000000008</v>
      </c>
      <c r="U75" s="133">
        <f>'Erwachsene-DOSB 2020'!S25*$BC$75</f>
        <v>0.91999999999999993</v>
      </c>
      <c r="V75" s="134">
        <f>'Erwachsene-DOSB 2020'!T25*$BC$75</f>
        <v>0.72000000000000008</v>
      </c>
      <c r="W75" s="132">
        <f>'Erwachsene-DOSB 2020'!U25*$BC$75</f>
        <v>0.8</v>
      </c>
      <c r="X75" s="133">
        <f>'Erwachsene-DOSB 2020'!V25*$BC$75</f>
        <v>0.88000000000000012</v>
      </c>
      <c r="Y75" s="180"/>
      <c r="Z75" s="181"/>
      <c r="AB75" s="902"/>
      <c r="AC75"/>
      <c r="AD75" s="843">
        <v>4</v>
      </c>
      <c r="AE75" s="795" t="s">
        <v>67</v>
      </c>
      <c r="AF75" s="601" t="s">
        <v>16</v>
      </c>
      <c r="AG75" s="22" t="s">
        <v>20</v>
      </c>
      <c r="AH75" s="6">
        <f>'Erwachsene-DOSB 2020'!E58*$BC$75</f>
        <v>1.04</v>
      </c>
      <c r="AI75" s="7">
        <f>'Erwachsene-DOSB 2020'!F58*$BC$75</f>
        <v>1.1199999999999999</v>
      </c>
      <c r="AJ75" s="9">
        <f>'Erwachsene-DOSB 2020'!G58*$BC$75</f>
        <v>1.2000000000000002</v>
      </c>
      <c r="AK75" s="673">
        <f>'Erwachsene-DOSB 2020'!H58*$BC$75</f>
        <v>1.08</v>
      </c>
      <c r="AL75" s="674">
        <f>'Erwachsene-DOSB 2020'!I58*$BC$75</f>
        <v>1.1599999999999999</v>
      </c>
      <c r="AM75" s="9">
        <f>'Erwachsene-DOSB 2020'!J58*$BC$75</f>
        <v>1.2400000000000002</v>
      </c>
      <c r="AN75" s="56">
        <f>'Erwachsene-DOSB 2020'!K58*$BC$75</f>
        <v>1.04</v>
      </c>
      <c r="AO75" s="7">
        <f>'Erwachsene-DOSB 2020'!L58*$BC$75</f>
        <v>1.1199999999999999</v>
      </c>
      <c r="AP75" s="9">
        <f>'Erwachsene-DOSB 2020'!M58*$BC$75</f>
        <v>1.2000000000000002</v>
      </c>
      <c r="AQ75" s="56">
        <f>'Erwachsene-DOSB 2020'!N58*$BC$75</f>
        <v>1.04</v>
      </c>
      <c r="AR75" s="7">
        <f>'Erwachsene-DOSB 2020'!O58*$BC$75</f>
        <v>1.1199999999999999</v>
      </c>
      <c r="AS75" s="9">
        <f>'Erwachsene-DOSB 2020'!P58*$BC$75</f>
        <v>1.2000000000000002</v>
      </c>
      <c r="AT75" s="56">
        <f>'Erwachsene-DOSB 2020'!Q58*$BC$75</f>
        <v>1</v>
      </c>
      <c r="AU75" s="7">
        <f>'Erwachsene-DOSB 2020'!R58*$BC$75</f>
        <v>1.08</v>
      </c>
      <c r="AV75" s="9">
        <f>'Erwachsene-DOSB 2020'!S58*$BC$75</f>
        <v>1.1599999999999999</v>
      </c>
      <c r="AW75" s="56">
        <f>'Erwachsene-DOSB 2020'!T58*$BC$75</f>
        <v>0.96</v>
      </c>
      <c r="AX75" s="7">
        <f>'Erwachsene-DOSB 2020'!U58*$BC$75</f>
        <v>1.04</v>
      </c>
      <c r="AY75" s="9">
        <f>'Erwachsene-DOSB 2020'!V58*$BC$75</f>
        <v>1.1199999999999999</v>
      </c>
      <c r="AZ75" s="180"/>
      <c r="BA75" s="181"/>
      <c r="BC75" s="143">
        <v>0.8</v>
      </c>
      <c r="BD75" s="146" t="s">
        <v>20</v>
      </c>
    </row>
    <row r="76" spans="1:56" ht="18.600000000000001" customHeight="1" x14ac:dyDescent="0.2">
      <c r="A76" s="902"/>
      <c r="B76"/>
      <c r="C76" s="845"/>
      <c r="D76" s="796"/>
      <c r="E76" s="106" t="s">
        <v>17</v>
      </c>
      <c r="F76" s="27" t="s">
        <v>163</v>
      </c>
      <c r="G76" s="13">
        <f>'Erwachsene-DOSB 2020'!E27*$BC$76</f>
        <v>2.72</v>
      </c>
      <c r="H76" s="12">
        <f>'Erwachsene-DOSB 2020'!F27*$BC$76</f>
        <v>2.9600000000000004</v>
      </c>
      <c r="I76" s="15">
        <f>'Erwachsene-DOSB 2020'!G27*$BC$76</f>
        <v>3.2</v>
      </c>
      <c r="J76" s="59">
        <f>'Erwachsene-DOSB 2020'!H27*$BC$76</f>
        <v>2.72</v>
      </c>
      <c r="K76" s="12">
        <f>'Erwachsene-DOSB 2020'!I27*$BC$76</f>
        <v>2.9600000000000004</v>
      </c>
      <c r="L76" s="15">
        <f>'Erwachsene-DOSB 2020'!J27*$BC$76</f>
        <v>3.2</v>
      </c>
      <c r="M76" s="59">
        <f>'Erwachsene-DOSB 2020'!K27*$BC$76</f>
        <v>2.64</v>
      </c>
      <c r="N76" s="12">
        <f>'Erwachsene-DOSB 2020'!L27*$BC$76</f>
        <v>2.8800000000000003</v>
      </c>
      <c r="O76" s="15">
        <f>'Erwachsene-DOSB 2020'!M27*$BC$76</f>
        <v>3.12</v>
      </c>
      <c r="P76" s="59">
        <f>'Erwachsene-DOSB 2020'!N27*$BC$76</f>
        <v>2.5600000000000005</v>
      </c>
      <c r="Q76" s="12">
        <f>'Erwachsene-DOSB 2020'!O27*$BC$76</f>
        <v>2.8000000000000003</v>
      </c>
      <c r="R76" s="15">
        <f>'Erwachsene-DOSB 2020'!P27*$BC$76</f>
        <v>3.04</v>
      </c>
      <c r="S76" s="59">
        <f>'Erwachsene-DOSB 2020'!Q27*$BC$76</f>
        <v>2.4800000000000004</v>
      </c>
      <c r="T76" s="12">
        <f>'Erwachsene-DOSB 2020'!R27*$BC$76</f>
        <v>2.72</v>
      </c>
      <c r="U76" s="15">
        <f>'Erwachsene-DOSB 2020'!S27*$BC$76</f>
        <v>2.9600000000000004</v>
      </c>
      <c r="V76" s="59">
        <f>'Erwachsene-DOSB 2020'!T27*$BC$76</f>
        <v>2.4000000000000004</v>
      </c>
      <c r="W76" s="12">
        <f>'Erwachsene-DOSB 2020'!U27*$BC$76</f>
        <v>2.64</v>
      </c>
      <c r="X76" s="15">
        <f>'Erwachsene-DOSB 2020'!V27*$BC$76</f>
        <v>2.8800000000000003</v>
      </c>
      <c r="Y76" s="182"/>
      <c r="Z76" s="188"/>
      <c r="AB76" s="902"/>
      <c r="AC76"/>
      <c r="AD76" s="845"/>
      <c r="AE76" s="796"/>
      <c r="AF76" s="106" t="s">
        <v>17</v>
      </c>
      <c r="AG76" s="27" t="s">
        <v>163</v>
      </c>
      <c r="AH76" s="13">
        <f>'Erwachsene-DOSB 2020'!E60*$BC$76</f>
        <v>3.6</v>
      </c>
      <c r="AI76" s="12">
        <f>'Erwachsene-DOSB 2020'!F60*$BC$76</f>
        <v>3.84</v>
      </c>
      <c r="AJ76" s="15">
        <f>'Erwachsene-DOSB 2020'!G60*$BC$76</f>
        <v>4.08</v>
      </c>
      <c r="AK76" s="59">
        <f>'Erwachsene-DOSB 2020'!H60*$BC$76</f>
        <v>3.5200000000000005</v>
      </c>
      <c r="AL76" s="12">
        <f>'Erwachsene-DOSB 2020'!I60*$BC$76</f>
        <v>3.7600000000000002</v>
      </c>
      <c r="AM76" s="15">
        <f>'Erwachsene-DOSB 2020'!J60*$BC$76</f>
        <v>4</v>
      </c>
      <c r="AN76" s="59">
        <f>'Erwachsene-DOSB 2020'!K60*$BC$76</f>
        <v>3.44</v>
      </c>
      <c r="AO76" s="12">
        <f>'Erwachsene-DOSB 2020'!L60*$BC$76</f>
        <v>3.6799999999999997</v>
      </c>
      <c r="AP76" s="15">
        <f>'Erwachsene-DOSB 2020'!M60*$BC$76</f>
        <v>3.9200000000000004</v>
      </c>
      <c r="AQ76" s="59">
        <f>'Erwachsene-DOSB 2020'!N60*$BC$76</f>
        <v>3.3600000000000003</v>
      </c>
      <c r="AR76" s="12">
        <f>'Erwachsene-DOSB 2020'!O60*$BC$76</f>
        <v>3.6</v>
      </c>
      <c r="AS76" s="15">
        <f>'Erwachsene-DOSB 2020'!P60*$BC$76</f>
        <v>3.84</v>
      </c>
      <c r="AT76" s="59">
        <f>'Erwachsene-DOSB 2020'!Q60*$BC$76</f>
        <v>3.28</v>
      </c>
      <c r="AU76" s="12">
        <f>'Erwachsene-DOSB 2020'!R60*$BC$76</f>
        <v>3.5200000000000005</v>
      </c>
      <c r="AV76" s="740">
        <f>'Erwachsene-DOSB 2020'!S60*$BC$76</f>
        <v>3.7600000000000002</v>
      </c>
      <c r="AW76" s="59">
        <f>'Erwachsene-DOSB 2020'!T60*$BC$76</f>
        <v>3.12</v>
      </c>
      <c r="AX76" s="12">
        <f>'Erwachsene-DOSB 2020'!U60*$BC$76</f>
        <v>3.44</v>
      </c>
      <c r="AY76" s="740">
        <f>'Erwachsene-DOSB 2020'!V60*$BC$76</f>
        <v>3.6799999999999997</v>
      </c>
      <c r="AZ76" s="182"/>
      <c r="BA76" s="188"/>
      <c r="BC76" s="143">
        <v>0.8</v>
      </c>
      <c r="BD76" s="146" t="s">
        <v>163</v>
      </c>
    </row>
    <row r="77" spans="1:56" ht="18.600000000000001" customHeight="1" x14ac:dyDescent="0.2">
      <c r="A77" s="902"/>
      <c r="B77"/>
      <c r="C77" s="845"/>
      <c r="D77" s="796"/>
      <c r="E77" s="106" t="s">
        <v>21</v>
      </c>
      <c r="F77" s="2" t="s">
        <v>520</v>
      </c>
      <c r="G77" s="13">
        <f>'Erwachsene-DOSB 2020'!E28*$BC$77</f>
        <v>21.150000000000002</v>
      </c>
      <c r="H77" s="12">
        <f>'Erwachsene-DOSB 2020'!F28*$BC$77</f>
        <v>23.85</v>
      </c>
      <c r="I77" s="15">
        <f>'Erwachsene-DOSB 2020'!G28*$BC$77</f>
        <v>26.1</v>
      </c>
      <c r="J77" s="59">
        <f>'Erwachsene-DOSB 2020'!H28*$BC$77</f>
        <v>21.6</v>
      </c>
      <c r="K77" s="12">
        <f>'Erwachsene-DOSB 2020'!I28*$BC$77</f>
        <v>24.3</v>
      </c>
      <c r="L77" s="15">
        <f>'Erwachsene-DOSB 2020'!J28*$BC$77</f>
        <v>26.55</v>
      </c>
      <c r="M77" s="59">
        <f>'Erwachsene-DOSB 2020'!K28*$BC$77</f>
        <v>21.6</v>
      </c>
      <c r="N77" s="12">
        <f>'Erwachsene-DOSB 2020'!L28*$BC$77</f>
        <v>24.3</v>
      </c>
      <c r="O77" s="15">
        <f>'Erwachsene-DOSB 2020'!M28*$BC$77</f>
        <v>26.55</v>
      </c>
      <c r="P77" s="59">
        <f>'Erwachsene-DOSB 2020'!N28*$BC$77</f>
        <v>19.8</v>
      </c>
      <c r="Q77" s="12">
        <f>'Erwachsene-DOSB 2020'!O28*$BC$77</f>
        <v>22.5</v>
      </c>
      <c r="R77" s="15">
        <f>'Erwachsene-DOSB 2020'!P28*$BC$77</f>
        <v>24.75</v>
      </c>
      <c r="S77" s="59">
        <f>'Erwachsene-DOSB 2020'!Q28*$BC$77</f>
        <v>18.900000000000002</v>
      </c>
      <c r="T77" s="12">
        <f>'Erwachsene-DOSB 2020'!R28*$BC$77</f>
        <v>21.6</v>
      </c>
      <c r="U77" s="15">
        <f>'Erwachsene-DOSB 2020'!S28*$BC$77</f>
        <v>23.85</v>
      </c>
      <c r="V77" s="59">
        <f>'Erwachsene-DOSB 2020'!T28*$BC$77</f>
        <v>17.55</v>
      </c>
      <c r="W77" s="12">
        <f>'Erwachsene-DOSB 2020'!U28*$BC$77</f>
        <v>20.25</v>
      </c>
      <c r="X77" s="15">
        <f>'Erwachsene-DOSB 2020'!V28*$BC$77</f>
        <v>22.5</v>
      </c>
      <c r="Y77" s="182"/>
      <c r="Z77" s="188"/>
      <c r="AB77" s="902"/>
      <c r="AC77"/>
      <c r="AD77" s="845"/>
      <c r="AE77" s="796"/>
      <c r="AF77" s="106" t="s">
        <v>21</v>
      </c>
      <c r="AG77" s="2" t="s">
        <v>520</v>
      </c>
      <c r="AH77" s="13">
        <f>'Erwachsene-DOSB 2020'!E61*$BC$77</f>
        <v>28.35</v>
      </c>
      <c r="AI77" s="12">
        <f>'Erwachsene-DOSB 2020'!F61*$BC$77</f>
        <v>32.4</v>
      </c>
      <c r="AJ77" s="15">
        <f>'Erwachsene-DOSB 2020'!G61*$BC$77</f>
        <v>36.450000000000003</v>
      </c>
      <c r="AK77" s="59">
        <f>'Erwachsene-DOSB 2020'!H61*$BC$77</f>
        <v>29.7</v>
      </c>
      <c r="AL77" s="12">
        <f>'Erwachsene-DOSB 2020'!I61*$BC$77</f>
        <v>34.200000000000003</v>
      </c>
      <c r="AM77" s="15">
        <f>'Erwachsene-DOSB 2020'!J61*$BC$77</f>
        <v>37.800000000000004</v>
      </c>
      <c r="AN77" s="59">
        <f>'Erwachsene-DOSB 2020'!K61*$BC$77</f>
        <v>29.25</v>
      </c>
      <c r="AO77" s="12">
        <f>'Erwachsene-DOSB 2020'!L61*$BC$77</f>
        <v>33.75</v>
      </c>
      <c r="AP77" s="15">
        <f>'Erwachsene-DOSB 2020'!M61*$BC$77</f>
        <v>37.35</v>
      </c>
      <c r="AQ77" s="59">
        <f>'Erwachsene-DOSB 2020'!N61*$BC$77</f>
        <v>27</v>
      </c>
      <c r="AR77" s="12">
        <f>'Erwachsene-DOSB 2020'!O61*$BC$77</f>
        <v>31.5</v>
      </c>
      <c r="AS77" s="15">
        <f>'Erwachsene-DOSB 2020'!P61*$BC$77</f>
        <v>36</v>
      </c>
      <c r="AT77" s="59">
        <f>'Erwachsene-DOSB 2020'!Q61*$BC$77</f>
        <v>25.650000000000002</v>
      </c>
      <c r="AU77" s="12">
        <f>'Erwachsene-DOSB 2020'!R61*$BC$77</f>
        <v>30.150000000000002</v>
      </c>
      <c r="AV77" s="15">
        <f>'Erwachsene-DOSB 2020'!S61*$BC$77</f>
        <v>34.65</v>
      </c>
      <c r="AW77" s="59">
        <f>'Erwachsene-DOSB 2020'!T61*$BC$77</f>
        <v>25.2</v>
      </c>
      <c r="AX77" s="12">
        <f>'Erwachsene-DOSB 2020'!U61*$BC$77</f>
        <v>29.7</v>
      </c>
      <c r="AY77" s="15">
        <f>'Erwachsene-DOSB 2020'!V61*$BC$77</f>
        <v>34.200000000000003</v>
      </c>
      <c r="AZ77" s="182"/>
      <c r="BA77" s="188"/>
      <c r="BC77" s="143">
        <v>0.9</v>
      </c>
      <c r="BD77" s="146" t="s">
        <v>520</v>
      </c>
    </row>
    <row r="78" spans="1:56" ht="18.600000000000001" customHeight="1" x14ac:dyDescent="0.2">
      <c r="A78" s="902"/>
      <c r="B78"/>
      <c r="C78" s="845"/>
      <c r="D78" s="796"/>
      <c r="E78" s="798" t="s">
        <v>22</v>
      </c>
      <c r="F78" s="793" t="s">
        <v>159</v>
      </c>
      <c r="G78" s="782" t="s">
        <v>426</v>
      </c>
      <c r="H78" s="783"/>
      <c r="I78" s="783"/>
      <c r="J78" s="783"/>
      <c r="K78" s="783"/>
      <c r="L78" s="783"/>
      <c r="M78" s="783"/>
      <c r="N78" s="783"/>
      <c r="O78" s="783"/>
      <c r="P78" s="783"/>
      <c r="Q78" s="783"/>
      <c r="R78" s="783"/>
      <c r="S78" s="783"/>
      <c r="T78" s="783"/>
      <c r="U78" s="784"/>
      <c r="V78" s="783" t="s">
        <v>425</v>
      </c>
      <c r="W78" s="783"/>
      <c r="X78" s="784"/>
      <c r="Y78" s="182"/>
      <c r="Z78" s="188"/>
      <c r="AB78" s="902"/>
      <c r="AC78"/>
      <c r="AD78" s="845"/>
      <c r="AE78" s="796"/>
      <c r="AF78" s="798" t="s">
        <v>22</v>
      </c>
      <c r="AG78" s="793" t="s">
        <v>159</v>
      </c>
      <c r="AH78" s="782" t="s">
        <v>426</v>
      </c>
      <c r="AI78" s="783"/>
      <c r="AJ78" s="783"/>
      <c r="AK78" s="783"/>
      <c r="AL78" s="783"/>
      <c r="AM78" s="783"/>
      <c r="AN78" s="783"/>
      <c r="AO78" s="783"/>
      <c r="AP78" s="783"/>
      <c r="AQ78" s="783"/>
      <c r="AR78" s="783"/>
      <c r="AS78" s="783"/>
      <c r="AT78" s="783"/>
      <c r="AU78" s="783"/>
      <c r="AV78" s="784"/>
      <c r="AW78" s="783" t="s">
        <v>425</v>
      </c>
      <c r="AX78" s="783"/>
      <c r="AY78" s="784"/>
      <c r="AZ78" s="182"/>
      <c r="BA78" s="188"/>
      <c r="BD78" s="148"/>
    </row>
    <row r="79" spans="1:56" ht="18.600000000000001" customHeight="1" thickBot="1" x14ac:dyDescent="0.25">
      <c r="A79" s="902"/>
      <c r="B79"/>
      <c r="C79" s="845"/>
      <c r="D79" s="796"/>
      <c r="E79" s="792"/>
      <c r="F79" s="794"/>
      <c r="G79" s="42">
        <v>10</v>
      </c>
      <c r="H79" s="43">
        <v>15</v>
      </c>
      <c r="I79" s="135">
        <v>20</v>
      </c>
      <c r="J79" s="42">
        <v>10</v>
      </c>
      <c r="K79" s="43">
        <v>15</v>
      </c>
      <c r="L79" s="135">
        <v>20</v>
      </c>
      <c r="M79" s="42">
        <v>10</v>
      </c>
      <c r="N79" s="43">
        <v>15</v>
      </c>
      <c r="O79" s="135">
        <v>20</v>
      </c>
      <c r="P79" s="42">
        <v>10</v>
      </c>
      <c r="Q79" s="43">
        <v>15</v>
      </c>
      <c r="R79" s="135">
        <v>20</v>
      </c>
      <c r="S79" s="42">
        <v>10</v>
      </c>
      <c r="T79" s="43">
        <v>15</v>
      </c>
      <c r="U79" s="135">
        <v>20</v>
      </c>
      <c r="V79" s="42">
        <v>10</v>
      </c>
      <c r="W79" s="43">
        <v>15</v>
      </c>
      <c r="X79" s="135">
        <v>20</v>
      </c>
      <c r="Y79" s="186"/>
      <c r="Z79" s="187"/>
      <c r="AB79" s="902"/>
      <c r="AC79"/>
      <c r="AD79" s="845"/>
      <c r="AE79" s="796"/>
      <c r="AF79" s="792"/>
      <c r="AG79" s="794"/>
      <c r="AH79" s="42">
        <v>10</v>
      </c>
      <c r="AI79" s="43">
        <v>15</v>
      </c>
      <c r="AJ79" s="135">
        <v>20</v>
      </c>
      <c r="AK79" s="42">
        <v>10</v>
      </c>
      <c r="AL79" s="43">
        <v>15</v>
      </c>
      <c r="AM79" s="135">
        <v>20</v>
      </c>
      <c r="AN79" s="42">
        <v>10</v>
      </c>
      <c r="AO79" s="43">
        <v>15</v>
      </c>
      <c r="AP79" s="135">
        <v>20</v>
      </c>
      <c r="AQ79" s="42">
        <v>10</v>
      </c>
      <c r="AR79" s="43">
        <v>15</v>
      </c>
      <c r="AS79" s="135">
        <v>20</v>
      </c>
      <c r="AT79" s="42">
        <v>10</v>
      </c>
      <c r="AU79" s="43">
        <v>15</v>
      </c>
      <c r="AV79" s="135">
        <v>20</v>
      </c>
      <c r="AW79" s="42">
        <v>10</v>
      </c>
      <c r="AX79" s="43">
        <v>15</v>
      </c>
      <c r="AY79" s="135">
        <v>20</v>
      </c>
      <c r="AZ79" s="186"/>
      <c r="BA79" s="187"/>
      <c r="BD79" s="148"/>
    </row>
    <row r="80" spans="1:56" ht="18.75" thickBot="1" x14ac:dyDescent="0.3">
      <c r="A80" s="853" t="s">
        <v>495</v>
      </c>
      <c r="B80"/>
      <c r="C80" s="905" t="s">
        <v>51</v>
      </c>
      <c r="D80" s="906"/>
      <c r="E80" s="907"/>
      <c r="F80" s="907"/>
      <c r="G80" s="907" t="s">
        <v>616</v>
      </c>
      <c r="H80" s="907"/>
      <c r="I80" s="907"/>
      <c r="J80" s="907"/>
      <c r="K80" s="907"/>
      <c r="L80" s="907"/>
      <c r="M80" s="907"/>
      <c r="N80" s="907"/>
      <c r="O80" s="907"/>
      <c r="P80" s="907"/>
      <c r="Q80" s="907"/>
      <c r="R80" s="908" t="s">
        <v>52</v>
      </c>
      <c r="S80" s="908"/>
      <c r="T80" s="908"/>
      <c r="U80" s="908"/>
      <c r="V80" s="908"/>
      <c r="W80" s="908"/>
      <c r="X80" s="908"/>
      <c r="Y80" s="802" t="s">
        <v>53</v>
      </c>
      <c r="Z80" s="803"/>
      <c r="AB80" s="853" t="s">
        <v>495</v>
      </c>
      <c r="AC80"/>
      <c r="AD80" s="905" t="s">
        <v>51</v>
      </c>
      <c r="AE80" s="906"/>
      <c r="AF80" s="907"/>
      <c r="AG80" s="907"/>
      <c r="AH80" s="907" t="s">
        <v>616</v>
      </c>
      <c r="AI80" s="907"/>
      <c r="AJ80" s="907"/>
      <c r="AK80" s="907"/>
      <c r="AL80" s="907"/>
      <c r="AM80" s="907"/>
      <c r="AN80" s="907"/>
      <c r="AO80" s="907"/>
      <c r="AP80" s="907"/>
      <c r="AQ80" s="907"/>
      <c r="AR80" s="907"/>
      <c r="AS80" s="908" t="s">
        <v>52</v>
      </c>
      <c r="AT80" s="908"/>
      <c r="AU80" s="908"/>
      <c r="AV80" s="908"/>
      <c r="AW80" s="908"/>
      <c r="AX80" s="908"/>
      <c r="AY80" s="908"/>
      <c r="AZ80" s="802" t="s">
        <v>53</v>
      </c>
      <c r="BA80" s="803"/>
    </row>
    <row r="81" spans="1:53" ht="13.5" thickBot="1" x14ac:dyDescent="0.25">
      <c r="A81" s="853"/>
      <c r="B81"/>
      <c r="C81" s="914" t="s">
        <v>585</v>
      </c>
      <c r="D81" s="915"/>
      <c r="E81" s="915"/>
      <c r="F81" s="915"/>
      <c r="G81" s="915"/>
      <c r="H81" s="915"/>
      <c r="I81" s="916"/>
      <c r="J81" s="917" t="s">
        <v>68</v>
      </c>
      <c r="K81" s="918"/>
      <c r="L81" s="918"/>
      <c r="M81" s="918"/>
      <c r="N81" s="918"/>
      <c r="O81" s="918"/>
      <c r="P81" s="918"/>
      <c r="Q81" s="919"/>
      <c r="R81" s="920" t="s">
        <v>69</v>
      </c>
      <c r="S81" s="921"/>
      <c r="T81" s="921"/>
      <c r="U81" s="921"/>
      <c r="V81" s="921"/>
      <c r="W81" s="921"/>
      <c r="X81" s="922"/>
      <c r="Y81" s="75" t="s">
        <v>70</v>
      </c>
      <c r="Z81" s="76"/>
      <c r="AB81" s="853"/>
      <c r="AC81"/>
      <c r="AD81" s="914" t="s">
        <v>585</v>
      </c>
      <c r="AE81" s="915"/>
      <c r="AF81" s="915"/>
      <c r="AG81" s="915"/>
      <c r="AH81" s="915"/>
      <c r="AI81" s="915"/>
      <c r="AJ81" s="916"/>
      <c r="AK81" s="917" t="s">
        <v>68</v>
      </c>
      <c r="AL81" s="918"/>
      <c r="AM81" s="918"/>
      <c r="AN81" s="918"/>
      <c r="AO81" s="918"/>
      <c r="AP81" s="918"/>
      <c r="AQ81" s="918"/>
      <c r="AR81" s="919"/>
      <c r="AS81" s="920" t="s">
        <v>69</v>
      </c>
      <c r="AT81" s="921"/>
      <c r="AU81" s="921"/>
      <c r="AV81" s="921"/>
      <c r="AW81" s="921"/>
      <c r="AX81" s="921"/>
      <c r="AY81" s="922"/>
      <c r="AZ81" s="75" t="s">
        <v>70</v>
      </c>
      <c r="BA81" s="76"/>
    </row>
    <row r="82" spans="1:53" ht="15" customHeight="1" thickBot="1" x14ac:dyDescent="0.3">
      <c r="A82" s="853"/>
      <c r="B82" s="44"/>
      <c r="C82" s="909" t="s">
        <v>71</v>
      </c>
      <c r="D82" s="910"/>
      <c r="E82" s="910"/>
      <c r="F82" s="910"/>
      <c r="G82" s="910"/>
      <c r="H82" s="910"/>
      <c r="I82" s="77"/>
      <c r="J82" s="911"/>
      <c r="K82" s="912"/>
      <c r="L82" s="912"/>
      <c r="M82" s="912"/>
      <c r="N82" s="912"/>
      <c r="O82" s="912"/>
      <c r="P82" s="912"/>
      <c r="Q82" s="913"/>
      <c r="R82" s="898" t="s">
        <v>72</v>
      </c>
      <c r="S82" s="899"/>
      <c r="T82" s="810"/>
      <c r="U82" s="810"/>
      <c r="V82" s="810"/>
      <c r="W82" s="810"/>
      <c r="X82" s="811"/>
      <c r="Y82" s="75" t="s">
        <v>73</v>
      </c>
      <c r="Z82" s="78" t="s">
        <v>54</v>
      </c>
      <c r="AB82" s="853"/>
      <c r="AC82" s="44"/>
      <c r="AD82" s="909" t="s">
        <v>71</v>
      </c>
      <c r="AE82" s="910"/>
      <c r="AF82" s="910"/>
      <c r="AG82" s="910"/>
      <c r="AH82" s="910"/>
      <c r="AI82" s="910"/>
      <c r="AJ82" s="77"/>
      <c r="AK82" s="911"/>
      <c r="AL82" s="912"/>
      <c r="AM82" s="912"/>
      <c r="AN82" s="912"/>
      <c r="AO82" s="912"/>
      <c r="AP82" s="912"/>
      <c r="AQ82" s="912"/>
      <c r="AR82" s="913"/>
      <c r="AS82" s="898" t="s">
        <v>72</v>
      </c>
      <c r="AT82" s="899"/>
      <c r="AU82" s="810"/>
      <c r="AV82" s="810"/>
      <c r="AW82" s="810"/>
      <c r="AX82" s="810"/>
      <c r="AY82" s="811"/>
      <c r="AZ82" s="75" t="s">
        <v>73</v>
      </c>
      <c r="BA82" s="78" t="s">
        <v>54</v>
      </c>
    </row>
    <row r="83" spans="1:53" ht="13.5" thickBot="1" x14ac:dyDescent="0.25">
      <c r="A83" s="853"/>
      <c r="B83"/>
      <c r="C83" s="812" t="s">
        <v>74</v>
      </c>
      <c r="D83" s="813"/>
      <c r="E83" s="813"/>
      <c r="F83" s="813"/>
      <c r="G83" s="813"/>
      <c r="H83" s="813"/>
      <c r="I83" s="77"/>
      <c r="J83" s="807"/>
      <c r="K83" s="808"/>
      <c r="L83" s="808"/>
      <c r="M83" s="808"/>
      <c r="N83" s="808"/>
      <c r="O83" s="808"/>
      <c r="P83" s="808"/>
      <c r="Q83" s="809"/>
      <c r="R83" s="898" t="s">
        <v>75</v>
      </c>
      <c r="S83" s="899"/>
      <c r="T83" s="810"/>
      <c r="U83" s="810"/>
      <c r="V83" s="810"/>
      <c r="W83" s="810"/>
      <c r="X83" s="811"/>
      <c r="Y83" s="75" t="s">
        <v>76</v>
      </c>
      <c r="Z83" s="79"/>
      <c r="AB83" s="853"/>
      <c r="AC83"/>
      <c r="AD83" s="812" t="s">
        <v>74</v>
      </c>
      <c r="AE83" s="813"/>
      <c r="AF83" s="813"/>
      <c r="AG83" s="813"/>
      <c r="AH83" s="813"/>
      <c r="AI83" s="813"/>
      <c r="AJ83" s="77"/>
      <c r="AK83" s="807"/>
      <c r="AL83" s="808"/>
      <c r="AM83" s="808"/>
      <c r="AN83" s="808"/>
      <c r="AO83" s="808"/>
      <c r="AP83" s="808"/>
      <c r="AQ83" s="808"/>
      <c r="AR83" s="809"/>
      <c r="AS83" s="898" t="s">
        <v>75</v>
      </c>
      <c r="AT83" s="899"/>
      <c r="AU83" s="810"/>
      <c r="AV83" s="810"/>
      <c r="AW83" s="810"/>
      <c r="AX83" s="810"/>
      <c r="AY83" s="811"/>
      <c r="AZ83" s="75" t="s">
        <v>76</v>
      </c>
      <c r="BA83" s="79"/>
    </row>
    <row r="84" spans="1:53" ht="13.5" thickBot="1" x14ac:dyDescent="0.25">
      <c r="A84" s="853"/>
      <c r="B84"/>
      <c r="C84" s="812" t="s">
        <v>518</v>
      </c>
      <c r="D84" s="813"/>
      <c r="E84" s="813"/>
      <c r="F84" s="813"/>
      <c r="G84" s="813"/>
      <c r="H84" s="813"/>
      <c r="I84" s="77"/>
      <c r="J84" s="814"/>
      <c r="K84" s="815"/>
      <c r="L84" s="815"/>
      <c r="M84" s="815"/>
      <c r="N84" s="815"/>
      <c r="O84" s="815"/>
      <c r="P84" s="815"/>
      <c r="Q84" s="816"/>
      <c r="R84" s="898" t="s">
        <v>77</v>
      </c>
      <c r="S84" s="899"/>
      <c r="T84" s="810"/>
      <c r="U84" s="810"/>
      <c r="V84" s="810"/>
      <c r="W84" s="810"/>
      <c r="X84" s="811"/>
      <c r="Y84" s="75" t="s">
        <v>78</v>
      </c>
      <c r="Z84" s="79"/>
      <c r="AB84" s="853"/>
      <c r="AC84"/>
      <c r="AD84" s="812" t="s">
        <v>518</v>
      </c>
      <c r="AE84" s="813"/>
      <c r="AF84" s="813"/>
      <c r="AG84" s="813"/>
      <c r="AH84" s="813"/>
      <c r="AI84" s="813"/>
      <c r="AJ84" s="77"/>
      <c r="AK84" s="814"/>
      <c r="AL84" s="815"/>
      <c r="AM84" s="815"/>
      <c r="AN84" s="815"/>
      <c r="AO84" s="815"/>
      <c r="AP84" s="815"/>
      <c r="AQ84" s="815"/>
      <c r="AR84" s="816"/>
      <c r="AS84" s="898" t="s">
        <v>77</v>
      </c>
      <c r="AT84" s="899"/>
      <c r="AU84" s="810"/>
      <c r="AV84" s="810"/>
      <c r="AW84" s="810"/>
      <c r="AX84" s="810"/>
      <c r="AY84" s="811"/>
      <c r="AZ84" s="75" t="s">
        <v>78</v>
      </c>
      <c r="BA84" s="79"/>
    </row>
    <row r="85" spans="1:53" ht="13.5" thickBot="1" x14ac:dyDescent="0.25">
      <c r="A85" s="853"/>
      <c r="B85"/>
      <c r="C85" s="812" t="s">
        <v>586</v>
      </c>
      <c r="D85" s="813"/>
      <c r="E85" s="813"/>
      <c r="F85" s="813"/>
      <c r="G85" s="813"/>
      <c r="H85" s="813"/>
      <c r="I85" s="77"/>
      <c r="J85" s="80"/>
      <c r="K85" s="80"/>
      <c r="L85" s="80"/>
      <c r="M85" s="80"/>
      <c r="N85" s="80"/>
      <c r="O85" s="80"/>
      <c r="P85" s="80"/>
      <c r="Q85" s="80"/>
      <c r="R85" s="872" t="s">
        <v>79</v>
      </c>
      <c r="S85" s="873"/>
      <c r="T85" s="874"/>
      <c r="U85" s="874"/>
      <c r="V85" s="874"/>
      <c r="W85" s="874"/>
      <c r="X85" s="875"/>
      <c r="Y85" s="81"/>
      <c r="Z85" s="82"/>
      <c r="AB85" s="853"/>
      <c r="AC85"/>
      <c r="AD85" s="812" t="s">
        <v>586</v>
      </c>
      <c r="AE85" s="813"/>
      <c r="AF85" s="813"/>
      <c r="AG85" s="813"/>
      <c r="AH85" s="813"/>
      <c r="AI85" s="813"/>
      <c r="AJ85" s="77"/>
      <c r="AK85" s="80"/>
      <c r="AL85" s="80"/>
      <c r="AM85" s="80"/>
      <c r="AN85" s="80"/>
      <c r="AO85" s="80"/>
      <c r="AP85" s="80"/>
      <c r="AQ85" s="80"/>
      <c r="AR85" s="80"/>
      <c r="AS85" s="872" t="s">
        <v>79</v>
      </c>
      <c r="AT85" s="873"/>
      <c r="AU85" s="874"/>
      <c r="AV85" s="874"/>
      <c r="AW85" s="874"/>
      <c r="AX85" s="874"/>
      <c r="AY85" s="875"/>
      <c r="AZ85" s="81"/>
      <c r="BA85" s="82"/>
    </row>
    <row r="86" spans="1:53" ht="15" x14ac:dyDescent="0.2">
      <c r="A86" s="904">
        <v>67</v>
      </c>
      <c r="B86"/>
      <c r="C86" s="841" t="s">
        <v>587</v>
      </c>
      <c r="D86" s="813"/>
      <c r="E86" s="813"/>
      <c r="F86" s="813"/>
      <c r="G86" s="813"/>
      <c r="H86" s="813"/>
      <c r="I86" s="77"/>
      <c r="U86" s="45"/>
      <c r="W86" s="781" t="s">
        <v>661</v>
      </c>
      <c r="X86" s="781"/>
      <c r="Y86" s="781"/>
      <c r="Z86" s="781"/>
      <c r="AB86" s="904">
        <f>A86+3</f>
        <v>70</v>
      </c>
      <c r="AC86"/>
      <c r="AD86" s="841" t="s">
        <v>587</v>
      </c>
      <c r="AE86" s="813"/>
      <c r="AF86" s="813"/>
      <c r="AG86" s="813"/>
      <c r="AH86" s="813"/>
      <c r="AI86" s="813"/>
      <c r="AJ86" s="77"/>
      <c r="AV86" s="45"/>
      <c r="AX86" s="781" t="s">
        <v>662</v>
      </c>
      <c r="AY86" s="781"/>
      <c r="AZ86" s="781"/>
      <c r="BA86" s="781"/>
    </row>
    <row r="87" spans="1:53" ht="13.5" thickBot="1" x14ac:dyDescent="0.25">
      <c r="A87" s="904"/>
      <c r="B87"/>
      <c r="C87" s="804" t="s">
        <v>80</v>
      </c>
      <c r="D87" s="805"/>
      <c r="E87" s="805"/>
      <c r="F87" s="805"/>
      <c r="G87" s="805"/>
      <c r="H87" s="805"/>
      <c r="I87" s="806"/>
      <c r="W87" s="781"/>
      <c r="X87" s="781"/>
      <c r="Y87" s="781"/>
      <c r="Z87" s="781"/>
      <c r="AB87" s="904"/>
      <c r="AC87"/>
      <c r="AD87" s="804" t="s">
        <v>80</v>
      </c>
      <c r="AE87" s="805"/>
      <c r="AF87" s="805"/>
      <c r="AG87" s="805"/>
      <c r="AH87" s="805"/>
      <c r="AI87" s="805"/>
      <c r="AJ87" s="806"/>
      <c r="AX87" s="781"/>
      <c r="AY87" s="781"/>
      <c r="AZ87" s="781"/>
      <c r="BA87" s="781"/>
    </row>
    <row r="89" spans="1:53" ht="13.5" thickBot="1" x14ac:dyDescent="0.25"/>
    <row r="90" spans="1:53" ht="18" customHeight="1" x14ac:dyDescent="0.25">
      <c r="A90" s="930" t="s">
        <v>496</v>
      </c>
      <c r="B90"/>
      <c r="C90" s="932" t="s">
        <v>584</v>
      </c>
      <c r="D90" s="933"/>
      <c r="E90" s="933"/>
      <c r="F90" s="933"/>
      <c r="G90" s="933"/>
      <c r="H90" s="933"/>
      <c r="I90" s="933"/>
      <c r="J90" s="933"/>
      <c r="K90" s="933"/>
      <c r="L90" s="934"/>
      <c r="M90" s="935" t="s">
        <v>138</v>
      </c>
      <c r="N90" s="935"/>
      <c r="O90" s="935"/>
      <c r="P90" s="935"/>
      <c r="Q90" s="935"/>
      <c r="R90" s="935"/>
      <c r="S90" s="935"/>
      <c r="T90" s="935"/>
      <c r="U90" s="935"/>
      <c r="V90" s="935"/>
      <c r="W90" s="935"/>
      <c r="X90" s="935"/>
      <c r="Y90" s="935"/>
      <c r="Z90" s="1" t="s">
        <v>749</v>
      </c>
      <c r="AB90" s="930" t="s">
        <v>496</v>
      </c>
      <c r="AC90"/>
      <c r="AD90" s="932" t="s">
        <v>584</v>
      </c>
      <c r="AE90" s="933"/>
      <c r="AF90" s="933"/>
      <c r="AG90" s="933"/>
      <c r="AH90" s="933"/>
      <c r="AI90" s="933"/>
      <c r="AJ90" s="933"/>
      <c r="AK90" s="933"/>
      <c r="AL90" s="933"/>
      <c r="AM90" s="934"/>
      <c r="AN90" s="935" t="s">
        <v>144</v>
      </c>
      <c r="AO90" s="935"/>
      <c r="AP90" s="935"/>
      <c r="AQ90" s="935"/>
      <c r="AR90" s="935"/>
      <c r="AS90" s="935"/>
      <c r="AT90" s="935"/>
      <c r="AU90" s="935"/>
      <c r="AV90" s="935"/>
      <c r="AW90" s="935"/>
      <c r="AX90" s="935"/>
      <c r="AY90" s="935"/>
      <c r="AZ90" s="935"/>
      <c r="BA90" s="1" t="s">
        <v>749</v>
      </c>
    </row>
    <row r="91" spans="1:53" x14ac:dyDescent="0.2">
      <c r="A91" s="931"/>
      <c r="B91"/>
      <c r="C91" s="856" t="s">
        <v>1</v>
      </c>
      <c r="D91" s="857"/>
      <c r="E91" s="857"/>
      <c r="F91" s="857"/>
      <c r="G91" s="857"/>
      <c r="H91" s="857"/>
      <c r="I91" s="857"/>
      <c r="J91" s="857"/>
      <c r="K91" s="857"/>
      <c r="L91" s="858"/>
      <c r="M91" s="893" t="s">
        <v>2</v>
      </c>
      <c r="N91" s="893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 t="s">
        <v>55</v>
      </c>
      <c r="Z91" s="894"/>
      <c r="AB91" s="931"/>
      <c r="AC91"/>
      <c r="AD91" s="856" t="s">
        <v>1</v>
      </c>
      <c r="AE91" s="857"/>
      <c r="AF91" s="857"/>
      <c r="AG91" s="857"/>
      <c r="AH91" s="857"/>
      <c r="AI91" s="857"/>
      <c r="AJ91" s="857"/>
      <c r="AK91" s="857"/>
      <c r="AL91" s="857"/>
      <c r="AM91" s="858"/>
      <c r="AN91" s="893" t="s">
        <v>2</v>
      </c>
      <c r="AO91" s="893"/>
      <c r="AP91" s="893"/>
      <c r="AQ91" s="893"/>
      <c r="AR91" s="893"/>
      <c r="AS91" s="893"/>
      <c r="AT91" s="893"/>
      <c r="AU91" s="893"/>
      <c r="AV91" s="893"/>
      <c r="AW91" s="893"/>
      <c r="AX91" s="893"/>
      <c r="AY91" s="893"/>
      <c r="AZ91" s="893" t="s">
        <v>55</v>
      </c>
      <c r="BA91" s="894"/>
    </row>
    <row r="92" spans="1:53" x14ac:dyDescent="0.2">
      <c r="A92" s="931"/>
      <c r="B92"/>
      <c r="C92" s="856" t="s">
        <v>3</v>
      </c>
      <c r="D92" s="857"/>
      <c r="E92" s="857"/>
      <c r="F92" s="857"/>
      <c r="G92" s="857"/>
      <c r="H92" s="857"/>
      <c r="I92" s="857"/>
      <c r="J92" s="857"/>
      <c r="K92" s="857"/>
      <c r="L92" s="858"/>
      <c r="M92" s="893" t="s">
        <v>4</v>
      </c>
      <c r="N92" s="893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 t="s">
        <v>5</v>
      </c>
      <c r="Z92" s="894"/>
      <c r="AB92" s="931"/>
      <c r="AC92"/>
      <c r="AD92" s="856" t="s">
        <v>3</v>
      </c>
      <c r="AE92" s="857"/>
      <c r="AF92" s="857"/>
      <c r="AG92" s="857"/>
      <c r="AH92" s="857"/>
      <c r="AI92" s="857"/>
      <c r="AJ92" s="857"/>
      <c r="AK92" s="857"/>
      <c r="AL92" s="857"/>
      <c r="AM92" s="858"/>
      <c r="AN92" s="893" t="s">
        <v>4</v>
      </c>
      <c r="AO92" s="893"/>
      <c r="AP92" s="893"/>
      <c r="AQ92" s="893"/>
      <c r="AR92" s="893"/>
      <c r="AS92" s="893"/>
      <c r="AT92" s="893"/>
      <c r="AU92" s="893"/>
      <c r="AV92" s="893"/>
      <c r="AW92" s="893"/>
      <c r="AX92" s="893"/>
      <c r="AY92" s="893"/>
      <c r="AZ92" s="893" t="s">
        <v>5</v>
      </c>
      <c r="BA92" s="894"/>
    </row>
    <row r="93" spans="1:53" x14ac:dyDescent="0.2">
      <c r="A93" s="931"/>
      <c r="B93"/>
      <c r="C93" s="856" t="s">
        <v>56</v>
      </c>
      <c r="D93" s="867"/>
      <c r="E93" s="867"/>
      <c r="F93" s="868"/>
      <c r="G93" s="869" t="s">
        <v>57</v>
      </c>
      <c r="H93" s="870"/>
      <c r="I93" s="870"/>
      <c r="J93" s="870"/>
      <c r="K93" s="870"/>
      <c r="L93" s="870"/>
      <c r="M93" s="870"/>
      <c r="N93" s="870"/>
      <c r="O93" s="870"/>
      <c r="P93" s="870"/>
      <c r="Q93" s="870"/>
      <c r="R93" s="870"/>
      <c r="S93" s="870"/>
      <c r="T93" s="870"/>
      <c r="U93" s="870"/>
      <c r="V93" s="870"/>
      <c r="W93" s="870"/>
      <c r="X93" s="871"/>
      <c r="Y93" s="47"/>
      <c r="Z93" s="48"/>
      <c r="AB93" s="931"/>
      <c r="AC93"/>
      <c r="AD93" s="856" t="s">
        <v>56</v>
      </c>
      <c r="AE93" s="867"/>
      <c r="AF93" s="867"/>
      <c r="AG93" s="868"/>
      <c r="AH93" s="869" t="s">
        <v>57</v>
      </c>
      <c r="AI93" s="870"/>
      <c r="AJ93" s="870"/>
      <c r="AK93" s="870"/>
      <c r="AL93" s="870"/>
      <c r="AM93" s="870"/>
      <c r="AN93" s="870"/>
      <c r="AO93" s="870"/>
      <c r="AP93" s="870"/>
      <c r="AQ93" s="870"/>
      <c r="AR93" s="870"/>
      <c r="AS93" s="870"/>
      <c r="AT93" s="870"/>
      <c r="AU93" s="870"/>
      <c r="AV93" s="870"/>
      <c r="AW93" s="870"/>
      <c r="AX93" s="870"/>
      <c r="AY93" s="871"/>
      <c r="AZ93" s="47"/>
      <c r="BA93" s="48"/>
    </row>
    <row r="94" spans="1:53" ht="15.75" x14ac:dyDescent="0.25">
      <c r="A94" s="931"/>
      <c r="B94"/>
      <c r="C94" s="838" t="s">
        <v>508</v>
      </c>
      <c r="D94" s="839"/>
      <c r="E94" s="839"/>
      <c r="F94" s="840"/>
      <c r="G94" s="817" t="s">
        <v>617</v>
      </c>
      <c r="H94" s="818"/>
      <c r="I94" s="818"/>
      <c r="J94" s="818"/>
      <c r="K94" s="819"/>
      <c r="L94" s="851" t="s">
        <v>604</v>
      </c>
      <c r="M94" s="851"/>
      <c r="N94" s="851"/>
      <c r="O94" s="851"/>
      <c r="P94" s="851"/>
      <c r="Q94" s="851"/>
      <c r="R94" s="851"/>
      <c r="S94" s="851"/>
      <c r="T94" s="851"/>
      <c r="U94" s="851"/>
      <c r="V94" s="851"/>
      <c r="W94" s="851"/>
      <c r="X94" s="851"/>
      <c r="Y94" s="851"/>
      <c r="Z94" s="852"/>
      <c r="AB94" s="931"/>
      <c r="AC94"/>
      <c r="AD94" s="838" t="s">
        <v>508</v>
      </c>
      <c r="AE94" s="839"/>
      <c r="AF94" s="839"/>
      <c r="AG94" s="840"/>
      <c r="AH94" s="817" t="s">
        <v>617</v>
      </c>
      <c r="AI94" s="818"/>
      <c r="AJ94" s="818"/>
      <c r="AK94" s="818"/>
      <c r="AL94" s="819"/>
      <c r="AM94" s="851" t="s">
        <v>604</v>
      </c>
      <c r="AN94" s="851"/>
      <c r="AO94" s="851"/>
      <c r="AP94" s="851"/>
      <c r="AQ94" s="851"/>
      <c r="AR94" s="851"/>
      <c r="AS94" s="851"/>
      <c r="AT94" s="851"/>
      <c r="AU94" s="851"/>
      <c r="AV94" s="851"/>
      <c r="AW94" s="851"/>
      <c r="AX94" s="851"/>
      <c r="AY94" s="851"/>
      <c r="AZ94" s="851"/>
      <c r="BA94" s="852"/>
    </row>
    <row r="95" spans="1:53" ht="15.6" customHeight="1" x14ac:dyDescent="0.2">
      <c r="A95" s="931"/>
      <c r="B95"/>
      <c r="C95" s="856"/>
      <c r="D95" s="857"/>
      <c r="E95" s="857"/>
      <c r="F95" s="858"/>
      <c r="G95" s="817" t="s">
        <v>618</v>
      </c>
      <c r="H95" s="818"/>
      <c r="I95" s="818"/>
      <c r="J95" s="818"/>
      <c r="K95" s="819"/>
      <c r="L95" s="883" t="s">
        <v>6</v>
      </c>
      <c r="M95" s="883"/>
      <c r="N95" s="884"/>
      <c r="O95" s="884"/>
      <c r="P95" s="884"/>
      <c r="Q95" s="884"/>
      <c r="R95" s="883" t="s">
        <v>7</v>
      </c>
      <c r="S95" s="883"/>
      <c r="T95" s="883"/>
      <c r="U95" s="883"/>
      <c r="V95" s="883"/>
      <c r="W95" s="858" t="s">
        <v>689</v>
      </c>
      <c r="X95" s="893"/>
      <c r="Y95" s="893"/>
      <c r="Z95" s="894"/>
      <c r="AB95" s="931"/>
      <c r="AC95"/>
      <c r="AD95" s="856"/>
      <c r="AE95" s="857"/>
      <c r="AF95" s="857"/>
      <c r="AG95" s="858"/>
      <c r="AH95" s="817" t="s">
        <v>618</v>
      </c>
      <c r="AI95" s="818"/>
      <c r="AJ95" s="818"/>
      <c r="AK95" s="818"/>
      <c r="AL95" s="819"/>
      <c r="AM95" s="883" t="s">
        <v>6</v>
      </c>
      <c r="AN95" s="883"/>
      <c r="AO95" s="884"/>
      <c r="AP95" s="884"/>
      <c r="AQ95" s="884"/>
      <c r="AR95" s="884"/>
      <c r="AS95" s="883" t="s">
        <v>7</v>
      </c>
      <c r="AT95" s="883"/>
      <c r="AU95" s="883"/>
      <c r="AV95" s="883"/>
      <c r="AW95" s="883"/>
      <c r="AX95" s="858" t="s">
        <v>689</v>
      </c>
      <c r="AY95" s="893"/>
      <c r="AZ95" s="893"/>
      <c r="BA95" s="894"/>
    </row>
    <row r="96" spans="1:53" ht="16.5" thickBot="1" x14ac:dyDescent="0.3">
      <c r="A96" s="931"/>
      <c r="B96"/>
      <c r="C96" s="856"/>
      <c r="D96" s="857"/>
      <c r="E96" s="857"/>
      <c r="F96" s="858"/>
      <c r="G96" s="50"/>
      <c r="H96" s="51"/>
      <c r="I96" s="51"/>
      <c r="J96" s="51"/>
      <c r="K96" s="52"/>
      <c r="L96" s="846" t="s">
        <v>8</v>
      </c>
      <c r="M96" s="847"/>
      <c r="N96" s="848"/>
      <c r="O96" s="848"/>
      <c r="P96" s="848"/>
      <c r="Q96" s="849"/>
      <c r="R96" s="928"/>
      <c r="S96" s="928"/>
      <c r="T96" s="928"/>
      <c r="U96" s="928"/>
      <c r="V96" s="928"/>
      <c r="W96" s="895"/>
      <c r="X96" s="896"/>
      <c r="Y96" s="896"/>
      <c r="Z96" s="897"/>
      <c r="AB96" s="931"/>
      <c r="AC96"/>
      <c r="AD96" s="856"/>
      <c r="AE96" s="857"/>
      <c r="AF96" s="857"/>
      <c r="AG96" s="858"/>
      <c r="AH96" s="50"/>
      <c r="AI96" s="51"/>
      <c r="AJ96" s="51"/>
      <c r="AK96" s="51"/>
      <c r="AL96" s="52"/>
      <c r="AM96" s="846" t="s">
        <v>8</v>
      </c>
      <c r="AN96" s="847"/>
      <c r="AO96" s="848"/>
      <c r="AP96" s="848"/>
      <c r="AQ96" s="848"/>
      <c r="AR96" s="849"/>
      <c r="AS96" s="928"/>
      <c r="AT96" s="928"/>
      <c r="AU96" s="928"/>
      <c r="AV96" s="928"/>
      <c r="AW96" s="928"/>
      <c r="AX96" s="895"/>
      <c r="AY96" s="896"/>
      <c r="AZ96" s="896"/>
      <c r="BA96" s="897"/>
    </row>
    <row r="97" spans="1:53" ht="13.5" customHeight="1" thickBot="1" x14ac:dyDescent="0.25">
      <c r="A97" s="901" t="s">
        <v>750</v>
      </c>
      <c r="B97"/>
      <c r="C97" s="861"/>
      <c r="D97" s="862"/>
      <c r="E97" s="863"/>
      <c r="F97" s="820" t="s">
        <v>9</v>
      </c>
      <c r="G97" s="829" t="s">
        <v>82</v>
      </c>
      <c r="H97" s="835"/>
      <c r="I97" s="836"/>
      <c r="J97" s="829" t="s">
        <v>83</v>
      </c>
      <c r="K97" s="835"/>
      <c r="L97" s="836"/>
      <c r="M97" s="829" t="s">
        <v>84</v>
      </c>
      <c r="N97" s="830"/>
      <c r="O97" s="831"/>
      <c r="P97" s="829" t="s">
        <v>85</v>
      </c>
      <c r="Q97" s="830"/>
      <c r="R97" s="831"/>
      <c r="S97" s="829" t="s">
        <v>86</v>
      </c>
      <c r="T97" s="830"/>
      <c r="U97" s="831"/>
      <c r="V97" s="842" t="s">
        <v>87</v>
      </c>
      <c r="W97" s="830"/>
      <c r="X97" s="831"/>
      <c r="Y97" s="53" t="s">
        <v>10</v>
      </c>
      <c r="Z97" s="54" t="s">
        <v>60</v>
      </c>
      <c r="AB97" s="901" t="s">
        <v>750</v>
      </c>
      <c r="AC97"/>
      <c r="AD97" s="861"/>
      <c r="AE97" s="862"/>
      <c r="AF97" s="863"/>
      <c r="AG97" s="820" t="s">
        <v>9</v>
      </c>
      <c r="AH97" s="829" t="s">
        <v>82</v>
      </c>
      <c r="AI97" s="835"/>
      <c r="AJ97" s="836"/>
      <c r="AK97" s="829" t="s">
        <v>83</v>
      </c>
      <c r="AL97" s="835"/>
      <c r="AM97" s="836"/>
      <c r="AN97" s="829" t="s">
        <v>84</v>
      </c>
      <c r="AO97" s="830"/>
      <c r="AP97" s="831"/>
      <c r="AQ97" s="829" t="s">
        <v>85</v>
      </c>
      <c r="AR97" s="830"/>
      <c r="AS97" s="831"/>
      <c r="AT97" s="829" t="s">
        <v>86</v>
      </c>
      <c r="AU97" s="830"/>
      <c r="AV97" s="831"/>
      <c r="AW97" s="842" t="s">
        <v>87</v>
      </c>
      <c r="AX97" s="830"/>
      <c r="AY97" s="831"/>
      <c r="AZ97" s="53" t="s">
        <v>10</v>
      </c>
      <c r="BA97" s="54" t="s">
        <v>60</v>
      </c>
    </row>
    <row r="98" spans="1:53" ht="27" customHeight="1" thickBot="1" x14ac:dyDescent="0.25">
      <c r="A98" s="902"/>
      <c r="B98"/>
      <c r="C98" s="864"/>
      <c r="D98" s="865"/>
      <c r="E98" s="866"/>
      <c r="F98" s="821"/>
      <c r="G98" s="155" t="s">
        <v>493</v>
      </c>
      <c r="H98" s="156" t="s">
        <v>494</v>
      </c>
      <c r="I98" s="157" t="s">
        <v>516</v>
      </c>
      <c r="J98" s="155" t="s">
        <v>493</v>
      </c>
      <c r="K98" s="156" t="s">
        <v>494</v>
      </c>
      <c r="L98" s="157" t="s">
        <v>516</v>
      </c>
      <c r="M98" s="155" t="s">
        <v>493</v>
      </c>
      <c r="N98" s="156" t="s">
        <v>494</v>
      </c>
      <c r="O98" s="157" t="s">
        <v>516</v>
      </c>
      <c r="P98" s="155" t="s">
        <v>493</v>
      </c>
      <c r="Q98" s="156" t="s">
        <v>494</v>
      </c>
      <c r="R98" s="157" t="s">
        <v>516</v>
      </c>
      <c r="S98" s="155" t="s">
        <v>493</v>
      </c>
      <c r="T98" s="156" t="s">
        <v>494</v>
      </c>
      <c r="U98" s="157" t="s">
        <v>516</v>
      </c>
      <c r="V98" s="155" t="s">
        <v>493</v>
      </c>
      <c r="W98" s="156" t="s">
        <v>494</v>
      </c>
      <c r="X98" s="157" t="s">
        <v>516</v>
      </c>
      <c r="Y98" s="881" t="s">
        <v>15</v>
      </c>
      <c r="Z98" s="882"/>
      <c r="AB98" s="902"/>
      <c r="AC98"/>
      <c r="AD98" s="864"/>
      <c r="AE98" s="865"/>
      <c r="AF98" s="866"/>
      <c r="AG98" s="821"/>
      <c r="AH98" s="155" t="s">
        <v>493</v>
      </c>
      <c r="AI98" s="156" t="s">
        <v>494</v>
      </c>
      <c r="AJ98" s="157" t="s">
        <v>516</v>
      </c>
      <c r="AK98" s="155" t="s">
        <v>493</v>
      </c>
      <c r="AL98" s="156" t="s">
        <v>494</v>
      </c>
      <c r="AM98" s="157" t="s">
        <v>516</v>
      </c>
      <c r="AN98" s="155" t="s">
        <v>493</v>
      </c>
      <c r="AO98" s="156" t="s">
        <v>494</v>
      </c>
      <c r="AP98" s="157" t="s">
        <v>516</v>
      </c>
      <c r="AQ98" s="155" t="s">
        <v>493</v>
      </c>
      <c r="AR98" s="156" t="s">
        <v>494</v>
      </c>
      <c r="AS98" s="157" t="s">
        <v>516</v>
      </c>
      <c r="AT98" s="155" t="s">
        <v>493</v>
      </c>
      <c r="AU98" s="156" t="s">
        <v>494</v>
      </c>
      <c r="AV98" s="157" t="s">
        <v>516</v>
      </c>
      <c r="AW98" s="155" t="s">
        <v>493</v>
      </c>
      <c r="AX98" s="156" t="s">
        <v>494</v>
      </c>
      <c r="AY98" s="157" t="s">
        <v>516</v>
      </c>
      <c r="AZ98" s="881" t="s">
        <v>15</v>
      </c>
      <c r="BA98" s="882"/>
    </row>
    <row r="99" spans="1:53" ht="18.600000000000001" customHeight="1" x14ac:dyDescent="0.2">
      <c r="A99" s="902"/>
      <c r="B99"/>
      <c r="C99" s="843">
        <v>1</v>
      </c>
      <c r="D99" s="795" t="s">
        <v>64</v>
      </c>
      <c r="E99" s="601" t="s">
        <v>16</v>
      </c>
      <c r="F99" s="55" t="s">
        <v>31</v>
      </c>
      <c r="G99" s="634" t="str">
        <f>TEXT((TIME(0,LEFT('Erwachsene-DOSB 2020'!W7,FIND(":",'Erwachsene-DOSB 2020'!W7)-1),RIGHT('Erwachsene-DOSB 2020'!W7,2)))*$BC$56,"[mm]:ss")</f>
        <v>30:59</v>
      </c>
      <c r="H99" s="99" t="str">
        <f>TEXT((TIME(0,LEFT('Erwachsene-DOSB 2020'!X7,FIND(":",'Erwachsene-DOSB 2020'!X7)-1),RIGHT('Erwachsene-DOSB 2020'!X7,2)))*$BC$56,"[mm]:ss")</f>
        <v>27:57</v>
      </c>
      <c r="I99" s="100" t="str">
        <f>TEXT((TIME(0,LEFT('Erwachsene-DOSB 2020'!Y7,FIND(":",'Erwachsene-DOSB 2020'!Y7)-1),RIGHT('Erwachsene-DOSB 2020'!Y7,2)))*$BC$56,"[mm]:ss")</f>
        <v>24:29</v>
      </c>
      <c r="J99" s="637" t="str">
        <f>TEXT((TIME(0,LEFT('Erwachsene-DOSB 2020'!Z7,FIND(":",'Erwachsene-DOSB 2020'!Z7)-1),RIGHT('Erwachsene-DOSB 2020'!Z7,2)))*$BC$56,"[mm]:ss")</f>
        <v>32:17</v>
      </c>
      <c r="K99" s="99" t="str">
        <f>TEXT((TIME(0,LEFT('Erwachsene-DOSB 2020'!AA7,FIND(":",'Erwachsene-DOSB 2020'!AA7)-1),RIGHT('Erwachsene-DOSB 2020'!AA7,2)))*$BC$56,"[mm]:ss")</f>
        <v>28:49</v>
      </c>
      <c r="L99" s="100" t="str">
        <f>TEXT((TIME(0,LEFT('Erwachsene-DOSB 2020'!AB7,FIND(":",'Erwachsene-DOSB 2020'!AB7)-1),RIGHT('Erwachsene-DOSB 2020'!AB7,2)))*$BC$56,"[mm]:ss")</f>
        <v>24:55</v>
      </c>
      <c r="M99" s="108" t="str">
        <f>TEXT((TIME(0,LEFT('Erwachsene-DOSB 2020'!AC7,FIND(":",'Erwachsene-DOSB 2020'!AC7)-1),RIGHT('Erwachsene-DOSB 2020'!AC7,2)))*$BC$56,"[mm]:ss")</f>
        <v>33:35</v>
      </c>
      <c r="N99" s="99" t="str">
        <f>TEXT((TIME(0,LEFT('Erwachsene-DOSB 2020'!AD7,FIND(":",'Erwachsene-DOSB 2020'!AD7)-1),RIGHT('Erwachsene-DOSB 2020'!AD7,2)))*$BC$56,"[mm]:ss")</f>
        <v>29:41</v>
      </c>
      <c r="O99" s="100" t="str">
        <f>TEXT((TIME(0,LEFT('Erwachsene-DOSB 2020'!AE7,FIND(":",'Erwachsene-DOSB 2020'!AE7)-1),RIGHT('Erwachsene-DOSB 2020'!AE7,2)))*$BC$56,"[mm]:ss")</f>
        <v>25:47</v>
      </c>
      <c r="P99" s="108" t="str">
        <f>TEXT((TIME(0,LEFT('Erwachsene-DOSB 2020'!AF7,FIND(":",'Erwachsene-DOSB 2020'!AF7)-1),RIGHT('Erwachsene-DOSB 2020'!AF7,2)))*$BC$56,"[mm]:ss")</f>
        <v>34:27</v>
      </c>
      <c r="Q99" s="99" t="str">
        <f>TEXT((TIME(0,LEFT('Erwachsene-DOSB 2020'!AG7,FIND(":",'Erwachsene-DOSB 2020'!AG7)-1),RIGHT('Erwachsene-DOSB 2020'!AG7,2)))*$BC$56,"[mm]:ss")</f>
        <v>30:33</v>
      </c>
      <c r="R99" s="100" t="str">
        <f>TEXT((TIME(0,LEFT('Erwachsene-DOSB 2020'!AH7,FIND(":",'Erwachsene-DOSB 2020'!AH7)-1),RIGHT('Erwachsene-DOSB 2020'!AH7,2)))*$BC$56,"[mm]:ss")</f>
        <v>26:39</v>
      </c>
      <c r="S99" s="108" t="str">
        <f>TEXT((TIME(0,LEFT('Erwachsene-DOSB 2020'!AI7,FIND(":",'Erwachsene-DOSB 2020'!AI7)-1),RIGHT('Erwachsene-DOSB 2020'!AI7,2)))*$BC$56,"[mm]:ss")</f>
        <v>35:19</v>
      </c>
      <c r="T99" s="99" t="str">
        <f>TEXT((TIME(0,LEFT('Erwachsene-DOSB 2020'!AJ7,FIND(":",'Erwachsene-DOSB 2020'!AJ7)-1),RIGHT('Erwachsene-DOSB 2020'!AJ7,2)))*$BC$56,"[mm]:ss")</f>
        <v>31:25</v>
      </c>
      <c r="U99" s="100" t="str">
        <f>TEXT((TIME(0,LEFT('Erwachsene-DOSB 2020'!AK7,FIND(":",'Erwachsene-DOSB 2020'!AK7)-1),RIGHT('Erwachsene-DOSB 2020'!AK7,2)))*$BC$56,"[mm]:ss")</f>
        <v>27:31</v>
      </c>
      <c r="V99" s="108" t="str">
        <f>TEXT((TIME(0,LEFT('Erwachsene-DOSB 2020'!AL7,FIND(":",'Erwachsene-DOSB 2020'!AL7)-1),RIGHT('Erwachsene-DOSB 2020'!AL7,2)))*$BC$56,"[mm]:ss")</f>
        <v>35:58</v>
      </c>
      <c r="W99" s="99" t="str">
        <f>TEXT((TIME(0,LEFT('Erwachsene-DOSB 2020'!AM7,FIND(":",'Erwachsene-DOSB 2020'!AM7)-1),RIGHT('Erwachsene-DOSB 2020'!AM7,2)))*$BC$56,"[mm]:ss")</f>
        <v>32:04</v>
      </c>
      <c r="X99" s="100" t="str">
        <f>TEXT((TIME(0,LEFT('Erwachsene-DOSB 2020'!AN7,FIND(":",'Erwachsene-DOSB 2020'!AN7)-1),RIGHT('Erwachsene-DOSB 2020'!AN7,2)))*$BC$56,"[mm]:ss")</f>
        <v>28:10</v>
      </c>
      <c r="Y99" s="180"/>
      <c r="Z99" s="181"/>
      <c r="AB99" s="902"/>
      <c r="AC99"/>
      <c r="AD99" s="843">
        <v>1</v>
      </c>
      <c r="AE99" s="795" t="s">
        <v>64</v>
      </c>
      <c r="AF99" s="601" t="s">
        <v>16</v>
      </c>
      <c r="AG99" s="55" t="s">
        <v>31</v>
      </c>
      <c r="AH99" s="98" t="str">
        <f>TEXT((TIME(0,LEFT('Erwachsene-DOSB 2020'!W39,FIND(":",'Erwachsene-DOSB 2020'!W39)-1),RIGHT('Erwachsene-DOSB 2020'!W39,2)))*$BC$56,"[mm]:ss")</f>
        <v>28:49</v>
      </c>
      <c r="AI99" s="99" t="str">
        <f>TEXT((TIME(0,LEFT('Erwachsene-DOSB 2020'!X39,FIND(":",'Erwachsene-DOSB 2020'!X39)-1),RIGHT('Erwachsene-DOSB 2020'!X39,2)))*$BC$56,"[mm]:ss")</f>
        <v>25:21</v>
      </c>
      <c r="AJ99" s="100" t="str">
        <f>TEXT((TIME(0,LEFT('Erwachsene-DOSB 2020'!Y39,FIND(":",'Erwachsene-DOSB 2020'!Y39)-1),RIGHT('Erwachsene-DOSB 2020'!Y39,2)))*$BC$56,"[mm]:ss")</f>
        <v>21:27</v>
      </c>
      <c r="AK99" s="108" t="str">
        <f>TEXT((TIME(0,LEFT('Erwachsene-DOSB 2020'!Z39,FIND(":",'Erwachsene-DOSB 2020'!Z39)-1),RIGHT('Erwachsene-DOSB 2020'!Z39,2)))*$BC$56,"[mm]:ss")</f>
        <v>30:20</v>
      </c>
      <c r="AL99" s="99" t="str">
        <f>TEXT((TIME(0,LEFT('Erwachsene-DOSB 2020'!AA39,FIND(":",'Erwachsene-DOSB 2020'!AA39)-1),RIGHT('Erwachsene-DOSB 2020'!AA39,2)))*$BC$56,"[mm]:ss")</f>
        <v>26:26</v>
      </c>
      <c r="AM99" s="100" t="str">
        <f>TEXT((TIME(0,LEFT('Erwachsene-DOSB 2020'!AB39,FIND(":",'Erwachsene-DOSB 2020'!AB39)-1),RIGHT('Erwachsene-DOSB 2020'!AB39,2)))*$BC$56,"[mm]:ss")</f>
        <v>22:32</v>
      </c>
      <c r="AN99" s="108" t="str">
        <f>TEXT((TIME(0,LEFT('Erwachsene-DOSB 2020'!AC39,FIND(":",'Erwachsene-DOSB 2020'!AC39)-1),RIGHT('Erwachsene-DOSB 2020'!AC39,2)))*$BC$56,"[mm]:ss")</f>
        <v>30:59</v>
      </c>
      <c r="AO99" s="99" t="str">
        <f>TEXT((TIME(0,LEFT('Erwachsene-DOSB 2020'!AD39,FIND(":",'Erwachsene-DOSB 2020'!AD39)-1),RIGHT('Erwachsene-DOSB 2020'!AD39,2)))*$BC$56,"[mm]:ss")</f>
        <v>27:05</v>
      </c>
      <c r="AP99" s="100" t="str">
        <f>TEXT((TIME(0,LEFT('Erwachsene-DOSB 2020'!AE39,FIND(":",'Erwachsene-DOSB 2020'!AE39)-1),RIGHT('Erwachsene-DOSB 2020'!AE39,2)))*$BC$56,"[mm]:ss")</f>
        <v>23:11</v>
      </c>
      <c r="AQ99" s="108" t="str">
        <f>TEXT((TIME(0,LEFT('Erwachsene-DOSB 2020'!AF39,FIND(":",'Erwachsene-DOSB 2020'!AF39)-1),RIGHT('Erwachsene-DOSB 2020'!AF39,2)))*$BC$56,"[mm]:ss")</f>
        <v>31:51</v>
      </c>
      <c r="AR99" s="99" t="str">
        <f>TEXT((TIME(0,LEFT('Erwachsene-DOSB 2020'!AG39,FIND(":",'Erwachsene-DOSB 2020'!AG39)-1),RIGHT('Erwachsene-DOSB 2020'!AG39,2)))*$BC$56,"[mm]:ss")</f>
        <v>27:57</v>
      </c>
      <c r="AS99" s="100" t="str">
        <f>TEXT((TIME(0,LEFT('Erwachsene-DOSB 2020'!AH39,FIND(":",'Erwachsene-DOSB 2020'!AH39)-1),RIGHT('Erwachsene-DOSB 2020'!AH39,2)))*$BC$56,"[mm]:ss")</f>
        <v>24:03</v>
      </c>
      <c r="AT99" s="108" t="str">
        <f>TEXT((TIME(0,LEFT('Erwachsene-DOSB 2020'!AI39,FIND(":",'Erwachsene-DOSB 2020'!AI39)-1),RIGHT('Erwachsene-DOSB 2020'!AI39,2)))*$BC$56,"[mm]:ss")</f>
        <v>32:30</v>
      </c>
      <c r="AU99" s="99" t="str">
        <f>TEXT((TIME(0,LEFT('Erwachsene-DOSB 2020'!AJ39,FIND(":",'Erwachsene-DOSB 2020'!AJ39)-1),RIGHT('Erwachsene-DOSB 2020'!AJ39,2)))*$BC$56,"[mm]:ss")</f>
        <v>28:36</v>
      </c>
      <c r="AV99" s="100" t="str">
        <f>TEXT((TIME(0,LEFT('Erwachsene-DOSB 2020'!AK39,FIND(":",'Erwachsene-DOSB 2020'!AK39)-1),RIGHT('Erwachsene-DOSB 2020'!AK39,2)))*$BC$56,"[mm]:ss")</f>
        <v>24:42</v>
      </c>
      <c r="AW99" s="108" t="str">
        <f>TEXT((TIME(0,LEFT('Erwachsene-DOSB 2020'!AL39,FIND(":",'Erwachsene-DOSB 2020'!AL39)-1),RIGHT('Erwachsene-DOSB 2020'!AL39,2)))*$BC$56,"[mm]:ss")</f>
        <v>32:56</v>
      </c>
      <c r="AX99" s="99" t="str">
        <f>TEXT((TIME(0,LEFT('Erwachsene-DOSB 2020'!AM39,FIND(":",'Erwachsene-DOSB 2020'!AM39)-1),RIGHT('Erwachsene-DOSB 2020'!AM39,2)))*$BC$56,"[mm]:ss")</f>
        <v>29:02</v>
      </c>
      <c r="AY99" s="100" t="str">
        <f>TEXT((TIME(0,LEFT('Erwachsene-DOSB 2020'!AN39,FIND(":",'Erwachsene-DOSB 2020'!AN39)-1),RIGHT('Erwachsene-DOSB 2020'!AN39,2)))*$BC$56,"[mm]:ss")</f>
        <v>25:08</v>
      </c>
      <c r="AZ99" s="180"/>
      <c r="BA99" s="181"/>
    </row>
    <row r="100" spans="1:53" ht="18.600000000000001" customHeight="1" x14ac:dyDescent="0.2">
      <c r="A100" s="902"/>
      <c r="B100"/>
      <c r="C100" s="844"/>
      <c r="D100" s="796"/>
      <c r="E100" s="10" t="s">
        <v>17</v>
      </c>
      <c r="F100" s="58" t="s">
        <v>500</v>
      </c>
      <c r="G100" s="101" t="str">
        <f>TEXT((TIME(0,LEFT('Erwachsene-DOSB 2020'!W8,FIND(":",'Erwachsene-DOSB 2020'!W8)-1),RIGHT('Erwachsene-DOSB 2020'!W8,2)))*$BC$57,"[mm]:ss")</f>
        <v>123:56</v>
      </c>
      <c r="H100" s="102" t="str">
        <f>TEXT((TIME(0,LEFT('Erwachsene-DOSB 2020'!X8,FIND(":",'Erwachsene-DOSB 2020'!X8)-1),RIGHT('Erwachsene-DOSB 2020'!X8,2)))*$BC$57,"[mm]:ss")</f>
        <v>108:07</v>
      </c>
      <c r="I100" s="103" t="str">
        <f>TEXT((TIME(0,LEFT('Erwachsene-DOSB 2020'!Y8,FIND(":",'Erwachsene-DOSB 2020'!Y8)-1),RIGHT('Erwachsene-DOSB 2020'!Y8,2)))*$BC$57,"[mm]:ss")</f>
        <v>94:41</v>
      </c>
      <c r="J100" s="109" t="str">
        <f>TEXT((TIME(0,LEFT('Erwachsene-DOSB 2020'!Z8,FIND(":",'Erwachsene-DOSB 2020'!Z8)-1),RIGHT('Erwachsene-DOSB 2020'!Z8,2)))*$BC$57,"[mm]:ss")</f>
        <v>126:58</v>
      </c>
      <c r="K100" s="102" t="str">
        <f>TEXT((TIME(0,LEFT('Erwachsene-DOSB 2020'!AA8,FIND(":",'Erwachsene-DOSB 2020'!AA8)-1),RIGHT('Erwachsene-DOSB 2020'!AA8,2)))*$BC$57,"[mm]:ss")</f>
        <v>111:09</v>
      </c>
      <c r="L100" s="103" t="str">
        <f>TEXT((TIME(0,LEFT('Erwachsene-DOSB 2020'!AB8,FIND(":",'Erwachsene-DOSB 2020'!AB8)-1),RIGHT('Erwachsene-DOSB 2020'!AB8,2)))*$BC$57,"[mm]:ss")</f>
        <v>96:12</v>
      </c>
      <c r="M100" s="109" t="str">
        <f>TEXT((TIME(0,LEFT('Erwachsene-DOSB 2020'!AC8,FIND(":",'Erwachsene-DOSB 2020'!AC8)-1),RIGHT('Erwachsene-DOSB 2020'!AC8,2)))*$BC$57,"[mm]:ss")</f>
        <v>130:13</v>
      </c>
      <c r="N100" s="102" t="str">
        <f>TEXT((TIME(0,LEFT('Erwachsene-DOSB 2020'!AD8,FIND(":",'Erwachsene-DOSB 2020'!AD8)-1),RIGHT('Erwachsene-DOSB 2020'!AD8,2)))*$BC$57,"[mm]:ss")</f>
        <v>114:37</v>
      </c>
      <c r="O100" s="103" t="str">
        <f>TEXT((TIME(0,LEFT('Erwachsene-DOSB 2020'!AE8,FIND(":",'Erwachsene-DOSB 2020'!AE8)-1),RIGHT('Erwachsene-DOSB 2020'!AE8,2)))*$BC$57,"[mm]:ss")</f>
        <v>99:01</v>
      </c>
      <c r="P100" s="109" t="str">
        <f>TEXT((TIME(0,LEFT('Erwachsene-DOSB 2020'!AF8,FIND(":",'Erwachsene-DOSB 2020'!AF8)-1),RIGHT('Erwachsene-DOSB 2020'!AF8,2)))*$BC$57,"[mm]:ss")</f>
        <v>133:41</v>
      </c>
      <c r="Q100" s="102" t="str">
        <f>TEXT((TIME(0,LEFT('Erwachsene-DOSB 2020'!AG8,FIND(":",'Erwachsene-DOSB 2020'!AG8)-1),RIGHT('Erwachsene-DOSB 2020'!AG8,2)))*$BC$57,"[mm]:ss")</f>
        <v>118:05</v>
      </c>
      <c r="R100" s="103" t="str">
        <f>TEXT((TIME(0,LEFT('Erwachsene-DOSB 2020'!AH8,FIND(":",'Erwachsene-DOSB 2020'!AH8)-1),RIGHT('Erwachsene-DOSB 2020'!AH8,2)))*$BC$57,"[mm]:ss")</f>
        <v>102:29</v>
      </c>
      <c r="S100" s="109" t="str">
        <f>TEXT((TIME(0,LEFT('Erwachsene-DOSB 2020'!AI8,FIND(":",'Erwachsene-DOSB 2020'!AI8)-1),RIGHT('Erwachsene-DOSB 2020'!AI8,2)))*$BC$57,"[mm]:ss")</f>
        <v>137:22</v>
      </c>
      <c r="T100" s="102" t="str">
        <f>TEXT((TIME(0,LEFT('Erwachsene-DOSB 2020'!AJ8,FIND(":",'Erwachsene-DOSB 2020'!AJ8)-1),RIGHT('Erwachsene-DOSB 2020'!AJ8,2)))*$BC$57,"[mm]:ss")</f>
        <v>121:46</v>
      </c>
      <c r="U100" s="103" t="str">
        <f>TEXT((TIME(0,LEFT('Erwachsene-DOSB 2020'!AK8,FIND(":",'Erwachsene-DOSB 2020'!AK8)-1),RIGHT('Erwachsene-DOSB 2020'!AK8,2)))*$BC$57,"[mm]:ss")</f>
        <v>106:10</v>
      </c>
      <c r="V100" s="109" t="str">
        <f>TEXT((TIME(0,LEFT('Erwachsene-DOSB 2020'!AL8,FIND(":",'Erwachsene-DOSB 2020'!AL8)-1),RIGHT('Erwachsene-DOSB 2020'!AL8,2)))*$BC$57,"[mm]:ss")</f>
        <v>142:21</v>
      </c>
      <c r="W100" s="102" t="str">
        <f>TEXT((TIME(0,LEFT('Erwachsene-DOSB 2020'!AM8,FIND(":",'Erwachsene-DOSB 2020'!AM8)-1),RIGHT('Erwachsene-DOSB 2020'!AM8,2)))*$BC$57,"[mm]:ss")</f>
        <v>126:45</v>
      </c>
      <c r="X100" s="103" t="str">
        <f>TEXT((TIME(0,LEFT('Erwachsene-DOSB 2020'!AN8,FIND(":",'Erwachsene-DOSB 2020'!AN8)-1),RIGHT('Erwachsene-DOSB 2020'!AN8,2)))*$BC$57,"[mm]:ss")</f>
        <v>111:09</v>
      </c>
      <c r="Y100" s="182"/>
      <c r="Z100" s="183"/>
      <c r="AB100" s="902"/>
      <c r="AC100"/>
      <c r="AD100" s="844"/>
      <c r="AE100" s="796"/>
      <c r="AF100" s="10" t="s">
        <v>17</v>
      </c>
      <c r="AG100" s="58" t="s">
        <v>500</v>
      </c>
      <c r="AH100" s="101" t="str">
        <f>TEXT((TIME(0,LEFT('Erwachsene-DOSB 2020'!W40,FIND(":",'Erwachsene-DOSB 2020'!W40)-1),RIGHT('Erwachsene-DOSB 2020'!W40,2)))*$BC$57,"[mm]:ss")</f>
        <v>108:46</v>
      </c>
      <c r="AI100" s="102" t="str">
        <f>TEXT((TIME(0,LEFT('Erwachsene-DOSB 2020'!X40,FIND(":",'Erwachsene-DOSB 2020'!X40)-1),RIGHT('Erwachsene-DOSB 2020'!X40,2)))*$BC$57,"[mm]:ss")</f>
        <v>95:07</v>
      </c>
      <c r="AJ100" s="103" t="str">
        <f>TEXT((TIME(0,LEFT('Erwachsene-DOSB 2020'!Y40,FIND(":",'Erwachsene-DOSB 2020'!Y40)-1),RIGHT('Erwachsene-DOSB 2020'!Y40,2)))*$BC$57,"[mm]:ss")</f>
        <v>82:33</v>
      </c>
      <c r="AK100" s="109" t="str">
        <f>TEXT((TIME(0,LEFT('Erwachsene-DOSB 2020'!Z40,FIND(":",'Erwachsene-DOSB 2020'!Z40)-1),RIGHT('Erwachsene-DOSB 2020'!Z40,2)))*$BC$57,"[mm]:ss")</f>
        <v>114:50</v>
      </c>
      <c r="AL100" s="102" t="str">
        <f>TEXT((TIME(0,LEFT('Erwachsene-DOSB 2020'!AA40,FIND(":",'Erwachsene-DOSB 2020'!AA40)-1),RIGHT('Erwachsene-DOSB 2020'!AA40,2)))*$BC$57,"[mm]:ss")</f>
        <v>99:40</v>
      </c>
      <c r="AM100" s="103" t="str">
        <f>TEXT((TIME(0,LEFT('Erwachsene-DOSB 2020'!AB40,FIND(":",'Erwachsene-DOSB 2020'!AB40)-1),RIGHT('Erwachsene-DOSB 2020'!AB40,2)))*$BC$57,"[mm]:ss")</f>
        <v>85:09</v>
      </c>
      <c r="AN100" s="109" t="str">
        <f>TEXT((TIME(0,LEFT('Erwachsene-DOSB 2020'!AC40,FIND(":",'Erwachsene-DOSB 2020'!AC40)-1),RIGHT('Erwachsene-DOSB 2020'!AC40,2)))*$BC$57,"[mm]:ss")</f>
        <v>118:57</v>
      </c>
      <c r="AO100" s="102" t="str">
        <f>TEXT((TIME(0,LEFT('Erwachsene-DOSB 2020'!AD40,FIND(":",'Erwachsene-DOSB 2020'!AD40)-1),RIGHT('Erwachsene-DOSB 2020'!AD40,2)))*$BC$57,"[mm]:ss")</f>
        <v>103:34</v>
      </c>
      <c r="AP100" s="103" t="str">
        <f>TEXT((TIME(0,LEFT('Erwachsene-DOSB 2020'!AE40,FIND(":",'Erwachsene-DOSB 2020'!AE40)-1),RIGHT('Erwachsene-DOSB 2020'!AE40,2)))*$BC$57,"[mm]:ss")</f>
        <v>87:58</v>
      </c>
      <c r="AQ100" s="109" t="str">
        <f>TEXT((TIME(0,LEFT('Erwachsene-DOSB 2020'!AF40,FIND(":",'Erwachsene-DOSB 2020'!AF40)-1),RIGHT('Erwachsene-DOSB 2020'!AF40,2)))*$BC$57,"[mm]:ss")</f>
        <v>123:04</v>
      </c>
      <c r="AR100" s="102" t="str">
        <f>TEXT((TIME(0,LEFT('Erwachsene-DOSB 2020'!AG40,FIND(":",'Erwachsene-DOSB 2020'!AG40)-1),RIGHT('Erwachsene-DOSB 2020'!AG40,2)))*$BC$57,"[mm]:ss")</f>
        <v>107:28</v>
      </c>
      <c r="AS100" s="103" t="str">
        <f>TEXT((TIME(0,LEFT('Erwachsene-DOSB 2020'!AH40,FIND(":",'Erwachsene-DOSB 2020'!AH40)-1),RIGHT('Erwachsene-DOSB 2020'!AH40,2)))*$BC$57,"[mm]:ss")</f>
        <v>91:52</v>
      </c>
      <c r="AT100" s="109" t="str">
        <f>TEXT((TIME(0,LEFT('Erwachsene-DOSB 2020'!AI40,FIND(":",'Erwachsene-DOSB 2020'!AI40)-1),RIGHT('Erwachsene-DOSB 2020'!AI40,2)))*$BC$57,"[mm]:ss")</f>
        <v>127:24</v>
      </c>
      <c r="AU100" s="102" t="str">
        <f>TEXT((TIME(0,LEFT('Erwachsene-DOSB 2020'!AJ40,FIND(":",'Erwachsene-DOSB 2020'!AJ40)-1),RIGHT('Erwachsene-DOSB 2020'!AJ40,2)))*$BC$57,"[mm]:ss")</f>
        <v>111:48</v>
      </c>
      <c r="AV100" s="103" t="str">
        <f>TEXT((TIME(0,LEFT('Erwachsene-DOSB 2020'!AK40,FIND(":",'Erwachsene-DOSB 2020'!AK40)-1),RIGHT('Erwachsene-DOSB 2020'!AK40,2)))*$BC$57,"[mm]:ss")</f>
        <v>96:12</v>
      </c>
      <c r="AW100" s="109" t="str">
        <f>TEXT((TIME(0,LEFT('Erwachsene-DOSB 2020'!AL40,FIND(":",'Erwachsene-DOSB 2020'!AL40)-1),RIGHT('Erwachsene-DOSB 2020'!AL40,2)))*$BC$57,"[mm]:ss")</f>
        <v>132:49</v>
      </c>
      <c r="AX100" s="102" t="str">
        <f>TEXT((TIME(0,LEFT('Erwachsene-DOSB 2020'!AM40,FIND(":",'Erwachsene-DOSB 2020'!AM40)-1),RIGHT('Erwachsene-DOSB 2020'!AM40,2)))*$BC$57,"[mm]:ss")</f>
        <v>117:13</v>
      </c>
      <c r="AY100" s="103" t="str">
        <f>TEXT((TIME(0,LEFT('Erwachsene-DOSB 2020'!AN40,FIND(":",'Erwachsene-DOSB 2020'!AN40)-1),RIGHT('Erwachsene-DOSB 2020'!AN40,2)))*$BC$57,"[mm]:ss")</f>
        <v>101:37</v>
      </c>
      <c r="AZ100" s="182"/>
      <c r="BA100" s="183"/>
    </row>
    <row r="101" spans="1:53" ht="18.600000000000001" customHeight="1" x14ac:dyDescent="0.2">
      <c r="A101" s="902"/>
      <c r="B101"/>
      <c r="C101" s="844"/>
      <c r="D101" s="796"/>
      <c r="E101" s="801" t="s">
        <v>21</v>
      </c>
      <c r="F101" s="793" t="s">
        <v>155</v>
      </c>
      <c r="G101" s="832" t="s">
        <v>305</v>
      </c>
      <c r="H101" s="833"/>
      <c r="I101" s="834"/>
      <c r="J101" s="832" t="s">
        <v>174</v>
      </c>
      <c r="K101" s="833"/>
      <c r="L101" s="833"/>
      <c r="M101" s="833"/>
      <c r="N101" s="833"/>
      <c r="O101" s="833"/>
      <c r="P101" s="833"/>
      <c r="Q101" s="833"/>
      <c r="R101" s="833"/>
      <c r="S101" s="833"/>
      <c r="T101" s="833"/>
      <c r="U101" s="833"/>
      <c r="V101" s="833"/>
      <c r="W101" s="833"/>
      <c r="X101" s="834"/>
      <c r="Y101" s="184"/>
      <c r="Z101" s="185"/>
      <c r="AB101" s="902"/>
      <c r="AC101"/>
      <c r="AD101" s="844"/>
      <c r="AE101" s="796"/>
      <c r="AF101" s="801" t="s">
        <v>21</v>
      </c>
      <c r="AG101" s="793" t="s">
        <v>155</v>
      </c>
      <c r="AH101" s="832" t="s">
        <v>305</v>
      </c>
      <c r="AI101" s="833"/>
      <c r="AJ101" s="834"/>
      <c r="AK101" s="832" t="s">
        <v>174</v>
      </c>
      <c r="AL101" s="833"/>
      <c r="AM101" s="833"/>
      <c r="AN101" s="833"/>
      <c r="AO101" s="833"/>
      <c r="AP101" s="833"/>
      <c r="AQ101" s="833"/>
      <c r="AR101" s="833"/>
      <c r="AS101" s="833"/>
      <c r="AT101" s="833"/>
      <c r="AU101" s="833"/>
      <c r="AV101" s="833"/>
      <c r="AW101" s="833"/>
      <c r="AX101" s="833"/>
      <c r="AY101" s="834"/>
      <c r="AZ101" s="184"/>
      <c r="BA101" s="185"/>
    </row>
    <row r="102" spans="1:53" ht="18.600000000000001" customHeight="1" x14ac:dyDescent="0.2">
      <c r="A102" s="902"/>
      <c r="B102"/>
      <c r="C102" s="844"/>
      <c r="D102" s="796"/>
      <c r="E102" s="792"/>
      <c r="F102" s="794"/>
      <c r="G102" s="101" t="str">
        <f>TEXT((TIME(0,LEFT('Erwachsene-DOSB 2020'!W10,FIND(":",'Erwachsene-DOSB 2020'!W10)-1),RIGHT('Erwachsene-DOSB 2020'!W10,2)))*$BC$59,"[mm]:ss")</f>
        <v>42:24</v>
      </c>
      <c r="H102" s="102" t="str">
        <f>TEXT((TIME(0,LEFT('Erwachsene-DOSB 2020'!X10,FIND(":",'Erwachsene-DOSB 2020'!X10)-1),RIGHT('Erwachsene-DOSB 2020'!X10,2)))*$BC$59,"[mm]:ss")</f>
        <v>34:48</v>
      </c>
      <c r="I102" s="103" t="str">
        <f>TEXT((TIME(0,LEFT('Erwachsene-DOSB 2020'!Y10,FIND(":",'Erwachsene-DOSB 2020'!Y10)-1),RIGHT('Erwachsene-DOSB 2020'!Y10,2)))*$BC$59,"[mm]:ss")</f>
        <v>25:48</v>
      </c>
      <c r="J102" s="109" t="str">
        <f>TEXT((TIME(0,LEFT('Erwachsene-DOSB 2020'!Z10,FIND(":",'Erwachsene-DOSB 2020'!Z10)-1),RIGHT('Erwachsene-DOSB 2020'!Z10,2)))*$BC$59,"[mm]:ss")</f>
        <v>21:36</v>
      </c>
      <c r="K102" s="102" t="str">
        <f>TEXT((TIME(0,LEFT('Erwachsene-DOSB 2020'!AA10,FIND(":",'Erwachsene-DOSB 2020'!AA10)-1),RIGHT('Erwachsene-DOSB 2020'!AA10,2)))*$BC$59,"[mm]:ss")</f>
        <v>18:00</v>
      </c>
      <c r="L102" s="103" t="str">
        <f>TEXT((TIME(0,LEFT('Erwachsene-DOSB 2020'!AB10,FIND(":",'Erwachsene-DOSB 2020'!AB10)-1),RIGHT('Erwachsene-DOSB 2020'!AB10,2)))*$BC$59,"[mm]:ss")</f>
        <v>13:48</v>
      </c>
      <c r="M102" s="109" t="str">
        <f>TEXT((TIME(0,LEFT('Erwachsene-DOSB 2020'!AC10,FIND(":",'Erwachsene-DOSB 2020'!AC10)-1),RIGHT('Erwachsene-DOSB 2020'!AC10,2)))*$BC$59,"[mm]:ss")</f>
        <v>22:18</v>
      </c>
      <c r="N102" s="102" t="str">
        <f>TEXT((TIME(0,LEFT('Erwachsene-DOSB 2020'!AD10,FIND(":",'Erwachsene-DOSB 2020'!AD10)-1),RIGHT('Erwachsene-DOSB 2020'!AD10,2)))*$BC$59,"[mm]:ss")</f>
        <v>18:24</v>
      </c>
      <c r="O102" s="103" t="str">
        <f>TEXT((TIME(0,LEFT('Erwachsene-DOSB 2020'!AE10,FIND(":",'Erwachsene-DOSB 2020'!AE10)-1),RIGHT('Erwachsene-DOSB 2020'!AE10,2)))*$BC$59,"[mm]:ss")</f>
        <v>14:18</v>
      </c>
      <c r="P102" s="109" t="str">
        <f>TEXT((TIME(0,LEFT('Erwachsene-DOSB 2020'!AF10,FIND(":",'Erwachsene-DOSB 2020'!AF10)-1),RIGHT('Erwachsene-DOSB 2020'!AF10,2)))*$BC$59,"[mm]:ss")</f>
        <v>22:48</v>
      </c>
      <c r="Q102" s="102" t="str">
        <f>TEXT((TIME(0,LEFT('Erwachsene-DOSB 2020'!AG10,FIND(":",'Erwachsene-DOSB 2020'!AG10)-1),RIGHT('Erwachsene-DOSB 2020'!AG10,2)))*$BC$59,"[mm]:ss")</f>
        <v>18:42</v>
      </c>
      <c r="R102" s="103" t="str">
        <f>TEXT((TIME(0,LEFT('Erwachsene-DOSB 2020'!AH10,FIND(":",'Erwachsene-DOSB 2020'!AH10)-1),RIGHT('Erwachsene-DOSB 2020'!AH10,2)))*$BC$59,"[mm]:ss")</f>
        <v>14:36</v>
      </c>
      <c r="S102" s="109" t="str">
        <f>TEXT((TIME(0,LEFT('Erwachsene-DOSB 2020'!AI10,FIND(":",'Erwachsene-DOSB 2020'!AI10)-1),RIGHT('Erwachsene-DOSB 2020'!AI10,2)))*$BC$59,"[mm]:ss")</f>
        <v>23:18</v>
      </c>
      <c r="T102" s="102" t="str">
        <f>TEXT((TIME(0,LEFT('Erwachsene-DOSB 2020'!AJ10,FIND(":",'Erwachsene-DOSB 2020'!AJ10)-1),RIGHT('Erwachsene-DOSB 2020'!AJ10,2)))*$BC$59,"[mm]:ss")</f>
        <v>18:54</v>
      </c>
      <c r="U102" s="103" t="str">
        <f>TEXT((TIME(0,LEFT('Erwachsene-DOSB 2020'!AK10,FIND(":",'Erwachsene-DOSB 2020'!AK10)-1),RIGHT('Erwachsene-DOSB 2020'!AK10,2)))*$BC$59,"[mm]:ss")</f>
        <v>14:42</v>
      </c>
      <c r="V102" s="109" t="str">
        <f>TEXT((TIME(0,LEFT('Erwachsene-DOSB 2020'!AL10,FIND(":",'Erwachsene-DOSB 2020'!AL10)-1),RIGHT('Erwachsene-DOSB 2020'!AL10,2)))*$BC$59,"[mm]:ss")</f>
        <v>23:48</v>
      </c>
      <c r="W102" s="102" t="str">
        <f>TEXT((TIME(0,LEFT('Erwachsene-DOSB 2020'!AM10,FIND(":",'Erwachsene-DOSB 2020'!AM10)-1),RIGHT('Erwachsene-DOSB 2020'!AM10,2)))*$BC$59,"[mm]:ss")</f>
        <v>19:18</v>
      </c>
      <c r="X102" s="103" t="str">
        <f>TEXT((TIME(0,LEFT('Erwachsene-DOSB 2020'!AN10,FIND(":",'Erwachsene-DOSB 2020'!AN10)-1),RIGHT('Erwachsene-DOSB 2020'!AN10,2)))*$BC$59,"[mm]:ss")</f>
        <v>15:12</v>
      </c>
      <c r="Y102" s="184"/>
      <c r="Z102" s="185"/>
      <c r="AB102" s="902"/>
      <c r="AC102"/>
      <c r="AD102" s="844"/>
      <c r="AE102" s="796"/>
      <c r="AF102" s="792"/>
      <c r="AG102" s="794"/>
      <c r="AH102" s="101" t="str">
        <f>TEXT((TIME(0,LEFT('Erwachsene-DOSB 2020'!W42,FIND(":",'Erwachsene-DOSB 2020'!W42)-1),RIGHT('Erwachsene-DOSB 2020'!W42,2)))*$BC$59,"[mm]:ss")</f>
        <v>41:24</v>
      </c>
      <c r="AI102" s="102" t="str">
        <f>TEXT((TIME(0,LEFT('Erwachsene-DOSB 2020'!X42,FIND(":",'Erwachsene-DOSB 2020'!X42)-1),RIGHT('Erwachsene-DOSB 2020'!X42,2)))*$BC$59,"[mm]:ss")</f>
        <v>33:24</v>
      </c>
      <c r="AJ102" s="103" t="str">
        <f>TEXT((TIME(0,LEFT('Erwachsene-DOSB 2020'!Y42,FIND(":",'Erwachsene-DOSB 2020'!Y42)-1),RIGHT('Erwachsene-DOSB 2020'!Y42,2)))*$BC$59,"[mm]:ss")</f>
        <v>24:48</v>
      </c>
      <c r="AK102" s="109" t="str">
        <f>TEXT((TIME(0,LEFT('Erwachsene-DOSB 2020'!Z42,FIND(":",'Erwachsene-DOSB 2020'!Z42)-1),RIGHT('Erwachsene-DOSB 2020'!Z42,2)))*$BC$59,"[mm]:ss")</f>
        <v>20:54</v>
      </c>
      <c r="AL102" s="102" t="str">
        <f>TEXT((TIME(0,LEFT('Erwachsene-DOSB 2020'!AA42,FIND(":",'Erwachsene-DOSB 2020'!AA42)-1),RIGHT('Erwachsene-DOSB 2020'!AA42,2)))*$BC$59,"[mm]:ss")</f>
        <v>17:12</v>
      </c>
      <c r="AM102" s="103" t="str">
        <f>TEXT((TIME(0,LEFT('Erwachsene-DOSB 2020'!AB42,FIND(":",'Erwachsene-DOSB 2020'!AB42)-1),RIGHT('Erwachsene-DOSB 2020'!AB42,2)))*$BC$59,"[mm]:ss")</f>
        <v>12:54</v>
      </c>
      <c r="AN102" s="109" t="str">
        <f>TEXT((TIME(0,LEFT('Erwachsene-DOSB 2020'!AC42,FIND(":",'Erwachsene-DOSB 2020'!AC42)-1),RIGHT('Erwachsene-DOSB 2020'!AC42,2)))*$BC$59,"[mm]:ss")</f>
        <v>21:24</v>
      </c>
      <c r="AO102" s="102" t="str">
        <f>TEXT((TIME(0,LEFT('Erwachsene-DOSB 2020'!AD42,FIND(":",'Erwachsene-DOSB 2020'!AD42)-1),RIGHT('Erwachsene-DOSB 2020'!AD42,2)))*$BC$59,"[mm]:ss")</f>
        <v>17:30</v>
      </c>
      <c r="AP102" s="103" t="str">
        <f>TEXT((TIME(0,LEFT('Erwachsene-DOSB 2020'!AE42,FIND(":",'Erwachsene-DOSB 2020'!AE42)-1),RIGHT('Erwachsene-DOSB 2020'!AE42,2)))*$BC$59,"[mm]:ss")</f>
        <v>13:36</v>
      </c>
      <c r="AQ102" s="109" t="str">
        <f>TEXT((TIME(0,LEFT('Erwachsene-DOSB 2020'!AF42,FIND(":",'Erwachsene-DOSB 2020'!AF42)-1),RIGHT('Erwachsene-DOSB 2020'!AF42,2)))*$BC$59,"[mm]:ss")</f>
        <v>21:48</v>
      </c>
      <c r="AR102" s="102" t="str">
        <f>TEXT((TIME(0,LEFT('Erwachsene-DOSB 2020'!AG42,FIND(":",'Erwachsene-DOSB 2020'!AG42)-1),RIGHT('Erwachsene-DOSB 2020'!AG42,2)))*$BC$59,"[mm]:ss")</f>
        <v>17:42</v>
      </c>
      <c r="AS102" s="103" t="str">
        <f>TEXT((TIME(0,LEFT('Erwachsene-DOSB 2020'!AH42,FIND(":",'Erwachsene-DOSB 2020'!AH42)-1),RIGHT('Erwachsene-DOSB 2020'!AH42,2)))*$BC$59,"[mm]:ss")</f>
        <v>13:42</v>
      </c>
      <c r="AT102" s="109" t="str">
        <f>TEXT((TIME(0,LEFT('Erwachsene-DOSB 2020'!AI42,FIND(":",'Erwachsene-DOSB 2020'!AI42)-1),RIGHT('Erwachsene-DOSB 2020'!AI42,2)))*$BC$59,"[mm]:ss")</f>
        <v>22:06</v>
      </c>
      <c r="AU102" s="102" t="str">
        <f>TEXT((TIME(0,LEFT('Erwachsene-DOSB 2020'!AJ42,FIND(":",'Erwachsene-DOSB 2020'!AJ42)-1),RIGHT('Erwachsene-DOSB 2020'!AJ42,2)))*$BC$59,"[mm]:ss")</f>
        <v>18:06</v>
      </c>
      <c r="AV102" s="103" t="str">
        <f>TEXT((TIME(0,LEFT('Erwachsene-DOSB 2020'!AK42,FIND(":",'Erwachsene-DOSB 2020'!AK42)-1),RIGHT('Erwachsene-DOSB 2020'!AK42,2)))*$BC$59,"[mm]:ss")</f>
        <v>13:48</v>
      </c>
      <c r="AW102" s="109" t="str">
        <f>TEXT((TIME(0,LEFT('Erwachsene-DOSB 2020'!AL42,FIND(":",'Erwachsene-DOSB 2020'!AL42)-1),RIGHT('Erwachsene-DOSB 2020'!AL42,2)))*$BC$59,"[mm]:ss")</f>
        <v>22:06</v>
      </c>
      <c r="AX102" s="102" t="str">
        <f>TEXT((TIME(0,LEFT('Erwachsene-DOSB 2020'!AM42,FIND(":",'Erwachsene-DOSB 2020'!AM42)-1),RIGHT('Erwachsene-DOSB 2020'!AM42,2)))*$BC$59,"[mm]:ss")</f>
        <v>18:18</v>
      </c>
      <c r="AY102" s="103" t="str">
        <f>TEXT((TIME(0,LEFT('Erwachsene-DOSB 2020'!AN42,FIND(":",'Erwachsene-DOSB 2020'!AN42)-1),RIGHT('Erwachsene-DOSB 2020'!AN42,2)))*$BC$59,"[mm]:ss")</f>
        <v>13:54</v>
      </c>
      <c r="AZ102" s="184"/>
      <c r="BA102" s="185"/>
    </row>
    <row r="103" spans="1:53" ht="18.600000000000001" customHeight="1" x14ac:dyDescent="0.2">
      <c r="A103" s="902"/>
      <c r="B103"/>
      <c r="C103" s="844"/>
      <c r="D103" s="796"/>
      <c r="E103" s="106" t="s">
        <v>22</v>
      </c>
      <c r="F103" s="58" t="s">
        <v>501</v>
      </c>
      <c r="G103" s="101" t="str">
        <f>TEXT((TIME(0,LEFT('Erwachsene-DOSB 2020'!W11,FIND(":",'Erwachsene-DOSB 2020'!W11)-1),RIGHT('Erwachsene-DOSB 2020'!W11,2)))*$BC$60,"[mm]:ss")</f>
        <v>83:03</v>
      </c>
      <c r="H103" s="102" t="str">
        <f>TEXT((TIME(0,LEFT('Erwachsene-DOSB 2020'!X11,FIND(":",'Erwachsene-DOSB 2020'!X11)-1),RIGHT('Erwachsene-DOSB 2020'!X11,2)))*$BC$60,"[mm]:ss")</f>
        <v>75:54</v>
      </c>
      <c r="I103" s="103" t="str">
        <f>TEXT((TIME(0,LEFT('Erwachsene-DOSB 2020'!Y11,FIND(":",'Erwachsene-DOSB 2020'!Y11)-1),RIGHT('Erwachsene-DOSB 2020'!Y11,2)))*$BC$60,"[mm]:ss")</f>
        <v>68:12</v>
      </c>
      <c r="J103" s="109" t="str">
        <f>TEXT((TIME(0,LEFT('Erwachsene-DOSB 2020'!Z11,FIND(":",'Erwachsene-DOSB 2020'!Z11)-1),RIGHT('Erwachsene-DOSB 2020'!Z11,2)))*$BC$60,"[mm]:ss")</f>
        <v>85:48</v>
      </c>
      <c r="K103" s="102" t="str">
        <f>TEXT((TIME(0,LEFT('Erwachsene-DOSB 2020'!AA11,FIND(":",'Erwachsene-DOSB 2020'!AA11)-1),RIGHT('Erwachsene-DOSB 2020'!AA11,2)))*$BC$60,"[mm]:ss")</f>
        <v>78:06</v>
      </c>
      <c r="L103" s="103" t="str">
        <f>TEXT((TIME(0,LEFT('Erwachsene-DOSB 2020'!AB11,FIND(":",'Erwachsene-DOSB 2020'!AB11)-1),RIGHT('Erwachsene-DOSB 2020'!AB11,2)))*$BC$60,"[mm]:ss")</f>
        <v>70:24</v>
      </c>
      <c r="M103" s="109" t="str">
        <f>TEXT((TIME(0,LEFT('Erwachsene-DOSB 2020'!AC11,FIND(":",'Erwachsene-DOSB 2020'!AC11)-1),RIGHT('Erwachsene-DOSB 2020'!AC11,2)))*$BC$60,"[mm]:ss")</f>
        <v>88:00</v>
      </c>
      <c r="N103" s="102" t="str">
        <f>TEXT((TIME(0,LEFT('Erwachsene-DOSB 2020'!AD11,FIND(":",'Erwachsene-DOSB 2020'!AD11)-1),RIGHT('Erwachsene-DOSB 2020'!AD11,2)))*$BC$60,"[mm]:ss")</f>
        <v>80:18</v>
      </c>
      <c r="O103" s="103" t="str">
        <f>TEXT((TIME(0,LEFT('Erwachsene-DOSB 2020'!AE11,FIND(":",'Erwachsene-DOSB 2020'!AE11)-1),RIGHT('Erwachsene-DOSB 2020'!AE11,2)))*$BC$60,"[mm]:ss")</f>
        <v>72:36</v>
      </c>
      <c r="P103" s="109" t="str">
        <f>TEXT((TIME(0,LEFT('Erwachsene-DOSB 2020'!AF11,FIND(":",'Erwachsene-DOSB 2020'!AF11)-1),RIGHT('Erwachsene-DOSB 2020'!AF11,2)))*$BC$60,"[mm]:ss")</f>
        <v>90:45</v>
      </c>
      <c r="Q103" s="102" t="str">
        <f>TEXT((TIME(0,LEFT('Erwachsene-DOSB 2020'!AG11,FIND(":",'Erwachsene-DOSB 2020'!AG11)-1),RIGHT('Erwachsene-DOSB 2020'!AG11,2)))*$BC$60,"[mm]:ss")</f>
        <v>81:57</v>
      </c>
      <c r="R103" s="103" t="str">
        <f>TEXT((TIME(0,LEFT('Erwachsene-DOSB 2020'!AH11,FIND(":",'Erwachsene-DOSB 2020'!AH11)-1),RIGHT('Erwachsene-DOSB 2020'!AH11,2)))*$BC$60,"[mm]:ss")</f>
        <v>74:15</v>
      </c>
      <c r="S103" s="109" t="str">
        <f>TEXT((TIME(0,LEFT('Erwachsene-DOSB 2020'!AI11,FIND(":",'Erwachsene-DOSB 2020'!AI11)-1),RIGHT('Erwachsene-DOSB 2020'!AI11,2)))*$BC$60,"[mm]:ss")</f>
        <v>92:40</v>
      </c>
      <c r="T103" s="102" t="str">
        <f>TEXT((TIME(0,LEFT('Erwachsene-DOSB 2020'!AJ11,FIND(":",'Erwachsene-DOSB 2020'!AJ11)-1),RIGHT('Erwachsene-DOSB 2020'!AJ11,2)))*$BC$60,"[mm]:ss")</f>
        <v>84:09</v>
      </c>
      <c r="U103" s="103" t="str">
        <f>TEXT((TIME(0,LEFT('Erwachsene-DOSB 2020'!AK11,FIND(":",'Erwachsene-DOSB 2020'!AK11)-1),RIGHT('Erwachsene-DOSB 2020'!AK11,2)))*$BC$60,"[mm]:ss")</f>
        <v>77:00</v>
      </c>
      <c r="V103" s="109" t="str">
        <f>TEXT((TIME(0,LEFT('Erwachsene-DOSB 2020'!AL11,FIND(":",'Erwachsene-DOSB 2020'!AL11)-1),RIGHT('Erwachsene-DOSB 2020'!AL11,2)))*$BC$60,"[mm]:ss")</f>
        <v>97:05</v>
      </c>
      <c r="W103" s="102" t="str">
        <f>TEXT((TIME(0,LEFT('Erwachsene-DOSB 2020'!AM11,FIND(":",'Erwachsene-DOSB 2020'!AM11)-1),RIGHT('Erwachsene-DOSB 2020'!AM11,2)))*$BC$60,"[mm]:ss")</f>
        <v>86:54</v>
      </c>
      <c r="X103" s="103" t="str">
        <f>TEXT((TIME(0,LEFT('Erwachsene-DOSB 2020'!AN11,FIND(":",'Erwachsene-DOSB 2020'!AN11)-1),RIGHT('Erwachsene-DOSB 2020'!AN11,2)))*$BC$60,"[mm]:ss")</f>
        <v>79:12</v>
      </c>
      <c r="Y103" s="182"/>
      <c r="Z103" s="183"/>
      <c r="AB103" s="902"/>
      <c r="AC103"/>
      <c r="AD103" s="844"/>
      <c r="AE103" s="796"/>
      <c r="AF103" s="106" t="s">
        <v>22</v>
      </c>
      <c r="AG103" s="58" t="s">
        <v>501</v>
      </c>
      <c r="AH103" s="101" t="str">
        <f>TEXT((TIME(0,LEFT('Erwachsene-DOSB 2020'!W44,FIND(":",'Erwachsene-DOSB 2020'!W44)-1),RIGHT('Erwachsene-DOSB 2020'!W44,2)))*$BC$60,"[mm]:ss")</f>
        <v>75:21</v>
      </c>
      <c r="AI103" s="102" t="str">
        <f>TEXT((TIME(0,LEFT('Erwachsene-DOSB 2020'!X44,FIND(":",'Erwachsene-DOSB 2020'!X44)-1),RIGHT('Erwachsene-DOSB 2020'!X44,2)))*$BC$60,"[mm]:ss")</f>
        <v>68:45</v>
      </c>
      <c r="AJ103" s="103" t="str">
        <f>TEXT((TIME(0,LEFT('Erwachsene-DOSB 2020'!Y44,FIND(":",'Erwachsene-DOSB 2020'!Y44)-1),RIGHT('Erwachsene-DOSB 2020'!Y44,2)))*$BC$60,"[mm]:ss")</f>
        <v>60:30</v>
      </c>
      <c r="AK103" s="109" t="str">
        <f>TEXT((TIME(0,LEFT('Erwachsene-DOSB 2020'!Z44,FIND(":",'Erwachsene-DOSB 2020'!Z44)-1),RIGHT('Erwachsene-DOSB 2020'!Z44,2)))*$BC$60,"[mm]:ss")</f>
        <v>78:06</v>
      </c>
      <c r="AL103" s="102" t="str">
        <f>TEXT((TIME(0,LEFT('Erwachsene-DOSB 2020'!AA44,FIND(":",'Erwachsene-DOSB 2020'!AA44)-1),RIGHT('Erwachsene-DOSB 2020'!AA44,2)))*$BC$60,"[mm]:ss")</f>
        <v>70:24</v>
      </c>
      <c r="AM103" s="103" t="str">
        <f>TEXT((TIME(0,LEFT('Erwachsene-DOSB 2020'!AB44,FIND(":",'Erwachsene-DOSB 2020'!AB44)-1),RIGHT('Erwachsene-DOSB 2020'!AB44,2)))*$BC$60,"[mm]:ss")</f>
        <v>63:15</v>
      </c>
      <c r="AN103" s="109" t="str">
        <f>TEXT((TIME(0,LEFT('Erwachsene-DOSB 2020'!AC44,FIND(":",'Erwachsene-DOSB 2020'!AC44)-1),RIGHT('Erwachsene-DOSB 2020'!AC44,2)))*$BC$60,"[mm]:ss")</f>
        <v>80:18</v>
      </c>
      <c r="AO103" s="102" t="str">
        <f>TEXT((TIME(0,LEFT('Erwachsene-DOSB 2020'!AD44,FIND(":",'Erwachsene-DOSB 2020'!AD44)-1),RIGHT('Erwachsene-DOSB 2020'!AD44,2)))*$BC$60,"[mm]:ss")</f>
        <v>71:30</v>
      </c>
      <c r="AP103" s="103" t="str">
        <f>TEXT((TIME(0,LEFT('Erwachsene-DOSB 2020'!AE44,FIND(":",'Erwachsene-DOSB 2020'!AE44)-1),RIGHT('Erwachsene-DOSB 2020'!AE44,2)))*$BC$60,"[mm]:ss")</f>
        <v>64:54</v>
      </c>
      <c r="AQ103" s="109" t="str">
        <f>TEXT((TIME(0,LEFT('Erwachsene-DOSB 2020'!AF44,FIND(":",'Erwachsene-DOSB 2020'!AF44)-1),RIGHT('Erwachsene-DOSB 2020'!AF44,2)))*$BC$60,"[mm]:ss")</f>
        <v>83:20</v>
      </c>
      <c r="AR103" s="102" t="str">
        <f>TEXT((TIME(0,LEFT('Erwachsene-DOSB 2020'!AG44,FIND(":",'Erwachsene-DOSB 2020'!AG44)-1),RIGHT('Erwachsene-DOSB 2020'!AG44,2)))*$BC$60,"[mm]:ss")</f>
        <v>74:15</v>
      </c>
      <c r="AS103" s="103" t="str">
        <f>TEXT((TIME(0,LEFT('Erwachsene-DOSB 2020'!AH44,FIND(":",'Erwachsene-DOSB 2020'!AH44)-1),RIGHT('Erwachsene-DOSB 2020'!AH44,2)))*$BC$60,"[mm]:ss")</f>
        <v>66:33</v>
      </c>
      <c r="AT103" s="109" t="str">
        <f>TEXT((TIME(0,LEFT('Erwachsene-DOSB 2020'!AI44,FIND(":",'Erwachsene-DOSB 2020'!AI44)-1),RIGHT('Erwachsene-DOSB 2020'!AI44,2)))*$BC$60,"[mm]:ss")</f>
        <v>85:59</v>
      </c>
      <c r="AU103" s="102" t="str">
        <f>TEXT((TIME(0,LEFT('Erwachsene-DOSB 2020'!AJ44,FIND(":",'Erwachsene-DOSB 2020'!AJ44)-1),RIGHT('Erwachsene-DOSB 2020'!AJ44,2)))*$BC$60,"[mm]:ss")</f>
        <v>76:27</v>
      </c>
      <c r="AV103" s="103" t="str">
        <f>TEXT((TIME(0,LEFT('Erwachsene-DOSB 2020'!AK44,FIND(":",'Erwachsene-DOSB 2020'!AK44)-1),RIGHT('Erwachsene-DOSB 2020'!AK44,2)))*$BC$60,"[mm]:ss")</f>
        <v>68:12</v>
      </c>
      <c r="AW103" s="109" t="str">
        <f>TEXT((TIME(0,LEFT('Erwachsene-DOSB 2020'!AL44,FIND(":",'Erwachsene-DOSB 2020'!AL44)-1),RIGHT('Erwachsene-DOSB 2020'!AL44,2)))*$BC$60,"[mm]:ss")</f>
        <v>89:39</v>
      </c>
      <c r="AX103" s="102" t="str">
        <f>TEXT((TIME(0,LEFT('Erwachsene-DOSB 2020'!AM44,FIND(":",'Erwachsene-DOSB 2020'!AM44)-1),RIGHT('Erwachsene-DOSB 2020'!AM44,2)))*$BC$60,"[mm]:ss")</f>
        <v>79:12</v>
      </c>
      <c r="AY103" s="103" t="str">
        <f>TEXT((TIME(0,LEFT('Erwachsene-DOSB 2020'!AN44,FIND(":",'Erwachsene-DOSB 2020'!AN44)-1),RIGHT('Erwachsene-DOSB 2020'!AN44,2)))*$BC$60,"[mm]:ss")</f>
        <v>71:30</v>
      </c>
      <c r="AZ103" s="182"/>
      <c r="BA103" s="183"/>
    </row>
    <row r="104" spans="1:53" ht="18.600000000000001" customHeight="1" x14ac:dyDescent="0.2">
      <c r="A104" s="902"/>
      <c r="B104"/>
      <c r="C104" s="844"/>
      <c r="D104" s="796"/>
      <c r="E104" s="106" t="s">
        <v>23</v>
      </c>
      <c r="F104" s="58" t="s">
        <v>502</v>
      </c>
      <c r="G104" s="101" t="str">
        <f>TEXT((TIME(0,LEFT('Erwachsene-DOSB 2020'!W12,FIND(":",'Erwachsene-DOSB 2020'!W12)-1),RIGHT('Erwachsene-DOSB 2020'!W12,2)))*$BC$61,"[mm]:ss")</f>
        <v>80:24</v>
      </c>
      <c r="H104" s="102" t="str">
        <f>TEXT((TIME(0,LEFT('Erwachsene-DOSB 2020'!X12,FIND(":",'Erwachsene-DOSB 2020'!X12)-1),RIGHT('Erwachsene-DOSB 2020'!X12,2)))*$BC$61,"[mm]:ss")</f>
        <v>70:12</v>
      </c>
      <c r="I104" s="103" t="str">
        <f>TEXT((TIME(0,LEFT('Erwachsene-DOSB 2020'!Y12,FIND(":",'Erwachsene-DOSB 2020'!Y12)-1),RIGHT('Erwachsene-DOSB 2020'!Y12,2)))*$BC$61,"[mm]:ss")</f>
        <v>61:48</v>
      </c>
      <c r="J104" s="109" t="str">
        <f>TEXT((TIME(0,LEFT('Erwachsene-DOSB 2020'!Z12,FIND(":",'Erwachsene-DOSB 2020'!Z12)-1),RIGHT('Erwachsene-DOSB 2020'!Z12,2)))*$BC$61,"[mm]:ss")</f>
        <v>82:48</v>
      </c>
      <c r="K104" s="102" t="str">
        <f>TEXT((TIME(0,LEFT('Erwachsene-DOSB 2020'!AA12,FIND(":",'Erwachsene-DOSB 2020'!AA12)-1),RIGHT('Erwachsene-DOSB 2020'!AA12,2)))*$BC$61,"[mm]:ss")</f>
        <v>73:12</v>
      </c>
      <c r="L104" s="103" t="str">
        <f>TEXT((TIME(0,LEFT('Erwachsene-DOSB 2020'!AB12,FIND(":",'Erwachsene-DOSB 2020'!AB12)-1),RIGHT('Erwachsene-DOSB 2020'!AB12,2)))*$BC$61,"[mm]:ss")</f>
        <v>64:12</v>
      </c>
      <c r="M104" s="109" t="str">
        <f>TEXT((TIME(0,LEFT('Erwachsene-DOSB 2020'!AC12,FIND(":",'Erwachsene-DOSB 2020'!AC12)-1),RIGHT('Erwachsene-DOSB 2020'!AC12,2)))*$BC$61,"[mm]:ss")</f>
        <v>85:48</v>
      </c>
      <c r="N104" s="102" t="str">
        <f>TEXT((TIME(0,LEFT('Erwachsene-DOSB 2020'!AD12,FIND(":",'Erwachsene-DOSB 2020'!AD12)-1),RIGHT('Erwachsene-DOSB 2020'!AD12,2)))*$BC$61,"[mm]:ss")</f>
        <v>75:36</v>
      </c>
      <c r="O104" s="103" t="str">
        <f>TEXT((TIME(0,LEFT('Erwachsene-DOSB 2020'!AE12,FIND(":",'Erwachsene-DOSB 2020'!AE12)-1),RIGHT('Erwachsene-DOSB 2020'!AE12,2)))*$BC$61,"[mm]:ss")</f>
        <v>66:36</v>
      </c>
      <c r="P104" s="109" t="str">
        <f>TEXT((TIME(0,LEFT('Erwachsene-DOSB 2020'!AF12,FIND(":",'Erwachsene-DOSB 2020'!AF12)-1),RIGHT('Erwachsene-DOSB 2020'!AF12,2)))*$BC$61,"[mm]:ss")</f>
        <v>88:48</v>
      </c>
      <c r="Q104" s="102" t="str">
        <f>TEXT((TIME(0,LEFT('Erwachsene-DOSB 2020'!AG12,FIND(":",'Erwachsene-DOSB 2020'!AG12)-1),RIGHT('Erwachsene-DOSB 2020'!AG12,2)))*$BC$61,"[mm]:ss")</f>
        <v>78:00</v>
      </c>
      <c r="R104" s="103" t="str">
        <f>TEXT((TIME(0,LEFT('Erwachsene-DOSB 2020'!AH12,FIND(":",'Erwachsene-DOSB 2020'!AH12)-1),RIGHT('Erwachsene-DOSB 2020'!AH12,2)))*$BC$61,"[mm]:ss")</f>
        <v>68:24</v>
      </c>
      <c r="S104" s="109" t="str">
        <f>TEXT((TIME(0,LEFT('Erwachsene-DOSB 2020'!AI12,FIND(":",'Erwachsene-DOSB 2020'!AI12)-1),RIGHT('Erwachsene-DOSB 2020'!AI12,2)))*$BC$61,"[mm]:ss")</f>
        <v>90:36</v>
      </c>
      <c r="T104" s="102" t="str">
        <f>TEXT((TIME(0,LEFT('Erwachsene-DOSB 2020'!AJ12,FIND(":",'Erwachsene-DOSB 2020'!AJ12)-1),RIGHT('Erwachsene-DOSB 2020'!AJ12,2)))*$BC$61,"[mm]:ss")</f>
        <v>79:48</v>
      </c>
      <c r="U104" s="103" t="str">
        <f>TEXT((TIME(0,LEFT('Erwachsene-DOSB 2020'!AK12,FIND(":",'Erwachsene-DOSB 2020'!AK12)-1),RIGHT('Erwachsene-DOSB 2020'!AK12,2)))*$BC$61,"[mm]:ss")</f>
        <v>70:12</v>
      </c>
      <c r="V104" s="109" t="str">
        <f>TEXT((TIME(0,LEFT('Erwachsene-DOSB 2020'!AL12,FIND(":",'Erwachsene-DOSB 2020'!AL12)-1),RIGHT('Erwachsene-DOSB 2020'!AL12,2)))*$BC$61,"[mm]:ss")</f>
        <v>93:36</v>
      </c>
      <c r="W104" s="102" t="str">
        <f>TEXT((TIME(0,LEFT('Erwachsene-DOSB 2020'!AM12,FIND(":",'Erwachsene-DOSB 2020'!AM12)-1),RIGHT('Erwachsene-DOSB 2020'!AM12,2)))*$BC$61,"[mm]:ss")</f>
        <v>82:12</v>
      </c>
      <c r="X104" s="103" t="str">
        <f>TEXT((TIME(0,LEFT('Erwachsene-DOSB 2020'!AN12,FIND(":",'Erwachsene-DOSB 2020'!AN12)-1),RIGHT('Erwachsene-DOSB 2020'!AN12,2)))*$BC$61,"[mm]:ss")</f>
        <v>72:36</v>
      </c>
      <c r="Y104" s="182"/>
      <c r="Z104" s="183"/>
      <c r="AB104" s="902"/>
      <c r="AC104"/>
      <c r="AD104" s="844"/>
      <c r="AE104" s="796"/>
      <c r="AF104" s="106" t="s">
        <v>23</v>
      </c>
      <c r="AG104" s="58" t="s">
        <v>502</v>
      </c>
      <c r="AH104" s="101" t="str">
        <f>TEXT((TIME(0,LEFT('Erwachsene-DOSB 2020'!W45,FIND(":",'Erwachsene-DOSB 2020'!W45)-1),RIGHT('Erwachsene-DOSB 2020'!W45,2)))*$BC$61,"[mm]:ss")</f>
        <v>79:12</v>
      </c>
      <c r="AI104" s="102" t="str">
        <f>TEXT((TIME(0,LEFT('Erwachsene-DOSB 2020'!X45,FIND(":",'Erwachsene-DOSB 2020'!X45)-1),RIGHT('Erwachsene-DOSB 2020'!X45,2)))*$BC$61,"[mm]:ss")</f>
        <v>66:00</v>
      </c>
      <c r="AJ104" s="103" t="str">
        <f>TEXT((TIME(0,LEFT('Erwachsene-DOSB 2020'!Y45,FIND(":",'Erwachsene-DOSB 2020'!Y45)-1),RIGHT('Erwachsene-DOSB 2020'!Y45,2)))*$BC$61,"[mm]:ss")</f>
        <v>54:00</v>
      </c>
      <c r="AK104" s="109" t="str">
        <f>TEXT((TIME(0,LEFT('Erwachsene-DOSB 2020'!Z45,FIND(":",'Erwachsene-DOSB 2020'!Z45)-1),RIGHT('Erwachsene-DOSB 2020'!Z45,2)))*$BC$61,"[mm]:ss")</f>
        <v>82:12</v>
      </c>
      <c r="AL104" s="102" t="str">
        <f>TEXT((TIME(0,LEFT('Erwachsene-DOSB 2020'!AA45,FIND(":",'Erwachsene-DOSB 2020'!AA45)-1),RIGHT('Erwachsene-DOSB 2020'!AA45,2)))*$BC$61,"[mm]:ss")</f>
        <v>68:24</v>
      </c>
      <c r="AM104" s="103" t="str">
        <f>TEXT((TIME(0,LEFT('Erwachsene-DOSB 2020'!AB45,FIND(":",'Erwachsene-DOSB 2020'!AB45)-1),RIGHT('Erwachsene-DOSB 2020'!AB45,2)))*$BC$61,"[mm]:ss")</f>
        <v>55:48</v>
      </c>
      <c r="AN104" s="109" t="str">
        <f>TEXT((TIME(0,LEFT('Erwachsene-DOSB 2020'!AC45,FIND(":",'Erwachsene-DOSB 2020'!AC45)-1),RIGHT('Erwachsene-DOSB 2020'!AC45,2)))*$BC$61,"[mm]:ss")</f>
        <v>84:36</v>
      </c>
      <c r="AO104" s="102" t="str">
        <f>TEXT((TIME(0,LEFT('Erwachsene-DOSB 2020'!AD45,FIND(":",'Erwachsene-DOSB 2020'!AD45)-1),RIGHT('Erwachsene-DOSB 2020'!AD45,2)))*$BC$61,"[mm]:ss")</f>
        <v>70:12</v>
      </c>
      <c r="AP104" s="103" t="str">
        <f>TEXT((TIME(0,LEFT('Erwachsene-DOSB 2020'!AE45,FIND(":",'Erwachsene-DOSB 2020'!AE45)-1),RIGHT('Erwachsene-DOSB 2020'!AE45,2)))*$BC$61,"[mm]:ss")</f>
        <v>57:00</v>
      </c>
      <c r="AQ104" s="109" t="str">
        <f>TEXT((TIME(0,LEFT('Erwachsene-DOSB 2020'!AF45,FIND(":",'Erwachsene-DOSB 2020'!AF45)-1),RIGHT('Erwachsene-DOSB 2020'!AF45,2)))*$BC$61,"[mm]:ss")</f>
        <v>85:48</v>
      </c>
      <c r="AR104" s="102" t="str">
        <f>TEXT((TIME(0,LEFT('Erwachsene-DOSB 2020'!AG45,FIND(":",'Erwachsene-DOSB 2020'!AG45)-1),RIGHT('Erwachsene-DOSB 2020'!AG45,2)))*$BC$61,"[mm]:ss")</f>
        <v>72:00</v>
      </c>
      <c r="AS104" s="103" t="str">
        <f>TEXT((TIME(0,LEFT('Erwachsene-DOSB 2020'!AH45,FIND(":",'Erwachsene-DOSB 2020'!AH45)-1),RIGHT('Erwachsene-DOSB 2020'!AH45,2)))*$BC$61,"[mm]:ss")</f>
        <v>57:36</v>
      </c>
      <c r="AT104" s="109" t="str">
        <f>TEXT((TIME(0,LEFT('Erwachsene-DOSB 2020'!AI45,FIND(":",'Erwachsene-DOSB 2020'!AI45)-1),RIGHT('Erwachsene-DOSB 2020'!AI45,2)))*$BC$61,"[mm]:ss")</f>
        <v>87:00</v>
      </c>
      <c r="AU104" s="102" t="str">
        <f>TEXT((TIME(0,LEFT('Erwachsene-DOSB 2020'!AJ45,FIND(":",'Erwachsene-DOSB 2020'!AJ45)-1),RIGHT('Erwachsene-DOSB 2020'!AJ45,2)))*$BC$61,"[mm]:ss")</f>
        <v>72:36</v>
      </c>
      <c r="AV104" s="103" t="str">
        <f>TEXT((TIME(0,LEFT('Erwachsene-DOSB 2020'!AK45,FIND(":",'Erwachsene-DOSB 2020'!AK45)-1),RIGHT('Erwachsene-DOSB 2020'!AK45,2)))*$BC$61,"[mm]:ss")</f>
        <v>58:12</v>
      </c>
      <c r="AW104" s="109" t="str">
        <f>TEXT((TIME(0,LEFT('Erwachsene-DOSB 2020'!AL45,FIND(":",'Erwachsene-DOSB 2020'!AL45)-1),RIGHT('Erwachsene-DOSB 2020'!AL45,2)))*$BC$61,"[mm]:ss")</f>
        <v>88:12</v>
      </c>
      <c r="AX104" s="102" t="str">
        <f>TEXT((TIME(0,LEFT('Erwachsene-DOSB 2020'!AM45,FIND(":",'Erwachsene-DOSB 2020'!AM45)-1),RIGHT('Erwachsene-DOSB 2020'!AM45,2)))*$BC$61,"[mm]:ss")</f>
        <v>73:48</v>
      </c>
      <c r="AY104" s="103" t="str">
        <f>TEXT((TIME(0,LEFT('Erwachsene-DOSB 2020'!AN45,FIND(":",'Erwachsene-DOSB 2020'!AN45)-1),RIGHT('Erwachsene-DOSB 2020'!AN45,2)))*$BC$61,"[mm]:ss")</f>
        <v>59:24</v>
      </c>
      <c r="AZ104" s="182"/>
      <c r="BA104" s="183"/>
    </row>
    <row r="105" spans="1:53" ht="18.600000000000001" customHeight="1" x14ac:dyDescent="0.2">
      <c r="A105" s="902"/>
      <c r="B105"/>
      <c r="C105" s="844"/>
      <c r="D105" s="796"/>
      <c r="E105" s="106" t="s">
        <v>24</v>
      </c>
      <c r="F105" s="58" t="s">
        <v>427</v>
      </c>
      <c r="G105" s="160">
        <f>H105*(1-$BE$62)</f>
        <v>335.25</v>
      </c>
      <c r="H105" s="149">
        <f>W62-12.5</f>
        <v>372.5</v>
      </c>
      <c r="I105" s="150">
        <f>H105*(1+$BE$62)</f>
        <v>409.75000000000006</v>
      </c>
      <c r="J105" s="160">
        <f>K105*(1-$BE$62)</f>
        <v>324</v>
      </c>
      <c r="K105" s="149">
        <f>H105-12.5</f>
        <v>360</v>
      </c>
      <c r="L105" s="150">
        <f>K105*(1+$BE$62)</f>
        <v>396.00000000000006</v>
      </c>
      <c r="M105" s="160">
        <f>N105*(1-$BE$62)</f>
        <v>312.75</v>
      </c>
      <c r="N105" s="149">
        <f>K105-12.5</f>
        <v>347.5</v>
      </c>
      <c r="O105" s="150">
        <f>N105*(1+$BE$62)</f>
        <v>382.25000000000006</v>
      </c>
      <c r="P105" s="160">
        <f>Q105*(1-$BE$62)</f>
        <v>301.5</v>
      </c>
      <c r="Q105" s="149">
        <f>N105-12.5</f>
        <v>335</v>
      </c>
      <c r="R105" s="150">
        <f>Q105*(1+$BE$62)</f>
        <v>368.50000000000006</v>
      </c>
      <c r="S105" s="160">
        <f>T105*(1-$BE$62)</f>
        <v>290.25</v>
      </c>
      <c r="T105" s="149">
        <f>Q105-12.5</f>
        <v>322.5</v>
      </c>
      <c r="U105" s="150">
        <f>T105*(1+$BE$62)</f>
        <v>354.75000000000006</v>
      </c>
      <c r="V105" s="160">
        <f>W105*(1-$BE$62)</f>
        <v>279</v>
      </c>
      <c r="W105" s="149">
        <f>T105-12.5</f>
        <v>310</v>
      </c>
      <c r="X105" s="150">
        <f>W105*(1+$BE$62)</f>
        <v>341</v>
      </c>
      <c r="Y105" s="182"/>
      <c r="Z105" s="183"/>
      <c r="AB105" s="902"/>
      <c r="AC105"/>
      <c r="AD105" s="844"/>
      <c r="AE105" s="796"/>
      <c r="AF105" s="106" t="s">
        <v>24</v>
      </c>
      <c r="AG105" s="58" t="s">
        <v>427</v>
      </c>
      <c r="AH105" s="160">
        <f>AI105*(1-$BE$62)</f>
        <v>393.75</v>
      </c>
      <c r="AI105" s="149">
        <f>AX62-12.5</f>
        <v>437.5</v>
      </c>
      <c r="AJ105" s="150">
        <f>AI105*(1+$BE$62)</f>
        <v>481.25000000000006</v>
      </c>
      <c r="AK105" s="160">
        <f>AL105*(1-$BE$62)</f>
        <v>382.5</v>
      </c>
      <c r="AL105" s="149">
        <f>AI105-12.5</f>
        <v>425</v>
      </c>
      <c r="AM105" s="150">
        <f>AL105*(1+$BE$62)</f>
        <v>467.50000000000006</v>
      </c>
      <c r="AN105" s="160">
        <f>AO105*(1-$BE$62)</f>
        <v>371.25</v>
      </c>
      <c r="AO105" s="149">
        <f>AL105-12.5</f>
        <v>412.5</v>
      </c>
      <c r="AP105" s="150">
        <f>AO105*(1+$BE$62)</f>
        <v>453.75000000000006</v>
      </c>
      <c r="AQ105" s="160">
        <f>AR105*(1-$BE$62)</f>
        <v>360</v>
      </c>
      <c r="AR105" s="149">
        <f>AO105-12.5</f>
        <v>400</v>
      </c>
      <c r="AS105" s="150">
        <f>AR105*(1+$BE$62)</f>
        <v>440.00000000000006</v>
      </c>
      <c r="AT105" s="160">
        <f>AU105*(1-$BE$62)</f>
        <v>348.75</v>
      </c>
      <c r="AU105" s="149">
        <f>AR105-12.5</f>
        <v>387.5</v>
      </c>
      <c r="AV105" s="150">
        <f>AU105*(1+$BE$62)</f>
        <v>426.25000000000006</v>
      </c>
      <c r="AW105" s="160">
        <f>AX105*(1-$BE$62)</f>
        <v>337.5</v>
      </c>
      <c r="AX105" s="149">
        <f>AU105-12.5</f>
        <v>375</v>
      </c>
      <c r="AY105" s="150">
        <f>AX105*(1+$BE$62)</f>
        <v>412.50000000000006</v>
      </c>
      <c r="AZ105" s="182"/>
      <c r="BA105" s="183"/>
    </row>
    <row r="106" spans="1:53" ht="18.600000000000001" customHeight="1" x14ac:dyDescent="0.2">
      <c r="A106" s="902"/>
      <c r="B106"/>
      <c r="C106" s="844"/>
      <c r="D106" s="796"/>
      <c r="E106" s="106" t="s">
        <v>25</v>
      </c>
      <c r="F106" s="58" t="s">
        <v>428</v>
      </c>
      <c r="G106" s="160">
        <f>H106*(1-$BE$62)</f>
        <v>499.5</v>
      </c>
      <c r="H106" s="149">
        <f>W63-15</f>
        <v>555</v>
      </c>
      <c r="I106" s="150">
        <f>H106*(1+$BE$62)</f>
        <v>610.5</v>
      </c>
      <c r="J106" s="160">
        <f>K106*(1-$BE$62)</f>
        <v>486</v>
      </c>
      <c r="K106" s="149">
        <f>H106-15</f>
        <v>540</v>
      </c>
      <c r="L106" s="150">
        <f>K106*(1+$BE$62)</f>
        <v>594</v>
      </c>
      <c r="M106" s="160">
        <f>N106*(1-$BE$62)</f>
        <v>472.5</v>
      </c>
      <c r="N106" s="149">
        <f>K106-15</f>
        <v>525</v>
      </c>
      <c r="O106" s="150">
        <f>N106*(1+$BE$62)</f>
        <v>577.5</v>
      </c>
      <c r="P106" s="160">
        <f>Q106*(1-$BE$62)</f>
        <v>459</v>
      </c>
      <c r="Q106" s="149">
        <f>N106-15</f>
        <v>510</v>
      </c>
      <c r="R106" s="150">
        <f>Q106*(1+$BE$62)</f>
        <v>561</v>
      </c>
      <c r="S106" s="160">
        <f>T106*(1-$BE$62)</f>
        <v>445.5</v>
      </c>
      <c r="T106" s="149">
        <f>Q106-15</f>
        <v>495</v>
      </c>
      <c r="U106" s="150">
        <f>T106*(1+$BE$62)</f>
        <v>544.5</v>
      </c>
      <c r="V106" s="160">
        <f>W106*(1-$BE$62)</f>
        <v>432</v>
      </c>
      <c r="W106" s="149">
        <f>T106-15</f>
        <v>480</v>
      </c>
      <c r="X106" s="150">
        <f>W106*(1+$BE$62)</f>
        <v>528</v>
      </c>
      <c r="Y106" s="182"/>
      <c r="Z106" s="183"/>
      <c r="AB106" s="902"/>
      <c r="AC106"/>
      <c r="AD106" s="844"/>
      <c r="AE106" s="796"/>
      <c r="AF106" s="106" t="s">
        <v>25</v>
      </c>
      <c r="AG106" s="58" t="s">
        <v>428</v>
      </c>
      <c r="AH106" s="160">
        <f>AI106*(1-$BE$62)</f>
        <v>567</v>
      </c>
      <c r="AI106" s="149">
        <f>AX63-15</f>
        <v>630</v>
      </c>
      <c r="AJ106" s="150">
        <f>AI106*(1+$BE$62)</f>
        <v>693</v>
      </c>
      <c r="AK106" s="160">
        <f>AL106*(1-$BE$62)</f>
        <v>553.5</v>
      </c>
      <c r="AL106" s="149">
        <f>AI106-15</f>
        <v>615</v>
      </c>
      <c r="AM106" s="150">
        <f>AL106*(1+$BE$62)</f>
        <v>676.5</v>
      </c>
      <c r="AN106" s="160">
        <f>AO106*(1-$BE$62)</f>
        <v>540</v>
      </c>
      <c r="AO106" s="149">
        <f>AL106-15</f>
        <v>600</v>
      </c>
      <c r="AP106" s="150">
        <f>AO106*(1+$BE$62)</f>
        <v>660</v>
      </c>
      <c r="AQ106" s="160">
        <f>AR106*(1-$BE$62)</f>
        <v>526.5</v>
      </c>
      <c r="AR106" s="149">
        <f>AO106-15</f>
        <v>585</v>
      </c>
      <c r="AS106" s="150">
        <f>AR106*(1+$BE$62)</f>
        <v>643.5</v>
      </c>
      <c r="AT106" s="160">
        <f>AU106*(1-$BE$62)</f>
        <v>513</v>
      </c>
      <c r="AU106" s="149">
        <f>AR106-15</f>
        <v>570</v>
      </c>
      <c r="AV106" s="150">
        <f>AU106*(1+$BE$62)</f>
        <v>627</v>
      </c>
      <c r="AW106" s="160">
        <f>AX106*(1-$BE$62)</f>
        <v>499.5</v>
      </c>
      <c r="AX106" s="149">
        <f>AU106-15</f>
        <v>555</v>
      </c>
      <c r="AY106" s="150">
        <f>AX106*(1+$BE$62)</f>
        <v>610.5</v>
      </c>
      <c r="AZ106" s="182"/>
      <c r="BA106" s="183"/>
    </row>
    <row r="107" spans="1:53" ht="18.600000000000001" customHeight="1" x14ac:dyDescent="0.2">
      <c r="A107" s="902"/>
      <c r="B107"/>
      <c r="C107" s="844"/>
      <c r="D107" s="796"/>
      <c r="E107" s="106" t="s">
        <v>44</v>
      </c>
      <c r="F107" s="58" t="s">
        <v>429</v>
      </c>
      <c r="G107" s="160">
        <f>H107*(1-$BE$62)</f>
        <v>432</v>
      </c>
      <c r="H107" s="149">
        <f>W64-15</f>
        <v>480</v>
      </c>
      <c r="I107" s="150">
        <f>H107*(1+$BE$62)</f>
        <v>528</v>
      </c>
      <c r="J107" s="160">
        <f>K107*(1-$BE$62)</f>
        <v>418.5</v>
      </c>
      <c r="K107" s="149">
        <f>H107-15</f>
        <v>465</v>
      </c>
      <c r="L107" s="150">
        <f>K107*(1+$BE$62)</f>
        <v>511.50000000000006</v>
      </c>
      <c r="M107" s="160">
        <f>N107*(1-$BE$62)</f>
        <v>405</v>
      </c>
      <c r="N107" s="149">
        <f>K107-15</f>
        <v>450</v>
      </c>
      <c r="O107" s="150">
        <f>N107*(1+$BE$62)</f>
        <v>495.00000000000006</v>
      </c>
      <c r="P107" s="160">
        <f>Q107*(1-$BE$62)</f>
        <v>391.5</v>
      </c>
      <c r="Q107" s="149">
        <f>N107-15</f>
        <v>435</v>
      </c>
      <c r="R107" s="150">
        <f>Q107*(1+$BE$62)</f>
        <v>478.50000000000006</v>
      </c>
      <c r="S107" s="160">
        <f>T107*(1-$BE$62)</f>
        <v>378</v>
      </c>
      <c r="T107" s="149">
        <f>Q107-15</f>
        <v>420</v>
      </c>
      <c r="U107" s="150">
        <f>T107*(1+$BE$62)</f>
        <v>462.00000000000006</v>
      </c>
      <c r="V107" s="160">
        <f>W107*(1-$BE$62)</f>
        <v>364.5</v>
      </c>
      <c r="W107" s="149">
        <f>T107-15</f>
        <v>405</v>
      </c>
      <c r="X107" s="150">
        <f>W107*(1+$BE$62)</f>
        <v>445.50000000000006</v>
      </c>
      <c r="Y107" s="182"/>
      <c r="Z107" s="183"/>
      <c r="AB107" s="902"/>
      <c r="AC107"/>
      <c r="AD107" s="844"/>
      <c r="AE107" s="796"/>
      <c r="AF107" s="106" t="s">
        <v>44</v>
      </c>
      <c r="AG107" s="58" t="s">
        <v>429</v>
      </c>
      <c r="AH107" s="160">
        <f>AI107*(1-$BE$62)</f>
        <v>495</v>
      </c>
      <c r="AI107" s="149">
        <f>AX64-15</f>
        <v>550</v>
      </c>
      <c r="AJ107" s="150">
        <f>AI107*(1+$BE$62)</f>
        <v>605</v>
      </c>
      <c r="AK107" s="160">
        <f>AL107*(1-$BE$62)</f>
        <v>481.5</v>
      </c>
      <c r="AL107" s="149">
        <f>AI107-15</f>
        <v>535</v>
      </c>
      <c r="AM107" s="150">
        <f>AL107*(1+$BE$62)</f>
        <v>588.5</v>
      </c>
      <c r="AN107" s="160">
        <f>AO107*(1-$BE$62)</f>
        <v>468</v>
      </c>
      <c r="AO107" s="149">
        <f>AL107-15</f>
        <v>520</v>
      </c>
      <c r="AP107" s="150">
        <f>AO107*(1+$BE$62)</f>
        <v>572</v>
      </c>
      <c r="AQ107" s="160">
        <f>AR107*(1-$BE$62)</f>
        <v>454.5</v>
      </c>
      <c r="AR107" s="149">
        <f>AO107-15</f>
        <v>505</v>
      </c>
      <c r="AS107" s="150">
        <f>AR107*(1+$BE$62)</f>
        <v>555.5</v>
      </c>
      <c r="AT107" s="160">
        <f>AU107*(1-$BE$62)</f>
        <v>441</v>
      </c>
      <c r="AU107" s="149">
        <f>AR107-15</f>
        <v>490</v>
      </c>
      <c r="AV107" s="150">
        <f>AU107*(1+$BE$62)</f>
        <v>539</v>
      </c>
      <c r="AW107" s="160">
        <f>AX107*(1-$BE$62)</f>
        <v>427.5</v>
      </c>
      <c r="AX107" s="149">
        <f>AU107-15</f>
        <v>475</v>
      </c>
      <c r="AY107" s="150">
        <f>AX107*(1+$BE$62)</f>
        <v>522.5</v>
      </c>
      <c r="AZ107" s="182"/>
      <c r="BA107" s="183"/>
    </row>
    <row r="108" spans="1:53" ht="18.600000000000001" customHeight="1" thickBot="1" x14ac:dyDescent="0.25">
      <c r="A108" s="902"/>
      <c r="B108"/>
      <c r="C108" s="845"/>
      <c r="D108" s="797"/>
      <c r="E108" s="106" t="s">
        <v>48</v>
      </c>
      <c r="F108" s="163" t="s">
        <v>430</v>
      </c>
      <c r="G108" s="164">
        <f>H108*(1-$BE$62)</f>
        <v>436.5</v>
      </c>
      <c r="H108" s="165">
        <f>W65-15</f>
        <v>485</v>
      </c>
      <c r="I108" s="166">
        <f>H108*(1+$BE$62)</f>
        <v>533.5</v>
      </c>
      <c r="J108" s="164">
        <f>K108*(1-$BE$62)</f>
        <v>423</v>
      </c>
      <c r="K108" s="165">
        <f>H108-15</f>
        <v>470</v>
      </c>
      <c r="L108" s="166">
        <f>K108*(1+$BE$62)</f>
        <v>517</v>
      </c>
      <c r="M108" s="164">
        <f>N108*(1-$BE$62)</f>
        <v>409.5</v>
      </c>
      <c r="N108" s="165">
        <f>K108-15</f>
        <v>455</v>
      </c>
      <c r="O108" s="166">
        <f>N108*(1+$BE$62)</f>
        <v>500.50000000000006</v>
      </c>
      <c r="P108" s="164">
        <f>Q108*(1-$BE$62)</f>
        <v>396</v>
      </c>
      <c r="Q108" s="165">
        <f>N108-15</f>
        <v>440</v>
      </c>
      <c r="R108" s="166">
        <f>Q108*(1+$BE$62)</f>
        <v>484.00000000000006</v>
      </c>
      <c r="S108" s="164">
        <f>T108*(1-$BE$62)</f>
        <v>382.5</v>
      </c>
      <c r="T108" s="165">
        <f>Q108-15</f>
        <v>425</v>
      </c>
      <c r="U108" s="166">
        <f>T108*(1+$BE$62)</f>
        <v>467.50000000000006</v>
      </c>
      <c r="V108" s="164">
        <f>W108*(1-$BE$62)</f>
        <v>369</v>
      </c>
      <c r="W108" s="165">
        <f>T108-15</f>
        <v>410</v>
      </c>
      <c r="X108" s="166">
        <f>W108*(1+$BE$62)</f>
        <v>451.00000000000006</v>
      </c>
      <c r="Y108" s="186"/>
      <c r="Z108" s="187"/>
      <c r="AB108" s="902"/>
      <c r="AC108"/>
      <c r="AD108" s="845"/>
      <c r="AE108" s="797"/>
      <c r="AF108" s="106" t="s">
        <v>48</v>
      </c>
      <c r="AG108" s="163" t="s">
        <v>430</v>
      </c>
      <c r="AH108" s="164">
        <f>AI108*(1-$BE$62)</f>
        <v>499.5</v>
      </c>
      <c r="AI108" s="165">
        <f>AX65-15</f>
        <v>555</v>
      </c>
      <c r="AJ108" s="166">
        <f>AI108*(1+$BE$62)</f>
        <v>610.5</v>
      </c>
      <c r="AK108" s="164">
        <f>AL108*(1-$BE$62)</f>
        <v>486</v>
      </c>
      <c r="AL108" s="165">
        <f>AI108-15</f>
        <v>540</v>
      </c>
      <c r="AM108" s="166">
        <f>AL108*(1+$BE$62)</f>
        <v>594</v>
      </c>
      <c r="AN108" s="164">
        <f>AO108*(1-$BE$62)</f>
        <v>472.5</v>
      </c>
      <c r="AO108" s="165">
        <f>AL108-15</f>
        <v>525</v>
      </c>
      <c r="AP108" s="166">
        <f>AO108*(1+$BE$62)</f>
        <v>577.5</v>
      </c>
      <c r="AQ108" s="164">
        <f>AR108*(1-$BE$62)</f>
        <v>459</v>
      </c>
      <c r="AR108" s="165">
        <f>AO108-15</f>
        <v>510</v>
      </c>
      <c r="AS108" s="166">
        <f>AR108*(1+$BE$62)</f>
        <v>561</v>
      </c>
      <c r="AT108" s="164">
        <f>AU108*(1-$BE$62)</f>
        <v>445.5</v>
      </c>
      <c r="AU108" s="165">
        <f>AR108-15</f>
        <v>495</v>
      </c>
      <c r="AV108" s="166">
        <f>AU108*(1+$BE$62)</f>
        <v>544.5</v>
      </c>
      <c r="AW108" s="164">
        <f>AX108*(1-$BE$62)</f>
        <v>432</v>
      </c>
      <c r="AX108" s="165">
        <f>AU108-15</f>
        <v>480</v>
      </c>
      <c r="AY108" s="166">
        <f>AX108*(1+$BE$62)</f>
        <v>528</v>
      </c>
      <c r="AZ108" s="186"/>
      <c r="BA108" s="187"/>
    </row>
    <row r="109" spans="1:53" ht="18.600000000000001" customHeight="1" x14ac:dyDescent="0.2">
      <c r="A109" s="902"/>
      <c r="B109"/>
      <c r="C109" s="843">
        <v>2</v>
      </c>
      <c r="D109" s="795" t="s">
        <v>65</v>
      </c>
      <c r="E109" s="601" t="s">
        <v>16</v>
      </c>
      <c r="F109" s="524" t="s">
        <v>609</v>
      </c>
      <c r="G109" s="141">
        <f>'Erwachsene-DOSB 2020'!W13*$BC$66</f>
        <v>4.2750000000000004</v>
      </c>
      <c r="H109" s="132">
        <f>'Erwachsene-DOSB 2020'!X13*$BC$66</f>
        <v>5.8500000000000005</v>
      </c>
      <c r="I109" s="133">
        <f>'Erwachsene-DOSB 2020'!Y13*$BC$66</f>
        <v>7.2</v>
      </c>
      <c r="J109" s="134">
        <f>'Erwachsene-DOSB 2020'!Z13*$BC$66</f>
        <v>3.8250000000000002</v>
      </c>
      <c r="K109" s="132">
        <f>'Erwachsene-DOSB 2020'!AA13*$BC$66</f>
        <v>5.4</v>
      </c>
      <c r="L109" s="133">
        <f>'Erwachsene-DOSB 2020'!AB13*$BC$66</f>
        <v>6.9750000000000005</v>
      </c>
      <c r="M109" s="134">
        <f>'Erwachsene-DOSB 2020'!AC13*$BC$66</f>
        <v>3.6</v>
      </c>
      <c r="N109" s="132">
        <f>'Erwachsene-DOSB 2020'!AD13*$BC$66</f>
        <v>5.1749999999999998</v>
      </c>
      <c r="O109" s="133">
        <f>'Erwachsene-DOSB 2020'!AE13*$BC$66</f>
        <v>6.75</v>
      </c>
      <c r="P109" s="134">
        <f>'Erwachsene-DOSB 2020'!AF13*$BC$66</f>
        <v>3.375</v>
      </c>
      <c r="Q109" s="132">
        <f>'Erwachsene-DOSB 2020'!AG13*$BC$66</f>
        <v>4.95</v>
      </c>
      <c r="R109" s="133">
        <f>'Erwachsene-DOSB 2020'!AH13*$BC$66</f>
        <v>6.5250000000000004</v>
      </c>
      <c r="S109" s="134">
        <f>'Erwachsene-DOSB 2020'!AI13*$BC$66</f>
        <v>3.15</v>
      </c>
      <c r="T109" s="132">
        <f>'Erwachsene-DOSB 2020'!AJ13*$BC$66</f>
        <v>4.7250000000000005</v>
      </c>
      <c r="U109" s="133">
        <f>'Erwachsene-DOSB 2020'!AK13*$BC$66</f>
        <v>6.3</v>
      </c>
      <c r="V109" s="134">
        <f>'Erwachsene-DOSB 2020'!AL13*$BC$66</f>
        <v>2.9250000000000003</v>
      </c>
      <c r="W109" s="132">
        <f>'Erwachsene-DOSB 2020'!AM13*$BC$66</f>
        <v>4.5</v>
      </c>
      <c r="X109" s="133">
        <f>'Erwachsene-DOSB 2020'!AN13*$BC$66</f>
        <v>6.0750000000000002</v>
      </c>
      <c r="Y109" s="180"/>
      <c r="Z109" s="181"/>
      <c r="AB109" s="902"/>
      <c r="AC109"/>
      <c r="AD109" s="843">
        <v>2</v>
      </c>
      <c r="AE109" s="795" t="s">
        <v>65</v>
      </c>
      <c r="AF109" s="601" t="s">
        <v>16</v>
      </c>
      <c r="AG109" s="524" t="s">
        <v>609</v>
      </c>
      <c r="AH109" s="141">
        <f>'Erwachsene-DOSB 2020'!W46*$BC$66</f>
        <v>6.3</v>
      </c>
      <c r="AI109" s="132">
        <f>'Erwachsene-DOSB 2020'!X46*$BC$66</f>
        <v>7.875</v>
      </c>
      <c r="AJ109" s="133">
        <f>'Erwachsene-DOSB 2020'!Y46*$BC$66</f>
        <v>9.4500000000000011</v>
      </c>
      <c r="AK109" s="134">
        <f>'Erwachsene-DOSB 2020'!Z46*$BC$66</f>
        <v>5.8500000000000005</v>
      </c>
      <c r="AL109" s="132">
        <f>'Erwachsene-DOSB 2020'!AA46*$BC$66</f>
        <v>7.65</v>
      </c>
      <c r="AM109" s="133">
        <f>'Erwachsene-DOSB 2020'!AB46*$BC$66</f>
        <v>9.2249999999999996</v>
      </c>
      <c r="AN109" s="134">
        <f>'Erwachsene-DOSB 2020'!AC46*$BC$66</f>
        <v>5.4</v>
      </c>
      <c r="AO109" s="132">
        <f>'Erwachsene-DOSB 2020'!AD46*$BC$66</f>
        <v>7.4249999999999998</v>
      </c>
      <c r="AP109" s="133">
        <f>'Erwachsene-DOSB 2020'!AE46*$BC$66</f>
        <v>9</v>
      </c>
      <c r="AQ109" s="134">
        <f>'Erwachsene-DOSB 2020'!AF46*$BC$66</f>
        <v>5.1749999999999998</v>
      </c>
      <c r="AR109" s="132">
        <f>'Erwachsene-DOSB 2020'!AG46*$BC$66</f>
        <v>6.9750000000000005</v>
      </c>
      <c r="AS109" s="133">
        <f>'Erwachsene-DOSB 2020'!AH46*$BC$66</f>
        <v>8.7750000000000004</v>
      </c>
      <c r="AT109" s="134">
        <f>'Erwachsene-DOSB 2020'!AI46*$BC$66</f>
        <v>4.7250000000000005</v>
      </c>
      <c r="AU109" s="132">
        <f>'Erwachsene-DOSB 2020'!AJ46*$BC$66</f>
        <v>6.5250000000000004</v>
      </c>
      <c r="AV109" s="133">
        <f>'Erwachsene-DOSB 2020'!AK46*$BC$66</f>
        <v>8.3250000000000011</v>
      </c>
      <c r="AW109" s="134">
        <f>'Erwachsene-DOSB 2020'!AL46*$BC$66</f>
        <v>4.5</v>
      </c>
      <c r="AX109" s="132">
        <f>'Erwachsene-DOSB 2020'!AM46*$BC$66</f>
        <v>6.3</v>
      </c>
      <c r="AY109" s="133">
        <f>'Erwachsene-DOSB 2020'!AN46*$BC$66</f>
        <v>8.1</v>
      </c>
      <c r="AZ109" s="180"/>
      <c r="BA109" s="181"/>
    </row>
    <row r="110" spans="1:53" ht="18.600000000000001" customHeight="1" x14ac:dyDescent="0.2">
      <c r="A110" s="902"/>
      <c r="B110"/>
      <c r="C110" s="845"/>
      <c r="D110" s="796"/>
      <c r="E110" s="801" t="s">
        <v>17</v>
      </c>
      <c r="F110" s="793" t="s">
        <v>26</v>
      </c>
      <c r="G110" s="826" t="s">
        <v>219</v>
      </c>
      <c r="H110" s="827"/>
      <c r="I110" s="828"/>
      <c r="J110" s="826" t="s">
        <v>96</v>
      </c>
      <c r="K110" s="827"/>
      <c r="L110" s="827"/>
      <c r="M110" s="827"/>
      <c r="N110" s="827"/>
      <c r="O110" s="827"/>
      <c r="P110" s="827"/>
      <c r="Q110" s="827"/>
      <c r="R110" s="827"/>
      <c r="S110" s="827"/>
      <c r="T110" s="827"/>
      <c r="U110" s="827"/>
      <c r="V110" s="827"/>
      <c r="W110" s="827"/>
      <c r="X110" s="828"/>
      <c r="Y110" s="182"/>
      <c r="Z110" s="188"/>
      <c r="AB110" s="902"/>
      <c r="AC110"/>
      <c r="AD110" s="845"/>
      <c r="AE110" s="796"/>
      <c r="AF110" s="801" t="s">
        <v>17</v>
      </c>
      <c r="AG110" s="793" t="s">
        <v>26</v>
      </c>
      <c r="AH110" s="826" t="s">
        <v>416</v>
      </c>
      <c r="AI110" s="827"/>
      <c r="AJ110" s="828"/>
      <c r="AK110" s="826" t="s">
        <v>415</v>
      </c>
      <c r="AL110" s="827"/>
      <c r="AM110" s="827"/>
      <c r="AN110" s="827"/>
      <c r="AO110" s="827"/>
      <c r="AP110" s="828"/>
      <c r="AQ110" s="826" t="s">
        <v>220</v>
      </c>
      <c r="AR110" s="827"/>
      <c r="AS110" s="827"/>
      <c r="AT110" s="827"/>
      <c r="AU110" s="827"/>
      <c r="AV110" s="828"/>
      <c r="AW110" s="826" t="s">
        <v>219</v>
      </c>
      <c r="AX110" s="827"/>
      <c r="AY110" s="828"/>
      <c r="AZ110" s="182"/>
      <c r="BA110" s="188"/>
    </row>
    <row r="111" spans="1:53" ht="18.600000000000001" customHeight="1" x14ac:dyDescent="0.2">
      <c r="A111" s="902"/>
      <c r="B111"/>
      <c r="C111" s="845"/>
      <c r="D111" s="796"/>
      <c r="E111" s="792"/>
      <c r="F111" s="794"/>
      <c r="G111" s="13">
        <f>'Erwachsene-DOSB 2020'!W15*$BC$68</f>
        <v>4.9874999999999998</v>
      </c>
      <c r="H111" s="12">
        <f>'Erwachsene-DOSB 2020'!X15*$BC$68</f>
        <v>5.4624999999999995</v>
      </c>
      <c r="I111" s="15">
        <f>'Erwachsene-DOSB 2020'!Y15*$BC$68</f>
        <v>5.9375</v>
      </c>
      <c r="J111" s="59">
        <f>'Erwachsene-DOSB 2020'!Z15*$BC$68</f>
        <v>4.9874999999999998</v>
      </c>
      <c r="K111" s="12">
        <f>'Erwachsene-DOSB 2020'!AA15*$BC$68</f>
        <v>5.6999999999999993</v>
      </c>
      <c r="L111" s="15">
        <f>'Erwachsene-DOSB 2020'!AB15*$BC$68</f>
        <v>6.6499999999999995</v>
      </c>
      <c r="M111" s="59">
        <f>'Erwachsene-DOSB 2020'!AC15*$BC$68</f>
        <v>4.75</v>
      </c>
      <c r="N111" s="12">
        <f>'Erwachsene-DOSB 2020'!AD15*$BC$68</f>
        <v>5.4624999999999995</v>
      </c>
      <c r="O111" s="15">
        <f>'Erwachsene-DOSB 2020'!AE15*$BC$68</f>
        <v>6.1749999999999998</v>
      </c>
      <c r="P111" s="59">
        <f>'Erwachsene-DOSB 2020'!AF15*$BC$68</f>
        <v>4.5125000000000002</v>
      </c>
      <c r="Q111" s="12">
        <f>'Erwachsene-DOSB 2020'!AG15*$BC$68</f>
        <v>5.2249999999999996</v>
      </c>
      <c r="R111" s="15">
        <f>'Erwachsene-DOSB 2020'!AH15*$BC$68</f>
        <v>5.9375</v>
      </c>
      <c r="S111" s="59">
        <f>'Erwachsene-DOSB 2020'!AI15*$BC$68</f>
        <v>4.2749999999999995</v>
      </c>
      <c r="T111" s="12">
        <f>'Erwachsene-DOSB 2020'!AJ15*$BC$68</f>
        <v>4.9874999999999998</v>
      </c>
      <c r="U111" s="15">
        <f>'Erwachsene-DOSB 2020'!AK15*$BC$68</f>
        <v>5.9375</v>
      </c>
      <c r="V111" s="59">
        <f>'Erwachsene-DOSB 2020'!AL15*$BC$68</f>
        <v>4.0374999999999996</v>
      </c>
      <c r="W111" s="12">
        <f>'Erwachsene-DOSB 2020'!AM15*$BC$68</f>
        <v>4.75</v>
      </c>
      <c r="X111" s="15">
        <f>'Erwachsene-DOSB 2020'!AN15*$BC$68</f>
        <v>5.6999999999999993</v>
      </c>
      <c r="Y111" s="182"/>
      <c r="Z111" s="188"/>
      <c r="AB111" s="902"/>
      <c r="AC111"/>
      <c r="AD111" s="845"/>
      <c r="AE111" s="796"/>
      <c r="AF111" s="792"/>
      <c r="AG111" s="794"/>
      <c r="AH111" s="13">
        <f>'Erwachsene-DOSB 2020'!W48*$BC$68</f>
        <v>5.6999999999999993</v>
      </c>
      <c r="AI111" s="12">
        <f>'Erwachsene-DOSB 2020'!X48*$BC$68</f>
        <v>6.4124999999999996</v>
      </c>
      <c r="AJ111" s="15">
        <f>'Erwachsene-DOSB 2020'!Y48*$BC$68</f>
        <v>7.125</v>
      </c>
      <c r="AK111" s="59">
        <f>'Erwachsene-DOSB 2020'!Z48*$BC$68</f>
        <v>5.9375</v>
      </c>
      <c r="AL111" s="12">
        <f>'Erwachsene-DOSB 2020'!AA48*$BC$68</f>
        <v>6.6499999999999995</v>
      </c>
      <c r="AM111" s="15">
        <f>'Erwachsene-DOSB 2020'!AB48*$BC$68</f>
        <v>7.6</v>
      </c>
      <c r="AN111" s="59">
        <f>'Erwachsene-DOSB 2020'!AC48*$BC$68</f>
        <v>5.6999999999999993</v>
      </c>
      <c r="AO111" s="12">
        <f>'Erwachsene-DOSB 2020'!AD48*$BC$68</f>
        <v>6.4124999999999996</v>
      </c>
      <c r="AP111" s="15">
        <f>'Erwachsene-DOSB 2020'!AE48*$BC$68</f>
        <v>7.125</v>
      </c>
      <c r="AQ111" s="59">
        <f>'Erwachsene-DOSB 2020'!AF48*$BC$68</f>
        <v>5.6999999999999993</v>
      </c>
      <c r="AR111" s="12">
        <f>'Erwachsene-DOSB 2020'!AG48*$BC$68</f>
        <v>6.6499999999999995</v>
      </c>
      <c r="AS111" s="15">
        <f>'Erwachsene-DOSB 2020'!AH48*$BC$68</f>
        <v>7.6</v>
      </c>
      <c r="AT111" s="59">
        <f>'Erwachsene-DOSB 2020'!AI48*$BC$68</f>
        <v>5.4624999999999995</v>
      </c>
      <c r="AU111" s="12">
        <f>'Erwachsene-DOSB 2020'!AJ48*$BC$68</f>
        <v>6.4124999999999996</v>
      </c>
      <c r="AV111" s="15">
        <f>'Erwachsene-DOSB 2020'!AK48*$BC$68</f>
        <v>7.125</v>
      </c>
      <c r="AW111" s="59">
        <f>'Erwachsene-DOSB 2020'!AL48*$BC$68</f>
        <v>5.6999999999999993</v>
      </c>
      <c r="AX111" s="12">
        <f>'Erwachsene-DOSB 2020'!AM48*$BC$68</f>
        <v>6.4124999999999996</v>
      </c>
      <c r="AY111" s="15">
        <f>'Erwachsene-DOSB 2020'!AN48*$BC$68</f>
        <v>7.3624999999999998</v>
      </c>
      <c r="AZ111" s="182"/>
      <c r="BA111" s="188"/>
    </row>
    <row r="112" spans="1:53" ht="18.600000000000001" customHeight="1" x14ac:dyDescent="0.2">
      <c r="A112" s="902"/>
      <c r="B112"/>
      <c r="C112" s="845"/>
      <c r="D112" s="796"/>
      <c r="E112" s="106" t="s">
        <v>21</v>
      </c>
      <c r="F112" s="161" t="s">
        <v>27</v>
      </c>
      <c r="G112" s="13">
        <f t="shared" ref="G112:X112" si="8">G111*$BC$69</f>
        <v>8.4787499999999998</v>
      </c>
      <c r="H112" s="12">
        <f t="shared" si="8"/>
        <v>9.286249999999999</v>
      </c>
      <c r="I112" s="15">
        <f t="shared" si="8"/>
        <v>10.09375</v>
      </c>
      <c r="J112" s="13">
        <f t="shared" si="8"/>
        <v>8.4787499999999998</v>
      </c>
      <c r="K112" s="12">
        <f t="shared" si="8"/>
        <v>9.6899999999999977</v>
      </c>
      <c r="L112" s="15">
        <f t="shared" si="8"/>
        <v>11.304999999999998</v>
      </c>
      <c r="M112" s="13">
        <f t="shared" si="8"/>
        <v>8.0749999999999993</v>
      </c>
      <c r="N112" s="12">
        <f t="shared" si="8"/>
        <v>9.286249999999999</v>
      </c>
      <c r="O112" s="15">
        <f t="shared" si="8"/>
        <v>10.497499999999999</v>
      </c>
      <c r="P112" s="13">
        <f t="shared" si="8"/>
        <v>7.6712499999999997</v>
      </c>
      <c r="Q112" s="12">
        <f t="shared" si="8"/>
        <v>8.8824999999999985</v>
      </c>
      <c r="R112" s="15">
        <f t="shared" si="8"/>
        <v>10.09375</v>
      </c>
      <c r="S112" s="13">
        <f t="shared" si="8"/>
        <v>7.2674999999999992</v>
      </c>
      <c r="T112" s="12">
        <f t="shared" si="8"/>
        <v>8.4787499999999998</v>
      </c>
      <c r="U112" s="15">
        <f t="shared" si="8"/>
        <v>10.09375</v>
      </c>
      <c r="V112" s="13">
        <f t="shared" si="8"/>
        <v>6.8637499999999996</v>
      </c>
      <c r="W112" s="12">
        <f t="shared" si="8"/>
        <v>8.0749999999999993</v>
      </c>
      <c r="X112" s="15">
        <f t="shared" si="8"/>
        <v>9.6899999999999977</v>
      </c>
      <c r="Y112" s="182"/>
      <c r="Z112" s="188"/>
      <c r="AB112" s="902"/>
      <c r="AC112"/>
      <c r="AD112" s="845"/>
      <c r="AE112" s="796"/>
      <c r="AF112" s="106" t="s">
        <v>21</v>
      </c>
      <c r="AG112" s="161" t="s">
        <v>27</v>
      </c>
      <c r="AH112" s="13">
        <f t="shared" ref="AH112:AY112" si="9">AH111*$BC$69</f>
        <v>9.6899999999999977</v>
      </c>
      <c r="AI112" s="12">
        <f t="shared" si="9"/>
        <v>10.901249999999999</v>
      </c>
      <c r="AJ112" s="15">
        <f t="shared" si="9"/>
        <v>12.112499999999999</v>
      </c>
      <c r="AK112" s="13">
        <f t="shared" si="9"/>
        <v>10.09375</v>
      </c>
      <c r="AL112" s="12">
        <f t="shared" si="9"/>
        <v>11.304999999999998</v>
      </c>
      <c r="AM112" s="15">
        <f t="shared" si="9"/>
        <v>12.92</v>
      </c>
      <c r="AN112" s="13">
        <f t="shared" si="9"/>
        <v>9.6899999999999977</v>
      </c>
      <c r="AO112" s="12">
        <f t="shared" si="9"/>
        <v>10.901249999999999</v>
      </c>
      <c r="AP112" s="15">
        <f t="shared" si="9"/>
        <v>12.112499999999999</v>
      </c>
      <c r="AQ112" s="13">
        <f t="shared" si="9"/>
        <v>9.6899999999999977</v>
      </c>
      <c r="AR112" s="12">
        <f t="shared" si="9"/>
        <v>11.304999999999998</v>
      </c>
      <c r="AS112" s="15">
        <f t="shared" si="9"/>
        <v>12.92</v>
      </c>
      <c r="AT112" s="13">
        <f t="shared" si="9"/>
        <v>9.286249999999999</v>
      </c>
      <c r="AU112" s="12">
        <f t="shared" si="9"/>
        <v>10.901249999999999</v>
      </c>
      <c r="AV112" s="15">
        <f t="shared" si="9"/>
        <v>12.112499999999999</v>
      </c>
      <c r="AW112" s="13">
        <f t="shared" si="9"/>
        <v>9.6899999999999977</v>
      </c>
      <c r="AX112" s="12">
        <f t="shared" si="9"/>
        <v>10.901249999999999</v>
      </c>
      <c r="AY112" s="15">
        <f t="shared" si="9"/>
        <v>12.516249999999999</v>
      </c>
      <c r="AZ112" s="182"/>
      <c r="BA112" s="188"/>
    </row>
    <row r="113" spans="1:53" ht="18.600000000000001" customHeight="1" thickBot="1" x14ac:dyDescent="0.25">
      <c r="A113" s="902"/>
      <c r="B113"/>
      <c r="C113" s="845"/>
      <c r="D113" s="796"/>
      <c r="E113" s="106" t="s">
        <v>22</v>
      </c>
      <c r="F113" s="2" t="s">
        <v>92</v>
      </c>
      <c r="G113" s="13">
        <f>'Erwachsene-DOSB 2020'!W18*$BC$70</f>
        <v>0.9900000000000001</v>
      </c>
      <c r="H113" s="12">
        <f>'Erwachsene-DOSB 2020'!X18*$BC$70</f>
        <v>1.2150000000000001</v>
      </c>
      <c r="I113" s="15">
        <f>'Erwachsene-DOSB 2020'!Y18*$BC$70</f>
        <v>1.4400000000000002</v>
      </c>
      <c r="J113" s="59">
        <f>'Erwachsene-DOSB 2020'!Z18*$BC$70</f>
        <v>0.9</v>
      </c>
      <c r="K113" s="680">
        <f>'Erwachsene-DOSB 2020'!AA18*$BC$70</f>
        <v>1.1700000000000002</v>
      </c>
      <c r="L113" s="681">
        <f>'Erwachsene-DOSB 2020'!AB18*$BC$70</f>
        <v>1.395</v>
      </c>
      <c r="M113" s="59">
        <f>'Erwachsene-DOSB 2020'!AC18*$BC$70</f>
        <v>0.85499999999999998</v>
      </c>
      <c r="N113" s="12">
        <f>'Erwachsene-DOSB 2020'!AD18*$BC$70</f>
        <v>1.08</v>
      </c>
      <c r="O113" s="15">
        <f>'Erwachsene-DOSB 2020'!AE18*$BC$70</f>
        <v>1.3049999999999999</v>
      </c>
      <c r="P113" s="59">
        <f>'Erwachsene-DOSB 2020'!AF18*$BC$70</f>
        <v>0.85499999999999998</v>
      </c>
      <c r="Q113" s="12">
        <f>'Erwachsene-DOSB 2020'!AG18*$BC$70</f>
        <v>1.08</v>
      </c>
      <c r="R113" s="15">
        <f>'Erwachsene-DOSB 2020'!AH18*$BC$70</f>
        <v>1.3049999999999999</v>
      </c>
      <c r="S113" s="59">
        <f>'Erwachsene-DOSB 2020'!AI18*$BC$70</f>
        <v>0.81</v>
      </c>
      <c r="T113" s="12">
        <f>'Erwachsene-DOSB 2020'!AJ18*$BC$70</f>
        <v>1.0349999999999999</v>
      </c>
      <c r="U113" s="15">
        <f>'Erwachsene-DOSB 2020'!AK18*$BC$70</f>
        <v>1.26</v>
      </c>
      <c r="V113" s="59">
        <f>'Erwachsene-DOSB 2020'!AL18*$BC$70</f>
        <v>0.81</v>
      </c>
      <c r="W113" s="12">
        <f>'Erwachsene-DOSB 2020'!AM18*$BC$70</f>
        <v>1.0349999999999999</v>
      </c>
      <c r="X113" s="15">
        <f>'Erwachsene-DOSB 2020'!AN18*$BC$70</f>
        <v>1.2150000000000001</v>
      </c>
      <c r="Y113" s="186"/>
      <c r="Z113" s="187"/>
      <c r="AB113" s="902"/>
      <c r="AC113"/>
      <c r="AD113" s="845"/>
      <c r="AE113" s="796"/>
      <c r="AF113" s="106" t="s">
        <v>22</v>
      </c>
      <c r="AG113" s="2" t="s">
        <v>92</v>
      </c>
      <c r="AH113" s="13">
        <f>'Erwachsene-DOSB 2020'!W51*$BC$70</f>
        <v>1.3049999999999999</v>
      </c>
      <c r="AI113" s="12">
        <f>'Erwachsene-DOSB 2020'!X51*$BC$70</f>
        <v>1.575</v>
      </c>
      <c r="AJ113" s="15">
        <f>'Erwachsene-DOSB 2020'!Y51*$BC$70</f>
        <v>1.845</v>
      </c>
      <c r="AK113" s="679">
        <f>'Erwachsene-DOSB 2020'!Z51*$BC$70</f>
        <v>1.26</v>
      </c>
      <c r="AL113" s="680">
        <f>'Erwachsene-DOSB 2020'!AA51*$BC$70</f>
        <v>1.53</v>
      </c>
      <c r="AM113" s="681">
        <f>'Erwachsene-DOSB 2020'!AB51*$BC$70</f>
        <v>1.8</v>
      </c>
      <c r="AN113" s="679">
        <f>'Erwachsene-DOSB 2020'!AC51*$BC$70</f>
        <v>1.2150000000000001</v>
      </c>
      <c r="AO113" s="680">
        <f>'Erwachsene-DOSB 2020'!AD51*$BC$70</f>
        <v>1.4849999999999999</v>
      </c>
      <c r="AP113" s="681">
        <f>'Erwachsene-DOSB 2020'!AE51*$BC$70</f>
        <v>1.7549999999999999</v>
      </c>
      <c r="AQ113" s="59">
        <f>'Erwachsene-DOSB 2020'!AF51*$BC$70</f>
        <v>1.1700000000000002</v>
      </c>
      <c r="AR113" s="12">
        <f>'Erwachsene-DOSB 2020'!AG51*$BC$70</f>
        <v>1.4400000000000002</v>
      </c>
      <c r="AS113" s="15">
        <f>'Erwachsene-DOSB 2020'!AH51*$BC$70</f>
        <v>1.71</v>
      </c>
      <c r="AT113" s="59">
        <f>'Erwachsene-DOSB 2020'!AI51*$BC$70</f>
        <v>1.1700000000000002</v>
      </c>
      <c r="AU113" s="12">
        <f>'Erwachsene-DOSB 2020'!AJ51*$BC$70</f>
        <v>1.4400000000000002</v>
      </c>
      <c r="AV113" s="15">
        <f>'Erwachsene-DOSB 2020'!AK51*$BC$70</f>
        <v>1.71</v>
      </c>
      <c r="AW113" s="59">
        <f>'Erwachsene-DOSB 2020'!AL51*$BC$70</f>
        <v>1.125</v>
      </c>
      <c r="AX113" s="12">
        <f>'Erwachsene-DOSB 2020'!AM51*$BC$70</f>
        <v>1.395</v>
      </c>
      <c r="AY113" s="15">
        <f>'Erwachsene-DOSB 2020'!AN51*$BC$70</f>
        <v>1.665</v>
      </c>
      <c r="AZ113" s="186"/>
      <c r="BA113" s="187"/>
    </row>
    <row r="114" spans="1:53" ht="18.600000000000001" customHeight="1" x14ac:dyDescent="0.2">
      <c r="A114" s="902"/>
      <c r="B114"/>
      <c r="C114" s="843">
        <v>3</v>
      </c>
      <c r="D114" s="795" t="s">
        <v>66</v>
      </c>
      <c r="E114" s="791" t="s">
        <v>16</v>
      </c>
      <c r="F114" s="822" t="s">
        <v>156</v>
      </c>
      <c r="G114" s="971" t="s">
        <v>194</v>
      </c>
      <c r="H114" s="972"/>
      <c r="I114" s="972"/>
      <c r="J114" s="972"/>
      <c r="K114" s="972"/>
      <c r="L114" s="972"/>
      <c r="M114" s="972"/>
      <c r="N114" s="972"/>
      <c r="O114" s="972"/>
      <c r="P114" s="972"/>
      <c r="Q114" s="972"/>
      <c r="R114" s="972"/>
      <c r="S114" s="972"/>
      <c r="T114" s="972"/>
      <c r="U114" s="972"/>
      <c r="V114" s="972"/>
      <c r="W114" s="972"/>
      <c r="X114" s="973"/>
      <c r="Y114" s="180"/>
      <c r="Z114" s="181"/>
      <c r="AB114" s="902"/>
      <c r="AC114"/>
      <c r="AD114" s="843">
        <v>3</v>
      </c>
      <c r="AE114" s="795" t="s">
        <v>66</v>
      </c>
      <c r="AF114" s="791" t="s">
        <v>16</v>
      </c>
      <c r="AG114" s="822" t="s">
        <v>156</v>
      </c>
      <c r="AH114" s="971" t="s">
        <v>194</v>
      </c>
      <c r="AI114" s="972"/>
      <c r="AJ114" s="972"/>
      <c r="AK114" s="972"/>
      <c r="AL114" s="972"/>
      <c r="AM114" s="972"/>
      <c r="AN114" s="972"/>
      <c r="AO114" s="972"/>
      <c r="AP114" s="972"/>
      <c r="AQ114" s="972"/>
      <c r="AR114" s="972"/>
      <c r="AS114" s="972"/>
      <c r="AT114" s="972"/>
      <c r="AU114" s="972"/>
      <c r="AV114" s="972"/>
      <c r="AW114" s="972"/>
      <c r="AX114" s="972"/>
      <c r="AY114" s="973"/>
      <c r="AZ114" s="180"/>
      <c r="BA114" s="181"/>
    </row>
    <row r="115" spans="1:53" ht="18.600000000000001" customHeight="1" x14ac:dyDescent="0.2">
      <c r="A115" s="902"/>
      <c r="B115"/>
      <c r="C115" s="845"/>
      <c r="D115" s="796"/>
      <c r="E115" s="792"/>
      <c r="F115" s="794"/>
      <c r="G115" s="69">
        <f>'Erwachsene-DOSB 2020'!W21*$BC$72</f>
        <v>14.950000000000001</v>
      </c>
      <c r="H115" s="228">
        <f>'Erwachsene-DOSB 2020'!X21*$BC$72</f>
        <v>13.39</v>
      </c>
      <c r="I115" s="229">
        <f>'Erwachsene-DOSB 2020'!Y21*$BC$72</f>
        <v>11.83</v>
      </c>
      <c r="J115" s="230">
        <f>'Erwachsene-DOSB 2020'!Z21*$BC$72</f>
        <v>15.47</v>
      </c>
      <c r="K115" s="228">
        <f>'Erwachsene-DOSB 2020'!AA21*$BC$72</f>
        <v>13.91</v>
      </c>
      <c r="L115" s="229">
        <f>'Erwachsene-DOSB 2020'!AB21*$BC$72</f>
        <v>12.35</v>
      </c>
      <c r="M115" s="230">
        <f>'Erwachsene-DOSB 2020'!AC21*$BC$72</f>
        <v>16.12</v>
      </c>
      <c r="N115" s="228">
        <f>'Erwachsene-DOSB 2020'!AD21*$BC$72</f>
        <v>14.559999999999999</v>
      </c>
      <c r="O115" s="229">
        <f>'Erwachsene-DOSB 2020'!AE21*$BC$72</f>
        <v>12.870000000000001</v>
      </c>
      <c r="P115" s="230">
        <f>'Erwachsene-DOSB 2020'!AF21*$BC$72</f>
        <v>16.38</v>
      </c>
      <c r="Q115" s="228">
        <f>'Erwachsene-DOSB 2020'!AG21*$BC$72</f>
        <v>14.82</v>
      </c>
      <c r="R115" s="229">
        <f>'Erwachsene-DOSB 2020'!AH21*$BC$72</f>
        <v>13.26</v>
      </c>
      <c r="S115" s="230">
        <f>'Erwachsene-DOSB 2020'!AI21*$BC$72</f>
        <v>16.64</v>
      </c>
      <c r="T115" s="228">
        <f>'Erwachsene-DOSB 2020'!AJ21*$BC$72</f>
        <v>15.08</v>
      </c>
      <c r="U115" s="229">
        <f>'Erwachsene-DOSB 2020'!AK21*$BC$72</f>
        <v>13.520000000000001</v>
      </c>
      <c r="V115" s="230">
        <f>'Erwachsene-DOSB 2020'!AL21*$BC$72</f>
        <v>16.900000000000002</v>
      </c>
      <c r="W115" s="228">
        <f>'Erwachsene-DOSB 2020'!AM21*$BC$72</f>
        <v>15.340000000000002</v>
      </c>
      <c r="X115" s="229">
        <f>'Erwachsene-DOSB 2020'!AN21*$BC$72</f>
        <v>13.78</v>
      </c>
      <c r="Y115" s="182"/>
      <c r="Z115" s="188"/>
      <c r="AB115" s="902"/>
      <c r="AC115"/>
      <c r="AD115" s="845"/>
      <c r="AE115" s="796"/>
      <c r="AF115" s="792"/>
      <c r="AG115" s="794"/>
      <c r="AH115" s="69">
        <f>'Erwachsene-DOSB 2020'!W54*$BC$72</f>
        <v>13</v>
      </c>
      <c r="AI115" s="228">
        <f>'Erwachsene-DOSB 2020'!X54*$BC$72</f>
        <v>11.57</v>
      </c>
      <c r="AJ115" s="229">
        <f>'Erwachsene-DOSB 2020'!Y54*$BC$72</f>
        <v>10.270000000000001</v>
      </c>
      <c r="AK115" s="230">
        <f>'Erwachsene-DOSB 2020'!Z54*$BC$72</f>
        <v>13.39</v>
      </c>
      <c r="AL115" s="228">
        <f>'Erwachsene-DOSB 2020'!AA54*$BC$72</f>
        <v>11.83</v>
      </c>
      <c r="AM115" s="229">
        <f>'Erwachsene-DOSB 2020'!AB54*$BC$72</f>
        <v>10.66</v>
      </c>
      <c r="AN115" s="230">
        <f>'Erwachsene-DOSB 2020'!AC54*$BC$72</f>
        <v>13.65</v>
      </c>
      <c r="AO115" s="228">
        <f>'Erwachsene-DOSB 2020'!AD54*$BC$72</f>
        <v>12.22</v>
      </c>
      <c r="AP115" s="229">
        <f>'Erwachsene-DOSB 2020'!AE54*$BC$72</f>
        <v>11.05</v>
      </c>
      <c r="AQ115" s="230">
        <f>'Erwachsene-DOSB 2020'!AF54*$BC$72</f>
        <v>14.040000000000001</v>
      </c>
      <c r="AR115" s="228">
        <f>'Erwachsene-DOSB 2020'!AG54*$BC$72</f>
        <v>12.61</v>
      </c>
      <c r="AS115" s="229">
        <f>'Erwachsene-DOSB 2020'!AH54*$BC$72</f>
        <v>11.440000000000001</v>
      </c>
      <c r="AT115" s="230">
        <f>'Erwachsene-DOSB 2020'!AI54*$BC$72</f>
        <v>14.559999999999999</v>
      </c>
      <c r="AU115" s="228">
        <f>'Erwachsene-DOSB 2020'!AJ54*$BC$72</f>
        <v>13.26</v>
      </c>
      <c r="AV115" s="229">
        <f>'Erwachsene-DOSB 2020'!AK54*$BC$72</f>
        <v>11.83</v>
      </c>
      <c r="AW115" s="230">
        <f>'Erwachsene-DOSB 2020'!AL54*$BC$72</f>
        <v>15.209999999999999</v>
      </c>
      <c r="AX115" s="228">
        <f>'Erwachsene-DOSB 2020'!AM54*$BC$72</f>
        <v>13.91</v>
      </c>
      <c r="AY115" s="229">
        <f>'Erwachsene-DOSB 2020'!AN54*$BC$72</f>
        <v>12.48</v>
      </c>
      <c r="AZ115" s="182"/>
      <c r="BA115" s="188"/>
    </row>
    <row r="116" spans="1:53" ht="18.600000000000001" customHeight="1" x14ac:dyDescent="0.2">
      <c r="A116" s="902"/>
      <c r="B116"/>
      <c r="C116" s="845"/>
      <c r="D116" s="796"/>
      <c r="E116" s="106" t="s">
        <v>17</v>
      </c>
      <c r="F116" s="27" t="s">
        <v>158</v>
      </c>
      <c r="G116" s="69">
        <f>'Erwachsene-DOSB 2020'!W22*$BC$73</f>
        <v>52.8</v>
      </c>
      <c r="H116" s="228">
        <f>'Erwachsene-DOSB 2020'!X22*$BC$73</f>
        <v>42</v>
      </c>
      <c r="I116" s="229">
        <f>'Erwachsene-DOSB 2020'!Y22*$BC$73</f>
        <v>30</v>
      </c>
      <c r="J116" s="230">
        <f>'Erwachsene-DOSB 2020'!Z22*$BC$73</f>
        <v>57.599999999999994</v>
      </c>
      <c r="K116" s="228">
        <f>'Erwachsene-DOSB 2020'!AA22*$BC$73</f>
        <v>46.8</v>
      </c>
      <c r="L116" s="229">
        <f>'Erwachsene-DOSB 2020'!AB22*$BC$73</f>
        <v>33.6</v>
      </c>
      <c r="M116" s="230">
        <f>'Erwachsene-DOSB 2020'!AC22*$BC$73</f>
        <v>61.8</v>
      </c>
      <c r="N116" s="228">
        <f>'Erwachsene-DOSB 2020'!AD22*$BC$73</f>
        <v>51</v>
      </c>
      <c r="O116" s="229">
        <f>'Erwachsene-DOSB 2020'!AE22*$BC$73</f>
        <v>36.6</v>
      </c>
      <c r="P116" s="230">
        <f>'Erwachsene-DOSB 2020'!AF22*$BC$73</f>
        <v>65.399999999999991</v>
      </c>
      <c r="Q116" s="228">
        <f>'Erwachsene-DOSB 2020'!AG22*$BC$73</f>
        <v>53.4</v>
      </c>
      <c r="R116" s="229">
        <f>'Erwachsene-DOSB 2020'!AH22*$BC$73</f>
        <v>39</v>
      </c>
      <c r="S116" s="230">
        <f>'Erwachsene-DOSB 2020'!AI22*$BC$73</f>
        <v>67.8</v>
      </c>
      <c r="T116" s="228">
        <f>'Erwachsene-DOSB 2020'!AJ22*$BC$73</f>
        <v>55.8</v>
      </c>
      <c r="U116" s="229">
        <f>'Erwachsene-DOSB 2020'!AK22*$BC$73</f>
        <v>41.4</v>
      </c>
      <c r="V116" s="230">
        <f>'Erwachsene-DOSB 2020'!AL22*$BC$73</f>
        <v>70.8</v>
      </c>
      <c r="W116" s="228">
        <f>'Erwachsene-DOSB 2020'!AM22*$BC$73</f>
        <v>57.599999999999994</v>
      </c>
      <c r="X116" s="229">
        <f>'Erwachsene-DOSB 2020'!AN22*$BC$73</f>
        <v>43.199999999999996</v>
      </c>
      <c r="Y116" s="182"/>
      <c r="Z116" s="188"/>
      <c r="AB116" s="902"/>
      <c r="AC116"/>
      <c r="AD116" s="845"/>
      <c r="AE116" s="796"/>
      <c r="AF116" s="106" t="s">
        <v>17</v>
      </c>
      <c r="AG116" s="27" t="s">
        <v>158</v>
      </c>
      <c r="AH116" s="69">
        <f>'Erwachsene-DOSB 2020'!W55*$BC$73</f>
        <v>50.4</v>
      </c>
      <c r="AI116" s="228">
        <f>'Erwachsene-DOSB 2020'!X55*$BC$73</f>
        <v>39</v>
      </c>
      <c r="AJ116" s="229">
        <f>'Erwachsene-DOSB 2020'!Y55*$BC$73</f>
        <v>24.599999999999998</v>
      </c>
      <c r="AK116" s="230">
        <f>'Erwachsene-DOSB 2020'!Z55*$BC$73</f>
        <v>54</v>
      </c>
      <c r="AL116" s="228">
        <f>'Erwachsene-DOSB 2020'!AA55*$BC$73</f>
        <v>42</v>
      </c>
      <c r="AM116" s="229">
        <f>'Erwachsene-DOSB 2020'!AB55*$BC$73</f>
        <v>27.599999999999998</v>
      </c>
      <c r="AN116" s="230">
        <f>'Erwachsene-DOSB 2020'!AC55*$BC$73</f>
        <v>58.8</v>
      </c>
      <c r="AO116" s="228">
        <f>'Erwachsene-DOSB 2020'!AD55*$BC$73</f>
        <v>44.4</v>
      </c>
      <c r="AP116" s="229">
        <f>'Erwachsene-DOSB 2020'!AE55*$BC$73</f>
        <v>30</v>
      </c>
      <c r="AQ116" s="230">
        <f>'Erwachsene-DOSB 2020'!AF55*$BC$73</f>
        <v>61.199999999999996</v>
      </c>
      <c r="AR116" s="228">
        <f>'Erwachsene-DOSB 2020'!AG55*$BC$73</f>
        <v>46.8</v>
      </c>
      <c r="AS116" s="229">
        <f>'Erwachsene-DOSB 2020'!AH55*$BC$73</f>
        <v>32.4</v>
      </c>
      <c r="AT116" s="230">
        <f>'Erwachsene-DOSB 2020'!AI55*$BC$73</f>
        <v>63</v>
      </c>
      <c r="AU116" s="228">
        <f>'Erwachsene-DOSB 2020'!AJ55*$BC$73</f>
        <v>48.6</v>
      </c>
      <c r="AV116" s="229">
        <f>'Erwachsene-DOSB 2020'!AK55*$BC$73</f>
        <v>34.199999999999996</v>
      </c>
      <c r="AW116" s="230">
        <f>'Erwachsene-DOSB 2020'!AL55*$BC$73</f>
        <v>66</v>
      </c>
      <c r="AX116" s="228">
        <f>'Erwachsene-DOSB 2020'!AM55*$BC$73</f>
        <v>51.6</v>
      </c>
      <c r="AY116" s="229">
        <f>'Erwachsene-DOSB 2020'!AN55*$BC$73</f>
        <v>37.199999999999996</v>
      </c>
      <c r="AZ116" s="182"/>
      <c r="BA116" s="188"/>
    </row>
    <row r="117" spans="1:53" ht="18.600000000000001" customHeight="1" thickBot="1" x14ac:dyDescent="0.25">
      <c r="A117" s="902"/>
      <c r="B117"/>
      <c r="C117" s="845"/>
      <c r="D117" s="796"/>
      <c r="E117" s="106" t="s">
        <v>21</v>
      </c>
      <c r="F117" s="27" t="s">
        <v>157</v>
      </c>
      <c r="G117" s="234">
        <f>'Erwachsene-DOSB 2020'!W23*$BC$74</f>
        <v>36.6</v>
      </c>
      <c r="H117" s="231">
        <f>'Erwachsene-DOSB 2020'!X23*$BC$74</f>
        <v>32.4</v>
      </c>
      <c r="I117" s="232">
        <f>'Erwachsene-DOSB 2020'!Y23*$BC$74</f>
        <v>27.599999999999998</v>
      </c>
      <c r="J117" s="233">
        <f>'Erwachsene-DOSB 2020'!Z23*$BC$74</f>
        <v>38.4</v>
      </c>
      <c r="K117" s="231">
        <f>'Erwachsene-DOSB 2020'!AA23*$BC$74</f>
        <v>33.6</v>
      </c>
      <c r="L117" s="232">
        <f>'Erwachsene-DOSB 2020'!AB23*$BC$74</f>
        <v>28.2</v>
      </c>
      <c r="M117" s="233">
        <f>'Erwachsene-DOSB 2020'!AC23*$BC$74</f>
        <v>40.199999999999996</v>
      </c>
      <c r="N117" s="231">
        <f>'Erwachsene-DOSB 2020'!AD23*$BC$74</f>
        <v>34.799999999999997</v>
      </c>
      <c r="O117" s="232">
        <f>'Erwachsene-DOSB 2020'!AE23*$BC$74</f>
        <v>28.799999999999997</v>
      </c>
      <c r="P117" s="233">
        <f>'Erwachsene-DOSB 2020'!AF23*$BC$74</f>
        <v>42</v>
      </c>
      <c r="Q117" s="231">
        <f>'Erwachsene-DOSB 2020'!AG23*$BC$74</f>
        <v>36</v>
      </c>
      <c r="R117" s="232">
        <f>'Erwachsene-DOSB 2020'!AH23*$BC$74</f>
        <v>30</v>
      </c>
      <c r="S117" s="233">
        <f>'Erwachsene-DOSB 2020'!AI23*$BC$74</f>
        <v>43.199999999999996</v>
      </c>
      <c r="T117" s="231">
        <f>'Erwachsene-DOSB 2020'!AJ23*$BC$74</f>
        <v>37.199999999999996</v>
      </c>
      <c r="U117" s="232">
        <f>'Erwachsene-DOSB 2020'!AK23*$BC$74</f>
        <v>30.599999999999998</v>
      </c>
      <c r="V117" s="233">
        <f>'Erwachsene-DOSB 2020'!AL23*$BC$74</f>
        <v>45.6</v>
      </c>
      <c r="W117" s="231">
        <f>'Erwachsene-DOSB 2020'!AM23*$BC$74</f>
        <v>38.4</v>
      </c>
      <c r="X117" s="232">
        <f>'Erwachsene-DOSB 2020'!AN23*$BC$74</f>
        <v>31.799999999999997</v>
      </c>
      <c r="Y117" s="186"/>
      <c r="Z117" s="187"/>
      <c r="AB117" s="902"/>
      <c r="AC117"/>
      <c r="AD117" s="845"/>
      <c r="AE117" s="796"/>
      <c r="AF117" s="106" t="s">
        <v>21</v>
      </c>
      <c r="AG117" s="27" t="s">
        <v>157</v>
      </c>
      <c r="AH117" s="234">
        <f>'Erwachsene-DOSB 2020'!W56*$BC$74</f>
        <v>34.199999999999996</v>
      </c>
      <c r="AI117" s="231">
        <f>'Erwachsene-DOSB 2020'!X56*$BC$74</f>
        <v>27.599999999999998</v>
      </c>
      <c r="AJ117" s="232">
        <f>'Erwachsene-DOSB 2020'!Y56*$BC$74</f>
        <v>20.399999999999999</v>
      </c>
      <c r="AK117" s="233">
        <f>'Erwachsene-DOSB 2020'!Z56*$BC$74</f>
        <v>36</v>
      </c>
      <c r="AL117" s="231">
        <f>'Erwachsene-DOSB 2020'!AA56*$BC$74</f>
        <v>28.799999999999997</v>
      </c>
      <c r="AM117" s="232">
        <f>'Erwachsene-DOSB 2020'!AB56*$BC$74</f>
        <v>21.599999999999998</v>
      </c>
      <c r="AN117" s="233">
        <f>'Erwachsene-DOSB 2020'!AC56*$BC$74</f>
        <v>38.4</v>
      </c>
      <c r="AO117" s="231">
        <f>'Erwachsene-DOSB 2020'!AD56*$BC$74</f>
        <v>30</v>
      </c>
      <c r="AP117" s="232">
        <f>'Erwachsene-DOSB 2020'!AE56*$BC$74</f>
        <v>22.2</v>
      </c>
      <c r="AQ117" s="233">
        <f>'Erwachsene-DOSB 2020'!AF56*$BC$74</f>
        <v>40.199999999999996</v>
      </c>
      <c r="AR117" s="231">
        <f>'Erwachsene-DOSB 2020'!AG56*$BC$74</f>
        <v>31.2</v>
      </c>
      <c r="AS117" s="232">
        <f>'Erwachsene-DOSB 2020'!AH56*$BC$74</f>
        <v>22.8</v>
      </c>
      <c r="AT117" s="233">
        <f>'Erwachsene-DOSB 2020'!AI56*$BC$74</f>
        <v>42</v>
      </c>
      <c r="AU117" s="231">
        <f>'Erwachsene-DOSB 2020'!AJ56*$BC$74</f>
        <v>32.4</v>
      </c>
      <c r="AV117" s="232">
        <f>'Erwachsene-DOSB 2020'!AK56*$BC$74</f>
        <v>23.4</v>
      </c>
      <c r="AW117" s="233">
        <f>'Erwachsene-DOSB 2020'!AL56*$BC$74</f>
        <v>43.199999999999996</v>
      </c>
      <c r="AX117" s="231">
        <f>'Erwachsene-DOSB 2020'!AM56*$BC$74</f>
        <v>34.199999999999996</v>
      </c>
      <c r="AY117" s="232">
        <f>'Erwachsene-DOSB 2020'!AN56*$BC$74</f>
        <v>24</v>
      </c>
      <c r="AZ117" s="186"/>
      <c r="BA117" s="187"/>
    </row>
    <row r="118" spans="1:53" ht="18.600000000000001" customHeight="1" x14ac:dyDescent="0.2">
      <c r="A118" s="902"/>
      <c r="B118"/>
      <c r="C118" s="843">
        <v>4</v>
      </c>
      <c r="D118" s="795" t="s">
        <v>67</v>
      </c>
      <c r="E118" s="601" t="s">
        <v>16</v>
      </c>
      <c r="F118" s="22" t="s">
        <v>20</v>
      </c>
      <c r="G118" s="141">
        <f>'Erwachsene-DOSB 2020'!W25*$BC$75</f>
        <v>0.72000000000000008</v>
      </c>
      <c r="H118" s="132">
        <f>'Erwachsene-DOSB 2020'!X25*$BC$75</f>
        <v>0.8</v>
      </c>
      <c r="I118" s="133">
        <f>'Erwachsene-DOSB 2020'!Y25*$BC$75</f>
        <v>0.88000000000000012</v>
      </c>
      <c r="J118" s="134">
        <f>'Erwachsene-DOSB 2020'!Z25*$BC$75</f>
        <v>0.68</v>
      </c>
      <c r="K118" s="132">
        <f>'Erwachsene-DOSB 2020'!AA25*$BC$75</f>
        <v>0.76</v>
      </c>
      <c r="L118" s="133">
        <f>'Erwachsene-DOSB 2020'!AB25*$BC$75</f>
        <v>0.84000000000000008</v>
      </c>
      <c r="M118" s="134">
        <f>'Erwachsene-DOSB 2020'!AC25*$BC$75</f>
        <v>0.64000000000000012</v>
      </c>
      <c r="N118" s="132">
        <f>'Erwachsene-DOSB 2020'!AD25*$BC$75</f>
        <v>0.72000000000000008</v>
      </c>
      <c r="O118" s="133">
        <f>'Erwachsene-DOSB 2020'!AE25*$BC$75</f>
        <v>0.8</v>
      </c>
      <c r="P118" s="134">
        <f>'Erwachsene-DOSB 2020'!AF25*$BC$75</f>
        <v>0.60000000000000009</v>
      </c>
      <c r="Q118" s="132">
        <f>'Erwachsene-DOSB 2020'!AG25*$BC$75</f>
        <v>0.68</v>
      </c>
      <c r="R118" s="133">
        <f>'Erwachsene-DOSB 2020'!AH25*$BC$75</f>
        <v>0.76</v>
      </c>
      <c r="S118" s="134">
        <f>'Erwachsene-DOSB 2020'!AI25*$BC$75</f>
        <v>0.60000000000000009</v>
      </c>
      <c r="T118" s="132">
        <f>'Erwachsene-DOSB 2020'!AJ25*$BC$75</f>
        <v>0.68</v>
      </c>
      <c r="U118" s="133">
        <f>'Erwachsene-DOSB 2020'!AK25*$BC$75</f>
        <v>0.76</v>
      </c>
      <c r="V118" s="134">
        <f>'Erwachsene-DOSB 2020'!AL25*$BC$75</f>
        <v>0.55999999999999994</v>
      </c>
      <c r="W118" s="132">
        <f>'Erwachsene-DOSB 2020'!AM25*$BC$75</f>
        <v>0.64000000000000012</v>
      </c>
      <c r="X118" s="133">
        <f>'Erwachsene-DOSB 2020'!AN25*$BC$75</f>
        <v>0.72000000000000008</v>
      </c>
      <c r="Y118" s="180"/>
      <c r="Z118" s="181"/>
      <c r="AB118" s="902"/>
      <c r="AC118"/>
      <c r="AD118" s="843">
        <v>4</v>
      </c>
      <c r="AE118" s="795" t="s">
        <v>67</v>
      </c>
      <c r="AF118" s="601" t="s">
        <v>16</v>
      </c>
      <c r="AG118" s="22" t="s">
        <v>20</v>
      </c>
      <c r="AH118" s="141">
        <f>'Erwachsene-DOSB 2020'!W58*$BC$75</f>
        <v>0.91999999999999993</v>
      </c>
      <c r="AI118" s="132">
        <f>'Erwachsene-DOSB 2020'!X58*$BC$75</f>
        <v>1</v>
      </c>
      <c r="AJ118" s="133">
        <f>'Erwachsene-DOSB 2020'!Y58*$BC$75</f>
        <v>1.08</v>
      </c>
      <c r="AK118" s="134">
        <f>'Erwachsene-DOSB 2020'!Z58*$BC$75</f>
        <v>0.84000000000000008</v>
      </c>
      <c r="AL118" s="132">
        <f>'Erwachsene-DOSB 2020'!AA58*$BC$75</f>
        <v>0.91999999999999993</v>
      </c>
      <c r="AM118" s="133">
        <f>'Erwachsene-DOSB 2020'!AB58*$BC$75</f>
        <v>1</v>
      </c>
      <c r="AN118" s="134">
        <f>'Erwachsene-DOSB 2020'!AC58*$BC$75</f>
        <v>0.8</v>
      </c>
      <c r="AO118" s="132">
        <f>'Erwachsene-DOSB 2020'!AD58*$BC$75</f>
        <v>0.88000000000000012</v>
      </c>
      <c r="AP118" s="133">
        <f>'Erwachsene-DOSB 2020'!AE58*$BC$75</f>
        <v>0.96</v>
      </c>
      <c r="AQ118" s="134">
        <f>'Erwachsene-DOSB 2020'!AF58*$BC$75</f>
        <v>0.76</v>
      </c>
      <c r="AR118" s="132">
        <f>'Erwachsene-DOSB 2020'!AG58*$BC$75</f>
        <v>0.84000000000000008</v>
      </c>
      <c r="AS118" s="133">
        <f>'Erwachsene-DOSB 2020'!AH58*$BC$75</f>
        <v>0.91999999999999993</v>
      </c>
      <c r="AT118" s="134">
        <f>'Erwachsene-DOSB 2020'!AI58*$BC$75</f>
        <v>0.68</v>
      </c>
      <c r="AU118" s="132">
        <f>'Erwachsene-DOSB 2020'!AJ58*$BC$75</f>
        <v>0.8</v>
      </c>
      <c r="AV118" s="133">
        <f>'Erwachsene-DOSB 2020'!AK58*$BC$75</f>
        <v>0.88000000000000012</v>
      </c>
      <c r="AW118" s="134">
        <f>'Erwachsene-DOSB 2020'!AL58*$BC$75</f>
        <v>0.64000000000000012</v>
      </c>
      <c r="AX118" s="132">
        <f>'Erwachsene-DOSB 2020'!AM58*$BC$75</f>
        <v>0.76</v>
      </c>
      <c r="AY118" s="133">
        <f>'Erwachsene-DOSB 2020'!AN58*$BC$75</f>
        <v>0.84000000000000008</v>
      </c>
      <c r="AZ118" s="180"/>
      <c r="BA118" s="181"/>
    </row>
    <row r="119" spans="1:53" ht="18.600000000000001" customHeight="1" x14ac:dyDescent="0.2">
      <c r="A119" s="902"/>
      <c r="B119"/>
      <c r="C119" s="845"/>
      <c r="D119" s="796"/>
      <c r="E119" s="106" t="s">
        <v>17</v>
      </c>
      <c r="F119" s="27" t="s">
        <v>163</v>
      </c>
      <c r="G119" s="13">
        <f>'Erwachsene-DOSB 2020'!W27*$BC$76</f>
        <v>2.2399999999999998</v>
      </c>
      <c r="H119" s="12">
        <f>'Erwachsene-DOSB 2020'!X27*$BC$76</f>
        <v>2.5600000000000005</v>
      </c>
      <c r="I119" s="15">
        <f>'Erwachsene-DOSB 2020'!Y27*$BC$76</f>
        <v>2.8000000000000003</v>
      </c>
      <c r="J119" s="59">
        <f>'Erwachsene-DOSB 2020'!Z27*$BC$76</f>
        <v>2.08</v>
      </c>
      <c r="K119" s="12">
        <f>'Erwachsene-DOSB 2020'!AA27*$BC$76</f>
        <v>2.4000000000000004</v>
      </c>
      <c r="L119" s="15">
        <f>'Erwachsene-DOSB 2020'!AB27*$BC$76</f>
        <v>2.72</v>
      </c>
      <c r="M119" s="14">
        <f>'Erwachsene-DOSB 2020'!AC27*$BC$76</f>
        <v>2</v>
      </c>
      <c r="N119" s="12">
        <f>'Erwachsene-DOSB 2020'!AD27*$BC$76</f>
        <v>2.3199999999999998</v>
      </c>
      <c r="O119" s="60">
        <f>'Erwachsene-DOSB 2020'!AE27*$BC$76</f>
        <v>2.64</v>
      </c>
      <c r="P119" s="14">
        <f>'Erwachsene-DOSB 2020'!AF27*$BC$76</f>
        <v>1.92</v>
      </c>
      <c r="Q119" s="12">
        <f>'Erwachsene-DOSB 2020'!AG27*$BC$76</f>
        <v>2.2399999999999998</v>
      </c>
      <c r="R119" s="60">
        <f>'Erwachsene-DOSB 2020'!AH27*$BC$76</f>
        <v>2.5600000000000005</v>
      </c>
      <c r="S119" s="14">
        <f>'Erwachsene-DOSB 2020'!AI27*$BC$76</f>
        <v>1.8399999999999999</v>
      </c>
      <c r="T119" s="12">
        <f>'Erwachsene-DOSB 2020'!AJ27*$BC$76</f>
        <v>2.16</v>
      </c>
      <c r="U119" s="60">
        <f>'Erwachsene-DOSB 2020'!AK27*$BC$76</f>
        <v>2.4800000000000004</v>
      </c>
      <c r="V119" s="14">
        <f>'Erwachsene-DOSB 2020'!AL27*$BC$76</f>
        <v>1.6800000000000002</v>
      </c>
      <c r="W119" s="12">
        <f>'Erwachsene-DOSB 2020'!AM27*$BC$76</f>
        <v>2</v>
      </c>
      <c r="X119" s="60">
        <f>'Erwachsene-DOSB 2020'!AN27*$BC$76</f>
        <v>2.3199999999999998</v>
      </c>
      <c r="Y119" s="182"/>
      <c r="Z119" s="188"/>
      <c r="AB119" s="902"/>
      <c r="AC119"/>
      <c r="AD119" s="845"/>
      <c r="AE119" s="796"/>
      <c r="AF119" s="106" t="s">
        <v>17</v>
      </c>
      <c r="AG119" s="27" t="s">
        <v>163</v>
      </c>
      <c r="AH119" s="13">
        <f>'Erwachsene-DOSB 2020'!W60*$BC$76</f>
        <v>2.9600000000000004</v>
      </c>
      <c r="AI119" s="12">
        <f>'Erwachsene-DOSB 2020'!X60*$BC$76</f>
        <v>3.28</v>
      </c>
      <c r="AJ119" s="15">
        <f>'Erwachsene-DOSB 2020'!Y60*$BC$76</f>
        <v>3.6</v>
      </c>
      <c r="AK119" s="59">
        <f>'Erwachsene-DOSB 2020'!Z60*$BC$76</f>
        <v>2.8800000000000003</v>
      </c>
      <c r="AL119" s="12">
        <f>'Erwachsene-DOSB 2020'!AA60*$BC$76</f>
        <v>3.2</v>
      </c>
      <c r="AM119" s="15">
        <f>'Erwachsene-DOSB 2020'!AB60*$BC$76</f>
        <v>3.5200000000000005</v>
      </c>
      <c r="AN119" s="59">
        <f>'Erwachsene-DOSB 2020'!AC60*$BC$76</f>
        <v>2.72</v>
      </c>
      <c r="AO119" s="12">
        <f>'Erwachsene-DOSB 2020'!AD60*$BC$76</f>
        <v>3.04</v>
      </c>
      <c r="AP119" s="15">
        <f>'Erwachsene-DOSB 2020'!AE60*$BC$76</f>
        <v>3.3600000000000003</v>
      </c>
      <c r="AQ119" s="59">
        <f>'Erwachsene-DOSB 2020'!AF60*$BC$76</f>
        <v>2.5600000000000005</v>
      </c>
      <c r="AR119" s="12">
        <f>'Erwachsene-DOSB 2020'!AG60*$BC$76</f>
        <v>2.8800000000000003</v>
      </c>
      <c r="AS119" s="15">
        <f>'Erwachsene-DOSB 2020'!AH60*$BC$76</f>
        <v>3.2</v>
      </c>
      <c r="AT119" s="59">
        <f>'Erwachsene-DOSB 2020'!AI60*$BC$76</f>
        <v>2.3199999999999998</v>
      </c>
      <c r="AU119" s="12">
        <f>'Erwachsene-DOSB 2020'!AJ60*$BC$76</f>
        <v>2.64</v>
      </c>
      <c r="AV119" s="15">
        <f>'Erwachsene-DOSB 2020'!AK60*$BC$76</f>
        <v>2.9600000000000004</v>
      </c>
      <c r="AW119" s="59">
        <f>'Erwachsene-DOSB 2020'!AL60*$BC$76</f>
        <v>2.16</v>
      </c>
      <c r="AX119" s="12">
        <f>'Erwachsene-DOSB 2020'!AM60*$BC$76</f>
        <v>2.4800000000000004</v>
      </c>
      <c r="AY119" s="740">
        <f>'Erwachsene-DOSB 2020'!AN60*$BC$76</f>
        <v>2.8000000000000003</v>
      </c>
      <c r="AZ119" s="182"/>
      <c r="BA119" s="188"/>
    </row>
    <row r="120" spans="1:53" ht="18.600000000000001" customHeight="1" x14ac:dyDescent="0.2">
      <c r="A120" s="902"/>
      <c r="B120"/>
      <c r="C120" s="845"/>
      <c r="D120" s="796"/>
      <c r="E120" s="106" t="s">
        <v>21</v>
      </c>
      <c r="F120" s="2" t="s">
        <v>520</v>
      </c>
      <c r="G120" s="13">
        <f>'Erwachsene-DOSB 2020'!W28*$BC$77</f>
        <v>16.650000000000002</v>
      </c>
      <c r="H120" s="12">
        <f>'Erwachsene-DOSB 2020'!X28*$BC$77</f>
        <v>19.350000000000001</v>
      </c>
      <c r="I120" s="15">
        <f>'Erwachsene-DOSB 2020'!Y28*$BC$77</f>
        <v>21.6</v>
      </c>
      <c r="J120" s="59">
        <f>'Erwachsene-DOSB 2020'!Z28*$BC$77</f>
        <v>14.85</v>
      </c>
      <c r="K120" s="12">
        <f>'Erwachsene-DOSB 2020'!AA28*$BC$77</f>
        <v>18</v>
      </c>
      <c r="L120" s="15">
        <f>'Erwachsene-DOSB 2020'!AB28*$BC$77</f>
        <v>20.7</v>
      </c>
      <c r="M120" s="59">
        <f>'Erwachsene-DOSB 2020'!AC28*$BC$77</f>
        <v>13.950000000000001</v>
      </c>
      <c r="N120" s="12">
        <f>'Erwachsene-DOSB 2020'!AD28*$BC$77</f>
        <v>17.100000000000001</v>
      </c>
      <c r="O120" s="15">
        <f>'Erwachsene-DOSB 2020'!AE28*$BC$77</f>
        <v>19.8</v>
      </c>
      <c r="P120" s="59">
        <f>'Erwachsene-DOSB 2020'!AF28*$BC$77</f>
        <v>13.05</v>
      </c>
      <c r="Q120" s="12">
        <f>'Erwachsene-DOSB 2020'!AG28*$BC$77</f>
        <v>16.2</v>
      </c>
      <c r="R120" s="15">
        <f>'Erwachsene-DOSB 2020'!AH28*$BC$77</f>
        <v>18.900000000000002</v>
      </c>
      <c r="S120" s="59">
        <f>'Erwachsene-DOSB 2020'!AI28*$BC$77</f>
        <v>12.15</v>
      </c>
      <c r="T120" s="12">
        <f>'Erwachsene-DOSB 2020'!AJ28*$BC$77</f>
        <v>15.3</v>
      </c>
      <c r="U120" s="15">
        <f>'Erwachsene-DOSB 2020'!AK28*$BC$77</f>
        <v>18</v>
      </c>
      <c r="V120" s="59">
        <f>'Erwachsene-DOSB 2020'!AL28*$BC$77</f>
        <v>11.700000000000001</v>
      </c>
      <c r="W120" s="12">
        <f>'Erwachsene-DOSB 2020'!AM28*$BC$77</f>
        <v>14.85</v>
      </c>
      <c r="X120" s="15">
        <f>'Erwachsene-DOSB 2020'!AN28*$BC$77</f>
        <v>17.55</v>
      </c>
      <c r="Y120" s="182"/>
      <c r="Z120" s="188"/>
      <c r="AB120" s="902"/>
      <c r="AC120"/>
      <c r="AD120" s="845"/>
      <c r="AE120" s="796"/>
      <c r="AF120" s="106" t="s">
        <v>21</v>
      </c>
      <c r="AG120" s="2" t="s">
        <v>520</v>
      </c>
      <c r="AH120" s="13">
        <f>'Erwachsene-DOSB 2020'!W61*$BC$77</f>
        <v>24.3</v>
      </c>
      <c r="AI120" s="12">
        <f>'Erwachsene-DOSB 2020'!X61*$BC$77</f>
        <v>28.8</v>
      </c>
      <c r="AJ120" s="15">
        <f>'Erwachsene-DOSB 2020'!Y61*$BC$77</f>
        <v>33.75</v>
      </c>
      <c r="AK120" s="59">
        <f>'Erwachsene-DOSB 2020'!Z61*$BC$77</f>
        <v>22.95</v>
      </c>
      <c r="AL120" s="12">
        <f>'Erwachsene-DOSB 2020'!AA61*$BC$77</f>
        <v>27.900000000000002</v>
      </c>
      <c r="AM120" s="15">
        <f>'Erwachsene-DOSB 2020'!AB61*$BC$77</f>
        <v>32.85</v>
      </c>
      <c r="AN120" s="59">
        <f>'Erwachsene-DOSB 2020'!AC61*$BC$77</f>
        <v>21.150000000000002</v>
      </c>
      <c r="AO120" s="12">
        <f>'Erwachsene-DOSB 2020'!AD61*$BC$77</f>
        <v>26.1</v>
      </c>
      <c r="AP120" s="15">
        <f>'Erwachsene-DOSB 2020'!AE61*$BC$77</f>
        <v>31.5</v>
      </c>
      <c r="AQ120" s="59">
        <f>'Erwachsene-DOSB 2020'!AF61*$BC$77</f>
        <v>20.25</v>
      </c>
      <c r="AR120" s="12">
        <f>'Erwachsene-DOSB 2020'!AG61*$BC$77</f>
        <v>25.2</v>
      </c>
      <c r="AS120" s="15">
        <f>'Erwachsene-DOSB 2020'!AH61*$BC$77</f>
        <v>30.6</v>
      </c>
      <c r="AT120" s="59">
        <f>'Erwachsene-DOSB 2020'!AI61*$BC$77</f>
        <v>18</v>
      </c>
      <c r="AU120" s="12">
        <f>'Erwachsene-DOSB 2020'!AJ61*$BC$77</f>
        <v>22.95</v>
      </c>
      <c r="AV120" s="15">
        <f>'Erwachsene-DOSB 2020'!AK61*$BC$77</f>
        <v>27.45</v>
      </c>
      <c r="AW120" s="59">
        <f>'Erwachsene-DOSB 2020'!AL61*$BC$77</f>
        <v>16.650000000000002</v>
      </c>
      <c r="AX120" s="12">
        <f>'Erwachsene-DOSB 2020'!AM61*$BC$77</f>
        <v>21.6</v>
      </c>
      <c r="AY120" s="15">
        <f>'Erwachsene-DOSB 2020'!AN61*$BC$77</f>
        <v>26.1</v>
      </c>
      <c r="AZ120" s="182"/>
      <c r="BA120" s="188"/>
    </row>
    <row r="121" spans="1:53" ht="18.600000000000001" customHeight="1" x14ac:dyDescent="0.2">
      <c r="A121" s="902"/>
      <c r="B121"/>
      <c r="C121" s="845"/>
      <c r="D121" s="796"/>
      <c r="E121" s="798" t="s">
        <v>22</v>
      </c>
      <c r="F121" s="793" t="s">
        <v>159</v>
      </c>
      <c r="G121" s="782" t="s">
        <v>425</v>
      </c>
      <c r="H121" s="783"/>
      <c r="I121" s="783"/>
      <c r="J121" s="783"/>
      <c r="K121" s="783"/>
      <c r="L121" s="783"/>
      <c r="M121" s="783"/>
      <c r="N121" s="783"/>
      <c r="O121" s="783"/>
      <c r="P121" s="783"/>
      <c r="Q121" s="783"/>
      <c r="R121" s="783"/>
      <c r="S121" s="783"/>
      <c r="T121" s="783"/>
      <c r="U121" s="784"/>
      <c r="V121" s="783" t="s">
        <v>424</v>
      </c>
      <c r="W121" s="783"/>
      <c r="X121" s="784"/>
      <c r="Y121" s="182"/>
      <c r="Z121" s="188"/>
      <c r="AB121" s="902"/>
      <c r="AC121"/>
      <c r="AD121" s="845"/>
      <c r="AE121" s="796"/>
      <c r="AF121" s="798" t="s">
        <v>22</v>
      </c>
      <c r="AG121" s="793" t="s">
        <v>159</v>
      </c>
      <c r="AH121" s="782" t="s">
        <v>425</v>
      </c>
      <c r="AI121" s="783"/>
      <c r="AJ121" s="783"/>
      <c r="AK121" s="783"/>
      <c r="AL121" s="783"/>
      <c r="AM121" s="783"/>
      <c r="AN121" s="783"/>
      <c r="AO121" s="783"/>
      <c r="AP121" s="783"/>
      <c r="AQ121" s="783"/>
      <c r="AR121" s="783"/>
      <c r="AS121" s="783"/>
      <c r="AT121" s="783"/>
      <c r="AU121" s="783"/>
      <c r="AV121" s="784"/>
      <c r="AW121" s="783" t="s">
        <v>424</v>
      </c>
      <c r="AX121" s="783"/>
      <c r="AY121" s="784"/>
      <c r="AZ121" s="182"/>
      <c r="BA121" s="188"/>
    </row>
    <row r="122" spans="1:53" ht="18.600000000000001" customHeight="1" thickBot="1" x14ac:dyDescent="0.25">
      <c r="A122" s="902"/>
      <c r="B122"/>
      <c r="C122" s="845"/>
      <c r="D122" s="796"/>
      <c r="E122" s="792"/>
      <c r="F122" s="794"/>
      <c r="G122" s="42">
        <v>10</v>
      </c>
      <c r="H122" s="43">
        <v>15</v>
      </c>
      <c r="I122" s="135">
        <v>20</v>
      </c>
      <c r="J122" s="42">
        <v>10</v>
      </c>
      <c r="K122" s="43">
        <v>15</v>
      </c>
      <c r="L122" s="135">
        <v>20</v>
      </c>
      <c r="M122" s="42">
        <v>10</v>
      </c>
      <c r="N122" s="43">
        <v>15</v>
      </c>
      <c r="O122" s="135">
        <v>20</v>
      </c>
      <c r="P122" s="42">
        <v>10</v>
      </c>
      <c r="Q122" s="43">
        <v>15</v>
      </c>
      <c r="R122" s="135">
        <v>20</v>
      </c>
      <c r="S122" s="42">
        <v>10</v>
      </c>
      <c r="T122" s="43">
        <v>15</v>
      </c>
      <c r="U122" s="135">
        <v>20</v>
      </c>
      <c r="V122" s="42">
        <v>10</v>
      </c>
      <c r="W122" s="43">
        <v>15</v>
      </c>
      <c r="X122" s="135">
        <v>20</v>
      </c>
      <c r="Y122" s="186"/>
      <c r="Z122" s="187"/>
      <c r="AB122" s="902"/>
      <c r="AC122"/>
      <c r="AD122" s="845"/>
      <c r="AE122" s="796"/>
      <c r="AF122" s="792"/>
      <c r="AG122" s="794"/>
      <c r="AH122" s="42">
        <v>10</v>
      </c>
      <c r="AI122" s="43">
        <v>15</v>
      </c>
      <c r="AJ122" s="135">
        <v>20</v>
      </c>
      <c r="AK122" s="42">
        <v>10</v>
      </c>
      <c r="AL122" s="43">
        <v>15</v>
      </c>
      <c r="AM122" s="135">
        <v>20</v>
      </c>
      <c r="AN122" s="42">
        <v>10</v>
      </c>
      <c r="AO122" s="43">
        <v>15</v>
      </c>
      <c r="AP122" s="135">
        <v>20</v>
      </c>
      <c r="AQ122" s="42">
        <v>10</v>
      </c>
      <c r="AR122" s="43">
        <v>15</v>
      </c>
      <c r="AS122" s="135">
        <v>20</v>
      </c>
      <c r="AT122" s="42">
        <v>10</v>
      </c>
      <c r="AU122" s="43">
        <v>15</v>
      </c>
      <c r="AV122" s="135">
        <v>20</v>
      </c>
      <c r="AW122" s="42">
        <v>10</v>
      </c>
      <c r="AX122" s="43">
        <v>15</v>
      </c>
      <c r="AY122" s="135">
        <v>20</v>
      </c>
      <c r="AZ122" s="186"/>
      <c r="BA122" s="187"/>
    </row>
    <row r="123" spans="1:53" ht="18.75" thickBot="1" x14ac:dyDescent="0.3">
      <c r="A123" s="853" t="s">
        <v>495</v>
      </c>
      <c r="B123"/>
      <c r="C123" s="905" t="s">
        <v>51</v>
      </c>
      <c r="D123" s="906"/>
      <c r="E123" s="907"/>
      <c r="F123" s="907"/>
      <c r="G123" s="907" t="s">
        <v>616</v>
      </c>
      <c r="H123" s="907"/>
      <c r="I123" s="907"/>
      <c r="J123" s="907"/>
      <c r="K123" s="907"/>
      <c r="L123" s="907"/>
      <c r="M123" s="907"/>
      <c r="N123" s="907"/>
      <c r="O123" s="907"/>
      <c r="P123" s="907"/>
      <c r="Q123" s="907"/>
      <c r="R123" s="908" t="s">
        <v>52</v>
      </c>
      <c r="S123" s="908"/>
      <c r="T123" s="908"/>
      <c r="U123" s="908"/>
      <c r="V123" s="908"/>
      <c r="W123" s="908"/>
      <c r="X123" s="908"/>
      <c r="Y123" s="802" t="s">
        <v>53</v>
      </c>
      <c r="Z123" s="803"/>
      <c r="AB123" s="853" t="s">
        <v>495</v>
      </c>
      <c r="AC123"/>
      <c r="AD123" s="905" t="s">
        <v>51</v>
      </c>
      <c r="AE123" s="906"/>
      <c r="AF123" s="907"/>
      <c r="AG123" s="907"/>
      <c r="AH123" s="907" t="s">
        <v>616</v>
      </c>
      <c r="AI123" s="907"/>
      <c r="AJ123" s="907"/>
      <c r="AK123" s="907"/>
      <c r="AL123" s="907"/>
      <c r="AM123" s="907"/>
      <c r="AN123" s="907"/>
      <c r="AO123" s="907"/>
      <c r="AP123" s="907"/>
      <c r="AQ123" s="907"/>
      <c r="AR123" s="907"/>
      <c r="AS123" s="908" t="s">
        <v>52</v>
      </c>
      <c r="AT123" s="908"/>
      <c r="AU123" s="908"/>
      <c r="AV123" s="908"/>
      <c r="AW123" s="908"/>
      <c r="AX123" s="908"/>
      <c r="AY123" s="908"/>
      <c r="AZ123" s="802" t="s">
        <v>53</v>
      </c>
      <c r="BA123" s="803"/>
    </row>
    <row r="124" spans="1:53" ht="13.5" thickBot="1" x14ac:dyDescent="0.25">
      <c r="A124" s="853"/>
      <c r="B124"/>
      <c r="C124" s="914" t="s">
        <v>585</v>
      </c>
      <c r="D124" s="915"/>
      <c r="E124" s="915"/>
      <c r="F124" s="915"/>
      <c r="G124" s="915"/>
      <c r="H124" s="915"/>
      <c r="I124" s="916"/>
      <c r="J124" s="917" t="s">
        <v>68</v>
      </c>
      <c r="K124" s="918"/>
      <c r="L124" s="918"/>
      <c r="M124" s="918"/>
      <c r="N124" s="918"/>
      <c r="O124" s="918"/>
      <c r="P124" s="918"/>
      <c r="Q124" s="919"/>
      <c r="R124" s="920" t="s">
        <v>69</v>
      </c>
      <c r="S124" s="921"/>
      <c r="T124" s="921"/>
      <c r="U124" s="921"/>
      <c r="V124" s="921"/>
      <c r="W124" s="921"/>
      <c r="X124" s="922"/>
      <c r="Y124" s="75" t="s">
        <v>70</v>
      </c>
      <c r="Z124" s="76"/>
      <c r="AB124" s="853"/>
      <c r="AC124"/>
      <c r="AD124" s="914" t="s">
        <v>585</v>
      </c>
      <c r="AE124" s="915"/>
      <c r="AF124" s="915"/>
      <c r="AG124" s="915"/>
      <c r="AH124" s="915"/>
      <c r="AI124" s="915"/>
      <c r="AJ124" s="916"/>
      <c r="AK124" s="917" t="s">
        <v>68</v>
      </c>
      <c r="AL124" s="918"/>
      <c r="AM124" s="918"/>
      <c r="AN124" s="918"/>
      <c r="AO124" s="918"/>
      <c r="AP124" s="918"/>
      <c r="AQ124" s="918"/>
      <c r="AR124" s="919"/>
      <c r="AS124" s="920" t="s">
        <v>69</v>
      </c>
      <c r="AT124" s="921"/>
      <c r="AU124" s="921"/>
      <c r="AV124" s="921"/>
      <c r="AW124" s="921"/>
      <c r="AX124" s="921"/>
      <c r="AY124" s="922"/>
      <c r="AZ124" s="75" t="s">
        <v>70</v>
      </c>
      <c r="BA124" s="76"/>
    </row>
    <row r="125" spans="1:53" ht="15" customHeight="1" thickBot="1" x14ac:dyDescent="0.3">
      <c r="A125" s="853"/>
      <c r="B125" s="44"/>
      <c r="C125" s="909" t="s">
        <v>71</v>
      </c>
      <c r="D125" s="910"/>
      <c r="E125" s="910"/>
      <c r="F125" s="910"/>
      <c r="G125" s="910"/>
      <c r="H125" s="910"/>
      <c r="I125" s="77"/>
      <c r="J125" s="911"/>
      <c r="K125" s="912"/>
      <c r="L125" s="912"/>
      <c r="M125" s="912"/>
      <c r="N125" s="912"/>
      <c r="O125" s="912"/>
      <c r="P125" s="912"/>
      <c r="Q125" s="913"/>
      <c r="R125" s="898" t="s">
        <v>72</v>
      </c>
      <c r="S125" s="899"/>
      <c r="T125" s="810"/>
      <c r="U125" s="810"/>
      <c r="V125" s="810"/>
      <c r="W125" s="810"/>
      <c r="X125" s="811"/>
      <c r="Y125" s="75" t="s">
        <v>73</v>
      </c>
      <c r="Z125" s="78" t="s">
        <v>54</v>
      </c>
      <c r="AB125" s="853"/>
      <c r="AC125" s="44"/>
      <c r="AD125" s="909" t="s">
        <v>71</v>
      </c>
      <c r="AE125" s="910"/>
      <c r="AF125" s="910"/>
      <c r="AG125" s="910"/>
      <c r="AH125" s="910"/>
      <c r="AI125" s="910"/>
      <c r="AJ125" s="77"/>
      <c r="AK125" s="911"/>
      <c r="AL125" s="912"/>
      <c r="AM125" s="912"/>
      <c r="AN125" s="912"/>
      <c r="AO125" s="912"/>
      <c r="AP125" s="912"/>
      <c r="AQ125" s="912"/>
      <c r="AR125" s="913"/>
      <c r="AS125" s="898" t="s">
        <v>72</v>
      </c>
      <c r="AT125" s="899"/>
      <c r="AU125" s="810"/>
      <c r="AV125" s="810"/>
      <c r="AW125" s="810"/>
      <c r="AX125" s="810"/>
      <c r="AY125" s="811"/>
      <c r="AZ125" s="75" t="s">
        <v>73</v>
      </c>
      <c r="BA125" s="78" t="s">
        <v>54</v>
      </c>
    </row>
    <row r="126" spans="1:53" ht="13.5" thickBot="1" x14ac:dyDescent="0.25">
      <c r="A126" s="853"/>
      <c r="B126"/>
      <c r="C126" s="812" t="s">
        <v>74</v>
      </c>
      <c r="D126" s="813"/>
      <c r="E126" s="813"/>
      <c r="F126" s="813"/>
      <c r="G126" s="813"/>
      <c r="H126" s="813"/>
      <c r="I126" s="77"/>
      <c r="J126" s="807"/>
      <c r="K126" s="808"/>
      <c r="L126" s="808"/>
      <c r="M126" s="808"/>
      <c r="N126" s="808"/>
      <c r="O126" s="808"/>
      <c r="P126" s="808"/>
      <c r="Q126" s="809"/>
      <c r="R126" s="898" t="s">
        <v>75</v>
      </c>
      <c r="S126" s="899"/>
      <c r="T126" s="810"/>
      <c r="U126" s="810"/>
      <c r="V126" s="810"/>
      <c r="W126" s="810"/>
      <c r="X126" s="811"/>
      <c r="Y126" s="75" t="s">
        <v>76</v>
      </c>
      <c r="Z126" s="79"/>
      <c r="AB126" s="853"/>
      <c r="AC126"/>
      <c r="AD126" s="812" t="s">
        <v>74</v>
      </c>
      <c r="AE126" s="813"/>
      <c r="AF126" s="813"/>
      <c r="AG126" s="813"/>
      <c r="AH126" s="813"/>
      <c r="AI126" s="813"/>
      <c r="AJ126" s="77"/>
      <c r="AK126" s="807"/>
      <c r="AL126" s="808"/>
      <c r="AM126" s="808"/>
      <c r="AN126" s="808"/>
      <c r="AO126" s="808"/>
      <c r="AP126" s="808"/>
      <c r="AQ126" s="808"/>
      <c r="AR126" s="809"/>
      <c r="AS126" s="898" t="s">
        <v>75</v>
      </c>
      <c r="AT126" s="899"/>
      <c r="AU126" s="810"/>
      <c r="AV126" s="810"/>
      <c r="AW126" s="810"/>
      <c r="AX126" s="810"/>
      <c r="AY126" s="811"/>
      <c r="AZ126" s="75" t="s">
        <v>76</v>
      </c>
      <c r="BA126" s="79"/>
    </row>
    <row r="127" spans="1:53" ht="13.5" thickBot="1" x14ac:dyDescent="0.25">
      <c r="A127" s="853"/>
      <c r="B127"/>
      <c r="C127" s="812" t="s">
        <v>518</v>
      </c>
      <c r="D127" s="813"/>
      <c r="E127" s="813"/>
      <c r="F127" s="813"/>
      <c r="G127" s="813"/>
      <c r="H127" s="813"/>
      <c r="I127" s="77"/>
      <c r="J127" s="814"/>
      <c r="K127" s="815"/>
      <c r="L127" s="815"/>
      <c r="M127" s="815"/>
      <c r="N127" s="815"/>
      <c r="O127" s="815"/>
      <c r="P127" s="815"/>
      <c r="Q127" s="816"/>
      <c r="R127" s="898" t="s">
        <v>77</v>
      </c>
      <c r="S127" s="899"/>
      <c r="T127" s="810"/>
      <c r="U127" s="810"/>
      <c r="V127" s="810"/>
      <c r="W127" s="810"/>
      <c r="X127" s="811"/>
      <c r="Y127" s="75" t="s">
        <v>78</v>
      </c>
      <c r="Z127" s="79"/>
      <c r="AB127" s="853"/>
      <c r="AC127"/>
      <c r="AD127" s="812" t="s">
        <v>518</v>
      </c>
      <c r="AE127" s="813"/>
      <c r="AF127" s="813"/>
      <c r="AG127" s="813"/>
      <c r="AH127" s="813"/>
      <c r="AI127" s="813"/>
      <c r="AJ127" s="77"/>
      <c r="AK127" s="814"/>
      <c r="AL127" s="815"/>
      <c r="AM127" s="815"/>
      <c r="AN127" s="815"/>
      <c r="AO127" s="815"/>
      <c r="AP127" s="815"/>
      <c r="AQ127" s="815"/>
      <c r="AR127" s="816"/>
      <c r="AS127" s="898" t="s">
        <v>77</v>
      </c>
      <c r="AT127" s="899"/>
      <c r="AU127" s="810"/>
      <c r="AV127" s="810"/>
      <c r="AW127" s="810"/>
      <c r="AX127" s="810"/>
      <c r="AY127" s="811"/>
      <c r="AZ127" s="75" t="s">
        <v>78</v>
      </c>
      <c r="BA127" s="79"/>
    </row>
    <row r="128" spans="1:53" ht="13.5" thickBot="1" x14ac:dyDescent="0.25">
      <c r="A128" s="853"/>
      <c r="B128"/>
      <c r="C128" s="812" t="s">
        <v>586</v>
      </c>
      <c r="D128" s="813"/>
      <c r="E128" s="813"/>
      <c r="F128" s="813"/>
      <c r="G128" s="813"/>
      <c r="H128" s="813"/>
      <c r="I128" s="77"/>
      <c r="J128" s="80"/>
      <c r="K128" s="80"/>
      <c r="L128" s="80"/>
      <c r="M128" s="80"/>
      <c r="N128" s="80"/>
      <c r="O128" s="80"/>
      <c r="P128" s="80"/>
      <c r="Q128" s="80"/>
      <c r="R128" s="872" t="s">
        <v>79</v>
      </c>
      <c r="S128" s="873"/>
      <c r="T128" s="874"/>
      <c r="U128" s="874"/>
      <c r="V128" s="874"/>
      <c r="W128" s="874"/>
      <c r="X128" s="875"/>
      <c r="Y128" s="81"/>
      <c r="Z128" s="82"/>
      <c r="AB128" s="853"/>
      <c r="AC128"/>
      <c r="AD128" s="812" t="s">
        <v>586</v>
      </c>
      <c r="AE128" s="813"/>
      <c r="AF128" s="813"/>
      <c r="AG128" s="813"/>
      <c r="AH128" s="813"/>
      <c r="AI128" s="813"/>
      <c r="AJ128" s="77"/>
      <c r="AK128" s="80"/>
      <c r="AL128" s="80"/>
      <c r="AM128" s="80"/>
      <c r="AN128" s="80"/>
      <c r="AO128" s="80"/>
      <c r="AP128" s="80"/>
      <c r="AQ128" s="80"/>
      <c r="AR128" s="80"/>
      <c r="AS128" s="872" t="s">
        <v>79</v>
      </c>
      <c r="AT128" s="873"/>
      <c r="AU128" s="874"/>
      <c r="AV128" s="874"/>
      <c r="AW128" s="874"/>
      <c r="AX128" s="874"/>
      <c r="AY128" s="875"/>
      <c r="AZ128" s="81"/>
      <c r="BA128" s="82"/>
    </row>
    <row r="129" spans="1:53" ht="15" x14ac:dyDescent="0.2">
      <c r="A129" s="904">
        <f>A86+1</f>
        <v>68</v>
      </c>
      <c r="B129"/>
      <c r="C129" s="841" t="s">
        <v>587</v>
      </c>
      <c r="D129" s="813"/>
      <c r="E129" s="813"/>
      <c r="F129" s="813"/>
      <c r="G129" s="813"/>
      <c r="H129" s="813"/>
      <c r="I129" s="77"/>
      <c r="U129" s="45"/>
      <c r="W129" s="781" t="s">
        <v>661</v>
      </c>
      <c r="X129" s="781"/>
      <c r="Y129" s="781"/>
      <c r="Z129" s="781"/>
      <c r="AB129" s="904">
        <f>AB86+1</f>
        <v>71</v>
      </c>
      <c r="AC129"/>
      <c r="AD129" s="841" t="s">
        <v>587</v>
      </c>
      <c r="AE129" s="813"/>
      <c r="AF129" s="813"/>
      <c r="AG129" s="813"/>
      <c r="AH129" s="813"/>
      <c r="AI129" s="813"/>
      <c r="AJ129" s="77"/>
      <c r="AV129" s="45"/>
      <c r="AX129" s="781" t="s">
        <v>662</v>
      </c>
      <c r="AY129" s="781"/>
      <c r="AZ129" s="781"/>
      <c r="BA129" s="781"/>
    </row>
    <row r="130" spans="1:53" ht="13.5" thickBot="1" x14ac:dyDescent="0.25">
      <c r="A130" s="904"/>
      <c r="B130"/>
      <c r="C130" s="804" t="s">
        <v>80</v>
      </c>
      <c r="D130" s="805"/>
      <c r="E130" s="805"/>
      <c r="F130" s="805"/>
      <c r="G130" s="805"/>
      <c r="H130" s="805"/>
      <c r="I130" s="806"/>
      <c r="W130" s="781"/>
      <c r="X130" s="781"/>
      <c r="Y130" s="781"/>
      <c r="Z130" s="781"/>
      <c r="AB130" s="904"/>
      <c r="AC130"/>
      <c r="AD130" s="804" t="s">
        <v>80</v>
      </c>
      <c r="AE130" s="805"/>
      <c r="AF130" s="805"/>
      <c r="AG130" s="805"/>
      <c r="AH130" s="805"/>
      <c r="AI130" s="805"/>
      <c r="AJ130" s="806"/>
      <c r="AX130" s="781"/>
      <c r="AY130" s="781"/>
      <c r="AZ130" s="781"/>
      <c r="BA130" s="781"/>
    </row>
    <row r="132" spans="1:53" ht="13.5" thickBot="1" x14ac:dyDescent="0.25"/>
    <row r="133" spans="1:53" ht="18" customHeight="1" x14ac:dyDescent="0.25">
      <c r="A133" s="930" t="s">
        <v>496</v>
      </c>
      <c r="B133"/>
      <c r="C133" s="932" t="s">
        <v>584</v>
      </c>
      <c r="D133" s="933"/>
      <c r="E133" s="933"/>
      <c r="F133" s="933"/>
      <c r="G133" s="933"/>
      <c r="H133" s="933"/>
      <c r="I133" s="933"/>
      <c r="J133" s="933"/>
      <c r="K133" s="933"/>
      <c r="L133" s="934"/>
      <c r="M133" s="935" t="s">
        <v>142</v>
      </c>
      <c r="N133" s="935"/>
      <c r="O133" s="935"/>
      <c r="P133" s="935"/>
      <c r="Q133" s="935"/>
      <c r="R133" s="935"/>
      <c r="S133" s="935"/>
      <c r="T133" s="935"/>
      <c r="U133" s="935"/>
      <c r="V133" s="935"/>
      <c r="W133" s="935"/>
      <c r="X133" s="935"/>
      <c r="Y133" s="935"/>
      <c r="Z133" s="1" t="s">
        <v>749</v>
      </c>
      <c r="AB133" s="930" t="s">
        <v>496</v>
      </c>
      <c r="AC133"/>
      <c r="AD133" s="932" t="s">
        <v>584</v>
      </c>
      <c r="AE133" s="933"/>
      <c r="AF133" s="933"/>
      <c r="AG133" s="933"/>
      <c r="AH133" s="933"/>
      <c r="AI133" s="933"/>
      <c r="AJ133" s="933"/>
      <c r="AK133" s="933"/>
      <c r="AL133" s="933"/>
      <c r="AM133" s="934"/>
      <c r="AN133" s="935" t="s">
        <v>145</v>
      </c>
      <c r="AO133" s="935"/>
      <c r="AP133" s="935"/>
      <c r="AQ133" s="935"/>
      <c r="AR133" s="935"/>
      <c r="AS133" s="935"/>
      <c r="AT133" s="935"/>
      <c r="AU133" s="935"/>
      <c r="AV133" s="935"/>
      <c r="AW133" s="935"/>
      <c r="AX133" s="935"/>
      <c r="AY133" s="935"/>
      <c r="AZ133" s="935"/>
      <c r="BA133" s="1" t="s">
        <v>749</v>
      </c>
    </row>
    <row r="134" spans="1:53" x14ac:dyDescent="0.2">
      <c r="A134" s="931"/>
      <c r="B134"/>
      <c r="C134" s="856" t="s">
        <v>1</v>
      </c>
      <c r="D134" s="857"/>
      <c r="E134" s="857"/>
      <c r="F134" s="857"/>
      <c r="G134" s="857"/>
      <c r="H134" s="857"/>
      <c r="I134" s="857"/>
      <c r="J134" s="857"/>
      <c r="K134" s="857"/>
      <c r="L134" s="858"/>
      <c r="M134" s="893" t="s">
        <v>2</v>
      </c>
      <c r="N134" s="893"/>
      <c r="O134" s="893"/>
      <c r="P134" s="893"/>
      <c r="Q134" s="893"/>
      <c r="R134" s="893"/>
      <c r="S134" s="893"/>
      <c r="T134" s="893"/>
      <c r="U134" s="893"/>
      <c r="V134" s="893"/>
      <c r="W134" s="893"/>
      <c r="X134" s="893"/>
      <c r="Y134" s="893" t="s">
        <v>55</v>
      </c>
      <c r="Z134" s="894"/>
      <c r="AB134" s="931"/>
      <c r="AC134"/>
      <c r="AD134" s="856" t="s">
        <v>1</v>
      </c>
      <c r="AE134" s="857"/>
      <c r="AF134" s="857"/>
      <c r="AG134" s="857"/>
      <c r="AH134" s="857"/>
      <c r="AI134" s="857"/>
      <c r="AJ134" s="857"/>
      <c r="AK134" s="857"/>
      <c r="AL134" s="857"/>
      <c r="AM134" s="858"/>
      <c r="AN134" s="893" t="s">
        <v>2</v>
      </c>
      <c r="AO134" s="893"/>
      <c r="AP134" s="893"/>
      <c r="AQ134" s="893"/>
      <c r="AR134" s="893"/>
      <c r="AS134" s="893"/>
      <c r="AT134" s="893"/>
      <c r="AU134" s="893"/>
      <c r="AV134" s="893"/>
      <c r="AW134" s="893"/>
      <c r="AX134" s="893"/>
      <c r="AY134" s="893"/>
      <c r="AZ134" s="893" t="s">
        <v>55</v>
      </c>
      <c r="BA134" s="894"/>
    </row>
    <row r="135" spans="1:53" x14ac:dyDescent="0.2">
      <c r="A135" s="931"/>
      <c r="B135"/>
      <c r="C135" s="856" t="s">
        <v>3</v>
      </c>
      <c r="D135" s="857"/>
      <c r="E135" s="857"/>
      <c r="F135" s="857"/>
      <c r="G135" s="857"/>
      <c r="H135" s="857"/>
      <c r="I135" s="857"/>
      <c r="J135" s="857"/>
      <c r="K135" s="857"/>
      <c r="L135" s="858"/>
      <c r="M135" s="893" t="s">
        <v>4</v>
      </c>
      <c r="N135" s="893"/>
      <c r="O135" s="893"/>
      <c r="P135" s="893"/>
      <c r="Q135" s="893"/>
      <c r="R135" s="893"/>
      <c r="S135" s="893"/>
      <c r="T135" s="893"/>
      <c r="U135" s="893"/>
      <c r="V135" s="893"/>
      <c r="W135" s="893"/>
      <c r="X135" s="893"/>
      <c r="Y135" s="893" t="s">
        <v>5</v>
      </c>
      <c r="Z135" s="894"/>
      <c r="AB135" s="931"/>
      <c r="AC135"/>
      <c r="AD135" s="856" t="s">
        <v>3</v>
      </c>
      <c r="AE135" s="857"/>
      <c r="AF135" s="857"/>
      <c r="AG135" s="857"/>
      <c r="AH135" s="857"/>
      <c r="AI135" s="857"/>
      <c r="AJ135" s="857"/>
      <c r="AK135" s="857"/>
      <c r="AL135" s="857"/>
      <c r="AM135" s="858"/>
      <c r="AN135" s="893" t="s">
        <v>4</v>
      </c>
      <c r="AO135" s="893"/>
      <c r="AP135" s="893"/>
      <c r="AQ135" s="893"/>
      <c r="AR135" s="893"/>
      <c r="AS135" s="893"/>
      <c r="AT135" s="893"/>
      <c r="AU135" s="893"/>
      <c r="AV135" s="893"/>
      <c r="AW135" s="893"/>
      <c r="AX135" s="893"/>
      <c r="AY135" s="893"/>
      <c r="AZ135" s="893" t="s">
        <v>5</v>
      </c>
      <c r="BA135" s="894"/>
    </row>
    <row r="136" spans="1:53" x14ac:dyDescent="0.2">
      <c r="A136" s="931"/>
      <c r="B136"/>
      <c r="C136" s="856" t="s">
        <v>56</v>
      </c>
      <c r="D136" s="867"/>
      <c r="E136" s="867"/>
      <c r="F136" s="868"/>
      <c r="G136" s="869" t="s">
        <v>57</v>
      </c>
      <c r="H136" s="870"/>
      <c r="I136" s="870"/>
      <c r="J136" s="870"/>
      <c r="K136" s="870"/>
      <c r="L136" s="870"/>
      <c r="M136" s="870"/>
      <c r="N136" s="870"/>
      <c r="O136" s="870"/>
      <c r="P136" s="870"/>
      <c r="Q136" s="870"/>
      <c r="R136" s="870"/>
      <c r="S136" s="870"/>
      <c r="T136" s="870"/>
      <c r="U136" s="870"/>
      <c r="V136" s="870"/>
      <c r="W136" s="870"/>
      <c r="X136" s="871"/>
      <c r="Y136" s="47"/>
      <c r="Z136" s="48"/>
      <c r="AB136" s="931"/>
      <c r="AC136"/>
      <c r="AD136" s="856" t="s">
        <v>56</v>
      </c>
      <c r="AE136" s="867"/>
      <c r="AF136" s="867"/>
      <c r="AG136" s="868"/>
      <c r="AH136" s="869" t="s">
        <v>57</v>
      </c>
      <c r="AI136" s="870"/>
      <c r="AJ136" s="870"/>
      <c r="AK136" s="870"/>
      <c r="AL136" s="870"/>
      <c r="AM136" s="870"/>
      <c r="AN136" s="870"/>
      <c r="AO136" s="870"/>
      <c r="AP136" s="870"/>
      <c r="AQ136" s="870"/>
      <c r="AR136" s="870"/>
      <c r="AS136" s="870"/>
      <c r="AT136" s="870"/>
      <c r="AU136" s="870"/>
      <c r="AV136" s="870"/>
      <c r="AW136" s="870"/>
      <c r="AX136" s="870"/>
      <c r="AY136" s="871"/>
      <c r="AZ136" s="47"/>
      <c r="BA136" s="48"/>
    </row>
    <row r="137" spans="1:53" ht="15.75" x14ac:dyDescent="0.25">
      <c r="A137" s="931"/>
      <c r="B137"/>
      <c r="C137" s="838" t="s">
        <v>508</v>
      </c>
      <c r="D137" s="839"/>
      <c r="E137" s="839"/>
      <c r="F137" s="840"/>
      <c r="G137" s="817" t="s">
        <v>617</v>
      </c>
      <c r="H137" s="818"/>
      <c r="I137" s="818"/>
      <c r="J137" s="818"/>
      <c r="K137" s="819"/>
      <c r="L137" s="851" t="s">
        <v>604</v>
      </c>
      <c r="M137" s="851"/>
      <c r="N137" s="851"/>
      <c r="O137" s="851"/>
      <c r="P137" s="851"/>
      <c r="Q137" s="851"/>
      <c r="R137" s="851"/>
      <c r="S137" s="851"/>
      <c r="T137" s="851"/>
      <c r="U137" s="851"/>
      <c r="V137" s="851"/>
      <c r="W137" s="851"/>
      <c r="X137" s="851"/>
      <c r="Y137" s="851"/>
      <c r="Z137" s="852"/>
      <c r="AB137" s="931"/>
      <c r="AC137"/>
      <c r="AD137" s="838" t="s">
        <v>508</v>
      </c>
      <c r="AE137" s="839"/>
      <c r="AF137" s="839"/>
      <c r="AG137" s="840"/>
      <c r="AH137" s="817" t="s">
        <v>617</v>
      </c>
      <c r="AI137" s="818"/>
      <c r="AJ137" s="818"/>
      <c r="AK137" s="818"/>
      <c r="AL137" s="819"/>
      <c r="AM137" s="851" t="s">
        <v>604</v>
      </c>
      <c r="AN137" s="851"/>
      <c r="AO137" s="851"/>
      <c r="AP137" s="851"/>
      <c r="AQ137" s="851"/>
      <c r="AR137" s="851"/>
      <c r="AS137" s="851"/>
      <c r="AT137" s="851"/>
      <c r="AU137" s="851"/>
      <c r="AV137" s="851"/>
      <c r="AW137" s="851"/>
      <c r="AX137" s="851"/>
      <c r="AY137" s="851"/>
      <c r="AZ137" s="851"/>
      <c r="BA137" s="852"/>
    </row>
    <row r="138" spans="1:53" ht="15.6" customHeight="1" x14ac:dyDescent="0.2">
      <c r="A138" s="931"/>
      <c r="B138"/>
      <c r="C138" s="856"/>
      <c r="D138" s="857"/>
      <c r="E138" s="857"/>
      <c r="F138" s="858"/>
      <c r="G138" s="817" t="s">
        <v>618</v>
      </c>
      <c r="H138" s="818"/>
      <c r="I138" s="818"/>
      <c r="J138" s="818"/>
      <c r="K138" s="819"/>
      <c r="L138" s="883" t="s">
        <v>6</v>
      </c>
      <c r="M138" s="883"/>
      <c r="N138" s="884"/>
      <c r="O138" s="884"/>
      <c r="P138" s="884"/>
      <c r="Q138" s="884"/>
      <c r="R138" s="883" t="s">
        <v>7</v>
      </c>
      <c r="S138" s="883"/>
      <c r="T138" s="883"/>
      <c r="U138" s="883"/>
      <c r="V138" s="883"/>
      <c r="W138" s="858" t="s">
        <v>689</v>
      </c>
      <c r="X138" s="893"/>
      <c r="Y138" s="893"/>
      <c r="Z138" s="894"/>
      <c r="AB138" s="931"/>
      <c r="AC138"/>
      <c r="AD138" s="856"/>
      <c r="AE138" s="857"/>
      <c r="AF138" s="857"/>
      <c r="AG138" s="858"/>
      <c r="AH138" s="817" t="s">
        <v>618</v>
      </c>
      <c r="AI138" s="818"/>
      <c r="AJ138" s="818"/>
      <c r="AK138" s="818"/>
      <c r="AL138" s="819"/>
      <c r="AM138" s="883" t="s">
        <v>6</v>
      </c>
      <c r="AN138" s="883"/>
      <c r="AO138" s="884"/>
      <c r="AP138" s="884"/>
      <c r="AQ138" s="884"/>
      <c r="AR138" s="884"/>
      <c r="AS138" s="883" t="s">
        <v>7</v>
      </c>
      <c r="AT138" s="883"/>
      <c r="AU138" s="883"/>
      <c r="AV138" s="883"/>
      <c r="AW138" s="883"/>
      <c r="AX138" s="858" t="s">
        <v>689</v>
      </c>
      <c r="AY138" s="893"/>
      <c r="AZ138" s="893"/>
      <c r="BA138" s="894"/>
    </row>
    <row r="139" spans="1:53" ht="16.5" thickBot="1" x14ac:dyDescent="0.3">
      <c r="A139" s="931"/>
      <c r="B139"/>
      <c r="C139" s="856"/>
      <c r="D139" s="857"/>
      <c r="E139" s="857"/>
      <c r="F139" s="858"/>
      <c r="G139" s="50"/>
      <c r="H139" s="51"/>
      <c r="I139" s="51"/>
      <c r="J139" s="51"/>
      <c r="K139" s="52"/>
      <c r="L139" s="846" t="s">
        <v>8</v>
      </c>
      <c r="M139" s="847"/>
      <c r="N139" s="848"/>
      <c r="O139" s="848"/>
      <c r="P139" s="848"/>
      <c r="Q139" s="849"/>
      <c r="R139" s="928"/>
      <c r="S139" s="928"/>
      <c r="T139" s="928"/>
      <c r="U139" s="928"/>
      <c r="V139" s="928"/>
      <c r="W139" s="895"/>
      <c r="X139" s="896"/>
      <c r="Y139" s="896"/>
      <c r="Z139" s="897"/>
      <c r="AB139" s="931"/>
      <c r="AC139"/>
      <c r="AD139" s="856"/>
      <c r="AE139" s="857"/>
      <c r="AF139" s="857"/>
      <c r="AG139" s="858"/>
      <c r="AH139" s="50"/>
      <c r="AI139" s="51"/>
      <c r="AJ139" s="51"/>
      <c r="AK139" s="51"/>
      <c r="AL139" s="52"/>
      <c r="AM139" s="846" t="s">
        <v>8</v>
      </c>
      <c r="AN139" s="847"/>
      <c r="AO139" s="848"/>
      <c r="AP139" s="848"/>
      <c r="AQ139" s="848"/>
      <c r="AR139" s="849"/>
      <c r="AS139" s="928"/>
      <c r="AT139" s="928"/>
      <c r="AU139" s="928"/>
      <c r="AV139" s="928"/>
      <c r="AW139" s="928"/>
      <c r="AX139" s="895"/>
      <c r="AY139" s="896"/>
      <c r="AZ139" s="896"/>
      <c r="BA139" s="897"/>
    </row>
    <row r="140" spans="1:53" ht="13.5" customHeight="1" thickBot="1" x14ac:dyDescent="0.25">
      <c r="A140" s="901" t="s">
        <v>750</v>
      </c>
      <c r="B140"/>
      <c r="C140" s="861"/>
      <c r="D140" s="862"/>
      <c r="E140" s="863"/>
      <c r="F140" s="820" t="s">
        <v>9</v>
      </c>
      <c r="G140" s="829" t="s">
        <v>88</v>
      </c>
      <c r="H140" s="835"/>
      <c r="I140" s="836"/>
      <c r="J140" s="829" t="s">
        <v>139</v>
      </c>
      <c r="K140" s="835"/>
      <c r="L140" s="836"/>
      <c r="M140" s="829" t="s">
        <v>140</v>
      </c>
      <c r="N140" s="830"/>
      <c r="O140" s="831"/>
      <c r="P140" s="829" t="s">
        <v>141</v>
      </c>
      <c r="Q140" s="830"/>
      <c r="R140" s="831"/>
      <c r="S140" s="829"/>
      <c r="T140" s="830"/>
      <c r="U140" s="831"/>
      <c r="V140" s="842"/>
      <c r="W140" s="830"/>
      <c r="X140" s="831"/>
      <c r="Y140" s="53" t="s">
        <v>10</v>
      </c>
      <c r="Z140" s="54" t="s">
        <v>60</v>
      </c>
      <c r="AB140" s="901" t="s">
        <v>750</v>
      </c>
      <c r="AC140"/>
      <c r="AD140" s="861"/>
      <c r="AE140" s="862"/>
      <c r="AF140" s="863"/>
      <c r="AG140" s="820" t="s">
        <v>9</v>
      </c>
      <c r="AH140" s="829" t="s">
        <v>88</v>
      </c>
      <c r="AI140" s="835"/>
      <c r="AJ140" s="836"/>
      <c r="AK140" s="829" t="s">
        <v>139</v>
      </c>
      <c r="AL140" s="835"/>
      <c r="AM140" s="836"/>
      <c r="AN140" s="829" t="s">
        <v>140</v>
      </c>
      <c r="AO140" s="830"/>
      <c r="AP140" s="831"/>
      <c r="AQ140" s="829" t="s">
        <v>141</v>
      </c>
      <c r="AR140" s="830"/>
      <c r="AS140" s="831"/>
      <c r="AT140" s="829"/>
      <c r="AU140" s="830"/>
      <c r="AV140" s="831"/>
      <c r="AW140" s="842"/>
      <c r="AX140" s="830"/>
      <c r="AY140" s="831"/>
      <c r="AZ140" s="53" t="s">
        <v>10</v>
      </c>
      <c r="BA140" s="54" t="s">
        <v>60</v>
      </c>
    </row>
    <row r="141" spans="1:53" ht="27" customHeight="1" thickBot="1" x14ac:dyDescent="0.25">
      <c r="A141" s="902"/>
      <c r="B141"/>
      <c r="C141" s="864"/>
      <c r="D141" s="865"/>
      <c r="E141" s="866"/>
      <c r="F141" s="821"/>
      <c r="G141" s="155" t="s">
        <v>493</v>
      </c>
      <c r="H141" s="156" t="s">
        <v>494</v>
      </c>
      <c r="I141" s="157" t="s">
        <v>516</v>
      </c>
      <c r="J141" s="155" t="s">
        <v>493</v>
      </c>
      <c r="K141" s="156" t="s">
        <v>494</v>
      </c>
      <c r="L141" s="157" t="s">
        <v>516</v>
      </c>
      <c r="M141" s="155" t="s">
        <v>493</v>
      </c>
      <c r="N141" s="156" t="s">
        <v>494</v>
      </c>
      <c r="O141" s="157" t="s">
        <v>516</v>
      </c>
      <c r="P141" s="155" t="s">
        <v>493</v>
      </c>
      <c r="Q141" s="156" t="s">
        <v>494</v>
      </c>
      <c r="R141" s="157" t="s">
        <v>516</v>
      </c>
      <c r="S141" s="155" t="s">
        <v>493</v>
      </c>
      <c r="T141" s="156" t="s">
        <v>494</v>
      </c>
      <c r="U141" s="157" t="s">
        <v>516</v>
      </c>
      <c r="V141" s="155" t="s">
        <v>493</v>
      </c>
      <c r="W141" s="156" t="s">
        <v>494</v>
      </c>
      <c r="X141" s="157" t="s">
        <v>516</v>
      </c>
      <c r="Y141" s="881" t="s">
        <v>15</v>
      </c>
      <c r="Z141" s="882"/>
      <c r="AB141" s="902"/>
      <c r="AC141"/>
      <c r="AD141" s="864"/>
      <c r="AE141" s="865"/>
      <c r="AF141" s="866"/>
      <c r="AG141" s="821"/>
      <c r="AH141" s="155" t="s">
        <v>493</v>
      </c>
      <c r="AI141" s="156" t="s">
        <v>494</v>
      </c>
      <c r="AJ141" s="157" t="s">
        <v>516</v>
      </c>
      <c r="AK141" s="155" t="s">
        <v>493</v>
      </c>
      <c r="AL141" s="156" t="s">
        <v>494</v>
      </c>
      <c r="AM141" s="157" t="s">
        <v>516</v>
      </c>
      <c r="AN141" s="155" t="s">
        <v>493</v>
      </c>
      <c r="AO141" s="156" t="s">
        <v>494</v>
      </c>
      <c r="AP141" s="157" t="s">
        <v>516</v>
      </c>
      <c r="AQ141" s="155" t="s">
        <v>493</v>
      </c>
      <c r="AR141" s="156" t="s">
        <v>494</v>
      </c>
      <c r="AS141" s="157" t="s">
        <v>516</v>
      </c>
      <c r="AT141" s="155" t="s">
        <v>493</v>
      </c>
      <c r="AU141" s="156" t="s">
        <v>494</v>
      </c>
      <c r="AV141" s="157" t="s">
        <v>516</v>
      </c>
      <c r="AW141" s="155" t="s">
        <v>493</v>
      </c>
      <c r="AX141" s="156" t="s">
        <v>494</v>
      </c>
      <c r="AY141" s="157" t="s">
        <v>516</v>
      </c>
      <c r="AZ141" s="881" t="s">
        <v>15</v>
      </c>
      <c r="BA141" s="882"/>
    </row>
    <row r="142" spans="1:53" ht="18.600000000000001" customHeight="1" x14ac:dyDescent="0.2">
      <c r="A142" s="902"/>
      <c r="B142"/>
      <c r="C142" s="843">
        <v>1</v>
      </c>
      <c r="D142" s="795" t="s">
        <v>64</v>
      </c>
      <c r="E142" s="601" t="s">
        <v>16</v>
      </c>
      <c r="F142" s="55" t="s">
        <v>31</v>
      </c>
      <c r="G142" s="98" t="str">
        <f>TEXT((TIME(0,LEFT('Erwachsene-DOSB 2020'!AO7,FIND(":",'Erwachsene-DOSB 2020'!AO7)-1),RIGHT('Erwachsene-DOSB 2020'!AO7,2)))*$BC$56,"[mm]:ss")</f>
        <v>37:03</v>
      </c>
      <c r="H142" s="99" t="str">
        <f>TEXT((TIME(0,LEFT('Erwachsene-DOSB 2020'!AP7,FIND(":",'Erwachsene-DOSB 2020'!AP7)-1),RIGHT('Erwachsene-DOSB 2020'!AP7,2)))*$BC$56,"[mm]:ss")</f>
        <v>33:09</v>
      </c>
      <c r="I142" s="100" t="str">
        <f>TEXT((TIME(0,LEFT('Erwachsene-DOSB 2020'!AQ7,FIND(":",'Erwachsene-DOSB 2020'!AQ7)-1),RIGHT('Erwachsene-DOSB 2020'!AQ7,2)))*$BC$56,"[mm]:ss")</f>
        <v>29:15</v>
      </c>
      <c r="J142" s="108" t="str">
        <f>TEXT((TIME(0,LEFT('Erwachsene-DOSB 2020'!AR7,FIND(":",'Erwachsene-DOSB 2020'!AR7)-1),RIGHT('Erwachsene-DOSB 2020'!AR7,2)))*$BC$56,"[mm]:ss")</f>
        <v>38:34</v>
      </c>
      <c r="K142" s="99" t="str">
        <f>TEXT((TIME(0,LEFT('Erwachsene-DOSB 2020'!AS7,FIND(":",'Erwachsene-DOSB 2020'!AS7)-1),RIGHT('Erwachsene-DOSB 2020'!AS7,2)))*$BC$56,"[mm]:ss")</f>
        <v>34:40</v>
      </c>
      <c r="L142" s="100" t="str">
        <f>TEXT((TIME(0,LEFT('Erwachsene-DOSB 2020'!AT7,FIND(":",'Erwachsene-DOSB 2020'!AT7)-1),RIGHT('Erwachsene-DOSB 2020'!AT7,2)))*$BC$56,"[mm]:ss")</f>
        <v>30:46</v>
      </c>
      <c r="M142" s="108" t="str">
        <f>TEXT((TIME(0,LEFT('Erwachsene-DOSB 2020'!AU7,FIND(":",'Erwachsene-DOSB 2020'!AU7)-1),RIGHT('Erwachsene-DOSB 2020'!AU7,2)))*$BC$56,"[mm]:ss")</f>
        <v>40:18</v>
      </c>
      <c r="N142" s="99" t="str">
        <f>TEXT((TIME(0,LEFT('Erwachsene-DOSB 2020'!AV7,FIND(":",'Erwachsene-DOSB 2020'!AV7)-1),RIGHT('Erwachsene-DOSB 2020'!AV7,2)))*$BC$56,"[mm]:ss")</f>
        <v>36:24</v>
      </c>
      <c r="O142" s="100" t="str">
        <f>TEXT((TIME(0,LEFT('Erwachsene-DOSB 2020'!AW7,FIND(":",'Erwachsene-DOSB 2020'!AW7)-1),RIGHT('Erwachsene-DOSB 2020'!AW7,2)))*$BC$56,"[mm]:ss")</f>
        <v>32:30</v>
      </c>
      <c r="P142" s="108" t="str">
        <f>TEXT((TIME(0,LEFT('Erwachsene-DOSB 2020'!AX7,FIND(":",'Erwachsene-DOSB 2020'!AX7)-1),RIGHT('Erwachsene-DOSB 2020'!AX7,2)))*$BC$56,"[mm]:ss")</f>
        <v>42:15</v>
      </c>
      <c r="Q142" s="99" t="str">
        <f>TEXT((TIME(0,LEFT('Erwachsene-DOSB 2020'!AY7,FIND(":",'Erwachsene-DOSB 2020'!AY7)-1),RIGHT('Erwachsene-DOSB 2020'!AY7,2)))*$BC$56,"[mm]:ss")</f>
        <v>38:21</v>
      </c>
      <c r="R142" s="100" t="str">
        <f>TEXT((TIME(0,LEFT('Erwachsene-DOSB 2020'!AZ7,FIND(":",'Erwachsene-DOSB 2020'!AZ7)-1),RIGHT('Erwachsene-DOSB 2020'!AZ7,2)))*$BC$56,"[mm]:ss")</f>
        <v>34:27</v>
      </c>
      <c r="S142" s="6"/>
      <c r="T142" s="8"/>
      <c r="U142" s="9"/>
      <c r="V142" s="56"/>
      <c r="W142" s="7"/>
      <c r="X142" s="9"/>
      <c r="Y142" s="180"/>
      <c r="Z142" s="181"/>
      <c r="AB142" s="902"/>
      <c r="AC142"/>
      <c r="AD142" s="843">
        <v>1</v>
      </c>
      <c r="AE142" s="795" t="s">
        <v>64</v>
      </c>
      <c r="AF142" s="601" t="s">
        <v>16</v>
      </c>
      <c r="AG142" s="55" t="s">
        <v>31</v>
      </c>
      <c r="AH142" s="98" t="str">
        <f>TEXT((TIME(0,LEFT('Erwachsene-DOSB 2020'!AO39,FIND(":",'Erwachsene-DOSB 2020'!AO39)-1),RIGHT('Erwachsene-DOSB 2020'!AO39,2)))*$BC$56,"[mm]:ss")</f>
        <v>33:48</v>
      </c>
      <c r="AI142" s="99" t="str">
        <f>TEXT((TIME(0,LEFT('Erwachsene-DOSB 2020'!AP39,FIND(":",'Erwachsene-DOSB 2020'!AP39)-1),RIGHT('Erwachsene-DOSB 2020'!AP39,2)))*$BC$56,"[mm]:ss")</f>
        <v>29:54</v>
      </c>
      <c r="AJ142" s="100" t="str">
        <f>TEXT((TIME(0,LEFT('Erwachsene-DOSB 2020'!AQ39,FIND(":",'Erwachsene-DOSB 2020'!AQ39)-1),RIGHT('Erwachsene-DOSB 2020'!AQ39,2)))*$BC$56,"[mm]:ss")</f>
        <v>26:00</v>
      </c>
      <c r="AK142" s="108" t="str">
        <f>TEXT((TIME(0,LEFT('Erwachsene-DOSB 2020'!AR39,FIND(":",'Erwachsene-DOSB 2020'!AR39)-1),RIGHT('Erwachsene-DOSB 2020'!AR39,2)))*$BC$56,"[mm]:ss")</f>
        <v>34:27</v>
      </c>
      <c r="AL142" s="99" t="str">
        <f>TEXT((TIME(0,LEFT('Erwachsene-DOSB 2020'!AS39,FIND(":",'Erwachsene-DOSB 2020'!AS39)-1),RIGHT('Erwachsene-DOSB 2020'!AS39,2)))*$BC$56,"[mm]:ss")</f>
        <v>30:33</v>
      </c>
      <c r="AM142" s="100" t="str">
        <f>TEXT((TIME(0,LEFT('Erwachsene-DOSB 2020'!AT39,FIND(":",'Erwachsene-DOSB 2020'!AT39)-1),RIGHT('Erwachsene-DOSB 2020'!AT39,2)))*$BC$56,"[mm]:ss")</f>
        <v>26:39</v>
      </c>
      <c r="AN142" s="108" t="str">
        <f>TEXT((TIME(0,LEFT('Erwachsene-DOSB 2020'!AU39,FIND(":",'Erwachsene-DOSB 2020'!AU39)-1),RIGHT('Erwachsene-DOSB 2020'!AU39,2)))*$BC$56,"[mm]:ss")</f>
        <v>35:45</v>
      </c>
      <c r="AO142" s="99" t="str">
        <f>TEXT((TIME(0,LEFT('Erwachsene-DOSB 2020'!AV39,FIND(":",'Erwachsene-DOSB 2020'!AV39)-1),RIGHT('Erwachsene-DOSB 2020'!AV39,2)))*$BC$56,"[mm]:ss")</f>
        <v>31:51</v>
      </c>
      <c r="AP142" s="100" t="str">
        <f>TEXT((TIME(0,LEFT('Erwachsene-DOSB 2020'!AW39,FIND(":",'Erwachsene-DOSB 2020'!AW39)-1),RIGHT('Erwachsene-DOSB 2020'!AW39,2)))*$BC$56,"[mm]:ss")</f>
        <v>27:57</v>
      </c>
      <c r="AQ142" s="108" t="str">
        <f>TEXT((TIME(0,LEFT('Erwachsene-DOSB 2020'!AX39,FIND(":",'Erwachsene-DOSB 2020'!AX39)-1),RIGHT('Erwachsene-DOSB 2020'!AX39,2)))*$BC$56,"[mm]:ss")</f>
        <v>38:47</v>
      </c>
      <c r="AR142" s="99" t="str">
        <f>TEXT((TIME(0,LEFT('Erwachsene-DOSB 2020'!AY39,FIND(":",'Erwachsene-DOSB 2020'!AY39)-1),RIGHT('Erwachsene-DOSB 2020'!AY39,2)))*$BC$56,"[mm]:ss")</f>
        <v>34:53</v>
      </c>
      <c r="AS142" s="100" t="str">
        <f>TEXT((TIME(0,LEFT('Erwachsene-DOSB 2020'!AZ39,FIND(":",'Erwachsene-DOSB 2020'!AZ39)-1),RIGHT('Erwachsene-DOSB 2020'!AZ39,2)))*$BC$56,"[mm]:ss")</f>
        <v>30:59</v>
      </c>
      <c r="AT142" s="6"/>
      <c r="AU142" s="8"/>
      <c r="AV142" s="9"/>
      <c r="AW142" s="56"/>
      <c r="AX142" s="7"/>
      <c r="AY142" s="9"/>
      <c r="AZ142" s="180"/>
      <c r="BA142" s="181"/>
    </row>
    <row r="143" spans="1:53" ht="18.600000000000001" customHeight="1" x14ac:dyDescent="0.2">
      <c r="A143" s="902"/>
      <c r="B143"/>
      <c r="C143" s="844"/>
      <c r="D143" s="796"/>
      <c r="E143" s="10" t="s">
        <v>17</v>
      </c>
      <c r="F143" s="58" t="s">
        <v>500</v>
      </c>
      <c r="G143" s="101" t="str">
        <f>TEXT((TIME(0,LEFT('Erwachsene-DOSB 2020'!AO8,FIND(":",'Erwachsene-DOSB 2020'!AO8)-1),RIGHT('Erwachsene-DOSB 2020'!AO8,2)))*$BC$57,"[mm]:ss")</f>
        <v>149:56</v>
      </c>
      <c r="H143" s="102" t="str">
        <f>TEXT((TIME(0,LEFT('Erwachsene-DOSB 2020'!AP8,FIND(":",'Erwachsene-DOSB 2020'!AP8)-1),RIGHT('Erwachsene-DOSB 2020'!AP8,2)))*$BC$57,"[mm]:ss")</f>
        <v>134:20</v>
      </c>
      <c r="I143" s="103" t="str">
        <f>TEXT((TIME(0,LEFT('Erwachsene-DOSB 2020'!AQ8,FIND(":",'Erwachsene-DOSB 2020'!AQ8)-1),RIGHT('Erwachsene-DOSB 2020'!AQ8,2)))*$BC$57,"[mm]:ss")</f>
        <v>118:44</v>
      </c>
      <c r="J143" s="109" t="str">
        <f>TEXT((TIME(0,LEFT('Erwachsene-DOSB 2020'!AR8,FIND(":",'Erwachsene-DOSB 2020'!AR8)-1),RIGHT('Erwachsene-DOSB 2020'!AR8,2)))*$BC$57,"[mm]:ss")</f>
        <v>159:02</v>
      </c>
      <c r="K143" s="102" t="str">
        <f>TEXT((TIME(0,LEFT('Erwachsene-DOSB 2020'!AS8,FIND(":",'Erwachsene-DOSB 2020'!AS8)-1),RIGHT('Erwachsene-DOSB 2020'!AS8,2)))*$BC$57,"[mm]:ss")</f>
        <v>143:26</v>
      </c>
      <c r="L143" s="103" t="str">
        <f>TEXT((TIME(0,LEFT('Erwachsene-DOSB 2020'!AT8,FIND(":",'Erwachsene-DOSB 2020'!AT8)-1),RIGHT('Erwachsene-DOSB 2020'!AT8,2)))*$BC$57,"[mm]:ss")</f>
        <v>127:50</v>
      </c>
      <c r="M143" s="109" t="str">
        <f>TEXT((TIME(0,LEFT('Erwachsene-DOSB 2020'!AU8,FIND(":",'Erwachsene-DOSB 2020'!AU8)-1),RIGHT('Erwachsene-DOSB 2020'!AU8,2)))*$BC$57,"[mm]:ss")</f>
        <v>167:55</v>
      </c>
      <c r="N143" s="102" t="str">
        <f>TEXT((TIME(0,LEFT('Erwachsene-DOSB 2020'!AV8,FIND(":",'Erwachsene-DOSB 2020'!AV8)-1),RIGHT('Erwachsene-DOSB 2020'!AV8,2)))*$BC$57,"[mm]:ss")</f>
        <v>152:19</v>
      </c>
      <c r="O143" s="103" t="str">
        <f>TEXT((TIME(0,LEFT('Erwachsene-DOSB 2020'!AW8,FIND(":",'Erwachsene-DOSB 2020'!AW8)-1),RIGHT('Erwachsene-DOSB 2020'!AW8,2)))*$BC$57,"[mm]:ss")</f>
        <v>136:43</v>
      </c>
      <c r="P143" s="109" t="str">
        <f>TEXT((TIME(0,LEFT('Erwachsene-DOSB 2020'!AX8,FIND(":",'Erwachsene-DOSB 2020'!AX8)-1),RIGHT('Erwachsene-DOSB 2020'!AX8,2)))*$BC$57,"[mm]:ss")</f>
        <v>177:27</v>
      </c>
      <c r="Q143" s="102" t="str">
        <f>TEXT((TIME(0,LEFT('Erwachsene-DOSB 2020'!AY8,FIND(":",'Erwachsene-DOSB 2020'!AY8)-1),RIGHT('Erwachsene-DOSB 2020'!AY8,2)))*$BC$57,"[mm]:ss")</f>
        <v>161:51</v>
      </c>
      <c r="R143" s="103" t="str">
        <f>TEXT((TIME(0,LEFT('Erwachsene-DOSB 2020'!AZ8,FIND(":",'Erwachsene-DOSB 2020'!AZ8)-1),RIGHT('Erwachsene-DOSB 2020'!AZ8,2)))*$BC$57,"[mm]:ss")</f>
        <v>146:15</v>
      </c>
      <c r="S143" s="13"/>
      <c r="T143" s="14"/>
      <c r="U143" s="15"/>
      <c r="V143" s="59"/>
      <c r="W143" s="12"/>
      <c r="X143" s="15"/>
      <c r="Y143" s="182"/>
      <c r="Z143" s="183"/>
      <c r="AB143" s="902"/>
      <c r="AC143"/>
      <c r="AD143" s="844"/>
      <c r="AE143" s="796"/>
      <c r="AF143" s="10" t="s">
        <v>17</v>
      </c>
      <c r="AG143" s="58" t="s">
        <v>500</v>
      </c>
      <c r="AH143" s="101" t="str">
        <f>TEXT((TIME(0,LEFT('Erwachsene-DOSB 2020'!AO40,FIND(":",'Erwachsene-DOSB 2020'!AO40)-1),RIGHT('Erwachsene-DOSB 2020'!AO40,2)))*$BC$57,"[mm]:ss")</f>
        <v>139:32</v>
      </c>
      <c r="AI143" s="102" t="str">
        <f>TEXT((TIME(0,LEFT('Erwachsene-DOSB 2020'!AP40,FIND(":",'Erwachsene-DOSB 2020'!AP40)-1),RIGHT('Erwachsene-DOSB 2020'!AP40,2)))*$BC$57,"[mm]:ss")</f>
        <v>123:56</v>
      </c>
      <c r="AJ143" s="103" t="str">
        <f>TEXT((TIME(0,LEFT('Erwachsene-DOSB 2020'!AQ40,FIND(":",'Erwachsene-DOSB 2020'!AQ40)-1),RIGHT('Erwachsene-DOSB 2020'!AQ40,2)))*$BC$57,"[mm]:ss")</f>
        <v>108:20</v>
      </c>
      <c r="AK143" s="109" t="str">
        <f>TEXT((TIME(0,LEFT('Erwachsene-DOSB 2020'!AR40,FIND(":",'Erwachsene-DOSB 2020'!AR40)-1),RIGHT('Erwachsene-DOSB 2020'!AR40,2)))*$BC$57,"[mm]:ss")</f>
        <v>147:07</v>
      </c>
      <c r="AL143" s="102" t="str">
        <f>TEXT((TIME(0,LEFT('Erwachsene-DOSB 2020'!AS40,FIND(":",'Erwachsene-DOSB 2020'!AS40)-1),RIGHT('Erwachsene-DOSB 2020'!AS40,2)))*$BC$57,"[mm]:ss")</f>
        <v>131:31</v>
      </c>
      <c r="AM143" s="103" t="str">
        <f>TEXT((TIME(0,LEFT('Erwachsene-DOSB 2020'!AT40,FIND(":",'Erwachsene-DOSB 2020'!AT40)-1),RIGHT('Erwachsene-DOSB 2020'!AT40,2)))*$BC$57,"[mm]:ss")</f>
        <v>115:55</v>
      </c>
      <c r="AN143" s="109" t="str">
        <f>TEXT((TIME(0,LEFT('Erwachsene-DOSB 2020'!AU40,FIND(":",'Erwachsene-DOSB 2020'!AU40)-1),RIGHT('Erwachsene-DOSB 2020'!AU40,2)))*$BC$57,"[mm]:ss")</f>
        <v>156:13</v>
      </c>
      <c r="AO143" s="102" t="str">
        <f>TEXT((TIME(0,LEFT('Erwachsene-DOSB 2020'!AV40,FIND(":",'Erwachsene-DOSB 2020'!AV40)-1),RIGHT('Erwachsene-DOSB 2020'!AV40,2)))*$BC$57,"[mm]:ss")</f>
        <v>140:37</v>
      </c>
      <c r="AP143" s="103" t="str">
        <f>TEXT((TIME(0,LEFT('Erwachsene-DOSB 2020'!AW40,FIND(":",'Erwachsene-DOSB 2020'!AW40)-1),RIGHT('Erwachsene-DOSB 2020'!AW40,2)))*$BC$57,"[mm]:ss")</f>
        <v>125:01</v>
      </c>
      <c r="AQ143" s="109" t="str">
        <f>TEXT((TIME(0,LEFT('Erwachsene-DOSB 2020'!AX40,FIND(":",'Erwachsene-DOSB 2020'!AX40)-1),RIGHT('Erwachsene-DOSB 2020'!AX40,2)))*$BC$57,"[mm]:ss")</f>
        <v>165:58</v>
      </c>
      <c r="AR143" s="102" t="str">
        <f>TEXT((TIME(0,LEFT('Erwachsene-DOSB 2020'!AY40,FIND(":",'Erwachsene-DOSB 2020'!AY40)-1),RIGHT('Erwachsene-DOSB 2020'!AY40,2)))*$BC$57,"[mm]:ss")</f>
        <v>150:22</v>
      </c>
      <c r="AS143" s="103" t="str">
        <f>TEXT((TIME(0,LEFT('Erwachsene-DOSB 2020'!AZ40,FIND(":",'Erwachsene-DOSB 2020'!AZ40)-1),RIGHT('Erwachsene-DOSB 2020'!AZ40,2)))*$BC$57,"[mm]:ss")</f>
        <v>134:46</v>
      </c>
      <c r="AT143" s="13"/>
      <c r="AU143" s="14"/>
      <c r="AV143" s="15"/>
      <c r="AW143" s="59"/>
      <c r="AX143" s="12"/>
      <c r="AY143" s="15"/>
      <c r="AZ143" s="182"/>
      <c r="BA143" s="183"/>
    </row>
    <row r="144" spans="1:53" ht="18.600000000000001" customHeight="1" x14ac:dyDescent="0.2">
      <c r="A144" s="902"/>
      <c r="B144"/>
      <c r="C144" s="844"/>
      <c r="D144" s="796"/>
      <c r="E144" s="801" t="s">
        <v>21</v>
      </c>
      <c r="F144" s="793" t="s">
        <v>155</v>
      </c>
      <c r="G144" s="832" t="s">
        <v>173</v>
      </c>
      <c r="H144" s="833"/>
      <c r="I144" s="833"/>
      <c r="J144" s="833"/>
      <c r="K144" s="833"/>
      <c r="L144" s="833"/>
      <c r="M144" s="833"/>
      <c r="N144" s="833"/>
      <c r="O144" s="833"/>
      <c r="P144" s="833"/>
      <c r="Q144" s="833"/>
      <c r="R144" s="834"/>
      <c r="S144" s="13"/>
      <c r="T144" s="14"/>
      <c r="U144" s="15"/>
      <c r="V144" s="59"/>
      <c r="W144" s="12"/>
      <c r="X144" s="15"/>
      <c r="Y144" s="184"/>
      <c r="Z144" s="185"/>
      <c r="AB144" s="902"/>
      <c r="AC144"/>
      <c r="AD144" s="844"/>
      <c r="AE144" s="796"/>
      <c r="AF144" s="801" t="s">
        <v>21</v>
      </c>
      <c r="AG144" s="793" t="s">
        <v>155</v>
      </c>
      <c r="AH144" s="832" t="s">
        <v>173</v>
      </c>
      <c r="AI144" s="833"/>
      <c r="AJ144" s="833"/>
      <c r="AK144" s="833"/>
      <c r="AL144" s="833"/>
      <c r="AM144" s="833"/>
      <c r="AN144" s="833"/>
      <c r="AO144" s="833"/>
      <c r="AP144" s="833"/>
      <c r="AQ144" s="833"/>
      <c r="AR144" s="833"/>
      <c r="AS144" s="834"/>
      <c r="AT144" s="13"/>
      <c r="AU144" s="14"/>
      <c r="AV144" s="15"/>
      <c r="AW144" s="59"/>
      <c r="AX144" s="12"/>
      <c r="AY144" s="15"/>
      <c r="AZ144" s="184"/>
      <c r="BA144" s="185"/>
    </row>
    <row r="145" spans="1:53" ht="18.600000000000001" customHeight="1" x14ac:dyDescent="0.2">
      <c r="A145" s="902"/>
      <c r="B145"/>
      <c r="C145" s="844"/>
      <c r="D145" s="796"/>
      <c r="E145" s="792"/>
      <c r="F145" s="794"/>
      <c r="G145" s="101" t="str">
        <f>TEXT((TIME(0,LEFT('Erwachsene-DOSB 2020'!AO10,FIND(":",'Erwachsene-DOSB 2020'!AO10)-1),RIGHT('Erwachsene-DOSB 2020'!AO10,2)))*$BC$59,"[mm]:ss")</f>
        <v>12:18</v>
      </c>
      <c r="H145" s="102" t="str">
        <f>TEXT((TIME(0,LEFT('Erwachsene-DOSB 2020'!AP10,FIND(":",'Erwachsene-DOSB 2020'!AP10)-1),RIGHT('Erwachsene-DOSB 2020'!AP10,2)))*$BC$59,"[mm]:ss")</f>
        <v>10:00</v>
      </c>
      <c r="I145" s="103" t="str">
        <f>TEXT((TIME(0,LEFT('Erwachsene-DOSB 2020'!AQ10,FIND(":",'Erwachsene-DOSB 2020'!AQ10)-1),RIGHT('Erwachsene-DOSB 2020'!AQ10,2)))*$BC$59,"[mm]:ss")</f>
        <v>07:48</v>
      </c>
      <c r="J145" s="109" t="str">
        <f>TEXT((TIME(0,LEFT('Erwachsene-DOSB 2020'!AR10,FIND(":",'Erwachsene-DOSB 2020'!AR10)-1),RIGHT('Erwachsene-DOSB 2020'!AR10,2)))*$BC$59,"[mm]:ss")</f>
        <v>12:30</v>
      </c>
      <c r="K145" s="102" t="str">
        <f>TEXT((TIME(0,LEFT('Erwachsene-DOSB 2020'!AS10,FIND(":",'Erwachsene-DOSB 2020'!AS10)-1),RIGHT('Erwachsene-DOSB 2020'!AS10,2)))*$BC$59,"[mm]:ss")</f>
        <v>10:12</v>
      </c>
      <c r="L145" s="103" t="str">
        <f>TEXT((TIME(0,LEFT('Erwachsene-DOSB 2020'!AT10,FIND(":",'Erwachsene-DOSB 2020'!AT10)-1),RIGHT('Erwachsene-DOSB 2020'!AT10,2)))*$BC$59,"[mm]:ss")</f>
        <v>08:06</v>
      </c>
      <c r="M145" s="109" t="str">
        <f>TEXT((TIME(0,LEFT('Erwachsene-DOSB 2020'!AU10,FIND(":",'Erwachsene-DOSB 2020'!AU10)-1),RIGHT('Erwachsene-DOSB 2020'!AU10,2)))*$BC$59,"[mm]:ss")</f>
        <v>12:42</v>
      </c>
      <c r="N145" s="102" t="str">
        <f>TEXT((TIME(0,LEFT('Erwachsene-DOSB 2020'!AV10,FIND(":",'Erwachsene-DOSB 2020'!AV10)-1),RIGHT('Erwachsene-DOSB 2020'!AV10,2)))*$BC$59,"[mm]:ss")</f>
        <v>10:30</v>
      </c>
      <c r="O145" s="103" t="str">
        <f>TEXT((TIME(0,LEFT('Erwachsene-DOSB 2020'!AW10,FIND(":",'Erwachsene-DOSB 2020'!AW10)-1),RIGHT('Erwachsene-DOSB 2020'!AW10,2)))*$BC$59,"[mm]:ss")</f>
        <v>08:30</v>
      </c>
      <c r="P145" s="109" t="str">
        <f>TEXT((TIME(0,LEFT('Erwachsene-DOSB 2020'!AX10,FIND(":",'Erwachsene-DOSB 2020'!AX10)-1),RIGHT('Erwachsene-DOSB 2020'!AX10,2)))*$BC$59,"[mm]:ss")</f>
        <v>12:54</v>
      </c>
      <c r="Q145" s="102" t="str">
        <f>TEXT((TIME(0,LEFT('Erwachsene-DOSB 2020'!AY10,FIND(":",'Erwachsene-DOSB 2020'!AY10)-1),RIGHT('Erwachsene-DOSB 2020'!AY10,2)))*$BC$59,"[mm]:ss")</f>
        <v>10:42</v>
      </c>
      <c r="R145" s="103" t="str">
        <f>TEXT((TIME(0,LEFT('Erwachsene-DOSB 2020'!AZ10,FIND(":",'Erwachsene-DOSB 2020'!AZ10)-1),RIGHT('Erwachsene-DOSB 2020'!AZ10,2)))*$BC$59,"[mm]:ss")</f>
        <v>08:48</v>
      </c>
      <c r="S145" s="13"/>
      <c r="T145" s="14"/>
      <c r="U145" s="15"/>
      <c r="V145" s="59"/>
      <c r="W145" s="12"/>
      <c r="X145" s="15"/>
      <c r="Y145" s="184"/>
      <c r="Z145" s="185"/>
      <c r="AB145" s="902"/>
      <c r="AC145"/>
      <c r="AD145" s="844"/>
      <c r="AE145" s="796"/>
      <c r="AF145" s="792"/>
      <c r="AG145" s="794"/>
      <c r="AH145" s="101" t="str">
        <f>TEXT((TIME(0,LEFT('Erwachsene-DOSB 2020'!AO42,FIND(":",'Erwachsene-DOSB 2020'!AO42)-1),RIGHT('Erwachsene-DOSB 2020'!AO42,2)))*$BC$59,"[mm]:ss")</f>
        <v>11:18</v>
      </c>
      <c r="AI145" s="102" t="str">
        <f>TEXT((TIME(0,LEFT('Erwachsene-DOSB 2020'!AP42,FIND(":",'Erwachsene-DOSB 2020'!AP42)-1),RIGHT('Erwachsene-DOSB 2020'!AP42,2)))*$BC$59,"[mm]:ss")</f>
        <v>09:12</v>
      </c>
      <c r="AJ145" s="103" t="str">
        <f>TEXT((TIME(0,LEFT('Erwachsene-DOSB 2020'!AQ42,FIND(":",'Erwachsene-DOSB 2020'!AQ42)-1),RIGHT('Erwachsene-DOSB 2020'!AQ42,2)))*$BC$59,"[mm]:ss")</f>
        <v>07:18</v>
      </c>
      <c r="AK145" s="109" t="str">
        <f>TEXT((TIME(0,LEFT('Erwachsene-DOSB 2020'!AR42,FIND(":",'Erwachsene-DOSB 2020'!AR42)-1),RIGHT('Erwachsene-DOSB 2020'!AR42,2)))*$BC$59,"[mm]:ss")</f>
        <v>11:24</v>
      </c>
      <c r="AL145" s="102" t="str">
        <f>TEXT((TIME(0,LEFT('Erwachsene-DOSB 2020'!AS42,FIND(":",'Erwachsene-DOSB 2020'!AS42)-1),RIGHT('Erwachsene-DOSB 2020'!AS42,2)))*$BC$59,"[mm]:ss")</f>
        <v>09:24</v>
      </c>
      <c r="AM145" s="103" t="str">
        <f>TEXT((TIME(0,LEFT('Erwachsene-DOSB 2020'!AT42,FIND(":",'Erwachsene-DOSB 2020'!AT42)-1),RIGHT('Erwachsene-DOSB 2020'!AT42,2)))*$BC$59,"[mm]:ss")</f>
        <v>07:24</v>
      </c>
      <c r="AN145" s="109" t="str">
        <f>TEXT((TIME(0,LEFT('Erwachsene-DOSB 2020'!AU42,FIND(":",'Erwachsene-DOSB 2020'!AU42)-1),RIGHT('Erwachsene-DOSB 2020'!AU42,2)))*$BC$59,"[mm]:ss")</f>
        <v>11:24</v>
      </c>
      <c r="AO145" s="102" t="str">
        <f>TEXT((TIME(0,LEFT('Erwachsene-DOSB 2020'!AV42,FIND(":",'Erwachsene-DOSB 2020'!AV42)-1),RIGHT('Erwachsene-DOSB 2020'!AV42,2)))*$BC$59,"[mm]:ss")</f>
        <v>09:36</v>
      </c>
      <c r="AP145" s="103" t="str">
        <f>TEXT((TIME(0,LEFT('Erwachsene-DOSB 2020'!AW42,FIND(":",'Erwachsene-DOSB 2020'!AW42)-1),RIGHT('Erwachsene-DOSB 2020'!AW42,2)))*$BC$59,"[mm]:ss")</f>
        <v>07:42</v>
      </c>
      <c r="AQ145" s="109" t="str">
        <f>TEXT((TIME(0,LEFT('Erwachsene-DOSB 2020'!AX42,FIND(":",'Erwachsene-DOSB 2020'!AX42)-1),RIGHT('Erwachsene-DOSB 2020'!AX42,2)))*$BC$59,"[mm]:ss")</f>
        <v>11:42</v>
      </c>
      <c r="AR145" s="102" t="str">
        <f>TEXT((TIME(0,LEFT('Erwachsene-DOSB 2020'!AY42,FIND(":",'Erwachsene-DOSB 2020'!AY42)-1),RIGHT('Erwachsene-DOSB 2020'!AY42,2)))*$BC$59,"[mm]:ss")</f>
        <v>09:48</v>
      </c>
      <c r="AS145" s="103" t="str">
        <f>TEXT((TIME(0,LEFT('Erwachsene-DOSB 2020'!AZ42,FIND(":",'Erwachsene-DOSB 2020'!AZ42)-1),RIGHT('Erwachsene-DOSB 2020'!AZ42,2)))*$BC$59,"[mm]:ss")</f>
        <v>08:06</v>
      </c>
      <c r="AT145" s="13"/>
      <c r="AU145" s="14"/>
      <c r="AV145" s="15"/>
      <c r="AW145" s="59"/>
      <c r="AX145" s="12"/>
      <c r="AY145" s="15"/>
      <c r="AZ145" s="184"/>
      <c r="BA145" s="185"/>
    </row>
    <row r="146" spans="1:53" ht="18.600000000000001" customHeight="1" x14ac:dyDescent="0.2">
      <c r="A146" s="902"/>
      <c r="B146"/>
      <c r="C146" s="844"/>
      <c r="D146" s="796"/>
      <c r="E146" s="106" t="s">
        <v>22</v>
      </c>
      <c r="F146" s="58" t="s">
        <v>501</v>
      </c>
      <c r="G146" s="101" t="str">
        <f>TEXT((TIME(0,LEFT('Erwachsene-DOSB 2020'!AO11,FIND(":",'Erwachsene-DOSB 2020'!AO11)-1),RIGHT('Erwachsene-DOSB 2020'!AO11,2)))*$BC$60,"[mm]:ss")</f>
        <v>101:45</v>
      </c>
      <c r="H146" s="102" t="str">
        <f>TEXT((TIME(0,LEFT('Erwachsene-DOSB 2020'!AP11,FIND(":",'Erwachsene-DOSB 2020'!AP11)-1),RIGHT('Erwachsene-DOSB 2020'!AP11,2)))*$BC$60,"[mm]:ss")</f>
        <v>89:39</v>
      </c>
      <c r="I146" s="103" t="str">
        <f>TEXT((TIME(0,LEFT('Erwachsene-DOSB 2020'!AQ11,FIND(":",'Erwachsene-DOSB 2020'!AQ11)-1),RIGHT('Erwachsene-DOSB 2020'!AQ11,2)))*$BC$60,"[mm]:ss")</f>
        <v>81:57</v>
      </c>
      <c r="J146" s="109" t="str">
        <f>TEXT((TIME(0,LEFT('Erwachsene-DOSB 2020'!AR11,FIND(":",'Erwachsene-DOSB 2020'!AR11)-1),RIGHT('Erwachsene-DOSB 2020'!AR11,2)))*$BC$60,"[mm]:ss")</f>
        <v>108:21</v>
      </c>
      <c r="K146" s="102" t="str">
        <f>TEXT((TIME(0,LEFT('Erwachsene-DOSB 2020'!AS11,FIND(":",'Erwachsene-DOSB 2020'!AS11)-1),RIGHT('Erwachsene-DOSB 2020'!AS11,2)))*$BC$60,"[mm]:ss")</f>
        <v>93:47</v>
      </c>
      <c r="L146" s="103" t="str">
        <f>TEXT((TIME(0,LEFT('Erwachsene-DOSB 2020'!AT11,FIND(":",'Erwachsene-DOSB 2020'!AT11)-1),RIGHT('Erwachsene-DOSB 2020'!AT11,2)))*$BC$60,"[mm]:ss")</f>
        <v>85:15</v>
      </c>
      <c r="M146" s="109" t="str">
        <f>TEXT((TIME(0,LEFT('Erwachsene-DOSB 2020'!AU11,FIND(":",'Erwachsene-DOSB 2020'!AU11)-1),RIGHT('Erwachsene-DOSB 2020'!AU11,2)))*$BC$60,"[mm]:ss")</f>
        <v>114:24</v>
      </c>
      <c r="N146" s="102" t="str">
        <f>TEXT((TIME(0,LEFT('Erwachsene-DOSB 2020'!AV11,FIND(":",'Erwachsene-DOSB 2020'!AV11)-1),RIGHT('Erwachsene-DOSB 2020'!AV11,2)))*$BC$60,"[mm]:ss")</f>
        <v>99:22</v>
      </c>
      <c r="O146" s="103" t="str">
        <f>TEXT((TIME(0,LEFT('Erwachsene-DOSB 2020'!AW11,FIND(":",'Erwachsene-DOSB 2020'!AW11)-1),RIGHT('Erwachsene-DOSB 2020'!AW11,2)))*$BC$60,"[mm]:ss")</f>
        <v>90:12</v>
      </c>
      <c r="P146" s="109" t="str">
        <f>TEXT((TIME(0,LEFT('Erwachsene-DOSB 2020'!AX11,FIND(":",'Erwachsene-DOSB 2020'!AX11)-1),RIGHT('Erwachsene-DOSB 2020'!AX11,2)))*$BC$60,"[mm]:ss")</f>
        <v>121:22</v>
      </c>
      <c r="Q146" s="102" t="str">
        <f>TEXT((TIME(0,LEFT('Erwachsene-DOSB 2020'!AY11,FIND(":",'Erwachsene-DOSB 2020'!AY11)-1),RIGHT('Erwachsene-DOSB 2020'!AY11,2)))*$BC$60,"[mm]:ss")</f>
        <v>105:36</v>
      </c>
      <c r="R146" s="103" t="str">
        <f>TEXT((TIME(0,LEFT('Erwachsene-DOSB 2020'!AZ11,FIND(":",'Erwachsene-DOSB 2020'!AZ11)-1),RIGHT('Erwachsene-DOSB 2020'!AZ11,2)))*$BC$60,"[mm]:ss")</f>
        <v>95:42</v>
      </c>
      <c r="S146" s="13"/>
      <c r="T146" s="14"/>
      <c r="U146" s="15"/>
      <c r="V146" s="59"/>
      <c r="W146" s="12"/>
      <c r="X146" s="15"/>
      <c r="Y146" s="182"/>
      <c r="Z146" s="183"/>
      <c r="AB146" s="902"/>
      <c r="AC146"/>
      <c r="AD146" s="844"/>
      <c r="AE146" s="796"/>
      <c r="AF146" s="106" t="s">
        <v>22</v>
      </c>
      <c r="AG146" s="58" t="s">
        <v>501</v>
      </c>
      <c r="AH146" s="101" t="str">
        <f>TEXT((TIME(0,LEFT('Erwachsene-DOSB 2020'!AO44,FIND(":",'Erwachsene-DOSB 2020'!AO44)-1),RIGHT('Erwachsene-DOSB 2020'!AO44,2)))*$BC$60,"[mm]:ss")</f>
        <v>94:47</v>
      </c>
      <c r="AI146" s="102" t="str">
        <f>TEXT((TIME(0,LEFT('Erwachsene-DOSB 2020'!AP44,FIND(":",'Erwachsene-DOSB 2020'!AP44)-1),RIGHT('Erwachsene-DOSB 2020'!AP44,2)))*$BC$60,"[mm]:ss")</f>
        <v>83:20</v>
      </c>
      <c r="AJ146" s="103" t="str">
        <f>TEXT((TIME(0,LEFT('Erwachsene-DOSB 2020'!AQ44,FIND(":",'Erwachsene-DOSB 2020'!AQ44)-1),RIGHT('Erwachsene-DOSB 2020'!AQ44,2)))*$BC$60,"[mm]:ss")</f>
        <v>79:12</v>
      </c>
      <c r="AK146" s="109" t="str">
        <f>TEXT((TIME(0,LEFT('Erwachsene-DOSB 2020'!AR44,FIND(":",'Erwachsene-DOSB 2020'!AR44)-1),RIGHT('Erwachsene-DOSB 2020'!AR44,2)))*$BC$60,"[mm]:ss")</f>
        <v>100:39</v>
      </c>
      <c r="AL146" s="102" t="str">
        <f>TEXT((TIME(0,LEFT('Erwachsene-DOSB 2020'!AS44,FIND(":",'Erwachsene-DOSB 2020'!AS44)-1),RIGHT('Erwachsene-DOSB 2020'!AS44,2)))*$BC$60,"[mm]:ss")</f>
        <v>87:44</v>
      </c>
      <c r="AM146" s="103" t="str">
        <f>TEXT((TIME(0,LEFT('Erwachsene-DOSB 2020'!AT44,FIND(":",'Erwachsene-DOSB 2020'!AT44)-1),RIGHT('Erwachsene-DOSB 2020'!AT44,2)))*$BC$60,"[mm]:ss")</f>
        <v>79:12</v>
      </c>
      <c r="AN146" s="109" t="str">
        <f>TEXT((TIME(0,LEFT('Erwachsene-DOSB 2020'!AU44,FIND(":",'Erwachsene-DOSB 2020'!AU44)-1),RIGHT('Erwachsene-DOSB 2020'!AU44,2)))*$BC$60,"[mm]:ss")</f>
        <v>105:36</v>
      </c>
      <c r="AO146" s="102" t="str">
        <f>TEXT((TIME(0,LEFT('Erwachsene-DOSB 2020'!AV44,FIND(":",'Erwachsene-DOSB 2020'!AV44)-1),RIGHT('Erwachsene-DOSB 2020'!AV44,2)))*$BC$60,"[mm]:ss")</f>
        <v>92:40</v>
      </c>
      <c r="AP146" s="103" t="str">
        <f>TEXT((TIME(0,LEFT('Erwachsene-DOSB 2020'!AW44,FIND(":",'Erwachsene-DOSB 2020'!AW44)-1),RIGHT('Erwachsene-DOSB 2020'!AW44,2)))*$BC$60,"[mm]:ss")</f>
        <v>83:03</v>
      </c>
      <c r="AQ146" s="109" t="str">
        <f>TEXT((TIME(0,LEFT('Erwachsene-DOSB 2020'!AX44,FIND(":",'Erwachsene-DOSB 2020'!AX44)-1),RIGHT('Erwachsene-DOSB 2020'!AX44,2)))*$BC$60,"[mm]:ss")</f>
        <v>113:02</v>
      </c>
      <c r="AR146" s="102" t="str">
        <f>TEXT((TIME(0,LEFT('Erwachsene-DOSB 2020'!AY44,FIND(":",'Erwachsene-DOSB 2020'!AY44)-1),RIGHT('Erwachsene-DOSB 2020'!AY44,2)))*$BC$60,"[mm]:ss")</f>
        <v>98:16</v>
      </c>
      <c r="AS146" s="103" t="str">
        <f>TEXT((TIME(0,LEFT('Erwachsene-DOSB 2020'!AZ44,FIND(":",'Erwachsene-DOSB 2020'!AZ44)-1),RIGHT('Erwachsene-DOSB 2020'!AZ44,2)))*$BC$60,"[mm]:ss")</f>
        <v>88:00</v>
      </c>
      <c r="AT146" s="13"/>
      <c r="AU146" s="14"/>
      <c r="AV146" s="15"/>
      <c r="AW146" s="59"/>
      <c r="AX146" s="12"/>
      <c r="AY146" s="15"/>
      <c r="AZ146" s="182"/>
      <c r="BA146" s="183"/>
    </row>
    <row r="147" spans="1:53" ht="18.600000000000001" customHeight="1" x14ac:dyDescent="0.2">
      <c r="A147" s="902"/>
      <c r="B147"/>
      <c r="C147" s="844"/>
      <c r="D147" s="796"/>
      <c r="E147" s="106" t="s">
        <v>23</v>
      </c>
      <c r="F147" s="58" t="s">
        <v>502</v>
      </c>
      <c r="G147" s="101" t="str">
        <f>TEXT((TIME(0,LEFT('Erwachsene-DOSB 2020'!AO12,FIND(":",'Erwachsene-DOSB 2020'!AO12)-1),RIGHT('Erwachsene-DOSB 2020'!AO12,2)))*$BC$61,"[mm]:ss")</f>
        <v>97:48</v>
      </c>
      <c r="H147" s="102" t="str">
        <f>TEXT((TIME(0,LEFT('Erwachsene-DOSB 2020'!AP12,FIND(":",'Erwachsene-DOSB 2020'!AP12)-1),RIGHT('Erwachsene-DOSB 2020'!AP12,2)))*$BC$61,"[mm]:ss")</f>
        <v>84:36</v>
      </c>
      <c r="I147" s="103" t="str">
        <f>TEXT((TIME(0,LEFT('Erwachsene-DOSB 2020'!AQ12,FIND(":",'Erwachsene-DOSB 2020'!AQ12)-1),RIGHT('Erwachsene-DOSB 2020'!AQ12,2)))*$BC$61,"[mm]:ss")</f>
        <v>75:36</v>
      </c>
      <c r="J147" s="109" t="str">
        <f>TEXT((TIME(0,LEFT('Erwachsene-DOSB 2020'!AR12,FIND(":",'Erwachsene-DOSB 2020'!AR12)-1),RIGHT('Erwachsene-DOSB 2020'!AR12,2)))*$BC$61,"[mm]:ss")</f>
        <v>101:24</v>
      </c>
      <c r="K147" s="102" t="str">
        <f>TEXT((TIME(0,LEFT('Erwachsene-DOSB 2020'!AS12,FIND(":",'Erwachsene-DOSB 2020'!AS12)-1),RIGHT('Erwachsene-DOSB 2020'!AS12,2)))*$BC$61,"[mm]:ss")</f>
        <v>90:00</v>
      </c>
      <c r="L147" s="103" t="str">
        <f>TEXT((TIME(0,LEFT('Erwachsene-DOSB 2020'!AT12,FIND(":",'Erwachsene-DOSB 2020'!AT12)-1),RIGHT('Erwachsene-DOSB 2020'!AT12,2)))*$BC$61,"[mm]:ss")</f>
        <v>78:36</v>
      </c>
      <c r="M147" s="109" t="str">
        <f>TEXT((TIME(0,LEFT('Erwachsene-DOSB 2020'!AU12,FIND(":",'Erwachsene-DOSB 2020'!AU12)-1),RIGHT('Erwachsene-DOSB 2020'!AU12,2)))*$BC$61,"[mm]:ss")</f>
        <v>107:24</v>
      </c>
      <c r="N147" s="102" t="str">
        <f>TEXT((TIME(0,LEFT('Erwachsene-DOSB 2020'!AV12,FIND(":",'Erwachsene-DOSB 2020'!AV12)-1),RIGHT('Erwachsene-DOSB 2020'!AV12,2)))*$BC$61,"[mm]:ss")</f>
        <v>96:00</v>
      </c>
      <c r="O147" s="103" t="str">
        <f>TEXT((TIME(0,LEFT('Erwachsene-DOSB 2020'!AW12,FIND(":",'Erwachsene-DOSB 2020'!AW12)-1),RIGHT('Erwachsene-DOSB 2020'!AW12,2)))*$BC$61,"[mm]:ss")</f>
        <v>82:48</v>
      </c>
      <c r="P147" s="109" t="str">
        <f>TEXT((TIME(0,LEFT('Erwachsene-DOSB 2020'!AX12,FIND(":",'Erwachsene-DOSB 2020'!AX12)-1),RIGHT('Erwachsene-DOSB 2020'!AX12,2)))*$BC$61,"[mm]:ss")</f>
        <v>111:36</v>
      </c>
      <c r="Q147" s="102" t="str">
        <f>TEXT((TIME(0,LEFT('Erwachsene-DOSB 2020'!AY12,FIND(":",'Erwachsene-DOSB 2020'!AY12)-1),RIGHT('Erwachsene-DOSB 2020'!AY12,2)))*$BC$61,"[mm]:ss")</f>
        <v>99:36</v>
      </c>
      <c r="R147" s="103" t="str">
        <f>TEXT((TIME(0,LEFT('Erwachsene-DOSB 2020'!AZ12,FIND(":",'Erwachsene-DOSB 2020'!AZ12)-1),RIGHT('Erwachsene-DOSB 2020'!AZ12,2)))*$BC$61,"[mm]:ss")</f>
        <v>87:00</v>
      </c>
      <c r="S147" s="13"/>
      <c r="T147" s="14"/>
      <c r="U147" s="15"/>
      <c r="V147" s="59"/>
      <c r="W147" s="12"/>
      <c r="X147" s="15"/>
      <c r="Y147" s="182"/>
      <c r="Z147" s="183"/>
      <c r="AB147" s="902"/>
      <c r="AC147"/>
      <c r="AD147" s="844"/>
      <c r="AE147" s="796"/>
      <c r="AF147" s="106" t="s">
        <v>23</v>
      </c>
      <c r="AG147" s="58" t="s">
        <v>502</v>
      </c>
      <c r="AH147" s="101" t="str">
        <f>TEXT((TIME(0,LEFT('Erwachsene-DOSB 2020'!AO45,FIND(":",'Erwachsene-DOSB 2020'!AO45)-1),RIGHT('Erwachsene-DOSB 2020'!AO45,2)))*$BC$61,"[mm]:ss")</f>
        <v>89:24</v>
      </c>
      <c r="AI147" s="102" t="str">
        <f>TEXT((TIME(0,LEFT('Erwachsene-DOSB 2020'!AP45,FIND(":",'Erwachsene-DOSB 2020'!AP45)-1),RIGHT('Erwachsene-DOSB 2020'!AP45,2)))*$BC$61,"[mm]:ss")</f>
        <v>75:36</v>
      </c>
      <c r="AJ147" s="103" t="str">
        <f>TEXT((TIME(0,LEFT('Erwachsene-DOSB 2020'!AQ45,FIND(":",'Erwachsene-DOSB 2020'!AQ45)-1),RIGHT('Erwachsene-DOSB 2020'!AQ45,2)))*$BC$61,"[mm]:ss")</f>
        <v>61:48</v>
      </c>
      <c r="AK147" s="109" t="str">
        <f>TEXT((TIME(0,LEFT('Erwachsene-DOSB 2020'!AR45,FIND(":",'Erwachsene-DOSB 2020'!AR45)-1),RIGHT('Erwachsene-DOSB 2020'!AR45,2)))*$BC$61,"[mm]:ss")</f>
        <v>91:12</v>
      </c>
      <c r="AL147" s="102" t="str">
        <f>TEXT((TIME(0,LEFT('Erwachsene-DOSB 2020'!AS45,FIND(":",'Erwachsene-DOSB 2020'!AS45)-1),RIGHT('Erwachsene-DOSB 2020'!AS45,2)))*$BC$61,"[mm]:ss")</f>
        <v>77:24</v>
      </c>
      <c r="AM147" s="103" t="str">
        <f>TEXT((TIME(0,LEFT('Erwachsene-DOSB 2020'!AT45,FIND(":",'Erwachsene-DOSB 2020'!AT45)-1),RIGHT('Erwachsene-DOSB 2020'!AT45,2)))*$BC$61,"[mm]:ss")</f>
        <v>63:36</v>
      </c>
      <c r="AN147" s="109" t="str">
        <f>TEXT((TIME(0,LEFT('Erwachsene-DOSB 2020'!AU45,FIND(":",'Erwachsene-DOSB 2020'!AU45)-1),RIGHT('Erwachsene-DOSB 2020'!AU45,2)))*$BC$61,"[mm]:ss")</f>
        <v>93:00</v>
      </c>
      <c r="AO147" s="102" t="str">
        <f>TEXT((TIME(0,LEFT('Erwachsene-DOSB 2020'!AV45,FIND(":",'Erwachsene-DOSB 2020'!AV45)-1),RIGHT('Erwachsene-DOSB 2020'!AV45,2)))*$BC$61,"[mm]:ss")</f>
        <v>79:48</v>
      </c>
      <c r="AP147" s="103" t="str">
        <f>TEXT((TIME(0,LEFT('Erwachsene-DOSB 2020'!AW45,FIND(":",'Erwachsene-DOSB 2020'!AW45)-1),RIGHT('Erwachsene-DOSB 2020'!AW45,2)))*$BC$61,"[mm]:ss")</f>
        <v>66:36</v>
      </c>
      <c r="AQ147" s="109" t="str">
        <f>TEXT((TIME(0,LEFT('Erwachsene-DOSB 2020'!AX45,FIND(":",'Erwachsene-DOSB 2020'!AX45)-1),RIGHT('Erwachsene-DOSB 2020'!AX45,2)))*$BC$61,"[mm]:ss")</f>
        <v>94:48</v>
      </c>
      <c r="AR147" s="102" t="str">
        <f>TEXT((TIME(0,LEFT('Erwachsene-DOSB 2020'!AY45,FIND(":",'Erwachsene-DOSB 2020'!AY45)-1),RIGHT('Erwachsene-DOSB 2020'!AY45,2)))*$BC$61,"[mm]:ss")</f>
        <v>81:36</v>
      </c>
      <c r="AS147" s="103" t="str">
        <f>TEXT((TIME(0,LEFT('Erwachsene-DOSB 2020'!AZ45,FIND(":",'Erwachsene-DOSB 2020'!AZ45)-1),RIGHT('Erwachsene-DOSB 2020'!AZ45,2)))*$BC$61,"[mm]:ss")</f>
        <v>69:36</v>
      </c>
      <c r="AT147" s="13"/>
      <c r="AU147" s="14"/>
      <c r="AV147" s="15"/>
      <c r="AW147" s="59"/>
      <c r="AX147" s="12"/>
      <c r="AY147" s="15"/>
      <c r="AZ147" s="182"/>
      <c r="BA147" s="183"/>
    </row>
    <row r="148" spans="1:53" ht="18.600000000000001" customHeight="1" x14ac:dyDescent="0.2">
      <c r="A148" s="902"/>
      <c r="B148"/>
      <c r="C148" s="844"/>
      <c r="D148" s="796"/>
      <c r="E148" s="106" t="s">
        <v>24</v>
      </c>
      <c r="F148" s="58" t="s">
        <v>427</v>
      </c>
      <c r="G148" s="160">
        <f>H148*(1-$BE$62)</f>
        <v>267.75</v>
      </c>
      <c r="H148" s="149">
        <f>W105-12.5</f>
        <v>297.5</v>
      </c>
      <c r="I148" s="150">
        <f>H148*(1+$BE$62)</f>
        <v>327.25</v>
      </c>
      <c r="J148" s="160">
        <f>K148*(1-$BE$62)</f>
        <v>256.5</v>
      </c>
      <c r="K148" s="149">
        <f>H148-12.5</f>
        <v>285</v>
      </c>
      <c r="L148" s="150">
        <f>K148*(1+$BE$62)</f>
        <v>313.5</v>
      </c>
      <c r="M148" s="160">
        <f>N148*(1-$BE$62)</f>
        <v>245.25</v>
      </c>
      <c r="N148" s="149">
        <f>K148-12.5</f>
        <v>272.5</v>
      </c>
      <c r="O148" s="150">
        <f>N148*(1+$BE$62)</f>
        <v>299.75</v>
      </c>
      <c r="P148" s="160">
        <f>Q148*(1-$BE$62)</f>
        <v>234</v>
      </c>
      <c r="Q148" s="149">
        <f>N148-12.5</f>
        <v>260</v>
      </c>
      <c r="R148" s="150">
        <f>Q148*(1+$BE$62)</f>
        <v>286</v>
      </c>
      <c r="S148" s="151"/>
      <c r="T148" s="149"/>
      <c r="U148" s="150"/>
      <c r="V148" s="151"/>
      <c r="W148" s="149"/>
      <c r="X148" s="150"/>
      <c r="Y148" s="182"/>
      <c r="Z148" s="183"/>
      <c r="AB148" s="902"/>
      <c r="AC148"/>
      <c r="AD148" s="844"/>
      <c r="AE148" s="796"/>
      <c r="AF148" s="106" t="s">
        <v>24</v>
      </c>
      <c r="AG148" s="58" t="s">
        <v>427</v>
      </c>
      <c r="AH148" s="160">
        <f>AI148*(1-$BE$62)</f>
        <v>326.25</v>
      </c>
      <c r="AI148" s="149">
        <f>AX105-12.5</f>
        <v>362.5</v>
      </c>
      <c r="AJ148" s="150">
        <f>AI148*(1+$BE$62)</f>
        <v>398.75000000000006</v>
      </c>
      <c r="AK148" s="160">
        <f>AL148*(1-$BE$62)</f>
        <v>315</v>
      </c>
      <c r="AL148" s="149">
        <f>AI148-12.5</f>
        <v>350</v>
      </c>
      <c r="AM148" s="150">
        <f>AL148*(1+$BE$62)</f>
        <v>385.00000000000006</v>
      </c>
      <c r="AN148" s="160">
        <f>AO148*(1-$BE$62)</f>
        <v>303.75</v>
      </c>
      <c r="AO148" s="149">
        <f>AL148-12.5</f>
        <v>337.5</v>
      </c>
      <c r="AP148" s="150">
        <f>AO148*(1+$BE$62)</f>
        <v>371.25000000000006</v>
      </c>
      <c r="AQ148" s="160">
        <f>AR148*(1-$BE$62)</f>
        <v>292.5</v>
      </c>
      <c r="AR148" s="149">
        <f>AO148-12.5</f>
        <v>325</v>
      </c>
      <c r="AS148" s="150">
        <f>AR148*(1+$BE$62)</f>
        <v>357.50000000000006</v>
      </c>
      <c r="AT148" s="151"/>
      <c r="AU148" s="149"/>
      <c r="AV148" s="150"/>
      <c r="AW148" s="151"/>
      <c r="AX148" s="149"/>
      <c r="AY148" s="150"/>
      <c r="AZ148" s="182"/>
      <c r="BA148" s="183"/>
    </row>
    <row r="149" spans="1:53" ht="18.600000000000001" customHeight="1" x14ac:dyDescent="0.2">
      <c r="A149" s="902"/>
      <c r="B149"/>
      <c r="C149" s="844"/>
      <c r="D149" s="796"/>
      <c r="E149" s="106" t="s">
        <v>25</v>
      </c>
      <c r="F149" s="58" t="s">
        <v>428</v>
      </c>
      <c r="G149" s="160">
        <f>H149*(1-$BE$62)</f>
        <v>418.5</v>
      </c>
      <c r="H149" s="149">
        <f>W106-15</f>
        <v>465</v>
      </c>
      <c r="I149" s="150">
        <f>H149*(1+$BE$62)</f>
        <v>511.50000000000006</v>
      </c>
      <c r="J149" s="160">
        <f>K149*(1-$BE$62)</f>
        <v>405</v>
      </c>
      <c r="K149" s="149">
        <f>H149-15</f>
        <v>450</v>
      </c>
      <c r="L149" s="150">
        <f>K149*(1+$BE$62)</f>
        <v>495.00000000000006</v>
      </c>
      <c r="M149" s="160">
        <f>N149*(1-$BE$62)</f>
        <v>391.5</v>
      </c>
      <c r="N149" s="149">
        <f>K149-15</f>
        <v>435</v>
      </c>
      <c r="O149" s="150">
        <f>N149*(1+$BE$62)</f>
        <v>478.50000000000006</v>
      </c>
      <c r="P149" s="160">
        <f>Q149*(1-$BE$62)</f>
        <v>378</v>
      </c>
      <c r="Q149" s="149">
        <f>N149-15</f>
        <v>420</v>
      </c>
      <c r="R149" s="150">
        <f>Q149*(1+$BE$62)</f>
        <v>462.00000000000006</v>
      </c>
      <c r="S149" s="151"/>
      <c r="T149" s="149"/>
      <c r="U149" s="150"/>
      <c r="V149" s="151"/>
      <c r="W149" s="149"/>
      <c r="X149" s="150"/>
      <c r="Y149" s="182"/>
      <c r="Z149" s="183"/>
      <c r="AB149" s="902"/>
      <c r="AC149"/>
      <c r="AD149" s="844"/>
      <c r="AE149" s="796"/>
      <c r="AF149" s="106" t="s">
        <v>25</v>
      </c>
      <c r="AG149" s="58" t="s">
        <v>428</v>
      </c>
      <c r="AH149" s="160">
        <f>AI149*(1-$BE$62)</f>
        <v>486</v>
      </c>
      <c r="AI149" s="149">
        <f>AX106-15</f>
        <v>540</v>
      </c>
      <c r="AJ149" s="150">
        <f>AI149*(1+$BE$62)</f>
        <v>594</v>
      </c>
      <c r="AK149" s="160">
        <f>AL149*(1-$BE$62)</f>
        <v>472.5</v>
      </c>
      <c r="AL149" s="149">
        <f>AI149-15</f>
        <v>525</v>
      </c>
      <c r="AM149" s="150">
        <f>AL149*(1+$BE$62)</f>
        <v>577.5</v>
      </c>
      <c r="AN149" s="160">
        <f>AO149*(1-$BE$62)</f>
        <v>459</v>
      </c>
      <c r="AO149" s="149">
        <f>AL149-15</f>
        <v>510</v>
      </c>
      <c r="AP149" s="150">
        <f>AO149*(1+$BE$62)</f>
        <v>561</v>
      </c>
      <c r="AQ149" s="160">
        <f>AR149*(1-$BE$62)</f>
        <v>445.5</v>
      </c>
      <c r="AR149" s="149">
        <f>AO149-15</f>
        <v>495</v>
      </c>
      <c r="AS149" s="150">
        <f>AR149*(1+$BE$62)</f>
        <v>544.5</v>
      </c>
      <c r="AT149" s="151"/>
      <c r="AU149" s="149"/>
      <c r="AV149" s="150"/>
      <c r="AW149" s="151"/>
      <c r="AX149" s="149"/>
      <c r="AY149" s="150"/>
      <c r="AZ149" s="182"/>
      <c r="BA149" s="183"/>
    </row>
    <row r="150" spans="1:53" ht="18.600000000000001" customHeight="1" x14ac:dyDescent="0.2">
      <c r="A150" s="902"/>
      <c r="B150"/>
      <c r="C150" s="844"/>
      <c r="D150" s="796"/>
      <c r="E150" s="106" t="s">
        <v>44</v>
      </c>
      <c r="F150" s="58" t="s">
        <v>429</v>
      </c>
      <c r="G150" s="160">
        <f>H150*(1-$BE$62)</f>
        <v>351</v>
      </c>
      <c r="H150" s="149">
        <f>W107-15</f>
        <v>390</v>
      </c>
      <c r="I150" s="150">
        <f>H150*(1+$BE$62)</f>
        <v>429.00000000000006</v>
      </c>
      <c r="J150" s="160">
        <f>K150*(1-$BE$62)</f>
        <v>337.5</v>
      </c>
      <c r="K150" s="149">
        <f>H150-15</f>
        <v>375</v>
      </c>
      <c r="L150" s="150">
        <f>K150*(1+$BE$62)</f>
        <v>412.50000000000006</v>
      </c>
      <c r="M150" s="160">
        <f>N150*(1-$BE$62)</f>
        <v>324</v>
      </c>
      <c r="N150" s="149">
        <f>K150-15</f>
        <v>360</v>
      </c>
      <c r="O150" s="150">
        <f>N150*(1+$BE$62)</f>
        <v>396.00000000000006</v>
      </c>
      <c r="P150" s="160">
        <f>Q150*(1-$BE$62)</f>
        <v>310.5</v>
      </c>
      <c r="Q150" s="149">
        <f>N150-15</f>
        <v>345</v>
      </c>
      <c r="R150" s="150">
        <f>Q150*(1+$BE$62)</f>
        <v>379.50000000000006</v>
      </c>
      <c r="S150" s="151"/>
      <c r="T150" s="149"/>
      <c r="U150" s="150"/>
      <c r="V150" s="151"/>
      <c r="W150" s="149"/>
      <c r="X150" s="150"/>
      <c r="Y150" s="182"/>
      <c r="Z150" s="183"/>
      <c r="AB150" s="902"/>
      <c r="AC150"/>
      <c r="AD150" s="844"/>
      <c r="AE150" s="796"/>
      <c r="AF150" s="106" t="s">
        <v>44</v>
      </c>
      <c r="AG150" s="58" t="s">
        <v>429</v>
      </c>
      <c r="AH150" s="160">
        <f>AI150*(1-$BE$62)</f>
        <v>414</v>
      </c>
      <c r="AI150" s="149">
        <f>AX107-15</f>
        <v>460</v>
      </c>
      <c r="AJ150" s="150">
        <f>AI150*(1+$BE$62)</f>
        <v>506.00000000000006</v>
      </c>
      <c r="AK150" s="160">
        <f>AL150*(1-$BE$62)</f>
        <v>400.5</v>
      </c>
      <c r="AL150" s="149">
        <f>AI150-15</f>
        <v>445</v>
      </c>
      <c r="AM150" s="150">
        <f>AL150*(1+$BE$62)</f>
        <v>489.50000000000006</v>
      </c>
      <c r="AN150" s="160">
        <f>AO150*(1-$BE$62)</f>
        <v>387</v>
      </c>
      <c r="AO150" s="149">
        <f>AL150-15</f>
        <v>430</v>
      </c>
      <c r="AP150" s="150">
        <f>AO150*(1+$BE$62)</f>
        <v>473.00000000000006</v>
      </c>
      <c r="AQ150" s="160">
        <f>AR150*(1-$BE$62)</f>
        <v>373.5</v>
      </c>
      <c r="AR150" s="149">
        <f>AO150-15</f>
        <v>415</v>
      </c>
      <c r="AS150" s="150">
        <f>AR150*(1+$BE$62)</f>
        <v>456.50000000000006</v>
      </c>
      <c r="AT150" s="151"/>
      <c r="AU150" s="149"/>
      <c r="AV150" s="150"/>
      <c r="AW150" s="151"/>
      <c r="AX150" s="149"/>
      <c r="AY150" s="150"/>
      <c r="AZ150" s="182"/>
      <c r="BA150" s="183"/>
    </row>
    <row r="151" spans="1:53" ht="18.600000000000001" customHeight="1" thickBot="1" x14ac:dyDescent="0.25">
      <c r="A151" s="902"/>
      <c r="B151"/>
      <c r="C151" s="845"/>
      <c r="D151" s="797"/>
      <c r="E151" s="106" t="s">
        <v>48</v>
      </c>
      <c r="F151" s="163" t="s">
        <v>430</v>
      </c>
      <c r="G151" s="164">
        <f>H151*(1-$BE$62)</f>
        <v>355.5</v>
      </c>
      <c r="H151" s="165">
        <f>W108-15</f>
        <v>395</v>
      </c>
      <c r="I151" s="166">
        <f>H151*(1+$BE$62)</f>
        <v>434.50000000000006</v>
      </c>
      <c r="J151" s="164">
        <f>K151*(1-$BE$62)</f>
        <v>342</v>
      </c>
      <c r="K151" s="165">
        <f>H151-15</f>
        <v>380</v>
      </c>
      <c r="L151" s="166">
        <f>K151*(1+$BE$62)</f>
        <v>418.00000000000006</v>
      </c>
      <c r="M151" s="164">
        <f>N151*(1-$BE$62)</f>
        <v>328.5</v>
      </c>
      <c r="N151" s="165">
        <f>K151-15</f>
        <v>365</v>
      </c>
      <c r="O151" s="166">
        <f>N151*(1+$BE$62)</f>
        <v>401.50000000000006</v>
      </c>
      <c r="P151" s="164">
        <f>Q151*(1-$BE$62)</f>
        <v>315</v>
      </c>
      <c r="Q151" s="165">
        <f>N151-15</f>
        <v>350</v>
      </c>
      <c r="R151" s="166">
        <f>Q151*(1+$BE$62)</f>
        <v>385.00000000000006</v>
      </c>
      <c r="S151" s="151"/>
      <c r="T151" s="149"/>
      <c r="U151" s="150"/>
      <c r="V151" s="151"/>
      <c r="W151" s="149"/>
      <c r="X151" s="150"/>
      <c r="Y151" s="186"/>
      <c r="Z151" s="187"/>
      <c r="AB151" s="902"/>
      <c r="AC151"/>
      <c r="AD151" s="845"/>
      <c r="AE151" s="797"/>
      <c r="AF151" s="106" t="s">
        <v>48</v>
      </c>
      <c r="AG151" s="163" t="s">
        <v>430</v>
      </c>
      <c r="AH151" s="164">
        <f>AI151*(1-$BE$62)</f>
        <v>418.5</v>
      </c>
      <c r="AI151" s="165">
        <f>AX108-15</f>
        <v>465</v>
      </c>
      <c r="AJ151" s="166">
        <f>AI151*(1+$BE$62)</f>
        <v>511.50000000000006</v>
      </c>
      <c r="AK151" s="164">
        <f>AL151*(1-$BE$62)</f>
        <v>405</v>
      </c>
      <c r="AL151" s="165">
        <f>AI151-15</f>
        <v>450</v>
      </c>
      <c r="AM151" s="166">
        <f>AL151*(1+$BE$62)</f>
        <v>495.00000000000006</v>
      </c>
      <c r="AN151" s="164">
        <f>AO151*(1-$BE$62)</f>
        <v>391.5</v>
      </c>
      <c r="AO151" s="165">
        <f>AL151-15</f>
        <v>435</v>
      </c>
      <c r="AP151" s="166">
        <f>AO151*(1+$BE$62)</f>
        <v>478.50000000000006</v>
      </c>
      <c r="AQ151" s="164">
        <f>AR151*(1-$BE$62)</f>
        <v>378</v>
      </c>
      <c r="AR151" s="165">
        <f>AO151-15</f>
        <v>420</v>
      </c>
      <c r="AS151" s="166">
        <f>AR151*(1+$BE$62)</f>
        <v>462.00000000000006</v>
      </c>
      <c r="AT151" s="151"/>
      <c r="AU151" s="149"/>
      <c r="AV151" s="150"/>
      <c r="AW151" s="151"/>
      <c r="AX151" s="149"/>
      <c r="AY151" s="150"/>
      <c r="AZ151" s="186"/>
      <c r="BA151" s="187"/>
    </row>
    <row r="152" spans="1:53" ht="18.600000000000001" customHeight="1" x14ac:dyDescent="0.2">
      <c r="A152" s="902"/>
      <c r="B152"/>
      <c r="C152" s="843">
        <v>2</v>
      </c>
      <c r="D152" s="795" t="s">
        <v>65</v>
      </c>
      <c r="E152" s="601" t="s">
        <v>16</v>
      </c>
      <c r="F152" s="524" t="s">
        <v>609</v>
      </c>
      <c r="G152" s="141">
        <f>'Erwachsene-DOSB 2020'!AO13*$BC$66</f>
        <v>2.9250000000000003</v>
      </c>
      <c r="H152" s="132">
        <f>'Erwachsene-DOSB 2020'!AP13*$BC$66</f>
        <v>4.2750000000000004</v>
      </c>
      <c r="I152" s="133">
        <f>'Erwachsene-DOSB 2020'!AQ13*$BC$66</f>
        <v>5.8500000000000005</v>
      </c>
      <c r="J152" s="134">
        <f>'Erwachsene-DOSB 2020'!AR13*$BC$66</f>
        <v>2.7</v>
      </c>
      <c r="K152" s="132">
        <f>'Erwachsene-DOSB 2020'!AS13*$BC$66</f>
        <v>4.2750000000000004</v>
      </c>
      <c r="L152" s="133">
        <f>'Erwachsene-DOSB 2020'!AT13*$BC$66</f>
        <v>5.625</v>
      </c>
      <c r="M152" s="134">
        <f>'Erwachsene-DOSB 2020'!AU13*$BC$66</f>
        <v>2.7</v>
      </c>
      <c r="N152" s="132">
        <f>'Erwachsene-DOSB 2020'!AV13*$BC$66</f>
        <v>4.05</v>
      </c>
      <c r="O152" s="133">
        <f>'Erwachsene-DOSB 2020'!AW13*$BC$66</f>
        <v>5.4</v>
      </c>
      <c r="P152" s="134">
        <f>'Erwachsene-DOSB 2020'!AX13*$BC$66</f>
        <v>2.4750000000000001</v>
      </c>
      <c r="Q152" s="132">
        <f>'Erwachsene-DOSB 2020'!AY13*$BC$66</f>
        <v>3.8250000000000002</v>
      </c>
      <c r="R152" s="133">
        <f>'Erwachsene-DOSB 2020'!AZ13*$BC$66</f>
        <v>4.95</v>
      </c>
      <c r="S152" s="23"/>
      <c r="T152" s="24"/>
      <c r="U152" s="64"/>
      <c r="V152" s="66"/>
      <c r="W152" s="25"/>
      <c r="X152" s="26"/>
      <c r="Y152" s="180"/>
      <c r="Z152" s="181"/>
      <c r="AB152" s="902"/>
      <c r="AC152"/>
      <c r="AD152" s="843">
        <v>2</v>
      </c>
      <c r="AE152" s="795" t="s">
        <v>65</v>
      </c>
      <c r="AF152" s="601" t="s">
        <v>16</v>
      </c>
      <c r="AG152" s="524" t="s">
        <v>609</v>
      </c>
      <c r="AH152" s="141">
        <f>'Erwachsene-DOSB 2020'!AO46*$BC$66</f>
        <v>4.05</v>
      </c>
      <c r="AI152" s="132">
        <f>'Erwachsene-DOSB 2020'!AP46*$BC$66</f>
        <v>5.8500000000000005</v>
      </c>
      <c r="AJ152" s="133">
        <f>'Erwachsene-DOSB 2020'!AQ46*$BC$66</f>
        <v>7.65</v>
      </c>
      <c r="AK152" s="134">
        <f>'Erwachsene-DOSB 2020'!AR46*$BC$66</f>
        <v>3.8250000000000002</v>
      </c>
      <c r="AL152" s="132">
        <f>'Erwachsene-DOSB 2020'!AS46*$BC$66</f>
        <v>5.625</v>
      </c>
      <c r="AM152" s="133">
        <f>'Erwachsene-DOSB 2020'!AT46*$BC$66</f>
        <v>7.4249999999999998</v>
      </c>
      <c r="AN152" s="134">
        <f>'Erwachsene-DOSB 2020'!AU46*$BC$66</f>
        <v>3.6</v>
      </c>
      <c r="AO152" s="132">
        <f>'Erwachsene-DOSB 2020'!AV46*$BC$66</f>
        <v>5.4</v>
      </c>
      <c r="AP152" s="133">
        <f>'Erwachsene-DOSB 2020'!AW46*$BC$66</f>
        <v>7.2</v>
      </c>
      <c r="AQ152" s="134">
        <f>'Erwachsene-DOSB 2020'!AX46*$BC$66</f>
        <v>3.15</v>
      </c>
      <c r="AR152" s="132">
        <f>'Erwachsene-DOSB 2020'!AY46*$BC$66</f>
        <v>4.95</v>
      </c>
      <c r="AS152" s="133">
        <f>'Erwachsene-DOSB 2020'!AZ46*$BC$66</f>
        <v>6.75</v>
      </c>
      <c r="AT152" s="23"/>
      <c r="AU152" s="24"/>
      <c r="AV152" s="64"/>
      <c r="AW152" s="66"/>
      <c r="AX152" s="25"/>
      <c r="AY152" s="26"/>
      <c r="AZ152" s="180"/>
      <c r="BA152" s="181"/>
    </row>
    <row r="153" spans="1:53" ht="18.600000000000001" customHeight="1" x14ac:dyDescent="0.2">
      <c r="A153" s="902"/>
      <c r="B153"/>
      <c r="C153" s="845"/>
      <c r="D153" s="796"/>
      <c r="E153" s="801" t="s">
        <v>17</v>
      </c>
      <c r="F153" s="793" t="s">
        <v>26</v>
      </c>
      <c r="G153" s="826" t="s">
        <v>340</v>
      </c>
      <c r="H153" s="827"/>
      <c r="I153" s="827"/>
      <c r="J153" s="827"/>
      <c r="K153" s="827"/>
      <c r="L153" s="827"/>
      <c r="M153" s="827"/>
      <c r="N153" s="827"/>
      <c r="O153" s="827"/>
      <c r="P153" s="827"/>
      <c r="Q153" s="827"/>
      <c r="R153" s="828"/>
      <c r="S153" s="28"/>
      <c r="T153" s="30"/>
      <c r="U153" s="38"/>
      <c r="V153" s="61"/>
      <c r="W153" s="32"/>
      <c r="X153" s="33"/>
      <c r="Y153" s="182"/>
      <c r="Z153" s="188"/>
      <c r="AB153" s="902"/>
      <c r="AC153"/>
      <c r="AD153" s="845"/>
      <c r="AE153" s="796"/>
      <c r="AF153" s="801" t="s">
        <v>17</v>
      </c>
      <c r="AG153" s="793" t="s">
        <v>26</v>
      </c>
      <c r="AH153" s="826" t="s">
        <v>219</v>
      </c>
      <c r="AI153" s="827"/>
      <c r="AJ153" s="828"/>
      <c r="AK153" s="826" t="s">
        <v>96</v>
      </c>
      <c r="AL153" s="827"/>
      <c r="AM153" s="827"/>
      <c r="AN153" s="827"/>
      <c r="AO153" s="827"/>
      <c r="AP153" s="827"/>
      <c r="AQ153" s="827"/>
      <c r="AR153" s="827"/>
      <c r="AS153" s="828"/>
      <c r="AT153" s="28"/>
      <c r="AU153" s="30"/>
      <c r="AV153" s="38"/>
      <c r="AW153" s="61"/>
      <c r="AX153" s="32"/>
      <c r="AY153" s="33"/>
      <c r="AZ153" s="182"/>
      <c r="BA153" s="188"/>
    </row>
    <row r="154" spans="1:53" ht="18.600000000000001" customHeight="1" x14ac:dyDescent="0.2">
      <c r="A154" s="902"/>
      <c r="B154"/>
      <c r="C154" s="845"/>
      <c r="D154" s="796"/>
      <c r="E154" s="792"/>
      <c r="F154" s="794"/>
      <c r="G154" s="13">
        <f>'Erwachsene-DOSB 2020'!AO15*$BC$68</f>
        <v>4.0374999999999996</v>
      </c>
      <c r="H154" s="12">
        <f>'Erwachsene-DOSB 2020'!AP15*$BC$68</f>
        <v>4.9874999999999998</v>
      </c>
      <c r="I154" s="15">
        <f>'Erwachsene-DOSB 2020'!AQ15*$BC$68</f>
        <v>5.9375</v>
      </c>
      <c r="J154" s="59">
        <f>'Erwachsene-DOSB 2020'!AR15*$BC$68</f>
        <v>3.8</v>
      </c>
      <c r="K154" s="12">
        <f>'Erwachsene-DOSB 2020'!AS15*$BC$68</f>
        <v>4.75</v>
      </c>
      <c r="L154" s="15">
        <f>'Erwachsene-DOSB 2020'!AT15*$BC$68</f>
        <v>5.4624999999999995</v>
      </c>
      <c r="M154" s="59">
        <f>'Erwachsene-DOSB 2020'!AU15*$BC$68</f>
        <v>3.5625</v>
      </c>
      <c r="N154" s="12">
        <f>'Erwachsene-DOSB 2020'!AV15*$BC$68</f>
        <v>4.2749999999999995</v>
      </c>
      <c r="O154" s="15">
        <f>'Erwachsene-DOSB 2020'!AW15*$BC$68</f>
        <v>5.2249999999999996</v>
      </c>
      <c r="P154" s="59">
        <f>'Erwachsene-DOSB 2020'!AX15*$BC$68</f>
        <v>3.0874999999999999</v>
      </c>
      <c r="Q154" s="12">
        <f>'Erwachsene-DOSB 2020'!AY15*$BC$68</f>
        <v>4.0374999999999996</v>
      </c>
      <c r="R154" s="15">
        <f>'Erwachsene-DOSB 2020'!AZ15*$BC$68</f>
        <v>4.75</v>
      </c>
      <c r="S154" s="28"/>
      <c r="T154" s="30"/>
      <c r="U154" s="38"/>
      <c r="V154" s="71"/>
      <c r="W154" s="3"/>
      <c r="X154" s="4"/>
      <c r="Y154" s="182"/>
      <c r="Z154" s="188"/>
      <c r="AB154" s="902"/>
      <c r="AC154"/>
      <c r="AD154" s="845"/>
      <c r="AE154" s="796"/>
      <c r="AF154" s="792"/>
      <c r="AG154" s="794"/>
      <c r="AH154" s="13">
        <f>'Erwachsene-DOSB 2020'!AO48*$BC$68</f>
        <v>5.4624999999999995</v>
      </c>
      <c r="AI154" s="12">
        <f>'Erwachsene-DOSB 2020'!AP48*$BC$68</f>
        <v>6.1749999999999998</v>
      </c>
      <c r="AJ154" s="15">
        <f>'Erwachsene-DOSB 2020'!AQ48*$BC$68</f>
        <v>7.125</v>
      </c>
      <c r="AK154" s="59">
        <f>'Erwachsene-DOSB 2020'!AR48*$BC$68</f>
        <v>5.2249999999999996</v>
      </c>
      <c r="AL154" s="12">
        <f>'Erwachsene-DOSB 2020'!AS48*$BC$68</f>
        <v>5.9375</v>
      </c>
      <c r="AM154" s="15">
        <f>'Erwachsene-DOSB 2020'!AT48*$BC$68</f>
        <v>6.8874999999999993</v>
      </c>
      <c r="AN154" s="59">
        <f>'Erwachsene-DOSB 2020'!AU48*$BC$68</f>
        <v>4.75</v>
      </c>
      <c r="AO154" s="12">
        <f>'Erwachsene-DOSB 2020'!AV48*$BC$68</f>
        <v>5.6999999999999993</v>
      </c>
      <c r="AP154" s="15">
        <f>'Erwachsene-DOSB 2020'!AW48*$BC$68</f>
        <v>6.4124999999999996</v>
      </c>
      <c r="AQ154" s="59">
        <f>'Erwachsene-DOSB 2020'!AX48*$BC$68</f>
        <v>4.2749999999999995</v>
      </c>
      <c r="AR154" s="12">
        <f>'Erwachsene-DOSB 2020'!AY48*$BC$68</f>
        <v>4.9874999999999998</v>
      </c>
      <c r="AS154" s="15">
        <f>'Erwachsene-DOSB 2020'!AZ48*$BC$68</f>
        <v>5.9375</v>
      </c>
      <c r="AT154" s="28"/>
      <c r="AU154" s="30"/>
      <c r="AV154" s="38"/>
      <c r="AW154" s="71"/>
      <c r="AX154" s="3"/>
      <c r="AY154" s="4"/>
      <c r="AZ154" s="182"/>
      <c r="BA154" s="188"/>
    </row>
    <row r="155" spans="1:53" ht="18.600000000000001" customHeight="1" x14ac:dyDescent="0.2">
      <c r="A155" s="902"/>
      <c r="B155"/>
      <c r="C155" s="845"/>
      <c r="D155" s="796"/>
      <c r="E155" s="106" t="s">
        <v>21</v>
      </c>
      <c r="F155" s="161" t="s">
        <v>27</v>
      </c>
      <c r="G155" s="13">
        <f t="shared" ref="G155:R155" si="10">G154*$BC$69</f>
        <v>6.8637499999999996</v>
      </c>
      <c r="H155" s="12">
        <f t="shared" si="10"/>
        <v>8.4787499999999998</v>
      </c>
      <c r="I155" s="15">
        <f t="shared" si="10"/>
        <v>10.09375</v>
      </c>
      <c r="J155" s="13">
        <f t="shared" si="10"/>
        <v>6.46</v>
      </c>
      <c r="K155" s="12">
        <f t="shared" si="10"/>
        <v>8.0749999999999993</v>
      </c>
      <c r="L155" s="15">
        <f t="shared" si="10"/>
        <v>9.286249999999999</v>
      </c>
      <c r="M155" s="13">
        <f t="shared" si="10"/>
        <v>6.0562499999999995</v>
      </c>
      <c r="N155" s="12">
        <f t="shared" si="10"/>
        <v>7.2674999999999992</v>
      </c>
      <c r="O155" s="15">
        <f t="shared" si="10"/>
        <v>8.8824999999999985</v>
      </c>
      <c r="P155" s="13">
        <f t="shared" si="10"/>
        <v>5.2487499999999994</v>
      </c>
      <c r="Q155" s="12">
        <f t="shared" si="10"/>
        <v>6.8637499999999996</v>
      </c>
      <c r="R155" s="15">
        <f t="shared" si="10"/>
        <v>8.0749999999999993</v>
      </c>
      <c r="S155" s="28"/>
      <c r="T155" s="30"/>
      <c r="U155" s="38"/>
      <c r="V155" s="71"/>
      <c r="W155" s="3"/>
      <c r="X155" s="4"/>
      <c r="Y155" s="182"/>
      <c r="Z155" s="188"/>
      <c r="AB155" s="902"/>
      <c r="AC155"/>
      <c r="AD155" s="845"/>
      <c r="AE155" s="796"/>
      <c r="AF155" s="106" t="s">
        <v>21</v>
      </c>
      <c r="AG155" s="161" t="s">
        <v>27</v>
      </c>
      <c r="AH155" s="13">
        <f t="shared" ref="AH155:AS155" si="11">AH154*$BC$69</f>
        <v>9.286249999999999</v>
      </c>
      <c r="AI155" s="12">
        <f t="shared" si="11"/>
        <v>10.497499999999999</v>
      </c>
      <c r="AJ155" s="15">
        <f t="shared" si="11"/>
        <v>12.112499999999999</v>
      </c>
      <c r="AK155" s="13">
        <f t="shared" si="11"/>
        <v>8.8824999999999985</v>
      </c>
      <c r="AL155" s="12">
        <f t="shared" si="11"/>
        <v>10.09375</v>
      </c>
      <c r="AM155" s="15">
        <f t="shared" si="11"/>
        <v>11.708749999999998</v>
      </c>
      <c r="AN155" s="13">
        <f t="shared" si="11"/>
        <v>8.0749999999999993</v>
      </c>
      <c r="AO155" s="12">
        <f t="shared" si="11"/>
        <v>9.6899999999999977</v>
      </c>
      <c r="AP155" s="15">
        <f t="shared" si="11"/>
        <v>10.901249999999999</v>
      </c>
      <c r="AQ155" s="13">
        <f t="shared" si="11"/>
        <v>7.2674999999999992</v>
      </c>
      <c r="AR155" s="12">
        <f t="shared" si="11"/>
        <v>8.4787499999999998</v>
      </c>
      <c r="AS155" s="15">
        <f t="shared" si="11"/>
        <v>10.09375</v>
      </c>
      <c r="AT155" s="28"/>
      <c r="AU155" s="30"/>
      <c r="AV155" s="38"/>
      <c r="AW155" s="71"/>
      <c r="AX155" s="3"/>
      <c r="AY155" s="4"/>
      <c r="AZ155" s="182"/>
      <c r="BA155" s="188"/>
    </row>
    <row r="156" spans="1:53" ht="18.600000000000001" customHeight="1" thickBot="1" x14ac:dyDescent="0.25">
      <c r="A156" s="902"/>
      <c r="B156"/>
      <c r="C156" s="845"/>
      <c r="D156" s="796"/>
      <c r="E156" s="106" t="s">
        <v>22</v>
      </c>
      <c r="F156" s="2" t="s">
        <v>92</v>
      </c>
      <c r="G156" s="13">
        <f>'Erwachsene-DOSB 2020'!AO18*$BC$70</f>
        <v>0.81</v>
      </c>
      <c r="H156" s="12">
        <f>'Erwachsene-DOSB 2020'!AP18*$BC$70</f>
        <v>1.0349999999999999</v>
      </c>
      <c r="I156" s="15">
        <f>'Erwachsene-DOSB 2020'!AQ18*$BC$70</f>
        <v>1.2150000000000001</v>
      </c>
      <c r="J156" s="59">
        <f>'Erwachsene-DOSB 2020'!AR18*$BC$70</f>
        <v>0.81</v>
      </c>
      <c r="K156" s="12">
        <f>'Erwachsene-DOSB 2020'!AS18*$BC$70</f>
        <v>0.9900000000000001</v>
      </c>
      <c r="L156" s="15">
        <f>'Erwachsene-DOSB 2020'!AT18*$BC$70</f>
        <v>1.1700000000000002</v>
      </c>
      <c r="M156" s="59">
        <f>'Erwachsene-DOSB 2020'!AU18*$BC$70</f>
        <v>0.76500000000000001</v>
      </c>
      <c r="N156" s="12">
        <f>'Erwachsene-DOSB 2020'!AV18*$BC$70</f>
        <v>0.94500000000000006</v>
      </c>
      <c r="O156" s="15">
        <f>'Erwachsene-DOSB 2020'!AW18*$BC$70</f>
        <v>1.125</v>
      </c>
      <c r="P156" s="59">
        <f>'Erwachsene-DOSB 2020'!AX18*$BC$70</f>
        <v>0.72000000000000008</v>
      </c>
      <c r="Q156" s="12">
        <f>'Erwachsene-DOSB 2020'!AY18*$BC$70</f>
        <v>0.9</v>
      </c>
      <c r="R156" s="15">
        <f>'Erwachsene-DOSB 2020'!AZ18*$BC$70</f>
        <v>1.08</v>
      </c>
      <c r="S156" s="36"/>
      <c r="T156" s="31"/>
      <c r="U156" s="33"/>
      <c r="V156" s="71"/>
      <c r="W156" s="34"/>
      <c r="X156" s="33"/>
      <c r="Y156" s="186"/>
      <c r="Z156" s="187"/>
      <c r="AB156" s="902"/>
      <c r="AC156"/>
      <c r="AD156" s="845"/>
      <c r="AE156" s="796"/>
      <c r="AF156" s="106" t="s">
        <v>22</v>
      </c>
      <c r="AG156" s="2" t="s">
        <v>92</v>
      </c>
      <c r="AH156" s="13">
        <f>'Erwachsene-DOSB 2020'!AO51*$BC$70</f>
        <v>1.08</v>
      </c>
      <c r="AI156" s="12">
        <f>'Erwachsene-DOSB 2020'!AP51*$BC$70</f>
        <v>1.35</v>
      </c>
      <c r="AJ156" s="15">
        <f>'Erwachsene-DOSB 2020'!AQ51*$BC$70</f>
        <v>1.62</v>
      </c>
      <c r="AK156" s="59">
        <f>'Erwachsene-DOSB 2020'!AR51*$BC$70</f>
        <v>1.0349999999999999</v>
      </c>
      <c r="AL156" s="12">
        <f>'Erwachsene-DOSB 2020'!AS51*$BC$70</f>
        <v>1.3049999999999999</v>
      </c>
      <c r="AM156" s="15">
        <f>'Erwachsene-DOSB 2020'!AT51*$BC$70</f>
        <v>1.575</v>
      </c>
      <c r="AN156" s="59">
        <f>'Erwachsene-DOSB 2020'!AU51*$BC$70</f>
        <v>0.9</v>
      </c>
      <c r="AO156" s="12">
        <f>'Erwachsene-DOSB 2020'!AV51*$BC$70</f>
        <v>1.1700000000000002</v>
      </c>
      <c r="AP156" s="15">
        <f>'Erwachsene-DOSB 2020'!AW51*$BC$70</f>
        <v>1.4400000000000002</v>
      </c>
      <c r="AQ156" s="59">
        <f>'Erwachsene-DOSB 2020'!AX51*$BC$70</f>
        <v>0.81</v>
      </c>
      <c r="AR156" s="12">
        <f>'Erwachsene-DOSB 2020'!AY51*$BC$70</f>
        <v>1.08</v>
      </c>
      <c r="AS156" s="15">
        <f>'Erwachsene-DOSB 2020'!AZ51*$BC$70</f>
        <v>1.35</v>
      </c>
      <c r="AT156" s="36"/>
      <c r="AU156" s="31"/>
      <c r="AV156" s="33"/>
      <c r="AW156" s="71"/>
      <c r="AX156" s="34"/>
      <c r="AY156" s="33"/>
      <c r="AZ156" s="186"/>
      <c r="BA156" s="187"/>
    </row>
    <row r="157" spans="1:53" ht="18.600000000000001" customHeight="1" x14ac:dyDescent="0.2">
      <c r="A157" s="902"/>
      <c r="B157"/>
      <c r="C157" s="843">
        <v>3</v>
      </c>
      <c r="D157" s="795" t="s">
        <v>66</v>
      </c>
      <c r="E157" s="791" t="s">
        <v>16</v>
      </c>
      <c r="F157" s="822" t="s">
        <v>156</v>
      </c>
      <c r="G157" s="955" t="s">
        <v>194</v>
      </c>
      <c r="H157" s="956"/>
      <c r="I157" s="956"/>
      <c r="J157" s="956"/>
      <c r="K157" s="956"/>
      <c r="L157" s="956"/>
      <c r="M157" s="956"/>
      <c r="N157" s="956"/>
      <c r="O157" s="956"/>
      <c r="P157" s="956"/>
      <c r="Q157" s="956"/>
      <c r="R157" s="957"/>
      <c r="S157" s="6"/>
      <c r="T157" s="8"/>
      <c r="U157" s="9"/>
      <c r="V157" s="66"/>
      <c r="W157" s="25"/>
      <c r="X157" s="26"/>
      <c r="Y157" s="180"/>
      <c r="Z157" s="181"/>
      <c r="AB157" s="902"/>
      <c r="AC157"/>
      <c r="AD157" s="843">
        <v>3</v>
      </c>
      <c r="AE157" s="795" t="s">
        <v>66</v>
      </c>
      <c r="AF157" s="791" t="s">
        <v>16</v>
      </c>
      <c r="AG157" s="822" t="s">
        <v>156</v>
      </c>
      <c r="AH157" s="955" t="s">
        <v>194</v>
      </c>
      <c r="AI157" s="956"/>
      <c r="AJ157" s="956"/>
      <c r="AK157" s="956"/>
      <c r="AL157" s="956"/>
      <c r="AM157" s="956"/>
      <c r="AN157" s="956"/>
      <c r="AO157" s="956"/>
      <c r="AP157" s="956"/>
      <c r="AQ157" s="956"/>
      <c r="AR157" s="956"/>
      <c r="AS157" s="957"/>
      <c r="AT157" s="6"/>
      <c r="AU157" s="8"/>
      <c r="AV157" s="9"/>
      <c r="AW157" s="66"/>
      <c r="AX157" s="25"/>
      <c r="AY157" s="26"/>
      <c r="AZ157" s="180"/>
      <c r="BA157" s="181"/>
    </row>
    <row r="158" spans="1:53" ht="18.600000000000001" customHeight="1" x14ac:dyDescent="0.2">
      <c r="A158" s="902"/>
      <c r="B158"/>
      <c r="C158" s="845"/>
      <c r="D158" s="796"/>
      <c r="E158" s="792"/>
      <c r="F158" s="794"/>
      <c r="G158" s="717">
        <f>'Erwachsene-DOSB 2020'!AO21*$BC$72</f>
        <v>17.55</v>
      </c>
      <c r="H158" s="718">
        <f>'Erwachsene-DOSB 2020'!AP21*$BC$72</f>
        <v>15.990000000000002</v>
      </c>
      <c r="I158" s="719">
        <f>'Erwachsene-DOSB 2020'!AQ21*$BC$72</f>
        <v>14.43</v>
      </c>
      <c r="J158" s="720">
        <f>'Erwachsene-DOSB 2020'!AR21*$BC$72</f>
        <v>18.59</v>
      </c>
      <c r="K158" s="718">
        <f>'Erwachsene-DOSB 2020'!AS21*$BC$72</f>
        <v>17.03</v>
      </c>
      <c r="L158" s="719">
        <f>'Erwachsene-DOSB 2020'!AT21*$BC$72</f>
        <v>15.600000000000001</v>
      </c>
      <c r="M158" s="720">
        <f>'Erwachsene-DOSB 2020'!AU21*$BC$72</f>
        <v>20.150000000000002</v>
      </c>
      <c r="N158" s="718">
        <f>'Erwachsene-DOSB 2020'!AV21*$BC$72</f>
        <v>18.59</v>
      </c>
      <c r="O158" s="719">
        <f>'Erwachsene-DOSB 2020'!AW21*$BC$72</f>
        <v>17.16</v>
      </c>
      <c r="P158" s="720">
        <f>'Erwachsene-DOSB 2020'!AX21*$BC$72</f>
        <v>22.230000000000004</v>
      </c>
      <c r="Q158" s="718">
        <f>'Erwachsene-DOSB 2020'!AY21*$BC$72</f>
        <v>20.67</v>
      </c>
      <c r="R158" s="719">
        <f>'Erwachsene-DOSB 2020'!AZ21*$BC$72</f>
        <v>19.240000000000002</v>
      </c>
      <c r="S158" s="28"/>
      <c r="T158" s="30"/>
      <c r="U158" s="38"/>
      <c r="V158" s="67"/>
      <c r="W158" s="29"/>
      <c r="X158" s="38"/>
      <c r="Y158" s="182"/>
      <c r="Z158" s="188"/>
      <c r="AB158" s="902"/>
      <c r="AC158"/>
      <c r="AD158" s="845"/>
      <c r="AE158" s="796"/>
      <c r="AF158" s="792"/>
      <c r="AG158" s="794"/>
      <c r="AH158" s="717">
        <f>'Erwachsene-DOSB 2020'!AO54*$BC$72</f>
        <v>15.86</v>
      </c>
      <c r="AI158" s="718">
        <f>'Erwachsene-DOSB 2020'!AP54*$BC$72</f>
        <v>14.559999999999999</v>
      </c>
      <c r="AJ158" s="719">
        <f>'Erwachsene-DOSB 2020'!AQ54*$BC$72</f>
        <v>13.13</v>
      </c>
      <c r="AK158" s="720">
        <f>'Erwachsene-DOSB 2020'!AR54*$BC$72</f>
        <v>16.900000000000002</v>
      </c>
      <c r="AL158" s="718">
        <f>'Erwachsene-DOSB 2020'!AS54*$BC$72</f>
        <v>15.600000000000001</v>
      </c>
      <c r="AM158" s="719">
        <f>'Erwachsene-DOSB 2020'!AT54*$BC$72</f>
        <v>14.170000000000002</v>
      </c>
      <c r="AN158" s="720">
        <f>'Erwachsene-DOSB 2020'!AU54*$BC$72</f>
        <v>18.330000000000002</v>
      </c>
      <c r="AO158" s="718">
        <f>'Erwachsene-DOSB 2020'!AV54*$BC$72</f>
        <v>17.03</v>
      </c>
      <c r="AP158" s="719">
        <f>'Erwachsene-DOSB 2020'!AW54*$BC$72</f>
        <v>15.600000000000001</v>
      </c>
      <c r="AQ158" s="720">
        <f>'Erwachsene-DOSB 2020'!AX54*$BC$72</f>
        <v>20.150000000000002</v>
      </c>
      <c r="AR158" s="718">
        <f>'Erwachsene-DOSB 2020'!AY54*$BC$72</f>
        <v>18.850000000000001</v>
      </c>
      <c r="AS158" s="719">
        <f>'Erwachsene-DOSB 2020'!AZ54*$BC$72</f>
        <v>17.420000000000002</v>
      </c>
      <c r="AT158" s="28"/>
      <c r="AU158" s="30"/>
      <c r="AV158" s="38"/>
      <c r="AW158" s="67"/>
      <c r="AX158" s="29"/>
      <c r="AY158" s="38"/>
      <c r="AZ158" s="182"/>
      <c r="BA158" s="188"/>
    </row>
    <row r="159" spans="1:53" ht="18.600000000000001" customHeight="1" x14ac:dyDescent="0.2">
      <c r="A159" s="902"/>
      <c r="B159"/>
      <c r="C159" s="845"/>
      <c r="D159" s="796"/>
      <c r="E159" s="106" t="s">
        <v>17</v>
      </c>
      <c r="F159" s="27" t="s">
        <v>158</v>
      </c>
      <c r="G159" s="69">
        <f>'Erwachsene-DOSB 2020'!AO22*$BC$73</f>
        <v>73.2</v>
      </c>
      <c r="H159" s="228">
        <f>'Erwachsene-DOSB 2020'!AP22*$BC$73</f>
        <v>60</v>
      </c>
      <c r="I159" s="229">
        <f>'Erwachsene-DOSB 2020'!AQ22*$BC$73</f>
        <v>45.6</v>
      </c>
      <c r="J159" s="230">
        <f>'Erwachsene-DOSB 2020'!AR22*$BC$73</f>
        <v>76.2</v>
      </c>
      <c r="K159" s="228">
        <f>'Erwachsene-DOSB 2020'!AS22*$BC$73</f>
        <v>62.4</v>
      </c>
      <c r="L159" s="229">
        <f>'Erwachsene-DOSB 2020'!AT22*$BC$73</f>
        <v>48</v>
      </c>
      <c r="M159" s="230">
        <f>'Erwachsene-DOSB 2020'!AU22*$BC$73</f>
        <v>78.599999999999994</v>
      </c>
      <c r="N159" s="228">
        <f>'Erwachsene-DOSB 2020'!AV22*$BC$73</f>
        <v>64.2</v>
      </c>
      <c r="O159" s="229">
        <f>'Erwachsene-DOSB 2020'!AW22*$BC$73</f>
        <v>49.8</v>
      </c>
      <c r="P159" s="230">
        <f>'Erwachsene-DOSB 2020'!AX22*$BC$73</f>
        <v>79.8</v>
      </c>
      <c r="Q159" s="228">
        <f>'Erwachsene-DOSB 2020'!AY22*$BC$73</f>
        <v>65.399999999999991</v>
      </c>
      <c r="R159" s="229">
        <f>'Erwachsene-DOSB 2020'!AZ22*$BC$73</f>
        <v>51</v>
      </c>
      <c r="S159" s="28"/>
      <c r="T159" s="30"/>
      <c r="U159" s="38"/>
      <c r="V159" s="67"/>
      <c r="W159" s="29"/>
      <c r="X159" s="38"/>
      <c r="Y159" s="182"/>
      <c r="Z159" s="188"/>
      <c r="AB159" s="902"/>
      <c r="AC159"/>
      <c r="AD159" s="845"/>
      <c r="AE159" s="796"/>
      <c r="AF159" s="106" t="s">
        <v>17</v>
      </c>
      <c r="AG159" s="27" t="s">
        <v>158</v>
      </c>
      <c r="AH159" s="69">
        <f>'Erwachsene-DOSB 2020'!AO55*$BC$73</f>
        <v>69</v>
      </c>
      <c r="AI159" s="228">
        <f>'Erwachsene-DOSB 2020'!AP55*$BC$73</f>
        <v>54.6</v>
      </c>
      <c r="AJ159" s="229">
        <f>'Erwachsene-DOSB 2020'!AQ55*$BC$73</f>
        <v>40.199999999999996</v>
      </c>
      <c r="AK159" s="230">
        <f>'Erwachsene-DOSB 2020'!AR55*$BC$73</f>
        <v>70.8</v>
      </c>
      <c r="AL159" s="228">
        <f>'Erwachsene-DOSB 2020'!AS55*$BC$73</f>
        <v>57.599999999999994</v>
      </c>
      <c r="AM159" s="229">
        <f>'Erwachsene-DOSB 2020'!AT55*$BC$73</f>
        <v>43.199999999999996</v>
      </c>
      <c r="AN159" s="230">
        <f>'Erwachsene-DOSB 2020'!AU55*$BC$73</f>
        <v>71.399999999999991</v>
      </c>
      <c r="AO159" s="228">
        <f>'Erwachsene-DOSB 2020'!AV55*$BC$73</f>
        <v>58.8</v>
      </c>
      <c r="AP159" s="229">
        <f>'Erwachsene-DOSB 2020'!AW55*$BC$73</f>
        <v>45.6</v>
      </c>
      <c r="AQ159" s="230">
        <f>'Erwachsene-DOSB 2020'!AX55*$BC$73</f>
        <v>72</v>
      </c>
      <c r="AR159" s="228">
        <f>'Erwachsene-DOSB 2020'!AY55*$BC$73</f>
        <v>60</v>
      </c>
      <c r="AS159" s="229">
        <f>'Erwachsene-DOSB 2020'!AZ55*$BC$73</f>
        <v>48</v>
      </c>
      <c r="AT159" s="28"/>
      <c r="AU159" s="30"/>
      <c r="AV159" s="38"/>
      <c r="AW159" s="67"/>
      <c r="AX159" s="29"/>
      <c r="AY159" s="38"/>
      <c r="AZ159" s="182"/>
      <c r="BA159" s="188"/>
    </row>
    <row r="160" spans="1:53" ht="18.600000000000001" customHeight="1" thickBot="1" x14ac:dyDescent="0.25">
      <c r="A160" s="902"/>
      <c r="B160"/>
      <c r="C160" s="845"/>
      <c r="D160" s="796"/>
      <c r="E160" s="106" t="s">
        <v>21</v>
      </c>
      <c r="F160" s="27" t="s">
        <v>157</v>
      </c>
      <c r="G160" s="234">
        <f>'Erwachsene-DOSB 2020'!AO23*$BC$74</f>
        <v>46.8</v>
      </c>
      <c r="H160" s="231">
        <f>'Erwachsene-DOSB 2020'!AP23*$BC$74</f>
        <v>39.6</v>
      </c>
      <c r="I160" s="232">
        <f>'Erwachsene-DOSB 2020'!AQ23*$BC$74</f>
        <v>33</v>
      </c>
      <c r="J160" s="233">
        <f>'Erwachsene-DOSB 2020'!AR23*$BC$74</f>
        <v>48.6</v>
      </c>
      <c r="K160" s="231">
        <f>'Erwachsene-DOSB 2020'!AS23*$BC$74</f>
        <v>41.4</v>
      </c>
      <c r="L160" s="232">
        <f>'Erwachsene-DOSB 2020'!AT23*$BC$74</f>
        <v>34.199999999999996</v>
      </c>
      <c r="M160" s="233">
        <f>'Erwachsene-DOSB 2020'!AU23*$BC$74</f>
        <v>50.4</v>
      </c>
      <c r="N160" s="231">
        <f>'Erwachsene-DOSB 2020'!AV23*$BC$74</f>
        <v>43.199999999999996</v>
      </c>
      <c r="O160" s="232">
        <f>'Erwachsene-DOSB 2020'!AW23*$BC$74</f>
        <v>36</v>
      </c>
      <c r="P160" s="233">
        <f>'Erwachsene-DOSB 2020'!AX23*$BC$74</f>
        <v>53.4</v>
      </c>
      <c r="Q160" s="231">
        <f>'Erwachsene-DOSB 2020'!AY23*$BC$74</f>
        <v>45.6</v>
      </c>
      <c r="R160" s="232">
        <f>'Erwachsene-DOSB 2020'!AZ23*$BC$74</f>
        <v>37.799999999999997</v>
      </c>
      <c r="S160" s="28"/>
      <c r="T160" s="30"/>
      <c r="U160" s="38"/>
      <c r="V160" s="67"/>
      <c r="W160" s="29"/>
      <c r="X160" s="38"/>
      <c r="Y160" s="186"/>
      <c r="Z160" s="187"/>
      <c r="AB160" s="902"/>
      <c r="AC160"/>
      <c r="AD160" s="845"/>
      <c r="AE160" s="796"/>
      <c r="AF160" s="106" t="s">
        <v>21</v>
      </c>
      <c r="AG160" s="27" t="s">
        <v>157</v>
      </c>
      <c r="AH160" s="234">
        <f>'Erwachsene-DOSB 2020'!AO56*$BC$74</f>
        <v>45</v>
      </c>
      <c r="AI160" s="231">
        <f>'Erwachsene-DOSB 2020'!AP56*$BC$74</f>
        <v>35.4</v>
      </c>
      <c r="AJ160" s="232">
        <f>'Erwachsene-DOSB 2020'!AQ56*$BC$74</f>
        <v>25.8</v>
      </c>
      <c r="AK160" s="233">
        <f>'Erwachsene-DOSB 2020'!AR56*$BC$74</f>
        <v>46.8</v>
      </c>
      <c r="AL160" s="231">
        <f>'Erwachsene-DOSB 2020'!AS56*$BC$74</f>
        <v>37.799999999999997</v>
      </c>
      <c r="AM160" s="232">
        <f>'Erwachsene-DOSB 2020'!AT56*$BC$74</f>
        <v>27.599999999999998</v>
      </c>
      <c r="AN160" s="233">
        <f>'Erwachsene-DOSB 2020'!AU56*$BC$74</f>
        <v>49.199999999999996</v>
      </c>
      <c r="AO160" s="231">
        <f>'Erwachsene-DOSB 2020'!AV56*$BC$74</f>
        <v>39.6</v>
      </c>
      <c r="AP160" s="232">
        <f>'Erwachsene-DOSB 2020'!AW56*$BC$74</f>
        <v>29.4</v>
      </c>
      <c r="AQ160" s="233">
        <f>'Erwachsene-DOSB 2020'!AX56*$BC$74</f>
        <v>52.199999999999996</v>
      </c>
      <c r="AR160" s="231">
        <f>'Erwachsene-DOSB 2020'!AY56*$BC$74</f>
        <v>42.6</v>
      </c>
      <c r="AS160" s="232">
        <f>'Erwachsene-DOSB 2020'!AZ56*$BC$74</f>
        <v>32.4</v>
      </c>
      <c r="AT160" s="28"/>
      <c r="AU160" s="30"/>
      <c r="AV160" s="38"/>
      <c r="AW160" s="67"/>
      <c r="AX160" s="29"/>
      <c r="AY160" s="38"/>
      <c r="AZ160" s="186"/>
      <c r="BA160" s="187"/>
    </row>
    <row r="161" spans="1:53" ht="18.600000000000001" customHeight="1" x14ac:dyDescent="0.2">
      <c r="A161" s="902"/>
      <c r="B161"/>
      <c r="C161" s="843">
        <v>4</v>
      </c>
      <c r="D161" s="795" t="s">
        <v>67</v>
      </c>
      <c r="E161" s="601" t="s">
        <v>16</v>
      </c>
      <c r="F161" s="22" t="s">
        <v>20</v>
      </c>
      <c r="G161" s="141">
        <f>'Erwachsene-DOSB 2020'!AO25*$BC$75</f>
        <v>0.52</v>
      </c>
      <c r="H161" s="132">
        <f>'Erwachsene-DOSB 2020'!AP25*$BC$75</f>
        <v>0.60000000000000009</v>
      </c>
      <c r="I161" s="133">
        <f>'Erwachsene-DOSB 2020'!AQ25*$BC$75</f>
        <v>0.68</v>
      </c>
      <c r="J161" s="134">
        <f>'Erwachsene-DOSB 2020'!AR25*$BC$75</f>
        <v>0.52</v>
      </c>
      <c r="K161" s="132">
        <f>'Erwachsene-DOSB 2020'!AS25*$BC$75</f>
        <v>0.60000000000000009</v>
      </c>
      <c r="L161" s="133">
        <f>'Erwachsene-DOSB 2020'!AT25*$BC$75</f>
        <v>0.68</v>
      </c>
      <c r="M161" s="134">
        <f>'Erwachsene-DOSB 2020'!AU25*$BC$75</f>
        <v>0.48</v>
      </c>
      <c r="N161" s="132">
        <f>'Erwachsene-DOSB 2020'!AV25*$BC$75</f>
        <v>0.55999999999999994</v>
      </c>
      <c r="O161" s="133">
        <f>'Erwachsene-DOSB 2020'!AW25*$BC$75</f>
        <v>0.64000000000000012</v>
      </c>
      <c r="P161" s="735">
        <f>'Erwachsene-DOSB 2020'!AX25*$BC$75</f>
        <v>0.44000000000000006</v>
      </c>
      <c r="Q161" s="736">
        <f>'Erwachsene-DOSB 2020'!AY25*$BC$75</f>
        <v>0.48</v>
      </c>
      <c r="R161" s="737">
        <f>'Erwachsene-DOSB 2020'!AZ25*$BC$75</f>
        <v>0.52</v>
      </c>
      <c r="S161" s="23"/>
      <c r="T161" s="24"/>
      <c r="U161" s="74"/>
      <c r="V161" s="66"/>
      <c r="W161" s="25"/>
      <c r="X161" s="26"/>
      <c r="Y161" s="180"/>
      <c r="Z161" s="181"/>
      <c r="AB161" s="902"/>
      <c r="AC161"/>
      <c r="AD161" s="843">
        <v>4</v>
      </c>
      <c r="AE161" s="795" t="s">
        <v>67</v>
      </c>
      <c r="AF161" s="601" t="s">
        <v>16</v>
      </c>
      <c r="AG161" s="22" t="s">
        <v>20</v>
      </c>
      <c r="AH161" s="141">
        <f>'Erwachsene-DOSB 2020'!AO58*$BC$75</f>
        <v>0.60000000000000009</v>
      </c>
      <c r="AI161" s="132">
        <f>'Erwachsene-DOSB 2020'!AP58*$BC$75</f>
        <v>0.72000000000000008</v>
      </c>
      <c r="AJ161" s="133">
        <f>'Erwachsene-DOSB 2020'!AQ58*$BC$75</f>
        <v>0.8</v>
      </c>
      <c r="AK161" s="134">
        <f>'Erwachsene-DOSB 2020'!AR58*$BC$75</f>
        <v>0.60000000000000009</v>
      </c>
      <c r="AL161" s="132">
        <f>'Erwachsene-DOSB 2020'!AS58*$BC$75</f>
        <v>0.68</v>
      </c>
      <c r="AM161" s="133">
        <f>'Erwachsene-DOSB 2020'!AT58*$BC$75</f>
        <v>0.76</v>
      </c>
      <c r="AN161" s="134">
        <f>'Erwachsene-DOSB 2020'!AU58*$BC$75</f>
        <v>0.55999999999999994</v>
      </c>
      <c r="AO161" s="132">
        <f>'Erwachsene-DOSB 2020'!AV58*$BC$75</f>
        <v>0.64000000000000012</v>
      </c>
      <c r="AP161" s="133">
        <f>'Erwachsene-DOSB 2020'!AW58*$BC$75</f>
        <v>0.72000000000000008</v>
      </c>
      <c r="AQ161" s="735">
        <f>'Erwachsene-DOSB 2020'!AX58*$BC$75</f>
        <v>0.52</v>
      </c>
      <c r="AR161" s="736">
        <f>'Erwachsene-DOSB 2020'!AY58*$BC$75</f>
        <v>0.60000000000000009</v>
      </c>
      <c r="AS161" s="737">
        <f>'Erwachsene-DOSB 2020'!AZ58*$BC$75</f>
        <v>0.68</v>
      </c>
      <c r="AT161" s="23"/>
      <c r="AU161" s="24"/>
      <c r="AV161" s="74"/>
      <c r="AW161" s="66"/>
      <c r="AX161" s="25"/>
      <c r="AY161" s="26"/>
      <c r="AZ161" s="180"/>
      <c r="BA161" s="181"/>
    </row>
    <row r="162" spans="1:53" ht="18.600000000000001" customHeight="1" x14ac:dyDescent="0.2">
      <c r="A162" s="902"/>
      <c r="B162"/>
      <c r="C162" s="845"/>
      <c r="D162" s="796"/>
      <c r="E162" s="106" t="s">
        <v>17</v>
      </c>
      <c r="F162" s="27" t="s">
        <v>163</v>
      </c>
      <c r="G162" s="13">
        <f>'Erwachsene-DOSB 2020'!AO27*$BC$76</f>
        <v>1.4400000000000002</v>
      </c>
      <c r="H162" s="12">
        <f>'Erwachsene-DOSB 2020'!AP27*$BC$76</f>
        <v>1.7600000000000002</v>
      </c>
      <c r="I162" s="60">
        <f>'Erwachsene-DOSB 2020'!AQ27*$BC$76</f>
        <v>2.08</v>
      </c>
      <c r="J162" s="14">
        <f>'Erwachsene-DOSB 2020'!AR27*$BC$76</f>
        <v>1.2800000000000002</v>
      </c>
      <c r="K162" s="12">
        <f>'Erwachsene-DOSB 2020'!AS27*$BC$76</f>
        <v>1.6</v>
      </c>
      <c r="L162" s="60">
        <f>'Erwachsene-DOSB 2020'!AT27*$BC$76</f>
        <v>1.92</v>
      </c>
      <c r="M162" s="14">
        <f>'Erwachsene-DOSB 2020'!AU27*$BC$76</f>
        <v>1.04</v>
      </c>
      <c r="N162" s="12">
        <f>'Erwachsene-DOSB 2020'!AV27*$BC$76</f>
        <v>1.36</v>
      </c>
      <c r="O162" s="60">
        <f>'Erwachsene-DOSB 2020'!AW27*$BC$76</f>
        <v>1.6800000000000002</v>
      </c>
      <c r="P162" s="14">
        <f>'Erwachsene-DOSB 2020'!AX27*$BC$76</f>
        <v>0.88000000000000012</v>
      </c>
      <c r="Q162" s="12">
        <f>'Erwachsene-DOSB 2020'!AY27*$BC$76</f>
        <v>1.2000000000000002</v>
      </c>
      <c r="R162" s="60">
        <f>'Erwachsene-DOSB 2020'!AZ27*$BC$76</f>
        <v>1.52</v>
      </c>
      <c r="S162" s="28"/>
      <c r="T162" s="30"/>
      <c r="U162" s="38"/>
      <c r="V162" s="71"/>
      <c r="W162" s="40"/>
      <c r="X162" s="39"/>
      <c r="Y162" s="182"/>
      <c r="Z162" s="188"/>
      <c r="AB162" s="902"/>
      <c r="AC162"/>
      <c r="AD162" s="845"/>
      <c r="AE162" s="796"/>
      <c r="AF162" s="106" t="s">
        <v>17</v>
      </c>
      <c r="AG162" s="27" t="s">
        <v>163</v>
      </c>
      <c r="AH162" s="13">
        <f>'Erwachsene-DOSB 2020'!AO60*$BC$76</f>
        <v>1.92</v>
      </c>
      <c r="AI162" s="12">
        <f>'Erwachsene-DOSB 2020'!AP60*$BC$76</f>
        <v>2.3199999999999998</v>
      </c>
      <c r="AJ162" s="15">
        <f>'Erwachsene-DOSB 2020'!AQ60*$BC$76</f>
        <v>2.64</v>
      </c>
      <c r="AK162" s="13">
        <f>'Erwachsene-DOSB 2020'!AR60*$BC$76</f>
        <v>1.6800000000000002</v>
      </c>
      <c r="AL162" s="12">
        <f>'Erwachsene-DOSB 2020'!AS60*$BC$76</f>
        <v>2.08</v>
      </c>
      <c r="AM162" s="15">
        <f>'Erwachsene-DOSB 2020'!AT60*$BC$76</f>
        <v>2.4800000000000004</v>
      </c>
      <c r="AN162" s="13">
        <f>'Erwachsene-DOSB 2020'!AU60*$BC$76</f>
        <v>1.52</v>
      </c>
      <c r="AO162" s="12">
        <f>'Erwachsene-DOSB 2020'!AV60*$BC$76</f>
        <v>1.92</v>
      </c>
      <c r="AP162" s="15">
        <f>'Erwachsene-DOSB 2020'!AW60*$BC$76</f>
        <v>2.3199999999999998</v>
      </c>
      <c r="AQ162" s="13">
        <f>'Erwachsene-DOSB 2020'!AX60*$BC$76</f>
        <v>1.2800000000000002</v>
      </c>
      <c r="AR162" s="12">
        <f>'Erwachsene-DOSB 2020'!AY60*$BC$76</f>
        <v>1.6800000000000002</v>
      </c>
      <c r="AS162" s="15">
        <f>'Erwachsene-DOSB 2020'!AZ60*$BC$76</f>
        <v>2.08</v>
      </c>
      <c r="AT162" s="28"/>
      <c r="AU162" s="30"/>
      <c r="AV162" s="38"/>
      <c r="AW162" s="71"/>
      <c r="AX162" s="40"/>
      <c r="AY162" s="39"/>
      <c r="AZ162" s="182"/>
      <c r="BA162" s="188"/>
    </row>
    <row r="163" spans="1:53" ht="18.600000000000001" customHeight="1" x14ac:dyDescent="0.2">
      <c r="A163" s="902"/>
      <c r="B163"/>
      <c r="C163" s="845"/>
      <c r="D163" s="796"/>
      <c r="E163" s="106" t="s">
        <v>21</v>
      </c>
      <c r="F163" s="2" t="s">
        <v>520</v>
      </c>
      <c r="G163" s="13">
        <f>'Erwachsene-DOSB 2020'!AO28*$BC$77</f>
        <v>10.8</v>
      </c>
      <c r="H163" s="12">
        <f>'Erwachsene-DOSB 2020'!AP28*$BC$77</f>
        <v>13.950000000000001</v>
      </c>
      <c r="I163" s="15">
        <f>'Erwachsene-DOSB 2020'!AQ28*$BC$77</f>
        <v>16.650000000000002</v>
      </c>
      <c r="J163" s="59">
        <f>'Erwachsene-DOSB 2020'!AR28*$BC$77</f>
        <v>9.9</v>
      </c>
      <c r="K163" s="12">
        <f>'Erwachsene-DOSB 2020'!AS28*$BC$77</f>
        <v>13.05</v>
      </c>
      <c r="L163" s="15">
        <f>'Erwachsene-DOSB 2020'!AT28*$BC$77</f>
        <v>15.75</v>
      </c>
      <c r="M163" s="59">
        <f>'Erwachsene-DOSB 2020'!AU28*$BC$77</f>
        <v>8.5500000000000007</v>
      </c>
      <c r="N163" s="12">
        <f>'Erwachsene-DOSB 2020'!AV28*$BC$77</f>
        <v>11.700000000000001</v>
      </c>
      <c r="O163" s="15">
        <f>'Erwachsene-DOSB 2020'!AW28*$BC$77</f>
        <v>14.4</v>
      </c>
      <c r="P163" s="59">
        <f>'Erwachsene-DOSB 2020'!AX28*$BC$77</f>
        <v>6.75</v>
      </c>
      <c r="Q163" s="12">
        <f>'Erwachsene-DOSB 2020'!AY28*$BC$77</f>
        <v>9.9</v>
      </c>
      <c r="R163" s="15">
        <f>'Erwachsene-DOSB 2020'!AZ28*$BC$77</f>
        <v>12.6</v>
      </c>
      <c r="S163" s="28"/>
      <c r="T163" s="30"/>
      <c r="U163" s="38"/>
      <c r="V163" s="71"/>
      <c r="W163" s="41"/>
      <c r="X163" s="39"/>
      <c r="Y163" s="182"/>
      <c r="Z163" s="188"/>
      <c r="AB163" s="902"/>
      <c r="AC163"/>
      <c r="AD163" s="845"/>
      <c r="AE163" s="796"/>
      <c r="AF163" s="106" t="s">
        <v>21</v>
      </c>
      <c r="AG163" s="2" t="s">
        <v>520</v>
      </c>
      <c r="AH163" s="13">
        <f>'Erwachsene-DOSB 2020'!AO61*$BC$77</f>
        <v>14.4</v>
      </c>
      <c r="AI163" s="12">
        <f>'Erwachsene-DOSB 2020'!AP61*$BC$77</f>
        <v>18.900000000000002</v>
      </c>
      <c r="AJ163" s="15">
        <f>'Erwachsene-DOSB 2020'!AQ61*$BC$77</f>
        <v>23.400000000000002</v>
      </c>
      <c r="AK163" s="59">
        <f>'Erwachsene-DOSB 2020'!AR61*$BC$77</f>
        <v>12.6</v>
      </c>
      <c r="AL163" s="12">
        <f>'Erwachsene-DOSB 2020'!AS61*$BC$77</f>
        <v>17.100000000000001</v>
      </c>
      <c r="AM163" s="15">
        <f>'Erwachsene-DOSB 2020'!AT61*$BC$77</f>
        <v>21.6</v>
      </c>
      <c r="AN163" s="59">
        <f>'Erwachsene-DOSB 2020'!AU61*$BC$77</f>
        <v>10.8</v>
      </c>
      <c r="AO163" s="12">
        <f>'Erwachsene-DOSB 2020'!AV61*$BC$77</f>
        <v>14.85</v>
      </c>
      <c r="AP163" s="15">
        <f>'Erwachsene-DOSB 2020'!AW61*$BC$77</f>
        <v>18.900000000000002</v>
      </c>
      <c r="AQ163" s="59">
        <f>'Erwachsene-DOSB 2020'!AX61*$BC$77</f>
        <v>9.4500000000000011</v>
      </c>
      <c r="AR163" s="12">
        <f>'Erwachsene-DOSB 2020'!AY61*$BC$77</f>
        <v>13.5</v>
      </c>
      <c r="AS163" s="15">
        <f>'Erwachsene-DOSB 2020'!AZ61*$BC$77</f>
        <v>17.55</v>
      </c>
      <c r="AT163" s="28"/>
      <c r="AU163" s="30"/>
      <c r="AV163" s="38"/>
      <c r="AW163" s="71"/>
      <c r="AX163" s="41"/>
      <c r="AY163" s="39"/>
      <c r="AZ163" s="182"/>
      <c r="BA163" s="188"/>
    </row>
    <row r="164" spans="1:53" ht="18.600000000000001" customHeight="1" x14ac:dyDescent="0.2">
      <c r="A164" s="902"/>
      <c r="B164"/>
      <c r="C164" s="845"/>
      <c r="D164" s="796"/>
      <c r="E164" s="798" t="s">
        <v>22</v>
      </c>
      <c r="F164" s="793" t="s">
        <v>159</v>
      </c>
      <c r="G164" s="782" t="s">
        <v>423</v>
      </c>
      <c r="H164" s="783"/>
      <c r="I164" s="783"/>
      <c r="J164" s="783"/>
      <c r="K164" s="783"/>
      <c r="L164" s="783"/>
      <c r="M164" s="783"/>
      <c r="N164" s="783"/>
      <c r="O164" s="783"/>
      <c r="P164" s="783"/>
      <c r="Q164" s="783"/>
      <c r="R164" s="784"/>
      <c r="S164" s="28"/>
      <c r="T164" s="30"/>
      <c r="U164" s="38"/>
      <c r="V164" s="71"/>
      <c r="W164" s="41"/>
      <c r="X164" s="39"/>
      <c r="Y164" s="182"/>
      <c r="Z164" s="188"/>
      <c r="AB164" s="902"/>
      <c r="AC164"/>
      <c r="AD164" s="845"/>
      <c r="AE164" s="796"/>
      <c r="AF164" s="798" t="s">
        <v>22</v>
      </c>
      <c r="AG164" s="793" t="s">
        <v>159</v>
      </c>
      <c r="AH164" s="782" t="s">
        <v>423</v>
      </c>
      <c r="AI164" s="783"/>
      <c r="AJ164" s="783"/>
      <c r="AK164" s="783"/>
      <c r="AL164" s="783"/>
      <c r="AM164" s="783"/>
      <c r="AN164" s="783"/>
      <c r="AO164" s="783"/>
      <c r="AP164" s="783"/>
      <c r="AQ164" s="783"/>
      <c r="AR164" s="783"/>
      <c r="AS164" s="784"/>
      <c r="AT164" s="28"/>
      <c r="AU164" s="30"/>
      <c r="AV164" s="38"/>
      <c r="AW164" s="71"/>
      <c r="AX164" s="41"/>
      <c r="AY164" s="39"/>
      <c r="AZ164" s="182"/>
      <c r="BA164" s="188"/>
    </row>
    <row r="165" spans="1:53" ht="18.600000000000001" customHeight="1" thickBot="1" x14ac:dyDescent="0.25">
      <c r="A165" s="902"/>
      <c r="B165"/>
      <c r="C165" s="845"/>
      <c r="D165" s="796"/>
      <c r="E165" s="792"/>
      <c r="F165" s="794"/>
      <c r="G165" s="42">
        <v>10</v>
      </c>
      <c r="H165" s="43">
        <v>15</v>
      </c>
      <c r="I165" s="135">
        <v>20</v>
      </c>
      <c r="J165" s="42">
        <v>10</v>
      </c>
      <c r="K165" s="43">
        <v>15</v>
      </c>
      <c r="L165" s="135">
        <v>20</v>
      </c>
      <c r="M165" s="42">
        <v>10</v>
      </c>
      <c r="N165" s="43">
        <v>15</v>
      </c>
      <c r="O165" s="135">
        <v>20</v>
      </c>
      <c r="P165" s="42">
        <v>10</v>
      </c>
      <c r="Q165" s="43">
        <v>15</v>
      </c>
      <c r="R165" s="135">
        <v>20</v>
      </c>
      <c r="S165" s="28"/>
      <c r="T165" s="30"/>
      <c r="U165" s="38"/>
      <c r="V165" s="71"/>
      <c r="W165" s="41"/>
      <c r="X165" s="39"/>
      <c r="Y165" s="186"/>
      <c r="Z165" s="187"/>
      <c r="AB165" s="902"/>
      <c r="AC165"/>
      <c r="AD165" s="845"/>
      <c r="AE165" s="796"/>
      <c r="AF165" s="792"/>
      <c r="AG165" s="794"/>
      <c r="AH165" s="42">
        <v>10</v>
      </c>
      <c r="AI165" s="43">
        <v>15</v>
      </c>
      <c r="AJ165" s="135">
        <v>20</v>
      </c>
      <c r="AK165" s="42">
        <v>10</v>
      </c>
      <c r="AL165" s="43">
        <v>15</v>
      </c>
      <c r="AM165" s="135">
        <v>20</v>
      </c>
      <c r="AN165" s="42">
        <v>10</v>
      </c>
      <c r="AO165" s="43">
        <v>15</v>
      </c>
      <c r="AP165" s="135">
        <v>20</v>
      </c>
      <c r="AQ165" s="42">
        <v>10</v>
      </c>
      <c r="AR165" s="43">
        <v>15</v>
      </c>
      <c r="AS165" s="135">
        <v>20</v>
      </c>
      <c r="AT165" s="42"/>
      <c r="AU165" s="43"/>
      <c r="AV165" s="135"/>
      <c r="AW165" s="42"/>
      <c r="AX165" s="43"/>
      <c r="AY165" s="135"/>
      <c r="AZ165" s="186"/>
      <c r="BA165" s="187"/>
    </row>
    <row r="166" spans="1:53" ht="18.75" thickBot="1" x14ac:dyDescent="0.3">
      <c r="A166" s="853" t="s">
        <v>495</v>
      </c>
      <c r="B166"/>
      <c r="C166" s="905" t="s">
        <v>51</v>
      </c>
      <c r="D166" s="906"/>
      <c r="E166" s="907"/>
      <c r="F166" s="907"/>
      <c r="G166" s="907" t="s">
        <v>616</v>
      </c>
      <c r="H166" s="907"/>
      <c r="I166" s="907"/>
      <c r="J166" s="907"/>
      <c r="K166" s="907"/>
      <c r="L166" s="907"/>
      <c r="M166" s="907"/>
      <c r="N166" s="907"/>
      <c r="O166" s="907"/>
      <c r="P166" s="907"/>
      <c r="Q166" s="907"/>
      <c r="R166" s="908" t="s">
        <v>52</v>
      </c>
      <c r="S166" s="908"/>
      <c r="T166" s="908"/>
      <c r="U166" s="908"/>
      <c r="V166" s="908"/>
      <c r="W166" s="908"/>
      <c r="X166" s="908"/>
      <c r="Y166" s="802" t="s">
        <v>53</v>
      </c>
      <c r="Z166" s="803"/>
      <c r="AB166" s="853" t="s">
        <v>495</v>
      </c>
      <c r="AC166"/>
      <c r="AD166" s="905" t="s">
        <v>51</v>
      </c>
      <c r="AE166" s="906"/>
      <c r="AF166" s="907"/>
      <c r="AG166" s="907"/>
      <c r="AH166" s="907" t="s">
        <v>616</v>
      </c>
      <c r="AI166" s="907"/>
      <c r="AJ166" s="907"/>
      <c r="AK166" s="907"/>
      <c r="AL166" s="907"/>
      <c r="AM166" s="907"/>
      <c r="AN166" s="907"/>
      <c r="AO166" s="907"/>
      <c r="AP166" s="907"/>
      <c r="AQ166" s="907"/>
      <c r="AR166" s="907"/>
      <c r="AS166" s="908" t="s">
        <v>52</v>
      </c>
      <c r="AT166" s="908"/>
      <c r="AU166" s="908"/>
      <c r="AV166" s="908"/>
      <c r="AW166" s="908"/>
      <c r="AX166" s="908"/>
      <c r="AY166" s="908"/>
      <c r="AZ166" s="802" t="s">
        <v>53</v>
      </c>
      <c r="BA166" s="803"/>
    </row>
    <row r="167" spans="1:53" ht="13.5" thickBot="1" x14ac:dyDescent="0.25">
      <c r="A167" s="853"/>
      <c r="B167"/>
      <c r="C167" s="914" t="s">
        <v>585</v>
      </c>
      <c r="D167" s="915"/>
      <c r="E167" s="915"/>
      <c r="F167" s="915"/>
      <c r="G167" s="915"/>
      <c r="H167" s="915"/>
      <c r="I167" s="916"/>
      <c r="J167" s="917" t="s">
        <v>68</v>
      </c>
      <c r="K167" s="918"/>
      <c r="L167" s="918"/>
      <c r="M167" s="918"/>
      <c r="N167" s="918"/>
      <c r="O167" s="918"/>
      <c r="P167" s="918"/>
      <c r="Q167" s="919"/>
      <c r="R167" s="920" t="s">
        <v>69</v>
      </c>
      <c r="S167" s="921"/>
      <c r="T167" s="921"/>
      <c r="U167" s="921"/>
      <c r="V167" s="921"/>
      <c r="W167" s="921"/>
      <c r="X167" s="922"/>
      <c r="Y167" s="75" t="s">
        <v>70</v>
      </c>
      <c r="Z167" s="76"/>
      <c r="AB167" s="853"/>
      <c r="AC167"/>
      <c r="AD167" s="914" t="s">
        <v>585</v>
      </c>
      <c r="AE167" s="915"/>
      <c r="AF167" s="915"/>
      <c r="AG167" s="915"/>
      <c r="AH167" s="915"/>
      <c r="AI167" s="915"/>
      <c r="AJ167" s="916"/>
      <c r="AK167" s="917" t="s">
        <v>68</v>
      </c>
      <c r="AL167" s="918"/>
      <c r="AM167" s="918"/>
      <c r="AN167" s="918"/>
      <c r="AO167" s="918"/>
      <c r="AP167" s="918"/>
      <c r="AQ167" s="918"/>
      <c r="AR167" s="919"/>
      <c r="AS167" s="920" t="s">
        <v>69</v>
      </c>
      <c r="AT167" s="921"/>
      <c r="AU167" s="921"/>
      <c r="AV167" s="921"/>
      <c r="AW167" s="921"/>
      <c r="AX167" s="921"/>
      <c r="AY167" s="922"/>
      <c r="AZ167" s="75" t="s">
        <v>70</v>
      </c>
      <c r="BA167" s="76"/>
    </row>
    <row r="168" spans="1:53" ht="14.25" customHeight="1" thickBot="1" x14ac:dyDescent="0.3">
      <c r="A168" s="853"/>
      <c r="B168" s="44"/>
      <c r="C168" s="909" t="s">
        <v>71</v>
      </c>
      <c r="D168" s="910"/>
      <c r="E168" s="910"/>
      <c r="F168" s="910"/>
      <c r="G168" s="910"/>
      <c r="H168" s="910"/>
      <c r="I168" s="77"/>
      <c r="J168" s="911"/>
      <c r="K168" s="912"/>
      <c r="L168" s="912"/>
      <c r="M168" s="912"/>
      <c r="N168" s="912"/>
      <c r="O168" s="912"/>
      <c r="P168" s="912"/>
      <c r="Q168" s="913"/>
      <c r="R168" s="898" t="s">
        <v>72</v>
      </c>
      <c r="S168" s="899"/>
      <c r="T168" s="810"/>
      <c r="U168" s="810"/>
      <c r="V168" s="810"/>
      <c r="W168" s="810"/>
      <c r="X168" s="811"/>
      <c r="Y168" s="75" t="s">
        <v>73</v>
      </c>
      <c r="Z168" s="78" t="s">
        <v>54</v>
      </c>
      <c r="AB168" s="853"/>
      <c r="AC168" s="44"/>
      <c r="AD168" s="909" t="s">
        <v>71</v>
      </c>
      <c r="AE168" s="910"/>
      <c r="AF168" s="910"/>
      <c r="AG168" s="910"/>
      <c r="AH168" s="910"/>
      <c r="AI168" s="910"/>
      <c r="AJ168" s="77"/>
      <c r="AK168" s="911"/>
      <c r="AL168" s="912"/>
      <c r="AM168" s="912"/>
      <c r="AN168" s="912"/>
      <c r="AO168" s="912"/>
      <c r="AP168" s="912"/>
      <c r="AQ168" s="912"/>
      <c r="AR168" s="913"/>
      <c r="AS168" s="898" t="s">
        <v>72</v>
      </c>
      <c r="AT168" s="899"/>
      <c r="AU168" s="810"/>
      <c r="AV168" s="810"/>
      <c r="AW168" s="810"/>
      <c r="AX168" s="810"/>
      <c r="AY168" s="811"/>
      <c r="AZ168" s="75" t="s">
        <v>73</v>
      </c>
      <c r="BA168" s="78" t="s">
        <v>54</v>
      </c>
    </row>
    <row r="169" spans="1:53" ht="13.5" thickBot="1" x14ac:dyDescent="0.25">
      <c r="A169" s="853"/>
      <c r="B169"/>
      <c r="C169" s="812" t="s">
        <v>74</v>
      </c>
      <c r="D169" s="813"/>
      <c r="E169" s="813"/>
      <c r="F169" s="813"/>
      <c r="G169" s="813"/>
      <c r="H169" s="813"/>
      <c r="I169" s="77"/>
      <c r="J169" s="807"/>
      <c r="K169" s="808"/>
      <c r="L169" s="808"/>
      <c r="M169" s="808"/>
      <c r="N169" s="808"/>
      <c r="O169" s="808"/>
      <c r="P169" s="808"/>
      <c r="Q169" s="809"/>
      <c r="R169" s="898" t="s">
        <v>75</v>
      </c>
      <c r="S169" s="899"/>
      <c r="T169" s="810"/>
      <c r="U169" s="810"/>
      <c r="V169" s="810"/>
      <c r="W169" s="810"/>
      <c r="X169" s="811"/>
      <c r="Y169" s="75" t="s">
        <v>76</v>
      </c>
      <c r="Z169" s="79"/>
      <c r="AB169" s="853"/>
      <c r="AC169"/>
      <c r="AD169" s="812" t="s">
        <v>74</v>
      </c>
      <c r="AE169" s="813"/>
      <c r="AF169" s="813"/>
      <c r="AG169" s="813"/>
      <c r="AH169" s="813"/>
      <c r="AI169" s="813"/>
      <c r="AJ169" s="77"/>
      <c r="AK169" s="807"/>
      <c r="AL169" s="808"/>
      <c r="AM169" s="808"/>
      <c r="AN169" s="808"/>
      <c r="AO169" s="808"/>
      <c r="AP169" s="808"/>
      <c r="AQ169" s="808"/>
      <c r="AR169" s="809"/>
      <c r="AS169" s="898" t="s">
        <v>75</v>
      </c>
      <c r="AT169" s="899"/>
      <c r="AU169" s="810"/>
      <c r="AV169" s="810"/>
      <c r="AW169" s="810"/>
      <c r="AX169" s="810"/>
      <c r="AY169" s="811"/>
      <c r="AZ169" s="75" t="s">
        <v>76</v>
      </c>
      <c r="BA169" s="79"/>
    </row>
    <row r="170" spans="1:53" ht="13.5" thickBot="1" x14ac:dyDescent="0.25">
      <c r="A170" s="853"/>
      <c r="B170"/>
      <c r="C170" s="812" t="s">
        <v>518</v>
      </c>
      <c r="D170" s="813"/>
      <c r="E170" s="813"/>
      <c r="F170" s="813"/>
      <c r="G170" s="813"/>
      <c r="H170" s="813"/>
      <c r="I170" s="77"/>
      <c r="J170" s="814"/>
      <c r="K170" s="815"/>
      <c r="L170" s="815"/>
      <c r="M170" s="815"/>
      <c r="N170" s="815"/>
      <c r="O170" s="815"/>
      <c r="P170" s="815"/>
      <c r="Q170" s="816"/>
      <c r="R170" s="898" t="s">
        <v>77</v>
      </c>
      <c r="S170" s="899"/>
      <c r="T170" s="810"/>
      <c r="U170" s="810"/>
      <c r="V170" s="810"/>
      <c r="W170" s="810"/>
      <c r="X170" s="811"/>
      <c r="Y170" s="75" t="s">
        <v>78</v>
      </c>
      <c r="Z170" s="79"/>
      <c r="AB170" s="853"/>
      <c r="AC170"/>
      <c r="AD170" s="812" t="s">
        <v>518</v>
      </c>
      <c r="AE170" s="813"/>
      <c r="AF170" s="813"/>
      <c r="AG170" s="813"/>
      <c r="AH170" s="813"/>
      <c r="AI170" s="813"/>
      <c r="AJ170" s="77"/>
      <c r="AK170" s="814"/>
      <c r="AL170" s="815"/>
      <c r="AM170" s="815"/>
      <c r="AN170" s="815"/>
      <c r="AO170" s="815"/>
      <c r="AP170" s="815"/>
      <c r="AQ170" s="815"/>
      <c r="AR170" s="816"/>
      <c r="AS170" s="898" t="s">
        <v>77</v>
      </c>
      <c r="AT170" s="899"/>
      <c r="AU170" s="810"/>
      <c r="AV170" s="810"/>
      <c r="AW170" s="810"/>
      <c r="AX170" s="810"/>
      <c r="AY170" s="811"/>
      <c r="AZ170" s="75" t="s">
        <v>78</v>
      </c>
      <c r="BA170" s="79"/>
    </row>
    <row r="171" spans="1:53" ht="13.5" thickBot="1" x14ac:dyDescent="0.25">
      <c r="A171" s="853"/>
      <c r="B171"/>
      <c r="C171" s="812" t="s">
        <v>586</v>
      </c>
      <c r="D171" s="813"/>
      <c r="E171" s="813"/>
      <c r="F171" s="813"/>
      <c r="G171" s="813"/>
      <c r="H171" s="813"/>
      <c r="I171" s="77"/>
      <c r="J171" s="80"/>
      <c r="K171" s="80"/>
      <c r="L171" s="80"/>
      <c r="M171" s="80"/>
      <c r="N171" s="80"/>
      <c r="O171" s="80"/>
      <c r="P171" s="80"/>
      <c r="Q171" s="80"/>
      <c r="R171" s="872" t="s">
        <v>79</v>
      </c>
      <c r="S171" s="873"/>
      <c r="T171" s="874"/>
      <c r="U171" s="874"/>
      <c r="V171" s="874"/>
      <c r="W171" s="874"/>
      <c r="X171" s="875"/>
      <c r="Y171" s="81"/>
      <c r="Z171" s="82"/>
      <c r="AB171" s="853"/>
      <c r="AC171"/>
      <c r="AD171" s="812" t="s">
        <v>586</v>
      </c>
      <c r="AE171" s="813"/>
      <c r="AF171" s="813"/>
      <c r="AG171" s="813"/>
      <c r="AH171" s="813"/>
      <c r="AI171" s="813"/>
      <c r="AJ171" s="77"/>
      <c r="AK171" s="80"/>
      <c r="AL171" s="80"/>
      <c r="AM171" s="80"/>
      <c r="AN171" s="80"/>
      <c r="AO171" s="80"/>
      <c r="AP171" s="80"/>
      <c r="AQ171" s="80"/>
      <c r="AR171" s="80"/>
      <c r="AS171" s="872" t="s">
        <v>79</v>
      </c>
      <c r="AT171" s="873"/>
      <c r="AU171" s="874"/>
      <c r="AV171" s="874"/>
      <c r="AW171" s="874"/>
      <c r="AX171" s="874"/>
      <c r="AY171" s="875"/>
      <c r="AZ171" s="81"/>
      <c r="BA171" s="82"/>
    </row>
    <row r="172" spans="1:53" ht="15" customHeight="1" x14ac:dyDescent="0.2">
      <c r="A172" s="904">
        <f>A129+1</f>
        <v>69</v>
      </c>
      <c r="B172"/>
      <c r="C172" s="841" t="s">
        <v>587</v>
      </c>
      <c r="D172" s="813"/>
      <c r="E172" s="813"/>
      <c r="F172" s="813"/>
      <c r="G172" s="813"/>
      <c r="H172" s="813"/>
      <c r="I172" s="77"/>
      <c r="U172" s="45"/>
      <c r="W172" s="781" t="s">
        <v>661</v>
      </c>
      <c r="X172" s="781"/>
      <c r="Y172" s="781"/>
      <c r="Z172" s="781"/>
      <c r="AB172" s="904">
        <f>AB129+1</f>
        <v>72</v>
      </c>
      <c r="AC172"/>
      <c r="AD172" s="841" t="s">
        <v>587</v>
      </c>
      <c r="AE172" s="813"/>
      <c r="AF172" s="813"/>
      <c r="AG172" s="813"/>
      <c r="AH172" s="813"/>
      <c r="AI172" s="813"/>
      <c r="AJ172" s="77"/>
      <c r="AV172" s="45"/>
      <c r="AX172" s="781" t="s">
        <v>662</v>
      </c>
      <c r="AY172" s="781"/>
      <c r="AZ172" s="781"/>
      <c r="BA172" s="781"/>
    </row>
    <row r="173" spans="1:53" ht="13.5" customHeight="1" thickBot="1" x14ac:dyDescent="0.25">
      <c r="A173" s="904"/>
      <c r="B173"/>
      <c r="C173" s="804" t="s">
        <v>80</v>
      </c>
      <c r="D173" s="805"/>
      <c r="E173" s="805"/>
      <c r="F173" s="805"/>
      <c r="G173" s="805"/>
      <c r="H173" s="805"/>
      <c r="I173" s="806"/>
      <c r="W173" s="781"/>
      <c r="X173" s="781"/>
      <c r="Y173" s="781"/>
      <c r="Z173" s="781"/>
      <c r="AB173" s="904"/>
      <c r="AC173"/>
      <c r="AD173" s="804" t="s">
        <v>80</v>
      </c>
      <c r="AE173" s="805"/>
      <c r="AF173" s="805"/>
      <c r="AG173" s="805"/>
      <c r="AH173" s="805"/>
      <c r="AI173" s="805"/>
      <c r="AJ173" s="806"/>
      <c r="AX173" s="781"/>
      <c r="AY173" s="781"/>
      <c r="AZ173" s="781"/>
      <c r="BA173" s="781"/>
    </row>
  </sheetData>
  <mergeCells count="681">
    <mergeCell ref="AX172:BA173"/>
    <mergeCell ref="AB129:AB130"/>
    <mergeCell ref="A166:A171"/>
    <mergeCell ref="A172:A173"/>
    <mergeCell ref="A133:A139"/>
    <mergeCell ref="AB172:AB173"/>
    <mergeCell ref="A140:A165"/>
    <mergeCell ref="AU170:AY170"/>
    <mergeCell ref="C171:H171"/>
    <mergeCell ref="AU171:AY171"/>
    <mergeCell ref="AK170:AR170"/>
    <mergeCell ref="AB166:AB171"/>
    <mergeCell ref="T170:X170"/>
    <mergeCell ref="AD170:AI170"/>
    <mergeCell ref="C172:H172"/>
    <mergeCell ref="AD172:AI172"/>
    <mergeCell ref="C173:I173"/>
    <mergeCell ref="AD173:AJ173"/>
    <mergeCell ref="AS170:AT170"/>
    <mergeCell ref="AS169:AT169"/>
    <mergeCell ref="AS171:AT171"/>
    <mergeCell ref="C170:H170"/>
    <mergeCell ref="J170:Q170"/>
    <mergeCell ref="R170:S170"/>
    <mergeCell ref="A123:A128"/>
    <mergeCell ref="A129:A130"/>
    <mergeCell ref="R128:S128"/>
    <mergeCell ref="C125:H125"/>
    <mergeCell ref="J125:Q125"/>
    <mergeCell ref="R127:S127"/>
    <mergeCell ref="C126:H126"/>
    <mergeCell ref="J126:Q126"/>
    <mergeCell ref="R126:S126"/>
    <mergeCell ref="C127:H127"/>
    <mergeCell ref="C128:H128"/>
    <mergeCell ref="J127:Q127"/>
    <mergeCell ref="R123:X123"/>
    <mergeCell ref="C130:I130"/>
    <mergeCell ref="A8:A36"/>
    <mergeCell ref="A37:A42"/>
    <mergeCell ref="A43:A44"/>
    <mergeCell ref="A54:A79"/>
    <mergeCell ref="A80:A85"/>
    <mergeCell ref="C168:H168"/>
    <mergeCell ref="F144:F145"/>
    <mergeCell ref="G144:R144"/>
    <mergeCell ref="C142:C151"/>
    <mergeCell ref="A86:A87"/>
    <mergeCell ref="A47:A53"/>
    <mergeCell ref="A97:A122"/>
    <mergeCell ref="G110:I110"/>
    <mergeCell ref="J110:X110"/>
    <mergeCell ref="G164:R164"/>
    <mergeCell ref="V140:X140"/>
    <mergeCell ref="G140:I140"/>
    <mergeCell ref="J140:L140"/>
    <mergeCell ref="C137:F137"/>
    <mergeCell ref="C136:F136"/>
    <mergeCell ref="C129:H129"/>
    <mergeCell ref="C99:C108"/>
    <mergeCell ref="D99:D108"/>
    <mergeCell ref="C97:E98"/>
    <mergeCell ref="C169:H169"/>
    <mergeCell ref="R171:S171"/>
    <mergeCell ref="T171:X171"/>
    <mergeCell ref="AD171:AI171"/>
    <mergeCell ref="W172:Z173"/>
    <mergeCell ref="AU168:AY168"/>
    <mergeCell ref="AZ166:BA166"/>
    <mergeCell ref="C167:I167"/>
    <mergeCell ref="J167:Q167"/>
    <mergeCell ref="R167:X167"/>
    <mergeCell ref="AD167:AJ167"/>
    <mergeCell ref="AK167:AR167"/>
    <mergeCell ref="AS167:AY167"/>
    <mergeCell ref="J169:Q169"/>
    <mergeCell ref="R169:S169"/>
    <mergeCell ref="T169:X169"/>
    <mergeCell ref="AD169:AI169"/>
    <mergeCell ref="AK169:AR169"/>
    <mergeCell ref="J168:Q168"/>
    <mergeCell ref="R168:S168"/>
    <mergeCell ref="T168:X168"/>
    <mergeCell ref="AD168:AI168"/>
    <mergeCell ref="AK168:AR168"/>
    <mergeCell ref="AS168:AT168"/>
    <mergeCell ref="AU169:AY169"/>
    <mergeCell ref="C166:F166"/>
    <mergeCell ref="G166:Q166"/>
    <mergeCell ref="R166:X166"/>
    <mergeCell ref="Y166:Z166"/>
    <mergeCell ref="AD166:AG166"/>
    <mergeCell ref="AH166:AR166"/>
    <mergeCell ref="AS166:AY166"/>
    <mergeCell ref="AB140:AB165"/>
    <mergeCell ref="AH157:AS157"/>
    <mergeCell ref="AH153:AJ153"/>
    <mergeCell ref="AK153:AS153"/>
    <mergeCell ref="C157:C160"/>
    <mergeCell ref="D157:D160"/>
    <mergeCell ref="E157:E158"/>
    <mergeCell ref="F157:F158"/>
    <mergeCell ref="G157:R157"/>
    <mergeCell ref="AD157:AD160"/>
    <mergeCell ref="C161:C165"/>
    <mergeCell ref="D161:D165"/>
    <mergeCell ref="AD161:AD165"/>
    <mergeCell ref="AE161:AE165"/>
    <mergeCell ref="E164:E165"/>
    <mergeCell ref="F164:F165"/>
    <mergeCell ref="AH164:AS164"/>
    <mergeCell ref="C152:C156"/>
    <mergeCell ref="D152:D156"/>
    <mergeCell ref="AD152:AD156"/>
    <mergeCell ref="AE152:AE156"/>
    <mergeCell ref="E153:E154"/>
    <mergeCell ref="F153:F154"/>
    <mergeCell ref="G153:R153"/>
    <mergeCell ref="AF164:AF165"/>
    <mergeCell ref="AG164:AG165"/>
    <mergeCell ref="AF153:AF154"/>
    <mergeCell ref="AG153:AG154"/>
    <mergeCell ref="AF157:AF158"/>
    <mergeCell ref="AE157:AE160"/>
    <mergeCell ref="AG157:AG158"/>
    <mergeCell ref="AZ141:BA141"/>
    <mergeCell ref="AD140:AF141"/>
    <mergeCell ref="AG140:AG141"/>
    <mergeCell ref="AH140:AJ140"/>
    <mergeCell ref="AK140:AM140"/>
    <mergeCell ref="AG144:AG145"/>
    <mergeCell ref="AT140:AV140"/>
    <mergeCell ref="AW140:AY140"/>
    <mergeCell ref="AH144:AS144"/>
    <mergeCell ref="C138:F138"/>
    <mergeCell ref="L138:Q138"/>
    <mergeCell ref="R138:V138"/>
    <mergeCell ref="W138:Z139"/>
    <mergeCell ref="AD138:AG138"/>
    <mergeCell ref="C139:F139"/>
    <mergeCell ref="L139:Q139"/>
    <mergeCell ref="R139:V139"/>
    <mergeCell ref="AD139:AG139"/>
    <mergeCell ref="AB133:AB139"/>
    <mergeCell ref="M135:X135"/>
    <mergeCell ref="C134:L134"/>
    <mergeCell ref="M134:X134"/>
    <mergeCell ref="C133:L133"/>
    <mergeCell ref="M133:Y133"/>
    <mergeCell ref="AD133:AM133"/>
    <mergeCell ref="Y134:Z134"/>
    <mergeCell ref="AD134:AM134"/>
    <mergeCell ref="AH137:AL137"/>
    <mergeCell ref="AM137:BA137"/>
    <mergeCell ref="AZ135:BA135"/>
    <mergeCell ref="AS138:AW138"/>
    <mergeCell ref="AX138:BA139"/>
    <mergeCell ref="AM139:AR139"/>
    <mergeCell ref="AS139:AW139"/>
    <mergeCell ref="L137:Z137"/>
    <mergeCell ref="AD137:AG137"/>
    <mergeCell ref="AN134:AY134"/>
    <mergeCell ref="AZ134:BA134"/>
    <mergeCell ref="D142:D151"/>
    <mergeCell ref="AD142:AD151"/>
    <mergeCell ref="AE142:AE151"/>
    <mergeCell ref="E144:E145"/>
    <mergeCell ref="AN140:AP140"/>
    <mergeCell ref="AQ140:AS140"/>
    <mergeCell ref="C140:E141"/>
    <mergeCell ref="F140:F141"/>
    <mergeCell ref="M140:O140"/>
    <mergeCell ref="S140:U140"/>
    <mergeCell ref="AF144:AF145"/>
    <mergeCell ref="P140:R140"/>
    <mergeCell ref="Y141:Z141"/>
    <mergeCell ref="AH136:AY136"/>
    <mergeCell ref="Y135:Z135"/>
    <mergeCell ref="AD135:AM135"/>
    <mergeCell ref="AM138:AR138"/>
    <mergeCell ref="G138:K138"/>
    <mergeCell ref="AH138:AL138"/>
    <mergeCell ref="G136:X136"/>
    <mergeCell ref="C135:L135"/>
    <mergeCell ref="AN135:AY135"/>
    <mergeCell ref="AD136:AG136"/>
    <mergeCell ref="AS123:AY123"/>
    <mergeCell ref="W129:Z130"/>
    <mergeCell ref="AS126:AT126"/>
    <mergeCell ref="AU126:AY126"/>
    <mergeCell ref="AD128:AI128"/>
    <mergeCell ref="AS127:AT127"/>
    <mergeCell ref="AU127:AY127"/>
    <mergeCell ref="AS128:AT128"/>
    <mergeCell ref="AU128:AY128"/>
    <mergeCell ref="AX129:BA130"/>
    <mergeCell ref="T127:X127"/>
    <mergeCell ref="AD127:AI127"/>
    <mergeCell ref="Y123:Z123"/>
    <mergeCell ref="AD123:AG123"/>
    <mergeCell ref="AK127:AR127"/>
    <mergeCell ref="T126:X126"/>
    <mergeCell ref="AK125:AR125"/>
    <mergeCell ref="AH123:AR123"/>
    <mergeCell ref="AS125:AT125"/>
    <mergeCell ref="AD126:AI126"/>
    <mergeCell ref="G137:K137"/>
    <mergeCell ref="AE114:AE117"/>
    <mergeCell ref="AF114:AF115"/>
    <mergeCell ref="AG114:AG115"/>
    <mergeCell ref="AF110:AF111"/>
    <mergeCell ref="AD129:AI129"/>
    <mergeCell ref="AH110:AJ110"/>
    <mergeCell ref="AK110:AP110"/>
    <mergeCell ref="AQ110:AV110"/>
    <mergeCell ref="AN133:AZ133"/>
    <mergeCell ref="AD130:AJ130"/>
    <mergeCell ref="AU125:AY125"/>
    <mergeCell ref="AZ123:BA123"/>
    <mergeCell ref="C124:I124"/>
    <mergeCell ref="J124:Q124"/>
    <mergeCell ref="R124:X124"/>
    <mergeCell ref="AD124:AJ124"/>
    <mergeCell ref="AK124:AR124"/>
    <mergeCell ref="AS124:AY124"/>
    <mergeCell ref="C123:F123"/>
    <mergeCell ref="G123:Q123"/>
    <mergeCell ref="R125:S125"/>
    <mergeCell ref="T125:X125"/>
    <mergeCell ref="AD125:AI125"/>
    <mergeCell ref="AK126:AR126"/>
    <mergeCell ref="AB123:AB128"/>
    <mergeCell ref="T128:X128"/>
    <mergeCell ref="AW110:AY110"/>
    <mergeCell ref="AH114:AY114"/>
    <mergeCell ref="C118:C122"/>
    <mergeCell ref="D118:D122"/>
    <mergeCell ref="AD118:AD122"/>
    <mergeCell ref="AE118:AE122"/>
    <mergeCell ref="E121:E122"/>
    <mergeCell ref="F121:F122"/>
    <mergeCell ref="G121:U121"/>
    <mergeCell ref="V121:X121"/>
    <mergeCell ref="AF121:AF122"/>
    <mergeCell ref="AG121:AG122"/>
    <mergeCell ref="AH121:AV121"/>
    <mergeCell ref="AW121:AY121"/>
    <mergeCell ref="AB97:AB122"/>
    <mergeCell ref="C114:C117"/>
    <mergeCell ref="D114:D117"/>
    <mergeCell ref="E114:E115"/>
    <mergeCell ref="F114:F115"/>
    <mergeCell ref="G114:X114"/>
    <mergeCell ref="AD114:AD117"/>
    <mergeCell ref="AD99:AD108"/>
    <mergeCell ref="AE99:AE108"/>
    <mergeCell ref="C109:C113"/>
    <mergeCell ref="D109:D113"/>
    <mergeCell ref="AD109:AD113"/>
    <mergeCell ref="AE109:AE113"/>
    <mergeCell ref="E110:E111"/>
    <mergeCell ref="F110:F111"/>
    <mergeCell ref="AG110:AG111"/>
    <mergeCell ref="E101:E102"/>
    <mergeCell ref="F101:F102"/>
    <mergeCell ref="G101:I101"/>
    <mergeCell ref="J101:X101"/>
    <mergeCell ref="AF101:AF102"/>
    <mergeCell ref="AG101:AG102"/>
    <mergeCell ref="AZ98:BA98"/>
    <mergeCell ref="AH101:AJ101"/>
    <mergeCell ref="AM95:AR95"/>
    <mergeCell ref="AG97:AG98"/>
    <mergeCell ref="AH97:AJ97"/>
    <mergeCell ref="AK97:AM97"/>
    <mergeCell ref="AN97:AP97"/>
    <mergeCell ref="AQ97:AS97"/>
    <mergeCell ref="AS95:AW95"/>
    <mergeCell ref="AK101:AY101"/>
    <mergeCell ref="AX95:BA96"/>
    <mergeCell ref="AN90:AZ90"/>
    <mergeCell ref="C91:L91"/>
    <mergeCell ref="M91:X91"/>
    <mergeCell ref="Y91:Z91"/>
    <mergeCell ref="AD91:AM91"/>
    <mergeCell ref="AN91:AY91"/>
    <mergeCell ref="AZ91:BA91"/>
    <mergeCell ref="AN92:AY92"/>
    <mergeCell ref="AZ92:BA92"/>
    <mergeCell ref="C96:F96"/>
    <mergeCell ref="L96:Q96"/>
    <mergeCell ref="R96:V96"/>
    <mergeCell ref="AD96:AG96"/>
    <mergeCell ref="AM96:AR96"/>
    <mergeCell ref="AS96:AW96"/>
    <mergeCell ref="AH95:AL95"/>
    <mergeCell ref="AT97:AV97"/>
    <mergeCell ref="AW97:AY97"/>
    <mergeCell ref="F97:F98"/>
    <mergeCell ref="G97:I97"/>
    <mergeCell ref="J97:L97"/>
    <mergeCell ref="M97:O97"/>
    <mergeCell ref="P97:R97"/>
    <mergeCell ref="S97:U97"/>
    <mergeCell ref="V97:X97"/>
    <mergeCell ref="AD97:AF98"/>
    <mergeCell ref="Y98:Z98"/>
    <mergeCell ref="A90:A96"/>
    <mergeCell ref="C90:L90"/>
    <mergeCell ref="M90:Y90"/>
    <mergeCell ref="AB90:AB96"/>
    <mergeCell ref="AD90:AM90"/>
    <mergeCell ref="C92:L92"/>
    <mergeCell ref="M92:X92"/>
    <mergeCell ref="Y92:Z92"/>
    <mergeCell ref="AD92:AM92"/>
    <mergeCell ref="C94:F94"/>
    <mergeCell ref="C93:F93"/>
    <mergeCell ref="G93:X93"/>
    <mergeCell ref="AD93:AG93"/>
    <mergeCell ref="AH93:AY93"/>
    <mergeCell ref="G94:K94"/>
    <mergeCell ref="L94:Z94"/>
    <mergeCell ref="AD94:AG94"/>
    <mergeCell ref="AH94:AL94"/>
    <mergeCell ref="AM94:BA94"/>
    <mergeCell ref="C95:F95"/>
    <mergeCell ref="L95:Q95"/>
    <mergeCell ref="R95:V95"/>
    <mergeCell ref="W95:Z96"/>
    <mergeCell ref="AD95:AG95"/>
    <mergeCell ref="C84:H84"/>
    <mergeCell ref="J84:Q84"/>
    <mergeCell ref="C86:H86"/>
    <mergeCell ref="AD86:AI86"/>
    <mergeCell ref="C87:I87"/>
    <mergeCell ref="AD87:AJ87"/>
    <mergeCell ref="C85:H85"/>
    <mergeCell ref="R85:S85"/>
    <mergeCell ref="T85:X85"/>
    <mergeCell ref="AD85:AI85"/>
    <mergeCell ref="AB80:AB85"/>
    <mergeCell ref="AB86:AB87"/>
    <mergeCell ref="C82:H82"/>
    <mergeCell ref="J82:Q82"/>
    <mergeCell ref="C83:H83"/>
    <mergeCell ref="J83:Q83"/>
    <mergeCell ref="W86:Z87"/>
    <mergeCell ref="AS82:AT82"/>
    <mergeCell ref="AU82:AY82"/>
    <mergeCell ref="AS83:AT83"/>
    <mergeCell ref="AU83:AY83"/>
    <mergeCell ref="AS84:AT84"/>
    <mergeCell ref="AU84:AY84"/>
    <mergeCell ref="AS85:AT85"/>
    <mergeCell ref="AU85:AY85"/>
    <mergeCell ref="R84:S84"/>
    <mergeCell ref="T84:X84"/>
    <mergeCell ref="AD84:AI84"/>
    <mergeCell ref="AK84:AR84"/>
    <mergeCell ref="R82:S82"/>
    <mergeCell ref="T82:X82"/>
    <mergeCell ref="AD82:AI82"/>
    <mergeCell ref="AK82:AR82"/>
    <mergeCell ref="R83:S83"/>
    <mergeCell ref="T83:X83"/>
    <mergeCell ref="AD83:AI83"/>
    <mergeCell ref="AK83:AR83"/>
    <mergeCell ref="AZ80:BA80"/>
    <mergeCell ref="C81:I81"/>
    <mergeCell ref="J81:Q81"/>
    <mergeCell ref="R81:X81"/>
    <mergeCell ref="AD81:AJ81"/>
    <mergeCell ref="AK81:AR81"/>
    <mergeCell ref="AS81:AY81"/>
    <mergeCell ref="AD80:AG80"/>
    <mergeCell ref="AH80:AR80"/>
    <mergeCell ref="AS80:AY80"/>
    <mergeCell ref="C80:F80"/>
    <mergeCell ref="G80:Q80"/>
    <mergeCell ref="R80:X80"/>
    <mergeCell ref="Y80:Z80"/>
    <mergeCell ref="C75:C79"/>
    <mergeCell ref="D75:D79"/>
    <mergeCell ref="E78:E79"/>
    <mergeCell ref="F78:F79"/>
    <mergeCell ref="G78:U78"/>
    <mergeCell ref="V78:X78"/>
    <mergeCell ref="AH67:AJ67"/>
    <mergeCell ref="AD75:AD79"/>
    <mergeCell ref="AE75:AE79"/>
    <mergeCell ref="AH78:AV78"/>
    <mergeCell ref="AK67:AY67"/>
    <mergeCell ref="AD71:AD74"/>
    <mergeCell ref="AE71:AE74"/>
    <mergeCell ref="AF78:AF79"/>
    <mergeCell ref="AG78:AG79"/>
    <mergeCell ref="AW78:AY78"/>
    <mergeCell ref="AB54:AB79"/>
    <mergeCell ref="AF71:AF72"/>
    <mergeCell ref="AG71:AG72"/>
    <mergeCell ref="AH71:AV71"/>
    <mergeCell ref="AW71:AY71"/>
    <mergeCell ref="C71:C74"/>
    <mergeCell ref="D71:D74"/>
    <mergeCell ref="E71:E72"/>
    <mergeCell ref="F71:F72"/>
    <mergeCell ref="G71:U71"/>
    <mergeCell ref="V71:X71"/>
    <mergeCell ref="C66:C70"/>
    <mergeCell ref="D66:D70"/>
    <mergeCell ref="AD66:AD70"/>
    <mergeCell ref="AE66:AE70"/>
    <mergeCell ref="E67:E68"/>
    <mergeCell ref="F67:F68"/>
    <mergeCell ref="G67:X67"/>
    <mergeCell ref="AF67:AF68"/>
    <mergeCell ref="AG67:AG68"/>
    <mergeCell ref="AZ55:BA55"/>
    <mergeCell ref="C56:C65"/>
    <mergeCell ref="D56:D65"/>
    <mergeCell ref="AD56:AD65"/>
    <mergeCell ref="AE56:AE65"/>
    <mergeCell ref="E58:E59"/>
    <mergeCell ref="F58:F59"/>
    <mergeCell ref="G58:X58"/>
    <mergeCell ref="AF58:AF59"/>
    <mergeCell ref="AG58:AG59"/>
    <mergeCell ref="AH58:AY58"/>
    <mergeCell ref="AX52:BA53"/>
    <mergeCell ref="C53:F53"/>
    <mergeCell ref="L53:Q53"/>
    <mergeCell ref="R53:V53"/>
    <mergeCell ref="AD53:AG53"/>
    <mergeCell ref="AM53:AR53"/>
    <mergeCell ref="AS53:AW53"/>
    <mergeCell ref="C54:E55"/>
    <mergeCell ref="F54:F55"/>
    <mergeCell ref="G54:I54"/>
    <mergeCell ref="J54:L54"/>
    <mergeCell ref="M54:O54"/>
    <mergeCell ref="P54:R54"/>
    <mergeCell ref="S54:U54"/>
    <mergeCell ref="V54:X54"/>
    <mergeCell ref="AD54:AF55"/>
    <mergeCell ref="AG54:AG55"/>
    <mergeCell ref="AH54:AJ54"/>
    <mergeCell ref="AK54:AM54"/>
    <mergeCell ref="AN54:AP54"/>
    <mergeCell ref="AQ54:AS54"/>
    <mergeCell ref="AT54:AV54"/>
    <mergeCell ref="AW54:AY54"/>
    <mergeCell ref="Y55:Z55"/>
    <mergeCell ref="AN47:AZ47"/>
    <mergeCell ref="C48:L48"/>
    <mergeCell ref="M48:X48"/>
    <mergeCell ref="Y48:Z48"/>
    <mergeCell ref="AD48:AM48"/>
    <mergeCell ref="AN48:AY48"/>
    <mergeCell ref="AZ48:BA48"/>
    <mergeCell ref="C47:L47"/>
    <mergeCell ref="M47:Y47"/>
    <mergeCell ref="AB47:AB53"/>
    <mergeCell ref="AN49:AY49"/>
    <mergeCell ref="AZ49:BA49"/>
    <mergeCell ref="C50:F50"/>
    <mergeCell ref="G50:X50"/>
    <mergeCell ref="AD50:AG50"/>
    <mergeCell ref="AH50:AY50"/>
    <mergeCell ref="AM51:BA51"/>
    <mergeCell ref="C52:F52"/>
    <mergeCell ref="L52:Q52"/>
    <mergeCell ref="R52:V52"/>
    <mergeCell ref="W52:Z53"/>
    <mergeCell ref="AD52:AG52"/>
    <mergeCell ref="AM52:AR52"/>
    <mergeCell ref="AS52:AW52"/>
    <mergeCell ref="AD47:AM47"/>
    <mergeCell ref="C49:L49"/>
    <mergeCell ref="M49:X49"/>
    <mergeCell ref="Y49:Z49"/>
    <mergeCell ref="AD49:AM49"/>
    <mergeCell ref="C51:F51"/>
    <mergeCell ref="G51:K51"/>
    <mergeCell ref="L51:Z51"/>
    <mergeCell ref="AD51:AG51"/>
    <mergeCell ref="AH51:AL51"/>
    <mergeCell ref="C43:H43"/>
    <mergeCell ref="AD43:AI43"/>
    <mergeCell ref="C44:I44"/>
    <mergeCell ref="AD44:AJ44"/>
    <mergeCell ref="C42:H42"/>
    <mergeCell ref="R42:S42"/>
    <mergeCell ref="T42:X42"/>
    <mergeCell ref="AD42:AI42"/>
    <mergeCell ref="W43:Z44"/>
    <mergeCell ref="AB43:AB44"/>
    <mergeCell ref="AS42:AT42"/>
    <mergeCell ref="AU42:AY42"/>
    <mergeCell ref="R41:S41"/>
    <mergeCell ref="T41:X41"/>
    <mergeCell ref="AD41:AI41"/>
    <mergeCell ref="AK41:AR41"/>
    <mergeCell ref="AB37:AB42"/>
    <mergeCell ref="AS39:AT39"/>
    <mergeCell ref="AU39:AY39"/>
    <mergeCell ref="AS40:AT40"/>
    <mergeCell ref="AU40:AY40"/>
    <mergeCell ref="AS41:AT41"/>
    <mergeCell ref="AU41:AY41"/>
    <mergeCell ref="AS38:AY38"/>
    <mergeCell ref="C40:H40"/>
    <mergeCell ref="J40:Q40"/>
    <mergeCell ref="R40:S40"/>
    <mergeCell ref="T40:X40"/>
    <mergeCell ref="AD40:AI40"/>
    <mergeCell ref="AK40:AR40"/>
    <mergeCell ref="C41:H41"/>
    <mergeCell ref="J41:Q41"/>
    <mergeCell ref="R38:X38"/>
    <mergeCell ref="AD38:AJ38"/>
    <mergeCell ref="AK38:AR38"/>
    <mergeCell ref="C39:H39"/>
    <mergeCell ref="J39:Q39"/>
    <mergeCell ref="R39:S39"/>
    <mergeCell ref="T39:X39"/>
    <mergeCell ref="AD39:AI39"/>
    <mergeCell ref="AK39:AR39"/>
    <mergeCell ref="C37:F37"/>
    <mergeCell ref="G37:Q37"/>
    <mergeCell ref="R37:X37"/>
    <mergeCell ref="Y37:Z37"/>
    <mergeCell ref="C31:C36"/>
    <mergeCell ref="D31:D36"/>
    <mergeCell ref="AD37:AG37"/>
    <mergeCell ref="AH37:AR37"/>
    <mergeCell ref="AS37:AY37"/>
    <mergeCell ref="E35:E36"/>
    <mergeCell ref="F35:F36"/>
    <mergeCell ref="AF35:AF36"/>
    <mergeCell ref="AG35:AG36"/>
    <mergeCell ref="G35:O35"/>
    <mergeCell ref="P35:X35"/>
    <mergeCell ref="AH35:AP35"/>
    <mergeCell ref="AE31:AE36"/>
    <mergeCell ref="E33:E34"/>
    <mergeCell ref="F33:F34"/>
    <mergeCell ref="G33:O33"/>
    <mergeCell ref="P33:X33"/>
    <mergeCell ref="AG33:AG34"/>
    <mergeCell ref="AH33:AP33"/>
    <mergeCell ref="AG22:AG23"/>
    <mergeCell ref="AQ22:AS22"/>
    <mergeCell ref="AF27:AF28"/>
    <mergeCell ref="AG27:AG28"/>
    <mergeCell ref="AH27:AM27"/>
    <mergeCell ref="AN27:AS27"/>
    <mergeCell ref="AB8:AB36"/>
    <mergeCell ref="AE27:AE30"/>
    <mergeCell ref="S27:X27"/>
    <mergeCell ref="AD27:AD30"/>
    <mergeCell ref="AF33:AF34"/>
    <mergeCell ref="AD20:AD26"/>
    <mergeCell ref="AE20:AE26"/>
    <mergeCell ref="AG12:AG13"/>
    <mergeCell ref="AH12:AP12"/>
    <mergeCell ref="AG14:AG15"/>
    <mergeCell ref="AN14:AY14"/>
    <mergeCell ref="AK14:AM14"/>
    <mergeCell ref="P12:X12"/>
    <mergeCell ref="AQ12:AY12"/>
    <mergeCell ref="C10:C19"/>
    <mergeCell ref="G20:O20"/>
    <mergeCell ref="C27:C30"/>
    <mergeCell ref="D27:D30"/>
    <mergeCell ref="E27:E28"/>
    <mergeCell ref="F27:F28"/>
    <mergeCell ref="G27:L27"/>
    <mergeCell ref="D10:D19"/>
    <mergeCell ref="AF12:AF13"/>
    <mergeCell ref="E22:E23"/>
    <mergeCell ref="F22:F23"/>
    <mergeCell ref="AF22:AF23"/>
    <mergeCell ref="M27:R27"/>
    <mergeCell ref="F12:F13"/>
    <mergeCell ref="J14:L14"/>
    <mergeCell ref="E14:E15"/>
    <mergeCell ref="F14:F15"/>
    <mergeCell ref="E12:E13"/>
    <mergeCell ref="F20:F21"/>
    <mergeCell ref="M14:X14"/>
    <mergeCell ref="AF14:AF15"/>
    <mergeCell ref="AE10:AE19"/>
    <mergeCell ref="AD10:AD19"/>
    <mergeCell ref="G12:O12"/>
    <mergeCell ref="C8:E9"/>
    <mergeCell ref="F8:F9"/>
    <mergeCell ref="G8:I8"/>
    <mergeCell ref="J8:L8"/>
    <mergeCell ref="M8:O8"/>
    <mergeCell ref="P8:R8"/>
    <mergeCell ref="AZ9:BA9"/>
    <mergeCell ref="S8:U8"/>
    <mergeCell ref="V8:X8"/>
    <mergeCell ref="AD8:AF9"/>
    <mergeCell ref="AG8:AG9"/>
    <mergeCell ref="AH8:AJ8"/>
    <mergeCell ref="AK8:AM8"/>
    <mergeCell ref="AN8:AP8"/>
    <mergeCell ref="AQ8:AS8"/>
    <mergeCell ref="AT8:AV8"/>
    <mergeCell ref="AW8:AY8"/>
    <mergeCell ref="Y9:Z9"/>
    <mergeCell ref="AD4:AG4"/>
    <mergeCell ref="AH4:AY4"/>
    <mergeCell ref="AD5:AG5"/>
    <mergeCell ref="AH5:AL5"/>
    <mergeCell ref="AM5:BA5"/>
    <mergeCell ref="C6:F6"/>
    <mergeCell ref="L6:Q6"/>
    <mergeCell ref="R6:V6"/>
    <mergeCell ref="W6:Z7"/>
    <mergeCell ref="AD6:AG6"/>
    <mergeCell ref="AM6:AR6"/>
    <mergeCell ref="AS6:AW6"/>
    <mergeCell ref="AX6:BA7"/>
    <mergeCell ref="C7:F7"/>
    <mergeCell ref="L7:Q7"/>
    <mergeCell ref="R7:V7"/>
    <mergeCell ref="AD7:AG7"/>
    <mergeCell ref="AM7:AR7"/>
    <mergeCell ref="AS7:AW7"/>
    <mergeCell ref="G6:K6"/>
    <mergeCell ref="AH6:AL6"/>
    <mergeCell ref="AD1:AM1"/>
    <mergeCell ref="AN1:AZ1"/>
    <mergeCell ref="C2:L2"/>
    <mergeCell ref="M2:X2"/>
    <mergeCell ref="Y2:Z2"/>
    <mergeCell ref="AD2:AM2"/>
    <mergeCell ref="AN2:AY2"/>
    <mergeCell ref="AZ2:BA2"/>
    <mergeCell ref="AD3:AM3"/>
    <mergeCell ref="AN3:AY3"/>
    <mergeCell ref="AZ3:BA3"/>
    <mergeCell ref="A1:A7"/>
    <mergeCell ref="C1:L1"/>
    <mergeCell ref="M1:Y1"/>
    <mergeCell ref="AB1:AB7"/>
    <mergeCell ref="C3:L3"/>
    <mergeCell ref="M3:X3"/>
    <mergeCell ref="Y3:Z3"/>
    <mergeCell ref="C5:F5"/>
    <mergeCell ref="G5:K5"/>
    <mergeCell ref="L5:Z5"/>
    <mergeCell ref="C4:F4"/>
    <mergeCell ref="G4:X4"/>
    <mergeCell ref="AX86:BA87"/>
    <mergeCell ref="AX43:BA44"/>
    <mergeCell ref="G52:K52"/>
    <mergeCell ref="AH52:AL52"/>
    <mergeCell ref="G95:K95"/>
    <mergeCell ref="AD31:AD36"/>
    <mergeCell ref="AQ35:AY35"/>
    <mergeCell ref="P20:X20"/>
    <mergeCell ref="AH20:AP20"/>
    <mergeCell ref="AQ20:AY20"/>
    <mergeCell ref="P22:R22"/>
    <mergeCell ref="S22:X22"/>
    <mergeCell ref="AT22:AV22"/>
    <mergeCell ref="AW22:AY22"/>
    <mergeCell ref="AF20:AF21"/>
    <mergeCell ref="AG20:AG21"/>
    <mergeCell ref="AQ33:AY33"/>
    <mergeCell ref="AZ37:BA37"/>
    <mergeCell ref="C38:I38"/>
    <mergeCell ref="J38:Q38"/>
    <mergeCell ref="C20:C26"/>
    <mergeCell ref="D20:D26"/>
    <mergeCell ref="E20:E21"/>
    <mergeCell ref="AT27:AY27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45" max="16383" man="1"/>
    <brk id="88" max="16383" man="1"/>
    <brk id="131" max="16383" man="1"/>
  </rowBreaks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E168"/>
  <sheetViews>
    <sheetView view="pageBreakPreview" topLeftCell="U1" zoomScale="90" zoomScaleNormal="70" zoomScaleSheetLayoutView="90" zoomScalePageLayoutView="70" workbookViewId="0">
      <selection activeCell="AG8" sqref="AG8:AG9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7" width="8.140625" customWidth="1"/>
    <col min="8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606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606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7.100000000000001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10:46</v>
      </c>
      <c r="H10" s="99" t="str">
        <f>TEXT((TIME(0,LEFT('JUGEND-DOSB 2020'!F7,FIND(":",'JUGEND-DOSB 2020'!F7)-1),RIGHT('JUGEND-DOSB 2020'!F7,2)))*$BC$10,"[mm]:ss")</f>
        <v>09:30</v>
      </c>
      <c r="I10" s="100" t="str">
        <f>TEXT((TIME(0,LEFT('JUGEND-DOSB 2020'!G7,FIND(":",'JUGEND-DOSB 2020'!G7)-1),RIGHT('JUGEND-DOSB 2020'!G7,2)))*$BC$10,"[mm]:ss")</f>
        <v>08:04</v>
      </c>
      <c r="J10" s="108" t="str">
        <f>TEXT((TIME(0,LEFT('JUGEND-DOSB 2020'!H7,FIND(":",'JUGEND-DOSB 2020'!H7)-1),RIGHT('JUGEND-DOSB 2020'!H7,2)))*$BC$10,"[mm]:ss")</f>
        <v>10:36</v>
      </c>
      <c r="K10" s="99" t="str">
        <f>TEXT((TIME(0,LEFT('JUGEND-DOSB 2020'!I7,FIND(":",'JUGEND-DOSB 2020'!I7)-1),RIGHT('JUGEND-DOSB 2020'!I7,2)))*$BC$10,"[mm]:ss")</f>
        <v>09:11</v>
      </c>
      <c r="L10" s="100" t="str">
        <f>TEXT((TIME(0,LEFT('JUGEND-DOSB 2020'!J7,FIND(":",'JUGEND-DOSB 2020'!J7)-1),RIGHT('JUGEND-DOSB 2020'!J7,2)))*$BC$10,"[mm]:ss")</f>
        <v>07:55</v>
      </c>
      <c r="M10" s="108" t="str">
        <f>TEXT((TIME(0,LEFT('JUGEND-DOSB 2020'!K7,FIND(":",'JUGEND-DOSB 2020'!K7)-1),RIGHT('JUGEND-DOSB 2020'!K7,2)))*$BC$10,"[mm]:ss")</f>
        <v>10:08</v>
      </c>
      <c r="N10" s="99" t="str">
        <f>TEXT((TIME(0,LEFT('JUGEND-DOSB 2020'!L7,FIND(":",'JUGEND-DOSB 2020'!L7)-1),RIGHT('JUGEND-DOSB 2020'!L7,2)))*$BC$10,"[mm]:ss")</f>
        <v>08:52</v>
      </c>
      <c r="O10" s="100" t="str">
        <f>TEXT((TIME(0,LEFT('JUGEND-DOSB 2020'!M7,FIND(":",'JUGEND-DOSB 2020'!M7)-1),RIGHT('JUGEND-DOSB 2020'!M7,2)))*$BC$10,"[mm]:ss")</f>
        <v>07:36</v>
      </c>
      <c r="P10" s="108" t="str">
        <f>TEXT((TIME(0,LEFT('JUGEND-DOSB 2020'!N7,FIND(":",'JUGEND-DOSB 2020'!N7)-1),RIGHT('JUGEND-DOSB 2020'!N7,2)))*$BC$10,"[mm]:ss")</f>
        <v>09:49</v>
      </c>
      <c r="Q10" s="99" t="str">
        <f>TEXT((TIME(0,LEFT('JUGEND-DOSB 2020'!O7,FIND(":",'JUGEND-DOSB 2020'!O7)-1),RIGHT('JUGEND-DOSB 2020'!O7,2)))*$BC$10,"[mm]:ss")</f>
        <v>08:23</v>
      </c>
      <c r="R10" s="100" t="str">
        <f>TEXT((TIME(0,LEFT('JUGEND-DOSB 2020'!P7,FIND(":",'JUGEND-DOSB 2020'!P7)-1),RIGHT('JUGEND-DOSB 2020'!P7,2)))*$BC$10,"[mm]:ss")</f>
        <v>07:07</v>
      </c>
      <c r="S10" s="108" t="str">
        <f>TEXT((TIME(0,LEFT('JUGEND-DOSB 2020'!Q7,FIND(":",'JUGEND-DOSB 2020'!Q7)-1),RIGHT('JUGEND-DOSB 2020'!Q7,2)))*$BC$10,"[mm]:ss")</f>
        <v>09:30</v>
      </c>
      <c r="T10" s="99" t="str">
        <f>TEXT((TIME(0,LEFT('JUGEND-DOSB 2020'!R7,FIND(":",'JUGEND-DOSB 2020'!R7)-1),RIGHT('JUGEND-DOSB 2020'!R7,2)))*$BC$10,"[mm]:ss")</f>
        <v>08:14</v>
      </c>
      <c r="U10" s="100" t="str">
        <f>TEXT((TIME(0,LEFT('JUGEND-DOSB 2020'!S7,FIND(":",'JUGEND-DOSB 2020'!S7)-1),RIGHT('JUGEND-DOSB 2020'!S7,2)))*$BC$10,"[mm]:ss")</f>
        <v>06:48</v>
      </c>
      <c r="V10" s="108" t="str">
        <f>TEXT((TIME(0,LEFT('JUGEND-DOSB 2020'!T7,FIND(":",'JUGEND-DOSB 2020'!T7)-1),RIGHT('JUGEND-DOSB 2020'!T7,2)))*$BC$10,"[mm]:ss")</f>
        <v>09:11</v>
      </c>
      <c r="W10" s="99" t="str">
        <f>TEXT((TIME(0,LEFT('JUGEND-DOSB 2020'!U7,FIND(":",'JUGEND-DOSB 2020'!U7)-1),RIGHT('JUGEND-DOSB 2020'!U7,2)))*$BC$10,"[mm]:ss")</f>
        <v>07:45</v>
      </c>
      <c r="X10" s="100" t="str">
        <f>TEXT((TIME(0,LEFT('JUGEND-DOSB 2020'!V7,FIND(":",'JUGEND-DOSB 2020'!V7)-1),RIGHT('JUGEND-DOSB 2020'!V7,2)))*$BC$10,"[mm]:ss")</f>
        <v>06:29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10:46</v>
      </c>
      <c r="AI10" s="99" t="str">
        <f>TEXT((TIME(0,LEFT('JUGEND-DOSB 2020'!F38,FIND(":",'JUGEND-DOSB 2020'!F38)-1),RIGHT('JUGEND-DOSB 2020'!F38,2)))*$BC$10,"[mm]:ss")</f>
        <v>09:30</v>
      </c>
      <c r="AJ10" s="100" t="str">
        <f>TEXT((TIME(0,LEFT('JUGEND-DOSB 2020'!G38,FIND(":",'JUGEND-DOSB 2020'!G38)-1),RIGHT('JUGEND-DOSB 2020'!G38,2)))*$BC$10,"[mm]:ss")</f>
        <v>08:04</v>
      </c>
      <c r="AK10" s="108" t="str">
        <f>TEXT((TIME(0,LEFT('JUGEND-DOSB 2020'!H38,FIND(":",'JUGEND-DOSB 2020'!H38)-1),RIGHT('JUGEND-DOSB 2020'!H38,2)))*$BC$10,"[mm]:ss")</f>
        <v>10:17</v>
      </c>
      <c r="AL10" s="99" t="str">
        <f>TEXT((TIME(0,LEFT('JUGEND-DOSB 2020'!I38,FIND(":",'JUGEND-DOSB 2020'!I38)-1),RIGHT('JUGEND-DOSB 2020'!I38,2)))*$BC$10,"[mm]:ss")</f>
        <v>08:52</v>
      </c>
      <c r="AM10" s="100" t="str">
        <f>TEXT((TIME(0,LEFT('JUGEND-DOSB 2020'!J38,FIND(":",'JUGEND-DOSB 2020'!J38)-1),RIGHT('JUGEND-DOSB 2020'!J38,2)))*$BC$10,"[mm]:ss")</f>
        <v>07:26</v>
      </c>
      <c r="AN10" s="108" t="str">
        <f>TEXT((TIME(0,LEFT('JUGEND-DOSB 2020'!K38,FIND(":",'JUGEND-DOSB 2020'!K38)-1),RIGHT('JUGEND-DOSB 2020'!K38,2)))*$BC$10,"[mm]:ss")</f>
        <v>09:39</v>
      </c>
      <c r="AO10" s="99" t="str">
        <f>TEXT((TIME(0,LEFT('JUGEND-DOSB 2020'!L38,FIND(":",'JUGEND-DOSB 2020'!L38)-1),RIGHT('JUGEND-DOSB 2020'!L38,2)))*$BC$10,"[mm]:ss")</f>
        <v>08:14</v>
      </c>
      <c r="AP10" s="100" t="str">
        <f>TEXT((TIME(0,LEFT('JUGEND-DOSB 2020'!M38,FIND(":",'JUGEND-DOSB 2020'!M38)-1),RIGHT('JUGEND-DOSB 2020'!M38,2)))*$BC$10,"[mm]:ss")</f>
        <v>06:48</v>
      </c>
      <c r="AQ10" s="108" t="str">
        <f>TEXT((TIME(0,LEFT('JUGEND-DOSB 2020'!N38,FIND(":",'JUGEND-DOSB 2020'!N38)-1),RIGHT('JUGEND-DOSB 2020'!N38,2)))*$BC$10,"[mm]:ss")</f>
        <v>09:01</v>
      </c>
      <c r="AR10" s="99" t="str">
        <f>TEXT((TIME(0,LEFT('JUGEND-DOSB 2020'!O38,FIND(":",'JUGEND-DOSB 2020'!O38)-1),RIGHT('JUGEND-DOSB 2020'!O38,2)))*$BC$10,"[mm]:ss")</f>
        <v>07:36</v>
      </c>
      <c r="AS10" s="100" t="str">
        <f>TEXT((TIME(0,LEFT('JUGEND-DOSB 2020'!P38,FIND(":",'JUGEND-DOSB 2020'!P38)-1),RIGHT('JUGEND-DOSB 2020'!P38,2)))*$BC$10,"[mm]:ss")</f>
        <v>06:10</v>
      </c>
      <c r="AT10" s="108" t="str">
        <f>TEXT((TIME(0,LEFT('JUGEND-DOSB 2020'!Q38,FIND(":",'JUGEND-DOSB 2020'!Q38)-1),RIGHT('JUGEND-DOSB 2020'!Q38,2)))*$BC$10,"[mm]:ss")</f>
        <v>08:14</v>
      </c>
      <c r="AU10" s="99" t="str">
        <f>TEXT((TIME(0,LEFT('JUGEND-DOSB 2020'!R38,FIND(":",'JUGEND-DOSB 2020'!R38)-1),RIGHT('JUGEND-DOSB 2020'!R38,2)))*$BC$10,"[mm]:ss")</f>
        <v>06:58</v>
      </c>
      <c r="AV10" s="640" t="str">
        <f>TEXT((TIME(0,LEFT('JUGEND-DOSB 2020'!S38,FIND(":",'JUGEND-DOSB 2020'!S38)-1),RIGHT('JUGEND-DOSB 2020'!S38,2)))*$BC$10,"[mm]:ss")</f>
        <v>05:42</v>
      </c>
      <c r="AW10" s="641" t="str">
        <f>TEXT((TIME(0,LEFT('JUGEND-DOSB 2020'!T38,FIND(":",'JUGEND-DOSB 2020'!T38)-1),RIGHT('JUGEND-DOSB 2020'!T38,2)))*$BC$10,"[mm]:ss")</f>
        <v>07:45</v>
      </c>
      <c r="AX10" s="639" t="str">
        <f>TEXT((TIME(0,LEFT('JUGEND-DOSB 2020'!U38,FIND(":",'JUGEND-DOSB 2020'!U38)-1),RIGHT('JUGEND-DOSB 2020'!U38,2)))*$BC$10,"[mm]:ss")</f>
        <v>06:29</v>
      </c>
      <c r="AY10" s="640" t="str">
        <f>TEXT((TIME(0,LEFT('JUGEND-DOSB 2020'!V38,FIND(":",'JUGEND-DOSB 2020'!V38)-1),RIGHT('JUGEND-DOSB 2020'!V38,2)))*$BC$10,"[mm]:ss")</f>
        <v>05:13</v>
      </c>
      <c r="AZ10" s="180"/>
      <c r="BA10" s="181"/>
      <c r="BC10" s="143">
        <v>1.9</v>
      </c>
      <c r="BD10" s="5" t="s">
        <v>154</v>
      </c>
    </row>
    <row r="11" spans="1:56" ht="17.100000000000001" customHeight="1" x14ac:dyDescent="0.2">
      <c r="A11" s="902"/>
      <c r="B11"/>
      <c r="C11" s="844"/>
      <c r="D11" s="796"/>
      <c r="E11" s="10" t="s">
        <v>17</v>
      </c>
      <c r="F11" s="58" t="s">
        <v>153</v>
      </c>
      <c r="G11" s="101" t="str">
        <f>TEXT((TIME(0,LEFT('JUGEND-DOSB 2020'!E8,FIND(":",'JUGEND-DOSB 2020'!E8)-1),RIGHT('JUGEND-DOSB 2020'!E8,2)))*$BC$11,"[mm]:ss")</f>
        <v>04:48</v>
      </c>
      <c r="H11" s="102" t="str">
        <f>TEXT((TIME(0,LEFT('JUGEND-DOSB 2020'!F8,FIND(":",'JUGEND-DOSB 2020'!F8)-1),RIGHT('JUGEND-DOSB 2020'!F8,2)))*$BC$11,"[mm]:ss")</f>
        <v>07:12</v>
      </c>
      <c r="I11" s="103" t="str">
        <f>TEXT((TIME(0,LEFT('JUGEND-DOSB 2020'!G8,FIND(":",'JUGEND-DOSB 2020'!G8)-1),RIGHT('JUGEND-DOSB 2020'!G8,2)))*$BC$11,"[mm]:ss")</f>
        <v>10:12</v>
      </c>
      <c r="J11" s="109" t="str">
        <f>TEXT((TIME(0,LEFT('JUGEND-DOSB 2020'!H8,FIND(":",'JUGEND-DOSB 2020'!H8)-1),RIGHT('JUGEND-DOSB 2020'!H8,2)))*$BC$11,"[mm]:ss")</f>
        <v>06:00</v>
      </c>
      <c r="K11" s="102" t="str">
        <f>TEXT((TIME(0,LEFT('JUGEND-DOSB 2020'!I8,FIND(":",'JUGEND-DOSB 2020'!I8)-1),RIGHT('JUGEND-DOSB 2020'!I8,2)))*$BC$11,"[mm]:ss")</f>
        <v>09:00</v>
      </c>
      <c r="L11" s="103" t="str">
        <f>TEXT((TIME(0,LEFT('JUGEND-DOSB 2020'!J8,FIND(":",'JUGEND-DOSB 2020'!J8)-1),RIGHT('JUGEND-DOSB 2020'!J8,2)))*$BC$11,"[mm]:ss")</f>
        <v>12:00</v>
      </c>
      <c r="M11" s="109" t="str">
        <f>TEXT((TIME(0,LEFT('JUGEND-DOSB 2020'!K8,FIND(":",'JUGEND-DOSB 2020'!K8)-1),RIGHT('JUGEND-DOSB 2020'!K8,2)))*$BC$11,"[mm]:ss")</f>
        <v>09:00</v>
      </c>
      <c r="N11" s="102" t="str">
        <f>TEXT((TIME(0,LEFT('JUGEND-DOSB 2020'!L8,FIND(":",'JUGEND-DOSB 2020'!L8)-1),RIGHT('JUGEND-DOSB 2020'!L8,2)))*$BC$11,"[mm]:ss")</f>
        <v>12:00</v>
      </c>
      <c r="O11" s="103" t="str">
        <f>TEXT((TIME(0,LEFT('JUGEND-DOSB 2020'!M8,FIND(":",'JUGEND-DOSB 2020'!M8)-1),RIGHT('JUGEND-DOSB 2020'!M8,2)))*$BC$11,"[mm]:ss")</f>
        <v>18:00</v>
      </c>
      <c r="P11" s="109" t="str">
        <f>TEXT((TIME(0,LEFT('JUGEND-DOSB 2020'!N8,FIND(":",'JUGEND-DOSB 2020'!N8)-1),RIGHT('JUGEND-DOSB 2020'!N8,2)))*$BC$11,"[mm]:ss")</f>
        <v>12:00</v>
      </c>
      <c r="Q11" s="102" t="str">
        <f>TEXT((TIME(0,LEFT('JUGEND-DOSB 2020'!O8,FIND(":",'JUGEND-DOSB 2020'!O8)-1),RIGHT('JUGEND-DOSB 2020'!O8,2)))*$BC$11,"[mm]:ss")</f>
        <v>18:00</v>
      </c>
      <c r="R11" s="103" t="str">
        <f>TEXT((TIME(0,LEFT('JUGEND-DOSB 2020'!P8,FIND(":",'JUGEND-DOSB 2020'!P8)-1),RIGHT('JUGEND-DOSB 2020'!P8,2)))*$BC$11,"[mm]:ss")</f>
        <v>24:00</v>
      </c>
      <c r="S11" s="109" t="str">
        <f>TEXT((TIME(0,LEFT('JUGEND-DOSB 2020'!Q8,FIND(":",'JUGEND-DOSB 2020'!Q8)-1),RIGHT('JUGEND-DOSB 2020'!Q8,2)))*$BC$11,"[mm]:ss")</f>
        <v>18:00</v>
      </c>
      <c r="T11" s="102" t="str">
        <f>TEXT((TIME(0,LEFT('JUGEND-DOSB 2020'!R8,FIND(":",'JUGEND-DOSB 2020'!R8)-1),RIGHT('JUGEND-DOSB 2020'!R8,2)))*$BC$11,"[mm]:ss")</f>
        <v>24:00</v>
      </c>
      <c r="U11" s="103" t="str">
        <f>TEXT((TIME(0,LEFT('JUGEND-DOSB 2020'!S8,FIND(":",'JUGEND-DOSB 2020'!S8)-1),RIGHT('JUGEND-DOSB 2020'!S8,2)))*$BC$11,"[mm]:ss")</f>
        <v>30:00</v>
      </c>
      <c r="V11" s="109" t="str">
        <f>TEXT((TIME(0,LEFT('JUGEND-DOSB 2020'!T8,FIND(":",'JUGEND-DOSB 2020'!T8)-1),RIGHT('JUGEND-DOSB 2020'!T8,2)))*$BC$11,"[mm]:ss")</f>
        <v>27:00</v>
      </c>
      <c r="W11" s="102" t="str">
        <f>TEXT((TIME(0,LEFT('JUGEND-DOSB 2020'!U8,FIND(":",'JUGEND-DOSB 2020'!U8)-1),RIGHT('JUGEND-DOSB 2020'!U8,2)))*$BC$11,"[mm]:ss")</f>
        <v>36:00</v>
      </c>
      <c r="X11" s="103" t="str">
        <f>TEXT((TIME(0,LEFT('JUGEND-DOSB 2020'!V8,FIND(":",'JUGEND-DOSB 2020'!V8)-1),RIGHT('JUGEND-DOSB 2020'!V8,2)))*$BC$11,"[mm]:ss")</f>
        <v>45:00</v>
      </c>
      <c r="Y11" s="182"/>
      <c r="Z11" s="183"/>
      <c r="AB11" s="902"/>
      <c r="AC11"/>
      <c r="AD11" s="844"/>
      <c r="AE11" s="796"/>
      <c r="AF11" s="10" t="s">
        <v>17</v>
      </c>
      <c r="AG11" s="58" t="s">
        <v>153</v>
      </c>
      <c r="AH11" s="101" t="str">
        <f>TEXT((TIME(0,LEFT('JUGEND-DOSB 2020'!E39,FIND(":",'JUGEND-DOSB 2020'!E39)-1),RIGHT('JUGEND-DOSB 2020'!E39,2)))*$BC$11,"[mm]:ss")</f>
        <v>06:00</v>
      </c>
      <c r="AI11" s="102" t="str">
        <f>TEXT((TIME(0,LEFT('JUGEND-DOSB 2020'!F39,FIND(":",'JUGEND-DOSB 2020'!F39)-1),RIGHT('JUGEND-DOSB 2020'!F39,2)))*$BC$11,"[mm]:ss")</f>
        <v>09:00</v>
      </c>
      <c r="AJ11" s="103" t="str">
        <f>TEXT((TIME(0,LEFT('JUGEND-DOSB 2020'!G39,FIND(":",'JUGEND-DOSB 2020'!G39)-1),RIGHT('JUGEND-DOSB 2020'!G39,2)))*$BC$11,"[mm]:ss")</f>
        <v>12:00</v>
      </c>
      <c r="AK11" s="109" t="str">
        <f>TEXT((TIME(0,LEFT('JUGEND-DOSB 2020'!H39,FIND(":",'JUGEND-DOSB 2020'!H39)-1),RIGHT('JUGEND-DOSB 2020'!H39,2)))*$BC$11,"[mm]:ss")</f>
        <v>07:12</v>
      </c>
      <c r="AL11" s="102" t="str">
        <f>TEXT((TIME(0,LEFT('JUGEND-DOSB 2020'!I39,FIND(":",'JUGEND-DOSB 2020'!I39)-1),RIGHT('JUGEND-DOSB 2020'!I39,2)))*$BC$11,"[mm]:ss")</f>
        <v>10:12</v>
      </c>
      <c r="AM11" s="103" t="str">
        <f>TEXT((TIME(0,LEFT('JUGEND-DOSB 2020'!J39,FIND(":",'JUGEND-DOSB 2020'!J39)-1),RIGHT('JUGEND-DOSB 2020'!J39,2)))*$BC$11,"[mm]:ss")</f>
        <v>13:48</v>
      </c>
      <c r="AN11" s="109" t="str">
        <f>TEXT((TIME(0,LEFT('JUGEND-DOSB 2020'!K39,FIND(":",'JUGEND-DOSB 2020'!K39)-1),RIGHT('JUGEND-DOSB 2020'!K39,2)))*$BC$11,"[mm]:ss")</f>
        <v>10:12</v>
      </c>
      <c r="AO11" s="102" t="str">
        <f>TEXT((TIME(0,LEFT('JUGEND-DOSB 2020'!L39,FIND(":",'JUGEND-DOSB 2020'!L39)-1),RIGHT('JUGEND-DOSB 2020'!L39,2)))*$BC$11,"[mm]:ss")</f>
        <v>15:00</v>
      </c>
      <c r="AP11" s="103" t="str">
        <f>TEXT((TIME(0,LEFT('JUGEND-DOSB 2020'!M39,FIND(":",'JUGEND-DOSB 2020'!M39)-1),RIGHT('JUGEND-DOSB 2020'!M39,2)))*$BC$11,"[mm]:ss")</f>
        <v>21:00</v>
      </c>
      <c r="AQ11" s="109" t="str">
        <f>TEXT((TIME(0,LEFT('JUGEND-DOSB 2020'!N39,FIND(":",'JUGEND-DOSB 2020'!N39)-1),RIGHT('JUGEND-DOSB 2020'!N39,2)))*$BC$11,"[mm]:ss")</f>
        <v>15:00</v>
      </c>
      <c r="AR11" s="102" t="str">
        <f>TEXT((TIME(0,LEFT('JUGEND-DOSB 2020'!O39,FIND(":",'JUGEND-DOSB 2020'!O39)-1),RIGHT('JUGEND-DOSB 2020'!O39,2)))*$BC$11,"[mm]:ss")</f>
        <v>21:00</v>
      </c>
      <c r="AS11" s="103" t="str">
        <f>TEXT((TIME(0,LEFT('JUGEND-DOSB 2020'!P39,FIND(":",'JUGEND-DOSB 2020'!P39)-1),RIGHT('JUGEND-DOSB 2020'!P39,2)))*$BC$11,"[mm]:ss")</f>
        <v>27:00</v>
      </c>
      <c r="AT11" s="109" t="str">
        <f>TEXT((TIME(0,LEFT('JUGEND-DOSB 2020'!Q39,FIND(":",'JUGEND-DOSB 2020'!Q39)-1),RIGHT('JUGEND-DOSB 2020'!Q39,2)))*$BC$11,"[mm]:ss")</f>
        <v>21:00</v>
      </c>
      <c r="AU11" s="102" t="str">
        <f>TEXT((TIME(0,LEFT('JUGEND-DOSB 2020'!R39,FIND(":",'JUGEND-DOSB 2020'!R39)-1),RIGHT('JUGEND-DOSB 2020'!R39,2)))*$BC$11,"[mm]:ss")</f>
        <v>27:00</v>
      </c>
      <c r="AV11" s="103" t="str">
        <f>TEXT((TIME(0,LEFT('JUGEND-DOSB 2020'!S39,FIND(":",'JUGEND-DOSB 2020'!S39)-1),RIGHT('JUGEND-DOSB 2020'!S39,2)))*$BC$11,"[mm]:ss")</f>
        <v>36:00</v>
      </c>
      <c r="AW11" s="109" t="str">
        <f>TEXT((TIME(0,LEFT('JUGEND-DOSB 2020'!T39,FIND(":",'JUGEND-DOSB 2020'!T39)-1),RIGHT('JUGEND-DOSB 2020'!T39,2)))*$BC$11,"[mm]:ss")</f>
        <v>33:00</v>
      </c>
      <c r="AX11" s="102" t="str">
        <f>TEXT((TIME(0,LEFT('JUGEND-DOSB 2020'!U39,FIND(":",'JUGEND-DOSB 2020'!U39)-1),RIGHT('JUGEND-DOSB 2020'!U39,2)))*$BC$11,"[mm]:ss")</f>
        <v>42:00</v>
      </c>
      <c r="AY11" s="103" t="str">
        <f>TEXT((TIME(0,LEFT('JUGEND-DOSB 2020'!V39,FIND(":",'JUGEND-DOSB 2020'!V39)-1),RIGHT('JUGEND-DOSB 2020'!V39,2)))*$BC$11,"[mm]:ss")</f>
        <v>54:00</v>
      </c>
      <c r="AZ11" s="182"/>
      <c r="BA11" s="183"/>
      <c r="BC11" s="143">
        <v>0.6</v>
      </c>
      <c r="BD11" s="5" t="s">
        <v>153</v>
      </c>
    </row>
    <row r="12" spans="1:56" ht="17.100000000000001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17.100000000000001" customHeight="1" thickBot="1" x14ac:dyDescent="0.25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12:36</v>
      </c>
      <c r="H13" s="102" t="str">
        <f>TEXT((TIME(0,LEFT('JUGEND-DOSB 2020'!F10,FIND(":",'JUGEND-DOSB 2020'!F10)-1),RIGHT('JUGEND-DOSB 2020'!F10,2)))*$BC$13,"[mm]:ss")</f>
        <v>10:44</v>
      </c>
      <c r="I13" s="103" t="str">
        <f>TEXT((TIME(0,LEFT('JUGEND-DOSB 2020'!G10,FIND(":",'JUGEND-DOSB 2020'!G10)-1),RIGHT('JUGEND-DOSB 2020'!G10,2)))*$BC$13,"[mm]:ss")</f>
        <v>08:52</v>
      </c>
      <c r="J13" s="109" t="str">
        <f>TEXT((TIME(0,LEFT('JUGEND-DOSB 2020'!H10,FIND(":",'JUGEND-DOSB 2020'!H10)-1),RIGHT('JUGEND-DOSB 2020'!H10,2)))*$BC$13,"[mm]:ss")</f>
        <v>11:12</v>
      </c>
      <c r="K13" s="102" t="str">
        <f>TEXT((TIME(0,LEFT('JUGEND-DOSB 2020'!I10,FIND(":",'JUGEND-DOSB 2020'!I10)-1),RIGHT('JUGEND-DOSB 2020'!I10,2)))*$BC$13,"[mm]:ss")</f>
        <v>09:48</v>
      </c>
      <c r="L13" s="103" t="str">
        <f>TEXT((TIME(0,LEFT('JUGEND-DOSB 2020'!J10,FIND(":",'JUGEND-DOSB 2020'!J10)-1),RIGHT('JUGEND-DOSB 2020'!J10,2)))*$BC$13,"[mm]:ss")</f>
        <v>08:17</v>
      </c>
      <c r="M13" s="109" t="str">
        <f>TEXT((TIME(0,LEFT('JUGEND-DOSB 2020'!K10,FIND(":",'JUGEND-DOSB 2020'!K10)-1),RIGHT('JUGEND-DOSB 2020'!K10,2)))*$BC$13,"[mm]:ss")</f>
        <v>10:16</v>
      </c>
      <c r="N13" s="102" t="str">
        <f>TEXT((TIME(0,LEFT('JUGEND-DOSB 2020'!L10,FIND(":",'JUGEND-DOSB 2020'!L10)-1),RIGHT('JUGEND-DOSB 2020'!L10,2)))*$BC$13,"[mm]:ss")</f>
        <v>08:59</v>
      </c>
      <c r="O13" s="103" t="str">
        <f>TEXT((TIME(0,LEFT('JUGEND-DOSB 2020'!M10,FIND(":",'JUGEND-DOSB 2020'!M10)-1),RIGHT('JUGEND-DOSB 2020'!M10,2)))*$BC$13,"[mm]:ss")</f>
        <v>07:42</v>
      </c>
      <c r="P13" s="109" t="str">
        <f>TEXT((TIME(0,LEFT('JUGEND-DOSB 2020'!N10,FIND(":",'JUGEND-DOSB 2020'!N10)-1),RIGHT('JUGEND-DOSB 2020'!N10,2)))*$BC$13,"[mm]:ss")</f>
        <v>20:46</v>
      </c>
      <c r="Q13" s="102" t="str">
        <f>TEXT((TIME(0,LEFT('JUGEND-DOSB 2020'!O10,FIND(":",'JUGEND-DOSB 2020'!O10)-1),RIGHT('JUGEND-DOSB 2020'!O10,2)))*$BC$13,"[mm]:ss")</f>
        <v>18:05</v>
      </c>
      <c r="R13" s="103" t="str">
        <f>TEXT((TIME(0,LEFT('JUGEND-DOSB 2020'!P10,FIND(":",'JUGEND-DOSB 2020'!P10)-1),RIGHT('JUGEND-DOSB 2020'!P10,2)))*$BC$13,"[mm]:ss")</f>
        <v>15:24</v>
      </c>
      <c r="S13" s="109" t="str">
        <f>TEXT((TIME(0,LEFT('JUGEND-DOSB 2020'!Q10,FIND(":",'JUGEND-DOSB 2020'!Q10)-1),RIGHT('JUGEND-DOSB 2020'!Q10,2)))*$BC$13,"[mm]:ss")</f>
        <v>18:19</v>
      </c>
      <c r="T13" s="102" t="str">
        <f>TEXT((TIME(0,LEFT('JUGEND-DOSB 2020'!R10,FIND(":",'JUGEND-DOSB 2020'!R10)-1),RIGHT('JUGEND-DOSB 2020'!R10,2)))*$BC$13,"[mm]:ss")</f>
        <v>16:20</v>
      </c>
      <c r="U13" s="103" t="str">
        <f>TEXT((TIME(0,LEFT('JUGEND-DOSB 2020'!S10,FIND(":",'JUGEND-DOSB 2020'!S10)-1),RIGHT('JUGEND-DOSB 2020'!S10,2)))*$BC$13,"[mm]:ss")</f>
        <v>14:00</v>
      </c>
      <c r="V13" s="109" t="str">
        <f>TEXT((TIME(0,LEFT('JUGEND-DOSB 2020'!T10,FIND(":",'JUGEND-DOSB 2020'!T10)-1),RIGHT('JUGEND-DOSB 2020'!T10,2)))*$BC$13,"[mm]:ss")</f>
        <v>16:34</v>
      </c>
      <c r="W13" s="102" t="str">
        <f>TEXT((TIME(0,LEFT('JUGEND-DOSB 2020'!U10,FIND(":",'JUGEND-DOSB 2020'!U10)-1),RIGHT('JUGEND-DOSB 2020'!U10,2)))*$BC$13,"[mm]:ss")</f>
        <v>14:42</v>
      </c>
      <c r="X13" s="103" t="str">
        <f>TEXT((TIME(0,LEFT('JUGEND-DOSB 2020'!V10,FIND(":",'JUGEND-DOSB 2020'!V10)-1),RIGHT('JUGEND-DOSB 2020'!V10,2)))*$BC$13,"[mm]:ss")</f>
        <v>12:43</v>
      </c>
      <c r="Y13" s="184"/>
      <c r="Z13" s="185"/>
      <c r="AB13" s="902"/>
      <c r="AC13"/>
      <c r="AD13" s="844"/>
      <c r="AE13" s="796"/>
      <c r="AF13" s="792"/>
      <c r="AG13" s="794"/>
      <c r="AH13" s="613" t="str">
        <f>TEXT((TIME(0,LEFT('JUGEND-DOSB 2020'!E41,FIND(":",'JUGEND-DOSB 2020'!E41)-1),RIGHT('JUGEND-DOSB 2020'!E41,2)))*$BC$13,"[mm]:ss")</f>
        <v>12:36</v>
      </c>
      <c r="AI13" s="612" t="str">
        <f>TEXT((TIME(0,LEFT('JUGEND-DOSB 2020'!F41,FIND(":",'JUGEND-DOSB 2020'!F41)-1),RIGHT('JUGEND-DOSB 2020'!F41,2)))*$BC$13,"[mm]:ss")</f>
        <v>10:16</v>
      </c>
      <c r="AJ13" s="614" t="str">
        <f>TEXT((TIME(0,LEFT('JUGEND-DOSB 2020'!G41,FIND(":",'JUGEND-DOSB 2020'!G41)-1),RIGHT('JUGEND-DOSB 2020'!G41,2)))*$BC$13,"[mm]:ss")</f>
        <v>08:38</v>
      </c>
      <c r="AK13" s="613" t="str">
        <f>TEXT((TIME(0,LEFT('JUGEND-DOSB 2020'!H41,FIND(":",'JUGEND-DOSB 2020'!H41)-1),RIGHT('JUGEND-DOSB 2020'!H41,2)))*$BC$13,"[mm]:ss")</f>
        <v>11:12</v>
      </c>
      <c r="AL13" s="612" t="str">
        <f>TEXT((TIME(0,LEFT('JUGEND-DOSB 2020'!I41,FIND(":",'JUGEND-DOSB 2020'!I41)-1),RIGHT('JUGEND-DOSB 2020'!I41,2)))*$BC$13,"[mm]:ss")</f>
        <v>09:27</v>
      </c>
      <c r="AM13" s="614" t="str">
        <f>TEXT((TIME(0,LEFT('JUGEND-DOSB 2020'!J41,FIND(":",'JUGEND-DOSB 2020'!J41)-1),RIGHT('JUGEND-DOSB 2020'!J41,2)))*$BC$13,"[mm]:ss")</f>
        <v>07:56</v>
      </c>
      <c r="AN13" s="613" t="str">
        <f>TEXT((TIME(0,LEFT('JUGEND-DOSB 2020'!K41,FIND(":",'JUGEND-DOSB 2020'!K41)-1),RIGHT('JUGEND-DOSB 2020'!K41,2)))*$BC$13,"[mm]:ss")</f>
        <v>09:48</v>
      </c>
      <c r="AO13" s="612" t="str">
        <f>TEXT((TIME(0,LEFT('JUGEND-DOSB 2020'!L41,FIND(":",'JUGEND-DOSB 2020'!L41)-1),RIGHT('JUGEND-DOSB 2020'!L41,2)))*$BC$13,"[mm]:ss")</f>
        <v>08:52</v>
      </c>
      <c r="AP13" s="614" t="str">
        <f>TEXT((TIME(0,LEFT('JUGEND-DOSB 2020'!M41,FIND(":",'JUGEND-DOSB 2020'!M41)-1),RIGHT('JUGEND-DOSB 2020'!M41,2)))*$BC$13,"[mm]:ss")</f>
        <v>07:14</v>
      </c>
      <c r="AQ13" s="613" t="str">
        <f>TEXT((TIME(0,LEFT('JUGEND-DOSB 2020'!N41,FIND(":",'JUGEND-DOSB 2020'!N41)-1),RIGHT('JUGEND-DOSB 2020'!N41,2)))*$BC$13,"[mm]:ss")</f>
        <v>18:54</v>
      </c>
      <c r="AR13" s="612" t="str">
        <f>TEXT((TIME(0,LEFT('JUGEND-DOSB 2020'!O41,FIND(":",'JUGEND-DOSB 2020'!O41)-1),RIGHT('JUGEND-DOSB 2020'!O41,2)))*$BC$13,"[mm]:ss")</f>
        <v>16:06</v>
      </c>
      <c r="AS13" s="614" t="str">
        <f>TEXT((TIME(0,LEFT('JUGEND-DOSB 2020'!P41,FIND(":",'JUGEND-DOSB 2020'!P41)-1),RIGHT('JUGEND-DOSB 2020'!P41,2)))*$BC$13,"[mm]:ss")</f>
        <v>13:39</v>
      </c>
      <c r="AT13" s="613" t="str">
        <f>TEXT((TIME(0,LEFT('JUGEND-DOSB 2020'!Q41,FIND(":",'JUGEND-DOSB 2020'!Q41)-1),RIGHT('JUGEND-DOSB 2020'!Q41,2)))*$BC$13,"[mm]:ss")</f>
        <v>16:48</v>
      </c>
      <c r="AU13" s="612" t="str">
        <f>TEXT((TIME(0,LEFT('JUGEND-DOSB 2020'!R41,FIND(":",'JUGEND-DOSB 2020'!R41)-1),RIGHT('JUGEND-DOSB 2020'!R41,2)))*$BC$13,"[mm]:ss")</f>
        <v>14:21</v>
      </c>
      <c r="AV13" s="614" t="str">
        <f>TEXT((TIME(0,LEFT('JUGEND-DOSB 2020'!S41,FIND(":",'JUGEND-DOSB 2020'!S41)-1),RIGHT('JUGEND-DOSB 2020'!S41,2)))*$BC$13,"[mm]:ss")</f>
        <v>12:22</v>
      </c>
      <c r="AW13" s="613" t="str">
        <f>TEXT((TIME(0,LEFT('JUGEND-DOSB 2020'!T41,FIND(":",'JUGEND-DOSB 2020'!T41)-1),RIGHT('JUGEND-DOSB 2020'!T41,2)))*$BC$13,"[mm]:ss")</f>
        <v>15:24</v>
      </c>
      <c r="AX13" s="612" t="str">
        <f>TEXT((TIME(0,LEFT('JUGEND-DOSB 2020'!U41,FIND(":",'JUGEND-DOSB 2020'!U41)-1),RIGHT('JUGEND-DOSB 2020'!U41,2)))*$BC$13,"[mm]:ss")</f>
        <v>13:32</v>
      </c>
      <c r="AY13" s="615" t="str">
        <f>TEXT((TIME(0,LEFT('JUGEND-DOSB 2020'!V41,FIND(":",'JUGEND-DOSB 2020'!V41)-1),RIGHT('JUGEND-DOSB 2020'!V41,2)))*$BC$13,"[mm]:ss")</f>
        <v>11:40</v>
      </c>
      <c r="AZ13" s="184"/>
      <c r="BA13" s="185"/>
      <c r="BC13" s="143">
        <v>1.4</v>
      </c>
      <c r="BD13" s="148" t="s">
        <v>155</v>
      </c>
    </row>
    <row r="14" spans="1:56" ht="17.100000000000001" customHeight="1" x14ac:dyDescent="0.2">
      <c r="A14" s="902"/>
      <c r="B14"/>
      <c r="C14" s="844"/>
      <c r="D14" s="796"/>
      <c r="E14" s="798" t="s">
        <v>22</v>
      </c>
      <c r="F14" s="793" t="s">
        <v>32</v>
      </c>
      <c r="G14" s="118"/>
      <c r="H14" s="119"/>
      <c r="I14" s="120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32</v>
      </c>
      <c r="AH14" s="136"/>
      <c r="AI14" s="137"/>
      <c r="AJ14" s="138"/>
      <c r="AK14" s="891" t="s">
        <v>177</v>
      </c>
      <c r="AL14" s="891"/>
      <c r="AM14" s="892"/>
      <c r="AN14" s="891" t="s">
        <v>178</v>
      </c>
      <c r="AO14" s="891"/>
      <c r="AP14" s="891"/>
      <c r="AQ14" s="891"/>
      <c r="AR14" s="891"/>
      <c r="AS14" s="891"/>
      <c r="AT14" s="891"/>
      <c r="AU14" s="891"/>
      <c r="AV14" s="891"/>
      <c r="AW14" s="891"/>
      <c r="AX14" s="891"/>
      <c r="AY14" s="892"/>
      <c r="AZ14" s="182"/>
      <c r="BA14" s="183"/>
    </row>
    <row r="15" spans="1:56" s="158" customFormat="1" ht="17.100000000000001" customHeight="1" x14ac:dyDescent="0.2">
      <c r="A15" s="902"/>
      <c r="C15" s="844"/>
      <c r="D15" s="796"/>
      <c r="E15" s="792"/>
      <c r="F15" s="900"/>
      <c r="G15" s="118"/>
      <c r="H15" s="119"/>
      <c r="I15" s="120"/>
      <c r="J15" s="109" t="str">
        <f>TEXT((TIME(0,LEFT('JUGEND-DOSB 2020'!H12,FIND(":",'JUGEND-DOSB 2020'!H12)-1),RIGHT('JUGEND-DOSB 2020'!H12,2)))*$BC$15,"[mm]:ss")</f>
        <v>37:48</v>
      </c>
      <c r="K15" s="102" t="str">
        <f>TEXT((TIME(0,LEFT('JUGEND-DOSB 2020'!I12,FIND(":",'JUGEND-DOSB 2020'!I12)-1),RIGHT('JUGEND-DOSB 2020'!I12,2)))*$BC$15,"[mm]:ss")</f>
        <v>33:36</v>
      </c>
      <c r="L15" s="103" t="str">
        <f>TEXT((TIME(0,LEFT('JUGEND-DOSB 2020'!J12,FIND(":",'JUGEND-DOSB 2020'!J12)-1),RIGHT('JUGEND-DOSB 2020'!J12,2)))*$BC$15,"[mm]:ss")</f>
        <v>29:24</v>
      </c>
      <c r="M15" s="109" t="str">
        <f>TEXT((TIME(0,LEFT('JUGEND-DOSB 2020'!K12,FIND(":",'JUGEND-DOSB 2020'!K12)-1),RIGHT('JUGEND-DOSB 2020'!K12,2)))*$BC$15,"[mm]:ss")</f>
        <v>70:42</v>
      </c>
      <c r="N15" s="102" t="str">
        <f>TEXT((TIME(0,LEFT('JUGEND-DOSB 2020'!L12,FIND(":",'JUGEND-DOSB 2020'!L12)-1),RIGHT('JUGEND-DOSB 2020'!L12,2)))*$BC$15,"[mm]:ss")</f>
        <v>60:12</v>
      </c>
      <c r="O15" s="103" t="str">
        <f>TEXT((TIME(0,LEFT('JUGEND-DOSB 2020'!M12,FIND(":",'JUGEND-DOSB 2020'!M12)-1),RIGHT('JUGEND-DOSB 2020'!M12,2)))*$BC$15,"[mm]:ss")</f>
        <v>49:42</v>
      </c>
      <c r="P15" s="109" t="str">
        <f>TEXT((TIME(0,LEFT('JUGEND-DOSB 2020'!N12,FIND(":",'JUGEND-DOSB 2020'!N12)-1),RIGHT('JUGEND-DOSB 2020'!N12,2)))*$BC$15,"[mm]:ss")</f>
        <v>63:00</v>
      </c>
      <c r="Q15" s="102" t="str">
        <f>TEXT((TIME(0,LEFT('JUGEND-DOSB 2020'!O12,FIND(":",'JUGEND-DOSB 2020'!O12)-1),RIGHT('JUGEND-DOSB 2020'!O12,2)))*$BC$15,"[mm]:ss")</f>
        <v>55:18</v>
      </c>
      <c r="R15" s="103" t="str">
        <f>TEXT((TIME(0,LEFT('JUGEND-DOSB 2020'!P12,FIND(":",'JUGEND-DOSB 2020'!P12)-1),RIGHT('JUGEND-DOSB 2020'!P12,2)))*$BC$15,"[mm]:ss")</f>
        <v>46:54</v>
      </c>
      <c r="S15" s="109" t="str">
        <f>TEXT((TIME(0,LEFT('JUGEND-DOSB 2020'!Q12,FIND(":",'JUGEND-DOSB 2020'!Q12)-1),RIGHT('JUGEND-DOSB 2020'!Q12,2)))*$BC$15,"[mm]:ss")</f>
        <v>53:12</v>
      </c>
      <c r="T15" s="102" t="str">
        <f>TEXT((TIME(0,LEFT('JUGEND-DOSB 2020'!R12,FIND(":",'JUGEND-DOSB 2020'!R12)-1),RIGHT('JUGEND-DOSB 2020'!R12,2)))*$BC$15,"[mm]:ss")</f>
        <v>45:30</v>
      </c>
      <c r="U15" s="103" t="str">
        <f>TEXT((TIME(0,LEFT('JUGEND-DOSB 2020'!S12,FIND(":",'JUGEND-DOSB 2020'!S12)-1),RIGHT('JUGEND-DOSB 2020'!S12,2)))*$BC$15,"[mm]:ss")</f>
        <v>39:54</v>
      </c>
      <c r="V15" s="109" t="str">
        <f>TEXT((TIME(0,LEFT('JUGEND-DOSB 2020'!T12,FIND(":",'JUGEND-DOSB 2020'!T12)-1),RIGHT('JUGEND-DOSB 2020'!T12,2)))*$BC$15,"[mm]:ss")</f>
        <v>45:30</v>
      </c>
      <c r="W15" s="102" t="str">
        <f>TEXT((TIME(0,LEFT('JUGEND-DOSB 2020'!U12,FIND(":",'JUGEND-DOSB 2020'!U12)-1),RIGHT('JUGEND-DOSB 2020'!U12,2)))*$BC$15,"[mm]:ss")</f>
        <v>39:54</v>
      </c>
      <c r="X15" s="103" t="str">
        <f>TEXT((TIME(0,LEFT('JUGEND-DOSB 2020'!V12,FIND(":",'JUGEND-DOSB 2020'!V12)-1),RIGHT('JUGEND-DOSB 2020'!V12,2)))*$BC$15,"[mm]:ss")</f>
        <v>35:00</v>
      </c>
      <c r="Y15" s="182"/>
      <c r="Z15" s="215"/>
      <c r="AB15" s="902"/>
      <c r="AD15" s="844"/>
      <c r="AE15" s="796"/>
      <c r="AF15" s="792"/>
      <c r="AG15" s="900"/>
      <c r="AH15" s="118"/>
      <c r="AI15" s="119"/>
      <c r="AJ15" s="120"/>
      <c r="AK15" s="109" t="str">
        <f>TEXT((TIME(0,LEFT('JUGEND-DOSB 2020'!H43,FIND(":",'JUGEND-DOSB 2020'!H43)-1),RIGHT('JUGEND-DOSB 2020'!H43,2)))*$BC$15,"[mm]:ss")</f>
        <v>37:06</v>
      </c>
      <c r="AL15" s="102" t="str">
        <f>TEXT((TIME(0,LEFT('JUGEND-DOSB 2020'!I43,FIND(":",'JUGEND-DOSB 2020'!I43)-1),RIGHT('JUGEND-DOSB 2020'!I43,2)))*$BC$15,"[mm]:ss")</f>
        <v>32:54</v>
      </c>
      <c r="AM15" s="103" t="str">
        <f>TEXT((TIME(0,LEFT('JUGEND-DOSB 2020'!J43,FIND(":",'JUGEND-DOSB 2020'!J43)-1),RIGHT('JUGEND-DOSB 2020'!J43,2)))*$BC$15,"[mm]:ss")</f>
        <v>28:42</v>
      </c>
      <c r="AN15" s="109" t="str">
        <f>TEXT((TIME(0,LEFT('JUGEND-DOSB 2020'!K43,FIND(":",'JUGEND-DOSB 2020'!K43)-1),RIGHT('JUGEND-DOSB 2020'!K43,2)))*$BC$15,"[mm]:ss")</f>
        <v>67:54</v>
      </c>
      <c r="AO15" s="102" t="str">
        <f>TEXT((TIME(0,LEFT('JUGEND-DOSB 2020'!L43,FIND(":",'JUGEND-DOSB 2020'!L43)-1),RIGHT('JUGEND-DOSB 2020'!L43,2)))*$BC$15,"[mm]:ss")</f>
        <v>57:24</v>
      </c>
      <c r="AP15" s="103" t="str">
        <f>TEXT((TIME(0,LEFT('JUGEND-DOSB 2020'!M43,FIND(":",'JUGEND-DOSB 2020'!M43)-1),RIGHT('JUGEND-DOSB 2020'!M43,2)))*$BC$15,"[mm]:ss")</f>
        <v>46:54</v>
      </c>
      <c r="AQ15" s="109" t="str">
        <f>TEXT((TIME(0,LEFT('JUGEND-DOSB 2020'!N43,FIND(":",'JUGEND-DOSB 2020'!N43)-1),RIGHT('JUGEND-DOSB 2020'!N43,2)))*$BC$15,"[mm]:ss")</f>
        <v>60:12</v>
      </c>
      <c r="AR15" s="102" t="str">
        <f>TEXT((TIME(0,LEFT('JUGEND-DOSB 2020'!O43,FIND(":",'JUGEND-DOSB 2020'!O43)-1),RIGHT('JUGEND-DOSB 2020'!O43,2)))*$BC$15,"[mm]:ss")</f>
        <v>51:48</v>
      </c>
      <c r="AS15" s="103" t="str">
        <f>TEXT((TIME(0,LEFT('JUGEND-DOSB 2020'!P43,FIND(":",'JUGEND-DOSB 2020'!P43)-1),RIGHT('JUGEND-DOSB 2020'!P43,2)))*$BC$15,"[mm]:ss")</f>
        <v>44:06</v>
      </c>
      <c r="AT15" s="109" t="str">
        <f>TEXT((TIME(0,LEFT('JUGEND-DOSB 2020'!Q43,FIND(":",'JUGEND-DOSB 2020'!Q43)-1),RIGHT('JUGEND-DOSB 2020'!Q43,2)))*$BC$15,"[mm]:ss")</f>
        <v>44:48</v>
      </c>
      <c r="AU15" s="102" t="str">
        <f>TEXT((TIME(0,LEFT('JUGEND-DOSB 2020'!R43,FIND(":",'JUGEND-DOSB 2020'!R43)-1),RIGHT('JUGEND-DOSB 2020'!R43,2)))*$BC$15,"[mm]:ss")</f>
        <v>39:12</v>
      </c>
      <c r="AV15" s="103" t="str">
        <f>TEXT((TIME(0,LEFT('JUGEND-DOSB 2020'!S43,FIND(":",'JUGEND-DOSB 2020'!S43)-1),RIGHT('JUGEND-DOSB 2020'!S43,2)))*$BC$15,"[mm]:ss")</f>
        <v>33:36</v>
      </c>
      <c r="AW15" s="109" t="str">
        <f>TEXT((TIME(0,LEFT('JUGEND-DOSB 2020'!T43,FIND(":",'JUGEND-DOSB 2020'!T43)-1),RIGHT('JUGEND-DOSB 2020'!T43,2)))*$BC$15,"[mm]:ss")</f>
        <v>37:48</v>
      </c>
      <c r="AX15" s="102" t="str">
        <f>TEXT((TIME(0,LEFT('JUGEND-DOSB 2020'!U43,FIND(":",'JUGEND-DOSB 2020'!U43)-1),RIGHT('JUGEND-DOSB 2020'!U43,2)))*$BC$15,"[mm]:ss")</f>
        <v>32:54</v>
      </c>
      <c r="AY15" s="103" t="str">
        <f>TEXT((TIME(0,LEFT('JUGEND-DOSB 2020'!V43,FIND(":",'JUGEND-DOSB 2020'!V43)-1),RIGHT('JUGEND-DOSB 2020'!V43,2)))*$BC$15,"[mm]:ss")</f>
        <v>28:42</v>
      </c>
      <c r="AZ15" s="182"/>
      <c r="BA15" s="215"/>
      <c r="BC15" s="153">
        <v>1.4</v>
      </c>
      <c r="BD15" s="148" t="s">
        <v>32</v>
      </c>
    </row>
    <row r="16" spans="1:56" ht="17.100000000000001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H16*(1-$BE$59)</f>
        <v>128.25</v>
      </c>
      <c r="H16" s="149">
        <f>K16-12.5</f>
        <v>142.5</v>
      </c>
      <c r="I16" s="150">
        <f>H16*(1+$BE$59)</f>
        <v>156.75</v>
      </c>
      <c r="J16" s="160">
        <f>K16*(1-$BE$59)</f>
        <v>139.5</v>
      </c>
      <c r="K16" s="149">
        <f>N16-12.5</f>
        <v>155</v>
      </c>
      <c r="L16" s="150">
        <f>K16*(1+$BE$59)</f>
        <v>170.5</v>
      </c>
      <c r="M16" s="160">
        <f>N16*(1-$BE$59)</f>
        <v>150.75</v>
      </c>
      <c r="N16" s="149">
        <f>Q16-12.5</f>
        <v>167.5</v>
      </c>
      <c r="O16" s="150">
        <f>N16*(1+$BE$59)</f>
        <v>184.25000000000003</v>
      </c>
      <c r="P16" s="160">
        <f>Q16*(1-$BE$59)</f>
        <v>162</v>
      </c>
      <c r="Q16" s="149">
        <f>T16-12.5</f>
        <v>180</v>
      </c>
      <c r="R16" s="150">
        <f>Q16*(1+$BE$59)</f>
        <v>198.00000000000003</v>
      </c>
      <c r="S16" s="160">
        <f>T16*(1-$BE$59)</f>
        <v>173.25</v>
      </c>
      <c r="T16" s="149">
        <f>W16-12.5</f>
        <v>192.5</v>
      </c>
      <c r="U16" s="150">
        <f>T16*(1+$BE$59)</f>
        <v>211.75000000000003</v>
      </c>
      <c r="V16" s="160">
        <f>W16*(1-$BE$59)</f>
        <v>184.5</v>
      </c>
      <c r="W16" s="149">
        <f>H59-100</f>
        <v>205</v>
      </c>
      <c r="X16" s="150">
        <f>W16*(1+$BE$59)</f>
        <v>225.50000000000003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AI16*(1-$BE$59)</f>
        <v>186.75</v>
      </c>
      <c r="AI16" s="149">
        <f>AL16-12.5</f>
        <v>207.5</v>
      </c>
      <c r="AJ16" s="150">
        <f>AI16*(1+$BE$59)</f>
        <v>228.25000000000003</v>
      </c>
      <c r="AK16" s="160">
        <f>AL16*(1-$BE$59)</f>
        <v>198</v>
      </c>
      <c r="AL16" s="149">
        <f>AO16-12.5</f>
        <v>220</v>
      </c>
      <c r="AM16" s="150">
        <f>AL16*(1+$BE$59)</f>
        <v>242.00000000000003</v>
      </c>
      <c r="AN16" s="160">
        <f>AO16*(1-$BE$59)</f>
        <v>209.25</v>
      </c>
      <c r="AO16" s="149">
        <f>AR16-12.5</f>
        <v>232.5</v>
      </c>
      <c r="AP16" s="150">
        <f>AO16*(1+$BE$59)</f>
        <v>255.75000000000003</v>
      </c>
      <c r="AQ16" s="160">
        <f>AR16*(1-$BE$59)</f>
        <v>220.5</v>
      </c>
      <c r="AR16" s="149">
        <f>AU16-12.5</f>
        <v>245</v>
      </c>
      <c r="AS16" s="150">
        <f>AR16*(1+$BE$59)</f>
        <v>269.5</v>
      </c>
      <c r="AT16" s="160">
        <f>AU16*(1-$BE$59)</f>
        <v>231.75</v>
      </c>
      <c r="AU16" s="149">
        <f>AX16-12.5</f>
        <v>257.5</v>
      </c>
      <c r="AV16" s="150">
        <f>AU16*(1+$BE$59)</f>
        <v>283.25</v>
      </c>
      <c r="AW16" s="160">
        <f>AX16*(1-$BE$59)</f>
        <v>243</v>
      </c>
      <c r="AX16" s="149">
        <f>AI59-100</f>
        <v>270</v>
      </c>
      <c r="AY16" s="150">
        <f>AX16*(1+$BE$59)</f>
        <v>297</v>
      </c>
      <c r="AZ16" s="182"/>
      <c r="BA16" s="183"/>
      <c r="BD16" s="5"/>
    </row>
    <row r="17" spans="1:56" ht="17.100000000000001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H17*(1-$BE$59)</f>
        <v>288</v>
      </c>
      <c r="H17" s="149">
        <f>K17-15</f>
        <v>320</v>
      </c>
      <c r="I17" s="150">
        <f>H17*(1+$BE$59)</f>
        <v>352</v>
      </c>
      <c r="J17" s="160">
        <f>K17*(1-$BE$59)</f>
        <v>301.5</v>
      </c>
      <c r="K17" s="149">
        <f>N17-15</f>
        <v>335</v>
      </c>
      <c r="L17" s="150">
        <f>K17*(1+$BE$59)</f>
        <v>368.50000000000006</v>
      </c>
      <c r="M17" s="160">
        <f>N17*(1-$BE$59)</f>
        <v>315</v>
      </c>
      <c r="N17" s="149">
        <f>Q17-15</f>
        <v>350</v>
      </c>
      <c r="O17" s="150">
        <f>N17*(1+$BE$59)</f>
        <v>385.00000000000006</v>
      </c>
      <c r="P17" s="160">
        <f>Q17*(1-$BE$59)</f>
        <v>328.5</v>
      </c>
      <c r="Q17" s="149">
        <f>T17-15</f>
        <v>365</v>
      </c>
      <c r="R17" s="150">
        <f>Q17*(1+$BE$59)</f>
        <v>401.50000000000006</v>
      </c>
      <c r="S17" s="160">
        <f>T17*(1-$BE$59)</f>
        <v>342</v>
      </c>
      <c r="T17" s="149">
        <f>W17-15</f>
        <v>380</v>
      </c>
      <c r="U17" s="150">
        <f>T17*(1+$BE$59)</f>
        <v>418.00000000000006</v>
      </c>
      <c r="V17" s="160">
        <f>W17*(1-$BE$59)</f>
        <v>355.5</v>
      </c>
      <c r="W17" s="149">
        <f>H60-100</f>
        <v>395</v>
      </c>
      <c r="X17" s="150">
        <f>W17*(1+$BE$59)</f>
        <v>434.50000000000006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AI17*(1-$BE$59)</f>
        <v>355.5</v>
      </c>
      <c r="AI17" s="149">
        <f>AL17-15</f>
        <v>395</v>
      </c>
      <c r="AJ17" s="150">
        <f>AI17*(1+$BE$59)</f>
        <v>434.50000000000006</v>
      </c>
      <c r="AK17" s="160">
        <f>AL17*(1-$BE$59)</f>
        <v>369</v>
      </c>
      <c r="AL17" s="149">
        <f>AO17-15</f>
        <v>410</v>
      </c>
      <c r="AM17" s="150">
        <f>AL17*(1+$BE$59)</f>
        <v>451.00000000000006</v>
      </c>
      <c r="AN17" s="160">
        <f>AO17*(1-$BE$59)</f>
        <v>382.5</v>
      </c>
      <c r="AO17" s="149">
        <f>AR17-15</f>
        <v>425</v>
      </c>
      <c r="AP17" s="150">
        <f>AO17*(1+$BE$59)</f>
        <v>467.50000000000006</v>
      </c>
      <c r="AQ17" s="160">
        <f>AR17*(1-$BE$59)</f>
        <v>396</v>
      </c>
      <c r="AR17" s="149">
        <f>AU17-15</f>
        <v>440</v>
      </c>
      <c r="AS17" s="150">
        <f>AR17*(1+$BE$59)</f>
        <v>484.00000000000006</v>
      </c>
      <c r="AT17" s="160">
        <f>AU17*(1-$BE$59)</f>
        <v>409.5</v>
      </c>
      <c r="AU17" s="149">
        <f>AX17-15</f>
        <v>455</v>
      </c>
      <c r="AV17" s="150">
        <f>AU17*(1+$BE$59)</f>
        <v>500.50000000000006</v>
      </c>
      <c r="AW17" s="160">
        <f>AX17*(1-$BE$59)</f>
        <v>423</v>
      </c>
      <c r="AX17" s="149">
        <f>AI60-100</f>
        <v>470</v>
      </c>
      <c r="AY17" s="150">
        <f>AX17*(1+$BE$59)</f>
        <v>517</v>
      </c>
      <c r="AZ17" s="182"/>
      <c r="BA17" s="183"/>
      <c r="BD17" s="5"/>
    </row>
    <row r="18" spans="1:56" ht="17.100000000000001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H18*(1-$BE$59)</f>
        <v>220.5</v>
      </c>
      <c r="H18" s="149">
        <f>K18-15</f>
        <v>245</v>
      </c>
      <c r="I18" s="150">
        <f>H18*(1+$BE$59)</f>
        <v>269.5</v>
      </c>
      <c r="J18" s="160">
        <f>K18*(1-$BE$59)</f>
        <v>234</v>
      </c>
      <c r="K18" s="149">
        <f>N18-15</f>
        <v>260</v>
      </c>
      <c r="L18" s="150">
        <f>K18*(1+$BE$59)</f>
        <v>286</v>
      </c>
      <c r="M18" s="160">
        <f>N18*(1-$BE$59)</f>
        <v>247.5</v>
      </c>
      <c r="N18" s="149">
        <f>Q18-15</f>
        <v>275</v>
      </c>
      <c r="O18" s="150">
        <f>N18*(1+$BE$59)</f>
        <v>302.5</v>
      </c>
      <c r="P18" s="160">
        <f>Q18*(1-$BE$59)</f>
        <v>261</v>
      </c>
      <c r="Q18" s="149">
        <f>T18-15</f>
        <v>290</v>
      </c>
      <c r="R18" s="150">
        <f>Q18*(1+$BE$59)</f>
        <v>319</v>
      </c>
      <c r="S18" s="160">
        <f>T18*(1-$BE$59)</f>
        <v>274.5</v>
      </c>
      <c r="T18" s="149">
        <f>W18-15</f>
        <v>305</v>
      </c>
      <c r="U18" s="150">
        <f>T18*(1+$BE$59)</f>
        <v>335.5</v>
      </c>
      <c r="V18" s="160">
        <f>W18*(1-$BE$59)</f>
        <v>288</v>
      </c>
      <c r="W18" s="149">
        <f>H61-100</f>
        <v>320</v>
      </c>
      <c r="X18" s="150">
        <f>W18*(1+$BE$59)</f>
        <v>352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AI18*(1-$BE$59)</f>
        <v>283.5</v>
      </c>
      <c r="AI18" s="149">
        <f>AL18-15</f>
        <v>315</v>
      </c>
      <c r="AJ18" s="150">
        <f>AI18*(1+$BE$59)</f>
        <v>346.5</v>
      </c>
      <c r="AK18" s="160">
        <f>AL18*(1-$BE$59)</f>
        <v>297</v>
      </c>
      <c r="AL18" s="149">
        <f>AO18-15</f>
        <v>330</v>
      </c>
      <c r="AM18" s="150">
        <f>AL18*(1+$BE$59)</f>
        <v>363.00000000000006</v>
      </c>
      <c r="AN18" s="160">
        <f>AO18*(1-$BE$59)</f>
        <v>310.5</v>
      </c>
      <c r="AO18" s="149">
        <f>AR18-15</f>
        <v>345</v>
      </c>
      <c r="AP18" s="150">
        <f>AO18*(1+$BE$59)</f>
        <v>379.50000000000006</v>
      </c>
      <c r="AQ18" s="160">
        <f>AR18*(1-$BE$59)</f>
        <v>324</v>
      </c>
      <c r="AR18" s="149">
        <f>AU18-15</f>
        <v>360</v>
      </c>
      <c r="AS18" s="150">
        <f>AR18*(1+$BE$59)</f>
        <v>396.00000000000006</v>
      </c>
      <c r="AT18" s="160">
        <f>AU18*(1-$BE$59)</f>
        <v>337.5</v>
      </c>
      <c r="AU18" s="149">
        <f>AX18-15</f>
        <v>375</v>
      </c>
      <c r="AV18" s="150">
        <f>AU18*(1+$BE$59)</f>
        <v>412.50000000000006</v>
      </c>
      <c r="AW18" s="160">
        <f>AX18*(1-$BE$59)</f>
        <v>351</v>
      </c>
      <c r="AX18" s="149">
        <f>AI61-100</f>
        <v>390</v>
      </c>
      <c r="AY18" s="150">
        <f>AX18*(1+$BE$59)</f>
        <v>429.00000000000006</v>
      </c>
      <c r="AZ18" s="182"/>
      <c r="BA18" s="183"/>
      <c r="BD18" s="5" t="s">
        <v>54</v>
      </c>
    </row>
    <row r="19" spans="1:56" ht="17.100000000000001" customHeight="1" thickBot="1" x14ac:dyDescent="0.25">
      <c r="A19" s="902"/>
      <c r="B19"/>
      <c r="C19" s="845"/>
      <c r="D19" s="797"/>
      <c r="E19" s="107" t="s">
        <v>44</v>
      </c>
      <c r="F19" s="58" t="s">
        <v>430</v>
      </c>
      <c r="G19" s="160">
        <f>H19*(1-$BE$59)</f>
        <v>225</v>
      </c>
      <c r="H19" s="149">
        <f>K19-15</f>
        <v>250</v>
      </c>
      <c r="I19" s="150">
        <f>H19*(1+$BE$59)</f>
        <v>275</v>
      </c>
      <c r="J19" s="160">
        <f>K19*(1-$BE$59)</f>
        <v>238.5</v>
      </c>
      <c r="K19" s="149">
        <f>N19-15</f>
        <v>265</v>
      </c>
      <c r="L19" s="150">
        <f>K19*(1+$BE$59)</f>
        <v>291.5</v>
      </c>
      <c r="M19" s="160">
        <f>N19*(1-$BE$59)</f>
        <v>252</v>
      </c>
      <c r="N19" s="149">
        <f>Q19-15</f>
        <v>280</v>
      </c>
      <c r="O19" s="150">
        <f>N19*(1+$BE$59)</f>
        <v>308</v>
      </c>
      <c r="P19" s="160">
        <f>Q19*(1-$BE$59)</f>
        <v>265.5</v>
      </c>
      <c r="Q19" s="149">
        <f>T19-15</f>
        <v>295</v>
      </c>
      <c r="R19" s="150">
        <f>Q19*(1+$BE$59)</f>
        <v>324.5</v>
      </c>
      <c r="S19" s="164">
        <f>T19*(1-$BE$59)</f>
        <v>279</v>
      </c>
      <c r="T19" s="165">
        <f>W19-15</f>
        <v>310</v>
      </c>
      <c r="U19" s="166">
        <f>T19*(1+$BE$59)</f>
        <v>341</v>
      </c>
      <c r="V19" s="164">
        <f>W19*(1-$BE$59)</f>
        <v>292.5</v>
      </c>
      <c r="W19" s="165">
        <f>H62-100</f>
        <v>325</v>
      </c>
      <c r="X19" s="166">
        <f>W19*(1+$BE$59)</f>
        <v>357.50000000000006</v>
      </c>
      <c r="Y19" s="186"/>
      <c r="Z19" s="187"/>
      <c r="AB19" s="902"/>
      <c r="AC19"/>
      <c r="AD19" s="845"/>
      <c r="AE19" s="797"/>
      <c r="AF19" s="107" t="s">
        <v>44</v>
      </c>
      <c r="AG19" s="163" t="s">
        <v>430</v>
      </c>
      <c r="AH19" s="164">
        <f>AI19*(1-$BE$59)</f>
        <v>288</v>
      </c>
      <c r="AI19" s="165">
        <f>AL19-15</f>
        <v>320</v>
      </c>
      <c r="AJ19" s="166">
        <f>AI19*(1+$BE$59)</f>
        <v>352</v>
      </c>
      <c r="AK19" s="164">
        <f>AL19*(1-$BE$59)</f>
        <v>301.5</v>
      </c>
      <c r="AL19" s="165">
        <f>AO19-15</f>
        <v>335</v>
      </c>
      <c r="AM19" s="166">
        <f>AL19*(1+$BE$59)</f>
        <v>368.50000000000006</v>
      </c>
      <c r="AN19" s="164">
        <f>AO19*(1-$BE$59)</f>
        <v>315</v>
      </c>
      <c r="AO19" s="165">
        <f>AR19-15</f>
        <v>350</v>
      </c>
      <c r="AP19" s="166">
        <f>AO19*(1+$BE$59)</f>
        <v>385.00000000000006</v>
      </c>
      <c r="AQ19" s="164">
        <f>AR19*(1-$BE$59)</f>
        <v>328.5</v>
      </c>
      <c r="AR19" s="165">
        <f>AU19-15</f>
        <v>365</v>
      </c>
      <c r="AS19" s="166">
        <f>AR19*(1+$BE$59)</f>
        <v>401.50000000000006</v>
      </c>
      <c r="AT19" s="164">
        <f>AU19*(1-$BE$59)</f>
        <v>342</v>
      </c>
      <c r="AU19" s="165">
        <f>AX19-15</f>
        <v>380</v>
      </c>
      <c r="AV19" s="166">
        <f>AU19*(1+$BE$59)</f>
        <v>418.00000000000006</v>
      </c>
      <c r="AW19" s="164">
        <f>AX19*(1-$BE$59)</f>
        <v>355.5</v>
      </c>
      <c r="AX19" s="165">
        <f>AI62-100</f>
        <v>395</v>
      </c>
      <c r="AY19" s="166">
        <f>AX19*(1+$BE$59)</f>
        <v>434.50000000000006</v>
      </c>
      <c r="AZ19" s="186"/>
      <c r="BA19" s="187"/>
      <c r="BD19" s="146"/>
    </row>
    <row r="20" spans="1:56" ht="17.100000000000001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791" t="s">
        <v>16</v>
      </c>
      <c r="AG20" s="822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6" ht="17.100000000000001" customHeight="1" x14ac:dyDescent="0.2">
      <c r="A21" s="902"/>
      <c r="B21"/>
      <c r="C21" s="845"/>
      <c r="D21" s="796"/>
      <c r="E21" s="792"/>
      <c r="F21" s="794"/>
      <c r="G21" s="28">
        <f>'JUGEND-DOSB 2020'!E14*$BC$21</f>
        <v>4.5</v>
      </c>
      <c r="H21" s="29">
        <f>'JUGEND-DOSB 2020'!F14*$BC$21</f>
        <v>6.75</v>
      </c>
      <c r="I21" s="707">
        <f>'JUGEND-DOSB 2020'!G14*$BC$21</f>
        <v>9</v>
      </c>
      <c r="J21" s="67">
        <f>'JUGEND-DOSB 2020'!H14*$BC$21</f>
        <v>6.75</v>
      </c>
      <c r="K21" s="29">
        <f>'JUGEND-DOSB 2020'!I14*$BC$21</f>
        <v>9</v>
      </c>
      <c r="L21" s="38">
        <f>'JUGEND-DOSB 2020'!J14*$BC$21</f>
        <v>11.25</v>
      </c>
      <c r="M21" s="67">
        <f>'JUGEND-DOSB 2020'!K14*$BC$21</f>
        <v>8.25</v>
      </c>
      <c r="N21" s="29">
        <f>'JUGEND-DOSB 2020'!L14*$BC$21</f>
        <v>11.25</v>
      </c>
      <c r="O21" s="38">
        <f>'JUGEND-DOSB 2020'!M14*$BC$21</f>
        <v>13.5</v>
      </c>
      <c r="P21" s="708">
        <f>'JUGEND-DOSB 2020'!N14*$BC$21</f>
        <v>11.25</v>
      </c>
      <c r="Q21" s="709">
        <f>'JUGEND-DOSB 2020'!O14*$BC$21</f>
        <v>13.5</v>
      </c>
      <c r="R21" s="707">
        <f>'JUGEND-DOSB 2020'!P14*$BC$21</f>
        <v>16.5</v>
      </c>
      <c r="S21" s="67">
        <f>'JUGEND-DOSB 2020'!Q14*$BC$21</f>
        <v>15</v>
      </c>
      <c r="T21" s="29">
        <f>'JUGEND-DOSB 2020'!R14*$BC$21</f>
        <v>18</v>
      </c>
      <c r="U21" s="38">
        <f>'JUGEND-DOSB 2020'!S14*$BC$21</f>
        <v>20.25</v>
      </c>
      <c r="V21" s="67">
        <f>'JUGEND-DOSB 2020'!T14*$BC$21</f>
        <v>18</v>
      </c>
      <c r="W21" s="29">
        <f>'JUGEND-DOSB 2020'!U14*$BC$21</f>
        <v>20.25</v>
      </c>
      <c r="X21" s="707">
        <f>'JUGEND-DOSB 2020'!V14*$BC$21</f>
        <v>23.25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2020'!E45*$BC$21</f>
        <v>9</v>
      </c>
      <c r="AI21" s="29">
        <f>'JUGEND-DOSB 2020'!F45*$BC$21</f>
        <v>11.25</v>
      </c>
      <c r="AJ21" s="38">
        <f>'JUGEND-DOSB 2020'!G45*$BC$21</f>
        <v>12.75</v>
      </c>
      <c r="AK21" s="67">
        <f>'JUGEND-DOSB 2020'!H45*$BC$21</f>
        <v>12.75</v>
      </c>
      <c r="AL21" s="29">
        <f>'JUGEND-DOSB 2020'!I45*$BC$21</f>
        <v>15</v>
      </c>
      <c r="AM21" s="38">
        <f>'JUGEND-DOSB 2020'!J45*$BC$21</f>
        <v>17.25</v>
      </c>
      <c r="AN21" s="67">
        <f>'JUGEND-DOSB 2020'!K45*$BC$21</f>
        <v>15.75</v>
      </c>
      <c r="AO21" s="29">
        <f>'JUGEND-DOSB 2020'!L45*$BC$21</f>
        <v>18.75</v>
      </c>
      <c r="AP21" s="38">
        <f>'JUGEND-DOSB 2020'!M45*$BC$21</f>
        <v>21</v>
      </c>
      <c r="AQ21" s="67">
        <f>'JUGEND-DOSB 2020'!N45*$BC$21</f>
        <v>19.5</v>
      </c>
      <c r="AR21" s="29">
        <f>'JUGEND-DOSB 2020'!O45*$BC$21</f>
        <v>22.5</v>
      </c>
      <c r="AS21" s="38">
        <f>'JUGEND-DOSB 2020'!P45*$BC$21</f>
        <v>24.75</v>
      </c>
      <c r="AT21" s="67">
        <f>'JUGEND-DOSB 2020'!Q45*$BC$21</f>
        <v>22.5</v>
      </c>
      <c r="AU21" s="29">
        <f>'JUGEND-DOSB 2020'!R45*$BC$21</f>
        <v>25.5</v>
      </c>
      <c r="AV21" s="38">
        <f>'JUGEND-DOSB 2020'!S45*$BC$21</f>
        <v>27.75</v>
      </c>
      <c r="AW21" s="701">
        <f>'JUGEND-DOSB 2020'!T45*$BC$21</f>
        <v>25.5</v>
      </c>
      <c r="AX21" s="702">
        <f>'JUGEND-DOSB 2020'!U45*$BC$21</f>
        <v>28.5</v>
      </c>
      <c r="AY21" s="703">
        <f>'JUGEND-DOSB 2020'!V45*$BC$21</f>
        <v>31.5</v>
      </c>
      <c r="AZ21" s="182"/>
      <c r="BA21" s="188"/>
      <c r="BC21" s="143">
        <v>0.75</v>
      </c>
      <c r="BD21" s="148" t="s">
        <v>420</v>
      </c>
    </row>
    <row r="22" spans="1:56" ht="17.100000000000001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3" t="s">
        <v>340</v>
      </c>
      <c r="Q22" s="783"/>
      <c r="R22" s="783"/>
      <c r="S22" s="783"/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2" t="s">
        <v>340</v>
      </c>
      <c r="AR22" s="783"/>
      <c r="AS22" s="783"/>
      <c r="AT22" s="783"/>
      <c r="AU22" s="783"/>
      <c r="AV22" s="784"/>
      <c r="AW22" s="783" t="s">
        <v>96</v>
      </c>
      <c r="AX22" s="783"/>
      <c r="AY22" s="784"/>
      <c r="AZ22" s="182"/>
      <c r="BA22" s="188"/>
    </row>
    <row r="23" spans="1:56" ht="17.100000000000001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3.5625</v>
      </c>
      <c r="Q23" s="29">
        <f>'JUGEND-DOSB 2020'!O16*$BC$23</f>
        <v>3.9375</v>
      </c>
      <c r="R23" s="38">
        <f>'JUGEND-DOSB 2020'!P16*$BC$23</f>
        <v>4.3125</v>
      </c>
      <c r="S23" s="67">
        <f>'JUGEND-DOSB 2020'!Q16*$BC$23</f>
        <v>4.125</v>
      </c>
      <c r="T23" s="29">
        <f>'JUGEND-DOSB 2020'!R16*$BC$23</f>
        <v>4.5</v>
      </c>
      <c r="U23" s="38">
        <f>'JUGEND-DOSB 2020'!S16*$BC$23</f>
        <v>4.875</v>
      </c>
      <c r="V23" s="67">
        <f>'JUGEND-DOSB 2020'!T16*$BC$23</f>
        <v>4.3125</v>
      </c>
      <c r="W23" s="29">
        <f>'JUGEND-DOSB 2020'!U16*$BC$23</f>
        <v>4.6875</v>
      </c>
      <c r="X23" s="38">
        <f>'JUGEND-DOSB 2020'!V16*$BC$23</f>
        <v>5.0625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4.6875</v>
      </c>
      <c r="AR23" s="29">
        <f>'JUGEND-DOSB 2020'!O47*$BC$23</f>
        <v>5.0625</v>
      </c>
      <c r="AS23" s="38">
        <f>'JUGEND-DOSB 2020'!P47*$BC$23</f>
        <v>5.4375</v>
      </c>
      <c r="AT23" s="67">
        <f>'JUGEND-DOSB 2020'!Q47*$BC$23</f>
        <v>5.25</v>
      </c>
      <c r="AU23" s="29">
        <f>'JUGEND-DOSB 2020'!R47*$BC$23</f>
        <v>5.625</v>
      </c>
      <c r="AV23" s="38">
        <f>'JUGEND-DOSB 2020'!S47*$BC$23</f>
        <v>6</v>
      </c>
      <c r="AW23" s="67">
        <f>'JUGEND-DOSB 2020'!T47*$BC$23</f>
        <v>5.625</v>
      </c>
      <c r="AX23" s="29">
        <f>'JUGEND-DOSB 2020'!U47*$BC$23</f>
        <v>6</v>
      </c>
      <c r="AY23" s="38">
        <f>'JUGEND-DOSB 2020'!V47*$BC$23</f>
        <v>6.375</v>
      </c>
      <c r="AZ23" s="184"/>
      <c r="BA23" s="185"/>
      <c r="BC23" s="143">
        <v>0.75</v>
      </c>
      <c r="BD23" s="148" t="s">
        <v>26</v>
      </c>
    </row>
    <row r="24" spans="1:56" ht="17.100000000000001" customHeight="1" x14ac:dyDescent="0.2">
      <c r="A24" s="902"/>
      <c r="B24"/>
      <c r="C24" s="845"/>
      <c r="D24" s="796"/>
      <c r="E24" s="106" t="s">
        <v>21</v>
      </c>
      <c r="F24" s="104" t="s">
        <v>27</v>
      </c>
      <c r="G24" s="124"/>
      <c r="H24" s="125"/>
      <c r="I24" s="126"/>
      <c r="J24" s="127"/>
      <c r="K24" s="125"/>
      <c r="L24" s="126"/>
      <c r="M24" s="127"/>
      <c r="N24" s="125"/>
      <c r="O24" s="126"/>
      <c r="P24" s="67">
        <f>P23*$BC$24</f>
        <v>6.0562499999999995</v>
      </c>
      <c r="Q24" s="67">
        <f t="shared" ref="Q24:X24" si="0">Q23*$BC$24</f>
        <v>6.6937499999999996</v>
      </c>
      <c r="R24" s="38">
        <f t="shared" si="0"/>
        <v>7.3312499999999998</v>
      </c>
      <c r="S24" s="67">
        <f t="shared" si="0"/>
        <v>7.0125000000000002</v>
      </c>
      <c r="T24" s="67">
        <f t="shared" si="0"/>
        <v>7.6499999999999995</v>
      </c>
      <c r="U24" s="38">
        <f t="shared" si="0"/>
        <v>8.2874999999999996</v>
      </c>
      <c r="V24" s="67">
        <f t="shared" si="0"/>
        <v>7.3312499999999998</v>
      </c>
      <c r="W24" s="67">
        <f t="shared" si="0"/>
        <v>7.96875</v>
      </c>
      <c r="X24" s="67">
        <f t="shared" si="0"/>
        <v>8.6062499999999993</v>
      </c>
      <c r="Y24" s="184" t="s">
        <v>54</v>
      </c>
      <c r="Z24" s="185"/>
      <c r="AB24" s="902"/>
      <c r="AC24"/>
      <c r="AD24" s="845"/>
      <c r="AE24" s="796"/>
      <c r="AF24" s="106" t="s">
        <v>21</v>
      </c>
      <c r="AG24" s="104" t="s">
        <v>27</v>
      </c>
      <c r="AH24" s="124"/>
      <c r="AI24" s="125"/>
      <c r="AJ24" s="126"/>
      <c r="AK24" s="127"/>
      <c r="AL24" s="125"/>
      <c r="AM24" s="126"/>
      <c r="AN24" s="127"/>
      <c r="AO24" s="125"/>
      <c r="AP24" s="126"/>
      <c r="AQ24" s="67">
        <f t="shared" ref="AQ24:AY24" si="1">AQ23*$BC$24</f>
        <v>7.96875</v>
      </c>
      <c r="AR24" s="67">
        <f>AR23*$BC$24</f>
        <v>8.6062499999999993</v>
      </c>
      <c r="AS24" s="38">
        <f t="shared" si="1"/>
        <v>9.2437500000000004</v>
      </c>
      <c r="AT24" s="67">
        <f t="shared" si="1"/>
        <v>8.9249999999999989</v>
      </c>
      <c r="AU24" s="67">
        <f t="shared" si="1"/>
        <v>9.5625</v>
      </c>
      <c r="AV24" s="38">
        <f t="shared" si="1"/>
        <v>10.199999999999999</v>
      </c>
      <c r="AW24" s="67">
        <f t="shared" si="1"/>
        <v>9.5625</v>
      </c>
      <c r="AX24" s="67">
        <f t="shared" si="1"/>
        <v>10.199999999999999</v>
      </c>
      <c r="AY24" s="68">
        <f t="shared" si="1"/>
        <v>10.8375</v>
      </c>
      <c r="AZ24" s="184"/>
      <c r="BA24" s="185"/>
      <c r="BC24" s="145">
        <v>1.7</v>
      </c>
      <c r="BD24" s="146" t="s">
        <v>27</v>
      </c>
    </row>
    <row r="25" spans="1:56" ht="17.100000000000001" customHeight="1" thickBot="1" x14ac:dyDescent="0.25">
      <c r="A25" s="902"/>
      <c r="B25"/>
      <c r="C25" s="845"/>
      <c r="D25" s="796"/>
      <c r="E25" s="106" t="s">
        <v>22</v>
      </c>
      <c r="F25" s="104" t="s">
        <v>92</v>
      </c>
      <c r="G25" s="28">
        <f>'JUGEND-DOSB 2020'!E17*$BC$25</f>
        <v>0.73499999999999999</v>
      </c>
      <c r="H25" s="29">
        <f>'JUGEND-DOSB 2020'!F17*$BC$25</f>
        <v>0.875</v>
      </c>
      <c r="I25" s="38">
        <f>'JUGEND-DOSB 2020'!G17*$BC$25</f>
        <v>0.97999999999999987</v>
      </c>
      <c r="J25" s="67">
        <f>'JUGEND-DOSB 2020'!H17*$BC$25</f>
        <v>0.80499999999999994</v>
      </c>
      <c r="K25" s="29">
        <f>'JUGEND-DOSB 2020'!I17*$BC$25</f>
        <v>0.90999999999999992</v>
      </c>
      <c r="L25" s="38">
        <f>'JUGEND-DOSB 2020'!J17*$BC$25</f>
        <v>1.0499999999999998</v>
      </c>
      <c r="M25" s="67">
        <f>'JUGEND-DOSB 2020'!K17*$BC$25</f>
        <v>0.90999999999999992</v>
      </c>
      <c r="N25" s="29">
        <f>'JUGEND-DOSB 2020'!L17*$BC$25</f>
        <v>1.0149999999999999</v>
      </c>
      <c r="O25" s="38">
        <f>'JUGEND-DOSB 2020'!M17*$BC$25</f>
        <v>1.1549999999999998</v>
      </c>
      <c r="P25" s="67">
        <f>'JUGEND-DOSB 2020'!N17*$BC$25</f>
        <v>0.97999999999999987</v>
      </c>
      <c r="Q25" s="29">
        <f>'JUGEND-DOSB 2020'!O17*$BC$25</f>
        <v>1.1199999999999999</v>
      </c>
      <c r="R25" s="38">
        <f>'JUGEND-DOSB 2020'!P17*$BC$25</f>
        <v>1.26</v>
      </c>
      <c r="S25" s="67">
        <f>'JUGEND-DOSB 2020'!Q17*$BC$25</f>
        <v>1.085</v>
      </c>
      <c r="T25" s="29">
        <f>'JUGEND-DOSB 2020'!R17*$BC$25</f>
        <v>1.19</v>
      </c>
      <c r="U25" s="38">
        <f>'JUGEND-DOSB 2020'!S17*$BC$25</f>
        <v>1.3299999999999998</v>
      </c>
      <c r="V25" s="67">
        <f>'JUGEND-DOSB 2020'!T17*$BC$25</f>
        <v>1.1549999999999998</v>
      </c>
      <c r="W25" s="29">
        <f>'JUGEND-DOSB 2020'!U17*$BC$25</f>
        <v>1.26</v>
      </c>
      <c r="X25" s="38">
        <f>'JUGEND-DOSB 2020'!V17*$BC$25</f>
        <v>1.4</v>
      </c>
      <c r="Y25" s="182" t="s">
        <v>54</v>
      </c>
      <c r="Z25" s="188"/>
      <c r="AB25" s="902"/>
      <c r="AC25"/>
      <c r="AD25" s="950"/>
      <c r="AE25" s="951"/>
      <c r="AF25" s="107" t="s">
        <v>22</v>
      </c>
      <c r="AG25" s="607" t="s">
        <v>92</v>
      </c>
      <c r="AH25" s="37">
        <f>'JUGEND-DOSB 2020'!E48*$BC$25</f>
        <v>0.80499999999999994</v>
      </c>
      <c r="AI25" s="19">
        <f>'JUGEND-DOSB 2020'!F48*$BC$25</f>
        <v>0.94499999999999995</v>
      </c>
      <c r="AJ25" s="21">
        <f>'JUGEND-DOSB 2020'!G48*$BC$25</f>
        <v>1.0499999999999998</v>
      </c>
      <c r="AK25" s="63">
        <f>'JUGEND-DOSB 2020'!H48*$BC$25</f>
        <v>0.90999999999999992</v>
      </c>
      <c r="AL25" s="19">
        <f>'JUGEND-DOSB 2020'!I48*$BC$25</f>
        <v>1.0499999999999998</v>
      </c>
      <c r="AM25" s="21">
        <f>'JUGEND-DOSB 2020'!J48*$BC$25</f>
        <v>1.1549999999999998</v>
      </c>
      <c r="AN25" s="63">
        <f>'JUGEND-DOSB 2020'!K48*$BC$25</f>
        <v>1.0499999999999998</v>
      </c>
      <c r="AO25" s="19">
        <f>'JUGEND-DOSB 2020'!L48*$BC$25</f>
        <v>1.19</v>
      </c>
      <c r="AP25" s="21">
        <f>'JUGEND-DOSB 2020'!M48*$BC$25</f>
        <v>1.2949999999999999</v>
      </c>
      <c r="AQ25" s="63">
        <f>'JUGEND-DOSB 2020'!N48*$BC$25</f>
        <v>1.19</v>
      </c>
      <c r="AR25" s="19">
        <f>'JUGEND-DOSB 2020'!O48*$BC$25</f>
        <v>1.3299999999999998</v>
      </c>
      <c r="AS25" s="21">
        <f>'JUGEND-DOSB 2020'!P48*$BC$25</f>
        <v>1.4349999999999998</v>
      </c>
      <c r="AT25" s="63">
        <f>'JUGEND-DOSB 2020'!Q48*$BC$25</f>
        <v>1.3299999999999998</v>
      </c>
      <c r="AU25" s="19">
        <f>'JUGEND-DOSB 2020'!R48*$BC$25</f>
        <v>1.4349999999999998</v>
      </c>
      <c r="AV25" s="21">
        <f>'JUGEND-DOSB 2020'!S48*$BC$25</f>
        <v>1.575</v>
      </c>
      <c r="AW25" s="63">
        <f>'JUGEND-DOSB 2020'!T48*$BC$25</f>
        <v>1.4349999999999998</v>
      </c>
      <c r="AX25" s="19">
        <f>'JUGEND-DOSB 2020'!U48*$BC$25</f>
        <v>1.54</v>
      </c>
      <c r="AY25" s="21">
        <f>'JUGEND-DOSB 2020'!V48*$BC$25</f>
        <v>1.68</v>
      </c>
      <c r="AZ25" s="182"/>
      <c r="BA25" s="188"/>
      <c r="BC25" s="143">
        <v>0.7</v>
      </c>
      <c r="BD25" s="146" t="s">
        <v>92</v>
      </c>
    </row>
    <row r="26" spans="1:56" ht="17.100000000000001" customHeight="1" x14ac:dyDescent="0.2">
      <c r="A26" s="902"/>
      <c r="B26"/>
      <c r="C26" s="843">
        <v>3</v>
      </c>
      <c r="D26" s="795" t="s">
        <v>66</v>
      </c>
      <c r="E26" s="791" t="s">
        <v>16</v>
      </c>
      <c r="F26" s="822" t="s">
        <v>156</v>
      </c>
      <c r="G26" s="785" t="s">
        <v>193</v>
      </c>
      <c r="H26" s="786"/>
      <c r="I26" s="786"/>
      <c r="J26" s="786"/>
      <c r="K26" s="786"/>
      <c r="L26" s="787"/>
      <c r="M26" s="788" t="s">
        <v>194</v>
      </c>
      <c r="N26" s="789"/>
      <c r="O26" s="789"/>
      <c r="P26" s="789"/>
      <c r="Q26" s="889"/>
      <c r="R26" s="790"/>
      <c r="S26" s="785" t="s">
        <v>195</v>
      </c>
      <c r="T26" s="786"/>
      <c r="U26" s="786"/>
      <c r="V26" s="786"/>
      <c r="W26" s="786"/>
      <c r="X26" s="787"/>
      <c r="Y26" s="180"/>
      <c r="Z26" s="181"/>
      <c r="AB26" s="902"/>
      <c r="AC26"/>
      <c r="AD26" s="844">
        <v>3</v>
      </c>
      <c r="AE26" s="796" t="s">
        <v>66</v>
      </c>
      <c r="AF26" s="943" t="s">
        <v>16</v>
      </c>
      <c r="AG26" s="800" t="s">
        <v>156</v>
      </c>
      <c r="AH26" s="998" t="s">
        <v>193</v>
      </c>
      <c r="AI26" s="891"/>
      <c r="AJ26" s="891"/>
      <c r="AK26" s="891"/>
      <c r="AL26" s="891"/>
      <c r="AM26" s="892"/>
      <c r="AN26" s="889" t="s">
        <v>194</v>
      </c>
      <c r="AO26" s="889"/>
      <c r="AP26" s="889"/>
      <c r="AQ26" s="889"/>
      <c r="AR26" s="889"/>
      <c r="AS26" s="890"/>
      <c r="AT26" s="891" t="s">
        <v>195</v>
      </c>
      <c r="AU26" s="891"/>
      <c r="AV26" s="891"/>
      <c r="AW26" s="891"/>
      <c r="AX26" s="891"/>
      <c r="AY26" s="892"/>
      <c r="AZ26" s="180"/>
      <c r="BA26" s="181"/>
    </row>
    <row r="27" spans="1:56" ht="17.100000000000001" customHeight="1" x14ac:dyDescent="0.2">
      <c r="A27" s="902"/>
      <c r="B27"/>
      <c r="C27" s="845"/>
      <c r="D27" s="796"/>
      <c r="E27" s="792"/>
      <c r="F27" s="794"/>
      <c r="G27" s="220">
        <f>'JUGEND-DOSB 2020'!E20*$BC$27</f>
        <v>15.2</v>
      </c>
      <c r="H27" s="221">
        <f>'JUGEND-DOSB 2020'!F20*$BC$27</f>
        <v>13.489999999999998</v>
      </c>
      <c r="I27" s="72">
        <f>'JUGEND-DOSB 2020'!G20*$BC$27</f>
        <v>11.969999999999999</v>
      </c>
      <c r="J27" s="222">
        <f>'JUGEND-DOSB 2020'!H20*$BC$27</f>
        <v>14.06</v>
      </c>
      <c r="K27" s="221">
        <f>'JUGEND-DOSB 2020'!I20*$BC$27</f>
        <v>12.54</v>
      </c>
      <c r="L27" s="72">
        <f>'JUGEND-DOSB 2020'!J20*$BC$27</f>
        <v>10.83</v>
      </c>
      <c r="M27" s="222">
        <f>'JUGEND-DOSB 2020'!K20*$BC$27</f>
        <v>20.9</v>
      </c>
      <c r="N27" s="221">
        <f>'JUGEND-DOSB 2020'!L20*$BC$27</f>
        <v>19.189999999999998</v>
      </c>
      <c r="O27" s="72">
        <f>'JUGEND-DOSB 2020'!M20*$BC$27</f>
        <v>17.29</v>
      </c>
      <c r="P27" s="222">
        <f>'JUGEND-DOSB 2020'!N20*$BC$27</f>
        <v>20.139999999999997</v>
      </c>
      <c r="Q27" s="221">
        <f>'JUGEND-DOSB 2020'!O20*$BC$27</f>
        <v>18.239999999999998</v>
      </c>
      <c r="R27" s="72">
        <f>'JUGEND-DOSB 2020'!P20*$BC$27</f>
        <v>16.149999999999999</v>
      </c>
      <c r="S27" s="222">
        <f>'JUGEND-DOSB 2020'!Q20*$BC$27</f>
        <v>35.340000000000003</v>
      </c>
      <c r="T27" s="221">
        <f>'JUGEND-DOSB 2020'!R20*$BC$27</f>
        <v>32.299999999999997</v>
      </c>
      <c r="U27" s="72">
        <f>'JUGEND-DOSB 2020'!S20*$BC$27</f>
        <v>29.45</v>
      </c>
      <c r="V27" s="222">
        <f>'JUGEND-DOSB 2020'!T20*$BC$27</f>
        <v>33.44</v>
      </c>
      <c r="W27" s="221">
        <f>'JUGEND-DOSB 2020'!U20*$BC$27</f>
        <v>30.97</v>
      </c>
      <c r="X27" s="223">
        <f>'JUGEND-DOSB 2020'!V20*$BC$27</f>
        <v>28.5</v>
      </c>
      <c r="Y27" s="182"/>
      <c r="Z27" s="188"/>
      <c r="AB27" s="902"/>
      <c r="AC27"/>
      <c r="AD27" s="845"/>
      <c r="AE27" s="796"/>
      <c r="AF27" s="792"/>
      <c r="AG27" s="794"/>
      <c r="AH27" s="70">
        <f>'JUGEND-DOSB 2020'!E51*$BC$27</f>
        <v>14.629999999999999</v>
      </c>
      <c r="AI27" s="35">
        <f>'JUGEND-DOSB 2020'!F51*$BC$27</f>
        <v>12.92</v>
      </c>
      <c r="AJ27" s="72">
        <f>'JUGEND-DOSB 2020'!G51*$BC$27</f>
        <v>11.399999999999999</v>
      </c>
      <c r="AK27" s="224">
        <f>'JUGEND-DOSB 2020'!H51*$BC$27</f>
        <v>13.68</v>
      </c>
      <c r="AL27" s="35">
        <f>'JUGEND-DOSB 2020'!I51*$BC$27</f>
        <v>12.16</v>
      </c>
      <c r="AM27" s="72">
        <f>'JUGEND-DOSB 2020'!J51*$BC$27</f>
        <v>10.83</v>
      </c>
      <c r="AN27" s="224">
        <f>'JUGEND-DOSB 2020'!K51*$BC$27</f>
        <v>19.57</v>
      </c>
      <c r="AO27" s="35">
        <f>'JUGEND-DOSB 2020'!L51*$BC$27</f>
        <v>17.670000000000002</v>
      </c>
      <c r="AP27" s="72">
        <f>'JUGEND-DOSB 2020'!M51*$BC$27</f>
        <v>15.959999999999999</v>
      </c>
      <c r="AQ27" s="224">
        <f>'JUGEND-DOSB 2020'!N51*$BC$27</f>
        <v>18.429999999999996</v>
      </c>
      <c r="AR27" s="35">
        <f>'JUGEND-DOSB 2020'!O51*$BC$27</f>
        <v>16.91</v>
      </c>
      <c r="AS27" s="72">
        <f>'JUGEND-DOSB 2020'!P51*$BC$27</f>
        <v>15.389999999999999</v>
      </c>
      <c r="AT27" s="224">
        <f>'JUGEND-DOSB 2020'!Q51*$BC$27</f>
        <v>32.299999999999997</v>
      </c>
      <c r="AU27" s="35">
        <f>'JUGEND-DOSB 2020'!R51*$BC$27</f>
        <v>29.259999999999998</v>
      </c>
      <c r="AV27" s="72">
        <f>'JUGEND-DOSB 2020'!S51*$BC$27</f>
        <v>26.79</v>
      </c>
      <c r="AW27" s="224">
        <f>'JUGEND-DOSB 2020'!T51*$BC$27</f>
        <v>30.97</v>
      </c>
      <c r="AX27" s="35">
        <f>'JUGEND-DOSB 2020'!U51*$BC$27</f>
        <v>28.12</v>
      </c>
      <c r="AY27" s="72">
        <f>'JUGEND-DOSB 2020'!V51*$BC$27</f>
        <v>25.65</v>
      </c>
      <c r="AZ27" s="182"/>
      <c r="BA27" s="188"/>
      <c r="BC27" s="143">
        <v>1.9</v>
      </c>
      <c r="BD27" s="148" t="s">
        <v>156</v>
      </c>
    </row>
    <row r="28" spans="1:56" ht="17.100000000000001" customHeight="1" x14ac:dyDescent="0.2">
      <c r="A28" s="902"/>
      <c r="B28"/>
      <c r="C28" s="845"/>
      <c r="D28" s="796"/>
      <c r="E28" s="106" t="s">
        <v>17</v>
      </c>
      <c r="F28" s="27" t="s">
        <v>158</v>
      </c>
      <c r="G28" s="70">
        <f>'JUGEND-DOSB 2020'!E21*$BC$28</f>
        <v>65.099999999999994</v>
      </c>
      <c r="H28" s="35">
        <f>'JUGEND-DOSB 2020'!F21*$BC$28</f>
        <v>53.9</v>
      </c>
      <c r="I28" s="72">
        <f>'JUGEND-DOSB 2020'!G21*$BC$28</f>
        <v>42.699999999999996</v>
      </c>
      <c r="J28" s="224">
        <f>'JUGEND-DOSB 2020'!H21*$BC$28</f>
        <v>58.8</v>
      </c>
      <c r="K28" s="35">
        <f>'JUGEND-DOSB 2020'!I21*$BC$28</f>
        <v>47.599999999999994</v>
      </c>
      <c r="L28" s="72">
        <f>'JUGEND-DOSB 2020'!J21*$BC$28</f>
        <v>39.199999999999996</v>
      </c>
      <c r="M28" s="224">
        <f>'JUGEND-DOSB 2020'!K21*$BC$28</f>
        <v>54.599999999999994</v>
      </c>
      <c r="N28" s="35">
        <f>'JUGEND-DOSB 2020'!L21*$BC$28</f>
        <v>44.099999999999994</v>
      </c>
      <c r="O28" s="72">
        <f>'JUGEND-DOSB 2020'!M21*$BC$28</f>
        <v>35.699999999999996</v>
      </c>
      <c r="P28" s="224">
        <f>'JUGEND-DOSB 2020'!N21*$BC$28</f>
        <v>49</v>
      </c>
      <c r="Q28" s="35">
        <f>'JUGEND-DOSB 2020'!O21*$BC$28</f>
        <v>40.599999999999994</v>
      </c>
      <c r="R28" s="72">
        <f>'JUGEND-DOSB 2020'!P21*$BC$28</f>
        <v>32.9</v>
      </c>
      <c r="S28" s="224">
        <f>'JUGEND-DOSB 2020'!Q21*$BC$28</f>
        <v>46.199999999999996</v>
      </c>
      <c r="T28" s="35">
        <f>'JUGEND-DOSB 2020'!R21*$BC$28</f>
        <v>38.5</v>
      </c>
      <c r="U28" s="72">
        <f>'JUGEND-DOSB 2020'!S21*$BC$28</f>
        <v>30.099999999999998</v>
      </c>
      <c r="V28" s="224">
        <f>'JUGEND-DOSB 2020'!T21*$BC$28</f>
        <v>42.699999999999996</v>
      </c>
      <c r="W28" s="35">
        <f>'JUGEND-DOSB 2020'!U21*$BC$28</f>
        <v>35.699999999999996</v>
      </c>
      <c r="X28" s="72">
        <f>'JUGEND-DOSB 2020'!V21*$BC$28</f>
        <v>28</v>
      </c>
      <c r="Y28" s="182" t="s">
        <v>54</v>
      </c>
      <c r="Z28" s="188"/>
      <c r="AB28" s="902"/>
      <c r="AC28"/>
      <c r="AD28" s="845"/>
      <c r="AE28" s="796"/>
      <c r="AF28" s="106" t="s">
        <v>17</v>
      </c>
      <c r="AG28" s="27" t="s">
        <v>158</v>
      </c>
      <c r="AH28" s="70">
        <f>'JUGEND-DOSB 2020'!E52*$BC$28</f>
        <v>64.399999999999991</v>
      </c>
      <c r="AI28" s="35">
        <f>'JUGEND-DOSB 2020'!F52*$BC$28</f>
        <v>53.199999999999996</v>
      </c>
      <c r="AJ28" s="72">
        <f>'JUGEND-DOSB 2020'!G52*$BC$28</f>
        <v>42</v>
      </c>
      <c r="AK28" s="224">
        <f>'JUGEND-DOSB 2020'!H52*$BC$28</f>
        <v>57.4</v>
      </c>
      <c r="AL28" s="35">
        <f>'JUGEND-DOSB 2020'!I52*$BC$28</f>
        <v>46.199999999999996</v>
      </c>
      <c r="AM28" s="72">
        <f>'JUGEND-DOSB 2020'!J52*$BC$28</f>
        <v>36.4</v>
      </c>
      <c r="AN28" s="224">
        <f>'JUGEND-DOSB 2020'!K52*$BC$28</f>
        <v>50.4</v>
      </c>
      <c r="AO28" s="35">
        <f>'JUGEND-DOSB 2020'!L52*$BC$28</f>
        <v>40.599999999999994</v>
      </c>
      <c r="AP28" s="72">
        <f>'JUGEND-DOSB 2020'!M52*$BC$28</f>
        <v>31.499999999999996</v>
      </c>
      <c r="AQ28" s="224">
        <f>'JUGEND-DOSB 2020'!N52*$BC$28</f>
        <v>46.199999999999996</v>
      </c>
      <c r="AR28" s="35">
        <f>'JUGEND-DOSB 2020'!O52*$BC$28</f>
        <v>37.799999999999997</v>
      </c>
      <c r="AS28" s="72">
        <f>'JUGEND-DOSB 2020'!P52*$BC$28</f>
        <v>29.4</v>
      </c>
      <c r="AT28" s="224">
        <f>'JUGEND-DOSB 2020'!Q52*$BC$28</f>
        <v>43.4</v>
      </c>
      <c r="AU28" s="35">
        <f>'JUGEND-DOSB 2020'!R52*$BC$28</f>
        <v>35.699999999999996</v>
      </c>
      <c r="AV28" s="72">
        <f>'JUGEND-DOSB 2020'!S52*$BC$28</f>
        <v>28</v>
      </c>
      <c r="AW28" s="224">
        <f>'JUGEND-DOSB 2020'!T52*$BC$28</f>
        <v>41.3</v>
      </c>
      <c r="AX28" s="35">
        <f>'JUGEND-DOSB 2020'!U52*$BC$28</f>
        <v>34.299999999999997</v>
      </c>
      <c r="AY28" s="72">
        <f>'JUGEND-DOSB 2020'!V52*$BC$28</f>
        <v>26.599999999999998</v>
      </c>
      <c r="AZ28" s="182"/>
      <c r="BA28" s="188"/>
      <c r="BC28" s="143">
        <v>1.4</v>
      </c>
      <c r="BD28" s="146" t="s">
        <v>158</v>
      </c>
    </row>
    <row r="29" spans="1:56" ht="17.100000000000001" customHeight="1" thickBot="1" x14ac:dyDescent="0.25">
      <c r="A29" s="902"/>
      <c r="B29"/>
      <c r="C29" s="845"/>
      <c r="D29" s="796"/>
      <c r="E29" s="106" t="s">
        <v>21</v>
      </c>
      <c r="F29" s="27" t="s">
        <v>157</v>
      </c>
      <c r="G29" s="225"/>
      <c r="H29" s="226"/>
      <c r="I29" s="227"/>
      <c r="J29" s="224">
        <f>'JUGEND-DOSB 2020'!H22*$BC$29</f>
        <v>53.300000000000004</v>
      </c>
      <c r="K29" s="35">
        <f>'JUGEND-DOSB 2020'!I22*$BC$29</f>
        <v>46.800000000000004</v>
      </c>
      <c r="L29" s="72">
        <f>'JUGEND-DOSB 2020'!J22*$BC$29</f>
        <v>40.300000000000004</v>
      </c>
      <c r="M29" s="224">
        <f>'JUGEND-DOSB 2020'!K22*$BC$29</f>
        <v>48.1</v>
      </c>
      <c r="N29" s="35">
        <f>'JUGEND-DOSB 2020'!L22*$BC$29</f>
        <v>41.6</v>
      </c>
      <c r="O29" s="72">
        <f>'JUGEND-DOSB 2020'!M22*$BC$29</f>
        <v>35.1</v>
      </c>
      <c r="P29" s="224">
        <f>'JUGEND-DOSB 2020'!N22*$BC$29</f>
        <v>40.300000000000004</v>
      </c>
      <c r="Q29" s="35">
        <f>'JUGEND-DOSB 2020'!O22*$BC$29</f>
        <v>35.1</v>
      </c>
      <c r="R29" s="72">
        <f>'JUGEND-DOSB 2020'!P22*$BC$29</f>
        <v>30.55</v>
      </c>
      <c r="S29" s="224">
        <f>'JUGEND-DOSB 2020'!Q22*$BC$29</f>
        <v>35.1</v>
      </c>
      <c r="T29" s="35">
        <f>'JUGEND-DOSB 2020'!R22*$BC$29</f>
        <v>31.85</v>
      </c>
      <c r="U29" s="72">
        <f>'JUGEND-DOSB 2020'!S22*$BC$29</f>
        <v>27.95</v>
      </c>
      <c r="V29" s="224">
        <f>'JUGEND-DOSB 2020'!T22*$BC$29</f>
        <v>32.5</v>
      </c>
      <c r="W29" s="35">
        <f>'JUGEND-DOSB 2020'!U22*$BC$29</f>
        <v>29.25</v>
      </c>
      <c r="X29" s="72">
        <f>'JUGEND-DOSB 2020'!V22*$BC$29</f>
        <v>26</v>
      </c>
      <c r="Y29" s="186"/>
      <c r="Z29" s="187"/>
      <c r="AB29" s="902"/>
      <c r="AC29"/>
      <c r="AD29" s="845"/>
      <c r="AE29" s="796"/>
      <c r="AF29" s="106" t="s">
        <v>21</v>
      </c>
      <c r="AG29" s="27" t="s">
        <v>157</v>
      </c>
      <c r="AH29" s="235"/>
      <c r="AI29" s="236"/>
      <c r="AJ29" s="237"/>
      <c r="AK29" s="238">
        <f>'JUGEND-DOSB 2020'!H53*$BC$29</f>
        <v>49.4</v>
      </c>
      <c r="AL29" s="239">
        <f>'JUGEND-DOSB 2020'!I53*$BC$29</f>
        <v>42.9</v>
      </c>
      <c r="AM29" s="240">
        <f>'JUGEND-DOSB 2020'!J53*$BC$29</f>
        <v>36.4</v>
      </c>
      <c r="AN29" s="238">
        <f>'JUGEND-DOSB 2020'!K53*$BC$29</f>
        <v>45.5</v>
      </c>
      <c r="AO29" s="239">
        <f>'JUGEND-DOSB 2020'!L53*$BC$29</f>
        <v>39.65</v>
      </c>
      <c r="AP29" s="240">
        <f>'JUGEND-DOSB 2020'!M53*$BC$29</f>
        <v>33.800000000000004</v>
      </c>
      <c r="AQ29" s="238">
        <f>'JUGEND-DOSB 2020'!N53*$BC$29</f>
        <v>38.35</v>
      </c>
      <c r="AR29" s="239">
        <f>'JUGEND-DOSB 2020'!O53*$BC$29</f>
        <v>33.800000000000004</v>
      </c>
      <c r="AS29" s="240">
        <f>'JUGEND-DOSB 2020'!P53*$BC$29</f>
        <v>29.25</v>
      </c>
      <c r="AT29" s="238">
        <f>'JUGEND-DOSB 2020'!Q53*$BC$29</f>
        <v>31.200000000000003</v>
      </c>
      <c r="AU29" s="239">
        <f>'JUGEND-DOSB 2020'!R53*$BC$29</f>
        <v>27.95</v>
      </c>
      <c r="AV29" s="240">
        <f>'JUGEND-DOSB 2020'!S53*$BC$29</f>
        <v>24.7</v>
      </c>
      <c r="AW29" s="238">
        <f>'JUGEND-DOSB 2020'!T53*$BC$29</f>
        <v>28.6</v>
      </c>
      <c r="AX29" s="239">
        <f>'JUGEND-DOSB 2020'!U53*$BC$29</f>
        <v>25.35</v>
      </c>
      <c r="AY29" s="240">
        <f>'JUGEND-DOSB 2020'!V53*$BC$29</f>
        <v>22.1</v>
      </c>
      <c r="AZ29" s="186"/>
      <c r="BA29" s="187"/>
      <c r="BC29" s="143">
        <v>1.3</v>
      </c>
      <c r="BD29" s="146" t="s">
        <v>157</v>
      </c>
    </row>
    <row r="30" spans="1:56" ht="17.100000000000001" customHeight="1" x14ac:dyDescent="0.2">
      <c r="A30" s="902"/>
      <c r="B30"/>
      <c r="C30" s="843">
        <v>4</v>
      </c>
      <c r="D30" s="795" t="s">
        <v>67</v>
      </c>
      <c r="E30" s="601" t="s">
        <v>16</v>
      </c>
      <c r="F30" s="22" t="s">
        <v>20</v>
      </c>
      <c r="G30" s="128"/>
      <c r="H30" s="129"/>
      <c r="I30" s="130"/>
      <c r="J30" s="131"/>
      <c r="K30" s="129"/>
      <c r="L30" s="130"/>
      <c r="M30" s="56">
        <f>'JUGEND-DOSB 2020'!K24*$BC$30</f>
        <v>0.55999999999999994</v>
      </c>
      <c r="N30" s="7">
        <f>'JUGEND-DOSB 2020'!L24*$BC$30</f>
        <v>0.63</v>
      </c>
      <c r="O30" s="9">
        <f>'JUGEND-DOSB 2020'!M24*$BC$30</f>
        <v>0.7</v>
      </c>
      <c r="P30" s="56">
        <f>'JUGEND-DOSB 2020'!N24*$BC$30</f>
        <v>0.63</v>
      </c>
      <c r="Q30" s="7">
        <f>'JUGEND-DOSB 2020'!O24*$BC$30</f>
        <v>0.7</v>
      </c>
      <c r="R30" s="9">
        <f>'JUGEND-DOSB 2020'!P24*$BC$30</f>
        <v>0.77</v>
      </c>
      <c r="S30" s="56">
        <f>'JUGEND-DOSB 2020'!Q24*$BC$30</f>
        <v>0.66499999999999992</v>
      </c>
      <c r="T30" s="7">
        <f>'JUGEND-DOSB 2020'!R24*$BC$30</f>
        <v>0.73499999999999999</v>
      </c>
      <c r="U30" s="9">
        <f>'JUGEND-DOSB 2020'!S24*$BC$30</f>
        <v>0.80499999999999994</v>
      </c>
      <c r="V30" s="56">
        <f>'JUGEND-DOSB 2020'!T24*$BC$30</f>
        <v>0.73499999999999999</v>
      </c>
      <c r="W30" s="7">
        <f>'JUGEND-DOSB 2020'!U24*$BC$30</f>
        <v>0.80499999999999994</v>
      </c>
      <c r="X30" s="9">
        <f>'JUGEND-DOSB 2020'!V24*$BC$30</f>
        <v>0.875</v>
      </c>
      <c r="Y30" s="180"/>
      <c r="Z30" s="181"/>
      <c r="AB30" s="902"/>
      <c r="AC30"/>
      <c r="AD30" s="843">
        <v>4</v>
      </c>
      <c r="AE30" s="795" t="s">
        <v>67</v>
      </c>
      <c r="AF30" s="601" t="s">
        <v>16</v>
      </c>
      <c r="AG30" s="22" t="s">
        <v>20</v>
      </c>
      <c r="AH30" s="128"/>
      <c r="AI30" s="129"/>
      <c r="AJ30" s="130"/>
      <c r="AK30" s="131"/>
      <c r="AL30" s="129"/>
      <c r="AM30" s="130"/>
      <c r="AN30" s="56">
        <f>'JUGEND-DOSB 2020'!K55*$BC$30</f>
        <v>0.59499999999999997</v>
      </c>
      <c r="AO30" s="7">
        <f>'JUGEND-DOSB 2020'!L55*$BC$30</f>
        <v>0.66499999999999992</v>
      </c>
      <c r="AP30" s="9">
        <f>'JUGEND-DOSB 2020'!M55*$BC$30</f>
        <v>0.73499999999999999</v>
      </c>
      <c r="AQ30" s="56">
        <f>'JUGEND-DOSB 2020'!N55*$BC$30</f>
        <v>0.66499999999999992</v>
      </c>
      <c r="AR30" s="7">
        <f>'JUGEND-DOSB 2020'!O55*$BC$30</f>
        <v>0.73499999999999999</v>
      </c>
      <c r="AS30" s="9">
        <f>'JUGEND-DOSB 2020'!P55*$BC$30</f>
        <v>0.80499999999999994</v>
      </c>
      <c r="AT30" s="56">
        <f>'JUGEND-DOSB 2020'!Q55*$BC$30</f>
        <v>0.77</v>
      </c>
      <c r="AU30" s="7">
        <f>'JUGEND-DOSB 2020'!R55*$BC$30</f>
        <v>0.84</v>
      </c>
      <c r="AV30" s="9">
        <f>'JUGEND-DOSB 2020'!S55*$BC$30</f>
        <v>0.90999999999999992</v>
      </c>
      <c r="AW30" s="56">
        <f>'JUGEND-DOSB 2020'!T55*$BC$30</f>
        <v>0.84</v>
      </c>
      <c r="AX30" s="7">
        <f>'JUGEND-DOSB 2020'!U55*$BC$30</f>
        <v>0.90999999999999992</v>
      </c>
      <c r="AY30" s="9">
        <f>'JUGEND-DOSB 2020'!V55*$BC$30</f>
        <v>0.97999999999999987</v>
      </c>
      <c r="AZ30" s="180"/>
      <c r="BA30" s="181"/>
      <c r="BC30" s="143">
        <v>0.7</v>
      </c>
      <c r="BD30" s="146" t="s">
        <v>20</v>
      </c>
    </row>
    <row r="31" spans="1:56" ht="17.100000000000001" customHeight="1" x14ac:dyDescent="0.2">
      <c r="A31" s="902"/>
      <c r="B31"/>
      <c r="C31" s="845"/>
      <c r="D31" s="796"/>
      <c r="E31" s="105" t="s">
        <v>17</v>
      </c>
      <c r="F31" s="104" t="s">
        <v>163</v>
      </c>
      <c r="G31" s="67">
        <f t="shared" ref="G31:L31" si="2">J31-0.2</f>
        <v>1.21</v>
      </c>
      <c r="H31" s="29">
        <f t="shared" si="2"/>
        <v>1.42</v>
      </c>
      <c r="I31" s="38">
        <f t="shared" si="2"/>
        <v>1.63</v>
      </c>
      <c r="J31" s="67">
        <f t="shared" si="2"/>
        <v>1.41</v>
      </c>
      <c r="K31" s="29">
        <f t="shared" si="2"/>
        <v>1.6199999999999999</v>
      </c>
      <c r="L31" s="38">
        <f t="shared" si="2"/>
        <v>1.8299999999999998</v>
      </c>
      <c r="M31" s="67">
        <f>'JUGEND-DOSB 2020'!K26*$BC$31</f>
        <v>1.6099999999999999</v>
      </c>
      <c r="N31" s="29">
        <f>'JUGEND-DOSB 2020'!L26*$BC$31</f>
        <v>1.8199999999999998</v>
      </c>
      <c r="O31" s="38">
        <f>'JUGEND-DOSB 2020'!M26*$BC$31</f>
        <v>2.0299999999999998</v>
      </c>
      <c r="P31" s="67">
        <f>'JUGEND-DOSB 2020'!N26*$BC$31</f>
        <v>1.9599999999999997</v>
      </c>
      <c r="Q31" s="29">
        <f>'JUGEND-DOSB 2020'!O26*$BC$31</f>
        <v>2.17</v>
      </c>
      <c r="R31" s="38">
        <f>'JUGEND-DOSB 2020'!P26*$BC$31</f>
        <v>2.38</v>
      </c>
      <c r="S31" s="67">
        <f>'JUGEND-DOSB 2020'!Q26*$BC$31</f>
        <v>2.2399999999999998</v>
      </c>
      <c r="T31" s="29">
        <f>'JUGEND-DOSB 2020'!R26*$BC$31</f>
        <v>2.4499999999999997</v>
      </c>
      <c r="U31" s="38">
        <f>'JUGEND-DOSB 2020'!S26*$BC$31</f>
        <v>2.6599999999999997</v>
      </c>
      <c r="V31" s="67">
        <f>'JUGEND-DOSB 2020'!T26*$BC$31</f>
        <v>2.38</v>
      </c>
      <c r="W31" s="29">
        <f>'JUGEND-DOSB 2020'!U26*$BC$31</f>
        <v>2.59</v>
      </c>
      <c r="X31" s="38">
        <f>'JUGEND-DOSB 2020'!V26*$BC$31</f>
        <v>2.8</v>
      </c>
      <c r="Y31" s="182" t="s">
        <v>54</v>
      </c>
      <c r="Z31" s="188"/>
      <c r="AB31" s="902"/>
      <c r="AC31"/>
      <c r="AD31" s="845"/>
      <c r="AE31" s="796"/>
      <c r="AF31" s="105" t="s">
        <v>17</v>
      </c>
      <c r="AG31" s="104" t="s">
        <v>163</v>
      </c>
      <c r="AH31" s="67">
        <f t="shared" ref="AH31:AM31" si="3">AK31-0.2</f>
        <v>1.42</v>
      </c>
      <c r="AI31" s="29">
        <f t="shared" si="3"/>
        <v>1.63</v>
      </c>
      <c r="AJ31" s="38">
        <f t="shared" si="3"/>
        <v>1.8399999999999996</v>
      </c>
      <c r="AK31" s="67">
        <f t="shared" si="3"/>
        <v>1.6199999999999999</v>
      </c>
      <c r="AL31" s="29">
        <f t="shared" si="3"/>
        <v>1.8299999999999998</v>
      </c>
      <c r="AM31" s="38">
        <f t="shared" si="3"/>
        <v>2.0399999999999996</v>
      </c>
      <c r="AN31" s="38">
        <f>'JUGEND-DOSB 2020'!K57*$BC$31</f>
        <v>1.8199999999999998</v>
      </c>
      <c r="AO31" s="29">
        <f>'JUGEND-DOSB 2020'!L57*$BC$31</f>
        <v>2.0299999999999998</v>
      </c>
      <c r="AP31" s="38">
        <f>'JUGEND-DOSB 2020'!M57*$BC$31</f>
        <v>2.2399999999999998</v>
      </c>
      <c r="AQ31" s="67">
        <f>'JUGEND-DOSB 2020'!N57*$BC$31</f>
        <v>2.2399999999999998</v>
      </c>
      <c r="AR31" s="29">
        <f>'JUGEND-DOSB 2020'!O57*$BC$31</f>
        <v>2.4499999999999997</v>
      </c>
      <c r="AS31" s="38">
        <f>'JUGEND-DOSB 2020'!P57*$BC$31</f>
        <v>2.6599999999999997</v>
      </c>
      <c r="AT31" s="67">
        <f>'JUGEND-DOSB 2020'!Q57*$BC$31</f>
        <v>2.6599999999999997</v>
      </c>
      <c r="AU31" s="29">
        <f>'JUGEND-DOSB 2020'!R57*$BC$31</f>
        <v>2.8699999999999997</v>
      </c>
      <c r="AV31" s="38">
        <f>'JUGEND-DOSB 2020'!S57*$BC$31</f>
        <v>3.08</v>
      </c>
      <c r="AW31" s="67">
        <f>'JUGEND-DOSB 2020'!T57*$BC$31</f>
        <v>3.01</v>
      </c>
      <c r="AX31" s="29">
        <f>'JUGEND-DOSB 2020'!U57*$BC$31</f>
        <v>3.2199999999999998</v>
      </c>
      <c r="AY31" s="38">
        <f>'JUGEND-DOSB 2020'!V57*$BC$31</f>
        <v>3.43</v>
      </c>
      <c r="AZ31" s="182"/>
      <c r="BA31" s="188"/>
      <c r="BC31" s="143">
        <v>0.7</v>
      </c>
      <c r="BD31" s="146" t="s">
        <v>163</v>
      </c>
    </row>
    <row r="32" spans="1:56" s="158" customFormat="1" ht="17.100000000000001" customHeight="1" x14ac:dyDescent="0.2">
      <c r="A32" s="902"/>
      <c r="C32" s="845"/>
      <c r="D32" s="796"/>
      <c r="E32" s="801" t="s">
        <v>21</v>
      </c>
      <c r="F32" s="793" t="s">
        <v>159</v>
      </c>
      <c r="G32" s="782" t="s">
        <v>424</v>
      </c>
      <c r="H32" s="783"/>
      <c r="I32" s="783"/>
      <c r="J32" s="783"/>
      <c r="K32" s="783"/>
      <c r="L32" s="783"/>
      <c r="M32" s="783"/>
      <c r="N32" s="783"/>
      <c r="O32" s="784"/>
      <c r="P32" s="782" t="s">
        <v>425</v>
      </c>
      <c r="Q32" s="783"/>
      <c r="R32" s="783"/>
      <c r="S32" s="783"/>
      <c r="T32" s="783"/>
      <c r="U32" s="783"/>
      <c r="V32" s="783"/>
      <c r="W32" s="783"/>
      <c r="X32" s="784"/>
      <c r="Y32" s="182"/>
      <c r="Z32" s="188"/>
      <c r="AB32" s="902"/>
      <c r="AD32" s="845"/>
      <c r="AE32" s="796"/>
      <c r="AF32" s="801" t="s">
        <v>21</v>
      </c>
      <c r="AG32" s="793" t="s">
        <v>159</v>
      </c>
      <c r="AH32" s="782" t="s">
        <v>424</v>
      </c>
      <c r="AI32" s="783"/>
      <c r="AJ32" s="783"/>
      <c r="AK32" s="783"/>
      <c r="AL32" s="783"/>
      <c r="AM32" s="783"/>
      <c r="AN32" s="783"/>
      <c r="AO32" s="783"/>
      <c r="AP32" s="784"/>
      <c r="AQ32" s="782" t="s">
        <v>425</v>
      </c>
      <c r="AR32" s="783"/>
      <c r="AS32" s="783"/>
      <c r="AT32" s="783"/>
      <c r="AU32" s="783"/>
      <c r="AV32" s="783"/>
      <c r="AW32" s="783"/>
      <c r="AX32" s="783"/>
      <c r="AY32" s="784"/>
      <c r="AZ32" s="182"/>
      <c r="BA32" s="188"/>
      <c r="BC32" s="153"/>
      <c r="BD32" s="148"/>
    </row>
    <row r="33" spans="1:56" s="158" customFormat="1" ht="17.100000000000001" customHeight="1" x14ac:dyDescent="0.2">
      <c r="A33" s="902"/>
      <c r="C33" s="845"/>
      <c r="D33" s="796"/>
      <c r="E33" s="792"/>
      <c r="F33" s="794"/>
      <c r="G33" s="42">
        <v>10</v>
      </c>
      <c r="H33" s="43">
        <v>15</v>
      </c>
      <c r="I33" s="135">
        <v>20</v>
      </c>
      <c r="J33" s="42">
        <v>10</v>
      </c>
      <c r="K33" s="43">
        <v>15</v>
      </c>
      <c r="L33" s="135">
        <v>20</v>
      </c>
      <c r="M33" s="42">
        <v>10</v>
      </c>
      <c r="N33" s="43">
        <v>15</v>
      </c>
      <c r="O33" s="135">
        <v>20</v>
      </c>
      <c r="P33" s="42">
        <v>10</v>
      </c>
      <c r="Q33" s="43">
        <v>15</v>
      </c>
      <c r="R33" s="135">
        <v>20</v>
      </c>
      <c r="S33" s="42">
        <v>10</v>
      </c>
      <c r="T33" s="43">
        <v>15</v>
      </c>
      <c r="U33" s="135">
        <v>20</v>
      </c>
      <c r="V33" s="42">
        <v>10</v>
      </c>
      <c r="W33" s="43">
        <v>15</v>
      </c>
      <c r="X33" s="135">
        <v>20</v>
      </c>
      <c r="Y33" s="182"/>
      <c r="Z33" s="188"/>
      <c r="AB33" s="902"/>
      <c r="AD33" s="845"/>
      <c r="AE33" s="796"/>
      <c r="AF33" s="792"/>
      <c r="AG33" s="794"/>
      <c r="AH33" s="42">
        <v>10</v>
      </c>
      <c r="AI33" s="43">
        <v>15</v>
      </c>
      <c r="AJ33" s="135">
        <v>20</v>
      </c>
      <c r="AK33" s="42">
        <v>10</v>
      </c>
      <c r="AL33" s="43">
        <v>15</v>
      </c>
      <c r="AM33" s="135">
        <v>20</v>
      </c>
      <c r="AN33" s="42">
        <v>10</v>
      </c>
      <c r="AO33" s="43">
        <v>15</v>
      </c>
      <c r="AP33" s="135">
        <v>20</v>
      </c>
      <c r="AQ33" s="42">
        <v>10</v>
      </c>
      <c r="AR33" s="43">
        <v>15</v>
      </c>
      <c r="AS33" s="135">
        <v>20</v>
      </c>
      <c r="AT33" s="42">
        <v>10</v>
      </c>
      <c r="AU33" s="43">
        <v>15</v>
      </c>
      <c r="AV33" s="135">
        <v>20</v>
      </c>
      <c r="AW33" s="42">
        <v>10</v>
      </c>
      <c r="AX33" s="43">
        <v>15</v>
      </c>
      <c r="AY33" s="135">
        <v>20</v>
      </c>
      <c r="AZ33" s="182"/>
      <c r="BA33" s="188"/>
      <c r="BC33" s="153"/>
      <c r="BD33" s="148"/>
    </row>
    <row r="34" spans="1:56" s="158" customFormat="1" ht="21.2" customHeight="1" thickBot="1" x14ac:dyDescent="0.25">
      <c r="A34" s="902"/>
      <c r="C34" s="845"/>
      <c r="D34" s="796"/>
      <c r="E34" s="140" t="s">
        <v>21</v>
      </c>
      <c r="F34" s="159" t="s">
        <v>432</v>
      </c>
      <c r="G34" s="190" t="s">
        <v>433</v>
      </c>
      <c r="H34" s="191" t="s">
        <v>434</v>
      </c>
      <c r="I34" s="192" t="s">
        <v>435</v>
      </c>
      <c r="J34" s="190" t="s">
        <v>433</v>
      </c>
      <c r="K34" s="191" t="s">
        <v>434</v>
      </c>
      <c r="L34" s="192" t="s">
        <v>435</v>
      </c>
      <c r="M34" s="190" t="s">
        <v>433</v>
      </c>
      <c r="N34" s="191" t="s">
        <v>434</v>
      </c>
      <c r="O34" s="192" t="s">
        <v>435</v>
      </c>
      <c r="P34" s="190" t="s">
        <v>433</v>
      </c>
      <c r="Q34" s="191" t="s">
        <v>434</v>
      </c>
      <c r="R34" s="192" t="s">
        <v>435</v>
      </c>
      <c r="S34" s="190" t="s">
        <v>433</v>
      </c>
      <c r="T34" s="191" t="s">
        <v>434</v>
      </c>
      <c r="U34" s="192" t="s">
        <v>435</v>
      </c>
      <c r="V34" s="190" t="s">
        <v>433</v>
      </c>
      <c r="W34" s="191" t="s">
        <v>434</v>
      </c>
      <c r="X34" s="192" t="s">
        <v>435</v>
      </c>
      <c r="Y34" s="186"/>
      <c r="Z34" s="187"/>
      <c r="AB34" s="902"/>
      <c r="AD34" s="845"/>
      <c r="AE34" s="796"/>
      <c r="AF34" s="140" t="s">
        <v>21</v>
      </c>
      <c r="AG34" s="159" t="s">
        <v>432</v>
      </c>
      <c r="AH34" s="11" t="s">
        <v>433</v>
      </c>
      <c r="AI34" s="3" t="s">
        <v>434</v>
      </c>
      <c r="AJ34" s="4" t="s">
        <v>435</v>
      </c>
      <c r="AK34" s="11" t="s">
        <v>433</v>
      </c>
      <c r="AL34" s="3" t="s">
        <v>434</v>
      </c>
      <c r="AM34" s="4" t="s">
        <v>435</v>
      </c>
      <c r="AN34" s="11" t="s">
        <v>433</v>
      </c>
      <c r="AO34" s="3" t="s">
        <v>434</v>
      </c>
      <c r="AP34" s="4" t="s">
        <v>435</v>
      </c>
      <c r="AQ34" s="11" t="s">
        <v>433</v>
      </c>
      <c r="AR34" s="3" t="s">
        <v>434</v>
      </c>
      <c r="AS34" s="4" t="s">
        <v>435</v>
      </c>
      <c r="AT34" s="11" t="s">
        <v>433</v>
      </c>
      <c r="AU34" s="3" t="s">
        <v>434</v>
      </c>
      <c r="AV34" s="4" t="s">
        <v>435</v>
      </c>
      <c r="AW34" s="11" t="s">
        <v>433</v>
      </c>
      <c r="AX34" s="3" t="s">
        <v>434</v>
      </c>
      <c r="AY34" s="4" t="s">
        <v>435</v>
      </c>
      <c r="AZ34" s="186"/>
      <c r="BA34" s="187"/>
      <c r="BC34" s="153"/>
      <c r="BD34" s="146"/>
    </row>
    <row r="35" spans="1:56" s="44" customFormat="1" ht="19.5" customHeight="1" thickBot="1" x14ac:dyDescent="0.3">
      <c r="A35" s="853" t="s">
        <v>495</v>
      </c>
      <c r="B35"/>
      <c r="C35" s="905" t="s">
        <v>51</v>
      </c>
      <c r="D35" s="906"/>
      <c r="E35" s="907"/>
      <c r="F35" s="907"/>
      <c r="G35" s="907" t="s">
        <v>616</v>
      </c>
      <c r="H35" s="907"/>
      <c r="I35" s="907"/>
      <c r="J35" s="907"/>
      <c r="K35" s="907"/>
      <c r="L35" s="907"/>
      <c r="M35" s="907"/>
      <c r="N35" s="907"/>
      <c r="O35" s="907"/>
      <c r="P35" s="907"/>
      <c r="Q35" s="907"/>
      <c r="R35" s="908" t="s">
        <v>52</v>
      </c>
      <c r="S35" s="908"/>
      <c r="T35" s="908"/>
      <c r="U35" s="908"/>
      <c r="V35" s="908"/>
      <c r="W35" s="908"/>
      <c r="X35" s="908"/>
      <c r="Y35" s="802" t="s">
        <v>53</v>
      </c>
      <c r="Z35" s="803"/>
      <c r="AB35" s="853" t="s">
        <v>495</v>
      </c>
      <c r="AC35"/>
      <c r="AD35" s="905" t="s">
        <v>51</v>
      </c>
      <c r="AE35" s="906"/>
      <c r="AF35" s="907"/>
      <c r="AG35" s="907"/>
      <c r="AH35" s="907" t="s">
        <v>616</v>
      </c>
      <c r="AI35" s="907"/>
      <c r="AJ35" s="907"/>
      <c r="AK35" s="907"/>
      <c r="AL35" s="907"/>
      <c r="AM35" s="907"/>
      <c r="AN35" s="907"/>
      <c r="AO35" s="907"/>
      <c r="AP35" s="907"/>
      <c r="AQ35" s="907"/>
      <c r="AR35" s="907"/>
      <c r="AS35" s="908" t="s">
        <v>52</v>
      </c>
      <c r="AT35" s="908"/>
      <c r="AU35" s="908"/>
      <c r="AV35" s="908"/>
      <c r="AW35" s="908"/>
      <c r="AX35" s="908"/>
      <c r="AY35" s="908"/>
      <c r="AZ35" s="802" t="s">
        <v>53</v>
      </c>
      <c r="BA35" s="803"/>
      <c r="BC35" s="144"/>
      <c r="BD35" s="147"/>
    </row>
    <row r="36" spans="1:56" ht="15.75" thickBot="1" x14ac:dyDescent="0.25">
      <c r="A36" s="853"/>
      <c r="B36"/>
      <c r="C36" s="914" t="s">
        <v>585</v>
      </c>
      <c r="D36" s="915"/>
      <c r="E36" s="915"/>
      <c r="F36" s="915"/>
      <c r="G36" s="915"/>
      <c r="H36" s="915"/>
      <c r="I36" s="916"/>
      <c r="J36" s="917" t="s">
        <v>68</v>
      </c>
      <c r="K36" s="918"/>
      <c r="L36" s="918"/>
      <c r="M36" s="918"/>
      <c r="N36" s="918"/>
      <c r="O36" s="918"/>
      <c r="P36" s="918"/>
      <c r="Q36" s="919"/>
      <c r="R36" s="920" t="s">
        <v>69</v>
      </c>
      <c r="S36" s="921"/>
      <c r="T36" s="921"/>
      <c r="U36" s="921"/>
      <c r="V36" s="921"/>
      <c r="W36" s="921"/>
      <c r="X36" s="922"/>
      <c r="Y36" s="75" t="s">
        <v>70</v>
      </c>
      <c r="Z36" s="76"/>
      <c r="AA36" s="45"/>
      <c r="AB36" s="853"/>
      <c r="AC36"/>
      <c r="AD36" s="914" t="s">
        <v>585</v>
      </c>
      <c r="AE36" s="915"/>
      <c r="AF36" s="915"/>
      <c r="AG36" s="915"/>
      <c r="AH36" s="915"/>
      <c r="AI36" s="915"/>
      <c r="AJ36" s="916"/>
      <c r="AK36" s="917" t="s">
        <v>68</v>
      </c>
      <c r="AL36" s="918"/>
      <c r="AM36" s="918"/>
      <c r="AN36" s="918"/>
      <c r="AO36" s="918"/>
      <c r="AP36" s="918"/>
      <c r="AQ36" s="918"/>
      <c r="AR36" s="919"/>
      <c r="AS36" s="920" t="s">
        <v>69</v>
      </c>
      <c r="AT36" s="921"/>
      <c r="AU36" s="921"/>
      <c r="AV36" s="921"/>
      <c r="AW36" s="921"/>
      <c r="AX36" s="921"/>
      <c r="AY36" s="922"/>
      <c r="AZ36" s="75" t="s">
        <v>70</v>
      </c>
      <c r="BA36" s="76"/>
      <c r="BB36" s="45"/>
    </row>
    <row r="37" spans="1:56" ht="15" customHeight="1" thickBot="1" x14ac:dyDescent="0.3">
      <c r="A37" s="853"/>
      <c r="B37" s="44"/>
      <c r="C37" s="909" t="s">
        <v>71</v>
      </c>
      <c r="D37" s="910"/>
      <c r="E37" s="910"/>
      <c r="F37" s="910"/>
      <c r="G37" s="910"/>
      <c r="H37" s="910"/>
      <c r="I37" s="77"/>
      <c r="J37" s="911"/>
      <c r="K37" s="912"/>
      <c r="L37" s="912"/>
      <c r="M37" s="912"/>
      <c r="N37" s="912"/>
      <c r="O37" s="912"/>
      <c r="P37" s="912"/>
      <c r="Q37" s="913"/>
      <c r="R37" s="898" t="s">
        <v>72</v>
      </c>
      <c r="S37" s="899"/>
      <c r="T37" s="810"/>
      <c r="U37" s="810"/>
      <c r="V37" s="810"/>
      <c r="W37" s="810"/>
      <c r="X37" s="811"/>
      <c r="Y37" s="75" t="s">
        <v>73</v>
      </c>
      <c r="Z37" s="78" t="s">
        <v>54</v>
      </c>
      <c r="AA37" s="45"/>
      <c r="AB37" s="853"/>
      <c r="AC37" s="44"/>
      <c r="AD37" s="909" t="s">
        <v>71</v>
      </c>
      <c r="AE37" s="910"/>
      <c r="AF37" s="910"/>
      <c r="AG37" s="910"/>
      <c r="AH37" s="910"/>
      <c r="AI37" s="910"/>
      <c r="AJ37" s="77"/>
      <c r="AK37" s="911"/>
      <c r="AL37" s="912"/>
      <c r="AM37" s="912"/>
      <c r="AN37" s="912"/>
      <c r="AO37" s="912"/>
      <c r="AP37" s="912"/>
      <c r="AQ37" s="912"/>
      <c r="AR37" s="913"/>
      <c r="AS37" s="898" t="s">
        <v>72</v>
      </c>
      <c r="AT37" s="899"/>
      <c r="AU37" s="810"/>
      <c r="AV37" s="810"/>
      <c r="AW37" s="810"/>
      <c r="AX37" s="810"/>
      <c r="AY37" s="811"/>
      <c r="AZ37" s="75" t="s">
        <v>73</v>
      </c>
      <c r="BA37" s="78" t="s">
        <v>54</v>
      </c>
      <c r="BB37" s="45"/>
    </row>
    <row r="38" spans="1:56" ht="15" customHeight="1" thickBot="1" x14ac:dyDescent="0.25">
      <c r="A38" s="853"/>
      <c r="B38"/>
      <c r="C38" s="812" t="s">
        <v>74</v>
      </c>
      <c r="D38" s="813"/>
      <c r="E38" s="813"/>
      <c r="F38" s="813"/>
      <c r="G38" s="813"/>
      <c r="H38" s="813"/>
      <c r="I38" s="77"/>
      <c r="J38" s="807"/>
      <c r="K38" s="808"/>
      <c r="L38" s="808"/>
      <c r="M38" s="808"/>
      <c r="N38" s="808"/>
      <c r="O38" s="808"/>
      <c r="P38" s="808"/>
      <c r="Q38" s="809"/>
      <c r="R38" s="898" t="s">
        <v>75</v>
      </c>
      <c r="S38" s="899"/>
      <c r="T38" s="810"/>
      <c r="U38" s="810"/>
      <c r="V38" s="810"/>
      <c r="W38" s="810"/>
      <c r="X38" s="811"/>
      <c r="Y38" s="75" t="s">
        <v>76</v>
      </c>
      <c r="Z38" s="79"/>
      <c r="AA38" s="45"/>
      <c r="AB38" s="853"/>
      <c r="AC38"/>
      <c r="AD38" s="812" t="s">
        <v>74</v>
      </c>
      <c r="AE38" s="813"/>
      <c r="AF38" s="813"/>
      <c r="AG38" s="813"/>
      <c r="AH38" s="813"/>
      <c r="AI38" s="813"/>
      <c r="AJ38" s="77"/>
      <c r="AK38" s="807"/>
      <c r="AL38" s="808"/>
      <c r="AM38" s="808"/>
      <c r="AN38" s="808"/>
      <c r="AO38" s="808"/>
      <c r="AP38" s="808"/>
      <c r="AQ38" s="808"/>
      <c r="AR38" s="809"/>
      <c r="AS38" s="898" t="s">
        <v>75</v>
      </c>
      <c r="AT38" s="899"/>
      <c r="AU38" s="810"/>
      <c r="AV38" s="810"/>
      <c r="AW38" s="810"/>
      <c r="AX38" s="810"/>
      <c r="AY38" s="811"/>
      <c r="AZ38" s="75" t="s">
        <v>76</v>
      </c>
      <c r="BA38" s="79"/>
      <c r="BB38" s="45"/>
    </row>
    <row r="39" spans="1:56" ht="15.75" thickBot="1" x14ac:dyDescent="0.25">
      <c r="A39" s="853"/>
      <c r="B39"/>
      <c r="C39" s="841" t="s">
        <v>518</v>
      </c>
      <c r="D39" s="813"/>
      <c r="E39" s="813"/>
      <c r="F39" s="813"/>
      <c r="G39" s="813"/>
      <c r="H39" s="813"/>
      <c r="I39" s="77"/>
      <c r="J39" s="814"/>
      <c r="K39" s="815"/>
      <c r="L39" s="815"/>
      <c r="M39" s="815"/>
      <c r="N39" s="815"/>
      <c r="O39" s="815"/>
      <c r="P39" s="815"/>
      <c r="Q39" s="816"/>
      <c r="R39" s="898" t="s">
        <v>77</v>
      </c>
      <c r="S39" s="899"/>
      <c r="T39" s="810"/>
      <c r="U39" s="810"/>
      <c r="V39" s="810"/>
      <c r="W39" s="810"/>
      <c r="X39" s="811"/>
      <c r="Y39" s="75" t="s">
        <v>78</v>
      </c>
      <c r="Z39" s="79"/>
      <c r="AA39" s="45"/>
      <c r="AB39" s="853"/>
      <c r="AC39"/>
      <c r="AD39" s="812" t="s">
        <v>518</v>
      </c>
      <c r="AE39" s="813"/>
      <c r="AF39" s="813"/>
      <c r="AG39" s="813"/>
      <c r="AH39" s="813"/>
      <c r="AI39" s="813"/>
      <c r="AJ39" s="77"/>
      <c r="AK39" s="814"/>
      <c r="AL39" s="815"/>
      <c r="AM39" s="815"/>
      <c r="AN39" s="815"/>
      <c r="AO39" s="815"/>
      <c r="AP39" s="815"/>
      <c r="AQ39" s="815"/>
      <c r="AR39" s="816"/>
      <c r="AS39" s="898" t="s">
        <v>77</v>
      </c>
      <c r="AT39" s="899"/>
      <c r="AU39" s="810"/>
      <c r="AV39" s="810"/>
      <c r="AW39" s="810"/>
      <c r="AX39" s="810"/>
      <c r="AY39" s="811"/>
      <c r="AZ39" s="75" t="s">
        <v>78</v>
      </c>
      <c r="BA39" s="79"/>
      <c r="BB39" s="45"/>
    </row>
    <row r="40" spans="1:56" ht="15.75" thickBot="1" x14ac:dyDescent="0.25">
      <c r="A40" s="853"/>
      <c r="B40"/>
      <c r="C40" s="841" t="s">
        <v>586</v>
      </c>
      <c r="D40" s="813"/>
      <c r="E40" s="813"/>
      <c r="F40" s="813"/>
      <c r="G40" s="813"/>
      <c r="H40" s="813"/>
      <c r="I40" s="77"/>
      <c r="J40" s="80"/>
      <c r="K40" s="80"/>
      <c r="L40" s="80"/>
      <c r="M40" s="80"/>
      <c r="N40" s="80"/>
      <c r="O40" s="80"/>
      <c r="P40" s="80"/>
      <c r="Q40" s="80"/>
      <c r="R40" s="872" t="s">
        <v>79</v>
      </c>
      <c r="S40" s="873"/>
      <c r="T40" s="874"/>
      <c r="U40" s="874"/>
      <c r="V40" s="874"/>
      <c r="W40" s="874"/>
      <c r="X40" s="875"/>
      <c r="Y40" s="81"/>
      <c r="Z40" s="82"/>
      <c r="AA40" s="45"/>
      <c r="AB40" s="853"/>
      <c r="AC40"/>
      <c r="AD40" s="841" t="s">
        <v>586</v>
      </c>
      <c r="AE40" s="813"/>
      <c r="AF40" s="813"/>
      <c r="AG40" s="813"/>
      <c r="AH40" s="813"/>
      <c r="AI40" s="813"/>
      <c r="AJ40" s="77"/>
      <c r="AK40" s="80"/>
      <c r="AL40" s="80"/>
      <c r="AM40" s="80"/>
      <c r="AN40" s="80"/>
      <c r="AO40" s="80"/>
      <c r="AP40" s="80"/>
      <c r="AQ40" s="80"/>
      <c r="AR40" s="80"/>
      <c r="AS40" s="872" t="s">
        <v>79</v>
      </c>
      <c r="AT40" s="873"/>
      <c r="AU40" s="874"/>
      <c r="AV40" s="874"/>
      <c r="AW40" s="874"/>
      <c r="AX40" s="874"/>
      <c r="AY40" s="875"/>
      <c r="AZ40" s="81"/>
      <c r="BA40" s="82"/>
      <c r="BB40" s="45"/>
    </row>
    <row r="41" spans="1:56" ht="15" x14ac:dyDescent="0.2">
      <c r="A41" s="904">
        <v>25</v>
      </c>
      <c r="B41"/>
      <c r="C41" s="841" t="s">
        <v>587</v>
      </c>
      <c r="D41" s="813"/>
      <c r="E41" s="813"/>
      <c r="F41" s="813"/>
      <c r="G41" s="813"/>
      <c r="H41" s="813"/>
      <c r="I41" s="77"/>
      <c r="L41" s="270" t="s">
        <v>54</v>
      </c>
      <c r="M41" s="270" t="s">
        <v>54</v>
      </c>
      <c r="U41" s="45"/>
      <c r="W41" s="781" t="s">
        <v>633</v>
      </c>
      <c r="X41" s="781"/>
      <c r="Y41" s="781"/>
      <c r="Z41" s="781"/>
      <c r="AB41" s="904">
        <f>A41+1</f>
        <v>26</v>
      </c>
      <c r="AC41"/>
      <c r="AD41" s="841" t="s">
        <v>587</v>
      </c>
      <c r="AE41" s="813"/>
      <c r="AF41" s="813"/>
      <c r="AG41" s="813"/>
      <c r="AH41" s="813"/>
      <c r="AI41" s="813"/>
      <c r="AJ41" s="77"/>
      <c r="AV41" s="45"/>
      <c r="AX41" s="781" t="s">
        <v>666</v>
      </c>
      <c r="AY41" s="781"/>
      <c r="AZ41" s="781"/>
      <c r="BA41" s="781"/>
    </row>
    <row r="42" spans="1:56" ht="13.5" thickBot="1" x14ac:dyDescent="0.25">
      <c r="A42" s="904"/>
      <c r="B42"/>
      <c r="C42" s="804" t="s">
        <v>80</v>
      </c>
      <c r="D42" s="805"/>
      <c r="E42" s="805"/>
      <c r="F42" s="805"/>
      <c r="G42" s="805"/>
      <c r="H42" s="805"/>
      <c r="I42" s="806"/>
      <c r="U42" s="270" t="s">
        <v>54</v>
      </c>
      <c r="W42" s="781"/>
      <c r="X42" s="781"/>
      <c r="Y42" s="781"/>
      <c r="Z42" s="781"/>
      <c r="AB42" s="904"/>
      <c r="AC42"/>
      <c r="AD42" s="804" t="s">
        <v>80</v>
      </c>
      <c r="AE42" s="805"/>
      <c r="AF42" s="805"/>
      <c r="AG42" s="805"/>
      <c r="AH42" s="805"/>
      <c r="AI42" s="805"/>
      <c r="AJ42" s="806"/>
      <c r="AX42" s="781"/>
      <c r="AY42" s="781"/>
      <c r="AZ42" s="781"/>
      <c r="BA42" s="781"/>
    </row>
    <row r="44" spans="1:56" ht="13.5" thickBot="1" x14ac:dyDescent="0.25"/>
    <row r="45" spans="1:56" ht="18" customHeight="1" x14ac:dyDescent="0.25">
      <c r="A45" s="930" t="s">
        <v>496</v>
      </c>
      <c r="B45"/>
      <c r="C45" s="932" t="s">
        <v>584</v>
      </c>
      <c r="D45" s="933"/>
      <c r="E45" s="933"/>
      <c r="F45" s="933"/>
      <c r="G45" s="933"/>
      <c r="H45" s="933"/>
      <c r="I45" s="933"/>
      <c r="J45" s="933"/>
      <c r="K45" s="933"/>
      <c r="L45" s="934"/>
      <c r="M45" s="935" t="s">
        <v>137</v>
      </c>
      <c r="N45" s="935"/>
      <c r="O45" s="935"/>
      <c r="P45" s="935"/>
      <c r="Q45" s="935"/>
      <c r="R45" s="935"/>
      <c r="S45" s="935"/>
      <c r="T45" s="935"/>
      <c r="U45" s="935"/>
      <c r="V45" s="935"/>
      <c r="W45" s="935"/>
      <c r="X45" s="935"/>
      <c r="Y45" s="935"/>
      <c r="Z45" s="1" t="s">
        <v>749</v>
      </c>
      <c r="AB45" s="930" t="s">
        <v>496</v>
      </c>
      <c r="AC45"/>
      <c r="AD45" s="932" t="s">
        <v>584</v>
      </c>
      <c r="AE45" s="933"/>
      <c r="AF45" s="933"/>
      <c r="AG45" s="933"/>
      <c r="AH45" s="933"/>
      <c r="AI45" s="933"/>
      <c r="AJ45" s="933"/>
      <c r="AK45" s="933"/>
      <c r="AL45" s="933"/>
      <c r="AM45" s="934"/>
      <c r="AN45" s="935" t="s">
        <v>143</v>
      </c>
      <c r="AO45" s="935"/>
      <c r="AP45" s="935"/>
      <c r="AQ45" s="935"/>
      <c r="AR45" s="935"/>
      <c r="AS45" s="935"/>
      <c r="AT45" s="935"/>
      <c r="AU45" s="935"/>
      <c r="AV45" s="935"/>
      <c r="AW45" s="935"/>
      <c r="AX45" s="935"/>
      <c r="AY45" s="935"/>
      <c r="AZ45" s="935"/>
      <c r="BA45" s="1" t="s">
        <v>749</v>
      </c>
    </row>
    <row r="46" spans="1:56" x14ac:dyDescent="0.2">
      <c r="A46" s="931"/>
      <c r="B46"/>
      <c r="C46" s="856" t="s">
        <v>1</v>
      </c>
      <c r="D46" s="857"/>
      <c r="E46" s="857"/>
      <c r="F46" s="857"/>
      <c r="G46" s="857"/>
      <c r="H46" s="857"/>
      <c r="I46" s="857"/>
      <c r="J46" s="857"/>
      <c r="K46" s="857"/>
      <c r="L46" s="858"/>
      <c r="M46" s="893" t="s">
        <v>2</v>
      </c>
      <c r="N46" s="893"/>
      <c r="O46" s="893"/>
      <c r="P46" s="893"/>
      <c r="Q46" s="893"/>
      <c r="R46" s="893"/>
      <c r="S46" s="893"/>
      <c r="T46" s="893"/>
      <c r="U46" s="893"/>
      <c r="V46" s="893"/>
      <c r="W46" s="893"/>
      <c r="X46" s="893"/>
      <c r="Y46" s="893" t="s">
        <v>55</v>
      </c>
      <c r="Z46" s="894"/>
      <c r="AB46" s="931"/>
      <c r="AC46"/>
      <c r="AD46" s="856" t="s">
        <v>1</v>
      </c>
      <c r="AE46" s="857"/>
      <c r="AF46" s="857"/>
      <c r="AG46" s="857"/>
      <c r="AH46" s="857"/>
      <c r="AI46" s="857"/>
      <c r="AJ46" s="857"/>
      <c r="AK46" s="857"/>
      <c r="AL46" s="857"/>
      <c r="AM46" s="858"/>
      <c r="AN46" s="893" t="s">
        <v>2</v>
      </c>
      <c r="AO46" s="893"/>
      <c r="AP46" s="893"/>
      <c r="AQ46" s="893"/>
      <c r="AR46" s="893"/>
      <c r="AS46" s="893"/>
      <c r="AT46" s="893"/>
      <c r="AU46" s="893"/>
      <c r="AV46" s="893"/>
      <c r="AW46" s="893"/>
      <c r="AX46" s="893"/>
      <c r="AY46" s="893"/>
      <c r="AZ46" s="893" t="s">
        <v>55</v>
      </c>
      <c r="BA46" s="894"/>
    </row>
    <row r="47" spans="1:56" x14ac:dyDescent="0.2">
      <c r="A47" s="931"/>
      <c r="B47"/>
      <c r="C47" s="856" t="s">
        <v>3</v>
      </c>
      <c r="D47" s="857"/>
      <c r="E47" s="857"/>
      <c r="F47" s="857"/>
      <c r="G47" s="857"/>
      <c r="H47" s="857"/>
      <c r="I47" s="857"/>
      <c r="J47" s="857"/>
      <c r="K47" s="857"/>
      <c r="L47" s="858"/>
      <c r="M47" s="893" t="s">
        <v>4</v>
      </c>
      <c r="N47" s="893"/>
      <c r="O47" s="893"/>
      <c r="P47" s="893"/>
      <c r="Q47" s="893"/>
      <c r="R47" s="893"/>
      <c r="S47" s="893"/>
      <c r="T47" s="893"/>
      <c r="U47" s="893"/>
      <c r="V47" s="893"/>
      <c r="W47" s="893"/>
      <c r="X47" s="893"/>
      <c r="Y47" s="893" t="s">
        <v>5</v>
      </c>
      <c r="Z47" s="894"/>
      <c r="AB47" s="931"/>
      <c r="AC47"/>
      <c r="AD47" s="856" t="s">
        <v>3</v>
      </c>
      <c r="AE47" s="857"/>
      <c r="AF47" s="857"/>
      <c r="AG47" s="857"/>
      <c r="AH47" s="857"/>
      <c r="AI47" s="857"/>
      <c r="AJ47" s="857"/>
      <c r="AK47" s="857"/>
      <c r="AL47" s="857"/>
      <c r="AM47" s="858"/>
      <c r="AN47" s="893" t="s">
        <v>4</v>
      </c>
      <c r="AO47" s="893"/>
      <c r="AP47" s="893"/>
      <c r="AQ47" s="893"/>
      <c r="AR47" s="893"/>
      <c r="AS47" s="893"/>
      <c r="AT47" s="893"/>
      <c r="AU47" s="893"/>
      <c r="AV47" s="893"/>
      <c r="AW47" s="893"/>
      <c r="AX47" s="893"/>
      <c r="AY47" s="893"/>
      <c r="AZ47" s="893" t="s">
        <v>5</v>
      </c>
      <c r="BA47" s="894"/>
    </row>
    <row r="48" spans="1:56" x14ac:dyDescent="0.2">
      <c r="A48" s="931"/>
      <c r="B48"/>
      <c r="C48" s="856" t="s">
        <v>56</v>
      </c>
      <c r="D48" s="867"/>
      <c r="E48" s="867"/>
      <c r="F48" s="868"/>
      <c r="G48" s="869" t="s">
        <v>57</v>
      </c>
      <c r="H48" s="870"/>
      <c r="I48" s="870"/>
      <c r="J48" s="870"/>
      <c r="K48" s="870"/>
      <c r="L48" s="870"/>
      <c r="M48" s="870"/>
      <c r="N48" s="870"/>
      <c r="O48" s="870"/>
      <c r="P48" s="870"/>
      <c r="Q48" s="870"/>
      <c r="R48" s="870"/>
      <c r="S48" s="870"/>
      <c r="T48" s="870"/>
      <c r="U48" s="870"/>
      <c r="V48" s="870"/>
      <c r="W48" s="870"/>
      <c r="X48" s="871"/>
      <c r="Y48" s="47"/>
      <c r="Z48" s="48"/>
      <c r="AB48" s="931"/>
      <c r="AC48"/>
      <c r="AD48" s="856" t="s">
        <v>56</v>
      </c>
      <c r="AE48" s="867"/>
      <c r="AF48" s="867"/>
      <c r="AG48" s="868"/>
      <c r="AH48" s="869" t="s">
        <v>57</v>
      </c>
      <c r="AI48" s="870"/>
      <c r="AJ48" s="870"/>
      <c r="AK48" s="870"/>
      <c r="AL48" s="870"/>
      <c r="AM48" s="870"/>
      <c r="AN48" s="870"/>
      <c r="AO48" s="870"/>
      <c r="AP48" s="870"/>
      <c r="AQ48" s="870"/>
      <c r="AR48" s="870"/>
      <c r="AS48" s="870"/>
      <c r="AT48" s="870"/>
      <c r="AU48" s="870"/>
      <c r="AV48" s="870"/>
      <c r="AW48" s="870"/>
      <c r="AX48" s="870"/>
      <c r="AY48" s="871"/>
      <c r="AZ48" s="47"/>
      <c r="BA48" s="48"/>
    </row>
    <row r="49" spans="1:57" ht="15.75" x14ac:dyDescent="0.25">
      <c r="A49" s="931"/>
      <c r="B49"/>
      <c r="C49" s="838" t="s">
        <v>508</v>
      </c>
      <c r="D49" s="839"/>
      <c r="E49" s="839"/>
      <c r="F49" s="840"/>
      <c r="G49" s="817" t="s">
        <v>617</v>
      </c>
      <c r="H49" s="818"/>
      <c r="I49" s="818"/>
      <c r="J49" s="818"/>
      <c r="K49" s="819"/>
      <c r="L49" s="851" t="s">
        <v>606</v>
      </c>
      <c r="M49" s="851"/>
      <c r="N49" s="851"/>
      <c r="O49" s="851"/>
      <c r="P49" s="851"/>
      <c r="Q49" s="851"/>
      <c r="R49" s="851"/>
      <c r="S49" s="851"/>
      <c r="T49" s="851"/>
      <c r="U49" s="851"/>
      <c r="V49" s="851"/>
      <c r="W49" s="851"/>
      <c r="X49" s="851"/>
      <c r="Y49" s="851"/>
      <c r="Z49" s="852"/>
      <c r="AB49" s="931"/>
      <c r="AC49"/>
      <c r="AD49" s="838" t="s">
        <v>508</v>
      </c>
      <c r="AE49" s="839"/>
      <c r="AF49" s="839"/>
      <c r="AG49" s="840"/>
      <c r="AH49" s="817" t="s">
        <v>617</v>
      </c>
      <c r="AI49" s="818"/>
      <c r="AJ49" s="818"/>
      <c r="AK49" s="818"/>
      <c r="AL49" s="819"/>
      <c r="AM49" s="851" t="s">
        <v>606</v>
      </c>
      <c r="AN49" s="851"/>
      <c r="AO49" s="851"/>
      <c r="AP49" s="851"/>
      <c r="AQ49" s="851"/>
      <c r="AR49" s="851"/>
      <c r="AS49" s="851"/>
      <c r="AT49" s="851"/>
      <c r="AU49" s="851"/>
      <c r="AV49" s="851"/>
      <c r="AW49" s="851"/>
      <c r="AX49" s="851"/>
      <c r="AY49" s="851"/>
      <c r="AZ49" s="851"/>
      <c r="BA49" s="852"/>
    </row>
    <row r="50" spans="1:57" ht="15.6" customHeight="1" x14ac:dyDescent="0.2">
      <c r="A50" s="931"/>
      <c r="B50"/>
      <c r="C50" s="856"/>
      <c r="D50" s="857"/>
      <c r="E50" s="857"/>
      <c r="F50" s="858"/>
      <c r="G50" s="817" t="s">
        <v>618</v>
      </c>
      <c r="H50" s="818"/>
      <c r="I50" s="818"/>
      <c r="J50" s="818"/>
      <c r="K50" s="819"/>
      <c r="L50" s="883" t="s">
        <v>6</v>
      </c>
      <c r="M50" s="883"/>
      <c r="N50" s="884"/>
      <c r="O50" s="884"/>
      <c r="P50" s="884"/>
      <c r="Q50" s="884"/>
      <c r="R50" s="883" t="s">
        <v>7</v>
      </c>
      <c r="S50" s="883"/>
      <c r="T50" s="883"/>
      <c r="U50" s="883"/>
      <c r="V50" s="883"/>
      <c r="W50" s="858" t="s">
        <v>689</v>
      </c>
      <c r="X50" s="893"/>
      <c r="Y50" s="893"/>
      <c r="Z50" s="894"/>
      <c r="AB50" s="931"/>
      <c r="AC50"/>
      <c r="AD50" s="856"/>
      <c r="AE50" s="857"/>
      <c r="AF50" s="857"/>
      <c r="AG50" s="858"/>
      <c r="AH50" s="817" t="s">
        <v>618</v>
      </c>
      <c r="AI50" s="818"/>
      <c r="AJ50" s="818"/>
      <c r="AK50" s="818"/>
      <c r="AL50" s="819"/>
      <c r="AM50" s="883" t="s">
        <v>6</v>
      </c>
      <c r="AN50" s="883"/>
      <c r="AO50" s="884"/>
      <c r="AP50" s="884"/>
      <c r="AQ50" s="884"/>
      <c r="AR50" s="884"/>
      <c r="AS50" s="883" t="s">
        <v>7</v>
      </c>
      <c r="AT50" s="883"/>
      <c r="AU50" s="883"/>
      <c r="AV50" s="883"/>
      <c r="AW50" s="883"/>
      <c r="AX50" s="858" t="s">
        <v>689</v>
      </c>
      <c r="AY50" s="893"/>
      <c r="AZ50" s="893"/>
      <c r="BA50" s="894"/>
    </row>
    <row r="51" spans="1:57" ht="16.5" thickBot="1" x14ac:dyDescent="0.3">
      <c r="A51" s="931"/>
      <c r="B51"/>
      <c r="C51" s="856"/>
      <c r="D51" s="857"/>
      <c r="E51" s="857"/>
      <c r="F51" s="858"/>
      <c r="G51" s="50"/>
      <c r="H51" s="51"/>
      <c r="I51" s="51"/>
      <c r="J51" s="51"/>
      <c r="K51" s="52"/>
      <c r="L51" s="846" t="s">
        <v>8</v>
      </c>
      <c r="M51" s="847"/>
      <c r="N51" s="848"/>
      <c r="O51" s="848"/>
      <c r="P51" s="848"/>
      <c r="Q51" s="849"/>
      <c r="R51" s="928"/>
      <c r="S51" s="928"/>
      <c r="T51" s="928"/>
      <c r="U51" s="928"/>
      <c r="V51" s="928"/>
      <c r="W51" s="895"/>
      <c r="X51" s="896"/>
      <c r="Y51" s="896"/>
      <c r="Z51" s="897"/>
      <c r="AB51" s="931"/>
      <c r="AC51"/>
      <c r="AD51" s="856"/>
      <c r="AE51" s="857"/>
      <c r="AF51" s="857"/>
      <c r="AG51" s="858"/>
      <c r="AH51" s="50"/>
      <c r="AI51" s="51"/>
      <c r="AJ51" s="51"/>
      <c r="AK51" s="51"/>
      <c r="AL51" s="52"/>
      <c r="AM51" s="846" t="s">
        <v>8</v>
      </c>
      <c r="AN51" s="847"/>
      <c r="AO51" s="848"/>
      <c r="AP51" s="848"/>
      <c r="AQ51" s="848"/>
      <c r="AR51" s="849"/>
      <c r="AS51" s="928"/>
      <c r="AT51" s="928"/>
      <c r="AU51" s="928"/>
      <c r="AV51" s="928"/>
      <c r="AW51" s="928"/>
      <c r="AX51" s="895"/>
      <c r="AY51" s="896"/>
      <c r="AZ51" s="896"/>
      <c r="BA51" s="897"/>
    </row>
    <row r="52" spans="1:57" ht="13.5" customHeight="1" thickBot="1" x14ac:dyDescent="0.25">
      <c r="A52" s="901" t="s">
        <v>750</v>
      </c>
      <c r="B52"/>
      <c r="C52" s="861"/>
      <c r="D52" s="862"/>
      <c r="E52" s="863"/>
      <c r="F52" s="820" t="s">
        <v>9</v>
      </c>
      <c r="G52" s="829" t="s">
        <v>132</v>
      </c>
      <c r="H52" s="835"/>
      <c r="I52" s="836"/>
      <c r="J52" s="829" t="s">
        <v>133</v>
      </c>
      <c r="K52" s="835"/>
      <c r="L52" s="836"/>
      <c r="M52" s="829" t="s">
        <v>134</v>
      </c>
      <c r="N52" s="830"/>
      <c r="O52" s="831"/>
      <c r="P52" s="829" t="s">
        <v>135</v>
      </c>
      <c r="Q52" s="830"/>
      <c r="R52" s="831"/>
      <c r="S52" s="829" t="s">
        <v>136</v>
      </c>
      <c r="T52" s="830"/>
      <c r="U52" s="831"/>
      <c r="V52" s="842" t="s">
        <v>81</v>
      </c>
      <c r="W52" s="830"/>
      <c r="X52" s="831"/>
      <c r="Y52" s="53" t="s">
        <v>10</v>
      </c>
      <c r="Z52" s="54" t="s">
        <v>60</v>
      </c>
      <c r="AB52" s="901" t="s">
        <v>750</v>
      </c>
      <c r="AC52"/>
      <c r="AD52" s="861"/>
      <c r="AE52" s="862"/>
      <c r="AF52" s="863"/>
      <c r="AG52" s="820" t="s">
        <v>9</v>
      </c>
      <c r="AH52" s="829" t="s">
        <v>132</v>
      </c>
      <c r="AI52" s="835"/>
      <c r="AJ52" s="836"/>
      <c r="AK52" s="829" t="s">
        <v>133</v>
      </c>
      <c r="AL52" s="835"/>
      <c r="AM52" s="836"/>
      <c r="AN52" s="829" t="s">
        <v>134</v>
      </c>
      <c r="AO52" s="830"/>
      <c r="AP52" s="831"/>
      <c r="AQ52" s="829" t="s">
        <v>135</v>
      </c>
      <c r="AR52" s="830"/>
      <c r="AS52" s="831"/>
      <c r="AT52" s="829" t="s">
        <v>136</v>
      </c>
      <c r="AU52" s="830"/>
      <c r="AV52" s="831"/>
      <c r="AW52" s="842" t="s">
        <v>81</v>
      </c>
      <c r="AX52" s="830"/>
      <c r="AY52" s="831"/>
      <c r="AZ52" s="53" t="s">
        <v>10</v>
      </c>
      <c r="BA52" s="54" t="s">
        <v>60</v>
      </c>
    </row>
    <row r="53" spans="1:57" ht="27" customHeight="1" thickBot="1" x14ac:dyDescent="0.25">
      <c r="A53" s="902"/>
      <c r="B53"/>
      <c r="C53" s="864"/>
      <c r="D53" s="865"/>
      <c r="E53" s="866"/>
      <c r="F53" s="821"/>
      <c r="G53" s="155" t="s">
        <v>493</v>
      </c>
      <c r="H53" s="156" t="s">
        <v>494</v>
      </c>
      <c r="I53" s="157" t="s">
        <v>517</v>
      </c>
      <c r="J53" s="155" t="s">
        <v>493</v>
      </c>
      <c r="K53" s="156" t="s">
        <v>494</v>
      </c>
      <c r="L53" s="157" t="s">
        <v>517</v>
      </c>
      <c r="M53" s="155" t="s">
        <v>493</v>
      </c>
      <c r="N53" s="156" t="s">
        <v>494</v>
      </c>
      <c r="O53" s="157" t="s">
        <v>517</v>
      </c>
      <c r="P53" s="155" t="s">
        <v>493</v>
      </c>
      <c r="Q53" s="156" t="s">
        <v>494</v>
      </c>
      <c r="R53" s="157" t="s">
        <v>517</v>
      </c>
      <c r="S53" s="155" t="s">
        <v>493</v>
      </c>
      <c r="T53" s="156" t="s">
        <v>494</v>
      </c>
      <c r="U53" s="157" t="s">
        <v>517</v>
      </c>
      <c r="V53" s="155" t="s">
        <v>493</v>
      </c>
      <c r="W53" s="156" t="s">
        <v>494</v>
      </c>
      <c r="X53" s="157" t="s">
        <v>517</v>
      </c>
      <c r="Y53" s="881" t="s">
        <v>15</v>
      </c>
      <c r="Z53" s="882"/>
      <c r="AB53" s="902"/>
      <c r="AC53"/>
      <c r="AD53" s="864"/>
      <c r="AE53" s="865"/>
      <c r="AF53" s="866"/>
      <c r="AG53" s="821"/>
      <c r="AH53" s="155" t="s">
        <v>493</v>
      </c>
      <c r="AI53" s="156" t="s">
        <v>494</v>
      </c>
      <c r="AJ53" s="157" t="s">
        <v>516</v>
      </c>
      <c r="AK53" s="155" t="s">
        <v>493</v>
      </c>
      <c r="AL53" s="156" t="s">
        <v>494</v>
      </c>
      <c r="AM53" s="157" t="s">
        <v>516</v>
      </c>
      <c r="AN53" s="155" t="s">
        <v>493</v>
      </c>
      <c r="AO53" s="156" t="s">
        <v>494</v>
      </c>
      <c r="AP53" s="157" t="s">
        <v>516</v>
      </c>
      <c r="AQ53" s="155" t="s">
        <v>493</v>
      </c>
      <c r="AR53" s="156" t="s">
        <v>494</v>
      </c>
      <c r="AS53" s="157" t="s">
        <v>516</v>
      </c>
      <c r="AT53" s="155" t="s">
        <v>493</v>
      </c>
      <c r="AU53" s="156" t="s">
        <v>494</v>
      </c>
      <c r="AV53" s="157" t="s">
        <v>516</v>
      </c>
      <c r="AW53" s="155" t="s">
        <v>493</v>
      </c>
      <c r="AX53" s="156" t="s">
        <v>494</v>
      </c>
      <c r="AY53" s="157" t="s">
        <v>516</v>
      </c>
      <c r="AZ53" s="881" t="s">
        <v>15</v>
      </c>
      <c r="BA53" s="882"/>
    </row>
    <row r="54" spans="1:57" ht="18.600000000000001" customHeight="1" x14ac:dyDescent="0.2">
      <c r="A54" s="902"/>
      <c r="B54"/>
      <c r="C54" s="843">
        <v>1</v>
      </c>
      <c r="D54" s="795" t="s">
        <v>64</v>
      </c>
      <c r="E54" s="601" t="s">
        <v>16</v>
      </c>
      <c r="F54" s="55" t="s">
        <v>449</v>
      </c>
      <c r="G54" s="98" t="str">
        <f>TEXT((TIME(0,LEFT('Erwachsene-DOSB 2020'!E7,FIND(":",'Erwachsene-DOSB 2020'!E7)-1),RIGHT('Erwachsene-DOSB 2020'!E7,2)))*$BC$54,"[mm]:ss")</f>
        <v>17:55</v>
      </c>
      <c r="H54" s="99" t="str">
        <f>TEXT((TIME(0,LEFT('Erwachsene-DOSB 2020'!F7,FIND(":",'Erwachsene-DOSB 2020'!F7)-1),RIGHT('Erwachsene-DOSB 2020'!F7,2)))*$BC$54,"[mm]:ss")</f>
        <v>16:12</v>
      </c>
      <c r="I54" s="100" t="str">
        <f>TEXT((TIME(0,LEFT('Erwachsene-DOSB 2020'!G7,FIND(":",'Erwachsene-DOSB 2020'!G7)-1),RIGHT('Erwachsene-DOSB 2020'!G7,2)))*$BC$54,"[mm]:ss")</f>
        <v>14:29</v>
      </c>
      <c r="J54" s="108" t="str">
        <f>TEXT((TIME(0,LEFT('Erwachsene-DOSB 2020'!H7,FIND(":",'Erwachsene-DOSB 2020'!H7)-1),RIGHT('Erwachsene-DOSB 2020'!H7,2)))*$BC$54,"[mm]:ss")</f>
        <v>17:29</v>
      </c>
      <c r="K54" s="99" t="str">
        <f>TEXT((TIME(0,LEFT('Erwachsene-DOSB 2020'!I7,FIND(":",'Erwachsene-DOSB 2020'!I7)-1),RIGHT('Erwachsene-DOSB 2020'!I7,2)))*$BC$54,"[mm]:ss")</f>
        <v>15:46</v>
      </c>
      <c r="L54" s="100" t="str">
        <f>TEXT((TIME(0,LEFT('Erwachsene-DOSB 2020'!J7,FIND(":",'Erwachsene-DOSB 2020'!J7)-1),RIGHT('Erwachsene-DOSB 2020'!J7,2)))*$BC$54,"[mm]:ss")</f>
        <v>14:03</v>
      </c>
      <c r="M54" s="108" t="str">
        <f>TEXT((TIME(0,LEFT('Erwachsene-DOSB 2020'!K7,FIND(":",'Erwachsene-DOSB 2020'!K7)-1),RIGHT('Erwachsene-DOSB 2020'!K7,2)))*$BC$54,"[mm]:ss")</f>
        <v>17:46</v>
      </c>
      <c r="N54" s="99" t="str">
        <f>TEXT((TIME(0,LEFT('Erwachsene-DOSB 2020'!L7,FIND(":",'Erwachsene-DOSB 2020'!L7)-1),RIGHT('Erwachsene-DOSB 2020'!L7,2)))*$BC$54,"[mm]:ss")</f>
        <v>16:03</v>
      </c>
      <c r="O54" s="100" t="str">
        <f>TEXT((TIME(0,LEFT('Erwachsene-DOSB 2020'!M7,FIND(":",'Erwachsene-DOSB 2020'!M7)-1),RIGHT('Erwachsene-DOSB 2020'!M7,2)))*$BC$54,"[mm]:ss")</f>
        <v>14:20</v>
      </c>
      <c r="P54" s="108" t="str">
        <f>TEXT((TIME(0,LEFT('Erwachsene-DOSB 2020'!N7,FIND(":",'Erwachsene-DOSB 2020'!N7)-1),RIGHT('Erwachsene-DOSB 2020'!N7,2)))*$BC$54,"[mm]:ss")</f>
        <v>18:29</v>
      </c>
      <c r="Q54" s="99" t="str">
        <f>TEXT((TIME(0,LEFT('Erwachsene-DOSB 2020'!O7,FIND(":",'Erwachsene-DOSB 2020'!O7)-1),RIGHT('Erwachsene-DOSB 2020'!O7,2)))*$BC$54,"[mm]:ss")</f>
        <v>16:46</v>
      </c>
      <c r="R54" s="100" t="str">
        <f>TEXT((TIME(0,LEFT('Erwachsene-DOSB 2020'!P7,FIND(":",'Erwachsene-DOSB 2020'!P7)-1),RIGHT('Erwachsene-DOSB 2020'!P7,2)))*$BC$54,"[mm]:ss")</f>
        <v>15:03</v>
      </c>
      <c r="S54" s="108" t="str">
        <f>TEXT((TIME(0,LEFT('Erwachsene-DOSB 2020'!Q7,FIND(":",'Erwachsene-DOSB 2020'!Q7)-1),RIGHT('Erwachsene-DOSB 2020'!Q7,2)))*$BC$54,"[mm]:ss")</f>
        <v>18:55</v>
      </c>
      <c r="T54" s="99" t="str">
        <f>TEXT((TIME(0,LEFT('Erwachsene-DOSB 2020'!R7,FIND(":",'Erwachsene-DOSB 2020'!R7)-1),RIGHT('Erwachsene-DOSB 2020'!R7,2)))*$BC$54,"[mm]:ss")</f>
        <v>17:12</v>
      </c>
      <c r="U54" s="100" t="str">
        <f>TEXT((TIME(0,LEFT('Erwachsene-DOSB 2020'!S7,FIND(":",'Erwachsene-DOSB 2020'!S7)-1),RIGHT('Erwachsene-DOSB 2020'!S7,2)))*$BC$54,"[mm]:ss")</f>
        <v>15:29</v>
      </c>
      <c r="V54" s="108" t="str">
        <f>TEXT((TIME(0,LEFT('Erwachsene-DOSB 2020'!T7,FIND(":",'Erwachsene-DOSB 2020'!T7)-1),RIGHT('Erwachsene-DOSB 2020'!T7,2)))*$BC$54,"[mm]:ss")</f>
        <v>19:38</v>
      </c>
      <c r="W54" s="99" t="str">
        <f>TEXT((TIME(0,LEFT('Erwachsene-DOSB 2020'!U7,FIND(":",'Erwachsene-DOSB 2020'!U7)-1),RIGHT('Erwachsene-DOSB 2020'!U7,2)))*$BC$54,"[mm]:ss")</f>
        <v>17:46</v>
      </c>
      <c r="X54" s="100" t="str">
        <f>TEXT((TIME(0,LEFT('Erwachsene-DOSB 2020'!V7,FIND(":",'Erwachsene-DOSB 2020'!V7)-1),RIGHT('Erwachsene-DOSB 2020'!V7,2)))*$BC$54,"[mm]:ss")</f>
        <v>15:55</v>
      </c>
      <c r="Y54" s="180"/>
      <c r="Z54" s="181"/>
      <c r="AB54" s="902"/>
      <c r="AC54"/>
      <c r="AD54" s="843">
        <v>1</v>
      </c>
      <c r="AE54" s="795" t="s">
        <v>64</v>
      </c>
      <c r="AF54" s="601" t="s">
        <v>16</v>
      </c>
      <c r="AG54" s="55" t="s">
        <v>449</v>
      </c>
      <c r="AH54" s="98" t="str">
        <f>TEXT((TIME(0,LEFT('Erwachsene-DOSB 2020'!E39,FIND(":",'Erwachsene-DOSB 2020'!E39)-1),RIGHT('Erwachsene-DOSB 2020'!E39,2)))*$BC$54,"[mm]:ss")</f>
        <v>15:20</v>
      </c>
      <c r="AI54" s="99" t="str">
        <f>TEXT((TIME(0,LEFT('Erwachsene-DOSB 2020'!F39,FIND(":",'Erwachsene-DOSB 2020'!F39)-1),RIGHT('Erwachsene-DOSB 2020'!F39,2)))*$BC$54,"[mm]:ss")</f>
        <v>13:37</v>
      </c>
      <c r="AJ54" s="100" t="str">
        <f>TEXT((TIME(0,LEFT('Erwachsene-DOSB 2020'!G39,FIND(":",'Erwachsene-DOSB 2020'!G39)-1),RIGHT('Erwachsene-DOSB 2020'!G39,2)))*$BC$54,"[mm]:ss")</f>
        <v>11:54</v>
      </c>
      <c r="AK54" s="108" t="str">
        <f>TEXT((TIME(0,LEFT('Erwachsene-DOSB 2020'!H39,FIND(":",'Erwachsene-DOSB 2020'!H39)-1),RIGHT('Erwachsene-DOSB 2020'!H39,2)))*$BC$54,"[mm]:ss")</f>
        <v>14:54</v>
      </c>
      <c r="AL54" s="99" t="str">
        <f>TEXT((TIME(0,LEFT('Erwachsene-DOSB 2020'!I39,FIND(":",'Erwachsene-DOSB 2020'!I39)-1),RIGHT('Erwachsene-DOSB 2020'!I39,2)))*$BC$54,"[mm]:ss")</f>
        <v>13:11</v>
      </c>
      <c r="AM54" s="100" t="str">
        <f>TEXT((TIME(0,LEFT('Erwachsene-DOSB 2020'!J39,FIND(":",'Erwachsene-DOSB 2020'!J39)-1),RIGHT('Erwachsene-DOSB 2020'!J39,2)))*$BC$54,"[mm]:ss")</f>
        <v>11:28</v>
      </c>
      <c r="AN54" s="108" t="str">
        <f>TEXT((TIME(0,LEFT('Erwachsene-DOSB 2020'!K39,FIND(":",'Erwachsene-DOSB 2020'!K39)-1),RIGHT('Erwachsene-DOSB 2020'!K39,2)))*$BC$54,"[mm]:ss")</f>
        <v>15:12</v>
      </c>
      <c r="AO54" s="99" t="str">
        <f>TEXT((TIME(0,LEFT('Erwachsene-DOSB 2020'!L39,FIND(":",'Erwachsene-DOSB 2020'!L39)-1),RIGHT('Erwachsene-DOSB 2020'!L39,2)))*$BC$54,"[mm]:ss")</f>
        <v>13:28</v>
      </c>
      <c r="AP54" s="100" t="str">
        <f>TEXT((TIME(0,LEFT('Erwachsene-DOSB 2020'!M39,FIND(":",'Erwachsene-DOSB 2020'!M39)-1),RIGHT('Erwachsene-DOSB 2020'!M39,2)))*$BC$54,"[mm]:ss")</f>
        <v>11:45</v>
      </c>
      <c r="AQ54" s="108" t="str">
        <f>TEXT((TIME(0,LEFT('Erwachsene-DOSB 2020'!N39,FIND(":",'Erwachsene-DOSB 2020'!N39)-1),RIGHT('Erwachsene-DOSB 2020'!N39,2)))*$BC$54,"[mm]:ss")</f>
        <v>15:55</v>
      </c>
      <c r="AR54" s="99" t="str">
        <f>TEXT((TIME(0,LEFT('Erwachsene-DOSB 2020'!O39,FIND(":",'Erwachsene-DOSB 2020'!O39)-1),RIGHT('Erwachsene-DOSB 2020'!O39,2)))*$BC$54,"[mm]:ss")</f>
        <v>14:11</v>
      </c>
      <c r="AS54" s="100" t="str">
        <f>TEXT((TIME(0,LEFT('Erwachsene-DOSB 2020'!P39,FIND(":",'Erwachsene-DOSB 2020'!P39)-1),RIGHT('Erwachsene-DOSB 2020'!P39,2)))*$BC$54,"[mm]:ss")</f>
        <v>12:28</v>
      </c>
      <c r="AT54" s="108" t="str">
        <f>TEXT((TIME(0,LEFT('Erwachsene-DOSB 2020'!Q39,FIND(":",'Erwachsene-DOSB 2020'!Q39)-1),RIGHT('Erwachsene-DOSB 2020'!Q39,2)))*$BC$54,"[mm]:ss")</f>
        <v>17:03</v>
      </c>
      <c r="AU54" s="99" t="str">
        <f>TEXT((TIME(0,LEFT('Erwachsene-DOSB 2020'!R39,FIND(":",'Erwachsene-DOSB 2020'!R39)-1),RIGHT('Erwachsene-DOSB 2020'!R39,2)))*$BC$54,"[mm]:ss")</f>
        <v>14:54</v>
      </c>
      <c r="AV54" s="100" t="str">
        <f>TEXT((TIME(0,LEFT('Erwachsene-DOSB 2020'!S39,FIND(":",'Erwachsene-DOSB 2020'!S39)-1),RIGHT('Erwachsene-DOSB 2020'!S39,2)))*$BC$54,"[mm]:ss")</f>
        <v>12:54</v>
      </c>
      <c r="AW54" s="108" t="str">
        <f>TEXT((TIME(0,LEFT('Erwachsene-DOSB 2020'!T39,FIND(":",'Erwachsene-DOSB 2020'!T39)-1),RIGHT('Erwachsene-DOSB 2020'!T39,2)))*$BC$54,"[mm]:ss")</f>
        <v>18:04</v>
      </c>
      <c r="AX54" s="99" t="str">
        <f>TEXT((TIME(0,LEFT('Erwachsene-DOSB 2020'!U39,FIND(":",'Erwachsene-DOSB 2020'!U39)-1),RIGHT('Erwachsene-DOSB 2020'!U39,2)))*$BC$54,"[mm]:ss")</f>
        <v>15:55</v>
      </c>
      <c r="AY54" s="100" t="str">
        <f>TEXT((TIME(0,LEFT('Erwachsene-DOSB 2020'!V39,FIND(":",'Erwachsene-DOSB 2020'!V39)-1),RIGHT('Erwachsene-DOSB 2020'!V39,2)))*$BC$54,"[mm]:ss")</f>
        <v>13:37</v>
      </c>
      <c r="AZ54" s="180"/>
      <c r="BA54" s="181"/>
      <c r="BC54" s="591">
        <v>0.86</v>
      </c>
      <c r="BD54" s="5" t="s">
        <v>449</v>
      </c>
    </row>
    <row r="55" spans="1:57" ht="18.600000000000001" customHeight="1" x14ac:dyDescent="0.2">
      <c r="A55" s="902"/>
      <c r="B55"/>
      <c r="C55" s="844"/>
      <c r="D55" s="796"/>
      <c r="E55" s="801" t="s">
        <v>17</v>
      </c>
      <c r="F55" s="793" t="s">
        <v>155</v>
      </c>
      <c r="G55" s="832" t="s">
        <v>305</v>
      </c>
      <c r="H55" s="833"/>
      <c r="I55" s="833"/>
      <c r="J55" s="833"/>
      <c r="K55" s="833"/>
      <c r="L55" s="833"/>
      <c r="M55" s="833"/>
      <c r="N55" s="833"/>
      <c r="O55" s="833"/>
      <c r="P55" s="833"/>
      <c r="Q55" s="833"/>
      <c r="R55" s="833"/>
      <c r="S55" s="833"/>
      <c r="T55" s="833"/>
      <c r="U55" s="833"/>
      <c r="V55" s="833"/>
      <c r="W55" s="833"/>
      <c r="X55" s="834"/>
      <c r="Y55" s="184"/>
      <c r="Z55" s="185"/>
      <c r="AB55" s="902"/>
      <c r="AC55"/>
      <c r="AD55" s="844"/>
      <c r="AE55" s="796"/>
      <c r="AF55" s="801" t="s">
        <v>17</v>
      </c>
      <c r="AG55" s="793" t="s">
        <v>155</v>
      </c>
      <c r="AH55" s="832" t="s">
        <v>305</v>
      </c>
      <c r="AI55" s="833"/>
      <c r="AJ55" s="833"/>
      <c r="AK55" s="833"/>
      <c r="AL55" s="833"/>
      <c r="AM55" s="833"/>
      <c r="AN55" s="833"/>
      <c r="AO55" s="833"/>
      <c r="AP55" s="833"/>
      <c r="AQ55" s="833"/>
      <c r="AR55" s="833"/>
      <c r="AS55" s="833"/>
      <c r="AT55" s="833"/>
      <c r="AU55" s="833"/>
      <c r="AV55" s="833"/>
      <c r="AW55" s="833"/>
      <c r="AX55" s="833"/>
      <c r="AY55" s="834"/>
      <c r="AZ55" s="184"/>
      <c r="BA55" s="185"/>
      <c r="BD55" s="5"/>
    </row>
    <row r="56" spans="1:57" ht="18.600000000000001" customHeight="1" x14ac:dyDescent="0.2">
      <c r="A56" s="902"/>
      <c r="B56"/>
      <c r="C56" s="844"/>
      <c r="D56" s="796"/>
      <c r="E56" s="792"/>
      <c r="F56" s="794"/>
      <c r="G56" s="101" t="str">
        <f>TEXT((TIME(0,LEFT('Erwachsene-DOSB 2020'!E10,FIND(":",'Erwachsene-DOSB 2020'!E10)-1),RIGHT('Erwachsene-DOSB 2020'!E10,2)))*$BC$56,"[mm]:ss")</f>
        <v>33:36</v>
      </c>
      <c r="H56" s="102" t="str">
        <f>TEXT((TIME(0,LEFT('Erwachsene-DOSB 2020'!F10,FIND(":",'Erwachsene-DOSB 2020'!F10)-1),RIGHT('Erwachsene-DOSB 2020'!F10,2)))*$BC$56,"[mm]:ss")</f>
        <v>29:38</v>
      </c>
      <c r="I56" s="103" t="str">
        <f>TEXT((TIME(0,LEFT('Erwachsene-DOSB 2020'!G10,FIND(":",'Erwachsene-DOSB 2020'!G10)-1),RIGHT('Erwachsene-DOSB 2020'!G10,2)))*$BC$56,"[mm]:ss")</f>
        <v>25:47</v>
      </c>
      <c r="J56" s="109" t="str">
        <f>TEXT((TIME(0,LEFT('Erwachsene-DOSB 2020'!H10,FIND(":",'Erwachsene-DOSB 2020'!H10)-1),RIGHT('Erwachsene-DOSB 2020'!H10,2)))*$BC$56,"[mm]:ss")</f>
        <v>33:01</v>
      </c>
      <c r="K56" s="102" t="str">
        <f>TEXT((TIME(0,LEFT('Erwachsene-DOSB 2020'!I10,FIND(":",'Erwachsene-DOSB 2020'!I10)-1),RIGHT('Erwachsene-DOSB 2020'!I10,2)))*$BC$56,"[mm]:ss")</f>
        <v>29:10</v>
      </c>
      <c r="L56" s="103" t="str">
        <f>TEXT((TIME(0,LEFT('Erwachsene-DOSB 2020'!J10,FIND(":",'Erwachsene-DOSB 2020'!J10)-1),RIGHT('Erwachsene-DOSB 2020'!J10,2)))*$BC$56,"[mm]:ss")</f>
        <v>25:12</v>
      </c>
      <c r="M56" s="109" t="str">
        <f>TEXT((TIME(0,LEFT('Erwachsene-DOSB 2020'!K10,FIND(":",'Erwachsene-DOSB 2020'!K10)-1),RIGHT('Erwachsene-DOSB 2020'!K10,2)))*$BC$56,"[mm]:ss")</f>
        <v>35:42</v>
      </c>
      <c r="N56" s="102" t="str">
        <f>TEXT((TIME(0,LEFT('Erwachsene-DOSB 2020'!L10,FIND(":",'Erwachsene-DOSB 2020'!L10)-1),RIGHT('Erwachsene-DOSB 2020'!L10,2)))*$BC$56,"[mm]:ss")</f>
        <v>29:31</v>
      </c>
      <c r="O56" s="103" t="str">
        <f>TEXT((TIME(0,LEFT('Erwachsene-DOSB 2020'!M10,FIND(":",'Erwachsene-DOSB 2020'!M10)-1),RIGHT('Erwachsene-DOSB 2020'!M10,2)))*$BC$56,"[mm]:ss")</f>
        <v>26:08</v>
      </c>
      <c r="P56" s="109" t="str">
        <f>TEXT((TIME(0,LEFT('Erwachsene-DOSB 2020'!N10,FIND(":",'Erwachsene-DOSB 2020'!N10)-1),RIGHT('Erwachsene-DOSB 2020'!N10,2)))*$BC$56,"[mm]:ss")</f>
        <v>40:22</v>
      </c>
      <c r="Q56" s="102" t="str">
        <f>TEXT((TIME(0,LEFT('Erwachsene-DOSB 2020'!O10,FIND(":",'Erwachsene-DOSB 2020'!O10)-1),RIGHT('Erwachsene-DOSB 2020'!O10,2)))*$BC$56,"[mm]:ss")</f>
        <v>33:08</v>
      </c>
      <c r="R56" s="103" t="str">
        <f>TEXT((TIME(0,LEFT('Erwachsene-DOSB 2020'!P10,FIND(":",'Erwachsene-DOSB 2020'!P10)-1),RIGHT('Erwachsene-DOSB 2020'!P10,2)))*$BC$56,"[mm]:ss")</f>
        <v>27:18</v>
      </c>
      <c r="S56" s="109" t="str">
        <f>TEXT((TIME(0,LEFT('Erwachsene-DOSB 2020'!Q10,FIND(":",'Erwachsene-DOSB 2020'!Q10)-1),RIGHT('Erwachsene-DOSB 2020'!Q10,2)))*$BC$56,"[mm]:ss")</f>
        <v>44:48</v>
      </c>
      <c r="T56" s="102" t="str">
        <f>TEXT((TIME(0,LEFT('Erwachsene-DOSB 2020'!R10,FIND(":",'Erwachsene-DOSB 2020'!R10)-1),RIGHT('Erwachsene-DOSB 2020'!R10,2)))*$BC$56,"[mm]:ss")</f>
        <v>35:49</v>
      </c>
      <c r="U56" s="103" t="str">
        <f>TEXT((TIME(0,LEFT('Erwachsene-DOSB 2020'!S10,FIND(":",'Erwachsene-DOSB 2020'!S10)-1),RIGHT('Erwachsene-DOSB 2020'!S10,2)))*$BC$56,"[mm]:ss")</f>
        <v>28:28</v>
      </c>
      <c r="V56" s="109" t="str">
        <f>TEXT((TIME(0,LEFT('Erwachsene-DOSB 2020'!T10,FIND(":",'Erwachsene-DOSB 2020'!T10)-1),RIGHT('Erwachsene-DOSB 2020'!T10,2)))*$BC$56,"[mm]:ss")</f>
        <v>47:36</v>
      </c>
      <c r="W56" s="102" t="str">
        <f>TEXT((TIME(0,LEFT('Erwachsene-DOSB 2020'!U10,FIND(":",'Erwachsene-DOSB 2020'!U10)-1),RIGHT('Erwachsene-DOSB 2020'!U10,2)))*$BC$56,"[mm]:ss")</f>
        <v>38:44</v>
      </c>
      <c r="X56" s="103" t="str">
        <f>TEXT((TIME(0,LEFT('Erwachsene-DOSB 2020'!V10,FIND(":",'Erwachsene-DOSB 2020'!V10)-1),RIGHT('Erwachsene-DOSB 2020'!V10,2)))*$BC$56,"[mm]:ss")</f>
        <v>29:52</v>
      </c>
      <c r="Y56" s="184"/>
      <c r="Z56" s="185"/>
      <c r="AB56" s="902"/>
      <c r="AC56"/>
      <c r="AD56" s="844"/>
      <c r="AE56" s="796"/>
      <c r="AF56" s="792"/>
      <c r="AG56" s="794"/>
      <c r="AH56" s="101" t="str">
        <f>TEXT((TIME(0,LEFT('Erwachsene-DOSB 2020'!E42,FIND(":",'Erwachsene-DOSB 2020'!E42)-1),RIGHT('Erwachsene-DOSB 2020'!E42,2)))*$BC$56,"[mm]:ss")</f>
        <v>31:37</v>
      </c>
      <c r="AI56" s="102" t="str">
        <f>TEXT((TIME(0,LEFT('Erwachsene-DOSB 2020'!F42,FIND(":",'Erwachsene-DOSB 2020'!F42)-1),RIGHT('Erwachsene-DOSB 2020'!F42,2)))*$BC$56,"[mm]:ss")</f>
        <v>27:46</v>
      </c>
      <c r="AJ56" s="103" t="str">
        <f>TEXT((TIME(0,LEFT('Erwachsene-DOSB 2020'!G42,FIND(":",'Erwachsene-DOSB 2020'!G42)-1),RIGHT('Erwachsene-DOSB 2020'!G42,2)))*$BC$56,"[mm]:ss")</f>
        <v>23:48</v>
      </c>
      <c r="AK56" s="109" t="str">
        <f>TEXT((TIME(0,LEFT('Erwachsene-DOSB 2020'!H42,FIND(":",'Erwachsene-DOSB 2020'!H42)-1),RIGHT('Erwachsene-DOSB 2020'!H42,2)))*$BC$56,"[mm]:ss")</f>
        <v>31:02</v>
      </c>
      <c r="AL56" s="102" t="str">
        <f>TEXT((TIME(0,LEFT('Erwachsene-DOSB 2020'!I42,FIND(":",'Erwachsene-DOSB 2020'!I42)-1),RIGHT('Erwachsene-DOSB 2020'!I42,2)))*$BC$56,"[mm]:ss")</f>
        <v>27:18</v>
      </c>
      <c r="AM56" s="103" t="str">
        <f>TEXT((TIME(0,LEFT('Erwachsene-DOSB 2020'!J42,FIND(":",'Erwachsene-DOSB 2020'!J42)-1),RIGHT('Erwachsene-DOSB 2020'!J42,2)))*$BC$56,"[mm]:ss")</f>
        <v>22:59</v>
      </c>
      <c r="AN56" s="109" t="str">
        <f>TEXT((TIME(0,LEFT('Erwachsene-DOSB 2020'!K42,FIND(":",'Erwachsene-DOSB 2020'!K42)-1),RIGHT('Erwachsene-DOSB 2020'!K42,2)))*$BC$56,"[mm]:ss")</f>
        <v>32:26</v>
      </c>
      <c r="AO56" s="102" t="str">
        <f>TEXT((TIME(0,LEFT('Erwachsene-DOSB 2020'!L42,FIND(":",'Erwachsene-DOSB 2020'!L42)-1),RIGHT('Erwachsene-DOSB 2020'!L42,2)))*$BC$56,"[mm]:ss")</f>
        <v>28:00</v>
      </c>
      <c r="AP56" s="103" t="str">
        <f>TEXT((TIME(0,LEFT('Erwachsene-DOSB 2020'!M42,FIND(":",'Erwachsene-DOSB 2020'!M42)-1),RIGHT('Erwachsene-DOSB 2020'!M42,2)))*$BC$56,"[mm]:ss")</f>
        <v>23:48</v>
      </c>
      <c r="AQ56" s="109" t="str">
        <f>TEXT((TIME(0,LEFT('Erwachsene-DOSB 2020'!N42,FIND(":",'Erwachsene-DOSB 2020'!N42)-1),RIGHT('Erwachsene-DOSB 2020'!N42,2)))*$BC$56,"[mm]:ss")</f>
        <v>36:03</v>
      </c>
      <c r="AR56" s="102" t="str">
        <f>TEXT((TIME(0,LEFT('Erwachsene-DOSB 2020'!O42,FIND(":",'Erwachsene-DOSB 2020'!O42)-1),RIGHT('Erwachsene-DOSB 2020'!O42,2)))*$BC$56,"[mm]:ss")</f>
        <v>30:06</v>
      </c>
      <c r="AS56" s="103" t="str">
        <f>TEXT((TIME(0,LEFT('Erwachsene-DOSB 2020'!P42,FIND(":",'Erwachsene-DOSB 2020'!P42)-1),RIGHT('Erwachsene-DOSB 2020'!P42,2)))*$BC$56,"[mm]:ss")</f>
        <v>25:12</v>
      </c>
      <c r="AT56" s="109" t="str">
        <f>TEXT((TIME(0,LEFT('Erwachsene-DOSB 2020'!Q42,FIND(":",'Erwachsene-DOSB 2020'!Q42)-1),RIGHT('Erwachsene-DOSB 2020'!Q42,2)))*$BC$56,"[mm]:ss")</f>
        <v>40:22</v>
      </c>
      <c r="AU56" s="102" t="str">
        <f>TEXT((TIME(0,LEFT('Erwachsene-DOSB 2020'!R42,FIND(":",'Erwachsene-DOSB 2020'!R42)-1),RIGHT('Erwachsene-DOSB 2020'!R42,2)))*$BC$56,"[mm]:ss")</f>
        <v>33:36</v>
      </c>
      <c r="AV56" s="103" t="str">
        <f>TEXT((TIME(0,LEFT('Erwachsene-DOSB 2020'!S42,FIND(":",'Erwachsene-DOSB 2020'!S42)-1),RIGHT('Erwachsene-DOSB 2020'!S42,2)))*$BC$56,"[mm]:ss")</f>
        <v>26:57</v>
      </c>
      <c r="AW56" s="109" t="str">
        <f>TEXT((TIME(0,LEFT('Erwachsene-DOSB 2020'!T42,FIND(":",'Erwachsene-DOSB 2020'!T42)-1),RIGHT('Erwachsene-DOSB 2020'!T42,2)))*$BC$56,"[mm]:ss")</f>
        <v>45:23</v>
      </c>
      <c r="AX56" s="102" t="str">
        <f>TEXT((TIME(0,LEFT('Erwachsene-DOSB 2020'!U42,FIND(":",'Erwachsene-DOSB 2020'!U42)-1),RIGHT('Erwachsene-DOSB 2020'!U42,2)))*$BC$56,"[mm]:ss")</f>
        <v>36:59</v>
      </c>
      <c r="AY56" s="103" t="str">
        <f>TEXT((TIME(0,LEFT('Erwachsene-DOSB 2020'!V42,FIND(":",'Erwachsene-DOSB 2020'!V42)-1),RIGHT('Erwachsene-DOSB 2020'!V42,2)))*$BC$56,"[mm]:ss")</f>
        <v>28:35</v>
      </c>
      <c r="AZ56" s="184"/>
      <c r="BA56" s="185"/>
      <c r="BC56" s="143">
        <v>1.4</v>
      </c>
      <c r="BD56" s="5" t="s">
        <v>155</v>
      </c>
    </row>
    <row r="57" spans="1:57" ht="18.600000000000001" customHeight="1" x14ac:dyDescent="0.2">
      <c r="A57" s="902"/>
      <c r="B57"/>
      <c r="C57" s="844"/>
      <c r="D57" s="796"/>
      <c r="E57" s="618" t="s">
        <v>21</v>
      </c>
      <c r="F57" s="58" t="s">
        <v>698</v>
      </c>
      <c r="G57" s="101" t="str">
        <f>TEXT((TIME(0,LEFT('Erwachsene-DOSB 2020'!E11,FIND(":",'Erwachsene-DOSB 2020'!E11)-1),RIGHT('Erwachsene-DOSB 2020'!E11,2)))*$BC$57,"[mm]:ss")</f>
        <v>42:24</v>
      </c>
      <c r="H57" s="102" t="str">
        <f>TEXT((TIME(0,LEFT('Erwachsene-DOSB 2020'!F11,FIND(":",'Erwachsene-DOSB 2020'!F11)-1),RIGHT('Erwachsene-DOSB 2020'!F11,2)))*$BC$57,"[mm]:ss")</f>
        <v>40:16</v>
      </c>
      <c r="I57" s="103" t="str">
        <f>TEXT((TIME(0,LEFT('Erwachsene-DOSB 2020'!G11,FIND(":",'Erwachsene-DOSB 2020'!G11)-1),RIGHT('Erwachsene-DOSB 2020'!G11,2)))*$BC$57,"[mm]:ss")</f>
        <v>37:49</v>
      </c>
      <c r="J57" s="109" t="str">
        <f>TEXT((TIME(0,LEFT('Erwachsene-DOSB 2020'!H11,FIND(":",'Erwachsene-DOSB 2020'!H11)-1),RIGHT('Erwachsene-DOSB 2020'!H11,2)))*$BC$57,"[mm]:ss")</f>
        <v>40:34</v>
      </c>
      <c r="K57" s="102" t="str">
        <f>TEXT((TIME(0,LEFT('Erwachsene-DOSB 2020'!I11,FIND(":",'Erwachsene-DOSB 2020'!I11)-1),RIGHT('Erwachsene-DOSB 2020'!I11,2)))*$BC$57,"[mm]:ss")</f>
        <v>38:26</v>
      </c>
      <c r="L57" s="103" t="str">
        <f>TEXT((TIME(0,LEFT('Erwachsene-DOSB 2020'!J11,FIND(":",'Erwachsene-DOSB 2020'!J11)-1),RIGHT('Erwachsene-DOSB 2020'!J11,2)))*$BC$57,"[mm]:ss")</f>
        <v>36:18</v>
      </c>
      <c r="M57" s="109" t="str">
        <f>TEXT((TIME(0,LEFT('Erwachsene-DOSB 2020'!K11,FIND(":",'Erwachsene-DOSB 2020'!K11)-1),RIGHT('Erwachsene-DOSB 2020'!K11,2)))*$BC$57,"[mm]:ss")</f>
        <v>40:52</v>
      </c>
      <c r="N57" s="102" t="str">
        <f>TEXT((TIME(0,LEFT('Erwachsene-DOSB 2020'!L11,FIND(":",'Erwachsene-DOSB 2020'!L11)-1),RIGHT('Erwachsene-DOSB 2020'!L11,2)))*$BC$57,"[mm]:ss")</f>
        <v>38:44</v>
      </c>
      <c r="O57" s="103" t="str">
        <f>TEXT((TIME(0,LEFT('Erwachsene-DOSB 2020'!M11,FIND(":",'Erwachsene-DOSB 2020'!M11)-1),RIGHT('Erwachsene-DOSB 2020'!M11,2)))*$BC$57,"[mm]:ss")</f>
        <v>36:36</v>
      </c>
      <c r="P57" s="109" t="str">
        <f>TEXT((TIME(0,LEFT('Erwachsene-DOSB 2020'!N11,FIND(":",'Erwachsene-DOSB 2020'!N11)-1),RIGHT('Erwachsene-DOSB 2020'!N11,2)))*$BC$57,"[mm]:ss")</f>
        <v>41:11</v>
      </c>
      <c r="Q57" s="102" t="str">
        <f>TEXT((TIME(0,LEFT('Erwachsene-DOSB 2020'!O11,FIND(":",'Erwachsene-DOSB 2020'!O11)-1),RIGHT('Erwachsene-DOSB 2020'!O11,2)))*$BC$57,"[mm]:ss")</f>
        <v>39:02</v>
      </c>
      <c r="R57" s="654" t="str">
        <f>TEXT((TIME(0,LEFT('Erwachsene-DOSB 2020'!P11,FIND(":",'Erwachsene-DOSB 2020'!P11)-1),RIGHT('Erwachsene-DOSB 2020'!P11,2)))*$BC$57,"[mm]:ss")</f>
        <v>36:51</v>
      </c>
      <c r="S57" s="109" t="str">
        <f>TEXT((TIME(0,LEFT('Erwachsene-DOSB 2020'!Q11,FIND(":",'Erwachsene-DOSB 2020'!Q11)-1),RIGHT('Erwachsene-DOSB 2020'!Q11,2)))*$BC$57,"[mm]:ss")</f>
        <v>42:42</v>
      </c>
      <c r="T57" s="102" t="str">
        <f>TEXT((TIME(0,LEFT('Erwachsene-DOSB 2020'!R11,FIND(":",'Erwachsene-DOSB 2020'!R11)-1),RIGHT('Erwachsene-DOSB 2020'!R11,2)))*$BC$57,"[mm]:ss")</f>
        <v>39:39</v>
      </c>
      <c r="U57" s="655" t="str">
        <f>TEXT((TIME(0,LEFT('Erwachsene-DOSB 2020'!S11,FIND(":",'Erwachsene-DOSB 2020'!S11)-1),RIGHT('Erwachsene-DOSB 2020'!S11,2)))*$BC$57,"[mm]:ss")</f>
        <v>37:03</v>
      </c>
      <c r="V57" s="109" t="str">
        <f>TEXT((TIME(0,LEFT('Erwachsene-DOSB 2020'!T11,FIND(":",'Erwachsene-DOSB 2020'!T11)-1),RIGHT('Erwachsene-DOSB 2020'!T11,2)))*$BC$57,"[mm]:ss")</f>
        <v>44:32</v>
      </c>
      <c r="W57" s="102" t="str">
        <f>TEXT((TIME(0,LEFT('Erwachsene-DOSB 2020'!U11,FIND(":",'Erwachsene-DOSB 2020'!U11)-1),RIGHT('Erwachsene-DOSB 2020'!U11,2)))*$BC$57,"[mm]:ss")</f>
        <v>40:52</v>
      </c>
      <c r="X57" s="103" t="str">
        <f>TEXT((TIME(0,LEFT('Erwachsene-DOSB 2020'!V11,FIND(":",'Erwachsene-DOSB 2020'!V11)-1),RIGHT('Erwachsene-DOSB 2020'!V11,2)))*$BC$57,"[mm]:ss")</f>
        <v>37:13</v>
      </c>
      <c r="Y57" s="182"/>
      <c r="Z57" s="183"/>
      <c r="AB57" s="902"/>
      <c r="AC57"/>
      <c r="AD57" s="844"/>
      <c r="AE57" s="796"/>
      <c r="AF57" s="618" t="s">
        <v>21</v>
      </c>
      <c r="AG57" s="58" t="s">
        <v>698</v>
      </c>
      <c r="AH57" s="101" t="str">
        <f>TEXT((TIME(0,LEFT('Erwachsene-DOSB 2020'!E44,FIND(":",'Erwachsene-DOSB 2020'!E44)-1),RIGHT('Erwachsene-DOSB 2020'!E44,2)))*$BC$57,"[mm]:ss")</f>
        <v>35:41</v>
      </c>
      <c r="AI57" s="102" t="str">
        <f>TEXT((TIME(0,LEFT('Erwachsene-DOSB 2020'!F44,FIND(":",'Erwachsene-DOSB 2020'!F44)-1),RIGHT('Erwachsene-DOSB 2020'!F44,2)))*$BC$57,"[mm]:ss")</f>
        <v>33:15</v>
      </c>
      <c r="AJ57" s="103" t="str">
        <f>TEXT((TIME(0,LEFT('Erwachsene-DOSB 2020'!G44,FIND(":",'Erwachsene-DOSB 2020'!G44)-1),RIGHT('Erwachsene-DOSB 2020'!G44,2)))*$BC$57,"[mm]:ss")</f>
        <v>30:48</v>
      </c>
      <c r="AK57" s="109" t="str">
        <f>TEXT((TIME(0,LEFT('Erwachsene-DOSB 2020'!H44,FIND(":",'Erwachsene-DOSB 2020'!H44)-1),RIGHT('Erwachsene-DOSB 2020'!H44,2)))*$BC$57,"[mm]:ss")</f>
        <v>34:46</v>
      </c>
      <c r="AL57" s="102" t="str">
        <f>TEXT((TIME(0,LEFT('Erwachsene-DOSB 2020'!I44,FIND(":",'Erwachsene-DOSB 2020'!I44)-1),RIGHT('Erwachsene-DOSB 2020'!I44,2)))*$BC$57,"[mm]:ss")</f>
        <v>32:20</v>
      </c>
      <c r="AM57" s="103" t="str">
        <f>TEXT((TIME(0,LEFT('Erwachsene-DOSB 2020'!J44,FIND(":",'Erwachsene-DOSB 2020'!J44)-1),RIGHT('Erwachsene-DOSB 2020'!J44,2)))*$BC$57,"[mm]:ss")</f>
        <v>29:53</v>
      </c>
      <c r="AN57" s="109" t="str">
        <f>TEXT((TIME(0,LEFT('Erwachsene-DOSB 2020'!K44,FIND(":",'Erwachsene-DOSB 2020'!K44)-1),RIGHT('Erwachsene-DOSB 2020'!K44,2)))*$BC$57,"[mm]:ss")</f>
        <v>35:41</v>
      </c>
      <c r="AO57" s="102" t="str">
        <f>TEXT((TIME(0,LEFT('Erwachsene-DOSB 2020'!L44,FIND(":",'Erwachsene-DOSB 2020'!L44)-1),RIGHT('Erwachsene-DOSB 2020'!L44,2)))*$BC$57,"[mm]:ss")</f>
        <v>33:15</v>
      </c>
      <c r="AP57" s="103" t="str">
        <f>TEXT((TIME(0,LEFT('Erwachsene-DOSB 2020'!M44,FIND(":",'Erwachsene-DOSB 2020'!M44)-1),RIGHT('Erwachsene-DOSB 2020'!M44,2)))*$BC$57,"[mm]:ss")</f>
        <v>30:48</v>
      </c>
      <c r="AQ57" s="109" t="str">
        <f>TEXT((TIME(0,LEFT('Erwachsene-DOSB 2020'!N44,FIND(":",'Erwachsene-DOSB 2020'!N44)-1),RIGHT('Erwachsene-DOSB 2020'!N44,2)))*$BC$57,"[mm]:ss")</f>
        <v>38:08</v>
      </c>
      <c r="AR57" s="102" t="str">
        <f>TEXT((TIME(0,LEFT('Erwachsene-DOSB 2020'!O44,FIND(":",'Erwachsene-DOSB 2020'!O44)-1),RIGHT('Erwachsene-DOSB 2020'!O44,2)))*$BC$57,"[mm]:ss")</f>
        <v>34:46</v>
      </c>
      <c r="AS57" s="103" t="str">
        <f>TEXT((TIME(0,LEFT('Erwachsene-DOSB 2020'!P44,FIND(":",'Erwachsene-DOSB 2020'!P44)-1),RIGHT('Erwachsene-DOSB 2020'!P44,2)))*$BC$57,"[mm]:ss")</f>
        <v>31:07</v>
      </c>
      <c r="AT57" s="109" t="str">
        <f>TEXT((TIME(0,LEFT('Erwachsene-DOSB 2020'!Q44,FIND(":",'Erwachsene-DOSB 2020'!Q44)-1),RIGHT('Erwachsene-DOSB 2020'!Q44,2)))*$BC$57,"[mm]:ss")</f>
        <v>39:39</v>
      </c>
      <c r="AU57" s="102" t="str">
        <f>TEXT((TIME(0,LEFT('Erwachsene-DOSB 2020'!R44,FIND(":",'Erwachsene-DOSB 2020'!R44)-1),RIGHT('Erwachsene-DOSB 2020'!R44,2)))*$BC$57,"[mm]:ss")</f>
        <v>35:41</v>
      </c>
      <c r="AV57" s="103" t="str">
        <f>TEXT((TIME(0,LEFT('Erwachsene-DOSB 2020'!S44,FIND(":",'Erwachsene-DOSB 2020'!S44)-1),RIGHT('Erwachsene-DOSB 2020'!S44,2)))*$BC$57,"[mm]:ss")</f>
        <v>32:38</v>
      </c>
      <c r="AW57" s="109" t="str">
        <f>TEXT((TIME(0,LEFT('Erwachsene-DOSB 2020'!T44,FIND(":",'Erwachsene-DOSB 2020'!T44)-1),RIGHT('Erwachsene-DOSB 2020'!T44,2)))*$BC$57,"[mm]:ss")</f>
        <v>40:16</v>
      </c>
      <c r="AX57" s="102" t="str">
        <f>TEXT((TIME(0,LEFT('Erwachsene-DOSB 2020'!U44,FIND(":",'Erwachsene-DOSB 2020'!U44)-1),RIGHT('Erwachsene-DOSB 2020'!U44,2)))*$BC$57,"[mm]:ss")</f>
        <v>36:54</v>
      </c>
      <c r="AY57" s="103" t="str">
        <f>TEXT((TIME(0,LEFT('Erwachsene-DOSB 2020'!V44,FIND(":",'Erwachsene-DOSB 2020'!V44)-1),RIGHT('Erwachsene-DOSB 2020'!V44,2)))*$BC$57,"[mm]:ss")</f>
        <v>32:56</v>
      </c>
      <c r="AZ57" s="182"/>
      <c r="BA57" s="183"/>
      <c r="BC57" s="143">
        <v>0.61</v>
      </c>
      <c r="BD57" s="5" t="s">
        <v>162</v>
      </c>
    </row>
    <row r="58" spans="1:57" ht="18.600000000000001" customHeight="1" x14ac:dyDescent="0.2">
      <c r="A58" s="902"/>
      <c r="B58"/>
      <c r="C58" s="844"/>
      <c r="D58" s="796"/>
      <c r="E58" s="618" t="s">
        <v>22</v>
      </c>
      <c r="F58" s="58" t="s">
        <v>502</v>
      </c>
      <c r="G58" s="101" t="str">
        <f>TEXT((TIME(0,LEFT('Erwachsene-DOSB 2020'!E12,FIND(":",'Erwachsene-DOSB 2020'!E12)-1),RIGHT('Erwachsene-DOSB 2020'!E12,2)))*$BC$58,"[mm]:ss")</f>
        <v>80:30</v>
      </c>
      <c r="H58" s="102" t="str">
        <f>TEXT((TIME(0,LEFT('Erwachsene-DOSB 2020'!F12,FIND(":",'Erwachsene-DOSB 2020'!F12)-1),RIGHT('Erwachsene-DOSB 2020'!F12,2)))*$BC$58,"[mm]:ss")</f>
        <v>72:48</v>
      </c>
      <c r="I58" s="103" t="str">
        <f>TEXT((TIME(0,LEFT('Erwachsene-DOSB 2020'!G12,FIND(":",'Erwachsene-DOSB 2020'!G12)-1),RIGHT('Erwachsene-DOSB 2020'!G12,2)))*$BC$58,"[mm]:ss")</f>
        <v>65:06</v>
      </c>
      <c r="J58" s="109" t="str">
        <f>TEXT((TIME(0,LEFT('Erwachsene-DOSB 2020'!H12,FIND(":",'Erwachsene-DOSB 2020'!H12)-1),RIGHT('Erwachsene-DOSB 2020'!H12,2)))*$BC$58,"[mm]:ss")</f>
        <v>79:48</v>
      </c>
      <c r="K58" s="102" t="str">
        <f>TEXT((TIME(0,LEFT('Erwachsene-DOSB 2020'!I12,FIND(":",'Erwachsene-DOSB 2020'!I12)-1),RIGHT('Erwachsene-DOSB 2020'!I12,2)))*$BC$58,"[mm]:ss")</f>
        <v>72:06</v>
      </c>
      <c r="L58" s="103" t="str">
        <f>TEXT((TIME(0,LEFT('Erwachsene-DOSB 2020'!J12,FIND(":",'Erwachsene-DOSB 2020'!J12)-1),RIGHT('Erwachsene-DOSB 2020'!J12,2)))*$BC$58,"[mm]:ss")</f>
        <v>63:42</v>
      </c>
      <c r="M58" s="109" t="str">
        <f>TEXT((TIME(0,LEFT('Erwachsene-DOSB 2020'!K12,FIND(":",'Erwachsene-DOSB 2020'!K12)-1),RIGHT('Erwachsene-DOSB 2020'!K12,2)))*$BC$58,"[mm]:ss")</f>
        <v>78:24</v>
      </c>
      <c r="N58" s="102" t="str">
        <f>TEXT((TIME(0,LEFT('Erwachsene-DOSB 2020'!L12,FIND(":",'Erwachsene-DOSB 2020'!L12)-1),RIGHT('Erwachsene-DOSB 2020'!L12,2)))*$BC$58,"[mm]:ss")</f>
        <v>70:42</v>
      </c>
      <c r="O58" s="103" t="str">
        <f>TEXT((TIME(0,LEFT('Erwachsene-DOSB 2020'!M12,FIND(":",'Erwachsene-DOSB 2020'!M12)-1),RIGHT('Erwachsene-DOSB 2020'!M12,2)))*$BC$58,"[mm]:ss")</f>
        <v>63:00</v>
      </c>
      <c r="P58" s="109" t="str">
        <f>TEXT((TIME(0,LEFT('Erwachsene-DOSB 2020'!N12,FIND(":",'Erwachsene-DOSB 2020'!N12)-1),RIGHT('Erwachsene-DOSB 2020'!N12,2)))*$BC$58,"[mm]:ss")</f>
        <v>79:48</v>
      </c>
      <c r="Q58" s="102" t="str">
        <f>TEXT((TIME(0,LEFT('Erwachsene-DOSB 2020'!O12,FIND(":",'Erwachsene-DOSB 2020'!O12)-1),RIGHT('Erwachsene-DOSB 2020'!O12,2)))*$BC$58,"[mm]:ss")</f>
        <v>72:06</v>
      </c>
      <c r="R58" s="103" t="str">
        <f>TEXT((TIME(0,LEFT('Erwachsene-DOSB 2020'!P12,FIND(":",'Erwachsene-DOSB 2020'!P12)-1),RIGHT('Erwachsene-DOSB 2020'!P12,2)))*$BC$58,"[mm]:ss")</f>
        <v>63:42</v>
      </c>
      <c r="S58" s="109" t="str">
        <f>TEXT((TIME(0,LEFT('Erwachsene-DOSB 2020'!Q12,FIND(":",'Erwachsene-DOSB 2020'!Q12)-1),RIGHT('Erwachsene-DOSB 2020'!Q12,2)))*$BC$58,"[mm]:ss")</f>
        <v>84:00</v>
      </c>
      <c r="T58" s="102" t="str">
        <f>TEXT((TIME(0,LEFT('Erwachsene-DOSB 2020'!R12,FIND(":",'Erwachsene-DOSB 2020'!R12)-1),RIGHT('Erwachsene-DOSB 2020'!R12,2)))*$BC$58,"[mm]:ss")</f>
        <v>74:12</v>
      </c>
      <c r="U58" s="103" t="str">
        <f>TEXT((TIME(0,LEFT('Erwachsene-DOSB 2020'!S12,FIND(":",'Erwachsene-DOSB 2020'!S12)-1),RIGHT('Erwachsene-DOSB 2020'!S12,2)))*$BC$58,"[mm]:ss")</f>
        <v>65:48</v>
      </c>
      <c r="V58" s="109" t="str">
        <f>TEXT((TIME(0,LEFT('Erwachsene-DOSB 2020'!T12,FIND(":",'Erwachsene-DOSB 2020'!T12)-1),RIGHT('Erwachsene-DOSB 2020'!T12,2)))*$BC$58,"[mm]:ss")</f>
        <v>89:36</v>
      </c>
      <c r="W58" s="102" t="str">
        <f>TEXT((TIME(0,LEFT('Erwachsene-DOSB 2020'!U12,FIND(":",'Erwachsene-DOSB 2020'!U12)-1),RIGHT('Erwachsene-DOSB 2020'!U12,2)))*$BC$58,"[mm]:ss")</f>
        <v>77:42</v>
      </c>
      <c r="X58" s="103" t="str">
        <f>TEXT((TIME(0,LEFT('Erwachsene-DOSB 2020'!V12,FIND(":",'Erwachsene-DOSB 2020'!V12)-1),RIGHT('Erwachsene-DOSB 2020'!V12,2)))*$BC$58,"[mm]:ss")</f>
        <v>69:18</v>
      </c>
      <c r="Y58" s="182"/>
      <c r="Z58" s="183"/>
      <c r="AB58" s="902"/>
      <c r="AC58"/>
      <c r="AD58" s="844"/>
      <c r="AE58" s="796"/>
      <c r="AF58" s="618" t="s">
        <v>22</v>
      </c>
      <c r="AG58" s="58" t="s">
        <v>502</v>
      </c>
      <c r="AH58" s="101" t="str">
        <f>TEXT((TIME(0,LEFT('Erwachsene-DOSB 2020'!E45,FIND(":",'Erwachsene-DOSB 2020'!E45)-1),RIGHT('Erwachsene-DOSB 2020'!E45,2)))*$BC$58,"[mm]:ss")</f>
        <v>65:48</v>
      </c>
      <c r="AI58" s="102" t="str">
        <f>TEXT((TIME(0,LEFT('Erwachsene-DOSB 2020'!F45,FIND(":",'Erwachsene-DOSB 2020'!F45)-1),RIGHT('Erwachsene-DOSB 2020'!F45,2)))*$BC$58,"[mm]:ss")</f>
        <v>59:30</v>
      </c>
      <c r="AJ58" s="103" t="str">
        <f>TEXT((TIME(0,LEFT('Erwachsene-DOSB 2020'!G45,FIND(":",'Erwachsene-DOSB 2020'!G45)-1),RIGHT('Erwachsene-DOSB 2020'!G45,2)))*$BC$58,"[mm]:ss")</f>
        <v>53:54</v>
      </c>
      <c r="AK58" s="109" t="str">
        <f>TEXT((TIME(0,LEFT('Erwachsene-DOSB 2020'!H45,FIND(":",'Erwachsene-DOSB 2020'!H45)-1),RIGHT('Erwachsene-DOSB 2020'!H45,2)))*$BC$58,"[mm]:ss")</f>
        <v>65:06</v>
      </c>
      <c r="AL58" s="102" t="str">
        <f>TEXT((TIME(0,LEFT('Erwachsene-DOSB 2020'!I45,FIND(":",'Erwachsene-DOSB 2020'!I45)-1),RIGHT('Erwachsene-DOSB 2020'!I45,2)))*$BC$58,"[mm]:ss")</f>
        <v>58:48</v>
      </c>
      <c r="AM58" s="103" t="str">
        <f>TEXT((TIME(0,LEFT('Erwachsene-DOSB 2020'!J45,FIND(":",'Erwachsene-DOSB 2020'!J45)-1),RIGHT('Erwachsene-DOSB 2020'!J45,2)))*$BC$58,"[mm]:ss")</f>
        <v>52:30</v>
      </c>
      <c r="AN58" s="109" t="str">
        <f>TEXT((TIME(0,LEFT('Erwachsene-DOSB 2020'!K45,FIND(":",'Erwachsene-DOSB 2020'!K45)-1),RIGHT('Erwachsene-DOSB 2020'!K45,2)))*$BC$58,"[mm]:ss")</f>
        <v>70:00</v>
      </c>
      <c r="AO58" s="102" t="str">
        <f>TEXT((TIME(0,LEFT('Erwachsene-DOSB 2020'!L45,FIND(":",'Erwachsene-DOSB 2020'!L45)-1),RIGHT('Erwachsene-DOSB 2020'!L45,2)))*$BC$58,"[mm]:ss")</f>
        <v>62:18</v>
      </c>
      <c r="AP58" s="103" t="str">
        <f>TEXT((TIME(0,LEFT('Erwachsene-DOSB 2020'!M45,FIND(":",'Erwachsene-DOSB 2020'!M45)-1),RIGHT('Erwachsene-DOSB 2020'!M45,2)))*$BC$58,"[mm]:ss")</f>
        <v>54:36</v>
      </c>
      <c r="AQ58" s="109" t="str">
        <f>TEXT((TIME(0,LEFT('Erwachsene-DOSB 2020'!N45,FIND(":",'Erwachsene-DOSB 2020'!N45)-1),RIGHT('Erwachsene-DOSB 2020'!N45,2)))*$BC$58,"[mm]:ss")</f>
        <v>74:54</v>
      </c>
      <c r="AR58" s="102" t="str">
        <f>TEXT((TIME(0,LEFT('Erwachsene-DOSB 2020'!O45,FIND(":",'Erwachsene-DOSB 2020'!O45)-1),RIGHT('Erwachsene-DOSB 2020'!O45,2)))*$BC$58,"[mm]:ss")</f>
        <v>65:48</v>
      </c>
      <c r="AS58" s="103" t="str">
        <f>TEXT((TIME(0,LEFT('Erwachsene-DOSB 2020'!P45,FIND(":",'Erwachsene-DOSB 2020'!P45)-1),RIGHT('Erwachsene-DOSB 2020'!P45,2)))*$BC$58,"[mm]:ss")</f>
        <v>56:42</v>
      </c>
      <c r="AT58" s="109" t="str">
        <f>TEXT((TIME(0,LEFT('Erwachsene-DOSB 2020'!Q45,FIND(":",'Erwachsene-DOSB 2020'!Q45)-1),RIGHT('Erwachsene-DOSB 2020'!Q45,2)))*$BC$58,"[mm]:ss")</f>
        <v>81:12</v>
      </c>
      <c r="AU58" s="102" t="str">
        <f>TEXT((TIME(0,LEFT('Erwachsene-DOSB 2020'!R45,FIND(":",'Erwachsene-DOSB 2020'!R45)-1),RIGHT('Erwachsene-DOSB 2020'!R45,2)))*$BC$58,"[mm]:ss")</f>
        <v>70:00</v>
      </c>
      <c r="AV58" s="103" t="str">
        <f>TEXT((TIME(0,LEFT('Erwachsene-DOSB 2020'!S45,FIND(":",'Erwachsene-DOSB 2020'!S45)-1),RIGHT('Erwachsene-DOSB 2020'!S45,2)))*$BC$58,"[mm]:ss")</f>
        <v>58:06</v>
      </c>
      <c r="AW58" s="109" t="str">
        <f>TEXT((TIME(0,LEFT('Erwachsene-DOSB 2020'!T45,FIND(":",'Erwachsene-DOSB 2020'!T45)-1),RIGHT('Erwachsene-DOSB 2020'!T45,2)))*$BC$58,"[mm]:ss")</f>
        <v>88:12</v>
      </c>
      <c r="AX58" s="102" t="str">
        <f>TEXT((TIME(0,LEFT('Erwachsene-DOSB 2020'!U45,FIND(":",'Erwachsene-DOSB 2020'!U45)-1),RIGHT('Erwachsene-DOSB 2020'!U45,2)))*$BC$58,"[mm]:ss")</f>
        <v>72:48</v>
      </c>
      <c r="AY58" s="103" t="str">
        <f>TEXT((TIME(0,LEFT('Erwachsene-DOSB 2020'!V45,FIND(":",'Erwachsene-DOSB 2020'!V45)-1),RIGHT('Erwachsene-DOSB 2020'!V45,2)))*$BC$58,"[mm]:ss")</f>
        <v>60:54</v>
      </c>
      <c r="AZ58" s="182"/>
      <c r="BA58" s="183"/>
      <c r="BC58" s="143">
        <v>1.4</v>
      </c>
      <c r="BD58" s="5" t="s">
        <v>161</v>
      </c>
    </row>
    <row r="59" spans="1:57" ht="18.600000000000001" customHeight="1" x14ac:dyDescent="0.2">
      <c r="A59" s="902"/>
      <c r="B59"/>
      <c r="C59" s="844"/>
      <c r="D59" s="796"/>
      <c r="E59" s="618" t="s">
        <v>23</v>
      </c>
      <c r="F59" s="58" t="s">
        <v>427</v>
      </c>
      <c r="G59" s="160">
        <f>H59*(1-$BE$59)</f>
        <v>274.5</v>
      </c>
      <c r="H59" s="149">
        <v>305</v>
      </c>
      <c r="I59" s="150">
        <f>H59*(1+$BE$59)</f>
        <v>335.5</v>
      </c>
      <c r="J59" s="160">
        <f>K59*(1-$BE$59)</f>
        <v>274.5</v>
      </c>
      <c r="K59" s="149">
        <f>H59</f>
        <v>305</v>
      </c>
      <c r="L59" s="150">
        <f>K59*(1+$BE$59)</f>
        <v>335.5</v>
      </c>
      <c r="M59" s="160">
        <f>N59*(1-$BE$59)</f>
        <v>274.5</v>
      </c>
      <c r="N59" s="149">
        <f>H59</f>
        <v>305</v>
      </c>
      <c r="O59" s="150">
        <f>N59*(1+$BE$59)</f>
        <v>335.5</v>
      </c>
      <c r="P59" s="160">
        <f>Q59*(1-$BE$59)</f>
        <v>263.25</v>
      </c>
      <c r="Q59" s="149">
        <f>H59-12.5</f>
        <v>292.5</v>
      </c>
      <c r="R59" s="150">
        <f>Q59*(1+$BE$59)</f>
        <v>321.75</v>
      </c>
      <c r="S59" s="160">
        <f>T59*(1-$BE$59)</f>
        <v>263.25</v>
      </c>
      <c r="T59" s="149">
        <f>Q59</f>
        <v>292.5</v>
      </c>
      <c r="U59" s="150">
        <f>T59*(1+$BE$59)</f>
        <v>321.75</v>
      </c>
      <c r="V59" s="160">
        <f>W59*(1-$BE$59)</f>
        <v>252</v>
      </c>
      <c r="W59" s="149">
        <f>T59-12.5</f>
        <v>280</v>
      </c>
      <c r="X59" s="150">
        <f>W59*(1+$BE$59)</f>
        <v>308</v>
      </c>
      <c r="Y59" s="182"/>
      <c r="Z59" s="183"/>
      <c r="AB59" s="902"/>
      <c r="AC59"/>
      <c r="AD59" s="844"/>
      <c r="AE59" s="796"/>
      <c r="AF59" s="618" t="s">
        <v>23</v>
      </c>
      <c r="AG59" s="58" t="s">
        <v>427</v>
      </c>
      <c r="AH59" s="160">
        <f>AI59*(1-$BE$59)</f>
        <v>333</v>
      </c>
      <c r="AI59" s="149">
        <v>370</v>
      </c>
      <c r="AJ59" s="150">
        <f>AI59*(1+$BE$59)</f>
        <v>407.00000000000006</v>
      </c>
      <c r="AK59" s="160">
        <f>AL59*(1-$BE$59)</f>
        <v>333</v>
      </c>
      <c r="AL59" s="149">
        <f>AI59</f>
        <v>370</v>
      </c>
      <c r="AM59" s="150">
        <f>AL59*(1+$BE$59)</f>
        <v>407.00000000000006</v>
      </c>
      <c r="AN59" s="160">
        <f>AO59*(1-$BE$59)</f>
        <v>333</v>
      </c>
      <c r="AO59" s="149">
        <f>AI59</f>
        <v>370</v>
      </c>
      <c r="AP59" s="150">
        <f>AO59*(1+$BE$59)</f>
        <v>407.00000000000006</v>
      </c>
      <c r="AQ59" s="160">
        <f>AR59*(1-$BE$59)</f>
        <v>321.75</v>
      </c>
      <c r="AR59" s="149">
        <f>AI59-12.5</f>
        <v>357.5</v>
      </c>
      <c r="AS59" s="150">
        <f>AR59*(1+$BE$59)</f>
        <v>393.25000000000006</v>
      </c>
      <c r="AT59" s="160">
        <f>AU59*(1-$BE$59)</f>
        <v>321.75</v>
      </c>
      <c r="AU59" s="149">
        <f>AR59</f>
        <v>357.5</v>
      </c>
      <c r="AV59" s="150">
        <f>AU59*(1+$BE$59)</f>
        <v>393.25000000000006</v>
      </c>
      <c r="AW59" s="160">
        <f>AX59*(1-$BE$59)</f>
        <v>310.5</v>
      </c>
      <c r="AX59" s="149">
        <f>AU59-12.5</f>
        <v>345</v>
      </c>
      <c r="AY59" s="150">
        <f>AX59*(1+$BE$59)</f>
        <v>379.50000000000006</v>
      </c>
      <c r="AZ59" s="182"/>
      <c r="BA59" s="183"/>
      <c r="BD59" s="5" t="s">
        <v>431</v>
      </c>
      <c r="BE59" s="152">
        <v>0.1</v>
      </c>
    </row>
    <row r="60" spans="1:57" ht="18.600000000000001" customHeight="1" x14ac:dyDescent="0.2">
      <c r="A60" s="902"/>
      <c r="B60"/>
      <c r="C60" s="844"/>
      <c r="D60" s="796"/>
      <c r="E60" s="618" t="s">
        <v>24</v>
      </c>
      <c r="F60" s="58" t="s">
        <v>428</v>
      </c>
      <c r="G60" s="160">
        <f>H60*(1-$BE$59)</f>
        <v>445.5</v>
      </c>
      <c r="H60" s="149">
        <v>495</v>
      </c>
      <c r="I60" s="150">
        <f>H60*(1+$BE$59)</f>
        <v>544.5</v>
      </c>
      <c r="J60" s="160">
        <f>K60*(1-$BE$59)</f>
        <v>445.5</v>
      </c>
      <c r="K60" s="149">
        <f>H60</f>
        <v>495</v>
      </c>
      <c r="L60" s="150">
        <f>K60*(1+$BE$59)</f>
        <v>544.5</v>
      </c>
      <c r="M60" s="160">
        <f>N60*(1-$BE$59)</f>
        <v>445.5</v>
      </c>
      <c r="N60" s="149">
        <f>H60</f>
        <v>495</v>
      </c>
      <c r="O60" s="150">
        <f>N60*(1+$BE$59)</f>
        <v>544.5</v>
      </c>
      <c r="P60" s="160">
        <f>Q60*(1-$BE$59)</f>
        <v>432</v>
      </c>
      <c r="Q60" s="149">
        <f>H60-15</f>
        <v>480</v>
      </c>
      <c r="R60" s="150">
        <f>Q60*(1+$BE$59)</f>
        <v>528</v>
      </c>
      <c r="S60" s="160">
        <f>T60*(1-$BE$59)</f>
        <v>432</v>
      </c>
      <c r="T60" s="149">
        <f>Q60</f>
        <v>480</v>
      </c>
      <c r="U60" s="150">
        <f>T60*(1+$BE$59)</f>
        <v>528</v>
      </c>
      <c r="V60" s="160">
        <f>W60*(1-$BE$59)</f>
        <v>418.5</v>
      </c>
      <c r="W60" s="149">
        <f>T60-15</f>
        <v>465</v>
      </c>
      <c r="X60" s="150">
        <f>W60*(1+$BE$59)</f>
        <v>511.50000000000006</v>
      </c>
      <c r="Y60" s="182"/>
      <c r="Z60" s="183"/>
      <c r="AB60" s="902"/>
      <c r="AC60"/>
      <c r="AD60" s="844"/>
      <c r="AE60" s="796"/>
      <c r="AF60" s="618" t="s">
        <v>24</v>
      </c>
      <c r="AG60" s="58" t="s">
        <v>428</v>
      </c>
      <c r="AH60" s="160">
        <f>AI60*(1-$BE$59)</f>
        <v>513</v>
      </c>
      <c r="AI60" s="149">
        <v>570</v>
      </c>
      <c r="AJ60" s="150">
        <f>AI60*(1+$BE$59)</f>
        <v>627</v>
      </c>
      <c r="AK60" s="160">
        <f>AL60*(1-$BE$59)</f>
        <v>513</v>
      </c>
      <c r="AL60" s="149">
        <f>AI60</f>
        <v>570</v>
      </c>
      <c r="AM60" s="150">
        <f>AL60*(1+$BE$59)</f>
        <v>627</v>
      </c>
      <c r="AN60" s="160">
        <f>AO60*(1-$BE$59)</f>
        <v>580.5</v>
      </c>
      <c r="AO60" s="149">
        <v>645</v>
      </c>
      <c r="AP60" s="150">
        <f>AO60*(1+$BE$59)</f>
        <v>709.50000000000011</v>
      </c>
      <c r="AQ60" s="160">
        <f>AR60*(1-$BE$59)</f>
        <v>499.5</v>
      </c>
      <c r="AR60" s="149">
        <f>AI60-15</f>
        <v>555</v>
      </c>
      <c r="AS60" s="150">
        <f>AR60*(1+$BE$59)</f>
        <v>610.5</v>
      </c>
      <c r="AT60" s="160">
        <f>AU60*(1-$BE$59)</f>
        <v>499.5</v>
      </c>
      <c r="AU60" s="149">
        <f>AR60</f>
        <v>555</v>
      </c>
      <c r="AV60" s="150">
        <f>AU60*(1+$BE$59)</f>
        <v>610.5</v>
      </c>
      <c r="AW60" s="160">
        <f>AX60*(1-$BE$59)</f>
        <v>486</v>
      </c>
      <c r="AX60" s="149">
        <f>AU60-15</f>
        <v>540</v>
      </c>
      <c r="AY60" s="150">
        <f>AX60*(1+$BE$59)</f>
        <v>594</v>
      </c>
      <c r="AZ60" s="182"/>
      <c r="BA60" s="183"/>
      <c r="BD60" s="5"/>
    </row>
    <row r="61" spans="1:57" ht="18.600000000000001" customHeight="1" x14ac:dyDescent="0.2">
      <c r="A61" s="902"/>
      <c r="B61"/>
      <c r="C61" s="844"/>
      <c r="D61" s="796"/>
      <c r="E61" s="618" t="s">
        <v>25</v>
      </c>
      <c r="F61" s="58" t="s">
        <v>429</v>
      </c>
      <c r="G61" s="160">
        <f>H61*(1-$BE$59)</f>
        <v>378</v>
      </c>
      <c r="H61" s="149">
        <v>420</v>
      </c>
      <c r="I61" s="150">
        <f>H61*(1+$BE$59)</f>
        <v>462.00000000000006</v>
      </c>
      <c r="J61" s="160">
        <f>K61*(1-$BE$59)</f>
        <v>378</v>
      </c>
      <c r="K61" s="149">
        <f>H61</f>
        <v>420</v>
      </c>
      <c r="L61" s="150">
        <f>K61*(1+$BE$59)</f>
        <v>462.00000000000006</v>
      </c>
      <c r="M61" s="160">
        <f>N61*(1-$BE$59)</f>
        <v>378</v>
      </c>
      <c r="N61" s="149">
        <f>H61</f>
        <v>420</v>
      </c>
      <c r="O61" s="150">
        <f>N61*(1+$BE$59)</f>
        <v>462.00000000000006</v>
      </c>
      <c r="P61" s="160">
        <f>Q61*(1-$BE$59)</f>
        <v>364.5</v>
      </c>
      <c r="Q61" s="149">
        <f>H61-15</f>
        <v>405</v>
      </c>
      <c r="R61" s="150">
        <f>Q61*(1+$BE$59)</f>
        <v>445.50000000000006</v>
      </c>
      <c r="S61" s="160">
        <f>T61*(1-$BE$59)</f>
        <v>364.5</v>
      </c>
      <c r="T61" s="149">
        <f>Q61</f>
        <v>405</v>
      </c>
      <c r="U61" s="150">
        <f>T61*(1+$BE$59)</f>
        <v>445.50000000000006</v>
      </c>
      <c r="V61" s="160">
        <f>W61*(1-$BE$59)</f>
        <v>351</v>
      </c>
      <c r="W61" s="149">
        <f>T61-15</f>
        <v>390</v>
      </c>
      <c r="X61" s="150">
        <f>W61*(1+$BE$59)</f>
        <v>429.00000000000006</v>
      </c>
      <c r="Y61" s="182"/>
      <c r="Z61" s="183"/>
      <c r="AB61" s="902"/>
      <c r="AC61"/>
      <c r="AD61" s="844"/>
      <c r="AE61" s="796"/>
      <c r="AF61" s="618" t="s">
        <v>25</v>
      </c>
      <c r="AG61" s="58" t="s">
        <v>429</v>
      </c>
      <c r="AH61" s="160">
        <f>AI61*(1-$BE$59)</f>
        <v>441</v>
      </c>
      <c r="AI61" s="149">
        <v>490</v>
      </c>
      <c r="AJ61" s="150">
        <f>AI61*(1+$BE$59)</f>
        <v>539</v>
      </c>
      <c r="AK61" s="160">
        <f>AL61*(1-$BE$59)</f>
        <v>441</v>
      </c>
      <c r="AL61" s="149">
        <f>AI61</f>
        <v>490</v>
      </c>
      <c r="AM61" s="150">
        <f>AL61*(1+$BE$59)</f>
        <v>539</v>
      </c>
      <c r="AN61" s="160">
        <f>AO61*(1-$BE$59)</f>
        <v>508.5</v>
      </c>
      <c r="AO61" s="149">
        <v>565</v>
      </c>
      <c r="AP61" s="150">
        <f>AO61*(1+$BE$59)</f>
        <v>621.5</v>
      </c>
      <c r="AQ61" s="160">
        <f>AR61*(1-$BE$59)</f>
        <v>427.5</v>
      </c>
      <c r="AR61" s="149">
        <f>AI61-15</f>
        <v>475</v>
      </c>
      <c r="AS61" s="150">
        <f>AR61*(1+$BE$59)</f>
        <v>522.5</v>
      </c>
      <c r="AT61" s="160">
        <f>AU61*(1-$BE$59)</f>
        <v>427.5</v>
      </c>
      <c r="AU61" s="149">
        <f>AR61</f>
        <v>475</v>
      </c>
      <c r="AV61" s="150">
        <f>AU61*(1+$BE$59)</f>
        <v>522.5</v>
      </c>
      <c r="AW61" s="160">
        <f>AX61*(1-$BE$59)</f>
        <v>414</v>
      </c>
      <c r="AX61" s="149">
        <f>AU61-15</f>
        <v>460</v>
      </c>
      <c r="AY61" s="150">
        <f>AX61*(1+$BE$59)</f>
        <v>506.00000000000006</v>
      </c>
      <c r="AZ61" s="182"/>
      <c r="BA61" s="183"/>
      <c r="BD61" s="5"/>
    </row>
    <row r="62" spans="1:57" ht="18.600000000000001" customHeight="1" thickBot="1" x14ac:dyDescent="0.25">
      <c r="A62" s="902"/>
      <c r="B62"/>
      <c r="C62" s="845"/>
      <c r="D62" s="797"/>
      <c r="E62" s="618" t="s">
        <v>44</v>
      </c>
      <c r="F62" s="163" t="s">
        <v>430</v>
      </c>
      <c r="G62" s="164">
        <f>H62*(1-$BE$59)</f>
        <v>382.5</v>
      </c>
      <c r="H62" s="165">
        <v>425</v>
      </c>
      <c r="I62" s="166">
        <f>H62*(1+$BE$59)</f>
        <v>467.50000000000006</v>
      </c>
      <c r="J62" s="164">
        <f>K62*(1-$BE$59)</f>
        <v>382.5</v>
      </c>
      <c r="K62" s="165">
        <f>H62</f>
        <v>425</v>
      </c>
      <c r="L62" s="166">
        <f>K62*(1+$BE$59)</f>
        <v>467.50000000000006</v>
      </c>
      <c r="M62" s="164">
        <f>N62*(1-$BE$59)</f>
        <v>382.5</v>
      </c>
      <c r="N62" s="165">
        <f>H62</f>
        <v>425</v>
      </c>
      <c r="O62" s="166">
        <f>N62*(1+$BE$59)</f>
        <v>467.50000000000006</v>
      </c>
      <c r="P62" s="164">
        <f>Q62*(1-$BE$59)</f>
        <v>369</v>
      </c>
      <c r="Q62" s="165">
        <f>H62-15</f>
        <v>410</v>
      </c>
      <c r="R62" s="166">
        <f>Q62*(1+$BE$59)</f>
        <v>451.00000000000006</v>
      </c>
      <c r="S62" s="164">
        <f>T62*(1-$BE$59)</f>
        <v>369</v>
      </c>
      <c r="T62" s="165">
        <f>Q62</f>
        <v>410</v>
      </c>
      <c r="U62" s="166">
        <f>T62*(1+$BE$59)</f>
        <v>451.00000000000006</v>
      </c>
      <c r="V62" s="164">
        <f>W62*(1-$BE$59)</f>
        <v>355.5</v>
      </c>
      <c r="W62" s="165">
        <f>T62-15</f>
        <v>395</v>
      </c>
      <c r="X62" s="166">
        <f>W62*(1+$BE$59)</f>
        <v>434.50000000000006</v>
      </c>
      <c r="Y62" s="186"/>
      <c r="Z62" s="187"/>
      <c r="AB62" s="902"/>
      <c r="AC62"/>
      <c r="AD62" s="845"/>
      <c r="AE62" s="797"/>
      <c r="AF62" s="618" t="s">
        <v>44</v>
      </c>
      <c r="AG62" s="163" t="s">
        <v>430</v>
      </c>
      <c r="AH62" s="556">
        <f>AI62*(1-$BE$59)</f>
        <v>445.5</v>
      </c>
      <c r="AI62" s="165">
        <v>495</v>
      </c>
      <c r="AJ62" s="558">
        <f>AI62*(1+$BE$59)</f>
        <v>544.5</v>
      </c>
      <c r="AK62" s="556">
        <f>AL62*(1-$BE$59)</f>
        <v>445.5</v>
      </c>
      <c r="AL62" s="557">
        <f>AI62</f>
        <v>495</v>
      </c>
      <c r="AM62" s="558">
        <f>AL62*(1+$BE$59)</f>
        <v>544.5</v>
      </c>
      <c r="AN62" s="556">
        <f>AO62*(1-$BE$59)</f>
        <v>513</v>
      </c>
      <c r="AO62" s="557">
        <v>570</v>
      </c>
      <c r="AP62" s="558">
        <f>AO62*(1+$BE$59)</f>
        <v>627</v>
      </c>
      <c r="AQ62" s="556">
        <f>AR62*(1-$BE$59)</f>
        <v>432</v>
      </c>
      <c r="AR62" s="557">
        <f>AI62-15</f>
        <v>480</v>
      </c>
      <c r="AS62" s="558">
        <f>AR62*(1+$BE$59)</f>
        <v>528</v>
      </c>
      <c r="AT62" s="556">
        <f>AU62*(1-$BE$59)</f>
        <v>432</v>
      </c>
      <c r="AU62" s="557">
        <f>AR62</f>
        <v>480</v>
      </c>
      <c r="AV62" s="558">
        <f>AU62*(1+$BE$59)</f>
        <v>528</v>
      </c>
      <c r="AW62" s="556">
        <f>AX62*(1-$BE$59)</f>
        <v>418.5</v>
      </c>
      <c r="AX62" s="557">
        <f>AU62-15</f>
        <v>465</v>
      </c>
      <c r="AY62" s="558">
        <f>AX62*(1+$BE$59)</f>
        <v>511.50000000000006</v>
      </c>
      <c r="AZ62" s="186"/>
      <c r="BA62" s="187"/>
      <c r="BD62" s="5"/>
    </row>
    <row r="63" spans="1:57" s="586" customFormat="1" ht="18.600000000000001" customHeight="1" x14ac:dyDescent="0.2">
      <c r="A63" s="902"/>
      <c r="C63" s="1049">
        <v>2</v>
      </c>
      <c r="D63" s="795" t="s">
        <v>65</v>
      </c>
      <c r="E63" s="601" t="s">
        <v>16</v>
      </c>
      <c r="F63" s="522" t="s">
        <v>446</v>
      </c>
      <c r="G63" s="13">
        <f>'Erwachsene-DOSB 2020'!E28*$BC63</f>
        <v>16.45</v>
      </c>
      <c r="H63" s="12">
        <f>'Erwachsene-DOSB 2020'!F28*$BC63</f>
        <v>18.549999999999997</v>
      </c>
      <c r="I63" s="15">
        <f>'Erwachsene-DOSB 2020'!G28*$BC63</f>
        <v>20.299999999999997</v>
      </c>
      <c r="J63" s="13">
        <f>'Erwachsene-DOSB 2020'!H28*$BC63</f>
        <v>16.799999999999997</v>
      </c>
      <c r="K63" s="12">
        <f>'Erwachsene-DOSB 2020'!I28*$BC63</f>
        <v>18.899999999999999</v>
      </c>
      <c r="L63" s="15">
        <f>'Erwachsene-DOSB 2020'!J28*$BC63</f>
        <v>20.65</v>
      </c>
      <c r="M63" s="13">
        <f>'Erwachsene-DOSB 2020'!K28*$BC63</f>
        <v>16.799999999999997</v>
      </c>
      <c r="N63" s="12">
        <f>'Erwachsene-DOSB 2020'!L28*$BC63</f>
        <v>18.899999999999999</v>
      </c>
      <c r="O63" s="15">
        <f>'Erwachsene-DOSB 2020'!M28*$BC63</f>
        <v>20.65</v>
      </c>
      <c r="P63" s="13">
        <f>'Erwachsene-DOSB 2020'!N28*$BC63</f>
        <v>15.399999999999999</v>
      </c>
      <c r="Q63" s="12">
        <f>'Erwachsene-DOSB 2020'!O28*$BC63</f>
        <v>17.5</v>
      </c>
      <c r="R63" s="15">
        <f>'Erwachsene-DOSB 2020'!P28*$BC63</f>
        <v>19.25</v>
      </c>
      <c r="S63" s="13">
        <f>'Erwachsene-DOSB 2020'!Q28*$BC63</f>
        <v>14.7</v>
      </c>
      <c r="T63" s="12">
        <f>'Erwachsene-DOSB 2020'!R28*$BC63</f>
        <v>16.799999999999997</v>
      </c>
      <c r="U63" s="15">
        <f>'Erwachsene-DOSB 2020'!S28*$BC63</f>
        <v>18.549999999999997</v>
      </c>
      <c r="V63" s="13">
        <f>'Erwachsene-DOSB 2020'!T28*$BC63</f>
        <v>13.649999999999999</v>
      </c>
      <c r="W63" s="12">
        <f>'Erwachsene-DOSB 2020'!U28*$BC63</f>
        <v>15.749999999999998</v>
      </c>
      <c r="X63" s="15">
        <f>'Erwachsene-DOSB 2020'!V28*$BC63</f>
        <v>17.5</v>
      </c>
      <c r="Y63" s="180"/>
      <c r="Z63" s="181"/>
      <c r="AB63" s="902"/>
      <c r="AD63" s="1049">
        <v>2</v>
      </c>
      <c r="AE63" s="795" t="s">
        <v>65</v>
      </c>
      <c r="AF63" s="601" t="s">
        <v>16</v>
      </c>
      <c r="AG63" s="522" t="s">
        <v>446</v>
      </c>
      <c r="AH63" s="6">
        <f>'Erwachsene-DOSB 2020'!E61*$BC63</f>
        <v>22.049999999999997</v>
      </c>
      <c r="AI63" s="7">
        <f>'Erwachsene-DOSB 2020'!F61*$BC63</f>
        <v>25.2</v>
      </c>
      <c r="AJ63" s="9">
        <f>'Erwachsene-DOSB 2020'!G61*$BC63</f>
        <v>28.349999999999998</v>
      </c>
      <c r="AK63" s="6">
        <f>'Erwachsene-DOSB 2020'!H61*$BC63</f>
        <v>23.099999999999998</v>
      </c>
      <c r="AL63" s="7">
        <f>'Erwachsene-DOSB 2020'!I61*$BC63</f>
        <v>26.599999999999998</v>
      </c>
      <c r="AM63" s="9">
        <f>'Erwachsene-DOSB 2020'!J61*$BC63</f>
        <v>29.4</v>
      </c>
      <c r="AN63" s="6">
        <f>'Erwachsene-DOSB 2020'!K61*$BC63</f>
        <v>22.75</v>
      </c>
      <c r="AO63" s="7">
        <f>'Erwachsene-DOSB 2020'!L61*$BC63</f>
        <v>26.25</v>
      </c>
      <c r="AP63" s="9">
        <f>'Erwachsene-DOSB 2020'!M61*$BC63</f>
        <v>29.049999999999997</v>
      </c>
      <c r="AQ63" s="6">
        <f>'Erwachsene-DOSB 2020'!N61*$BC63</f>
        <v>21</v>
      </c>
      <c r="AR63" s="7">
        <f>'Erwachsene-DOSB 2020'!O61*$BC63</f>
        <v>24.5</v>
      </c>
      <c r="AS63" s="9">
        <f>'Erwachsene-DOSB 2020'!P61*$BC63</f>
        <v>28</v>
      </c>
      <c r="AT63" s="6">
        <f>'Erwachsene-DOSB 2020'!Q61*$BC63</f>
        <v>19.95</v>
      </c>
      <c r="AU63" s="7">
        <f>'Erwachsene-DOSB 2020'!R61*$BC63</f>
        <v>23.45</v>
      </c>
      <c r="AV63" s="9">
        <f>'Erwachsene-DOSB 2020'!S61*$BC63</f>
        <v>26.95</v>
      </c>
      <c r="AW63" s="6">
        <f>'Erwachsene-DOSB 2020'!T61*$BC63</f>
        <v>19.599999999999998</v>
      </c>
      <c r="AX63" s="7">
        <f>'Erwachsene-DOSB 2020'!U61*$BC63</f>
        <v>23.099999999999998</v>
      </c>
      <c r="AY63" s="9">
        <f>'Erwachsene-DOSB 2020'!V61*$BC63</f>
        <v>26.599999999999998</v>
      </c>
      <c r="AZ63" s="180"/>
      <c r="BA63" s="181"/>
      <c r="BC63" s="587">
        <v>0.7</v>
      </c>
      <c r="BD63" s="523" t="s">
        <v>446</v>
      </c>
    </row>
    <row r="64" spans="1:57" ht="18.600000000000001" customHeight="1" x14ac:dyDescent="0.2">
      <c r="A64" s="902"/>
      <c r="B64"/>
      <c r="C64" s="1050"/>
      <c r="D64" s="796"/>
      <c r="E64" s="801" t="s">
        <v>17</v>
      </c>
      <c r="F64" s="793" t="s">
        <v>26</v>
      </c>
      <c r="G64" s="998" t="s">
        <v>96</v>
      </c>
      <c r="H64" s="891"/>
      <c r="I64" s="891"/>
      <c r="J64" s="891"/>
      <c r="K64" s="891"/>
      <c r="L64" s="891"/>
      <c r="M64" s="891"/>
      <c r="N64" s="891"/>
      <c r="O64" s="891"/>
      <c r="P64" s="891"/>
      <c r="Q64" s="891"/>
      <c r="R64" s="891"/>
      <c r="S64" s="891"/>
      <c r="T64" s="891"/>
      <c r="U64" s="891"/>
      <c r="V64" s="891"/>
      <c r="W64" s="891"/>
      <c r="X64" s="892"/>
      <c r="Y64" s="182"/>
      <c r="Z64" s="188"/>
      <c r="AB64" s="902"/>
      <c r="AC64"/>
      <c r="AD64" s="923"/>
      <c r="AE64" s="796"/>
      <c r="AF64" s="801" t="s">
        <v>17</v>
      </c>
      <c r="AG64" s="793" t="s">
        <v>26</v>
      </c>
      <c r="AH64" s="998" t="s">
        <v>219</v>
      </c>
      <c r="AI64" s="891"/>
      <c r="AJ64" s="891"/>
      <c r="AK64" s="891"/>
      <c r="AL64" s="891"/>
      <c r="AM64" s="891"/>
      <c r="AN64" s="891"/>
      <c r="AO64" s="891"/>
      <c r="AP64" s="891"/>
      <c r="AQ64" s="891"/>
      <c r="AR64" s="891"/>
      <c r="AS64" s="891"/>
      <c r="AT64" s="891"/>
      <c r="AU64" s="891"/>
      <c r="AV64" s="891"/>
      <c r="AW64" s="891"/>
      <c r="AX64" s="891"/>
      <c r="AY64" s="892"/>
      <c r="AZ64" s="182"/>
      <c r="BA64" s="188"/>
      <c r="BD64" s="579" t="s">
        <v>609</v>
      </c>
    </row>
    <row r="65" spans="1:56" ht="18.600000000000001" customHeight="1" x14ac:dyDescent="0.2">
      <c r="A65" s="902"/>
      <c r="B65"/>
      <c r="C65" s="1050"/>
      <c r="D65" s="796"/>
      <c r="E65" s="792"/>
      <c r="F65" s="794"/>
      <c r="G65" s="13">
        <f>'Erwachsene-DOSB 2020'!E15*$BC$65</f>
        <v>4.875</v>
      </c>
      <c r="H65" s="12">
        <f>'Erwachsene-DOSB 2020'!F15*$BC$65</f>
        <v>5.25</v>
      </c>
      <c r="I65" s="15">
        <f>'Erwachsene-DOSB 2020'!G15*$BC$65</f>
        <v>5.625</v>
      </c>
      <c r="J65" s="59">
        <f>'Erwachsene-DOSB 2020'!H15*$BC$65</f>
        <v>4.875</v>
      </c>
      <c r="K65" s="12">
        <f>'Erwachsene-DOSB 2020'!I15*$BC$65</f>
        <v>5.25</v>
      </c>
      <c r="L65" s="15">
        <f>'Erwachsene-DOSB 2020'!J15*$BC$65</f>
        <v>5.625</v>
      </c>
      <c r="M65" s="59">
        <f>'Erwachsene-DOSB 2020'!K15*$BC$65</f>
        <v>4.875</v>
      </c>
      <c r="N65" s="12">
        <f>'Erwachsene-DOSB 2020'!L15*$BC$65</f>
        <v>5.25</v>
      </c>
      <c r="O65" s="15">
        <f>'Erwachsene-DOSB 2020'!M15*$BC$65</f>
        <v>5.625</v>
      </c>
      <c r="P65" s="59">
        <f>'Erwachsene-DOSB 2020'!N15*$BC$65</f>
        <v>4.6875</v>
      </c>
      <c r="Q65" s="12">
        <f>'Erwachsene-DOSB 2020'!O15*$BC$65</f>
        <v>5.0625</v>
      </c>
      <c r="R65" s="283">
        <f>'Erwachsene-DOSB 2020'!P15*$BC$65</f>
        <v>5.4375</v>
      </c>
      <c r="S65" s="281">
        <f>'Erwachsene-DOSB 2020'!Q15*$BC$65</f>
        <v>4.5</v>
      </c>
      <c r="T65" s="282">
        <f>'Erwachsene-DOSB 2020'!R15*$BC$65</f>
        <v>4.875</v>
      </c>
      <c r="U65" s="283">
        <f>'Erwachsene-DOSB 2020'!S15*$BC$65</f>
        <v>5.25</v>
      </c>
      <c r="V65" s="281">
        <f>'Erwachsene-DOSB 2020'!T15*$BC$65</f>
        <v>4.125</v>
      </c>
      <c r="W65" s="282">
        <f>'Erwachsene-DOSB 2020'!U15*$BC$65</f>
        <v>4.5</v>
      </c>
      <c r="X65" s="283">
        <f>'Erwachsene-DOSB 2020'!V15*$BC$65</f>
        <v>4.875</v>
      </c>
      <c r="Y65" s="182"/>
      <c r="Z65" s="188"/>
      <c r="AB65" s="902"/>
      <c r="AC65"/>
      <c r="AD65" s="1050"/>
      <c r="AE65" s="796"/>
      <c r="AF65" s="792"/>
      <c r="AG65" s="794"/>
      <c r="AH65" s="13">
        <f>'Erwachsene-DOSB 2020'!E48*$BC$65</f>
        <v>5.8125</v>
      </c>
      <c r="AI65" s="12">
        <f>'Erwachsene-DOSB 2020'!F48*$BC$65</f>
        <v>6.1875</v>
      </c>
      <c r="AJ65" s="15">
        <f>'Erwachsene-DOSB 2020'!G48*$BC$65</f>
        <v>6.5625</v>
      </c>
      <c r="AK65" s="59">
        <f>'Erwachsene-DOSB 2020'!H48*$BC$65</f>
        <v>5.8125</v>
      </c>
      <c r="AL65" s="12">
        <f>'Erwachsene-DOSB 2020'!I48*$BC$65</f>
        <v>6.375</v>
      </c>
      <c r="AM65" s="15">
        <f>'Erwachsene-DOSB 2020'!J48*$BC$65</f>
        <v>6.75</v>
      </c>
      <c r="AN65" s="59">
        <f>'Erwachsene-DOSB 2020'!K48*$BC$65</f>
        <v>5.625</v>
      </c>
      <c r="AO65" s="12">
        <f>'Erwachsene-DOSB 2020'!L48*$BC$65</f>
        <v>6.1875</v>
      </c>
      <c r="AP65" s="15">
        <f>'Erwachsene-DOSB 2020'!M48*$BC$65</f>
        <v>6.5625</v>
      </c>
      <c r="AQ65" s="59">
        <f>'Erwachsene-DOSB 2020'!N48*$BC$65</f>
        <v>5.25</v>
      </c>
      <c r="AR65" s="12">
        <f>'Erwachsene-DOSB 2020'!O48*$BC$65</f>
        <v>5.8125</v>
      </c>
      <c r="AS65" s="15">
        <f>'Erwachsene-DOSB 2020'!P48*$BC$65</f>
        <v>6.1875</v>
      </c>
      <c r="AT65" s="59">
        <f>'Erwachsene-DOSB 2020'!Q48*$BC$65</f>
        <v>5.0625</v>
      </c>
      <c r="AU65" s="12">
        <f>'Erwachsene-DOSB 2020'!R48*$BC$65</f>
        <v>5.4375</v>
      </c>
      <c r="AV65" s="15">
        <f>'Erwachsene-DOSB 2020'!S48*$BC$65</f>
        <v>6</v>
      </c>
      <c r="AW65" s="59">
        <f>'Erwachsene-DOSB 2020'!T48*$BC$65</f>
        <v>4.6875</v>
      </c>
      <c r="AX65" s="12">
        <f>'Erwachsene-DOSB 2020'!U48*$BC$65</f>
        <v>5.25</v>
      </c>
      <c r="AY65" s="15">
        <f>'Erwachsene-DOSB 2020'!V48*$BC$65</f>
        <v>5.8125</v>
      </c>
      <c r="AZ65" s="182"/>
      <c r="BA65" s="188"/>
      <c r="BC65" s="143">
        <v>0.75</v>
      </c>
      <c r="BD65" s="146" t="s">
        <v>26</v>
      </c>
    </row>
    <row r="66" spans="1:56" ht="18.600000000000001" customHeight="1" x14ac:dyDescent="0.2">
      <c r="A66" s="902"/>
      <c r="B66"/>
      <c r="C66" s="1050"/>
      <c r="D66" s="796"/>
      <c r="E66" s="106" t="s">
        <v>21</v>
      </c>
      <c r="F66" s="161" t="s">
        <v>27</v>
      </c>
      <c r="G66" s="13">
        <f t="shared" ref="G66:X66" si="4">G65*$BC$66</f>
        <v>8.2874999999999996</v>
      </c>
      <c r="H66" s="12">
        <f t="shared" si="4"/>
        <v>8.9249999999999989</v>
      </c>
      <c r="I66" s="15">
        <f t="shared" si="4"/>
        <v>9.5625</v>
      </c>
      <c r="J66" s="284">
        <f t="shared" si="4"/>
        <v>8.2874999999999996</v>
      </c>
      <c r="K66" s="282">
        <f t="shared" si="4"/>
        <v>8.9249999999999989</v>
      </c>
      <c r="L66" s="283">
        <f t="shared" si="4"/>
        <v>9.5625</v>
      </c>
      <c r="M66" s="284">
        <f t="shared" si="4"/>
        <v>8.2874999999999996</v>
      </c>
      <c r="N66" s="282">
        <f t="shared" si="4"/>
        <v>8.9249999999999989</v>
      </c>
      <c r="O66" s="283">
        <f t="shared" si="4"/>
        <v>9.5625</v>
      </c>
      <c r="P66" s="284">
        <f t="shared" si="4"/>
        <v>7.96875</v>
      </c>
      <c r="Q66" s="282">
        <f t="shared" si="4"/>
        <v>8.6062499999999993</v>
      </c>
      <c r="R66" s="283">
        <f t="shared" si="4"/>
        <v>9.2437500000000004</v>
      </c>
      <c r="S66" s="284">
        <f t="shared" si="4"/>
        <v>7.6499999999999995</v>
      </c>
      <c r="T66" s="282">
        <f t="shared" si="4"/>
        <v>8.2874999999999996</v>
      </c>
      <c r="U66" s="283">
        <f t="shared" si="4"/>
        <v>8.9249999999999989</v>
      </c>
      <c r="V66" s="284">
        <f t="shared" si="4"/>
        <v>7.0125000000000002</v>
      </c>
      <c r="W66" s="282">
        <f t="shared" si="4"/>
        <v>7.6499999999999995</v>
      </c>
      <c r="X66" s="283">
        <f t="shared" si="4"/>
        <v>8.2874999999999996</v>
      </c>
      <c r="Y66" s="182"/>
      <c r="Z66" s="188"/>
      <c r="AB66" s="902"/>
      <c r="AC66"/>
      <c r="AD66" s="1050"/>
      <c r="AE66" s="796"/>
      <c r="AF66" s="106" t="s">
        <v>21</v>
      </c>
      <c r="AG66" s="161" t="s">
        <v>27</v>
      </c>
      <c r="AH66" s="13">
        <f t="shared" ref="AH66:AY66" si="5">AH65*$BC$66</f>
        <v>9.8812499999999996</v>
      </c>
      <c r="AI66" s="12">
        <f t="shared" si="5"/>
        <v>10.518749999999999</v>
      </c>
      <c r="AJ66" s="15">
        <f t="shared" si="5"/>
        <v>11.15625</v>
      </c>
      <c r="AK66" s="13">
        <f t="shared" si="5"/>
        <v>9.8812499999999996</v>
      </c>
      <c r="AL66" s="12">
        <f t="shared" si="5"/>
        <v>10.8375</v>
      </c>
      <c r="AM66" s="15">
        <f t="shared" si="5"/>
        <v>11.475</v>
      </c>
      <c r="AN66" s="13">
        <f t="shared" si="5"/>
        <v>9.5625</v>
      </c>
      <c r="AO66" s="12">
        <f t="shared" si="5"/>
        <v>10.518749999999999</v>
      </c>
      <c r="AP66" s="15">
        <f t="shared" si="5"/>
        <v>11.15625</v>
      </c>
      <c r="AQ66" s="13">
        <f t="shared" si="5"/>
        <v>8.9249999999999989</v>
      </c>
      <c r="AR66" s="12">
        <f>AR65*$BC$66</f>
        <v>9.8812499999999996</v>
      </c>
      <c r="AS66" s="15">
        <f t="shared" si="5"/>
        <v>10.518749999999999</v>
      </c>
      <c r="AT66" s="13">
        <f t="shared" si="5"/>
        <v>8.6062499999999993</v>
      </c>
      <c r="AU66" s="12">
        <f t="shared" si="5"/>
        <v>9.2437500000000004</v>
      </c>
      <c r="AV66" s="15">
        <f t="shared" si="5"/>
        <v>10.199999999999999</v>
      </c>
      <c r="AW66" s="13">
        <f t="shared" si="5"/>
        <v>7.96875</v>
      </c>
      <c r="AX66" s="12">
        <f t="shared" si="5"/>
        <v>8.9249999999999989</v>
      </c>
      <c r="AY66" s="15">
        <f t="shared" si="5"/>
        <v>9.8812499999999996</v>
      </c>
      <c r="AZ66" s="182"/>
      <c r="BA66" s="188"/>
      <c r="BC66" s="145">
        <v>1.7</v>
      </c>
      <c r="BD66" s="146" t="s">
        <v>27</v>
      </c>
    </row>
    <row r="67" spans="1:56" ht="18.600000000000001" customHeight="1" thickBot="1" x14ac:dyDescent="0.25">
      <c r="A67" s="902"/>
      <c r="B67"/>
      <c r="C67" s="1051"/>
      <c r="D67" s="951"/>
      <c r="E67" s="106" t="s">
        <v>22</v>
      </c>
      <c r="F67" s="2" t="s">
        <v>92</v>
      </c>
      <c r="G67" s="13">
        <f>'Erwachsene-DOSB 2020'!E18*$BC$67</f>
        <v>1.1549999999999998</v>
      </c>
      <c r="H67" s="12">
        <f>'Erwachsene-DOSB 2020'!F18*$BC$67</f>
        <v>1.2949999999999999</v>
      </c>
      <c r="I67" s="15">
        <f>'Erwachsene-DOSB 2020'!G18*$BC$67</f>
        <v>1.4349999999999998</v>
      </c>
      <c r="J67" s="59">
        <f>'Erwachsene-DOSB 2020'!H18*$BC$67</f>
        <v>1.1199999999999999</v>
      </c>
      <c r="K67" s="12">
        <f>'Erwachsene-DOSB 2020'!I18*$BC$67</f>
        <v>1.26</v>
      </c>
      <c r="L67" s="15">
        <f>'Erwachsene-DOSB 2020'!J18*$BC$67</f>
        <v>1.4</v>
      </c>
      <c r="M67" s="59">
        <f>'Erwachsene-DOSB 2020'!K18*$BC$67</f>
        <v>1.0499999999999998</v>
      </c>
      <c r="N67" s="12">
        <f>'Erwachsene-DOSB 2020'!L18*$BC$67</f>
        <v>1.19</v>
      </c>
      <c r="O67" s="15">
        <f>'Erwachsene-DOSB 2020'!M18*$BC$67</f>
        <v>1.365</v>
      </c>
      <c r="P67" s="59">
        <f>'Erwachsene-DOSB 2020'!N18*$BC$67</f>
        <v>0.94499999999999995</v>
      </c>
      <c r="Q67" s="12">
        <f>'Erwachsene-DOSB 2020'!O18*$BC$67</f>
        <v>1.1199999999999999</v>
      </c>
      <c r="R67" s="15">
        <f>'Erwachsene-DOSB 2020'!P18*$BC$67</f>
        <v>1.2949999999999999</v>
      </c>
      <c r="S67" s="59">
        <f>'Erwachsene-DOSB 2020'!Q18*$BC$67</f>
        <v>0.875</v>
      </c>
      <c r="T67" s="12">
        <f>'Erwachsene-DOSB 2020'!R18*$BC$67</f>
        <v>1.0499999999999998</v>
      </c>
      <c r="U67" s="15">
        <f>'Erwachsene-DOSB 2020'!S18*$BC$67</f>
        <v>1.26</v>
      </c>
      <c r="V67" s="59">
        <f>'Erwachsene-DOSB 2020'!T18*$BC$67</f>
        <v>0.80499999999999994</v>
      </c>
      <c r="W67" s="12">
        <f>'Erwachsene-DOSB 2020'!U18*$BC$67</f>
        <v>0.97999999999999987</v>
      </c>
      <c r="X67" s="15">
        <f>'Erwachsene-DOSB 2020'!V18*$BC$67</f>
        <v>1.1549999999999998</v>
      </c>
      <c r="Y67" s="186"/>
      <c r="Z67" s="187"/>
      <c r="AB67" s="902"/>
      <c r="AC67"/>
      <c r="AD67" s="1051"/>
      <c r="AE67" s="951"/>
      <c r="AF67" s="106" t="s">
        <v>22</v>
      </c>
      <c r="AG67" s="2" t="s">
        <v>92</v>
      </c>
      <c r="AH67" s="13">
        <f>'Erwachsene-DOSB 2020'!E51*$BC$67</f>
        <v>1.47</v>
      </c>
      <c r="AI67" s="12">
        <f>'Erwachsene-DOSB 2020'!F51*$BC$67</f>
        <v>1.6099999999999999</v>
      </c>
      <c r="AJ67" s="15">
        <f>'Erwachsene-DOSB 2020'!G51*$BC$67</f>
        <v>1.75</v>
      </c>
      <c r="AK67" s="59">
        <f>'Erwachsene-DOSB 2020'!H51*$BC$67</f>
        <v>1.47</v>
      </c>
      <c r="AL67" s="12">
        <f>'Erwachsene-DOSB 2020'!I51*$BC$67</f>
        <v>1.6099999999999999</v>
      </c>
      <c r="AM67" s="15">
        <f>'Erwachsene-DOSB 2020'!J51*$BC$67</f>
        <v>1.75</v>
      </c>
      <c r="AN67" s="59">
        <f>'Erwachsene-DOSB 2020'!K51*$BC$67</f>
        <v>1.4349999999999998</v>
      </c>
      <c r="AO67" s="12">
        <f>'Erwachsene-DOSB 2020'!L51*$BC$67</f>
        <v>1.575</v>
      </c>
      <c r="AP67" s="15">
        <f>'Erwachsene-DOSB 2020'!M51*$BC$67</f>
        <v>1.7150000000000001</v>
      </c>
      <c r="AQ67" s="59">
        <f>'Erwachsene-DOSB 2020'!N51*$BC$67</f>
        <v>1.2949999999999999</v>
      </c>
      <c r="AR67" s="12">
        <f>'Erwachsene-DOSB 2020'!O51*$BC$67</f>
        <v>1.47</v>
      </c>
      <c r="AS67" s="15">
        <f>'Erwachsene-DOSB 2020'!P51*$BC$67</f>
        <v>1.645</v>
      </c>
      <c r="AT67" s="59">
        <f>'Erwachsene-DOSB 2020'!Q51*$BC$67</f>
        <v>1.1549999999999998</v>
      </c>
      <c r="AU67" s="12">
        <f>'Erwachsene-DOSB 2020'!R51*$BC$67</f>
        <v>1.365</v>
      </c>
      <c r="AV67" s="15">
        <f>'Erwachsene-DOSB 2020'!S51*$BC$67</f>
        <v>1.575</v>
      </c>
      <c r="AW67" s="59">
        <f>'Erwachsene-DOSB 2020'!T51*$BC$67</f>
        <v>1.085</v>
      </c>
      <c r="AX67" s="12">
        <f>'Erwachsene-DOSB 2020'!U51*$BC$67</f>
        <v>1.2949999999999999</v>
      </c>
      <c r="AY67" s="15">
        <f>'Erwachsene-DOSB 2020'!V51*$BC$67</f>
        <v>1.5049999999999999</v>
      </c>
      <c r="AZ67" s="186"/>
      <c r="BA67" s="187"/>
      <c r="BC67" s="143">
        <v>0.7</v>
      </c>
      <c r="BD67" s="146" t="s">
        <v>92</v>
      </c>
    </row>
    <row r="68" spans="1:56" ht="18.600000000000001" customHeight="1" x14ac:dyDescent="0.2">
      <c r="A68" s="902"/>
      <c r="B68"/>
      <c r="C68" s="843">
        <v>3</v>
      </c>
      <c r="D68" s="795" t="s">
        <v>66</v>
      </c>
      <c r="E68" s="791" t="s">
        <v>16</v>
      </c>
      <c r="F68" s="822" t="s">
        <v>156</v>
      </c>
      <c r="G68" s="785" t="s">
        <v>195</v>
      </c>
      <c r="H68" s="786"/>
      <c r="I68" s="786"/>
      <c r="J68" s="786"/>
      <c r="K68" s="786"/>
      <c r="L68" s="786"/>
      <c r="M68" s="786"/>
      <c r="N68" s="786"/>
      <c r="O68" s="786"/>
      <c r="P68" s="786"/>
      <c r="Q68" s="786"/>
      <c r="R68" s="786"/>
      <c r="S68" s="786"/>
      <c r="T68" s="786"/>
      <c r="U68" s="787"/>
      <c r="V68" s="788" t="s">
        <v>194</v>
      </c>
      <c r="W68" s="789"/>
      <c r="X68" s="790"/>
      <c r="Y68" s="180"/>
      <c r="Z68" s="181"/>
      <c r="AB68" s="902"/>
      <c r="AC68"/>
      <c r="AD68" s="843">
        <v>3</v>
      </c>
      <c r="AE68" s="795" t="s">
        <v>66</v>
      </c>
      <c r="AF68" s="791" t="s">
        <v>16</v>
      </c>
      <c r="AG68" s="822" t="s">
        <v>156</v>
      </c>
      <c r="AH68" s="785" t="s">
        <v>195</v>
      </c>
      <c r="AI68" s="786"/>
      <c r="AJ68" s="786"/>
      <c r="AK68" s="786"/>
      <c r="AL68" s="786"/>
      <c r="AM68" s="786"/>
      <c r="AN68" s="786"/>
      <c r="AO68" s="786"/>
      <c r="AP68" s="786"/>
      <c r="AQ68" s="786"/>
      <c r="AR68" s="786"/>
      <c r="AS68" s="786"/>
      <c r="AT68" s="786"/>
      <c r="AU68" s="786"/>
      <c r="AV68" s="787"/>
      <c r="AW68" s="788" t="s">
        <v>194</v>
      </c>
      <c r="AX68" s="789"/>
      <c r="AY68" s="790"/>
      <c r="AZ68" s="180"/>
      <c r="BA68" s="181"/>
      <c r="BD68" s="146"/>
    </row>
    <row r="69" spans="1:56" ht="18.600000000000001" customHeight="1" x14ac:dyDescent="0.2">
      <c r="A69" s="902"/>
      <c r="B69"/>
      <c r="C69" s="845"/>
      <c r="D69" s="796"/>
      <c r="E69" s="792"/>
      <c r="F69" s="794"/>
      <c r="G69" s="69">
        <f>'Erwachsene-DOSB 2020'!E21*$BC$69</f>
        <v>34.58</v>
      </c>
      <c r="H69" s="228">
        <f>'Erwachsene-DOSB 2020'!F21*$BC$69</f>
        <v>31.349999999999998</v>
      </c>
      <c r="I69" s="229">
        <f>'Erwachsene-DOSB 2020'!G21*$BC$69</f>
        <v>29.07</v>
      </c>
      <c r="J69" s="230">
        <f>'Erwachsene-DOSB 2020'!H21*$BC$69</f>
        <v>35.15</v>
      </c>
      <c r="K69" s="228">
        <f>'Erwachsene-DOSB 2020'!I21*$BC$69</f>
        <v>31.919999999999998</v>
      </c>
      <c r="L69" s="229">
        <f>'Erwachsene-DOSB 2020'!J21*$BC$69</f>
        <v>29.639999999999997</v>
      </c>
      <c r="M69" s="230">
        <f>'Erwachsene-DOSB 2020'!K21*$BC$69</f>
        <v>35.909999999999997</v>
      </c>
      <c r="N69" s="228">
        <f>'Erwachsene-DOSB 2020'!L21*$BC$69</f>
        <v>32.68</v>
      </c>
      <c r="O69" s="229">
        <f>'Erwachsene-DOSB 2020'!M21*$BC$69</f>
        <v>30.4</v>
      </c>
      <c r="P69" s="230">
        <f>'Erwachsene-DOSB 2020'!N21*$BC$69</f>
        <v>37.24</v>
      </c>
      <c r="Q69" s="228">
        <f>'Erwachsene-DOSB 2020'!O21*$BC$69</f>
        <v>33.82</v>
      </c>
      <c r="R69" s="229">
        <f>'Erwachsene-DOSB 2020'!P21*$BC$69</f>
        <v>31.159999999999997</v>
      </c>
      <c r="S69" s="230">
        <f>'Erwachsene-DOSB 2020'!Q21*$BC$69</f>
        <v>38.76</v>
      </c>
      <c r="T69" s="228">
        <f>'Erwachsene-DOSB 2020'!R21*$BC$69</f>
        <v>35.340000000000003</v>
      </c>
      <c r="U69" s="229">
        <f>'Erwachsene-DOSB 2020'!S21*$BC$69</f>
        <v>32.299999999999997</v>
      </c>
      <c r="V69" s="230">
        <f>'Erwachsene-DOSB 2020'!T21*$BC$69</f>
        <v>20.9</v>
      </c>
      <c r="W69" s="228">
        <f>'Erwachsene-DOSB 2020'!U21*$BC$69</f>
        <v>18.809999999999999</v>
      </c>
      <c r="X69" s="229">
        <f>'Erwachsene-DOSB 2020'!V21*$BC$69</f>
        <v>16.72</v>
      </c>
      <c r="Y69" s="182"/>
      <c r="Z69" s="188"/>
      <c r="AB69" s="902"/>
      <c r="AC69"/>
      <c r="AD69" s="845"/>
      <c r="AE69" s="796"/>
      <c r="AF69" s="792"/>
      <c r="AG69" s="794"/>
      <c r="AH69" s="69">
        <f>'Erwachsene-DOSB 2020'!E54*$BC$69</f>
        <v>30.4</v>
      </c>
      <c r="AI69" s="228">
        <f>'Erwachsene-DOSB 2020'!F54*$BC$69</f>
        <v>27.74</v>
      </c>
      <c r="AJ69" s="229">
        <f>'Erwachsene-DOSB 2020'!G54*$BC$69</f>
        <v>25.08</v>
      </c>
      <c r="AK69" s="230">
        <f>'Erwachsene-DOSB 2020'!H54*$BC$69</f>
        <v>30.02</v>
      </c>
      <c r="AL69" s="228">
        <f>'Erwachsene-DOSB 2020'!I54*$BC$69</f>
        <v>27.36</v>
      </c>
      <c r="AM69" s="229">
        <f>'Erwachsene-DOSB 2020'!J54*$BC$69</f>
        <v>24.7</v>
      </c>
      <c r="AN69" s="230">
        <f>'Erwachsene-DOSB 2020'!K54*$BC$69</f>
        <v>30.97</v>
      </c>
      <c r="AO69" s="228">
        <f>'Erwachsene-DOSB 2020'!L54*$BC$69</f>
        <v>28.12</v>
      </c>
      <c r="AP69" s="229">
        <f>'Erwachsene-DOSB 2020'!M54*$BC$69</f>
        <v>25.27</v>
      </c>
      <c r="AQ69" s="230">
        <f>'Erwachsene-DOSB 2020'!N54*$BC$69</f>
        <v>31.919999999999998</v>
      </c>
      <c r="AR69" s="228">
        <f>'Erwachsene-DOSB 2020'!O54*$BC$69</f>
        <v>28.689999999999998</v>
      </c>
      <c r="AS69" s="229">
        <f>'Erwachsene-DOSB 2020'!P54*$BC$69</f>
        <v>25.84</v>
      </c>
      <c r="AT69" s="230">
        <f>'Erwachsene-DOSB 2020'!Q54*$BC$69</f>
        <v>33.44</v>
      </c>
      <c r="AU69" s="228">
        <f>'Erwachsene-DOSB 2020'!R54*$BC$69</f>
        <v>30.21</v>
      </c>
      <c r="AV69" s="229">
        <f>'Erwachsene-DOSB 2020'!S54*$BC$69</f>
        <v>26.979999999999997</v>
      </c>
      <c r="AW69" s="230">
        <f>'Erwachsene-DOSB 2020'!T54*$BC$69</f>
        <v>18.239999999999998</v>
      </c>
      <c r="AX69" s="228">
        <f>'Erwachsene-DOSB 2020'!U54*$BC$69</f>
        <v>16.529999999999998</v>
      </c>
      <c r="AY69" s="229">
        <f>'Erwachsene-DOSB 2020'!V54*$BC$69</f>
        <v>14.629999999999999</v>
      </c>
      <c r="AZ69" s="182"/>
      <c r="BA69" s="188"/>
      <c r="BC69" s="143">
        <v>1.9</v>
      </c>
      <c r="BD69" s="146" t="s">
        <v>156</v>
      </c>
    </row>
    <row r="70" spans="1:56" ht="18.600000000000001" customHeight="1" x14ac:dyDescent="0.2">
      <c r="A70" s="902"/>
      <c r="B70"/>
      <c r="C70" s="845"/>
      <c r="D70" s="796"/>
      <c r="E70" s="106" t="s">
        <v>17</v>
      </c>
      <c r="F70" s="27" t="s">
        <v>158</v>
      </c>
      <c r="G70" s="69">
        <f>'Erwachsene-DOSB 2020'!E22*$BC$70</f>
        <v>41.3</v>
      </c>
      <c r="H70" s="228">
        <f>'Erwachsene-DOSB 2020'!F22*$BC$70</f>
        <v>33.599999999999994</v>
      </c>
      <c r="I70" s="229">
        <f>'Erwachsene-DOSB 2020'!G22*$BC$70</f>
        <v>25.9</v>
      </c>
      <c r="J70" s="230">
        <f>'Erwachsene-DOSB 2020'!H22*$BC$70</f>
        <v>40.599999999999994</v>
      </c>
      <c r="K70" s="228">
        <f>'Erwachsene-DOSB 2020'!I22*$BC$70</f>
        <v>33.599999999999994</v>
      </c>
      <c r="L70" s="229">
        <f>'Erwachsene-DOSB 2020'!J22*$BC$70</f>
        <v>25.9</v>
      </c>
      <c r="M70" s="230">
        <f>'Erwachsene-DOSB 2020'!K22*$BC$70</f>
        <v>42</v>
      </c>
      <c r="N70" s="228">
        <f>'Erwachsene-DOSB 2020'!L22*$BC$70</f>
        <v>35</v>
      </c>
      <c r="O70" s="229">
        <f>'Erwachsene-DOSB 2020'!M22*$BC$70</f>
        <v>27.299999999999997</v>
      </c>
      <c r="P70" s="230">
        <f>'Erwachsene-DOSB 2020'!N22*$BC$70</f>
        <v>45.5</v>
      </c>
      <c r="Q70" s="228">
        <f>'Erwachsene-DOSB 2020'!O22*$BC$70</f>
        <v>37.099999999999994</v>
      </c>
      <c r="R70" s="229">
        <f>'Erwachsene-DOSB 2020'!P22*$BC$70</f>
        <v>29.4</v>
      </c>
      <c r="S70" s="230">
        <f>'Erwachsene-DOSB 2020'!Q22*$BC$70</f>
        <v>50.4</v>
      </c>
      <c r="T70" s="228">
        <f>'Erwachsene-DOSB 2020'!R22*$BC$70</f>
        <v>40.599999999999994</v>
      </c>
      <c r="U70" s="229">
        <f>'Erwachsene-DOSB 2020'!S22*$BC$70</f>
        <v>30.799999999999997</v>
      </c>
      <c r="V70" s="230">
        <f>'Erwachsene-DOSB 2020'!T22*$BC$70</f>
        <v>56</v>
      </c>
      <c r="W70" s="228">
        <f>'Erwachsene-DOSB 2020'!U22*$BC$70</f>
        <v>44.099999999999994</v>
      </c>
      <c r="X70" s="229">
        <f>'Erwachsene-DOSB 2020'!V22*$BC$70</f>
        <v>32.9</v>
      </c>
      <c r="Y70" s="182"/>
      <c r="Z70" s="188"/>
      <c r="AB70" s="902"/>
      <c r="AC70"/>
      <c r="AD70" s="845"/>
      <c r="AE70" s="796"/>
      <c r="AF70" s="106" t="s">
        <v>17</v>
      </c>
      <c r="AG70" s="27" t="s">
        <v>158</v>
      </c>
      <c r="AH70" s="69">
        <f>'Erwachsene-DOSB 2020'!E55*$BC$70</f>
        <v>39.199999999999996</v>
      </c>
      <c r="AI70" s="228">
        <f>'Erwachsene-DOSB 2020'!F55*$BC$70</f>
        <v>32.199999999999996</v>
      </c>
      <c r="AJ70" s="229">
        <f>'Erwachsene-DOSB 2020'!G55*$BC$70</f>
        <v>24.5</v>
      </c>
      <c r="AK70" s="230">
        <f>'Erwachsene-DOSB 2020'!H55*$BC$70</f>
        <v>37.799999999999997</v>
      </c>
      <c r="AL70" s="228">
        <f>'Erwachsene-DOSB 2020'!I55*$BC$70</f>
        <v>30.799999999999997</v>
      </c>
      <c r="AM70" s="229">
        <f>'Erwachsene-DOSB 2020'!J55*$BC$70</f>
        <v>21.7</v>
      </c>
      <c r="AN70" s="230">
        <f>'Erwachsene-DOSB 2020'!K55*$BC$70</f>
        <v>40.599999999999994</v>
      </c>
      <c r="AO70" s="228">
        <f>'Erwachsene-DOSB 2020'!L55*$BC$70</f>
        <v>32.199999999999996</v>
      </c>
      <c r="AP70" s="229">
        <f>'Erwachsene-DOSB 2020'!M55*$BC$70</f>
        <v>23.099999999999998</v>
      </c>
      <c r="AQ70" s="230">
        <f>'Erwachsene-DOSB 2020'!N55*$BC$70</f>
        <v>44.099999999999994</v>
      </c>
      <c r="AR70" s="228">
        <f>'Erwachsene-DOSB 2020'!O55*$BC$70</f>
        <v>33.599999999999994</v>
      </c>
      <c r="AS70" s="229">
        <f>'Erwachsene-DOSB 2020'!P55*$BC$70</f>
        <v>23.799999999999997</v>
      </c>
      <c r="AT70" s="230">
        <f>'Erwachsene-DOSB 2020'!Q55*$BC$70</f>
        <v>49</v>
      </c>
      <c r="AU70" s="228">
        <f>'Erwachsene-DOSB 2020'!R55*$BC$70</f>
        <v>37.099999999999994</v>
      </c>
      <c r="AV70" s="229">
        <f>'Erwachsene-DOSB 2020'!S55*$BC$70</f>
        <v>25.9</v>
      </c>
      <c r="AW70" s="230">
        <f>'Erwachsene-DOSB 2020'!T55*$BC$70</f>
        <v>53.9</v>
      </c>
      <c r="AX70" s="228">
        <f>'Erwachsene-DOSB 2020'!U55*$BC$70</f>
        <v>41.3</v>
      </c>
      <c r="AY70" s="229">
        <f>'Erwachsene-DOSB 2020'!V55*$BC$70</f>
        <v>26.599999999999998</v>
      </c>
      <c r="AZ70" s="182"/>
      <c r="BA70" s="188"/>
      <c r="BC70" s="143">
        <v>1.4</v>
      </c>
      <c r="BD70" s="146" t="s">
        <v>158</v>
      </c>
    </row>
    <row r="71" spans="1:56" ht="18.600000000000001" customHeight="1" thickBot="1" x14ac:dyDescent="0.25">
      <c r="A71" s="902"/>
      <c r="B71"/>
      <c r="C71" s="845"/>
      <c r="D71" s="796"/>
      <c r="E71" s="106" t="s">
        <v>21</v>
      </c>
      <c r="F71" s="27" t="s">
        <v>157</v>
      </c>
      <c r="G71" s="234">
        <f>'Erwachsene-DOSB 2020'!E23*$BC$71</f>
        <v>31.200000000000003</v>
      </c>
      <c r="H71" s="231">
        <f>'Erwachsene-DOSB 2020'!F23*$BC$71</f>
        <v>28.6</v>
      </c>
      <c r="I71" s="232">
        <f>'Erwachsene-DOSB 2020'!G23*$BC$71</f>
        <v>25.35</v>
      </c>
      <c r="J71" s="233">
        <f>'Erwachsene-DOSB 2020'!H23*$BC$71</f>
        <v>31.85</v>
      </c>
      <c r="K71" s="231">
        <f>'Erwachsene-DOSB 2020'!I23*$BC$71</f>
        <v>28.6</v>
      </c>
      <c r="L71" s="232">
        <f>'Erwachsene-DOSB 2020'!J23*$BC$71</f>
        <v>25.35</v>
      </c>
      <c r="M71" s="233">
        <f>'Erwachsene-DOSB 2020'!K23*$BC$71</f>
        <v>32.5</v>
      </c>
      <c r="N71" s="231">
        <f>'Erwachsene-DOSB 2020'!L23*$BC$71</f>
        <v>29.25</v>
      </c>
      <c r="O71" s="232">
        <f>'Erwachsene-DOSB 2020'!M23*$BC$71</f>
        <v>26</v>
      </c>
      <c r="P71" s="233">
        <f>'Erwachsene-DOSB 2020'!N23*$BC$71</f>
        <v>33.800000000000004</v>
      </c>
      <c r="Q71" s="231">
        <f>'Erwachsene-DOSB 2020'!O23*$BC$71</f>
        <v>30.55</v>
      </c>
      <c r="R71" s="232">
        <f>'Erwachsene-DOSB 2020'!P23*$BC$71</f>
        <v>27.95</v>
      </c>
      <c r="S71" s="233">
        <f>'Erwachsene-DOSB 2020'!Q23*$BC$71</f>
        <v>35.75</v>
      </c>
      <c r="T71" s="231">
        <f>'Erwachsene-DOSB 2020'!R23*$BC$71</f>
        <v>31.85</v>
      </c>
      <c r="U71" s="232">
        <f>'Erwachsene-DOSB 2020'!S23*$BC$71</f>
        <v>28.6</v>
      </c>
      <c r="V71" s="233">
        <f>'Erwachsene-DOSB 2020'!T23*$BC$71</f>
        <v>37.700000000000003</v>
      </c>
      <c r="W71" s="231">
        <f>'Erwachsene-DOSB 2020'!U23*$BC$71</f>
        <v>33.15</v>
      </c>
      <c r="X71" s="232">
        <f>'Erwachsene-DOSB 2020'!V23*$BC$71</f>
        <v>29.25</v>
      </c>
      <c r="Y71" s="186"/>
      <c r="Z71" s="187"/>
      <c r="AB71" s="902"/>
      <c r="AC71"/>
      <c r="AD71" s="845"/>
      <c r="AE71" s="796"/>
      <c r="AF71" s="106" t="s">
        <v>21</v>
      </c>
      <c r="AG71" s="27" t="s">
        <v>157</v>
      </c>
      <c r="AH71" s="69">
        <f>'Erwachsene-DOSB 2020'!E56*$BC$71</f>
        <v>26.650000000000002</v>
      </c>
      <c r="AI71" s="228">
        <f>'Erwachsene-DOSB 2020'!F56*$BC$71</f>
        <v>23.400000000000002</v>
      </c>
      <c r="AJ71" s="229">
        <f>'Erwachsene-DOSB 2020'!G56*$BC$71</f>
        <v>20.150000000000002</v>
      </c>
      <c r="AK71" s="230">
        <f>'Erwachsene-DOSB 2020'!H56*$BC$71</f>
        <v>26</v>
      </c>
      <c r="AL71" s="228">
        <f>'Erwachsene-DOSB 2020'!I56*$BC$71</f>
        <v>22.75</v>
      </c>
      <c r="AM71" s="229">
        <f>'Erwachsene-DOSB 2020'!J56*$BC$71</f>
        <v>19.5</v>
      </c>
      <c r="AN71" s="230">
        <f>'Erwachsene-DOSB 2020'!K56*$BC$71</f>
        <v>27.3</v>
      </c>
      <c r="AO71" s="228">
        <f>'Erwachsene-DOSB 2020'!L56*$BC$71</f>
        <v>23.400000000000002</v>
      </c>
      <c r="AP71" s="229">
        <f>'Erwachsene-DOSB 2020'!M56*$BC$71</f>
        <v>19.5</v>
      </c>
      <c r="AQ71" s="230">
        <f>'Erwachsene-DOSB 2020'!N56*$BC$71</f>
        <v>29.25</v>
      </c>
      <c r="AR71" s="228">
        <f>'Erwachsene-DOSB 2020'!O56*$BC$71</f>
        <v>24.05</v>
      </c>
      <c r="AS71" s="229">
        <f>'Erwachsene-DOSB 2020'!P56*$BC$71</f>
        <v>19.5</v>
      </c>
      <c r="AT71" s="230">
        <f>'Erwachsene-DOSB 2020'!Q56*$BC$71</f>
        <v>31.200000000000003</v>
      </c>
      <c r="AU71" s="228">
        <f>'Erwachsene-DOSB 2020'!R56*$BC$71</f>
        <v>26</v>
      </c>
      <c r="AV71" s="229">
        <f>'Erwachsene-DOSB 2020'!S56*$BC$71</f>
        <v>20.150000000000002</v>
      </c>
      <c r="AW71" s="230">
        <f>'Erwachsene-DOSB 2020'!T56*$BC$71</f>
        <v>34.450000000000003</v>
      </c>
      <c r="AX71" s="228">
        <f>'Erwachsene-DOSB 2020'!U56*$BC$71</f>
        <v>27.95</v>
      </c>
      <c r="AY71" s="229">
        <f>'Erwachsene-DOSB 2020'!V56*$BC$71</f>
        <v>21.45</v>
      </c>
      <c r="AZ71" s="186"/>
      <c r="BA71" s="187"/>
      <c r="BC71" s="143">
        <v>1.3</v>
      </c>
      <c r="BD71" s="146" t="s">
        <v>157</v>
      </c>
    </row>
    <row r="72" spans="1:56" ht="18.600000000000001" customHeight="1" x14ac:dyDescent="0.2">
      <c r="A72" s="902"/>
      <c r="B72"/>
      <c r="C72" s="843">
        <v>4</v>
      </c>
      <c r="D72" s="795" t="s">
        <v>67</v>
      </c>
      <c r="E72" s="601" t="s">
        <v>16</v>
      </c>
      <c r="F72" s="22" t="s">
        <v>20</v>
      </c>
      <c r="G72" s="6">
        <f>'Erwachsene-DOSB 2020'!E25*$BC$72</f>
        <v>0.77</v>
      </c>
      <c r="H72" s="7">
        <f>'Erwachsene-DOSB 2020'!F25*$BC$72</f>
        <v>0.84</v>
      </c>
      <c r="I72" s="9">
        <f>'Erwachsene-DOSB 2020'!G25*$BC$72</f>
        <v>0.90999999999999992</v>
      </c>
      <c r="J72" s="56">
        <f>'Erwachsene-DOSB 2020'!H25*$BC$72</f>
        <v>0.77</v>
      </c>
      <c r="K72" s="7">
        <f>'Erwachsene-DOSB 2020'!I25*$BC$72</f>
        <v>0.84</v>
      </c>
      <c r="L72" s="9">
        <f>'Erwachsene-DOSB 2020'!J25*$BC$72</f>
        <v>0.90999999999999992</v>
      </c>
      <c r="M72" s="56">
        <f>'Erwachsene-DOSB 2020'!K25*$BC$72</f>
        <v>0.73499999999999999</v>
      </c>
      <c r="N72" s="7">
        <f>'Erwachsene-DOSB 2020'!L25*$BC$72</f>
        <v>0.80499999999999994</v>
      </c>
      <c r="O72" s="9">
        <f>'Erwachsene-DOSB 2020'!M25*$BC$72</f>
        <v>0.875</v>
      </c>
      <c r="P72" s="56">
        <f>'Erwachsene-DOSB 2020'!N25*$BC$72</f>
        <v>0.7</v>
      </c>
      <c r="Q72" s="7">
        <f>'Erwachsene-DOSB 2020'!O25*$BC$72</f>
        <v>0.77</v>
      </c>
      <c r="R72" s="9">
        <f>'Erwachsene-DOSB 2020'!P25*$BC$72</f>
        <v>0.84</v>
      </c>
      <c r="S72" s="56">
        <f>'Erwachsene-DOSB 2020'!Q25*$BC$72</f>
        <v>0.66499999999999992</v>
      </c>
      <c r="T72" s="7">
        <f>'Erwachsene-DOSB 2020'!R25*$BC$72</f>
        <v>0.73499999999999999</v>
      </c>
      <c r="U72" s="9">
        <f>'Erwachsene-DOSB 2020'!S25*$BC$72</f>
        <v>0.80499999999999994</v>
      </c>
      <c r="V72" s="56">
        <f>'Erwachsene-DOSB 2020'!T25*$BC$72</f>
        <v>0.63</v>
      </c>
      <c r="W72" s="7">
        <f>'Erwachsene-DOSB 2020'!U25*$BC$72</f>
        <v>0.7</v>
      </c>
      <c r="X72" s="9">
        <f>'Erwachsene-DOSB 2020'!V25*$BC$72</f>
        <v>0.77</v>
      </c>
      <c r="Y72" s="180"/>
      <c r="Z72" s="181"/>
      <c r="AB72" s="902"/>
      <c r="AC72"/>
      <c r="AD72" s="843">
        <v>4</v>
      </c>
      <c r="AE72" s="795" t="s">
        <v>67</v>
      </c>
      <c r="AF72" s="601" t="s">
        <v>16</v>
      </c>
      <c r="AG72" s="22" t="s">
        <v>20</v>
      </c>
      <c r="AH72" s="6">
        <f>'Erwachsene-DOSB 2020'!E58*$BC$72</f>
        <v>0.90999999999999992</v>
      </c>
      <c r="AI72" s="7">
        <f>'Erwachsene-DOSB 2020'!F58*$BC$72</f>
        <v>0.97999999999999987</v>
      </c>
      <c r="AJ72" s="9">
        <f>'Erwachsene-DOSB 2020'!G58*$BC$72</f>
        <v>1.0499999999999998</v>
      </c>
      <c r="AK72" s="56">
        <f>'Erwachsene-DOSB 2020'!H58*$BC$72</f>
        <v>0.94499999999999995</v>
      </c>
      <c r="AL72" s="7">
        <f>'Erwachsene-DOSB 2020'!I58*$BC$72</f>
        <v>1.0149999999999999</v>
      </c>
      <c r="AM72" s="9">
        <f>'Erwachsene-DOSB 2020'!J58*$BC$72</f>
        <v>1.085</v>
      </c>
      <c r="AN72" s="56">
        <f>'Erwachsene-DOSB 2020'!K58*$BC$72</f>
        <v>0.90999999999999992</v>
      </c>
      <c r="AO72" s="7">
        <f>'Erwachsene-DOSB 2020'!L58*$BC$72</f>
        <v>0.97999999999999987</v>
      </c>
      <c r="AP72" s="9">
        <f>'Erwachsene-DOSB 2020'!M58*$BC$72</f>
        <v>1.0499999999999998</v>
      </c>
      <c r="AQ72" s="56">
        <f>'Erwachsene-DOSB 2020'!N58*$BC$72</f>
        <v>0.90999999999999992</v>
      </c>
      <c r="AR72" s="7">
        <f>'Erwachsene-DOSB 2020'!O58*$BC$72</f>
        <v>0.97999999999999987</v>
      </c>
      <c r="AS72" s="9">
        <f>'Erwachsene-DOSB 2020'!P58*$BC$72</f>
        <v>1.0499999999999998</v>
      </c>
      <c r="AT72" s="56">
        <f>'Erwachsene-DOSB 2020'!Q58*$BC$72</f>
        <v>0.875</v>
      </c>
      <c r="AU72" s="7">
        <f>'Erwachsene-DOSB 2020'!R58*$BC$72</f>
        <v>0.94499999999999995</v>
      </c>
      <c r="AV72" s="9">
        <f>'Erwachsene-DOSB 2020'!S58*$BC$72</f>
        <v>1.0149999999999999</v>
      </c>
      <c r="AW72" s="56">
        <f>'Erwachsene-DOSB 2020'!T58*$BC$72</f>
        <v>0.84</v>
      </c>
      <c r="AX72" s="7">
        <f>'Erwachsene-DOSB 2020'!U58*$BC$72</f>
        <v>0.90999999999999992</v>
      </c>
      <c r="AY72" s="9">
        <f>'Erwachsene-DOSB 2020'!V58*$BC$72</f>
        <v>0.97999999999999987</v>
      </c>
      <c r="AZ72" s="180"/>
      <c r="BA72" s="181"/>
      <c r="BC72" s="143">
        <v>0.7</v>
      </c>
      <c r="BD72" s="146" t="s">
        <v>20</v>
      </c>
    </row>
    <row r="73" spans="1:56" ht="18.600000000000001" customHeight="1" thickBot="1" x14ac:dyDescent="0.25">
      <c r="A73" s="902"/>
      <c r="B73"/>
      <c r="C73" s="845"/>
      <c r="D73" s="796"/>
      <c r="E73" s="106" t="s">
        <v>17</v>
      </c>
      <c r="F73" s="27" t="s">
        <v>163</v>
      </c>
      <c r="G73" s="13">
        <f>'Erwachsene-DOSB 2020'!E27*$BC$73</f>
        <v>2.38</v>
      </c>
      <c r="H73" s="12">
        <f>'Erwachsene-DOSB 2020'!F27*$BC$73</f>
        <v>2.59</v>
      </c>
      <c r="I73" s="15">
        <f>'Erwachsene-DOSB 2020'!G27*$BC$73</f>
        <v>2.8</v>
      </c>
      <c r="J73" s="59">
        <f>'Erwachsene-DOSB 2020'!H27*$BC$73</f>
        <v>2.38</v>
      </c>
      <c r="K73" s="12">
        <f>'Erwachsene-DOSB 2020'!I27*$BC$73</f>
        <v>2.59</v>
      </c>
      <c r="L73" s="15">
        <f>'Erwachsene-DOSB 2020'!J27*$BC$73</f>
        <v>2.8</v>
      </c>
      <c r="M73" s="59">
        <f>'Erwachsene-DOSB 2020'!K27*$BC$73</f>
        <v>2.3099999999999996</v>
      </c>
      <c r="N73" s="12">
        <f>'Erwachsene-DOSB 2020'!L27*$BC$73</f>
        <v>2.52</v>
      </c>
      <c r="O73" s="15">
        <f>'Erwachsene-DOSB 2020'!M27*$BC$73</f>
        <v>2.73</v>
      </c>
      <c r="P73" s="59">
        <f>'Erwachsene-DOSB 2020'!N27*$BC$73</f>
        <v>2.2399999999999998</v>
      </c>
      <c r="Q73" s="12">
        <f>'Erwachsene-DOSB 2020'!O27*$BC$73</f>
        <v>2.4499999999999997</v>
      </c>
      <c r="R73" s="15">
        <f>'Erwachsene-DOSB 2020'!P27*$BC$73</f>
        <v>2.6599999999999997</v>
      </c>
      <c r="S73" s="59">
        <f>'Erwachsene-DOSB 2020'!Q27*$BC$73</f>
        <v>2.17</v>
      </c>
      <c r="T73" s="12">
        <f>'Erwachsene-DOSB 2020'!R27*$BC$73</f>
        <v>2.38</v>
      </c>
      <c r="U73" s="15">
        <f>'Erwachsene-DOSB 2020'!S27*$BC$73</f>
        <v>2.59</v>
      </c>
      <c r="V73" s="59">
        <f>'Erwachsene-DOSB 2020'!T27*$BC$73</f>
        <v>2.0999999999999996</v>
      </c>
      <c r="W73" s="12">
        <f>'Erwachsene-DOSB 2020'!U27*$BC$73</f>
        <v>2.3099999999999996</v>
      </c>
      <c r="X73" s="15">
        <f>'Erwachsene-DOSB 2020'!V27*$BC$73</f>
        <v>2.52</v>
      </c>
      <c r="Y73" s="182"/>
      <c r="Z73" s="188"/>
      <c r="AB73" s="902"/>
      <c r="AC73"/>
      <c r="AD73" s="845"/>
      <c r="AE73" s="796"/>
      <c r="AF73" s="106" t="s">
        <v>17</v>
      </c>
      <c r="AG73" s="27" t="s">
        <v>163</v>
      </c>
      <c r="AH73" s="13">
        <f>'Erwachsene-DOSB 2020'!E60*$BC$73</f>
        <v>3.15</v>
      </c>
      <c r="AI73" s="12">
        <f>'Erwachsene-DOSB 2020'!F60*$BC$73</f>
        <v>3.36</v>
      </c>
      <c r="AJ73" s="15">
        <f>'Erwachsene-DOSB 2020'!G60*$BC$73</f>
        <v>3.5699999999999994</v>
      </c>
      <c r="AK73" s="59">
        <f>'Erwachsene-DOSB 2020'!H60*$BC$73</f>
        <v>3.08</v>
      </c>
      <c r="AL73" s="12">
        <f>'Erwachsene-DOSB 2020'!I60*$BC$73</f>
        <v>3.29</v>
      </c>
      <c r="AM73" s="15">
        <f>'Erwachsene-DOSB 2020'!J60*$BC$73</f>
        <v>3.5</v>
      </c>
      <c r="AN73" s="59">
        <f>'Erwachsene-DOSB 2020'!K60*$BC$73</f>
        <v>3.01</v>
      </c>
      <c r="AO73" s="12">
        <f>'Erwachsene-DOSB 2020'!L60*$BC$73</f>
        <v>3.2199999999999998</v>
      </c>
      <c r="AP73" s="15">
        <f>'Erwachsene-DOSB 2020'!M60*$BC$73</f>
        <v>3.43</v>
      </c>
      <c r="AQ73" s="59">
        <f>'Erwachsene-DOSB 2020'!N60*$BC$73</f>
        <v>2.94</v>
      </c>
      <c r="AR73" s="12">
        <f>'Erwachsene-DOSB 2020'!O60*$BC$73</f>
        <v>3.15</v>
      </c>
      <c r="AS73" s="15">
        <f>'Erwachsene-DOSB 2020'!P60*$BC$73</f>
        <v>3.36</v>
      </c>
      <c r="AT73" s="59">
        <f>'Erwachsene-DOSB 2020'!Q60*$BC$73</f>
        <v>2.8699999999999997</v>
      </c>
      <c r="AU73" s="12">
        <f>'Erwachsene-DOSB 2020'!R60*$BC$73</f>
        <v>3.08</v>
      </c>
      <c r="AV73" s="740">
        <f>'Erwachsene-DOSB 2020'!S60*$BC$73</f>
        <v>3.29</v>
      </c>
      <c r="AW73" s="59">
        <f>'Erwachsene-DOSB 2020'!T60*$BC$73</f>
        <v>2.73</v>
      </c>
      <c r="AX73" s="12">
        <f>'Erwachsene-DOSB 2020'!U60*$BC$73</f>
        <v>3.01</v>
      </c>
      <c r="AY73" s="740">
        <f>'Erwachsene-DOSB 2020'!V60*$BC$73</f>
        <v>3.2199999999999998</v>
      </c>
      <c r="AZ73" s="182"/>
      <c r="BA73" s="188"/>
      <c r="BC73" s="143">
        <v>0.7</v>
      </c>
      <c r="BD73" s="146" t="s">
        <v>163</v>
      </c>
    </row>
    <row r="74" spans="1:56" s="158" customFormat="1" ht="22.5" customHeight="1" x14ac:dyDescent="0.2">
      <c r="A74" s="902"/>
      <c r="C74" s="923"/>
      <c r="D74" s="796"/>
      <c r="E74" s="1054" t="s">
        <v>21</v>
      </c>
      <c r="F74" s="800" t="s">
        <v>159</v>
      </c>
      <c r="G74" s="995" t="s">
        <v>426</v>
      </c>
      <c r="H74" s="889"/>
      <c r="I74" s="889"/>
      <c r="J74" s="889"/>
      <c r="K74" s="889"/>
      <c r="L74" s="889"/>
      <c r="M74" s="889"/>
      <c r="N74" s="889"/>
      <c r="O74" s="889"/>
      <c r="P74" s="889"/>
      <c r="Q74" s="889"/>
      <c r="R74" s="889"/>
      <c r="S74" s="889"/>
      <c r="T74" s="889"/>
      <c r="U74" s="890"/>
      <c r="V74" s="889" t="s">
        <v>425</v>
      </c>
      <c r="W74" s="889"/>
      <c r="X74" s="890"/>
      <c r="Y74" s="180"/>
      <c r="Z74" s="181"/>
      <c r="AB74" s="902"/>
      <c r="AD74" s="923"/>
      <c r="AE74" s="796"/>
      <c r="AF74" s="1054" t="s">
        <v>21</v>
      </c>
      <c r="AG74" s="800" t="s">
        <v>159</v>
      </c>
      <c r="AH74" s="995" t="s">
        <v>426</v>
      </c>
      <c r="AI74" s="889"/>
      <c r="AJ74" s="889"/>
      <c r="AK74" s="889"/>
      <c r="AL74" s="889"/>
      <c r="AM74" s="889"/>
      <c r="AN74" s="889"/>
      <c r="AO74" s="889"/>
      <c r="AP74" s="889"/>
      <c r="AQ74" s="889"/>
      <c r="AR74" s="889"/>
      <c r="AS74" s="889"/>
      <c r="AT74" s="889"/>
      <c r="AU74" s="889"/>
      <c r="AV74" s="890"/>
      <c r="AW74" s="889" t="s">
        <v>425</v>
      </c>
      <c r="AX74" s="889"/>
      <c r="AY74" s="890"/>
      <c r="AZ74" s="180"/>
      <c r="BA74" s="181"/>
      <c r="BC74" s="153"/>
      <c r="BD74" s="148"/>
    </row>
    <row r="75" spans="1:56" s="158" customFormat="1" ht="22.5" customHeight="1" x14ac:dyDescent="0.2">
      <c r="A75" s="902"/>
      <c r="C75" s="923"/>
      <c r="D75" s="796"/>
      <c r="E75" s="970"/>
      <c r="F75" s="794"/>
      <c r="G75" s="42">
        <v>10</v>
      </c>
      <c r="H75" s="43">
        <v>15</v>
      </c>
      <c r="I75" s="135">
        <v>20</v>
      </c>
      <c r="J75" s="42">
        <v>10</v>
      </c>
      <c r="K75" s="43">
        <v>15</v>
      </c>
      <c r="L75" s="135">
        <v>20</v>
      </c>
      <c r="M75" s="42">
        <v>10</v>
      </c>
      <c r="N75" s="43">
        <v>15</v>
      </c>
      <c r="O75" s="135">
        <v>20</v>
      </c>
      <c r="P75" s="42">
        <v>10</v>
      </c>
      <c r="Q75" s="43">
        <v>15</v>
      </c>
      <c r="R75" s="135">
        <v>20</v>
      </c>
      <c r="S75" s="42">
        <v>10</v>
      </c>
      <c r="T75" s="43">
        <v>15</v>
      </c>
      <c r="U75" s="135">
        <v>20</v>
      </c>
      <c r="V75" s="42">
        <v>10</v>
      </c>
      <c r="W75" s="43">
        <v>15</v>
      </c>
      <c r="X75" s="135">
        <v>20</v>
      </c>
      <c r="Y75" s="182"/>
      <c r="Z75" s="188"/>
      <c r="AB75" s="902"/>
      <c r="AD75" s="923"/>
      <c r="AE75" s="796"/>
      <c r="AF75" s="970"/>
      <c r="AG75" s="794"/>
      <c r="AH75" s="42">
        <v>10</v>
      </c>
      <c r="AI75" s="43">
        <v>15</v>
      </c>
      <c r="AJ75" s="135">
        <v>20</v>
      </c>
      <c r="AK75" s="42">
        <v>10</v>
      </c>
      <c r="AL75" s="43">
        <v>15</v>
      </c>
      <c r="AM75" s="135">
        <v>20</v>
      </c>
      <c r="AN75" s="42">
        <v>10</v>
      </c>
      <c r="AO75" s="43">
        <v>15</v>
      </c>
      <c r="AP75" s="135">
        <v>20</v>
      </c>
      <c r="AQ75" s="42">
        <v>10</v>
      </c>
      <c r="AR75" s="43">
        <v>15</v>
      </c>
      <c r="AS75" s="135">
        <v>20</v>
      </c>
      <c r="AT75" s="42">
        <v>10</v>
      </c>
      <c r="AU75" s="43">
        <v>15</v>
      </c>
      <c r="AV75" s="135">
        <v>20</v>
      </c>
      <c r="AW75" s="42">
        <v>10</v>
      </c>
      <c r="AX75" s="43">
        <v>15</v>
      </c>
      <c r="AY75" s="135">
        <v>20</v>
      </c>
      <c r="AZ75" s="182"/>
      <c r="BA75" s="188"/>
      <c r="BC75" s="153"/>
      <c r="BD75" s="148"/>
    </row>
    <row r="76" spans="1:56" s="158" customFormat="1" ht="21.2" customHeight="1" thickBot="1" x14ac:dyDescent="0.25">
      <c r="A76" s="902"/>
      <c r="C76" s="950"/>
      <c r="D76" s="951"/>
      <c r="E76" s="107" t="s">
        <v>21</v>
      </c>
      <c r="F76" s="16" t="s">
        <v>432</v>
      </c>
      <c r="G76" s="563" t="s">
        <v>433</v>
      </c>
      <c r="H76" s="199" t="s">
        <v>434</v>
      </c>
      <c r="I76" s="200" t="s">
        <v>435</v>
      </c>
      <c r="J76" s="563" t="s">
        <v>433</v>
      </c>
      <c r="K76" s="199" t="s">
        <v>434</v>
      </c>
      <c r="L76" s="200" t="s">
        <v>435</v>
      </c>
      <c r="M76" s="563" t="s">
        <v>433</v>
      </c>
      <c r="N76" s="199" t="s">
        <v>434</v>
      </c>
      <c r="O76" s="200" t="s">
        <v>435</v>
      </c>
      <c r="P76" s="563" t="s">
        <v>433</v>
      </c>
      <c r="Q76" s="199" t="s">
        <v>434</v>
      </c>
      <c r="R76" s="200" t="s">
        <v>435</v>
      </c>
      <c r="S76" s="563" t="s">
        <v>433</v>
      </c>
      <c r="T76" s="199" t="s">
        <v>434</v>
      </c>
      <c r="U76" s="200" t="s">
        <v>435</v>
      </c>
      <c r="V76" s="563" t="s">
        <v>433</v>
      </c>
      <c r="W76" s="199" t="s">
        <v>434</v>
      </c>
      <c r="X76" s="200" t="s">
        <v>435</v>
      </c>
      <c r="Y76" s="186"/>
      <c r="Z76" s="187"/>
      <c r="AB76" s="902"/>
      <c r="AD76" s="923"/>
      <c r="AE76" s="796"/>
      <c r="AF76" s="140" t="s">
        <v>21</v>
      </c>
      <c r="AG76" s="159" t="s">
        <v>432</v>
      </c>
      <c r="AH76" s="11" t="s">
        <v>433</v>
      </c>
      <c r="AI76" s="3" t="s">
        <v>434</v>
      </c>
      <c r="AJ76" s="4" t="s">
        <v>435</v>
      </c>
      <c r="AK76" s="11" t="s">
        <v>433</v>
      </c>
      <c r="AL76" s="3" t="s">
        <v>434</v>
      </c>
      <c r="AM76" s="4" t="s">
        <v>435</v>
      </c>
      <c r="AN76" s="11" t="s">
        <v>433</v>
      </c>
      <c r="AO76" s="3" t="s">
        <v>434</v>
      </c>
      <c r="AP76" s="4" t="s">
        <v>435</v>
      </c>
      <c r="AQ76" s="11" t="s">
        <v>433</v>
      </c>
      <c r="AR76" s="3" t="s">
        <v>434</v>
      </c>
      <c r="AS76" s="4" t="s">
        <v>435</v>
      </c>
      <c r="AT76" s="11" t="s">
        <v>433</v>
      </c>
      <c r="AU76" s="3" t="s">
        <v>434</v>
      </c>
      <c r="AV76" s="4" t="s">
        <v>435</v>
      </c>
      <c r="AW76" s="11" t="s">
        <v>433</v>
      </c>
      <c r="AX76" s="3" t="s">
        <v>434</v>
      </c>
      <c r="AY76" s="4" t="s">
        <v>435</v>
      </c>
      <c r="AZ76" s="186"/>
      <c r="BA76" s="187"/>
      <c r="BC76" s="153"/>
      <c r="BD76" s="146"/>
    </row>
    <row r="77" spans="1:56" ht="18.75" thickBot="1" x14ac:dyDescent="0.3">
      <c r="A77" s="853" t="s">
        <v>495</v>
      </c>
      <c r="B77"/>
      <c r="C77" s="944" t="s">
        <v>51</v>
      </c>
      <c r="D77" s="945"/>
      <c r="E77" s="946"/>
      <c r="F77" s="946"/>
      <c r="G77" s="946" t="s">
        <v>616</v>
      </c>
      <c r="H77" s="946"/>
      <c r="I77" s="946"/>
      <c r="J77" s="946"/>
      <c r="K77" s="946"/>
      <c r="L77" s="946"/>
      <c r="M77" s="946"/>
      <c r="N77" s="946"/>
      <c r="O77" s="946"/>
      <c r="P77" s="946"/>
      <c r="Q77" s="946"/>
      <c r="R77" s="936" t="s">
        <v>52</v>
      </c>
      <c r="S77" s="936"/>
      <c r="T77" s="936"/>
      <c r="U77" s="936"/>
      <c r="V77" s="936"/>
      <c r="W77" s="936"/>
      <c r="X77" s="936"/>
      <c r="Y77" s="937" t="s">
        <v>53</v>
      </c>
      <c r="Z77" s="938"/>
      <c r="AB77" s="853" t="s">
        <v>495</v>
      </c>
      <c r="AC77"/>
      <c r="AD77" s="905" t="s">
        <v>51</v>
      </c>
      <c r="AE77" s="906"/>
      <c r="AF77" s="907"/>
      <c r="AG77" s="907"/>
      <c r="AH77" s="907" t="s">
        <v>616</v>
      </c>
      <c r="AI77" s="907"/>
      <c r="AJ77" s="907"/>
      <c r="AK77" s="907"/>
      <c r="AL77" s="907"/>
      <c r="AM77" s="907"/>
      <c r="AN77" s="907"/>
      <c r="AO77" s="907"/>
      <c r="AP77" s="907"/>
      <c r="AQ77" s="907"/>
      <c r="AR77" s="907"/>
      <c r="AS77" s="908" t="s">
        <v>52</v>
      </c>
      <c r="AT77" s="908"/>
      <c r="AU77" s="908"/>
      <c r="AV77" s="908"/>
      <c r="AW77" s="908"/>
      <c r="AX77" s="908"/>
      <c r="AY77" s="908"/>
      <c r="AZ77" s="802" t="s">
        <v>53</v>
      </c>
      <c r="BA77" s="803"/>
    </row>
    <row r="78" spans="1:56" ht="13.5" thickBot="1" x14ac:dyDescent="0.25">
      <c r="A78" s="853"/>
      <c r="B78"/>
      <c r="C78" s="914" t="s">
        <v>585</v>
      </c>
      <c r="D78" s="915"/>
      <c r="E78" s="915"/>
      <c r="F78" s="915"/>
      <c r="G78" s="915"/>
      <c r="H78" s="915"/>
      <c r="I78" s="916"/>
      <c r="J78" s="917" t="s">
        <v>68</v>
      </c>
      <c r="K78" s="918"/>
      <c r="L78" s="918"/>
      <c r="M78" s="918"/>
      <c r="N78" s="918"/>
      <c r="O78" s="918"/>
      <c r="P78" s="918"/>
      <c r="Q78" s="919"/>
      <c r="R78" s="920" t="s">
        <v>69</v>
      </c>
      <c r="S78" s="921"/>
      <c r="T78" s="921"/>
      <c r="U78" s="921"/>
      <c r="V78" s="921"/>
      <c r="W78" s="921"/>
      <c r="X78" s="922"/>
      <c r="Y78" s="75" t="s">
        <v>70</v>
      </c>
      <c r="Z78" s="76"/>
      <c r="AB78" s="853"/>
      <c r="AC78"/>
      <c r="AD78" s="914" t="s">
        <v>585</v>
      </c>
      <c r="AE78" s="915"/>
      <c r="AF78" s="915"/>
      <c r="AG78" s="915"/>
      <c r="AH78" s="915"/>
      <c r="AI78" s="915"/>
      <c r="AJ78" s="916"/>
      <c r="AK78" s="917" t="s">
        <v>68</v>
      </c>
      <c r="AL78" s="918"/>
      <c r="AM78" s="918"/>
      <c r="AN78" s="918"/>
      <c r="AO78" s="918"/>
      <c r="AP78" s="918"/>
      <c r="AQ78" s="918"/>
      <c r="AR78" s="919"/>
      <c r="AS78" s="920" t="s">
        <v>69</v>
      </c>
      <c r="AT78" s="921"/>
      <c r="AU78" s="921"/>
      <c r="AV78" s="921"/>
      <c r="AW78" s="921"/>
      <c r="AX78" s="921"/>
      <c r="AY78" s="922"/>
      <c r="AZ78" s="75" t="s">
        <v>70</v>
      </c>
      <c r="BA78" s="76"/>
    </row>
    <row r="79" spans="1:56" ht="15" customHeight="1" thickBot="1" x14ac:dyDescent="0.3">
      <c r="A79" s="853"/>
      <c r="B79" s="44"/>
      <c r="C79" s="909" t="s">
        <v>71</v>
      </c>
      <c r="D79" s="910"/>
      <c r="E79" s="910"/>
      <c r="F79" s="910"/>
      <c r="G79" s="910"/>
      <c r="H79" s="910"/>
      <c r="I79" s="77"/>
      <c r="J79" s="911"/>
      <c r="K79" s="912"/>
      <c r="L79" s="912"/>
      <c r="M79" s="912"/>
      <c r="N79" s="912"/>
      <c r="O79" s="912"/>
      <c r="P79" s="912"/>
      <c r="Q79" s="913"/>
      <c r="R79" s="898" t="s">
        <v>72</v>
      </c>
      <c r="S79" s="899"/>
      <c r="T79" s="810"/>
      <c r="U79" s="810"/>
      <c r="V79" s="810"/>
      <c r="W79" s="810"/>
      <c r="X79" s="811"/>
      <c r="Y79" s="75" t="s">
        <v>73</v>
      </c>
      <c r="Z79" s="78" t="s">
        <v>54</v>
      </c>
      <c r="AB79" s="853"/>
      <c r="AC79" s="44"/>
      <c r="AD79" s="939" t="s">
        <v>71</v>
      </c>
      <c r="AE79" s="910"/>
      <c r="AF79" s="910"/>
      <c r="AG79" s="910"/>
      <c r="AH79" s="910"/>
      <c r="AI79" s="910"/>
      <c r="AJ79" s="77"/>
      <c r="AK79" s="911"/>
      <c r="AL79" s="912"/>
      <c r="AM79" s="912"/>
      <c r="AN79" s="912"/>
      <c r="AO79" s="912"/>
      <c r="AP79" s="912"/>
      <c r="AQ79" s="912"/>
      <c r="AR79" s="913"/>
      <c r="AS79" s="898" t="s">
        <v>72</v>
      </c>
      <c r="AT79" s="899"/>
      <c r="AU79" s="810"/>
      <c r="AV79" s="810"/>
      <c r="AW79" s="810"/>
      <c r="AX79" s="810"/>
      <c r="AY79" s="811"/>
      <c r="AZ79" s="75" t="s">
        <v>73</v>
      </c>
      <c r="BA79" s="78" t="s">
        <v>54</v>
      </c>
    </row>
    <row r="80" spans="1:56" ht="13.5" thickBot="1" x14ac:dyDescent="0.25">
      <c r="A80" s="853"/>
      <c r="B80"/>
      <c r="C80" s="812" t="s">
        <v>74</v>
      </c>
      <c r="D80" s="813"/>
      <c r="E80" s="813"/>
      <c r="F80" s="813"/>
      <c r="G80" s="813"/>
      <c r="H80" s="813"/>
      <c r="I80" s="77"/>
      <c r="J80" s="807"/>
      <c r="K80" s="808"/>
      <c r="L80" s="808"/>
      <c r="M80" s="808"/>
      <c r="N80" s="808"/>
      <c r="O80" s="808"/>
      <c r="P80" s="808"/>
      <c r="Q80" s="809"/>
      <c r="R80" s="898" t="s">
        <v>75</v>
      </c>
      <c r="S80" s="899"/>
      <c r="T80" s="810"/>
      <c r="U80" s="810"/>
      <c r="V80" s="810"/>
      <c r="W80" s="810"/>
      <c r="X80" s="811"/>
      <c r="Y80" s="75" t="s">
        <v>76</v>
      </c>
      <c r="Z80" s="79"/>
      <c r="AB80" s="853"/>
      <c r="AC80"/>
      <c r="AD80" s="812" t="s">
        <v>74</v>
      </c>
      <c r="AE80" s="813"/>
      <c r="AF80" s="813"/>
      <c r="AG80" s="813"/>
      <c r="AH80" s="813"/>
      <c r="AI80" s="813"/>
      <c r="AJ80" s="77"/>
      <c r="AK80" s="807"/>
      <c r="AL80" s="808"/>
      <c r="AM80" s="808"/>
      <c r="AN80" s="808"/>
      <c r="AO80" s="808"/>
      <c r="AP80" s="808"/>
      <c r="AQ80" s="808"/>
      <c r="AR80" s="809"/>
      <c r="AS80" s="898" t="s">
        <v>75</v>
      </c>
      <c r="AT80" s="899"/>
      <c r="AU80" s="810"/>
      <c r="AV80" s="810"/>
      <c r="AW80" s="810"/>
      <c r="AX80" s="810"/>
      <c r="AY80" s="811"/>
      <c r="AZ80" s="75" t="s">
        <v>76</v>
      </c>
      <c r="BA80" s="79"/>
    </row>
    <row r="81" spans="1:53" ht="13.5" thickBot="1" x14ac:dyDescent="0.25">
      <c r="A81" s="853"/>
      <c r="B81"/>
      <c r="C81" s="812" t="s">
        <v>518</v>
      </c>
      <c r="D81" s="813"/>
      <c r="E81" s="813"/>
      <c r="F81" s="813"/>
      <c r="G81" s="813"/>
      <c r="H81" s="813"/>
      <c r="I81" s="77"/>
      <c r="J81" s="814"/>
      <c r="K81" s="815"/>
      <c r="L81" s="815"/>
      <c r="M81" s="815"/>
      <c r="N81" s="815"/>
      <c r="O81" s="815"/>
      <c r="P81" s="815"/>
      <c r="Q81" s="816"/>
      <c r="R81" s="898" t="s">
        <v>77</v>
      </c>
      <c r="S81" s="899"/>
      <c r="T81" s="810"/>
      <c r="U81" s="810"/>
      <c r="V81" s="810"/>
      <c r="W81" s="810"/>
      <c r="X81" s="811"/>
      <c r="Y81" s="75" t="s">
        <v>78</v>
      </c>
      <c r="Z81" s="79"/>
      <c r="AB81" s="853"/>
      <c r="AC81"/>
      <c r="AD81" s="812" t="s">
        <v>518</v>
      </c>
      <c r="AE81" s="813"/>
      <c r="AF81" s="813"/>
      <c r="AG81" s="813"/>
      <c r="AH81" s="813"/>
      <c r="AI81" s="813"/>
      <c r="AJ81" s="77"/>
      <c r="AK81" s="814"/>
      <c r="AL81" s="815"/>
      <c r="AM81" s="815"/>
      <c r="AN81" s="815"/>
      <c r="AO81" s="815"/>
      <c r="AP81" s="815"/>
      <c r="AQ81" s="815"/>
      <c r="AR81" s="816"/>
      <c r="AS81" s="898" t="s">
        <v>77</v>
      </c>
      <c r="AT81" s="899"/>
      <c r="AU81" s="810"/>
      <c r="AV81" s="810"/>
      <c r="AW81" s="810"/>
      <c r="AX81" s="810"/>
      <c r="AY81" s="811"/>
      <c r="AZ81" s="75" t="s">
        <v>78</v>
      </c>
      <c r="BA81" s="79"/>
    </row>
    <row r="82" spans="1:53" ht="13.5" thickBot="1" x14ac:dyDescent="0.25">
      <c r="A82" s="853"/>
      <c r="B82"/>
      <c r="C82" s="841" t="s">
        <v>586</v>
      </c>
      <c r="D82" s="813"/>
      <c r="E82" s="813"/>
      <c r="F82" s="813"/>
      <c r="G82" s="813"/>
      <c r="H82" s="813"/>
      <c r="I82" s="77"/>
      <c r="J82" s="80"/>
      <c r="K82" s="80"/>
      <c r="L82" s="80"/>
      <c r="M82" s="80"/>
      <c r="N82" s="80"/>
      <c r="O82" s="80"/>
      <c r="P82" s="80"/>
      <c r="Q82" s="80"/>
      <c r="R82" s="872" t="s">
        <v>79</v>
      </c>
      <c r="S82" s="873"/>
      <c r="T82" s="874"/>
      <c r="U82" s="874"/>
      <c r="V82" s="874"/>
      <c r="W82" s="874"/>
      <c r="X82" s="875"/>
      <c r="Y82" s="81"/>
      <c r="Z82" s="82"/>
      <c r="AB82" s="853"/>
      <c r="AC82"/>
      <c r="AD82" s="841" t="s">
        <v>586</v>
      </c>
      <c r="AE82" s="813"/>
      <c r="AF82" s="813"/>
      <c r="AG82" s="813"/>
      <c r="AH82" s="813"/>
      <c r="AI82" s="813"/>
      <c r="AJ82" s="77"/>
      <c r="AK82" s="80"/>
      <c r="AL82" s="80"/>
      <c r="AM82" s="80"/>
      <c r="AN82" s="80"/>
      <c r="AO82" s="80"/>
      <c r="AP82" s="80"/>
      <c r="AQ82" s="80"/>
      <c r="AR82" s="80"/>
      <c r="AS82" s="872" t="s">
        <v>79</v>
      </c>
      <c r="AT82" s="873"/>
      <c r="AU82" s="874"/>
      <c r="AV82" s="874"/>
      <c r="AW82" s="874"/>
      <c r="AX82" s="874"/>
      <c r="AY82" s="875"/>
      <c r="AZ82" s="81"/>
      <c r="BA82" s="82"/>
    </row>
    <row r="83" spans="1:53" ht="15" customHeight="1" x14ac:dyDescent="0.2">
      <c r="A83" s="904">
        <v>73</v>
      </c>
      <c r="B83"/>
      <c r="C83" s="841" t="s">
        <v>587</v>
      </c>
      <c r="D83" s="813"/>
      <c r="E83" s="813"/>
      <c r="F83" s="813"/>
      <c r="G83" s="813"/>
      <c r="H83" s="813"/>
      <c r="I83" s="77"/>
      <c r="U83" s="45"/>
      <c r="W83" s="781" t="s">
        <v>664</v>
      </c>
      <c r="X83" s="781"/>
      <c r="Y83" s="781"/>
      <c r="Z83" s="781"/>
      <c r="AB83" s="904">
        <f>A83+3</f>
        <v>76</v>
      </c>
      <c r="AC83"/>
      <c r="AD83" s="841" t="s">
        <v>587</v>
      </c>
      <c r="AE83" s="813"/>
      <c r="AF83" s="813"/>
      <c r="AG83" s="813"/>
      <c r="AH83" s="813"/>
      <c r="AI83" s="813"/>
      <c r="AJ83" s="77"/>
      <c r="AV83" s="45"/>
      <c r="AX83" s="781" t="s">
        <v>665</v>
      </c>
      <c r="AY83" s="781"/>
      <c r="AZ83" s="781"/>
      <c r="BA83" s="781"/>
    </row>
    <row r="84" spans="1:53" ht="13.5" customHeight="1" thickBot="1" x14ac:dyDescent="0.25">
      <c r="A84" s="904"/>
      <c r="B84"/>
      <c r="C84" s="804" t="s">
        <v>80</v>
      </c>
      <c r="D84" s="805"/>
      <c r="E84" s="805"/>
      <c r="F84" s="805"/>
      <c r="G84" s="805"/>
      <c r="H84" s="805"/>
      <c r="I84" s="806"/>
      <c r="W84" s="781"/>
      <c r="X84" s="781"/>
      <c r="Y84" s="781"/>
      <c r="Z84" s="781"/>
      <c r="AB84" s="904"/>
      <c r="AC84"/>
      <c r="AD84" s="804" t="s">
        <v>80</v>
      </c>
      <c r="AE84" s="805"/>
      <c r="AF84" s="805"/>
      <c r="AG84" s="805"/>
      <c r="AH84" s="805"/>
      <c r="AI84" s="805"/>
      <c r="AJ84" s="806"/>
      <c r="AX84" s="781"/>
      <c r="AY84" s="781"/>
      <c r="AZ84" s="781"/>
      <c r="BA84" s="781"/>
    </row>
    <row r="86" spans="1:53" ht="13.5" thickBot="1" x14ac:dyDescent="0.25"/>
    <row r="87" spans="1:53" ht="18" customHeight="1" x14ac:dyDescent="0.25">
      <c r="A87" s="930" t="s">
        <v>496</v>
      </c>
      <c r="B87"/>
      <c r="C87" s="932" t="s">
        <v>584</v>
      </c>
      <c r="D87" s="933"/>
      <c r="E87" s="933"/>
      <c r="F87" s="933"/>
      <c r="G87" s="933"/>
      <c r="H87" s="933"/>
      <c r="I87" s="933"/>
      <c r="J87" s="933"/>
      <c r="K87" s="933"/>
      <c r="L87" s="934"/>
      <c r="M87" s="935" t="s">
        <v>138</v>
      </c>
      <c r="N87" s="935"/>
      <c r="O87" s="935"/>
      <c r="P87" s="935"/>
      <c r="Q87" s="935"/>
      <c r="R87" s="935"/>
      <c r="S87" s="935"/>
      <c r="T87" s="935"/>
      <c r="U87" s="935"/>
      <c r="V87" s="935"/>
      <c r="W87" s="935"/>
      <c r="X87" s="935"/>
      <c r="Y87" s="935"/>
      <c r="Z87" s="1" t="s">
        <v>749</v>
      </c>
      <c r="AB87" s="930" t="s">
        <v>496</v>
      </c>
      <c r="AC87"/>
      <c r="AD87" s="932" t="s">
        <v>584</v>
      </c>
      <c r="AE87" s="933"/>
      <c r="AF87" s="933"/>
      <c r="AG87" s="933"/>
      <c r="AH87" s="933"/>
      <c r="AI87" s="933"/>
      <c r="AJ87" s="933"/>
      <c r="AK87" s="933"/>
      <c r="AL87" s="933"/>
      <c r="AM87" s="934"/>
      <c r="AN87" s="935" t="s">
        <v>144</v>
      </c>
      <c r="AO87" s="935"/>
      <c r="AP87" s="935"/>
      <c r="AQ87" s="935"/>
      <c r="AR87" s="935"/>
      <c r="AS87" s="935"/>
      <c r="AT87" s="935"/>
      <c r="AU87" s="935"/>
      <c r="AV87" s="935"/>
      <c r="AW87" s="935"/>
      <c r="AX87" s="935"/>
      <c r="AY87" s="935"/>
      <c r="AZ87" s="935"/>
      <c r="BA87" s="1" t="s">
        <v>749</v>
      </c>
    </row>
    <row r="88" spans="1:53" x14ac:dyDescent="0.2">
      <c r="A88" s="931"/>
      <c r="B88"/>
      <c r="C88" s="856" t="s">
        <v>1</v>
      </c>
      <c r="D88" s="857"/>
      <c r="E88" s="857"/>
      <c r="F88" s="857"/>
      <c r="G88" s="857"/>
      <c r="H88" s="857"/>
      <c r="I88" s="857"/>
      <c r="J88" s="857"/>
      <c r="K88" s="857"/>
      <c r="L88" s="858"/>
      <c r="M88" s="893" t="s">
        <v>2</v>
      </c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 t="s">
        <v>55</v>
      </c>
      <c r="Z88" s="894"/>
      <c r="AB88" s="931"/>
      <c r="AC88"/>
      <c r="AD88" s="856" t="s">
        <v>1</v>
      </c>
      <c r="AE88" s="857"/>
      <c r="AF88" s="857"/>
      <c r="AG88" s="857"/>
      <c r="AH88" s="857"/>
      <c r="AI88" s="857"/>
      <c r="AJ88" s="857"/>
      <c r="AK88" s="857"/>
      <c r="AL88" s="857"/>
      <c r="AM88" s="858"/>
      <c r="AN88" s="893" t="s">
        <v>2</v>
      </c>
      <c r="AO88" s="893"/>
      <c r="AP88" s="893"/>
      <c r="AQ88" s="893"/>
      <c r="AR88" s="893"/>
      <c r="AS88" s="893"/>
      <c r="AT88" s="893"/>
      <c r="AU88" s="893"/>
      <c r="AV88" s="893"/>
      <c r="AW88" s="893"/>
      <c r="AX88" s="893"/>
      <c r="AY88" s="893"/>
      <c r="AZ88" s="893" t="s">
        <v>55</v>
      </c>
      <c r="BA88" s="894"/>
    </row>
    <row r="89" spans="1:53" x14ac:dyDescent="0.2">
      <c r="A89" s="931"/>
      <c r="B89"/>
      <c r="C89" s="856" t="s">
        <v>3</v>
      </c>
      <c r="D89" s="857"/>
      <c r="E89" s="857"/>
      <c r="F89" s="857"/>
      <c r="G89" s="857"/>
      <c r="H89" s="857"/>
      <c r="I89" s="857"/>
      <c r="J89" s="857"/>
      <c r="K89" s="857"/>
      <c r="L89" s="858"/>
      <c r="M89" s="893" t="s">
        <v>4</v>
      </c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 t="s">
        <v>5</v>
      </c>
      <c r="Z89" s="894"/>
      <c r="AB89" s="931"/>
      <c r="AC89"/>
      <c r="AD89" s="856" t="s">
        <v>3</v>
      </c>
      <c r="AE89" s="857"/>
      <c r="AF89" s="857"/>
      <c r="AG89" s="857"/>
      <c r="AH89" s="857"/>
      <c r="AI89" s="857"/>
      <c r="AJ89" s="857"/>
      <c r="AK89" s="857"/>
      <c r="AL89" s="857"/>
      <c r="AM89" s="858"/>
      <c r="AN89" s="893" t="s">
        <v>4</v>
      </c>
      <c r="AO89" s="893"/>
      <c r="AP89" s="893"/>
      <c r="AQ89" s="893"/>
      <c r="AR89" s="893"/>
      <c r="AS89" s="893"/>
      <c r="AT89" s="893"/>
      <c r="AU89" s="893"/>
      <c r="AV89" s="893"/>
      <c r="AW89" s="893"/>
      <c r="AX89" s="893"/>
      <c r="AY89" s="893"/>
      <c r="AZ89" s="893" t="s">
        <v>5</v>
      </c>
      <c r="BA89" s="894"/>
    </row>
    <row r="90" spans="1:53" x14ac:dyDescent="0.2">
      <c r="A90" s="931"/>
      <c r="B90"/>
      <c r="C90" s="856" t="s">
        <v>56</v>
      </c>
      <c r="D90" s="867"/>
      <c r="E90" s="867"/>
      <c r="F90" s="868"/>
      <c r="G90" s="869" t="s">
        <v>57</v>
      </c>
      <c r="H90" s="870"/>
      <c r="I90" s="870"/>
      <c r="J90" s="870"/>
      <c r="K90" s="870"/>
      <c r="L90" s="870"/>
      <c r="M90" s="870"/>
      <c r="N90" s="870"/>
      <c r="O90" s="870"/>
      <c r="P90" s="870"/>
      <c r="Q90" s="870"/>
      <c r="R90" s="870"/>
      <c r="S90" s="870"/>
      <c r="T90" s="870"/>
      <c r="U90" s="870"/>
      <c r="V90" s="870"/>
      <c r="W90" s="870"/>
      <c r="X90" s="871"/>
      <c r="Y90" s="47"/>
      <c r="Z90" s="48"/>
      <c r="AB90" s="931"/>
      <c r="AC90"/>
      <c r="AD90" s="856" t="s">
        <v>56</v>
      </c>
      <c r="AE90" s="867"/>
      <c r="AF90" s="867"/>
      <c r="AG90" s="868"/>
      <c r="AH90" s="869" t="s">
        <v>57</v>
      </c>
      <c r="AI90" s="870"/>
      <c r="AJ90" s="870"/>
      <c r="AK90" s="870"/>
      <c r="AL90" s="870"/>
      <c r="AM90" s="870"/>
      <c r="AN90" s="870"/>
      <c r="AO90" s="870"/>
      <c r="AP90" s="870"/>
      <c r="AQ90" s="870"/>
      <c r="AR90" s="870"/>
      <c r="AS90" s="870"/>
      <c r="AT90" s="870"/>
      <c r="AU90" s="870"/>
      <c r="AV90" s="870"/>
      <c r="AW90" s="870"/>
      <c r="AX90" s="870"/>
      <c r="AY90" s="871"/>
      <c r="AZ90" s="47"/>
      <c r="BA90" s="48"/>
    </row>
    <row r="91" spans="1:53" ht="15.75" x14ac:dyDescent="0.25">
      <c r="A91" s="931"/>
      <c r="B91"/>
      <c r="C91" s="838" t="s">
        <v>508</v>
      </c>
      <c r="D91" s="839"/>
      <c r="E91" s="839"/>
      <c r="F91" s="840"/>
      <c r="G91" s="817" t="s">
        <v>617</v>
      </c>
      <c r="H91" s="818"/>
      <c r="I91" s="818"/>
      <c r="J91" s="818"/>
      <c r="K91" s="819"/>
      <c r="L91" s="851" t="s">
        <v>606</v>
      </c>
      <c r="M91" s="851"/>
      <c r="N91" s="851"/>
      <c r="O91" s="851"/>
      <c r="P91" s="851"/>
      <c r="Q91" s="851"/>
      <c r="R91" s="851"/>
      <c r="S91" s="851"/>
      <c r="T91" s="851"/>
      <c r="U91" s="851"/>
      <c r="V91" s="851"/>
      <c r="W91" s="851"/>
      <c r="X91" s="851"/>
      <c r="Y91" s="851"/>
      <c r="Z91" s="852"/>
      <c r="AB91" s="931"/>
      <c r="AC91"/>
      <c r="AD91" s="838" t="s">
        <v>508</v>
      </c>
      <c r="AE91" s="839"/>
      <c r="AF91" s="839"/>
      <c r="AG91" s="840"/>
      <c r="AH91" s="817" t="s">
        <v>617</v>
      </c>
      <c r="AI91" s="818"/>
      <c r="AJ91" s="818"/>
      <c r="AK91" s="818"/>
      <c r="AL91" s="819"/>
      <c r="AM91" s="851" t="s">
        <v>606</v>
      </c>
      <c r="AN91" s="851"/>
      <c r="AO91" s="851"/>
      <c r="AP91" s="851"/>
      <c r="AQ91" s="851"/>
      <c r="AR91" s="851"/>
      <c r="AS91" s="851"/>
      <c r="AT91" s="851"/>
      <c r="AU91" s="851"/>
      <c r="AV91" s="851"/>
      <c r="AW91" s="851"/>
      <c r="AX91" s="851"/>
      <c r="AY91" s="851"/>
      <c r="AZ91" s="851"/>
      <c r="BA91" s="852"/>
    </row>
    <row r="92" spans="1:53" ht="15.6" customHeight="1" x14ac:dyDescent="0.2">
      <c r="A92" s="931"/>
      <c r="B92"/>
      <c r="C92" s="856"/>
      <c r="D92" s="857"/>
      <c r="E92" s="857"/>
      <c r="F92" s="858"/>
      <c r="G92" s="817" t="s">
        <v>618</v>
      </c>
      <c r="H92" s="818"/>
      <c r="I92" s="818"/>
      <c r="J92" s="818"/>
      <c r="K92" s="819"/>
      <c r="L92" s="883" t="s">
        <v>6</v>
      </c>
      <c r="M92" s="883"/>
      <c r="N92" s="884"/>
      <c r="O92" s="884"/>
      <c r="P92" s="884"/>
      <c r="Q92" s="884"/>
      <c r="R92" s="883" t="s">
        <v>7</v>
      </c>
      <c r="S92" s="883"/>
      <c r="T92" s="883"/>
      <c r="U92" s="883"/>
      <c r="V92" s="883"/>
      <c r="W92" s="858" t="s">
        <v>689</v>
      </c>
      <c r="X92" s="893"/>
      <c r="Y92" s="893"/>
      <c r="Z92" s="894"/>
      <c r="AB92" s="931"/>
      <c r="AC92"/>
      <c r="AD92" s="856"/>
      <c r="AE92" s="857"/>
      <c r="AF92" s="857"/>
      <c r="AG92" s="858"/>
      <c r="AH92" s="817" t="s">
        <v>618</v>
      </c>
      <c r="AI92" s="818"/>
      <c r="AJ92" s="818"/>
      <c r="AK92" s="818"/>
      <c r="AL92" s="819"/>
      <c r="AM92" s="883" t="s">
        <v>6</v>
      </c>
      <c r="AN92" s="883"/>
      <c r="AO92" s="884"/>
      <c r="AP92" s="884"/>
      <c r="AQ92" s="884"/>
      <c r="AR92" s="884"/>
      <c r="AS92" s="883" t="s">
        <v>7</v>
      </c>
      <c r="AT92" s="883"/>
      <c r="AU92" s="883"/>
      <c r="AV92" s="883"/>
      <c r="AW92" s="883"/>
      <c r="AX92" s="858" t="s">
        <v>689</v>
      </c>
      <c r="AY92" s="893"/>
      <c r="AZ92" s="893"/>
      <c r="BA92" s="894"/>
    </row>
    <row r="93" spans="1:53" ht="16.5" thickBot="1" x14ac:dyDescent="0.3">
      <c r="A93" s="931"/>
      <c r="B93"/>
      <c r="C93" s="856"/>
      <c r="D93" s="857"/>
      <c r="E93" s="857"/>
      <c r="F93" s="858"/>
      <c r="G93" s="50"/>
      <c r="H93" s="51"/>
      <c r="I93" s="51"/>
      <c r="J93" s="51"/>
      <c r="K93" s="52"/>
      <c r="L93" s="846" t="s">
        <v>8</v>
      </c>
      <c r="M93" s="847"/>
      <c r="N93" s="848"/>
      <c r="O93" s="848"/>
      <c r="P93" s="848"/>
      <c r="Q93" s="849"/>
      <c r="R93" s="928"/>
      <c r="S93" s="928"/>
      <c r="T93" s="928"/>
      <c r="U93" s="928"/>
      <c r="V93" s="928"/>
      <c r="W93" s="895"/>
      <c r="X93" s="896"/>
      <c r="Y93" s="896"/>
      <c r="Z93" s="897"/>
      <c r="AB93" s="931"/>
      <c r="AC93"/>
      <c r="AD93" s="856"/>
      <c r="AE93" s="857"/>
      <c r="AF93" s="857"/>
      <c r="AG93" s="858"/>
      <c r="AH93" s="50"/>
      <c r="AI93" s="51"/>
      <c r="AJ93" s="51"/>
      <c r="AK93" s="51"/>
      <c r="AL93" s="52"/>
      <c r="AM93" s="846" t="s">
        <v>8</v>
      </c>
      <c r="AN93" s="847"/>
      <c r="AO93" s="848"/>
      <c r="AP93" s="848"/>
      <c r="AQ93" s="848"/>
      <c r="AR93" s="849"/>
      <c r="AS93" s="928"/>
      <c r="AT93" s="928"/>
      <c r="AU93" s="928"/>
      <c r="AV93" s="928"/>
      <c r="AW93" s="928"/>
      <c r="AX93" s="895"/>
      <c r="AY93" s="896"/>
      <c r="AZ93" s="896"/>
      <c r="BA93" s="897"/>
    </row>
    <row r="94" spans="1:53" ht="13.5" customHeight="1" thickBot="1" x14ac:dyDescent="0.25">
      <c r="A94" s="901" t="s">
        <v>750</v>
      </c>
      <c r="B94"/>
      <c r="C94" s="861"/>
      <c r="D94" s="862"/>
      <c r="E94" s="863"/>
      <c r="F94" s="820" t="s">
        <v>9</v>
      </c>
      <c r="G94" s="829" t="s">
        <v>82</v>
      </c>
      <c r="H94" s="835"/>
      <c r="I94" s="836"/>
      <c r="J94" s="829" t="s">
        <v>83</v>
      </c>
      <c r="K94" s="835"/>
      <c r="L94" s="836"/>
      <c r="M94" s="829" t="s">
        <v>84</v>
      </c>
      <c r="N94" s="830"/>
      <c r="O94" s="831"/>
      <c r="P94" s="829" t="s">
        <v>85</v>
      </c>
      <c r="Q94" s="830"/>
      <c r="R94" s="831"/>
      <c r="S94" s="829" t="s">
        <v>86</v>
      </c>
      <c r="T94" s="830"/>
      <c r="U94" s="831"/>
      <c r="V94" s="842" t="s">
        <v>87</v>
      </c>
      <c r="W94" s="830"/>
      <c r="X94" s="831"/>
      <c r="Y94" s="53" t="s">
        <v>10</v>
      </c>
      <c r="Z94" s="54" t="s">
        <v>60</v>
      </c>
      <c r="AB94" s="901" t="s">
        <v>750</v>
      </c>
      <c r="AC94"/>
      <c r="AD94" s="861"/>
      <c r="AE94" s="862"/>
      <c r="AF94" s="863"/>
      <c r="AG94" s="820" t="s">
        <v>9</v>
      </c>
      <c r="AH94" s="829" t="s">
        <v>82</v>
      </c>
      <c r="AI94" s="835"/>
      <c r="AJ94" s="836"/>
      <c r="AK94" s="829" t="s">
        <v>83</v>
      </c>
      <c r="AL94" s="835"/>
      <c r="AM94" s="836"/>
      <c r="AN94" s="829" t="s">
        <v>84</v>
      </c>
      <c r="AO94" s="830"/>
      <c r="AP94" s="831"/>
      <c r="AQ94" s="829" t="s">
        <v>85</v>
      </c>
      <c r="AR94" s="830"/>
      <c r="AS94" s="831"/>
      <c r="AT94" s="829" t="s">
        <v>86</v>
      </c>
      <c r="AU94" s="830"/>
      <c r="AV94" s="831"/>
      <c r="AW94" s="842" t="s">
        <v>87</v>
      </c>
      <c r="AX94" s="830"/>
      <c r="AY94" s="831"/>
      <c r="AZ94" s="53" t="s">
        <v>10</v>
      </c>
      <c r="BA94" s="54" t="s">
        <v>60</v>
      </c>
    </row>
    <row r="95" spans="1:53" ht="27" customHeight="1" thickBot="1" x14ac:dyDescent="0.25">
      <c r="A95" s="902"/>
      <c r="B95"/>
      <c r="C95" s="864"/>
      <c r="D95" s="865"/>
      <c r="E95" s="866"/>
      <c r="F95" s="821"/>
      <c r="G95" s="155" t="s">
        <v>493</v>
      </c>
      <c r="H95" s="156" t="s">
        <v>494</v>
      </c>
      <c r="I95" s="157" t="s">
        <v>516</v>
      </c>
      <c r="J95" s="155" t="s">
        <v>493</v>
      </c>
      <c r="K95" s="156" t="s">
        <v>494</v>
      </c>
      <c r="L95" s="157" t="s">
        <v>516</v>
      </c>
      <c r="M95" s="155" t="s">
        <v>493</v>
      </c>
      <c r="N95" s="156" t="s">
        <v>494</v>
      </c>
      <c r="O95" s="157" t="s">
        <v>516</v>
      </c>
      <c r="P95" s="155" t="s">
        <v>493</v>
      </c>
      <c r="Q95" s="156" t="s">
        <v>494</v>
      </c>
      <c r="R95" s="157" t="s">
        <v>516</v>
      </c>
      <c r="S95" s="155" t="s">
        <v>493</v>
      </c>
      <c r="T95" s="156" t="s">
        <v>494</v>
      </c>
      <c r="U95" s="157" t="s">
        <v>516</v>
      </c>
      <c r="V95" s="155" t="s">
        <v>493</v>
      </c>
      <c r="W95" s="156" t="s">
        <v>494</v>
      </c>
      <c r="X95" s="157" t="s">
        <v>516</v>
      </c>
      <c r="Y95" s="881" t="s">
        <v>15</v>
      </c>
      <c r="Z95" s="882"/>
      <c r="AB95" s="902"/>
      <c r="AC95"/>
      <c r="AD95" s="864"/>
      <c r="AE95" s="865"/>
      <c r="AF95" s="866"/>
      <c r="AG95" s="821"/>
      <c r="AH95" s="155" t="s">
        <v>493</v>
      </c>
      <c r="AI95" s="156" t="s">
        <v>494</v>
      </c>
      <c r="AJ95" s="157" t="s">
        <v>516</v>
      </c>
      <c r="AK95" s="155" t="s">
        <v>493</v>
      </c>
      <c r="AL95" s="156" t="s">
        <v>494</v>
      </c>
      <c r="AM95" s="157" t="s">
        <v>516</v>
      </c>
      <c r="AN95" s="155" t="s">
        <v>493</v>
      </c>
      <c r="AO95" s="156" t="s">
        <v>494</v>
      </c>
      <c r="AP95" s="157" t="s">
        <v>516</v>
      </c>
      <c r="AQ95" s="155" t="s">
        <v>493</v>
      </c>
      <c r="AR95" s="156" t="s">
        <v>494</v>
      </c>
      <c r="AS95" s="157" t="s">
        <v>516</v>
      </c>
      <c r="AT95" s="155" t="s">
        <v>493</v>
      </c>
      <c r="AU95" s="156" t="s">
        <v>494</v>
      </c>
      <c r="AV95" s="157" t="s">
        <v>516</v>
      </c>
      <c r="AW95" s="155" t="s">
        <v>493</v>
      </c>
      <c r="AX95" s="156" t="s">
        <v>494</v>
      </c>
      <c r="AY95" s="157" t="s">
        <v>516</v>
      </c>
      <c r="AZ95" s="881" t="s">
        <v>15</v>
      </c>
      <c r="BA95" s="882"/>
    </row>
    <row r="96" spans="1:53" ht="18.600000000000001" customHeight="1" x14ac:dyDescent="0.2">
      <c r="A96" s="902"/>
      <c r="B96"/>
      <c r="C96" s="843">
        <v>1</v>
      </c>
      <c r="D96" s="795" t="s">
        <v>64</v>
      </c>
      <c r="E96" s="601" t="s">
        <v>16</v>
      </c>
      <c r="F96" s="55" t="s">
        <v>449</v>
      </c>
      <c r="G96" s="98" t="str">
        <f>TEXT((TIME(0,LEFT('Erwachsene-DOSB 2020'!W7,FIND(":",'Erwachsene-DOSB 2020'!W7)-1),RIGHT('Erwachsene-DOSB 2020'!W7,2)))*$BC$54,"[mm]:ss")</f>
        <v>20:30</v>
      </c>
      <c r="H96" s="99" t="str">
        <f>TEXT((TIME(0,LEFT('Erwachsene-DOSB 2020'!X7,FIND(":",'Erwachsene-DOSB 2020'!X7)-1),RIGHT('Erwachsene-DOSB 2020'!X7,2)))*$BC$54,"[mm]:ss")</f>
        <v>18:29</v>
      </c>
      <c r="I96" s="100" t="str">
        <f>TEXT((TIME(0,LEFT('Erwachsene-DOSB 2020'!Y7,FIND(":",'Erwachsene-DOSB 2020'!Y7)-1),RIGHT('Erwachsene-DOSB 2020'!Y7,2)))*$BC$54,"[mm]:ss")</f>
        <v>16:12</v>
      </c>
      <c r="J96" s="108" t="str">
        <f>TEXT((TIME(0,LEFT('Erwachsene-DOSB 2020'!Z7,FIND(":",'Erwachsene-DOSB 2020'!Z7)-1),RIGHT('Erwachsene-DOSB 2020'!Z7,2)))*$BC$54,"[mm]:ss")</f>
        <v>21:21</v>
      </c>
      <c r="K96" s="99" t="str">
        <f>TEXT((TIME(0,LEFT('Erwachsene-DOSB 2020'!AA7,FIND(":",'Erwachsene-DOSB 2020'!AA7)-1),RIGHT('Erwachsene-DOSB 2020'!AA7,2)))*$BC$54,"[mm]:ss")</f>
        <v>19:04</v>
      </c>
      <c r="L96" s="100" t="str">
        <f>TEXT((TIME(0,LEFT('Erwachsene-DOSB 2020'!AB7,FIND(":",'Erwachsene-DOSB 2020'!AB7)-1),RIGHT('Erwachsene-DOSB 2020'!AB7,2)))*$BC$54,"[mm]:ss")</f>
        <v>16:29</v>
      </c>
      <c r="M96" s="108" t="str">
        <f>TEXT((TIME(0,LEFT('Erwachsene-DOSB 2020'!AC7,FIND(":",'Erwachsene-DOSB 2020'!AC7)-1),RIGHT('Erwachsene-DOSB 2020'!AC7,2)))*$BC$54,"[mm]:ss")</f>
        <v>22:13</v>
      </c>
      <c r="N96" s="99" t="str">
        <f>TEXT((TIME(0,LEFT('Erwachsene-DOSB 2020'!AD7,FIND(":",'Erwachsene-DOSB 2020'!AD7)-1),RIGHT('Erwachsene-DOSB 2020'!AD7,2)))*$BC$54,"[mm]:ss")</f>
        <v>19:38</v>
      </c>
      <c r="O96" s="100" t="str">
        <f>TEXT((TIME(0,LEFT('Erwachsene-DOSB 2020'!AE7,FIND(":",'Erwachsene-DOSB 2020'!AE7)-1),RIGHT('Erwachsene-DOSB 2020'!AE7,2)))*$BC$54,"[mm]:ss")</f>
        <v>17:03</v>
      </c>
      <c r="P96" s="108" t="str">
        <f>TEXT((TIME(0,LEFT('Erwachsene-DOSB 2020'!AF7,FIND(":",'Erwachsene-DOSB 2020'!AF7)-1),RIGHT('Erwachsene-DOSB 2020'!AF7,2)))*$BC$54,"[mm]:ss")</f>
        <v>22:47</v>
      </c>
      <c r="Q96" s="99" t="str">
        <f>TEXT((TIME(0,LEFT('Erwachsene-DOSB 2020'!AG7,FIND(":",'Erwachsene-DOSB 2020'!AG7)-1),RIGHT('Erwachsene-DOSB 2020'!AG7,2)))*$BC$54,"[mm]:ss")</f>
        <v>20:13</v>
      </c>
      <c r="R96" s="100" t="str">
        <f>TEXT((TIME(0,LEFT('Erwachsene-DOSB 2020'!AH7,FIND(":",'Erwachsene-DOSB 2020'!AH7)-1),RIGHT('Erwachsene-DOSB 2020'!AH7,2)))*$BC$54,"[mm]:ss")</f>
        <v>17:38</v>
      </c>
      <c r="S96" s="108" t="str">
        <f>TEXT((TIME(0,LEFT('Erwachsene-DOSB 2020'!AI7,FIND(":",'Erwachsene-DOSB 2020'!AI7)-1),RIGHT('Erwachsene-DOSB 2020'!AI7,2)))*$BC$54,"[mm]:ss")</f>
        <v>23:22</v>
      </c>
      <c r="T96" s="99" t="str">
        <f>TEXT((TIME(0,LEFT('Erwachsene-DOSB 2020'!AJ7,FIND(":",'Erwachsene-DOSB 2020'!AJ7)-1),RIGHT('Erwachsene-DOSB 2020'!AJ7,2)))*$BC$54,"[mm]:ss")</f>
        <v>20:47</v>
      </c>
      <c r="U96" s="100" t="str">
        <f>TEXT((TIME(0,LEFT('Erwachsene-DOSB 2020'!AK7,FIND(":",'Erwachsene-DOSB 2020'!AK7)-1),RIGHT('Erwachsene-DOSB 2020'!AK7,2)))*$BC$54,"[mm]:ss")</f>
        <v>18:12</v>
      </c>
      <c r="V96" s="108" t="str">
        <f>TEXT((TIME(0,LEFT('Erwachsene-DOSB 2020'!AL7,FIND(":",'Erwachsene-DOSB 2020'!AL7)-1),RIGHT('Erwachsene-DOSB 2020'!AL7,2)))*$BC$54,"[mm]:ss")</f>
        <v>23:48</v>
      </c>
      <c r="W96" s="99" t="str">
        <f>TEXT((TIME(0,LEFT('Erwachsene-DOSB 2020'!AM7,FIND(":",'Erwachsene-DOSB 2020'!AM7)-1),RIGHT('Erwachsene-DOSB 2020'!AM7,2)))*$BC$54,"[mm]:ss")</f>
        <v>21:13</v>
      </c>
      <c r="X96" s="100" t="str">
        <f>TEXT((TIME(0,LEFT('Erwachsene-DOSB 2020'!AN7,FIND(":",'Erwachsene-DOSB 2020'!AN7)-1),RIGHT('Erwachsene-DOSB 2020'!AN7,2)))*$BC$54,"[mm]:ss")</f>
        <v>18:38</v>
      </c>
      <c r="Y96" s="180"/>
      <c r="Z96" s="181"/>
      <c r="AB96" s="902"/>
      <c r="AC96"/>
      <c r="AD96" s="843">
        <v>1</v>
      </c>
      <c r="AE96" s="795" t="s">
        <v>64</v>
      </c>
      <c r="AF96" s="601" t="s">
        <v>16</v>
      </c>
      <c r="AG96" s="55" t="s">
        <v>449</v>
      </c>
      <c r="AH96" s="98" t="str">
        <f>TEXT((TIME(0,LEFT('Erwachsene-DOSB 2020'!W39,FIND(":",'Erwachsene-DOSB 2020'!W39)-1),RIGHT('Erwachsene-DOSB 2020'!W39,2)))*$BC$54,"[mm]:ss")</f>
        <v>19:04</v>
      </c>
      <c r="AI96" s="99" t="str">
        <f>TEXT((TIME(0,LEFT('Erwachsene-DOSB 2020'!X39,FIND(":",'Erwachsene-DOSB 2020'!X39)-1),RIGHT('Erwachsene-DOSB 2020'!X39,2)))*$BC$54,"[mm]:ss")</f>
        <v>16:46</v>
      </c>
      <c r="AJ96" s="100" t="str">
        <f>TEXT((TIME(0,LEFT('Erwachsene-DOSB 2020'!Y39,FIND(":",'Erwachsene-DOSB 2020'!Y39)-1),RIGHT('Erwachsene-DOSB 2020'!Y39,2)))*$BC$54,"[mm]:ss")</f>
        <v>14:11</v>
      </c>
      <c r="AK96" s="108" t="str">
        <f>TEXT((TIME(0,LEFT('Erwachsene-DOSB 2020'!Z39,FIND(":",'Erwachsene-DOSB 2020'!Z39)-1),RIGHT('Erwachsene-DOSB 2020'!Z39,2)))*$BC$54,"[mm]:ss")</f>
        <v>20:04</v>
      </c>
      <c r="AL96" s="99" t="str">
        <f>TEXT((TIME(0,LEFT('Erwachsene-DOSB 2020'!AA39,FIND(":",'Erwachsene-DOSB 2020'!AA39)-1),RIGHT('Erwachsene-DOSB 2020'!AA39,2)))*$BC$54,"[mm]:ss")</f>
        <v>17:29</v>
      </c>
      <c r="AM96" s="100" t="str">
        <f>TEXT((TIME(0,LEFT('Erwachsene-DOSB 2020'!AB39,FIND(":",'Erwachsene-DOSB 2020'!AB39)-1),RIGHT('Erwachsene-DOSB 2020'!AB39,2)))*$BC$54,"[mm]:ss")</f>
        <v>14:54</v>
      </c>
      <c r="AN96" s="108" t="str">
        <f>TEXT((TIME(0,LEFT('Erwachsene-DOSB 2020'!AC39,FIND(":",'Erwachsene-DOSB 2020'!AC39)-1),RIGHT('Erwachsene-DOSB 2020'!AC39,2)))*$BC$54,"[mm]:ss")</f>
        <v>20:30</v>
      </c>
      <c r="AO96" s="99" t="str">
        <f>TEXT((TIME(0,LEFT('Erwachsene-DOSB 2020'!AD39,FIND(":",'Erwachsene-DOSB 2020'!AD39)-1),RIGHT('Erwachsene-DOSB 2020'!AD39,2)))*$BC$54,"[mm]:ss")</f>
        <v>17:55</v>
      </c>
      <c r="AP96" s="100" t="str">
        <f>TEXT((TIME(0,LEFT('Erwachsene-DOSB 2020'!AE39,FIND(":",'Erwachsene-DOSB 2020'!AE39)-1),RIGHT('Erwachsene-DOSB 2020'!AE39,2)))*$BC$54,"[mm]:ss")</f>
        <v>15:20</v>
      </c>
      <c r="AQ96" s="108" t="str">
        <f>TEXT((TIME(0,LEFT('Erwachsene-DOSB 2020'!AF39,FIND(":",'Erwachsene-DOSB 2020'!AF39)-1),RIGHT('Erwachsene-DOSB 2020'!AF39,2)))*$BC$54,"[mm]:ss")</f>
        <v>21:04</v>
      </c>
      <c r="AR96" s="99" t="str">
        <f>TEXT((TIME(0,LEFT('Erwachsene-DOSB 2020'!AG39,FIND(":",'Erwachsene-DOSB 2020'!AG39)-1),RIGHT('Erwachsene-DOSB 2020'!AG39,2)))*$BC$54,"[mm]:ss")</f>
        <v>18:29</v>
      </c>
      <c r="AS96" s="100" t="str">
        <f>TEXT((TIME(0,LEFT('Erwachsene-DOSB 2020'!AH39,FIND(":",'Erwachsene-DOSB 2020'!AH39)-1),RIGHT('Erwachsene-DOSB 2020'!AH39,2)))*$BC$54,"[mm]:ss")</f>
        <v>15:55</v>
      </c>
      <c r="AT96" s="108" t="str">
        <f>TEXT((TIME(0,LEFT('Erwachsene-DOSB 2020'!AI39,FIND(":",'Erwachsene-DOSB 2020'!AI39)-1),RIGHT('Erwachsene-DOSB 2020'!AI39,2)))*$BC$54,"[mm]:ss")</f>
        <v>21:30</v>
      </c>
      <c r="AU96" s="99" t="str">
        <f>TEXT((TIME(0,LEFT('Erwachsene-DOSB 2020'!AJ39,FIND(":",'Erwachsene-DOSB 2020'!AJ39)-1),RIGHT('Erwachsene-DOSB 2020'!AJ39,2)))*$BC$54,"[mm]:ss")</f>
        <v>18:55</v>
      </c>
      <c r="AV96" s="100" t="str">
        <f>TEXT((TIME(0,LEFT('Erwachsene-DOSB 2020'!AK39,FIND(":",'Erwachsene-DOSB 2020'!AK39)-1),RIGHT('Erwachsene-DOSB 2020'!AK39,2)))*$BC$54,"[mm]:ss")</f>
        <v>16:20</v>
      </c>
      <c r="AW96" s="108" t="str">
        <f>TEXT((TIME(0,LEFT('Erwachsene-DOSB 2020'!AL39,FIND(":",'Erwachsene-DOSB 2020'!AL39)-1),RIGHT('Erwachsene-DOSB 2020'!AL39,2)))*$BC$54,"[mm]:ss")</f>
        <v>21:47</v>
      </c>
      <c r="AX96" s="99" t="str">
        <f>TEXT((TIME(0,LEFT('Erwachsene-DOSB 2020'!AM39,FIND(":",'Erwachsene-DOSB 2020'!AM39)-1),RIGHT('Erwachsene-DOSB 2020'!AM39,2)))*$BC$54,"[mm]:ss")</f>
        <v>19:12</v>
      </c>
      <c r="AY96" s="100" t="str">
        <f>TEXT((TIME(0,LEFT('Erwachsene-DOSB 2020'!AN39,FIND(":",'Erwachsene-DOSB 2020'!AN39)-1),RIGHT('Erwachsene-DOSB 2020'!AN39,2)))*$BC$54,"[mm]:ss")</f>
        <v>16:38</v>
      </c>
      <c r="AZ96" s="180"/>
      <c r="BA96" s="181"/>
    </row>
    <row r="97" spans="1:56" ht="18.600000000000001" customHeight="1" x14ac:dyDescent="0.2">
      <c r="A97" s="902"/>
      <c r="B97"/>
      <c r="C97" s="844"/>
      <c r="D97" s="796"/>
      <c r="E97" s="801" t="s">
        <v>17</v>
      </c>
      <c r="F97" s="793" t="s">
        <v>155</v>
      </c>
      <c r="G97" s="832" t="s">
        <v>305</v>
      </c>
      <c r="H97" s="833"/>
      <c r="I97" s="834"/>
      <c r="J97" s="832" t="s">
        <v>174</v>
      </c>
      <c r="K97" s="833"/>
      <c r="L97" s="833"/>
      <c r="M97" s="833"/>
      <c r="N97" s="833"/>
      <c r="O97" s="833"/>
      <c r="P97" s="833"/>
      <c r="Q97" s="833"/>
      <c r="R97" s="833"/>
      <c r="S97" s="833"/>
      <c r="T97" s="833"/>
      <c r="U97" s="833"/>
      <c r="V97" s="833"/>
      <c r="W97" s="833"/>
      <c r="X97" s="834"/>
      <c r="Y97" s="184"/>
      <c r="Z97" s="185"/>
      <c r="AB97" s="902"/>
      <c r="AC97"/>
      <c r="AD97" s="844"/>
      <c r="AE97" s="796"/>
      <c r="AF97" s="801" t="s">
        <v>17</v>
      </c>
      <c r="AG97" s="793" t="s">
        <v>155</v>
      </c>
      <c r="AH97" s="832" t="s">
        <v>305</v>
      </c>
      <c r="AI97" s="833"/>
      <c r="AJ97" s="834"/>
      <c r="AK97" s="832" t="s">
        <v>174</v>
      </c>
      <c r="AL97" s="833"/>
      <c r="AM97" s="833"/>
      <c r="AN97" s="833"/>
      <c r="AO97" s="833"/>
      <c r="AP97" s="833"/>
      <c r="AQ97" s="833"/>
      <c r="AR97" s="833"/>
      <c r="AS97" s="833"/>
      <c r="AT97" s="833"/>
      <c r="AU97" s="833"/>
      <c r="AV97" s="833"/>
      <c r="AW97" s="833"/>
      <c r="AX97" s="833"/>
      <c r="AY97" s="834"/>
      <c r="AZ97" s="184"/>
      <c r="BA97" s="185"/>
    </row>
    <row r="98" spans="1:56" ht="18.600000000000001" customHeight="1" x14ac:dyDescent="0.2">
      <c r="A98" s="902"/>
      <c r="B98"/>
      <c r="C98" s="844"/>
      <c r="D98" s="796"/>
      <c r="E98" s="792"/>
      <c r="F98" s="794"/>
      <c r="G98" s="101" t="str">
        <f>TEXT((TIME(0,LEFT('Erwachsene-DOSB 2020'!W10,FIND(":",'Erwachsene-DOSB 2020'!W10)-1),RIGHT('Erwachsene-DOSB 2020'!W10,2)))*$BC$56,"[mm]:ss")</f>
        <v>49:28</v>
      </c>
      <c r="H98" s="102" t="str">
        <f>TEXT((TIME(0,LEFT('Erwachsene-DOSB 2020'!X10,FIND(":",'Erwachsene-DOSB 2020'!X10)-1),RIGHT('Erwachsene-DOSB 2020'!X10,2)))*$BC$56,"[mm]:ss")</f>
        <v>40:36</v>
      </c>
      <c r="I98" s="103" t="str">
        <f>TEXT((TIME(0,LEFT('Erwachsene-DOSB 2020'!Y10,FIND(":",'Erwachsene-DOSB 2020'!Y10)-1),RIGHT('Erwachsene-DOSB 2020'!Y10,2)))*$BC$56,"[mm]:ss")</f>
        <v>30:06</v>
      </c>
      <c r="J98" s="109" t="str">
        <f>TEXT((TIME(0,LEFT('Erwachsene-DOSB 2020'!Z10,FIND(":",'Erwachsene-DOSB 2020'!Z10)-1),RIGHT('Erwachsene-DOSB 2020'!Z10,2)))*$BC$56,"[mm]:ss")</f>
        <v>25:12</v>
      </c>
      <c r="K98" s="102" t="str">
        <f>TEXT((TIME(0,LEFT('Erwachsene-DOSB 2020'!AA10,FIND(":",'Erwachsene-DOSB 2020'!AA10)-1),RIGHT('Erwachsene-DOSB 2020'!AA10,2)))*$BC$56,"[mm]:ss")</f>
        <v>21:00</v>
      </c>
      <c r="L98" s="103" t="str">
        <f>TEXT((TIME(0,LEFT('Erwachsene-DOSB 2020'!AB10,FIND(":",'Erwachsene-DOSB 2020'!AB10)-1),RIGHT('Erwachsene-DOSB 2020'!AB10,2)))*$BC$56,"[mm]:ss")</f>
        <v>16:06</v>
      </c>
      <c r="M98" s="109" t="str">
        <f>TEXT((TIME(0,LEFT('Erwachsene-DOSB 2020'!AC10,FIND(":",'Erwachsene-DOSB 2020'!AC10)-1),RIGHT('Erwachsene-DOSB 2020'!AC10,2)))*$BC$56,"[mm]:ss")</f>
        <v>26:01</v>
      </c>
      <c r="N98" s="102" t="str">
        <f>TEXT((TIME(0,LEFT('Erwachsene-DOSB 2020'!AD10,FIND(":",'Erwachsene-DOSB 2020'!AD10)-1),RIGHT('Erwachsene-DOSB 2020'!AD10,2)))*$BC$56,"[mm]:ss")</f>
        <v>21:28</v>
      </c>
      <c r="O98" s="103" t="str">
        <f>TEXT((TIME(0,LEFT('Erwachsene-DOSB 2020'!AE10,FIND(":",'Erwachsene-DOSB 2020'!AE10)-1),RIGHT('Erwachsene-DOSB 2020'!AE10,2)))*$BC$56,"[mm]:ss")</f>
        <v>16:41</v>
      </c>
      <c r="P98" s="109" t="str">
        <f>TEXT((TIME(0,LEFT('Erwachsene-DOSB 2020'!AF10,FIND(":",'Erwachsene-DOSB 2020'!AF10)-1),RIGHT('Erwachsene-DOSB 2020'!AF10,2)))*$BC$56,"[mm]:ss")</f>
        <v>26:36</v>
      </c>
      <c r="Q98" s="102" t="str">
        <f>TEXT((TIME(0,LEFT('Erwachsene-DOSB 2020'!AG10,FIND(":",'Erwachsene-DOSB 2020'!AG10)-1),RIGHT('Erwachsene-DOSB 2020'!AG10,2)))*$BC$56,"[mm]:ss")</f>
        <v>21:49</v>
      </c>
      <c r="R98" s="103" t="str">
        <f>TEXT((TIME(0,LEFT('Erwachsene-DOSB 2020'!AH10,FIND(":",'Erwachsene-DOSB 2020'!AH10)-1),RIGHT('Erwachsene-DOSB 2020'!AH10,2)))*$BC$56,"[mm]:ss")</f>
        <v>17:02</v>
      </c>
      <c r="S98" s="109" t="str">
        <f>TEXT((TIME(0,LEFT('Erwachsene-DOSB 2020'!AI10,FIND(":",'Erwachsene-DOSB 2020'!AI10)-1),RIGHT('Erwachsene-DOSB 2020'!AI10,2)))*$BC$56,"[mm]:ss")</f>
        <v>27:11</v>
      </c>
      <c r="T98" s="102" t="str">
        <f>TEXT((TIME(0,LEFT('Erwachsene-DOSB 2020'!AJ10,FIND(":",'Erwachsene-DOSB 2020'!AJ10)-1),RIGHT('Erwachsene-DOSB 2020'!AJ10,2)))*$BC$56,"[mm]:ss")</f>
        <v>22:03</v>
      </c>
      <c r="U98" s="103" t="str">
        <f>TEXT((TIME(0,LEFT('Erwachsene-DOSB 2020'!AK10,FIND(":",'Erwachsene-DOSB 2020'!AK10)-1),RIGHT('Erwachsene-DOSB 2020'!AK10,2)))*$BC$56,"[mm]:ss")</f>
        <v>17:09</v>
      </c>
      <c r="V98" s="109" t="str">
        <f>TEXT((TIME(0,LEFT('Erwachsene-DOSB 2020'!AL10,FIND(":",'Erwachsene-DOSB 2020'!AL10)-1),RIGHT('Erwachsene-DOSB 2020'!AL10,2)))*$BC$56,"[mm]:ss")</f>
        <v>27:46</v>
      </c>
      <c r="W98" s="102" t="str">
        <f>TEXT((TIME(0,LEFT('Erwachsene-DOSB 2020'!AM10,FIND(":",'Erwachsene-DOSB 2020'!AM10)-1),RIGHT('Erwachsene-DOSB 2020'!AM10,2)))*$BC$56,"[mm]:ss")</f>
        <v>22:31</v>
      </c>
      <c r="X98" s="103" t="str">
        <f>TEXT((TIME(0,LEFT('Erwachsene-DOSB 2020'!AN10,FIND(":",'Erwachsene-DOSB 2020'!AN10)-1),RIGHT('Erwachsene-DOSB 2020'!AN10,2)))*$BC$56,"[mm]:ss")</f>
        <v>17:44</v>
      </c>
      <c r="Y98" s="184"/>
      <c r="Z98" s="185"/>
      <c r="AB98" s="902"/>
      <c r="AC98"/>
      <c r="AD98" s="844"/>
      <c r="AE98" s="796"/>
      <c r="AF98" s="792"/>
      <c r="AG98" s="794"/>
      <c r="AH98" s="101" t="str">
        <f>TEXT((TIME(0,LEFT('Erwachsene-DOSB 2020'!W42,FIND(":",'Erwachsene-DOSB 2020'!W42)-1),RIGHT('Erwachsene-DOSB 2020'!W42,2)))*$BC$56,"[mm]:ss")</f>
        <v>48:18</v>
      </c>
      <c r="AI98" s="102" t="str">
        <f>TEXT((TIME(0,LEFT('Erwachsene-DOSB 2020'!X42,FIND(":",'Erwachsene-DOSB 2020'!X42)-1),RIGHT('Erwachsene-DOSB 2020'!X42,2)))*$BC$56,"[mm]:ss")</f>
        <v>38:58</v>
      </c>
      <c r="AJ98" s="103" t="str">
        <f>TEXT((TIME(0,LEFT('Erwachsene-DOSB 2020'!Y42,FIND(":",'Erwachsene-DOSB 2020'!Y42)-1),RIGHT('Erwachsene-DOSB 2020'!Y42,2)))*$BC$56,"[mm]:ss")</f>
        <v>28:56</v>
      </c>
      <c r="AK98" s="109" t="str">
        <f>TEXT((TIME(0,LEFT('Erwachsene-DOSB 2020'!Z42,FIND(":",'Erwachsene-DOSB 2020'!Z42)-1),RIGHT('Erwachsene-DOSB 2020'!Z42,2)))*$BC$56,"[mm]:ss")</f>
        <v>24:23</v>
      </c>
      <c r="AL98" s="102" t="str">
        <f>TEXT((TIME(0,LEFT('Erwachsene-DOSB 2020'!AA42,FIND(":",'Erwachsene-DOSB 2020'!AA42)-1),RIGHT('Erwachsene-DOSB 2020'!AA42,2)))*$BC$56,"[mm]:ss")</f>
        <v>20:04</v>
      </c>
      <c r="AM98" s="103" t="str">
        <f>TEXT((TIME(0,LEFT('Erwachsene-DOSB 2020'!AB42,FIND(":",'Erwachsene-DOSB 2020'!AB42)-1),RIGHT('Erwachsene-DOSB 2020'!AB42,2)))*$BC$56,"[mm]:ss")</f>
        <v>15:03</v>
      </c>
      <c r="AN98" s="109" t="str">
        <f>TEXT((TIME(0,LEFT('Erwachsene-DOSB 2020'!AC42,FIND(":",'Erwachsene-DOSB 2020'!AC42)-1),RIGHT('Erwachsene-DOSB 2020'!AC42,2)))*$BC$56,"[mm]:ss")</f>
        <v>24:58</v>
      </c>
      <c r="AO98" s="102" t="str">
        <f>TEXT((TIME(0,LEFT('Erwachsene-DOSB 2020'!AD42,FIND(":",'Erwachsene-DOSB 2020'!AD42)-1),RIGHT('Erwachsene-DOSB 2020'!AD42,2)))*$BC$56,"[mm]:ss")</f>
        <v>20:25</v>
      </c>
      <c r="AP98" s="103" t="str">
        <f>TEXT((TIME(0,LEFT('Erwachsene-DOSB 2020'!AE42,FIND(":",'Erwachsene-DOSB 2020'!AE42)-1),RIGHT('Erwachsene-DOSB 2020'!AE42,2)))*$BC$56,"[mm]:ss")</f>
        <v>15:52</v>
      </c>
      <c r="AQ98" s="109" t="str">
        <f>TEXT((TIME(0,LEFT('Erwachsene-DOSB 2020'!AF42,FIND(":",'Erwachsene-DOSB 2020'!AF42)-1),RIGHT('Erwachsene-DOSB 2020'!AF42,2)))*$BC$56,"[mm]:ss")</f>
        <v>25:26</v>
      </c>
      <c r="AR98" s="102" t="str">
        <f>TEXT((TIME(0,LEFT('Erwachsene-DOSB 2020'!AG42,FIND(":",'Erwachsene-DOSB 2020'!AG42)-1),RIGHT('Erwachsene-DOSB 2020'!AG42,2)))*$BC$56,"[mm]:ss")</f>
        <v>20:39</v>
      </c>
      <c r="AS98" s="103" t="str">
        <f>TEXT((TIME(0,LEFT('Erwachsene-DOSB 2020'!AH42,FIND(":",'Erwachsene-DOSB 2020'!AH42)-1),RIGHT('Erwachsene-DOSB 2020'!AH42,2)))*$BC$56,"[mm]:ss")</f>
        <v>15:59</v>
      </c>
      <c r="AT98" s="109" t="str">
        <f>TEXT((TIME(0,LEFT('Erwachsene-DOSB 2020'!AI42,FIND(":",'Erwachsene-DOSB 2020'!AI42)-1),RIGHT('Erwachsene-DOSB 2020'!AI42,2)))*$BC$56,"[mm]:ss")</f>
        <v>25:47</v>
      </c>
      <c r="AU98" s="102" t="str">
        <f>TEXT((TIME(0,LEFT('Erwachsene-DOSB 2020'!AJ42,FIND(":",'Erwachsene-DOSB 2020'!AJ42)-1),RIGHT('Erwachsene-DOSB 2020'!AJ42,2)))*$BC$56,"[mm]:ss")</f>
        <v>21:07</v>
      </c>
      <c r="AV98" s="103" t="str">
        <f>TEXT((TIME(0,LEFT('Erwachsene-DOSB 2020'!AK42,FIND(":",'Erwachsene-DOSB 2020'!AK42)-1),RIGHT('Erwachsene-DOSB 2020'!AK42,2)))*$BC$56,"[mm]:ss")</f>
        <v>16:06</v>
      </c>
      <c r="AW98" s="109" t="str">
        <f>TEXT((TIME(0,LEFT('Erwachsene-DOSB 2020'!AL42,FIND(":",'Erwachsene-DOSB 2020'!AL42)-1),RIGHT('Erwachsene-DOSB 2020'!AL42,2)))*$BC$56,"[mm]:ss")</f>
        <v>25:47</v>
      </c>
      <c r="AX98" s="102" t="str">
        <f>TEXT((TIME(0,LEFT('Erwachsene-DOSB 2020'!AM42,FIND(":",'Erwachsene-DOSB 2020'!AM42)-1),RIGHT('Erwachsene-DOSB 2020'!AM42,2)))*$BC$56,"[mm]:ss")</f>
        <v>21:21</v>
      </c>
      <c r="AY98" s="103" t="str">
        <f>TEXT((TIME(0,LEFT('Erwachsene-DOSB 2020'!AN42,FIND(":",'Erwachsene-DOSB 2020'!AN42)-1),RIGHT('Erwachsene-DOSB 2020'!AN42,2)))*$BC$56,"[mm]:ss")</f>
        <v>16:13</v>
      </c>
      <c r="AZ98" s="184"/>
      <c r="BA98" s="185"/>
    </row>
    <row r="99" spans="1:56" ht="18.600000000000001" customHeight="1" x14ac:dyDescent="0.2">
      <c r="A99" s="902"/>
      <c r="B99"/>
      <c r="C99" s="844"/>
      <c r="D99" s="796"/>
      <c r="E99" s="618" t="s">
        <v>21</v>
      </c>
      <c r="F99" s="58" t="s">
        <v>698</v>
      </c>
      <c r="G99" s="101" t="str">
        <f>TEXT((TIME(0,LEFT('Erwachsene-DOSB 2020'!W11,FIND(":",'Erwachsene-DOSB 2020'!W11)-1),RIGHT('Erwachsene-DOSB 2020'!W11,2)))*$BC$57,"[mm]:ss")</f>
        <v>46:03</v>
      </c>
      <c r="H99" s="102" t="str">
        <f>TEXT((TIME(0,LEFT('Erwachsene-DOSB 2020'!X11,FIND(":",'Erwachsene-DOSB 2020'!X11)-1),RIGHT('Erwachsene-DOSB 2020'!X11,2)))*$BC$57,"[mm]:ss")</f>
        <v>42:05</v>
      </c>
      <c r="I99" s="103" t="str">
        <f>TEXT((TIME(0,LEFT('Erwachsene-DOSB 2020'!Y11,FIND(":",'Erwachsene-DOSB 2020'!Y11)-1),RIGHT('Erwachsene-DOSB 2020'!Y11,2)))*$BC$57,"[mm]:ss")</f>
        <v>37:49</v>
      </c>
      <c r="J99" s="109" t="str">
        <f>TEXT((TIME(0,LEFT('Erwachsene-DOSB 2020'!Z11,FIND(":",'Erwachsene-DOSB 2020'!Z11)-1),RIGHT('Erwachsene-DOSB 2020'!Z11,2)))*$BC$57,"[mm]:ss")</f>
        <v>47:35</v>
      </c>
      <c r="K99" s="102" t="str">
        <f>TEXT((TIME(0,LEFT('Erwachsene-DOSB 2020'!AA11,FIND(":",'Erwachsene-DOSB 2020'!AA11)-1),RIGHT('Erwachsene-DOSB 2020'!AA11,2)))*$BC$57,"[mm]:ss")</f>
        <v>43:19</v>
      </c>
      <c r="L99" s="103" t="str">
        <f>TEXT((TIME(0,LEFT('Erwachsene-DOSB 2020'!AB11,FIND(":",'Erwachsene-DOSB 2020'!AB11)-1),RIGHT('Erwachsene-DOSB 2020'!AB11,2)))*$BC$57,"[mm]:ss")</f>
        <v>39:02</v>
      </c>
      <c r="M99" s="109" t="str">
        <f>TEXT((TIME(0,LEFT('Erwachsene-DOSB 2020'!AC11,FIND(":",'Erwachsene-DOSB 2020'!AC11)-1),RIGHT('Erwachsene-DOSB 2020'!AC11,2)))*$BC$57,"[mm]:ss")</f>
        <v>48:48</v>
      </c>
      <c r="N99" s="102" t="str">
        <f>TEXT((TIME(0,LEFT('Erwachsene-DOSB 2020'!AD11,FIND(":",'Erwachsene-DOSB 2020'!AD11)-1),RIGHT('Erwachsene-DOSB 2020'!AD11,2)))*$BC$57,"[mm]:ss")</f>
        <v>44:32</v>
      </c>
      <c r="O99" s="103" t="str">
        <f>TEXT((TIME(0,LEFT('Erwachsene-DOSB 2020'!AE11,FIND(":",'Erwachsene-DOSB 2020'!AE11)-1),RIGHT('Erwachsene-DOSB 2020'!AE11,2)))*$BC$57,"[mm]:ss")</f>
        <v>40:16</v>
      </c>
      <c r="P99" s="109" t="str">
        <f>TEXT((TIME(0,LEFT('Erwachsene-DOSB 2020'!AF11,FIND(":",'Erwachsene-DOSB 2020'!AF11)-1),RIGHT('Erwachsene-DOSB 2020'!AF11,2)))*$BC$57,"[mm]:ss")</f>
        <v>50:19</v>
      </c>
      <c r="Q99" s="102" t="str">
        <f>TEXT((TIME(0,LEFT('Erwachsene-DOSB 2020'!AG11,FIND(":",'Erwachsene-DOSB 2020'!AG11)-1),RIGHT('Erwachsene-DOSB 2020'!AG11,2)))*$BC$57,"[mm]:ss")</f>
        <v>45:27</v>
      </c>
      <c r="R99" s="103" t="str">
        <f>TEXT((TIME(0,LEFT('Erwachsene-DOSB 2020'!AH11,FIND(":",'Erwachsene-DOSB 2020'!AH11)-1),RIGHT('Erwachsene-DOSB 2020'!AH11,2)))*$BC$57,"[mm]:ss")</f>
        <v>41:11</v>
      </c>
      <c r="S99" s="109" t="str">
        <f>TEXT((TIME(0,LEFT('Erwachsene-DOSB 2020'!AI11,FIND(":",'Erwachsene-DOSB 2020'!AI11)-1),RIGHT('Erwachsene-DOSB 2020'!AI11,2)))*$BC$57,"[mm]:ss")</f>
        <v>51:24</v>
      </c>
      <c r="T99" s="102" t="str">
        <f>TEXT((TIME(0,LEFT('Erwachsene-DOSB 2020'!AJ11,FIND(":",'Erwachsene-DOSB 2020'!AJ11)-1),RIGHT('Erwachsene-DOSB 2020'!AJ11,2)))*$BC$57,"[mm]:ss")</f>
        <v>46:40</v>
      </c>
      <c r="U99" s="103" t="str">
        <f>TEXT((TIME(0,LEFT('Erwachsene-DOSB 2020'!AK11,FIND(":",'Erwachsene-DOSB 2020'!AK11)-1),RIGHT('Erwachsene-DOSB 2020'!AK11,2)))*$BC$57,"[mm]:ss")</f>
        <v>42:42</v>
      </c>
      <c r="V99" s="109" t="str">
        <f>TEXT((TIME(0,LEFT('Erwachsene-DOSB 2020'!AL11,FIND(":",'Erwachsene-DOSB 2020'!AL11)-1),RIGHT('Erwachsene-DOSB 2020'!AL11,2)))*$BC$57,"[mm]:ss")</f>
        <v>53:50</v>
      </c>
      <c r="W99" s="102" t="str">
        <f>TEXT((TIME(0,LEFT('Erwachsene-DOSB 2020'!AM11,FIND(":",'Erwachsene-DOSB 2020'!AM11)-1),RIGHT('Erwachsene-DOSB 2020'!AM11,2)))*$BC$57,"[mm]:ss")</f>
        <v>48:11</v>
      </c>
      <c r="X99" s="103" t="str">
        <f>TEXT((TIME(0,LEFT('Erwachsene-DOSB 2020'!AN11,FIND(":",'Erwachsene-DOSB 2020'!AN11)-1),RIGHT('Erwachsene-DOSB 2020'!AN11,2)))*$BC$57,"[mm]:ss")</f>
        <v>43:55</v>
      </c>
      <c r="Y99" s="182"/>
      <c r="Z99" s="183"/>
      <c r="AB99" s="902"/>
      <c r="AC99"/>
      <c r="AD99" s="844"/>
      <c r="AE99" s="796"/>
      <c r="AF99" s="618" t="s">
        <v>21</v>
      </c>
      <c r="AG99" s="58" t="s">
        <v>698</v>
      </c>
      <c r="AH99" s="101" t="str">
        <f>TEXT((TIME(0,LEFT('Erwachsene-DOSB 2020'!W44,FIND(":",'Erwachsene-DOSB 2020'!W44)-1),RIGHT('Erwachsene-DOSB 2020'!W44,2)))*$BC$57,"[mm]:ss")</f>
        <v>41:47</v>
      </c>
      <c r="AI99" s="102" t="str">
        <f>TEXT((TIME(0,LEFT('Erwachsene-DOSB 2020'!X44,FIND(":",'Erwachsene-DOSB 2020'!X44)-1),RIGHT('Erwachsene-DOSB 2020'!X44,2)))*$BC$57,"[mm]:ss")</f>
        <v>38:08</v>
      </c>
      <c r="AJ99" s="103" t="str">
        <f>TEXT((TIME(0,LEFT('Erwachsene-DOSB 2020'!Y44,FIND(":",'Erwachsene-DOSB 2020'!Y44)-1),RIGHT('Erwachsene-DOSB 2020'!Y44,2)))*$BC$57,"[mm]:ss")</f>
        <v>33:33</v>
      </c>
      <c r="AK99" s="109" t="str">
        <f>TEXT((TIME(0,LEFT('Erwachsene-DOSB 2020'!Z44,FIND(":",'Erwachsene-DOSB 2020'!Z44)-1),RIGHT('Erwachsene-DOSB 2020'!Z44,2)))*$BC$57,"[mm]:ss")</f>
        <v>43:19</v>
      </c>
      <c r="AL99" s="102" t="str">
        <f>TEXT((TIME(0,LEFT('Erwachsene-DOSB 2020'!AA44,FIND(":",'Erwachsene-DOSB 2020'!AA44)-1),RIGHT('Erwachsene-DOSB 2020'!AA44,2)))*$BC$57,"[mm]:ss")</f>
        <v>39:02</v>
      </c>
      <c r="AM99" s="103" t="str">
        <f>TEXT((TIME(0,LEFT('Erwachsene-DOSB 2020'!AB44,FIND(":",'Erwachsene-DOSB 2020'!AB44)-1),RIGHT('Erwachsene-DOSB 2020'!AB44,2)))*$BC$57,"[mm]:ss")</f>
        <v>35:05</v>
      </c>
      <c r="AN99" s="109" t="str">
        <f>TEXT((TIME(0,LEFT('Erwachsene-DOSB 2020'!AC44,FIND(":",'Erwachsene-DOSB 2020'!AC44)-1),RIGHT('Erwachsene-DOSB 2020'!AC44,2)))*$BC$57,"[mm]:ss")</f>
        <v>44:32</v>
      </c>
      <c r="AO99" s="102" t="str">
        <f>TEXT((TIME(0,LEFT('Erwachsene-DOSB 2020'!AD44,FIND(":",'Erwachsene-DOSB 2020'!AD44)-1),RIGHT('Erwachsene-DOSB 2020'!AD44,2)))*$BC$57,"[mm]:ss")</f>
        <v>39:39</v>
      </c>
      <c r="AP99" s="103" t="str">
        <f>TEXT((TIME(0,LEFT('Erwachsene-DOSB 2020'!AE44,FIND(":",'Erwachsene-DOSB 2020'!AE44)-1),RIGHT('Erwachsene-DOSB 2020'!AE44,2)))*$BC$57,"[mm]:ss")</f>
        <v>35:59</v>
      </c>
      <c r="AQ99" s="109" t="str">
        <f>TEXT((TIME(0,LEFT('Erwachsene-DOSB 2020'!AF44,FIND(":",'Erwachsene-DOSB 2020'!AF44)-1),RIGHT('Erwachsene-DOSB 2020'!AF44,2)))*$BC$57,"[mm]:ss")</f>
        <v>46:12</v>
      </c>
      <c r="AR99" s="102" t="str">
        <f>TEXT((TIME(0,LEFT('Erwachsene-DOSB 2020'!AG44,FIND(":",'Erwachsene-DOSB 2020'!AG44)-1),RIGHT('Erwachsene-DOSB 2020'!AG44,2)))*$BC$57,"[mm]:ss")</f>
        <v>41:11</v>
      </c>
      <c r="AS99" s="103" t="str">
        <f>TEXT((TIME(0,LEFT('Erwachsene-DOSB 2020'!AH44,FIND(":",'Erwachsene-DOSB 2020'!AH44)-1),RIGHT('Erwachsene-DOSB 2020'!AH44,2)))*$BC$57,"[mm]:ss")</f>
        <v>36:54</v>
      </c>
      <c r="AT99" s="109" t="str">
        <f>TEXT((TIME(0,LEFT('Erwachsene-DOSB 2020'!AI44,FIND(":",'Erwachsene-DOSB 2020'!AI44)-1),RIGHT('Erwachsene-DOSB 2020'!AI44,2)))*$BC$57,"[mm]:ss")</f>
        <v>47:41</v>
      </c>
      <c r="AU99" s="102" t="str">
        <f>TEXT((TIME(0,LEFT('Erwachsene-DOSB 2020'!AJ44,FIND(":",'Erwachsene-DOSB 2020'!AJ44)-1),RIGHT('Erwachsene-DOSB 2020'!AJ44,2)))*$BC$57,"[mm]:ss")</f>
        <v>42:24</v>
      </c>
      <c r="AV99" s="103" t="str">
        <f>TEXT((TIME(0,LEFT('Erwachsene-DOSB 2020'!AK44,FIND(":",'Erwachsene-DOSB 2020'!AK44)-1),RIGHT('Erwachsene-DOSB 2020'!AK44,2)))*$BC$57,"[mm]:ss")</f>
        <v>37:49</v>
      </c>
      <c r="AW99" s="109" t="str">
        <f>TEXT((TIME(0,LEFT('Erwachsene-DOSB 2020'!AL44,FIND(":",'Erwachsene-DOSB 2020'!AL44)-1),RIGHT('Erwachsene-DOSB 2020'!AL44,2)))*$BC$57,"[mm]:ss")</f>
        <v>49:43</v>
      </c>
      <c r="AX99" s="102" t="str">
        <f>TEXT((TIME(0,LEFT('Erwachsene-DOSB 2020'!AM44,FIND(":",'Erwachsene-DOSB 2020'!AM44)-1),RIGHT('Erwachsene-DOSB 2020'!AM44,2)))*$BC$57,"[mm]:ss")</f>
        <v>43:55</v>
      </c>
      <c r="AY99" s="103" t="str">
        <f>TEXT((TIME(0,LEFT('Erwachsene-DOSB 2020'!AN44,FIND(":",'Erwachsene-DOSB 2020'!AN44)-1),RIGHT('Erwachsene-DOSB 2020'!AN44,2)))*$BC$57,"[mm]:ss")</f>
        <v>39:39</v>
      </c>
      <c r="AZ99" s="182"/>
      <c r="BA99" s="183"/>
    </row>
    <row r="100" spans="1:56" ht="18.600000000000001" customHeight="1" x14ac:dyDescent="0.2">
      <c r="A100" s="902"/>
      <c r="B100"/>
      <c r="C100" s="844"/>
      <c r="D100" s="796"/>
      <c r="E100" s="618" t="s">
        <v>22</v>
      </c>
      <c r="F100" s="58" t="s">
        <v>502</v>
      </c>
      <c r="G100" s="101" t="str">
        <f>TEXT((TIME(0,LEFT('Erwachsene-DOSB 2020'!W12,FIND(":",'Erwachsene-DOSB 2020'!W12)-1),RIGHT('Erwachsene-DOSB 2020'!W12,2)))*$BC$58,"[mm]:ss")</f>
        <v>93:48</v>
      </c>
      <c r="H100" s="102" t="str">
        <f>TEXT((TIME(0,LEFT('Erwachsene-DOSB 2020'!X12,FIND(":",'Erwachsene-DOSB 2020'!X12)-1),RIGHT('Erwachsene-DOSB 2020'!X12,2)))*$BC$58,"[mm]:ss")</f>
        <v>81:54</v>
      </c>
      <c r="I100" s="103" t="str">
        <f>TEXT((TIME(0,LEFT('Erwachsene-DOSB 2020'!Y12,FIND(":",'Erwachsene-DOSB 2020'!Y12)-1),RIGHT('Erwachsene-DOSB 2020'!Y12,2)))*$BC$58,"[mm]:ss")</f>
        <v>72:06</v>
      </c>
      <c r="J100" s="109" t="str">
        <f>TEXT((TIME(0,LEFT('Erwachsene-DOSB 2020'!Z12,FIND(":",'Erwachsene-DOSB 2020'!Z12)-1),RIGHT('Erwachsene-DOSB 2020'!Z12,2)))*$BC$58,"[mm]:ss")</f>
        <v>96:36</v>
      </c>
      <c r="K100" s="102" t="str">
        <f>TEXT((TIME(0,LEFT('Erwachsene-DOSB 2020'!AA12,FIND(":",'Erwachsene-DOSB 2020'!AA12)-1),RIGHT('Erwachsene-DOSB 2020'!AA12,2)))*$BC$58,"[mm]:ss")</f>
        <v>85:24</v>
      </c>
      <c r="L100" s="103" t="str">
        <f>TEXT((TIME(0,LEFT('Erwachsene-DOSB 2020'!AB12,FIND(":",'Erwachsene-DOSB 2020'!AB12)-1),RIGHT('Erwachsene-DOSB 2020'!AB12,2)))*$BC$58,"[mm]:ss")</f>
        <v>74:54</v>
      </c>
      <c r="M100" s="109" t="str">
        <f>TEXT((TIME(0,LEFT('Erwachsene-DOSB 2020'!AC12,FIND(":",'Erwachsene-DOSB 2020'!AC12)-1),RIGHT('Erwachsene-DOSB 2020'!AC12,2)))*$BC$58,"[mm]:ss")</f>
        <v>100:06</v>
      </c>
      <c r="N100" s="102" t="str">
        <f>TEXT((TIME(0,LEFT('Erwachsene-DOSB 2020'!AD12,FIND(":",'Erwachsene-DOSB 2020'!AD12)-1),RIGHT('Erwachsene-DOSB 2020'!AD12,2)))*$BC$58,"[mm]:ss")</f>
        <v>88:12</v>
      </c>
      <c r="O100" s="103" t="str">
        <f>TEXT((TIME(0,LEFT('Erwachsene-DOSB 2020'!AE12,FIND(":",'Erwachsene-DOSB 2020'!AE12)-1),RIGHT('Erwachsene-DOSB 2020'!AE12,2)))*$BC$58,"[mm]:ss")</f>
        <v>77:42</v>
      </c>
      <c r="P100" s="109" t="str">
        <f>TEXT((TIME(0,LEFT('Erwachsene-DOSB 2020'!AF12,FIND(":",'Erwachsene-DOSB 2020'!AF12)-1),RIGHT('Erwachsene-DOSB 2020'!AF12,2)))*$BC$58,"[mm]:ss")</f>
        <v>103:36</v>
      </c>
      <c r="Q100" s="102" t="str">
        <f>TEXT((TIME(0,LEFT('Erwachsene-DOSB 2020'!AG12,FIND(":",'Erwachsene-DOSB 2020'!AG12)-1),RIGHT('Erwachsene-DOSB 2020'!AG12,2)))*$BC$58,"[mm]:ss")</f>
        <v>91:00</v>
      </c>
      <c r="R100" s="103" t="str">
        <f>TEXT((TIME(0,LEFT('Erwachsene-DOSB 2020'!AH12,FIND(":",'Erwachsene-DOSB 2020'!AH12)-1),RIGHT('Erwachsene-DOSB 2020'!AH12,2)))*$BC$58,"[mm]:ss")</f>
        <v>79:48</v>
      </c>
      <c r="S100" s="109" t="str">
        <f>TEXT((TIME(0,LEFT('Erwachsene-DOSB 2020'!AI12,FIND(":",'Erwachsene-DOSB 2020'!AI12)-1),RIGHT('Erwachsene-DOSB 2020'!AI12,2)))*$BC$58,"[mm]:ss")</f>
        <v>105:42</v>
      </c>
      <c r="T100" s="102" t="str">
        <f>TEXT((TIME(0,LEFT('Erwachsene-DOSB 2020'!AJ12,FIND(":",'Erwachsene-DOSB 2020'!AJ12)-1),RIGHT('Erwachsene-DOSB 2020'!AJ12,2)))*$BC$58,"[mm]:ss")</f>
        <v>93:06</v>
      </c>
      <c r="U100" s="103" t="str">
        <f>TEXT((TIME(0,LEFT('Erwachsene-DOSB 2020'!AK12,FIND(":",'Erwachsene-DOSB 2020'!AK12)-1),RIGHT('Erwachsene-DOSB 2020'!AK12,2)))*$BC$58,"[mm]:ss")</f>
        <v>81:54</v>
      </c>
      <c r="V100" s="109" t="str">
        <f>TEXT((TIME(0,LEFT('Erwachsene-DOSB 2020'!AL12,FIND(":",'Erwachsene-DOSB 2020'!AL12)-1),RIGHT('Erwachsene-DOSB 2020'!AL12,2)))*$BC$58,"[mm]:ss")</f>
        <v>109:12</v>
      </c>
      <c r="W100" s="102" t="str">
        <f>TEXT((TIME(0,LEFT('Erwachsene-DOSB 2020'!AM12,FIND(":",'Erwachsene-DOSB 2020'!AM12)-1),RIGHT('Erwachsene-DOSB 2020'!AM12,2)))*$BC$58,"[mm]:ss")</f>
        <v>95:54</v>
      </c>
      <c r="X100" s="103" t="str">
        <f>TEXT((TIME(0,LEFT('Erwachsene-DOSB 2020'!AN12,FIND(":",'Erwachsene-DOSB 2020'!AN12)-1),RIGHT('Erwachsene-DOSB 2020'!AN12,2)))*$BC$58,"[mm]:ss")</f>
        <v>84:42</v>
      </c>
      <c r="Y100" s="182"/>
      <c r="Z100" s="183"/>
      <c r="AB100" s="902"/>
      <c r="AC100"/>
      <c r="AD100" s="844"/>
      <c r="AE100" s="796"/>
      <c r="AF100" s="618" t="s">
        <v>22</v>
      </c>
      <c r="AG100" s="58" t="s">
        <v>502</v>
      </c>
      <c r="AH100" s="101" t="str">
        <f>TEXT((TIME(0,LEFT('Erwachsene-DOSB 2020'!W45,FIND(":",'Erwachsene-DOSB 2020'!W45)-1),RIGHT('Erwachsene-DOSB 2020'!W45,2)))*$BC$58,"[mm]:ss")</f>
        <v>92:24</v>
      </c>
      <c r="AI100" s="102" t="str">
        <f>TEXT((TIME(0,LEFT('Erwachsene-DOSB 2020'!X45,FIND(":",'Erwachsene-DOSB 2020'!X45)-1),RIGHT('Erwachsene-DOSB 2020'!X45,2)))*$BC$58,"[mm]:ss")</f>
        <v>77:00</v>
      </c>
      <c r="AJ100" s="103" t="str">
        <f>TEXT((TIME(0,LEFT('Erwachsene-DOSB 2020'!Y45,FIND(":",'Erwachsene-DOSB 2020'!Y45)-1),RIGHT('Erwachsene-DOSB 2020'!Y45,2)))*$BC$58,"[mm]:ss")</f>
        <v>63:00</v>
      </c>
      <c r="AK100" s="109" t="str">
        <f>TEXT((TIME(0,LEFT('Erwachsene-DOSB 2020'!Z45,FIND(":",'Erwachsene-DOSB 2020'!Z45)-1),RIGHT('Erwachsene-DOSB 2020'!Z45,2)))*$BC$58,"[mm]:ss")</f>
        <v>95:54</v>
      </c>
      <c r="AL100" s="102" t="str">
        <f>TEXT((TIME(0,LEFT('Erwachsene-DOSB 2020'!AA45,FIND(":",'Erwachsene-DOSB 2020'!AA45)-1),RIGHT('Erwachsene-DOSB 2020'!AA45,2)))*$BC$58,"[mm]:ss")</f>
        <v>79:48</v>
      </c>
      <c r="AM100" s="103" t="str">
        <f>TEXT((TIME(0,LEFT('Erwachsene-DOSB 2020'!AB45,FIND(":",'Erwachsene-DOSB 2020'!AB45)-1),RIGHT('Erwachsene-DOSB 2020'!AB45,2)))*$BC$58,"[mm]:ss")</f>
        <v>65:06</v>
      </c>
      <c r="AN100" s="109" t="str">
        <f>TEXT((TIME(0,LEFT('Erwachsene-DOSB 2020'!AC45,FIND(":",'Erwachsene-DOSB 2020'!AC45)-1),RIGHT('Erwachsene-DOSB 2020'!AC45,2)))*$BC$58,"[mm]:ss")</f>
        <v>98:42</v>
      </c>
      <c r="AO100" s="102" t="str">
        <f>TEXT((TIME(0,LEFT('Erwachsene-DOSB 2020'!AD45,FIND(":",'Erwachsene-DOSB 2020'!AD45)-1),RIGHT('Erwachsene-DOSB 2020'!AD45,2)))*$BC$58,"[mm]:ss")</f>
        <v>81:54</v>
      </c>
      <c r="AP100" s="103" t="str">
        <f>TEXT((TIME(0,LEFT('Erwachsene-DOSB 2020'!AE45,FIND(":",'Erwachsene-DOSB 2020'!AE45)-1),RIGHT('Erwachsene-DOSB 2020'!AE45,2)))*$BC$58,"[mm]:ss")</f>
        <v>66:30</v>
      </c>
      <c r="AQ100" s="109" t="str">
        <f>TEXT((TIME(0,LEFT('Erwachsene-DOSB 2020'!AF45,FIND(":",'Erwachsene-DOSB 2020'!AF45)-1),RIGHT('Erwachsene-DOSB 2020'!AF45,2)))*$BC$58,"[mm]:ss")</f>
        <v>100:06</v>
      </c>
      <c r="AR100" s="102" t="str">
        <f>TEXT((TIME(0,LEFT('Erwachsene-DOSB 2020'!AG45,FIND(":",'Erwachsene-DOSB 2020'!AG45)-1),RIGHT('Erwachsene-DOSB 2020'!AG45,2)))*$BC$58,"[mm]:ss")</f>
        <v>84:00</v>
      </c>
      <c r="AS100" s="103" t="str">
        <f>TEXT((TIME(0,LEFT('Erwachsene-DOSB 2020'!AH45,FIND(":",'Erwachsene-DOSB 2020'!AH45)-1),RIGHT('Erwachsene-DOSB 2020'!AH45,2)))*$BC$58,"[mm]:ss")</f>
        <v>67:12</v>
      </c>
      <c r="AT100" s="109" t="str">
        <f>TEXT((TIME(0,LEFT('Erwachsene-DOSB 2020'!AI45,FIND(":",'Erwachsene-DOSB 2020'!AI45)-1),RIGHT('Erwachsene-DOSB 2020'!AI45,2)))*$BC$58,"[mm]:ss")</f>
        <v>101:30</v>
      </c>
      <c r="AU100" s="102" t="str">
        <f>TEXT((TIME(0,LEFT('Erwachsene-DOSB 2020'!AJ45,FIND(":",'Erwachsene-DOSB 2020'!AJ45)-1),RIGHT('Erwachsene-DOSB 2020'!AJ45,2)))*$BC$58,"[mm]:ss")</f>
        <v>84:42</v>
      </c>
      <c r="AV100" s="103" t="str">
        <f>TEXT((TIME(0,LEFT('Erwachsene-DOSB 2020'!AK45,FIND(":",'Erwachsene-DOSB 2020'!AK45)-1),RIGHT('Erwachsene-DOSB 2020'!AK45,2)))*$BC$58,"[mm]:ss")</f>
        <v>67:54</v>
      </c>
      <c r="AW100" s="109" t="str">
        <f>TEXT((TIME(0,LEFT('Erwachsene-DOSB 2020'!AL45,FIND(":",'Erwachsene-DOSB 2020'!AL45)-1),RIGHT('Erwachsene-DOSB 2020'!AL45,2)))*$BC$58,"[mm]:ss")</f>
        <v>102:54</v>
      </c>
      <c r="AX100" s="102" t="str">
        <f>TEXT((TIME(0,LEFT('Erwachsene-DOSB 2020'!AM45,FIND(":",'Erwachsene-DOSB 2020'!AM45)-1),RIGHT('Erwachsene-DOSB 2020'!AM45,2)))*$BC$58,"[mm]:ss")</f>
        <v>86:06</v>
      </c>
      <c r="AY100" s="103" t="str">
        <f>TEXT((TIME(0,LEFT('Erwachsene-DOSB 2020'!AN45,FIND(":",'Erwachsene-DOSB 2020'!AN45)-1),RIGHT('Erwachsene-DOSB 2020'!AN45,2)))*$BC$58,"[mm]:ss")</f>
        <v>69:18</v>
      </c>
      <c r="AZ100" s="182"/>
      <c r="BA100" s="183"/>
    </row>
    <row r="101" spans="1:56" ht="18.600000000000001" customHeight="1" x14ac:dyDescent="0.2">
      <c r="A101" s="902"/>
      <c r="B101"/>
      <c r="C101" s="844"/>
      <c r="D101" s="796"/>
      <c r="E101" s="618" t="s">
        <v>23</v>
      </c>
      <c r="F101" s="58" t="s">
        <v>427</v>
      </c>
      <c r="G101" s="160">
        <f>H101*(1-$BE$59)</f>
        <v>240.75</v>
      </c>
      <c r="H101" s="149">
        <f>W59-12.5</f>
        <v>267.5</v>
      </c>
      <c r="I101" s="150">
        <f>H101*(1+$BE$59)</f>
        <v>294.25</v>
      </c>
      <c r="J101" s="160">
        <f>K101*(1-$BE$59)</f>
        <v>229.5</v>
      </c>
      <c r="K101" s="149">
        <f>H101-12.5</f>
        <v>255</v>
      </c>
      <c r="L101" s="150">
        <f>K101*(1+$BE$59)</f>
        <v>280.5</v>
      </c>
      <c r="M101" s="160">
        <f>N101*(1-$BE$59)</f>
        <v>218.25</v>
      </c>
      <c r="N101" s="149">
        <f>K101-12.5</f>
        <v>242.5</v>
      </c>
      <c r="O101" s="150">
        <f>N101*(1+$BE$59)</f>
        <v>266.75</v>
      </c>
      <c r="P101" s="160">
        <f>Q101*(1-$BE$59)</f>
        <v>207</v>
      </c>
      <c r="Q101" s="149">
        <f>N101-12.5</f>
        <v>230</v>
      </c>
      <c r="R101" s="150">
        <f>Q101*(1+$BE$59)</f>
        <v>253.00000000000003</v>
      </c>
      <c r="S101" s="160">
        <f>T101*(1-$BE$59)</f>
        <v>195.75</v>
      </c>
      <c r="T101" s="149">
        <f>Q101-12.5</f>
        <v>217.5</v>
      </c>
      <c r="U101" s="150">
        <f>T101*(1+$BE$59)</f>
        <v>239.25000000000003</v>
      </c>
      <c r="V101" s="160">
        <f>W101*(1-$BE$59)</f>
        <v>184.5</v>
      </c>
      <c r="W101" s="149">
        <f>T101-12.5</f>
        <v>205</v>
      </c>
      <c r="X101" s="150">
        <f>W101*(1+$BE$59)</f>
        <v>225.50000000000003</v>
      </c>
      <c r="Y101" s="182"/>
      <c r="Z101" s="183"/>
      <c r="AB101" s="902"/>
      <c r="AC101"/>
      <c r="AD101" s="844"/>
      <c r="AE101" s="796"/>
      <c r="AF101" s="618" t="s">
        <v>23</v>
      </c>
      <c r="AG101" s="58" t="s">
        <v>427</v>
      </c>
      <c r="AH101" s="160">
        <f>AI101*(1-$BE$59)</f>
        <v>299.25</v>
      </c>
      <c r="AI101" s="149">
        <f>AX59-12.5</f>
        <v>332.5</v>
      </c>
      <c r="AJ101" s="150">
        <f>AI101*(1+$BE$59)</f>
        <v>365.75000000000006</v>
      </c>
      <c r="AK101" s="160">
        <f>AL101*(1-$BE$59)</f>
        <v>288</v>
      </c>
      <c r="AL101" s="149">
        <f>AI101-12.5</f>
        <v>320</v>
      </c>
      <c r="AM101" s="150">
        <f>AL101*(1+$BE$59)</f>
        <v>352</v>
      </c>
      <c r="AN101" s="160">
        <f>AO101*(1-$BE$59)</f>
        <v>276.75</v>
      </c>
      <c r="AO101" s="149">
        <f>AL101-12.5</f>
        <v>307.5</v>
      </c>
      <c r="AP101" s="150">
        <f>AO101*(1+$BE$59)</f>
        <v>338.25</v>
      </c>
      <c r="AQ101" s="160">
        <f>AR101*(1-$BE$59)</f>
        <v>265.5</v>
      </c>
      <c r="AR101" s="149">
        <f>AO101-12.5</f>
        <v>295</v>
      </c>
      <c r="AS101" s="150">
        <f>AR101*(1+$BE$59)</f>
        <v>324.5</v>
      </c>
      <c r="AT101" s="160">
        <f>AU101*(1-$BE$59)</f>
        <v>254.25</v>
      </c>
      <c r="AU101" s="149">
        <f>AR101-12.5</f>
        <v>282.5</v>
      </c>
      <c r="AV101" s="150">
        <f>AU101*(1+$BE$59)</f>
        <v>310.75</v>
      </c>
      <c r="AW101" s="160">
        <f>AX101*(1-$BE$59)</f>
        <v>243</v>
      </c>
      <c r="AX101" s="149">
        <f>AU101-12.5</f>
        <v>270</v>
      </c>
      <c r="AY101" s="150">
        <f>AX101*(1+$BE$59)</f>
        <v>297</v>
      </c>
      <c r="AZ101" s="182"/>
      <c r="BA101" s="183"/>
    </row>
    <row r="102" spans="1:56" ht="18.600000000000001" customHeight="1" x14ac:dyDescent="0.2">
      <c r="A102" s="902"/>
      <c r="B102"/>
      <c r="C102" s="844"/>
      <c r="D102" s="796"/>
      <c r="E102" s="618" t="s">
        <v>24</v>
      </c>
      <c r="F102" s="58" t="s">
        <v>428</v>
      </c>
      <c r="G102" s="160">
        <f>H102*(1-$BE$59)</f>
        <v>405</v>
      </c>
      <c r="H102" s="149">
        <f>W60-15</f>
        <v>450</v>
      </c>
      <c r="I102" s="150">
        <f>H102*(1+$BE$59)</f>
        <v>495.00000000000006</v>
      </c>
      <c r="J102" s="160">
        <f>K102*(1-$BE$59)</f>
        <v>391.5</v>
      </c>
      <c r="K102" s="149">
        <f>H102-15</f>
        <v>435</v>
      </c>
      <c r="L102" s="150">
        <f>K102*(1+$BE$59)</f>
        <v>478.50000000000006</v>
      </c>
      <c r="M102" s="160">
        <f>N102*(1-$BE$59)</f>
        <v>378</v>
      </c>
      <c r="N102" s="149">
        <f>K102-15</f>
        <v>420</v>
      </c>
      <c r="O102" s="150">
        <f>N102*(1+$BE$59)</f>
        <v>462.00000000000006</v>
      </c>
      <c r="P102" s="160">
        <f>Q102*(1-$BE$59)</f>
        <v>364.5</v>
      </c>
      <c r="Q102" s="149">
        <f>N102-15</f>
        <v>405</v>
      </c>
      <c r="R102" s="150">
        <f>Q102*(1+$BE$59)</f>
        <v>445.50000000000006</v>
      </c>
      <c r="S102" s="160">
        <f>T102*(1-$BE$59)</f>
        <v>351</v>
      </c>
      <c r="T102" s="149">
        <f>Q102-15</f>
        <v>390</v>
      </c>
      <c r="U102" s="150">
        <f>T102*(1+$BE$59)</f>
        <v>429.00000000000006</v>
      </c>
      <c r="V102" s="160">
        <f>W102*(1-$BE$59)</f>
        <v>337.5</v>
      </c>
      <c r="W102" s="149">
        <f>T102-15</f>
        <v>375</v>
      </c>
      <c r="X102" s="150">
        <f>W102*(1+$BE$59)</f>
        <v>412.50000000000006</v>
      </c>
      <c r="Y102" s="182"/>
      <c r="Z102" s="183"/>
      <c r="AB102" s="902"/>
      <c r="AC102"/>
      <c r="AD102" s="844"/>
      <c r="AE102" s="796"/>
      <c r="AF102" s="618" t="s">
        <v>24</v>
      </c>
      <c r="AG102" s="58" t="s">
        <v>428</v>
      </c>
      <c r="AH102" s="160">
        <f>AI102*(1-$BE$59)</f>
        <v>472.5</v>
      </c>
      <c r="AI102" s="149">
        <f>AX60-15</f>
        <v>525</v>
      </c>
      <c r="AJ102" s="150">
        <f>AI102*(1+$BE$59)</f>
        <v>577.5</v>
      </c>
      <c r="AK102" s="160">
        <f>AL102*(1-$BE$59)</f>
        <v>459</v>
      </c>
      <c r="AL102" s="149">
        <f>AI102-15</f>
        <v>510</v>
      </c>
      <c r="AM102" s="150">
        <f>AL102*(1+$BE$59)</f>
        <v>561</v>
      </c>
      <c r="AN102" s="160">
        <f>AO102*(1-$BE$59)</f>
        <v>445.5</v>
      </c>
      <c r="AO102" s="149">
        <f>AL102-15</f>
        <v>495</v>
      </c>
      <c r="AP102" s="150">
        <f>AO102*(1+$BE$59)</f>
        <v>544.5</v>
      </c>
      <c r="AQ102" s="160">
        <f>AR102*(1-$BE$59)</f>
        <v>432</v>
      </c>
      <c r="AR102" s="149">
        <f>AO102-15</f>
        <v>480</v>
      </c>
      <c r="AS102" s="150">
        <f>AR102*(1+$BE$59)</f>
        <v>528</v>
      </c>
      <c r="AT102" s="160">
        <f>AU102*(1-$BE$59)</f>
        <v>418.5</v>
      </c>
      <c r="AU102" s="149">
        <f>AR102-15</f>
        <v>465</v>
      </c>
      <c r="AV102" s="150">
        <f>AU102*(1+$BE$59)</f>
        <v>511.50000000000006</v>
      </c>
      <c r="AW102" s="160">
        <f>AX102*(1-$BE$59)</f>
        <v>405</v>
      </c>
      <c r="AX102" s="149">
        <f>AU102-15</f>
        <v>450</v>
      </c>
      <c r="AY102" s="150">
        <f>AX102*(1+$BE$59)</f>
        <v>495.00000000000006</v>
      </c>
      <c r="AZ102" s="182"/>
      <c r="BA102" s="183"/>
    </row>
    <row r="103" spans="1:56" ht="18.600000000000001" customHeight="1" x14ac:dyDescent="0.2">
      <c r="A103" s="902"/>
      <c r="B103"/>
      <c r="C103" s="844"/>
      <c r="D103" s="796"/>
      <c r="E103" s="618" t="s">
        <v>25</v>
      </c>
      <c r="F103" s="58" t="s">
        <v>429</v>
      </c>
      <c r="G103" s="160">
        <f>H103*(1-$BE$59)</f>
        <v>337.5</v>
      </c>
      <c r="H103" s="149">
        <f>W61-15</f>
        <v>375</v>
      </c>
      <c r="I103" s="150">
        <f>H103*(1+$BE$59)</f>
        <v>412.50000000000006</v>
      </c>
      <c r="J103" s="160">
        <f>K103*(1-$BE$59)</f>
        <v>324</v>
      </c>
      <c r="K103" s="149">
        <f>H103-15</f>
        <v>360</v>
      </c>
      <c r="L103" s="150">
        <f>K103*(1+$BE$59)</f>
        <v>396.00000000000006</v>
      </c>
      <c r="M103" s="160">
        <f>N103*(1-$BE$59)</f>
        <v>310.5</v>
      </c>
      <c r="N103" s="149">
        <f>K103-15</f>
        <v>345</v>
      </c>
      <c r="O103" s="150">
        <f>N103*(1+$BE$59)</f>
        <v>379.50000000000006</v>
      </c>
      <c r="P103" s="160">
        <f>Q103*(1-$BE$59)</f>
        <v>297</v>
      </c>
      <c r="Q103" s="149">
        <f>N103-15</f>
        <v>330</v>
      </c>
      <c r="R103" s="150">
        <f>Q103*(1+$BE$59)</f>
        <v>363.00000000000006</v>
      </c>
      <c r="S103" s="160">
        <f>T103*(1-$BE$59)</f>
        <v>283.5</v>
      </c>
      <c r="T103" s="149">
        <f>Q103-15</f>
        <v>315</v>
      </c>
      <c r="U103" s="150">
        <f>T103*(1+$BE$59)</f>
        <v>346.5</v>
      </c>
      <c r="V103" s="160">
        <f>W103*(1-$BE$59)</f>
        <v>270</v>
      </c>
      <c r="W103" s="149">
        <f>T103-15</f>
        <v>300</v>
      </c>
      <c r="X103" s="150">
        <f>W103*(1+$BE$59)</f>
        <v>330</v>
      </c>
      <c r="Y103" s="182"/>
      <c r="Z103" s="183"/>
      <c r="AB103" s="902"/>
      <c r="AC103"/>
      <c r="AD103" s="844"/>
      <c r="AE103" s="796"/>
      <c r="AF103" s="618" t="s">
        <v>25</v>
      </c>
      <c r="AG103" s="58" t="s">
        <v>429</v>
      </c>
      <c r="AH103" s="160">
        <f>AI103*(1-$BE$59)</f>
        <v>400.5</v>
      </c>
      <c r="AI103" s="149">
        <f>AX61-15</f>
        <v>445</v>
      </c>
      <c r="AJ103" s="150">
        <f>AI103*(1+$BE$59)</f>
        <v>489.50000000000006</v>
      </c>
      <c r="AK103" s="160">
        <f>AL103*(1-$BE$59)</f>
        <v>387</v>
      </c>
      <c r="AL103" s="149">
        <f>AI103-15</f>
        <v>430</v>
      </c>
      <c r="AM103" s="150">
        <f>AL103*(1+$BE$59)</f>
        <v>473.00000000000006</v>
      </c>
      <c r="AN103" s="160">
        <f>AO103*(1-$BE$59)</f>
        <v>373.5</v>
      </c>
      <c r="AO103" s="149">
        <f>AL103-15</f>
        <v>415</v>
      </c>
      <c r="AP103" s="150">
        <f>AO103*(1+$BE$59)</f>
        <v>456.50000000000006</v>
      </c>
      <c r="AQ103" s="160">
        <f>AR103*(1-$BE$59)</f>
        <v>360</v>
      </c>
      <c r="AR103" s="149">
        <f>AO103-15</f>
        <v>400</v>
      </c>
      <c r="AS103" s="150">
        <f>AR103*(1+$BE$59)</f>
        <v>440.00000000000006</v>
      </c>
      <c r="AT103" s="160">
        <f>AU103*(1-$BE$59)</f>
        <v>346.5</v>
      </c>
      <c r="AU103" s="149">
        <f>AR103-15</f>
        <v>385</v>
      </c>
      <c r="AV103" s="150">
        <f>AU103*(1+$BE$59)</f>
        <v>423.50000000000006</v>
      </c>
      <c r="AW103" s="160">
        <f>AX103*(1-$BE$59)</f>
        <v>333</v>
      </c>
      <c r="AX103" s="149">
        <f>AU103-15</f>
        <v>370</v>
      </c>
      <c r="AY103" s="150">
        <f>AX103*(1+$BE$59)</f>
        <v>407.00000000000006</v>
      </c>
      <c r="AZ103" s="182"/>
      <c r="BA103" s="183"/>
    </row>
    <row r="104" spans="1:56" ht="18.600000000000001" customHeight="1" thickBot="1" x14ac:dyDescent="0.25">
      <c r="A104" s="902"/>
      <c r="B104"/>
      <c r="C104" s="845"/>
      <c r="D104" s="797"/>
      <c r="E104" s="618" t="s">
        <v>44</v>
      </c>
      <c r="F104" s="163" t="s">
        <v>430</v>
      </c>
      <c r="G104" s="164">
        <f>H104*(1-$BE$59)</f>
        <v>342</v>
      </c>
      <c r="H104" s="165">
        <f>W62-15</f>
        <v>380</v>
      </c>
      <c r="I104" s="166">
        <f>H104*(1+$BE$59)</f>
        <v>418.00000000000006</v>
      </c>
      <c r="J104" s="164">
        <f>K104*(1-$BE$59)</f>
        <v>328.5</v>
      </c>
      <c r="K104" s="165">
        <f>H104-15</f>
        <v>365</v>
      </c>
      <c r="L104" s="166">
        <f>K104*(1+$BE$59)</f>
        <v>401.50000000000006</v>
      </c>
      <c r="M104" s="164">
        <f>N104*(1-$BE$59)</f>
        <v>315</v>
      </c>
      <c r="N104" s="165">
        <f>K104-15</f>
        <v>350</v>
      </c>
      <c r="O104" s="166">
        <f>N104*(1+$BE$59)</f>
        <v>385.00000000000006</v>
      </c>
      <c r="P104" s="164">
        <f>Q104*(1-$BE$59)</f>
        <v>301.5</v>
      </c>
      <c r="Q104" s="165">
        <f>N104-15</f>
        <v>335</v>
      </c>
      <c r="R104" s="166">
        <f>Q104*(1+$BE$59)</f>
        <v>368.50000000000006</v>
      </c>
      <c r="S104" s="164">
        <f>T104*(1-$BE$59)</f>
        <v>288</v>
      </c>
      <c r="T104" s="165">
        <f>Q104-15</f>
        <v>320</v>
      </c>
      <c r="U104" s="166">
        <f>T104*(1+$BE$59)</f>
        <v>352</v>
      </c>
      <c r="V104" s="164">
        <f>W104*(1-$BE$59)</f>
        <v>274.5</v>
      </c>
      <c r="W104" s="165">
        <f>T104-15</f>
        <v>305</v>
      </c>
      <c r="X104" s="166">
        <f>W104*(1+$BE$59)</f>
        <v>335.5</v>
      </c>
      <c r="Y104" s="186"/>
      <c r="Z104" s="187"/>
      <c r="AB104" s="902"/>
      <c r="AC104"/>
      <c r="AD104" s="845"/>
      <c r="AE104" s="797"/>
      <c r="AF104" s="618" t="s">
        <v>44</v>
      </c>
      <c r="AG104" s="163" t="s">
        <v>430</v>
      </c>
      <c r="AH104" s="164">
        <f>AI104*(1-$BE$59)</f>
        <v>405</v>
      </c>
      <c r="AI104" s="165">
        <f>AX62-15</f>
        <v>450</v>
      </c>
      <c r="AJ104" s="166">
        <f>AI104*(1+$BE$59)</f>
        <v>495.00000000000006</v>
      </c>
      <c r="AK104" s="164">
        <f>AL104*(1-$BE$59)</f>
        <v>391.5</v>
      </c>
      <c r="AL104" s="165">
        <f>AI104-15</f>
        <v>435</v>
      </c>
      <c r="AM104" s="166">
        <f>AL104*(1+$BE$59)</f>
        <v>478.50000000000006</v>
      </c>
      <c r="AN104" s="164">
        <f>AO104*(1-$BE$59)</f>
        <v>378</v>
      </c>
      <c r="AO104" s="165">
        <f>AL104-15</f>
        <v>420</v>
      </c>
      <c r="AP104" s="166">
        <f>AO104*(1+$BE$59)</f>
        <v>462.00000000000006</v>
      </c>
      <c r="AQ104" s="164">
        <f>AR104*(1-$BE$59)</f>
        <v>364.5</v>
      </c>
      <c r="AR104" s="165">
        <f>AO104-15</f>
        <v>405</v>
      </c>
      <c r="AS104" s="166">
        <f>AR104*(1+$BE$59)</f>
        <v>445.50000000000006</v>
      </c>
      <c r="AT104" s="164">
        <f>AU104*(1-$BE$59)</f>
        <v>351</v>
      </c>
      <c r="AU104" s="165">
        <f>AR104-15</f>
        <v>390</v>
      </c>
      <c r="AV104" s="166">
        <f>AU104*(1+$BE$59)</f>
        <v>429.00000000000006</v>
      </c>
      <c r="AW104" s="164">
        <f>AX104*(1-$BE$59)</f>
        <v>337.5</v>
      </c>
      <c r="AX104" s="165">
        <f>AU104-15</f>
        <v>375</v>
      </c>
      <c r="AY104" s="166">
        <f>AX104*(1+$BE$59)</f>
        <v>412.50000000000006</v>
      </c>
      <c r="AZ104" s="186"/>
      <c r="BA104" s="187"/>
    </row>
    <row r="105" spans="1:56" s="158" customFormat="1" ht="18.600000000000001" customHeight="1" x14ac:dyDescent="0.2">
      <c r="A105" s="902"/>
      <c r="C105" s="843">
        <v>2</v>
      </c>
      <c r="D105" s="795" t="s">
        <v>65</v>
      </c>
      <c r="E105" s="601" t="s">
        <v>16</v>
      </c>
      <c r="F105" s="522" t="s">
        <v>446</v>
      </c>
      <c r="G105" s="13">
        <f>'Erwachsene-DOSB 2020'!W28*$BC63</f>
        <v>12.95</v>
      </c>
      <c r="H105" s="12">
        <f>'Erwachsene-DOSB 2020'!X28*$BC63</f>
        <v>15.049999999999999</v>
      </c>
      <c r="I105" s="15">
        <f>'Erwachsene-DOSB 2020'!Y28*$BC63</f>
        <v>16.799999999999997</v>
      </c>
      <c r="J105" s="13">
        <f>'Erwachsene-DOSB 2020'!Z28*$BC63</f>
        <v>11.549999999999999</v>
      </c>
      <c r="K105" s="12">
        <f>'Erwachsene-DOSB 2020'!AA28*$BC63</f>
        <v>14</v>
      </c>
      <c r="L105" s="15">
        <f>'Erwachsene-DOSB 2020'!AB28*$BC63</f>
        <v>16.099999999999998</v>
      </c>
      <c r="M105" s="13">
        <f>'Erwachsene-DOSB 2020'!AC28*$BC63</f>
        <v>10.85</v>
      </c>
      <c r="N105" s="12">
        <f>'Erwachsene-DOSB 2020'!AD28*$BC63</f>
        <v>13.299999999999999</v>
      </c>
      <c r="O105" s="15">
        <f>'Erwachsene-DOSB 2020'!AE28*$BC63</f>
        <v>15.399999999999999</v>
      </c>
      <c r="P105" s="13">
        <f>'Erwachsene-DOSB 2020'!AF28*$BC63</f>
        <v>10.149999999999999</v>
      </c>
      <c r="Q105" s="12">
        <f>'Erwachsene-DOSB 2020'!AG28*$BC63</f>
        <v>12.6</v>
      </c>
      <c r="R105" s="15">
        <f>'Erwachsene-DOSB 2020'!AH28*$BC63</f>
        <v>14.7</v>
      </c>
      <c r="S105" s="13">
        <f>'Erwachsene-DOSB 2020'!AI28*$BC63</f>
        <v>9.4499999999999993</v>
      </c>
      <c r="T105" s="12">
        <f>'Erwachsene-DOSB 2020'!AJ28*$BC63</f>
        <v>11.899999999999999</v>
      </c>
      <c r="U105" s="15">
        <f>'Erwachsene-DOSB 2020'!AK28*$BC63</f>
        <v>14</v>
      </c>
      <c r="V105" s="13">
        <f>'Erwachsene-DOSB 2020'!AL28*$BC63</f>
        <v>9.1</v>
      </c>
      <c r="W105" s="12">
        <f>'Erwachsene-DOSB 2020'!AM28*$BC63</f>
        <v>11.549999999999999</v>
      </c>
      <c r="X105" s="15">
        <f>'Erwachsene-DOSB 2020'!AN28*$BC63</f>
        <v>13.649999999999999</v>
      </c>
      <c r="Y105" s="180"/>
      <c r="Z105" s="181"/>
      <c r="AB105" s="902"/>
      <c r="AD105" s="843">
        <v>2</v>
      </c>
      <c r="AE105" s="795" t="s">
        <v>65</v>
      </c>
      <c r="AF105" s="601" t="s">
        <v>16</v>
      </c>
      <c r="AG105" s="522" t="s">
        <v>446</v>
      </c>
      <c r="AH105" s="6">
        <f>'Erwachsene-DOSB 2020'!W61*$BC63</f>
        <v>18.899999999999999</v>
      </c>
      <c r="AI105" s="7">
        <f>'Erwachsene-DOSB 2020'!X61*$BC63</f>
        <v>22.4</v>
      </c>
      <c r="AJ105" s="9">
        <f>'Erwachsene-DOSB 2020'!Y61*$BC63</f>
        <v>26.25</v>
      </c>
      <c r="AK105" s="6">
        <f>'Erwachsene-DOSB 2020'!Z61*$BC63</f>
        <v>17.849999999999998</v>
      </c>
      <c r="AL105" s="7">
        <f>'Erwachsene-DOSB 2020'!AA61*$BC63</f>
        <v>21.7</v>
      </c>
      <c r="AM105" s="9">
        <f>'Erwachsene-DOSB 2020'!AB61*$BC63</f>
        <v>25.549999999999997</v>
      </c>
      <c r="AN105" s="6">
        <f>'Erwachsene-DOSB 2020'!AC61*$BC63</f>
        <v>16.45</v>
      </c>
      <c r="AO105" s="7">
        <f>'Erwachsene-DOSB 2020'!AD61*$BC63</f>
        <v>20.299999999999997</v>
      </c>
      <c r="AP105" s="9">
        <f>'Erwachsene-DOSB 2020'!AE61*$BC63</f>
        <v>24.5</v>
      </c>
      <c r="AQ105" s="6">
        <f>'Erwachsene-DOSB 2020'!AF61*$BC63</f>
        <v>15.749999999999998</v>
      </c>
      <c r="AR105" s="7">
        <f>'Erwachsene-DOSB 2020'!AG61*$BC63</f>
        <v>19.599999999999998</v>
      </c>
      <c r="AS105" s="9">
        <f>'Erwachsene-DOSB 2020'!AH61*$BC63</f>
        <v>23.799999999999997</v>
      </c>
      <c r="AT105" s="6">
        <f>'Erwachsene-DOSB 2020'!AI61*$BC63</f>
        <v>14</v>
      </c>
      <c r="AU105" s="7">
        <f>'Erwachsene-DOSB 2020'!AJ61*$BC63</f>
        <v>17.849999999999998</v>
      </c>
      <c r="AV105" s="9">
        <f>'Erwachsene-DOSB 2020'!AK61*$BC63</f>
        <v>21.349999999999998</v>
      </c>
      <c r="AW105" s="6">
        <f>'Erwachsene-DOSB 2020'!AL61*$BC63</f>
        <v>12.95</v>
      </c>
      <c r="AX105" s="7">
        <f>'Erwachsene-DOSB 2020'!AM61*$BC63</f>
        <v>16.799999999999997</v>
      </c>
      <c r="AY105" s="9">
        <f>'Erwachsene-DOSB 2020'!AN61*$BC63</f>
        <v>20.299999999999997</v>
      </c>
      <c r="AZ105" s="180"/>
      <c r="BA105" s="181"/>
      <c r="BC105" s="153"/>
      <c r="BD105" s="83"/>
    </row>
    <row r="106" spans="1:56" ht="18.600000000000001" customHeight="1" x14ac:dyDescent="0.2">
      <c r="A106" s="902"/>
      <c r="B106"/>
      <c r="C106" s="845"/>
      <c r="D106" s="796"/>
      <c r="E106" s="801" t="s">
        <v>17</v>
      </c>
      <c r="F106" s="793" t="s">
        <v>26</v>
      </c>
      <c r="G106" s="998" t="s">
        <v>96</v>
      </c>
      <c r="H106" s="891"/>
      <c r="I106" s="892"/>
      <c r="J106" s="998" t="s">
        <v>340</v>
      </c>
      <c r="K106" s="891"/>
      <c r="L106" s="891"/>
      <c r="M106" s="891"/>
      <c r="N106" s="891"/>
      <c r="O106" s="891"/>
      <c r="P106" s="891"/>
      <c r="Q106" s="891"/>
      <c r="R106" s="891"/>
      <c r="S106" s="891"/>
      <c r="T106" s="891"/>
      <c r="U106" s="891"/>
      <c r="V106" s="891"/>
      <c r="W106" s="891"/>
      <c r="X106" s="892"/>
      <c r="Y106" s="182"/>
      <c r="Z106" s="188"/>
      <c r="AB106" s="902"/>
      <c r="AC106"/>
      <c r="AD106" s="845"/>
      <c r="AE106" s="796"/>
      <c r="AF106" s="801" t="s">
        <v>17</v>
      </c>
      <c r="AG106" s="793" t="s">
        <v>26</v>
      </c>
      <c r="AH106" s="998" t="s">
        <v>219</v>
      </c>
      <c r="AI106" s="891"/>
      <c r="AJ106" s="892"/>
      <c r="AK106" s="998" t="s">
        <v>96</v>
      </c>
      <c r="AL106" s="891"/>
      <c r="AM106" s="891"/>
      <c r="AN106" s="891"/>
      <c r="AO106" s="891"/>
      <c r="AP106" s="891"/>
      <c r="AQ106" s="891"/>
      <c r="AR106" s="891"/>
      <c r="AS106" s="891"/>
      <c r="AT106" s="891"/>
      <c r="AU106" s="891"/>
      <c r="AV106" s="891"/>
      <c r="AW106" s="891"/>
      <c r="AX106" s="891"/>
      <c r="AY106" s="892"/>
      <c r="AZ106" s="182"/>
      <c r="BA106" s="188"/>
    </row>
    <row r="107" spans="1:56" ht="18.600000000000001" customHeight="1" x14ac:dyDescent="0.2">
      <c r="A107" s="902"/>
      <c r="B107"/>
      <c r="C107" s="845"/>
      <c r="D107" s="796"/>
      <c r="E107" s="792"/>
      <c r="F107" s="794"/>
      <c r="G107" s="284">
        <f>'Erwachsene-DOSB 2020'!W15*$BC$65</f>
        <v>3.9375</v>
      </c>
      <c r="H107" s="282">
        <f>'Erwachsene-DOSB 2020'!X15*$BC$65</f>
        <v>4.3125</v>
      </c>
      <c r="I107" s="283">
        <f>'Erwachsene-DOSB 2020'!Y15*$BC$65</f>
        <v>4.6875</v>
      </c>
      <c r="J107" s="59">
        <f>'Erwachsene-DOSB 2020'!Z15*$BC$65</f>
        <v>3.9375</v>
      </c>
      <c r="K107" s="12">
        <f>'Erwachsene-DOSB 2020'!AA15*$BC$65</f>
        <v>4.5</v>
      </c>
      <c r="L107" s="15">
        <f>'Erwachsene-DOSB 2020'!AB15*$BC$65</f>
        <v>5.25</v>
      </c>
      <c r="M107" s="59">
        <f>'Erwachsene-DOSB 2020'!AC15*$BC$65</f>
        <v>3.75</v>
      </c>
      <c r="N107" s="12">
        <f>'Erwachsene-DOSB 2020'!AD15*$BC$65</f>
        <v>4.3125</v>
      </c>
      <c r="O107" s="15">
        <f>'Erwachsene-DOSB 2020'!AE15*$BC$65</f>
        <v>4.875</v>
      </c>
      <c r="P107" s="59">
        <f>'Erwachsene-DOSB 2020'!AF15*$BC$65</f>
        <v>3.5625</v>
      </c>
      <c r="Q107" s="12">
        <f>'Erwachsene-DOSB 2020'!AG15*$BC$65</f>
        <v>4.125</v>
      </c>
      <c r="R107" s="15">
        <f>'Erwachsene-DOSB 2020'!AH15*$BC$65</f>
        <v>4.6875</v>
      </c>
      <c r="S107" s="59">
        <f>'Erwachsene-DOSB 2020'!AI15*$BC$65</f>
        <v>3.375</v>
      </c>
      <c r="T107" s="12">
        <f>'Erwachsene-DOSB 2020'!AJ15*$BC$65</f>
        <v>3.9375</v>
      </c>
      <c r="U107" s="15">
        <f>'Erwachsene-DOSB 2020'!AK15*$BC$65</f>
        <v>4.6875</v>
      </c>
      <c r="V107" s="59">
        <f>'Erwachsene-DOSB 2020'!AL15*$BC$65</f>
        <v>3.1875</v>
      </c>
      <c r="W107" s="12">
        <f>'Erwachsene-DOSB 2020'!AM15*$BC$65</f>
        <v>3.75</v>
      </c>
      <c r="X107" s="15">
        <f>'Erwachsene-DOSB 2020'!AN15*$BC$65</f>
        <v>4.5</v>
      </c>
      <c r="Y107" s="182"/>
      <c r="Z107" s="188"/>
      <c r="AB107" s="902"/>
      <c r="AC107"/>
      <c r="AD107" s="845"/>
      <c r="AE107" s="796"/>
      <c r="AF107" s="792"/>
      <c r="AG107" s="794"/>
      <c r="AH107" s="13">
        <f>'Erwachsene-DOSB 2020'!W48*$BC$65</f>
        <v>4.5</v>
      </c>
      <c r="AI107" s="12">
        <f>'Erwachsene-DOSB 2020'!X48*$BC$65</f>
        <v>5.0625</v>
      </c>
      <c r="AJ107" s="15">
        <f>'Erwachsene-DOSB 2020'!Y48*$BC$65</f>
        <v>5.625</v>
      </c>
      <c r="AK107" s="59">
        <f>'Erwachsene-DOSB 2020'!Z48*$BC$65</f>
        <v>4.6875</v>
      </c>
      <c r="AL107" s="12">
        <f>'Erwachsene-DOSB 2020'!AA48*$BC$65</f>
        <v>5.25</v>
      </c>
      <c r="AM107" s="15">
        <f>'Erwachsene-DOSB 2020'!AB48*$BC$65</f>
        <v>6</v>
      </c>
      <c r="AN107" s="59">
        <f>'Erwachsene-DOSB 2020'!AC48*$BC$65+0.07</f>
        <v>4.57</v>
      </c>
      <c r="AO107" s="12">
        <f>'Erwachsene-DOSB 2020'!AD48*$BC$65+0.1</f>
        <v>5.1624999999999996</v>
      </c>
      <c r="AP107" s="15">
        <f>'Erwachsene-DOSB 2020'!AE48*$BC$65+0.17</f>
        <v>5.7949999999999999</v>
      </c>
      <c r="AQ107" s="134">
        <f>'Erwachsene-DOSB 2020'!AF48*$BC$65</f>
        <v>4.5</v>
      </c>
      <c r="AR107" s="132">
        <f>'Erwachsene-DOSB 2020'!AG48*$BC$65-0.15</f>
        <v>5.0999999999999996</v>
      </c>
      <c r="AS107" s="133">
        <f>'Erwachsene-DOSB 2020'!AH48*$BC$65-0.29</f>
        <v>5.71</v>
      </c>
      <c r="AT107" s="134">
        <f>'Erwachsene-DOSB 2020'!AI48*$BC$65</f>
        <v>4.3125</v>
      </c>
      <c r="AU107" s="132">
        <f>'Erwachsene-DOSB 2020'!AJ48*$BC$65</f>
        <v>5.0625</v>
      </c>
      <c r="AV107" s="287">
        <f>'Erwachsene-DOSB 2020'!AK48*$BC$65</f>
        <v>5.625</v>
      </c>
      <c r="AW107" s="288">
        <f>'Erwachsene-DOSB 2020'!AL48*$BC$65-0.3</f>
        <v>4.2</v>
      </c>
      <c r="AX107" s="286">
        <f>'Erwachsene-DOSB 2020'!AM48*$BC$65-0.11</f>
        <v>4.9524999999999997</v>
      </c>
      <c r="AY107" s="287">
        <f>'Erwachsene-DOSB 2020'!AN48*$BC$65-0.36</f>
        <v>5.4524999999999997</v>
      </c>
      <c r="AZ107" s="182"/>
      <c r="BA107" s="188"/>
    </row>
    <row r="108" spans="1:56" ht="18.600000000000001" customHeight="1" x14ac:dyDescent="0.2">
      <c r="A108" s="902"/>
      <c r="B108"/>
      <c r="C108" s="845"/>
      <c r="D108" s="796"/>
      <c r="E108" s="106" t="s">
        <v>21</v>
      </c>
      <c r="F108" s="161" t="s">
        <v>27</v>
      </c>
      <c r="G108" s="284">
        <f t="shared" ref="G108:X108" si="6">G107*$BC$66</f>
        <v>6.6937499999999996</v>
      </c>
      <c r="H108" s="282">
        <f t="shared" si="6"/>
        <v>7.3312499999999998</v>
      </c>
      <c r="I108" s="283">
        <f t="shared" si="6"/>
        <v>7.96875</v>
      </c>
      <c r="J108" s="13">
        <f t="shared" si="6"/>
        <v>6.6937499999999996</v>
      </c>
      <c r="K108" s="12">
        <f t="shared" si="6"/>
        <v>7.6499999999999995</v>
      </c>
      <c r="L108" s="15">
        <f t="shared" si="6"/>
        <v>8.9249999999999989</v>
      </c>
      <c r="M108" s="13">
        <f t="shared" si="6"/>
        <v>6.375</v>
      </c>
      <c r="N108" s="12">
        <f t="shared" si="6"/>
        <v>7.3312499999999998</v>
      </c>
      <c r="O108" s="15">
        <f t="shared" si="6"/>
        <v>8.2874999999999996</v>
      </c>
      <c r="P108" s="13">
        <f t="shared" si="6"/>
        <v>6.0562499999999995</v>
      </c>
      <c r="Q108" s="12">
        <f t="shared" si="6"/>
        <v>7.0125000000000002</v>
      </c>
      <c r="R108" s="15">
        <f t="shared" si="6"/>
        <v>7.96875</v>
      </c>
      <c r="S108" s="13">
        <f t="shared" si="6"/>
        <v>5.7374999999999998</v>
      </c>
      <c r="T108" s="12">
        <f t="shared" si="6"/>
        <v>6.6937499999999996</v>
      </c>
      <c r="U108" s="15">
        <f t="shared" si="6"/>
        <v>7.96875</v>
      </c>
      <c r="V108" s="13">
        <f t="shared" si="6"/>
        <v>5.4187500000000002</v>
      </c>
      <c r="W108" s="12">
        <f t="shared" si="6"/>
        <v>6.375</v>
      </c>
      <c r="X108" s="15">
        <f t="shared" si="6"/>
        <v>7.6499999999999995</v>
      </c>
      <c r="Y108" s="182"/>
      <c r="Z108" s="188"/>
      <c r="AB108" s="902"/>
      <c r="AC108"/>
      <c r="AD108" s="845"/>
      <c r="AE108" s="796"/>
      <c r="AF108" s="106" t="s">
        <v>21</v>
      </c>
      <c r="AG108" s="161" t="s">
        <v>27</v>
      </c>
      <c r="AH108" s="13">
        <f t="shared" ref="AH108:AY108" si="7">AH107*$BC$66</f>
        <v>7.6499999999999995</v>
      </c>
      <c r="AI108" s="12">
        <f t="shared" si="7"/>
        <v>8.6062499999999993</v>
      </c>
      <c r="AJ108" s="15">
        <f t="shared" si="7"/>
        <v>9.5625</v>
      </c>
      <c r="AK108" s="13">
        <f t="shared" si="7"/>
        <v>7.96875</v>
      </c>
      <c r="AL108" s="12">
        <f t="shared" si="7"/>
        <v>8.9249999999999989</v>
      </c>
      <c r="AM108" s="15">
        <f t="shared" si="7"/>
        <v>10.199999999999999</v>
      </c>
      <c r="AN108" s="13">
        <f t="shared" si="7"/>
        <v>7.7690000000000001</v>
      </c>
      <c r="AO108" s="12">
        <f t="shared" si="7"/>
        <v>8.7762499999999992</v>
      </c>
      <c r="AP108" s="15">
        <f t="shared" si="7"/>
        <v>9.8514999999999997</v>
      </c>
      <c r="AQ108" s="13">
        <f t="shared" si="7"/>
        <v>7.6499999999999995</v>
      </c>
      <c r="AR108" s="12">
        <f t="shared" si="7"/>
        <v>8.67</v>
      </c>
      <c r="AS108" s="15">
        <f t="shared" si="7"/>
        <v>9.706999999999999</v>
      </c>
      <c r="AT108" s="13">
        <f t="shared" si="7"/>
        <v>7.3312499999999998</v>
      </c>
      <c r="AU108" s="12">
        <f t="shared" si="7"/>
        <v>8.6062499999999993</v>
      </c>
      <c r="AV108" s="283">
        <f t="shared" si="7"/>
        <v>9.5625</v>
      </c>
      <c r="AW108" s="284">
        <f t="shared" si="7"/>
        <v>7.14</v>
      </c>
      <c r="AX108" s="282">
        <f t="shared" si="7"/>
        <v>8.4192499999999999</v>
      </c>
      <c r="AY108" s="283">
        <f t="shared" si="7"/>
        <v>9.2692499999999995</v>
      </c>
      <c r="AZ108" s="182"/>
      <c r="BA108" s="188"/>
    </row>
    <row r="109" spans="1:56" ht="18.600000000000001" customHeight="1" thickBot="1" x14ac:dyDescent="0.25">
      <c r="A109" s="902"/>
      <c r="B109"/>
      <c r="C109" s="845"/>
      <c r="D109" s="796"/>
      <c r="E109" s="106" t="s">
        <v>22</v>
      </c>
      <c r="F109" s="2" t="s">
        <v>92</v>
      </c>
      <c r="G109" s="13">
        <f>'Erwachsene-DOSB 2020'!W18*$BC$67</f>
        <v>0.77</v>
      </c>
      <c r="H109" s="12">
        <f>'Erwachsene-DOSB 2020'!X18*$BC$67</f>
        <v>0.94499999999999995</v>
      </c>
      <c r="I109" s="15">
        <f>'Erwachsene-DOSB 2020'!Y18*$BC$67</f>
        <v>1.1199999999999999</v>
      </c>
      <c r="J109" s="59">
        <f>'Erwachsene-DOSB 2020'!Z18*$BC$67</f>
        <v>0.7</v>
      </c>
      <c r="K109" s="680">
        <f>'Erwachsene-DOSB 2020'!AA18*$BC$67</f>
        <v>0.90999999999999992</v>
      </c>
      <c r="L109" s="681">
        <f>'Erwachsene-DOSB 2020'!AB18*$BC$67</f>
        <v>1.085</v>
      </c>
      <c r="M109" s="59">
        <f>'Erwachsene-DOSB 2020'!AC18*$BC$67</f>
        <v>0.66499999999999992</v>
      </c>
      <c r="N109" s="12">
        <f>'Erwachsene-DOSB 2020'!AD18*$BC$67</f>
        <v>0.84</v>
      </c>
      <c r="O109" s="15">
        <f>'Erwachsene-DOSB 2020'!AE18*$BC$67</f>
        <v>1.0149999999999999</v>
      </c>
      <c r="P109" s="59">
        <f>'Erwachsene-DOSB 2020'!AF18*$BC$67</f>
        <v>0.66499999999999992</v>
      </c>
      <c r="Q109" s="12">
        <f>'Erwachsene-DOSB 2020'!AG18*$BC$67</f>
        <v>0.84</v>
      </c>
      <c r="R109" s="15">
        <f>'Erwachsene-DOSB 2020'!AH18*$BC$67</f>
        <v>1.0149999999999999</v>
      </c>
      <c r="S109" s="59">
        <f>'Erwachsene-DOSB 2020'!AI18*$BC$67</f>
        <v>0.63</v>
      </c>
      <c r="T109" s="12">
        <f>'Erwachsene-DOSB 2020'!AJ18*$BC$67</f>
        <v>0.80499999999999994</v>
      </c>
      <c r="U109" s="15">
        <f>'Erwachsene-DOSB 2020'!AK18*$BC$67</f>
        <v>0.97999999999999987</v>
      </c>
      <c r="V109" s="59">
        <f>'Erwachsene-DOSB 2020'!AL18*$BC$67</f>
        <v>0.63</v>
      </c>
      <c r="W109" s="12">
        <f>'Erwachsene-DOSB 2020'!AM18*$BC$67</f>
        <v>0.80499999999999994</v>
      </c>
      <c r="X109" s="15">
        <f>'Erwachsene-DOSB 2020'!AN18*$BC$67</f>
        <v>0.94499999999999995</v>
      </c>
      <c r="Y109" s="186"/>
      <c r="Z109" s="187"/>
      <c r="AB109" s="902"/>
      <c r="AC109"/>
      <c r="AD109" s="845"/>
      <c r="AE109" s="796"/>
      <c r="AF109" s="106" t="s">
        <v>22</v>
      </c>
      <c r="AG109" s="2" t="s">
        <v>92</v>
      </c>
      <c r="AH109" s="13">
        <f>'Erwachsene-DOSB 2020'!W51*$BC$67</f>
        <v>1.0149999999999999</v>
      </c>
      <c r="AI109" s="12">
        <f>'Erwachsene-DOSB 2020'!X51*$BC$67</f>
        <v>1.2249999999999999</v>
      </c>
      <c r="AJ109" s="15">
        <f>'Erwachsene-DOSB 2020'!Y51*$BC$67</f>
        <v>1.4349999999999998</v>
      </c>
      <c r="AK109" s="679">
        <f>'Erwachsene-DOSB 2020'!Z51*$BC$67</f>
        <v>0.97999999999999987</v>
      </c>
      <c r="AL109" s="680">
        <f>'Erwachsene-DOSB 2020'!AA51*$BC$67</f>
        <v>1.19</v>
      </c>
      <c r="AM109" s="681">
        <f>'Erwachsene-DOSB 2020'!AB51*$BC$67</f>
        <v>1.4</v>
      </c>
      <c r="AN109" s="679">
        <f>'Erwachsene-DOSB 2020'!AC51*$BC$67</f>
        <v>0.94499999999999995</v>
      </c>
      <c r="AO109" s="680">
        <f>'Erwachsene-DOSB 2020'!AD51*$BC$67</f>
        <v>1.1549999999999998</v>
      </c>
      <c r="AP109" s="681">
        <f>'Erwachsene-DOSB 2020'!AE51*$BC$67</f>
        <v>1.365</v>
      </c>
      <c r="AQ109" s="59">
        <f>'Erwachsene-DOSB 2020'!AF51*$BC$67</f>
        <v>0.90999999999999992</v>
      </c>
      <c r="AR109" s="12">
        <f>'Erwachsene-DOSB 2020'!AG51*$BC$67</f>
        <v>1.1199999999999999</v>
      </c>
      <c r="AS109" s="15">
        <f>'Erwachsene-DOSB 2020'!AH51*$BC$67</f>
        <v>1.3299999999999998</v>
      </c>
      <c r="AT109" s="59">
        <f>'Erwachsene-DOSB 2020'!AI51*$BC$67</f>
        <v>0.90999999999999992</v>
      </c>
      <c r="AU109" s="12">
        <f>'Erwachsene-DOSB 2020'!AJ51*$BC$67</f>
        <v>1.1199999999999999</v>
      </c>
      <c r="AV109" s="283">
        <f>'Erwachsene-DOSB 2020'!AK51*$BC$67</f>
        <v>1.3299999999999998</v>
      </c>
      <c r="AW109" s="281">
        <f>'Erwachsene-DOSB 2020'!AL51*$BC$67</f>
        <v>0.875</v>
      </c>
      <c r="AX109" s="282">
        <f>'Erwachsene-DOSB 2020'!AM51*$BC$67</f>
        <v>1.085</v>
      </c>
      <c r="AY109" s="283">
        <f>'Erwachsene-DOSB 2020'!AN51*$BC$67</f>
        <v>1.2949999999999999</v>
      </c>
      <c r="AZ109" s="186"/>
      <c r="BA109" s="187"/>
    </row>
    <row r="110" spans="1:56" ht="18.600000000000001" customHeight="1" x14ac:dyDescent="0.2">
      <c r="A110" s="902"/>
      <c r="B110"/>
      <c r="C110" s="843">
        <v>3</v>
      </c>
      <c r="D110" s="795" t="s">
        <v>66</v>
      </c>
      <c r="E110" s="791" t="s">
        <v>16</v>
      </c>
      <c r="F110" s="822" t="s">
        <v>156</v>
      </c>
      <c r="G110" s="785" t="s">
        <v>194</v>
      </c>
      <c r="H110" s="786"/>
      <c r="I110" s="786"/>
      <c r="J110" s="786"/>
      <c r="K110" s="786"/>
      <c r="L110" s="786"/>
      <c r="M110" s="786"/>
      <c r="N110" s="786"/>
      <c r="O110" s="786"/>
      <c r="P110" s="786"/>
      <c r="Q110" s="786"/>
      <c r="R110" s="786"/>
      <c r="S110" s="786"/>
      <c r="T110" s="786"/>
      <c r="U110" s="786"/>
      <c r="V110" s="786"/>
      <c r="W110" s="786"/>
      <c r="X110" s="787"/>
      <c r="Y110" s="180"/>
      <c r="Z110" s="181"/>
      <c r="AB110" s="902"/>
      <c r="AC110"/>
      <c r="AD110" s="843">
        <v>3</v>
      </c>
      <c r="AE110" s="795" t="s">
        <v>66</v>
      </c>
      <c r="AF110" s="791" t="s">
        <v>16</v>
      </c>
      <c r="AG110" s="822" t="s">
        <v>156</v>
      </c>
      <c r="AH110" s="785" t="s">
        <v>194</v>
      </c>
      <c r="AI110" s="786"/>
      <c r="AJ110" s="786"/>
      <c r="AK110" s="786"/>
      <c r="AL110" s="786"/>
      <c r="AM110" s="786"/>
      <c r="AN110" s="786"/>
      <c r="AO110" s="786"/>
      <c r="AP110" s="786"/>
      <c r="AQ110" s="786"/>
      <c r="AR110" s="786"/>
      <c r="AS110" s="786"/>
      <c r="AT110" s="786"/>
      <c r="AU110" s="786"/>
      <c r="AV110" s="786"/>
      <c r="AW110" s="786"/>
      <c r="AX110" s="786"/>
      <c r="AY110" s="787"/>
      <c r="AZ110" s="180"/>
      <c r="BA110" s="181"/>
    </row>
    <row r="111" spans="1:56" ht="18.600000000000001" customHeight="1" x14ac:dyDescent="0.2">
      <c r="A111" s="902"/>
      <c r="B111"/>
      <c r="C111" s="845"/>
      <c r="D111" s="796"/>
      <c r="E111" s="792"/>
      <c r="F111" s="794"/>
      <c r="G111" s="69">
        <f>'Erwachsene-DOSB 2020'!W21*$BC$69</f>
        <v>21.849999999999998</v>
      </c>
      <c r="H111" s="228">
        <f>'Erwachsene-DOSB 2020'!X21*$BC$69</f>
        <v>19.57</v>
      </c>
      <c r="I111" s="229">
        <f>'Erwachsene-DOSB 2020'!Y21*$BC$69</f>
        <v>17.29</v>
      </c>
      <c r="J111" s="230">
        <f>'Erwachsene-DOSB 2020'!Z21*$BC$69</f>
        <v>22.61</v>
      </c>
      <c r="K111" s="228">
        <f>'Erwachsene-DOSB 2020'!AA21*$BC$69</f>
        <v>20.329999999999998</v>
      </c>
      <c r="L111" s="229">
        <f>'Erwachsene-DOSB 2020'!AB21*$BC$69</f>
        <v>18.05</v>
      </c>
      <c r="M111" s="230">
        <f>'Erwachsene-DOSB 2020'!AC21*$BC$69</f>
        <v>23.56</v>
      </c>
      <c r="N111" s="228">
        <f>'Erwachsene-DOSB 2020'!AD21*$BC$69</f>
        <v>21.279999999999998</v>
      </c>
      <c r="O111" s="229">
        <f>'Erwachsene-DOSB 2020'!AE21*$BC$69</f>
        <v>18.809999999999999</v>
      </c>
      <c r="P111" s="230">
        <f>'Erwachsene-DOSB 2020'!AF21*$BC$69</f>
        <v>23.939999999999998</v>
      </c>
      <c r="Q111" s="228">
        <f>'Erwachsene-DOSB 2020'!AG21*$BC$69</f>
        <v>21.66</v>
      </c>
      <c r="R111" s="229">
        <f>'Erwachsene-DOSB 2020'!AH21*$BC$69</f>
        <v>19.38</v>
      </c>
      <c r="S111" s="230">
        <f>'Erwachsene-DOSB 2020'!AI21*$BC$69</f>
        <v>24.32</v>
      </c>
      <c r="T111" s="228">
        <f>'Erwachsene-DOSB 2020'!AJ21*$BC$69</f>
        <v>22.04</v>
      </c>
      <c r="U111" s="229">
        <f>'Erwachsene-DOSB 2020'!AK21*$BC$69</f>
        <v>19.759999999999998</v>
      </c>
      <c r="V111" s="230">
        <f>'Erwachsene-DOSB 2020'!AL21*$BC$69</f>
        <v>24.7</v>
      </c>
      <c r="W111" s="228">
        <f>'Erwachsene-DOSB 2020'!AM21*$BC$69</f>
        <v>22.42</v>
      </c>
      <c r="X111" s="229">
        <f>'Erwachsene-DOSB 2020'!AN21*$BC$69</f>
        <v>20.139999999999997</v>
      </c>
      <c r="Y111" s="182"/>
      <c r="Z111" s="188"/>
      <c r="AB111" s="902"/>
      <c r="AC111"/>
      <c r="AD111" s="845"/>
      <c r="AE111" s="796"/>
      <c r="AF111" s="792"/>
      <c r="AG111" s="794"/>
      <c r="AH111" s="69">
        <f>'Erwachsene-DOSB 2020'!W54*$BC$69</f>
        <v>19</v>
      </c>
      <c r="AI111" s="228">
        <f>'Erwachsene-DOSB 2020'!X54*$BC$69</f>
        <v>16.91</v>
      </c>
      <c r="AJ111" s="229">
        <f>'Erwachsene-DOSB 2020'!Y54*$BC$69</f>
        <v>15.01</v>
      </c>
      <c r="AK111" s="230">
        <f>'Erwachsene-DOSB 2020'!Z54*$BC$69</f>
        <v>19.57</v>
      </c>
      <c r="AL111" s="228">
        <f>'Erwachsene-DOSB 2020'!AA54*$BC$69</f>
        <v>17.29</v>
      </c>
      <c r="AM111" s="229">
        <f>'Erwachsene-DOSB 2020'!AB54*$BC$69</f>
        <v>15.579999999999998</v>
      </c>
      <c r="AN111" s="230">
        <f>'Erwachsene-DOSB 2020'!AC54*$BC$69</f>
        <v>19.95</v>
      </c>
      <c r="AO111" s="228">
        <f>'Erwachsene-DOSB 2020'!AD54*$BC$69</f>
        <v>17.86</v>
      </c>
      <c r="AP111" s="229">
        <f>'Erwachsene-DOSB 2020'!AE54*$BC$69</f>
        <v>16.149999999999999</v>
      </c>
      <c r="AQ111" s="230">
        <f>'Erwachsene-DOSB 2020'!AF54*$BC$69</f>
        <v>20.52</v>
      </c>
      <c r="AR111" s="228">
        <f>'Erwachsene-DOSB 2020'!AG54*$BC$69</f>
        <v>18.429999999999996</v>
      </c>
      <c r="AS111" s="229">
        <f>'Erwachsene-DOSB 2020'!AH54*$BC$69</f>
        <v>16.72</v>
      </c>
      <c r="AT111" s="230">
        <f>'Erwachsene-DOSB 2020'!AI54*$BC$69</f>
        <v>21.279999999999998</v>
      </c>
      <c r="AU111" s="228">
        <f>'Erwachsene-DOSB 2020'!AJ54*$BC$69</f>
        <v>19.38</v>
      </c>
      <c r="AV111" s="229">
        <f>'Erwachsene-DOSB 2020'!AK54*$BC$69</f>
        <v>17.29</v>
      </c>
      <c r="AW111" s="230">
        <f>'Erwachsene-DOSB 2020'!AL54*$BC$69</f>
        <v>22.229999999999997</v>
      </c>
      <c r="AX111" s="228">
        <f>'Erwachsene-DOSB 2020'!AM54*$BC$69</f>
        <v>20.329999999999998</v>
      </c>
      <c r="AY111" s="229">
        <f>'Erwachsene-DOSB 2020'!AN54*$BC$69</f>
        <v>18.239999999999998</v>
      </c>
      <c r="AZ111" s="182"/>
      <c r="BA111" s="188"/>
    </row>
    <row r="112" spans="1:56" ht="18.600000000000001" customHeight="1" x14ac:dyDescent="0.2">
      <c r="A112" s="902"/>
      <c r="B112"/>
      <c r="C112" s="845"/>
      <c r="D112" s="796"/>
      <c r="E112" s="106" t="s">
        <v>17</v>
      </c>
      <c r="F112" s="27" t="s">
        <v>158</v>
      </c>
      <c r="G112" s="69">
        <f>'Erwachsene-DOSB 2020'!W22*$BC$70</f>
        <v>61.599999999999994</v>
      </c>
      <c r="H112" s="228">
        <f>'Erwachsene-DOSB 2020'!X22*$BC$70</f>
        <v>49</v>
      </c>
      <c r="I112" s="229">
        <f>'Erwachsene-DOSB 2020'!Y22*$BC$70</f>
        <v>35</v>
      </c>
      <c r="J112" s="230">
        <f>'Erwachsene-DOSB 2020'!Z22*$BC$70</f>
        <v>67.199999999999989</v>
      </c>
      <c r="K112" s="228">
        <f>'Erwachsene-DOSB 2020'!AA22*$BC$70</f>
        <v>54.599999999999994</v>
      </c>
      <c r="L112" s="229">
        <f>'Erwachsene-DOSB 2020'!AB22*$BC$70</f>
        <v>39.199999999999996</v>
      </c>
      <c r="M112" s="230">
        <f>'Erwachsene-DOSB 2020'!AC22*$BC$70</f>
        <v>72.099999999999994</v>
      </c>
      <c r="N112" s="228">
        <f>'Erwachsene-DOSB 2020'!AD22*$BC$70</f>
        <v>59.499999999999993</v>
      </c>
      <c r="O112" s="229">
        <f>'Erwachsene-DOSB 2020'!AE22*$BC$70</f>
        <v>42.699999999999996</v>
      </c>
      <c r="P112" s="230">
        <f>'Erwachsene-DOSB 2020'!AF22*$BC$70</f>
        <v>76.3</v>
      </c>
      <c r="Q112" s="228">
        <f>'Erwachsene-DOSB 2020'!AG22*$BC$70</f>
        <v>62.3</v>
      </c>
      <c r="R112" s="229">
        <f>'Erwachsene-DOSB 2020'!AH22*$BC$70</f>
        <v>45.5</v>
      </c>
      <c r="S112" s="230">
        <f>'Erwachsene-DOSB 2020'!AI22*$BC$70</f>
        <v>79.099999999999994</v>
      </c>
      <c r="T112" s="228">
        <f>'Erwachsene-DOSB 2020'!AJ22*$BC$70</f>
        <v>65.099999999999994</v>
      </c>
      <c r="U112" s="229">
        <f>'Erwachsene-DOSB 2020'!AK22*$BC$70</f>
        <v>48.3</v>
      </c>
      <c r="V112" s="230">
        <f>'Erwachsene-DOSB 2020'!AL22*$BC$70</f>
        <v>82.6</v>
      </c>
      <c r="W112" s="228">
        <f>'Erwachsene-DOSB 2020'!AM22*$BC$70</f>
        <v>67.199999999999989</v>
      </c>
      <c r="X112" s="229">
        <f>'Erwachsene-DOSB 2020'!AN22*$BC$70</f>
        <v>50.4</v>
      </c>
      <c r="Y112" s="182"/>
      <c r="Z112" s="188"/>
      <c r="AB112" s="902"/>
      <c r="AC112"/>
      <c r="AD112" s="845"/>
      <c r="AE112" s="796"/>
      <c r="AF112" s="106" t="s">
        <v>17</v>
      </c>
      <c r="AG112" s="27" t="s">
        <v>158</v>
      </c>
      <c r="AH112" s="69">
        <f>'Erwachsene-DOSB 2020'!W55*$BC$70</f>
        <v>58.8</v>
      </c>
      <c r="AI112" s="228">
        <f>'Erwachsene-DOSB 2020'!X55*$BC$70</f>
        <v>45.5</v>
      </c>
      <c r="AJ112" s="229">
        <f>'Erwachsene-DOSB 2020'!Y55*$BC$70</f>
        <v>28.7</v>
      </c>
      <c r="AK112" s="230">
        <f>'Erwachsene-DOSB 2020'!Z55*$BC$70</f>
        <v>62.999999999999993</v>
      </c>
      <c r="AL112" s="228">
        <f>'Erwachsene-DOSB 2020'!AA55*$BC$70</f>
        <v>49</v>
      </c>
      <c r="AM112" s="229">
        <f>'Erwachsene-DOSB 2020'!AB55*$BC$70</f>
        <v>32.199999999999996</v>
      </c>
      <c r="AN112" s="230">
        <f>'Erwachsene-DOSB 2020'!AC55*$BC$70</f>
        <v>68.599999999999994</v>
      </c>
      <c r="AO112" s="228">
        <f>'Erwachsene-DOSB 2020'!AD55*$BC$70</f>
        <v>51.8</v>
      </c>
      <c r="AP112" s="229">
        <f>'Erwachsene-DOSB 2020'!AE55*$BC$70</f>
        <v>35</v>
      </c>
      <c r="AQ112" s="230">
        <f>'Erwachsene-DOSB 2020'!AF55*$BC$70</f>
        <v>71.399999999999991</v>
      </c>
      <c r="AR112" s="228">
        <f>'Erwachsene-DOSB 2020'!AG55*$BC$70</f>
        <v>54.599999999999994</v>
      </c>
      <c r="AS112" s="229">
        <f>'Erwachsene-DOSB 2020'!AH55*$BC$70</f>
        <v>37.799999999999997</v>
      </c>
      <c r="AT112" s="230">
        <f>'Erwachsene-DOSB 2020'!AI55*$BC$70</f>
        <v>73.5</v>
      </c>
      <c r="AU112" s="228">
        <f>'Erwachsene-DOSB 2020'!AJ55*$BC$70</f>
        <v>56.699999999999996</v>
      </c>
      <c r="AV112" s="229">
        <f>'Erwachsene-DOSB 2020'!AK55*$BC$70</f>
        <v>39.9</v>
      </c>
      <c r="AW112" s="230">
        <f>'Erwachsene-DOSB 2020'!AL55*$BC$70</f>
        <v>77</v>
      </c>
      <c r="AX112" s="228">
        <f>'Erwachsene-DOSB 2020'!AM55*$BC$70</f>
        <v>60.199999999999996</v>
      </c>
      <c r="AY112" s="229">
        <f>'Erwachsene-DOSB 2020'!AN55*$BC$70</f>
        <v>43.4</v>
      </c>
      <c r="AZ112" s="182"/>
      <c r="BA112" s="188"/>
    </row>
    <row r="113" spans="1:56" ht="18.600000000000001" customHeight="1" thickBot="1" x14ac:dyDescent="0.25">
      <c r="A113" s="902"/>
      <c r="B113"/>
      <c r="C113" s="845"/>
      <c r="D113" s="796"/>
      <c r="E113" s="106" t="s">
        <v>21</v>
      </c>
      <c r="F113" s="27" t="s">
        <v>157</v>
      </c>
      <c r="G113" s="234">
        <f>'Erwachsene-DOSB 2020'!W23*$BC$71</f>
        <v>39.65</v>
      </c>
      <c r="H113" s="231">
        <f>'Erwachsene-DOSB 2020'!X23*$BC$71</f>
        <v>35.1</v>
      </c>
      <c r="I113" s="232">
        <f>'Erwachsene-DOSB 2020'!Y23*$BC$71</f>
        <v>29.900000000000002</v>
      </c>
      <c r="J113" s="233">
        <f>'Erwachsene-DOSB 2020'!Z23*$BC$71</f>
        <v>41.6</v>
      </c>
      <c r="K113" s="231">
        <f>'Erwachsene-DOSB 2020'!AA23*$BC$71</f>
        <v>36.4</v>
      </c>
      <c r="L113" s="232">
        <f>'Erwachsene-DOSB 2020'!AB23*$BC$71</f>
        <v>30.55</v>
      </c>
      <c r="M113" s="233">
        <f>'Erwachsene-DOSB 2020'!AC23*$BC$71</f>
        <v>43.550000000000004</v>
      </c>
      <c r="N113" s="231">
        <f>'Erwachsene-DOSB 2020'!AD23*$BC$71</f>
        <v>37.700000000000003</v>
      </c>
      <c r="O113" s="232">
        <f>'Erwachsene-DOSB 2020'!AE23*$BC$71</f>
        <v>31.200000000000003</v>
      </c>
      <c r="P113" s="233">
        <f>'Erwachsene-DOSB 2020'!AF23*$BC$71</f>
        <v>45.5</v>
      </c>
      <c r="Q113" s="231">
        <f>'Erwachsene-DOSB 2020'!AG23*$BC$71</f>
        <v>39</v>
      </c>
      <c r="R113" s="232">
        <f>'Erwachsene-DOSB 2020'!AH23*$BC$71</f>
        <v>32.5</v>
      </c>
      <c r="S113" s="233">
        <f>'Erwachsene-DOSB 2020'!AI23*$BC$71</f>
        <v>46.800000000000004</v>
      </c>
      <c r="T113" s="231">
        <f>'Erwachsene-DOSB 2020'!AJ23*$BC$71</f>
        <v>40.300000000000004</v>
      </c>
      <c r="U113" s="232">
        <f>'Erwachsene-DOSB 2020'!AK23*$BC$71</f>
        <v>33.15</v>
      </c>
      <c r="V113" s="233">
        <f>'Erwachsene-DOSB 2020'!AL23*$BC$71</f>
        <v>49.4</v>
      </c>
      <c r="W113" s="231">
        <f>'Erwachsene-DOSB 2020'!AM23*$BC$71</f>
        <v>41.6</v>
      </c>
      <c r="X113" s="232">
        <f>'Erwachsene-DOSB 2020'!AN23*$BC$71</f>
        <v>34.450000000000003</v>
      </c>
      <c r="Y113" s="186"/>
      <c r="Z113" s="187"/>
      <c r="AB113" s="902"/>
      <c r="AC113"/>
      <c r="AD113" s="845"/>
      <c r="AE113" s="796"/>
      <c r="AF113" s="106" t="s">
        <v>21</v>
      </c>
      <c r="AG113" s="27" t="s">
        <v>157</v>
      </c>
      <c r="AH113" s="234">
        <f>'Erwachsene-DOSB 2020'!W56*$BC$71</f>
        <v>37.050000000000004</v>
      </c>
      <c r="AI113" s="231">
        <f>'Erwachsene-DOSB 2020'!X56*$BC$71</f>
        <v>29.900000000000002</v>
      </c>
      <c r="AJ113" s="232">
        <f>'Erwachsene-DOSB 2020'!Y56*$BC$71</f>
        <v>22.1</v>
      </c>
      <c r="AK113" s="233">
        <f>'Erwachsene-DOSB 2020'!Z56*$BC$71</f>
        <v>39</v>
      </c>
      <c r="AL113" s="231">
        <f>'Erwachsene-DOSB 2020'!AA56*$BC$71</f>
        <v>31.200000000000003</v>
      </c>
      <c r="AM113" s="232">
        <f>'Erwachsene-DOSB 2020'!AB56*$BC$71</f>
        <v>23.400000000000002</v>
      </c>
      <c r="AN113" s="233">
        <f>'Erwachsene-DOSB 2020'!AC56*$BC$71</f>
        <v>41.6</v>
      </c>
      <c r="AO113" s="231">
        <f>'Erwachsene-DOSB 2020'!AD56*$BC$71</f>
        <v>32.5</v>
      </c>
      <c r="AP113" s="232">
        <f>'Erwachsene-DOSB 2020'!AE56*$BC$71</f>
        <v>24.05</v>
      </c>
      <c r="AQ113" s="233">
        <f>'Erwachsene-DOSB 2020'!AF56*$BC$71</f>
        <v>43.550000000000004</v>
      </c>
      <c r="AR113" s="231">
        <f>'Erwachsene-DOSB 2020'!AG56*$BC$71</f>
        <v>33.800000000000004</v>
      </c>
      <c r="AS113" s="232">
        <f>'Erwachsene-DOSB 2020'!AH56*$BC$71</f>
        <v>24.7</v>
      </c>
      <c r="AT113" s="233">
        <f>'Erwachsene-DOSB 2020'!AI56*$BC$71</f>
        <v>45.5</v>
      </c>
      <c r="AU113" s="231">
        <f>'Erwachsene-DOSB 2020'!AJ56*$BC$71</f>
        <v>35.1</v>
      </c>
      <c r="AV113" s="232">
        <f>'Erwachsene-DOSB 2020'!AK56*$BC$71</f>
        <v>25.35</v>
      </c>
      <c r="AW113" s="233">
        <f>'Erwachsene-DOSB 2020'!AL56*$BC$71</f>
        <v>46.800000000000004</v>
      </c>
      <c r="AX113" s="231">
        <f>'Erwachsene-DOSB 2020'!AM56*$BC$71</f>
        <v>37.050000000000004</v>
      </c>
      <c r="AY113" s="232">
        <f>'Erwachsene-DOSB 2020'!AN56*$BC$71</f>
        <v>26</v>
      </c>
      <c r="AZ113" s="186"/>
      <c r="BA113" s="187"/>
    </row>
    <row r="114" spans="1:56" ht="18.600000000000001" customHeight="1" x14ac:dyDescent="0.2">
      <c r="A114" s="902"/>
      <c r="B114"/>
      <c r="C114" s="843">
        <v>4</v>
      </c>
      <c r="D114" s="795" t="s">
        <v>67</v>
      </c>
      <c r="E114" s="601" t="s">
        <v>16</v>
      </c>
      <c r="F114" s="22" t="s">
        <v>20</v>
      </c>
      <c r="G114" s="141">
        <f>'Erwachsene-DOSB 2020'!W25*$BC$72</f>
        <v>0.63</v>
      </c>
      <c r="H114" s="132">
        <f>'Erwachsene-DOSB 2020'!X25*$BC$72</f>
        <v>0.7</v>
      </c>
      <c r="I114" s="133">
        <f>'Erwachsene-DOSB 2020'!Y25*$BC$72</f>
        <v>0.77</v>
      </c>
      <c r="J114" s="134">
        <f>'Erwachsene-DOSB 2020'!Z25*$BC$72</f>
        <v>0.59499999999999997</v>
      </c>
      <c r="K114" s="132">
        <f>'Erwachsene-DOSB 2020'!AA25*$BC$72</f>
        <v>0.66499999999999992</v>
      </c>
      <c r="L114" s="133">
        <f>'Erwachsene-DOSB 2020'!AB25*$BC$72</f>
        <v>0.73499999999999999</v>
      </c>
      <c r="M114" s="134">
        <f>'Erwachsene-DOSB 2020'!AC25*$BC$72</f>
        <v>0.55999999999999994</v>
      </c>
      <c r="N114" s="132">
        <f>'Erwachsene-DOSB 2020'!AD25*$BC$72</f>
        <v>0.63</v>
      </c>
      <c r="O114" s="133">
        <f>'Erwachsene-DOSB 2020'!AE25*$BC$72</f>
        <v>0.7</v>
      </c>
      <c r="P114" s="134">
        <f>'Erwachsene-DOSB 2020'!AF25*$BC$72</f>
        <v>0.52499999999999991</v>
      </c>
      <c r="Q114" s="132">
        <f>'Erwachsene-DOSB 2020'!AG25*$BC$72</f>
        <v>0.59499999999999997</v>
      </c>
      <c r="R114" s="133">
        <f>'Erwachsene-DOSB 2020'!AH25*$BC$72</f>
        <v>0.66499999999999992</v>
      </c>
      <c r="S114" s="134">
        <f>'Erwachsene-DOSB 2020'!AI25*$BC$72</f>
        <v>0.52499999999999991</v>
      </c>
      <c r="T114" s="132">
        <f>'Erwachsene-DOSB 2020'!AJ25*$BC$72</f>
        <v>0.59499999999999997</v>
      </c>
      <c r="U114" s="133">
        <f>'Erwachsene-DOSB 2020'!AK25*$BC$72</f>
        <v>0.66499999999999992</v>
      </c>
      <c r="V114" s="134">
        <f>'Erwachsene-DOSB 2020'!AL25*$BC$72</f>
        <v>0.48999999999999994</v>
      </c>
      <c r="W114" s="132">
        <f>'Erwachsene-DOSB 2020'!AM25*$BC$72</f>
        <v>0.55999999999999994</v>
      </c>
      <c r="X114" s="133">
        <f>'Erwachsene-DOSB 2020'!AN25*$BC$72</f>
        <v>0.63</v>
      </c>
      <c r="Y114" s="180"/>
      <c r="Z114" s="181"/>
      <c r="AB114" s="902"/>
      <c r="AC114"/>
      <c r="AD114" s="843">
        <v>4</v>
      </c>
      <c r="AE114" s="795" t="s">
        <v>67</v>
      </c>
      <c r="AF114" s="601" t="s">
        <v>16</v>
      </c>
      <c r="AG114" s="22" t="s">
        <v>20</v>
      </c>
      <c r="AH114" s="141">
        <f>'Erwachsene-DOSB 2020'!W58*$BC$72</f>
        <v>0.80499999999999994</v>
      </c>
      <c r="AI114" s="132">
        <f>'Erwachsene-DOSB 2020'!X58*$BC$72</f>
        <v>0.875</v>
      </c>
      <c r="AJ114" s="133">
        <f>'Erwachsene-DOSB 2020'!Y58*$BC$72</f>
        <v>0.94499999999999995</v>
      </c>
      <c r="AK114" s="682">
        <f>'Erwachsene-DOSB 2020'!Z58*$BC$72</f>
        <v>0.73499999999999999</v>
      </c>
      <c r="AL114" s="683">
        <f>'Erwachsene-DOSB 2020'!AA58*$BC$72</f>
        <v>0.80499999999999994</v>
      </c>
      <c r="AM114" s="133">
        <f>'Erwachsene-DOSB 2020'!AB58*$BC$72</f>
        <v>0.875</v>
      </c>
      <c r="AN114" s="134">
        <f>'Erwachsene-DOSB 2020'!AC58*$BC$72</f>
        <v>0.7</v>
      </c>
      <c r="AO114" s="132">
        <f>'Erwachsene-DOSB 2020'!AD58*$BC$72</f>
        <v>0.77</v>
      </c>
      <c r="AP114" s="133">
        <f>'Erwachsene-DOSB 2020'!AE58*$BC$72</f>
        <v>0.84</v>
      </c>
      <c r="AQ114" s="134">
        <f>'Erwachsene-DOSB 2020'!AF58*$BC$72</f>
        <v>0.66499999999999992</v>
      </c>
      <c r="AR114" s="132">
        <f>'Erwachsene-DOSB 2020'!AG58*$BC$72</f>
        <v>0.73499999999999999</v>
      </c>
      <c r="AS114" s="133">
        <f>'Erwachsene-DOSB 2020'!AH58*$BC$72</f>
        <v>0.80499999999999994</v>
      </c>
      <c r="AT114" s="134">
        <f>'Erwachsene-DOSB 2020'!AI58*$BC$72</f>
        <v>0.59499999999999997</v>
      </c>
      <c r="AU114" s="132">
        <f>'Erwachsene-DOSB 2020'!AJ58*$BC$72</f>
        <v>0.7</v>
      </c>
      <c r="AV114" s="133">
        <f>'Erwachsene-DOSB 2020'!AK58*$BC$72</f>
        <v>0.77</v>
      </c>
      <c r="AW114" s="134">
        <f>'Erwachsene-DOSB 2020'!AL58*$BC$72</f>
        <v>0.55999999999999994</v>
      </c>
      <c r="AX114" s="132">
        <f>'Erwachsene-DOSB 2020'!AM58*$BC$72</f>
        <v>0.66499999999999992</v>
      </c>
      <c r="AY114" s="133">
        <f>'Erwachsene-DOSB 2020'!AN58*$BC$72</f>
        <v>0.73499999999999999</v>
      </c>
      <c r="AZ114" s="180"/>
      <c r="BA114" s="181"/>
    </row>
    <row r="115" spans="1:56" ht="18.600000000000001" customHeight="1" thickBot="1" x14ac:dyDescent="0.25">
      <c r="A115" s="902"/>
      <c r="B115"/>
      <c r="C115" s="845"/>
      <c r="D115" s="796"/>
      <c r="E115" s="106" t="s">
        <v>17</v>
      </c>
      <c r="F115" s="27" t="s">
        <v>163</v>
      </c>
      <c r="G115" s="13">
        <f>'Erwachsene-DOSB 2020'!W27*$BC$73</f>
        <v>1.9599999999999997</v>
      </c>
      <c r="H115" s="12">
        <f>'Erwachsene-DOSB 2020'!X27*$BC$73</f>
        <v>2.2399999999999998</v>
      </c>
      <c r="I115" s="15">
        <f>'Erwachsene-DOSB 2020'!Y27*$BC$73</f>
        <v>2.4499999999999997</v>
      </c>
      <c r="J115" s="59">
        <f>'Erwachsene-DOSB 2020'!Z27*$BC$73</f>
        <v>1.8199999999999998</v>
      </c>
      <c r="K115" s="12">
        <f>'Erwachsene-DOSB 2020'!AA27*$BC$73</f>
        <v>2.0999999999999996</v>
      </c>
      <c r="L115" s="15">
        <f>'Erwachsene-DOSB 2020'!AB27*$BC$73</f>
        <v>2.38</v>
      </c>
      <c r="M115" s="59">
        <f>'Erwachsene-DOSB 2020'!AC27*$BC$73</f>
        <v>1.75</v>
      </c>
      <c r="N115" s="12">
        <f>'Erwachsene-DOSB 2020'!AD27*$BC$73</f>
        <v>2.0299999999999998</v>
      </c>
      <c r="O115" s="15">
        <f>'Erwachsene-DOSB 2020'!AE27*$BC$73</f>
        <v>2.3099999999999996</v>
      </c>
      <c r="P115" s="59">
        <f>'Erwachsene-DOSB 2020'!AF27*$BC$73</f>
        <v>1.68</v>
      </c>
      <c r="Q115" s="12">
        <f>'Erwachsene-DOSB 2020'!AG27*$BC$73</f>
        <v>1.9599999999999997</v>
      </c>
      <c r="R115" s="15">
        <f>'Erwachsene-DOSB 2020'!AH27*$BC$73</f>
        <v>2.2399999999999998</v>
      </c>
      <c r="S115" s="59">
        <f>'Erwachsene-DOSB 2020'!AI27*$BC$73</f>
        <v>1.6099999999999999</v>
      </c>
      <c r="T115" s="12">
        <f>'Erwachsene-DOSB 2020'!AJ27*$BC$73</f>
        <v>1.89</v>
      </c>
      <c r="U115" s="15">
        <f>'Erwachsene-DOSB 2020'!AK27*$BC$73</f>
        <v>2.17</v>
      </c>
      <c r="V115" s="59">
        <f>'Erwachsene-DOSB 2020'!AL27*$BC$73</f>
        <v>1.47</v>
      </c>
      <c r="W115" s="12">
        <f>'Erwachsene-DOSB 2020'!AM27*$BC$73</f>
        <v>1.75</v>
      </c>
      <c r="X115" s="15">
        <f>'Erwachsene-DOSB 2020'!AN27*$BC$73</f>
        <v>2.0299999999999998</v>
      </c>
      <c r="Y115" s="182"/>
      <c r="Z115" s="188"/>
      <c r="AB115" s="902"/>
      <c r="AC115"/>
      <c r="AD115" s="845"/>
      <c r="AE115" s="796"/>
      <c r="AF115" s="106" t="s">
        <v>17</v>
      </c>
      <c r="AG115" s="27" t="s">
        <v>163</v>
      </c>
      <c r="AH115" s="13">
        <f>'Erwachsene-DOSB 2020'!W60*$BC$73</f>
        <v>2.59</v>
      </c>
      <c r="AI115" s="12">
        <f>'Erwachsene-DOSB 2020'!X60*$BC$73</f>
        <v>2.8699999999999997</v>
      </c>
      <c r="AJ115" s="15">
        <f>'Erwachsene-DOSB 2020'!Y60*$BC$73</f>
        <v>3.15</v>
      </c>
      <c r="AK115" s="59">
        <f>'Erwachsene-DOSB 2020'!Z60*$BC$73</f>
        <v>2.52</v>
      </c>
      <c r="AL115" s="12">
        <f>'Erwachsene-DOSB 2020'!AA60*$BC$73</f>
        <v>2.8</v>
      </c>
      <c r="AM115" s="15">
        <f>'Erwachsene-DOSB 2020'!AB60*$BC$73</f>
        <v>3.08</v>
      </c>
      <c r="AN115" s="59">
        <f>'Erwachsene-DOSB 2020'!AC60*$BC$73</f>
        <v>2.38</v>
      </c>
      <c r="AO115" s="12">
        <f>'Erwachsene-DOSB 2020'!AD60*$BC$73</f>
        <v>2.6599999999999997</v>
      </c>
      <c r="AP115" s="15">
        <f>'Erwachsene-DOSB 2020'!AE60*$BC$73</f>
        <v>2.94</v>
      </c>
      <c r="AQ115" s="59">
        <f>'Erwachsene-DOSB 2020'!AF60*$BC$73</f>
        <v>2.2399999999999998</v>
      </c>
      <c r="AR115" s="12">
        <f>'Erwachsene-DOSB 2020'!AG60*$BC$73</f>
        <v>2.52</v>
      </c>
      <c r="AS115" s="15">
        <f>'Erwachsene-DOSB 2020'!AH60*$BC$73</f>
        <v>2.8</v>
      </c>
      <c r="AT115" s="59">
        <f>'Erwachsene-DOSB 2020'!AI60*$BC$73</f>
        <v>2.0299999999999998</v>
      </c>
      <c r="AU115" s="12">
        <f>'Erwachsene-DOSB 2020'!AJ60*$BC$73</f>
        <v>2.3099999999999996</v>
      </c>
      <c r="AV115" s="15">
        <f>'Erwachsene-DOSB 2020'!AK60*$BC$73</f>
        <v>2.59</v>
      </c>
      <c r="AW115" s="59">
        <f>'Erwachsene-DOSB 2020'!AL60*$BC$73</f>
        <v>1.89</v>
      </c>
      <c r="AX115" s="12">
        <f>'Erwachsene-DOSB 2020'!AM60*$BC$73</f>
        <v>2.17</v>
      </c>
      <c r="AY115" s="740">
        <f>'Erwachsene-DOSB 2020'!AN60*$BC$73</f>
        <v>2.4499999999999997</v>
      </c>
      <c r="AZ115" s="182"/>
      <c r="BA115" s="188"/>
    </row>
    <row r="116" spans="1:56" s="158" customFormat="1" ht="22.5" customHeight="1" x14ac:dyDescent="0.2">
      <c r="A116" s="902"/>
      <c r="C116" s="923"/>
      <c r="D116" s="796"/>
      <c r="E116" s="1054" t="s">
        <v>21</v>
      </c>
      <c r="F116" s="800" t="s">
        <v>159</v>
      </c>
      <c r="G116" s="995" t="s">
        <v>425</v>
      </c>
      <c r="H116" s="889"/>
      <c r="I116" s="889"/>
      <c r="J116" s="889"/>
      <c r="K116" s="889"/>
      <c r="L116" s="889"/>
      <c r="M116" s="889"/>
      <c r="N116" s="889"/>
      <c r="O116" s="889"/>
      <c r="P116" s="889"/>
      <c r="Q116" s="889"/>
      <c r="R116" s="889"/>
      <c r="S116" s="889"/>
      <c r="T116" s="889"/>
      <c r="U116" s="890"/>
      <c r="V116" s="889" t="s">
        <v>424</v>
      </c>
      <c r="W116" s="889"/>
      <c r="X116" s="890"/>
      <c r="Y116" s="180"/>
      <c r="Z116" s="181"/>
      <c r="AB116" s="902"/>
      <c r="AD116" s="923"/>
      <c r="AE116" s="796"/>
      <c r="AF116" s="1054" t="s">
        <v>21</v>
      </c>
      <c r="AG116" s="800" t="s">
        <v>159</v>
      </c>
      <c r="AH116" s="995" t="s">
        <v>425</v>
      </c>
      <c r="AI116" s="889"/>
      <c r="AJ116" s="889"/>
      <c r="AK116" s="889"/>
      <c r="AL116" s="889"/>
      <c r="AM116" s="889"/>
      <c r="AN116" s="889"/>
      <c r="AO116" s="889"/>
      <c r="AP116" s="889"/>
      <c r="AQ116" s="889"/>
      <c r="AR116" s="889"/>
      <c r="AS116" s="889"/>
      <c r="AT116" s="889"/>
      <c r="AU116" s="889"/>
      <c r="AV116" s="890"/>
      <c r="AW116" s="889" t="s">
        <v>424</v>
      </c>
      <c r="AX116" s="889"/>
      <c r="AY116" s="890"/>
      <c r="AZ116" s="180"/>
      <c r="BA116" s="181"/>
      <c r="BC116" s="153"/>
      <c r="BD116" s="83"/>
    </row>
    <row r="117" spans="1:56" s="158" customFormat="1" ht="22.5" customHeight="1" x14ac:dyDescent="0.2">
      <c r="A117" s="902"/>
      <c r="C117" s="923"/>
      <c r="D117" s="796"/>
      <c r="E117" s="970"/>
      <c r="F117" s="794"/>
      <c r="G117" s="42">
        <v>10</v>
      </c>
      <c r="H117" s="43">
        <v>15</v>
      </c>
      <c r="I117" s="135">
        <v>20</v>
      </c>
      <c r="J117" s="42">
        <v>10</v>
      </c>
      <c r="K117" s="43">
        <v>15</v>
      </c>
      <c r="L117" s="135">
        <v>20</v>
      </c>
      <c r="M117" s="42">
        <v>10</v>
      </c>
      <c r="N117" s="43">
        <v>15</v>
      </c>
      <c r="O117" s="135">
        <v>20</v>
      </c>
      <c r="P117" s="42">
        <v>10</v>
      </c>
      <c r="Q117" s="43">
        <v>15</v>
      </c>
      <c r="R117" s="135">
        <v>20</v>
      </c>
      <c r="S117" s="42">
        <v>10</v>
      </c>
      <c r="T117" s="43">
        <v>15</v>
      </c>
      <c r="U117" s="135">
        <v>20</v>
      </c>
      <c r="V117" s="42">
        <v>10</v>
      </c>
      <c r="W117" s="43">
        <v>15</v>
      </c>
      <c r="X117" s="135">
        <v>20</v>
      </c>
      <c r="Y117" s="182"/>
      <c r="Z117" s="188"/>
      <c r="AB117" s="902"/>
      <c r="AD117" s="923"/>
      <c r="AE117" s="796"/>
      <c r="AF117" s="970"/>
      <c r="AG117" s="794"/>
      <c r="AH117" s="42">
        <v>10</v>
      </c>
      <c r="AI117" s="43">
        <v>15</v>
      </c>
      <c r="AJ117" s="135">
        <v>20</v>
      </c>
      <c r="AK117" s="42">
        <v>10</v>
      </c>
      <c r="AL117" s="43">
        <v>15</v>
      </c>
      <c r="AM117" s="135">
        <v>20</v>
      </c>
      <c r="AN117" s="42">
        <v>10</v>
      </c>
      <c r="AO117" s="43">
        <v>15</v>
      </c>
      <c r="AP117" s="135">
        <v>20</v>
      </c>
      <c r="AQ117" s="42">
        <v>10</v>
      </c>
      <c r="AR117" s="43">
        <v>15</v>
      </c>
      <c r="AS117" s="135">
        <v>20</v>
      </c>
      <c r="AT117" s="42">
        <v>10</v>
      </c>
      <c r="AU117" s="43">
        <v>15</v>
      </c>
      <c r="AV117" s="135">
        <v>20</v>
      </c>
      <c r="AW117" s="42">
        <v>10</v>
      </c>
      <c r="AX117" s="43">
        <v>15</v>
      </c>
      <c r="AY117" s="135">
        <v>20</v>
      </c>
      <c r="AZ117" s="182"/>
      <c r="BA117" s="188"/>
      <c r="BC117" s="153"/>
      <c r="BD117" s="83"/>
    </row>
    <row r="118" spans="1:56" s="158" customFormat="1" ht="21.2" customHeight="1" thickBot="1" x14ac:dyDescent="0.25">
      <c r="A118" s="902"/>
      <c r="C118" s="923"/>
      <c r="D118" s="796"/>
      <c r="E118" s="107" t="s">
        <v>21</v>
      </c>
      <c r="F118" s="16" t="s">
        <v>432</v>
      </c>
      <c r="G118" s="563" t="s">
        <v>433</v>
      </c>
      <c r="H118" s="199" t="s">
        <v>434</v>
      </c>
      <c r="I118" s="200" t="s">
        <v>435</v>
      </c>
      <c r="J118" s="563" t="s">
        <v>433</v>
      </c>
      <c r="K118" s="199" t="s">
        <v>434</v>
      </c>
      <c r="L118" s="200" t="s">
        <v>435</v>
      </c>
      <c r="M118" s="563" t="s">
        <v>433</v>
      </c>
      <c r="N118" s="199" t="s">
        <v>434</v>
      </c>
      <c r="O118" s="200" t="s">
        <v>435</v>
      </c>
      <c r="P118" s="563" t="s">
        <v>433</v>
      </c>
      <c r="Q118" s="199" t="s">
        <v>434</v>
      </c>
      <c r="R118" s="200" t="s">
        <v>435</v>
      </c>
      <c r="S118" s="563" t="s">
        <v>433</v>
      </c>
      <c r="T118" s="199" t="s">
        <v>434</v>
      </c>
      <c r="U118" s="200" t="s">
        <v>435</v>
      </c>
      <c r="V118" s="563" t="s">
        <v>433</v>
      </c>
      <c r="W118" s="199" t="s">
        <v>434</v>
      </c>
      <c r="X118" s="200" t="s">
        <v>435</v>
      </c>
      <c r="Y118" s="186"/>
      <c r="Z118" s="187"/>
      <c r="AB118" s="902"/>
      <c r="AD118" s="923"/>
      <c r="AE118" s="796"/>
      <c r="AF118" s="140" t="s">
        <v>22</v>
      </c>
      <c r="AG118" s="159" t="s">
        <v>432</v>
      </c>
      <c r="AH118" s="11" t="s">
        <v>433</v>
      </c>
      <c r="AI118" s="3" t="s">
        <v>434</v>
      </c>
      <c r="AJ118" s="4" t="s">
        <v>435</v>
      </c>
      <c r="AK118" s="11" t="s">
        <v>433</v>
      </c>
      <c r="AL118" s="3" t="s">
        <v>434</v>
      </c>
      <c r="AM118" s="4" t="s">
        <v>435</v>
      </c>
      <c r="AN118" s="11" t="s">
        <v>433</v>
      </c>
      <c r="AO118" s="3" t="s">
        <v>434</v>
      </c>
      <c r="AP118" s="4" t="s">
        <v>435</v>
      </c>
      <c r="AQ118" s="11" t="s">
        <v>433</v>
      </c>
      <c r="AR118" s="3" t="s">
        <v>434</v>
      </c>
      <c r="AS118" s="4" t="s">
        <v>435</v>
      </c>
      <c r="AT118" s="11" t="s">
        <v>433</v>
      </c>
      <c r="AU118" s="3" t="s">
        <v>434</v>
      </c>
      <c r="AV118" s="4" t="s">
        <v>435</v>
      </c>
      <c r="AW118" s="11" t="s">
        <v>433</v>
      </c>
      <c r="AX118" s="3" t="s">
        <v>434</v>
      </c>
      <c r="AY118" s="4" t="s">
        <v>435</v>
      </c>
      <c r="AZ118" s="186"/>
      <c r="BA118" s="187"/>
      <c r="BC118" s="153"/>
      <c r="BD118" s="146"/>
    </row>
    <row r="119" spans="1:56" ht="18.75" thickBot="1" x14ac:dyDescent="0.3">
      <c r="A119" s="853" t="s">
        <v>495</v>
      </c>
      <c r="B119"/>
      <c r="C119" s="905" t="s">
        <v>51</v>
      </c>
      <c r="D119" s="906"/>
      <c r="E119" s="907"/>
      <c r="F119" s="907"/>
      <c r="G119" s="907" t="s">
        <v>616</v>
      </c>
      <c r="H119" s="907"/>
      <c r="I119" s="907"/>
      <c r="J119" s="907"/>
      <c r="K119" s="907"/>
      <c r="L119" s="907"/>
      <c r="M119" s="907"/>
      <c r="N119" s="907"/>
      <c r="O119" s="907"/>
      <c r="P119" s="907"/>
      <c r="Q119" s="907"/>
      <c r="R119" s="908" t="s">
        <v>52</v>
      </c>
      <c r="S119" s="908"/>
      <c r="T119" s="908"/>
      <c r="U119" s="908"/>
      <c r="V119" s="908"/>
      <c r="W119" s="908"/>
      <c r="X119" s="908"/>
      <c r="Y119" s="802" t="s">
        <v>53</v>
      </c>
      <c r="Z119" s="803"/>
      <c r="AB119" s="853" t="s">
        <v>495</v>
      </c>
      <c r="AC119"/>
      <c r="AD119" s="905" t="s">
        <v>51</v>
      </c>
      <c r="AE119" s="906"/>
      <c r="AF119" s="907"/>
      <c r="AG119" s="907"/>
      <c r="AH119" s="907" t="s">
        <v>616</v>
      </c>
      <c r="AI119" s="907"/>
      <c r="AJ119" s="907"/>
      <c r="AK119" s="907"/>
      <c r="AL119" s="907"/>
      <c r="AM119" s="907"/>
      <c r="AN119" s="907"/>
      <c r="AO119" s="907"/>
      <c r="AP119" s="907"/>
      <c r="AQ119" s="907"/>
      <c r="AR119" s="907"/>
      <c r="AS119" s="908" t="s">
        <v>52</v>
      </c>
      <c r="AT119" s="908"/>
      <c r="AU119" s="908"/>
      <c r="AV119" s="908"/>
      <c r="AW119" s="908"/>
      <c r="AX119" s="908"/>
      <c r="AY119" s="908"/>
      <c r="AZ119" s="802" t="s">
        <v>53</v>
      </c>
      <c r="BA119" s="803"/>
    </row>
    <row r="120" spans="1:56" ht="13.5" thickBot="1" x14ac:dyDescent="0.25">
      <c r="A120" s="853"/>
      <c r="B120"/>
      <c r="C120" s="914" t="s">
        <v>585</v>
      </c>
      <c r="D120" s="915"/>
      <c r="E120" s="915"/>
      <c r="F120" s="915"/>
      <c r="G120" s="915"/>
      <c r="H120" s="915"/>
      <c r="I120" s="916"/>
      <c r="J120" s="917" t="s">
        <v>68</v>
      </c>
      <c r="K120" s="918"/>
      <c r="L120" s="918"/>
      <c r="M120" s="918"/>
      <c r="N120" s="918"/>
      <c r="O120" s="918"/>
      <c r="P120" s="918"/>
      <c r="Q120" s="919"/>
      <c r="R120" s="920" t="s">
        <v>69</v>
      </c>
      <c r="S120" s="921"/>
      <c r="T120" s="921"/>
      <c r="U120" s="921"/>
      <c r="V120" s="921"/>
      <c r="W120" s="921"/>
      <c r="X120" s="922"/>
      <c r="Y120" s="75" t="s">
        <v>70</v>
      </c>
      <c r="Z120" s="76"/>
      <c r="AB120" s="853"/>
      <c r="AC120"/>
      <c r="AD120" s="914" t="s">
        <v>585</v>
      </c>
      <c r="AE120" s="915"/>
      <c r="AF120" s="915"/>
      <c r="AG120" s="915"/>
      <c r="AH120" s="915"/>
      <c r="AI120" s="915"/>
      <c r="AJ120" s="916"/>
      <c r="AK120" s="917" t="s">
        <v>68</v>
      </c>
      <c r="AL120" s="918"/>
      <c r="AM120" s="918"/>
      <c r="AN120" s="918"/>
      <c r="AO120" s="918"/>
      <c r="AP120" s="918"/>
      <c r="AQ120" s="918"/>
      <c r="AR120" s="919"/>
      <c r="AS120" s="920" t="s">
        <v>69</v>
      </c>
      <c r="AT120" s="921"/>
      <c r="AU120" s="921"/>
      <c r="AV120" s="921"/>
      <c r="AW120" s="921"/>
      <c r="AX120" s="921"/>
      <c r="AY120" s="922"/>
      <c r="AZ120" s="75" t="s">
        <v>70</v>
      </c>
      <c r="BA120" s="76"/>
    </row>
    <row r="121" spans="1:56" ht="15" customHeight="1" thickBot="1" x14ac:dyDescent="0.3">
      <c r="A121" s="853"/>
      <c r="B121" s="44"/>
      <c r="C121" s="909" t="s">
        <v>71</v>
      </c>
      <c r="D121" s="910"/>
      <c r="E121" s="910"/>
      <c r="F121" s="910"/>
      <c r="G121" s="910"/>
      <c r="H121" s="910"/>
      <c r="I121" s="77"/>
      <c r="J121" s="911"/>
      <c r="K121" s="912"/>
      <c r="L121" s="912"/>
      <c r="M121" s="912"/>
      <c r="N121" s="912"/>
      <c r="O121" s="912"/>
      <c r="P121" s="912"/>
      <c r="Q121" s="913"/>
      <c r="R121" s="898" t="s">
        <v>72</v>
      </c>
      <c r="S121" s="899"/>
      <c r="T121" s="810"/>
      <c r="U121" s="810"/>
      <c r="V121" s="810"/>
      <c r="W121" s="810"/>
      <c r="X121" s="811"/>
      <c r="Y121" s="75" t="s">
        <v>73</v>
      </c>
      <c r="Z121" s="78" t="s">
        <v>54</v>
      </c>
      <c r="AB121" s="853"/>
      <c r="AC121" s="44"/>
      <c r="AD121" s="909" t="s">
        <v>71</v>
      </c>
      <c r="AE121" s="910"/>
      <c r="AF121" s="910"/>
      <c r="AG121" s="910"/>
      <c r="AH121" s="910"/>
      <c r="AI121" s="910"/>
      <c r="AJ121" s="77"/>
      <c r="AK121" s="911"/>
      <c r="AL121" s="912"/>
      <c r="AM121" s="912"/>
      <c r="AN121" s="912"/>
      <c r="AO121" s="912"/>
      <c r="AP121" s="912"/>
      <c r="AQ121" s="912"/>
      <c r="AR121" s="913"/>
      <c r="AS121" s="898" t="s">
        <v>72</v>
      </c>
      <c r="AT121" s="899"/>
      <c r="AU121" s="810"/>
      <c r="AV121" s="810"/>
      <c r="AW121" s="810"/>
      <c r="AX121" s="810"/>
      <c r="AY121" s="811"/>
      <c r="AZ121" s="75" t="s">
        <v>73</v>
      </c>
      <c r="BA121" s="78" t="s">
        <v>54</v>
      </c>
    </row>
    <row r="122" spans="1:56" ht="13.5" thickBot="1" x14ac:dyDescent="0.25">
      <c r="A122" s="853"/>
      <c r="B122"/>
      <c r="C122" s="812" t="s">
        <v>74</v>
      </c>
      <c r="D122" s="813"/>
      <c r="E122" s="813"/>
      <c r="F122" s="813"/>
      <c r="G122" s="813"/>
      <c r="H122" s="813"/>
      <c r="I122" s="77"/>
      <c r="J122" s="807"/>
      <c r="K122" s="808"/>
      <c r="L122" s="808"/>
      <c r="M122" s="808"/>
      <c r="N122" s="808"/>
      <c r="O122" s="808"/>
      <c r="P122" s="808"/>
      <c r="Q122" s="809"/>
      <c r="R122" s="898" t="s">
        <v>75</v>
      </c>
      <c r="S122" s="899"/>
      <c r="T122" s="810"/>
      <c r="U122" s="810"/>
      <c r="V122" s="810"/>
      <c r="W122" s="810"/>
      <c r="X122" s="811"/>
      <c r="Y122" s="75" t="s">
        <v>76</v>
      </c>
      <c r="Z122" s="79"/>
      <c r="AB122" s="853"/>
      <c r="AC122"/>
      <c r="AD122" s="812" t="s">
        <v>74</v>
      </c>
      <c r="AE122" s="813"/>
      <c r="AF122" s="813"/>
      <c r="AG122" s="813"/>
      <c r="AH122" s="813"/>
      <c r="AI122" s="813"/>
      <c r="AJ122" s="77"/>
      <c r="AK122" s="807"/>
      <c r="AL122" s="808"/>
      <c r="AM122" s="808"/>
      <c r="AN122" s="808"/>
      <c r="AO122" s="808"/>
      <c r="AP122" s="808"/>
      <c r="AQ122" s="808"/>
      <c r="AR122" s="809"/>
      <c r="AS122" s="898" t="s">
        <v>75</v>
      </c>
      <c r="AT122" s="899"/>
      <c r="AU122" s="810"/>
      <c r="AV122" s="810"/>
      <c r="AW122" s="810"/>
      <c r="AX122" s="810"/>
      <c r="AY122" s="811"/>
      <c r="AZ122" s="75" t="s">
        <v>76</v>
      </c>
      <c r="BA122" s="79"/>
    </row>
    <row r="123" spans="1:56" ht="13.5" thickBot="1" x14ac:dyDescent="0.25">
      <c r="A123" s="853"/>
      <c r="B123"/>
      <c r="C123" s="812" t="s">
        <v>518</v>
      </c>
      <c r="D123" s="813"/>
      <c r="E123" s="813"/>
      <c r="F123" s="813"/>
      <c r="G123" s="813"/>
      <c r="H123" s="813"/>
      <c r="I123" s="77"/>
      <c r="J123" s="814"/>
      <c r="K123" s="815"/>
      <c r="L123" s="815"/>
      <c r="M123" s="815"/>
      <c r="N123" s="815"/>
      <c r="O123" s="815"/>
      <c r="P123" s="815"/>
      <c r="Q123" s="816"/>
      <c r="R123" s="898" t="s">
        <v>77</v>
      </c>
      <c r="S123" s="899"/>
      <c r="T123" s="810"/>
      <c r="U123" s="810"/>
      <c r="V123" s="810"/>
      <c r="W123" s="810"/>
      <c r="X123" s="811"/>
      <c r="Y123" s="75" t="s">
        <v>78</v>
      </c>
      <c r="Z123" s="79"/>
      <c r="AB123" s="853"/>
      <c r="AC123"/>
      <c r="AD123" s="812" t="s">
        <v>518</v>
      </c>
      <c r="AE123" s="813"/>
      <c r="AF123" s="813"/>
      <c r="AG123" s="813"/>
      <c r="AH123" s="813"/>
      <c r="AI123" s="813"/>
      <c r="AJ123" s="77"/>
      <c r="AK123" s="814"/>
      <c r="AL123" s="815"/>
      <c r="AM123" s="815"/>
      <c r="AN123" s="815"/>
      <c r="AO123" s="815"/>
      <c r="AP123" s="815"/>
      <c r="AQ123" s="815"/>
      <c r="AR123" s="816"/>
      <c r="AS123" s="898" t="s">
        <v>77</v>
      </c>
      <c r="AT123" s="899"/>
      <c r="AU123" s="810"/>
      <c r="AV123" s="810"/>
      <c r="AW123" s="810"/>
      <c r="AX123" s="810"/>
      <c r="AY123" s="811"/>
      <c r="AZ123" s="75" t="s">
        <v>78</v>
      </c>
      <c r="BA123" s="79"/>
    </row>
    <row r="124" spans="1:56" ht="13.5" thickBot="1" x14ac:dyDescent="0.25">
      <c r="A124" s="853"/>
      <c r="B124"/>
      <c r="C124" s="841" t="s">
        <v>586</v>
      </c>
      <c r="D124" s="813"/>
      <c r="E124" s="813"/>
      <c r="F124" s="813"/>
      <c r="G124" s="813"/>
      <c r="H124" s="813"/>
      <c r="I124" s="77"/>
      <c r="J124" s="80"/>
      <c r="K124" s="80"/>
      <c r="L124" s="80"/>
      <c r="M124" s="80"/>
      <c r="N124" s="80"/>
      <c r="O124" s="80"/>
      <c r="P124" s="80"/>
      <c r="Q124" s="80"/>
      <c r="R124" s="872" t="s">
        <v>79</v>
      </c>
      <c r="S124" s="873"/>
      <c r="T124" s="874"/>
      <c r="U124" s="874"/>
      <c r="V124" s="874"/>
      <c r="W124" s="874"/>
      <c r="X124" s="875"/>
      <c r="Y124" s="81"/>
      <c r="Z124" s="82"/>
      <c r="AB124" s="853"/>
      <c r="AC124"/>
      <c r="AD124" s="812" t="s">
        <v>586</v>
      </c>
      <c r="AE124" s="813"/>
      <c r="AF124" s="813"/>
      <c r="AG124" s="813"/>
      <c r="AH124" s="813"/>
      <c r="AI124" s="813"/>
      <c r="AJ124" s="77"/>
      <c r="AK124" s="80"/>
      <c r="AL124" s="80"/>
      <c r="AM124" s="80"/>
      <c r="AN124" s="80"/>
      <c r="AO124" s="80"/>
      <c r="AP124" s="80"/>
      <c r="AQ124" s="80"/>
      <c r="AR124" s="80"/>
      <c r="AS124" s="872" t="s">
        <v>79</v>
      </c>
      <c r="AT124" s="873"/>
      <c r="AU124" s="874"/>
      <c r="AV124" s="874"/>
      <c r="AW124" s="874"/>
      <c r="AX124" s="874"/>
      <c r="AY124" s="875"/>
      <c r="AZ124" s="81"/>
      <c r="BA124" s="82"/>
    </row>
    <row r="125" spans="1:56" ht="15" x14ac:dyDescent="0.2">
      <c r="A125" s="904">
        <f>A83+1</f>
        <v>74</v>
      </c>
      <c r="B125"/>
      <c r="C125" s="947" t="s">
        <v>587</v>
      </c>
      <c r="D125" s="948"/>
      <c r="E125" s="948"/>
      <c r="F125" s="948"/>
      <c r="G125" s="948"/>
      <c r="H125" s="949"/>
      <c r="I125" s="77"/>
      <c r="U125" s="45"/>
      <c r="W125" s="781" t="s">
        <v>664</v>
      </c>
      <c r="X125" s="781"/>
      <c r="Y125" s="781"/>
      <c r="Z125" s="781"/>
      <c r="AB125" s="904">
        <f>AB83+1</f>
        <v>77</v>
      </c>
      <c r="AC125"/>
      <c r="AD125" s="841" t="s">
        <v>587</v>
      </c>
      <c r="AE125" s="813"/>
      <c r="AF125" s="813"/>
      <c r="AG125" s="813"/>
      <c r="AH125" s="813"/>
      <c r="AI125" s="813"/>
      <c r="AJ125" s="77"/>
      <c r="AV125" s="45"/>
      <c r="AX125" s="781" t="s">
        <v>665</v>
      </c>
      <c r="AY125" s="781"/>
      <c r="AZ125" s="781"/>
      <c r="BA125" s="781"/>
    </row>
    <row r="126" spans="1:56" ht="13.5" thickBot="1" x14ac:dyDescent="0.25">
      <c r="A126" s="904"/>
      <c r="B126"/>
      <c r="C126" s="804" t="s">
        <v>80</v>
      </c>
      <c r="D126" s="805"/>
      <c r="E126" s="805"/>
      <c r="F126" s="805"/>
      <c r="G126" s="805"/>
      <c r="H126" s="805"/>
      <c r="I126" s="806"/>
      <c r="W126" s="781"/>
      <c r="X126" s="781"/>
      <c r="Y126" s="781"/>
      <c r="Z126" s="781"/>
      <c r="AB126" s="904"/>
      <c r="AC126"/>
      <c r="AD126" s="804" t="s">
        <v>80</v>
      </c>
      <c r="AE126" s="805"/>
      <c r="AF126" s="805"/>
      <c r="AG126" s="805"/>
      <c r="AH126" s="805"/>
      <c r="AI126" s="805"/>
      <c r="AJ126" s="806"/>
      <c r="AX126" s="781"/>
      <c r="AY126" s="781"/>
      <c r="AZ126" s="781"/>
      <c r="BA126" s="781"/>
    </row>
    <row r="128" spans="1:56" ht="13.5" thickBot="1" x14ac:dyDescent="0.25"/>
    <row r="129" spans="1:53" ht="18" customHeight="1" x14ac:dyDescent="0.25">
      <c r="A129" s="930" t="s">
        <v>496</v>
      </c>
      <c r="B129"/>
      <c r="C129" s="932" t="s">
        <v>584</v>
      </c>
      <c r="D129" s="933"/>
      <c r="E129" s="933"/>
      <c r="F129" s="933"/>
      <c r="G129" s="933"/>
      <c r="H129" s="933"/>
      <c r="I129" s="933"/>
      <c r="J129" s="933"/>
      <c r="K129" s="933"/>
      <c r="L129" s="934"/>
      <c r="M129" s="935" t="s">
        <v>142</v>
      </c>
      <c r="N129" s="935"/>
      <c r="O129" s="935"/>
      <c r="P129" s="935"/>
      <c r="Q129" s="935"/>
      <c r="R129" s="935"/>
      <c r="S129" s="935"/>
      <c r="T129" s="935"/>
      <c r="U129" s="935"/>
      <c r="V129" s="935"/>
      <c r="W129" s="935"/>
      <c r="X129" s="935"/>
      <c r="Y129" s="935"/>
      <c r="Z129" s="1" t="s">
        <v>749</v>
      </c>
      <c r="AB129" s="930" t="s">
        <v>496</v>
      </c>
      <c r="AC129"/>
      <c r="AD129" s="932" t="s">
        <v>584</v>
      </c>
      <c r="AE129" s="933"/>
      <c r="AF129" s="933"/>
      <c r="AG129" s="933"/>
      <c r="AH129" s="933"/>
      <c r="AI129" s="933"/>
      <c r="AJ129" s="933"/>
      <c r="AK129" s="933"/>
      <c r="AL129" s="933"/>
      <c r="AM129" s="934"/>
      <c r="AN129" s="935" t="s">
        <v>145</v>
      </c>
      <c r="AO129" s="935"/>
      <c r="AP129" s="935"/>
      <c r="AQ129" s="935"/>
      <c r="AR129" s="935"/>
      <c r="AS129" s="935"/>
      <c r="AT129" s="935"/>
      <c r="AU129" s="935"/>
      <c r="AV129" s="935"/>
      <c r="AW129" s="935"/>
      <c r="AX129" s="935"/>
      <c r="AY129" s="935"/>
      <c r="AZ129" s="935"/>
      <c r="BA129" s="1" t="s">
        <v>749</v>
      </c>
    </row>
    <row r="130" spans="1:53" x14ac:dyDescent="0.2">
      <c r="A130" s="931"/>
      <c r="B130"/>
      <c r="C130" s="856" t="s">
        <v>1</v>
      </c>
      <c r="D130" s="857"/>
      <c r="E130" s="857"/>
      <c r="F130" s="857"/>
      <c r="G130" s="857"/>
      <c r="H130" s="857"/>
      <c r="I130" s="857"/>
      <c r="J130" s="857"/>
      <c r="K130" s="857"/>
      <c r="L130" s="858"/>
      <c r="M130" s="893" t="s">
        <v>2</v>
      </c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 t="s">
        <v>55</v>
      </c>
      <c r="Z130" s="894"/>
      <c r="AB130" s="931"/>
      <c r="AC130"/>
      <c r="AD130" s="856" t="s">
        <v>1</v>
      </c>
      <c r="AE130" s="857"/>
      <c r="AF130" s="857"/>
      <c r="AG130" s="857"/>
      <c r="AH130" s="857"/>
      <c r="AI130" s="857"/>
      <c r="AJ130" s="857"/>
      <c r="AK130" s="857"/>
      <c r="AL130" s="857"/>
      <c r="AM130" s="858"/>
      <c r="AN130" s="893" t="s">
        <v>2</v>
      </c>
      <c r="AO130" s="893"/>
      <c r="AP130" s="893"/>
      <c r="AQ130" s="893"/>
      <c r="AR130" s="893"/>
      <c r="AS130" s="893"/>
      <c r="AT130" s="893"/>
      <c r="AU130" s="893"/>
      <c r="AV130" s="893"/>
      <c r="AW130" s="893"/>
      <c r="AX130" s="893"/>
      <c r="AY130" s="893"/>
      <c r="AZ130" s="893" t="s">
        <v>55</v>
      </c>
      <c r="BA130" s="894"/>
    </row>
    <row r="131" spans="1:53" x14ac:dyDescent="0.2">
      <c r="A131" s="931"/>
      <c r="B131"/>
      <c r="C131" s="856" t="s">
        <v>3</v>
      </c>
      <c r="D131" s="857"/>
      <c r="E131" s="857"/>
      <c r="F131" s="857"/>
      <c r="G131" s="857"/>
      <c r="H131" s="857"/>
      <c r="I131" s="857"/>
      <c r="J131" s="857"/>
      <c r="K131" s="857"/>
      <c r="L131" s="858"/>
      <c r="M131" s="893" t="s">
        <v>4</v>
      </c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 t="s">
        <v>5</v>
      </c>
      <c r="Z131" s="894"/>
      <c r="AB131" s="931"/>
      <c r="AC131"/>
      <c r="AD131" s="856" t="s">
        <v>3</v>
      </c>
      <c r="AE131" s="857"/>
      <c r="AF131" s="857"/>
      <c r="AG131" s="857"/>
      <c r="AH131" s="857"/>
      <c r="AI131" s="857"/>
      <c r="AJ131" s="857"/>
      <c r="AK131" s="857"/>
      <c r="AL131" s="857"/>
      <c r="AM131" s="858"/>
      <c r="AN131" s="893" t="s">
        <v>4</v>
      </c>
      <c r="AO131" s="893"/>
      <c r="AP131" s="893"/>
      <c r="AQ131" s="893"/>
      <c r="AR131" s="893"/>
      <c r="AS131" s="893"/>
      <c r="AT131" s="893"/>
      <c r="AU131" s="893"/>
      <c r="AV131" s="893"/>
      <c r="AW131" s="893"/>
      <c r="AX131" s="893"/>
      <c r="AY131" s="893"/>
      <c r="AZ131" s="893" t="s">
        <v>5</v>
      </c>
      <c r="BA131" s="894"/>
    </row>
    <row r="132" spans="1:53" x14ac:dyDescent="0.2">
      <c r="A132" s="931"/>
      <c r="B132"/>
      <c r="C132" s="856" t="s">
        <v>56</v>
      </c>
      <c r="D132" s="867"/>
      <c r="E132" s="867"/>
      <c r="F132" s="868"/>
      <c r="G132" s="869" t="s">
        <v>57</v>
      </c>
      <c r="H132" s="870"/>
      <c r="I132" s="870"/>
      <c r="J132" s="870"/>
      <c r="K132" s="870"/>
      <c r="L132" s="870"/>
      <c r="M132" s="870"/>
      <c r="N132" s="870"/>
      <c r="O132" s="870"/>
      <c r="P132" s="870"/>
      <c r="Q132" s="870"/>
      <c r="R132" s="870"/>
      <c r="S132" s="870"/>
      <c r="T132" s="870"/>
      <c r="U132" s="870"/>
      <c r="V132" s="870"/>
      <c r="W132" s="870"/>
      <c r="X132" s="871"/>
      <c r="Y132" s="47"/>
      <c r="Z132" s="48"/>
      <c r="AB132" s="931"/>
      <c r="AC132"/>
      <c r="AD132" s="856" t="s">
        <v>56</v>
      </c>
      <c r="AE132" s="867"/>
      <c r="AF132" s="867"/>
      <c r="AG132" s="868"/>
      <c r="AH132" s="869" t="s">
        <v>57</v>
      </c>
      <c r="AI132" s="870"/>
      <c r="AJ132" s="870"/>
      <c r="AK132" s="870"/>
      <c r="AL132" s="870"/>
      <c r="AM132" s="870"/>
      <c r="AN132" s="870"/>
      <c r="AO132" s="870"/>
      <c r="AP132" s="870"/>
      <c r="AQ132" s="870"/>
      <c r="AR132" s="870"/>
      <c r="AS132" s="870"/>
      <c r="AT132" s="870"/>
      <c r="AU132" s="870"/>
      <c r="AV132" s="870"/>
      <c r="AW132" s="870"/>
      <c r="AX132" s="870"/>
      <c r="AY132" s="871"/>
      <c r="AZ132" s="47"/>
      <c r="BA132" s="48"/>
    </row>
    <row r="133" spans="1:53" ht="15.75" x14ac:dyDescent="0.25">
      <c r="A133" s="931"/>
      <c r="B133"/>
      <c r="C133" s="838" t="s">
        <v>508</v>
      </c>
      <c r="D133" s="839"/>
      <c r="E133" s="839"/>
      <c r="F133" s="840"/>
      <c r="G133" s="817" t="s">
        <v>617</v>
      </c>
      <c r="H133" s="818"/>
      <c r="I133" s="818"/>
      <c r="J133" s="818"/>
      <c r="K133" s="819"/>
      <c r="L133" s="851" t="s">
        <v>606</v>
      </c>
      <c r="M133" s="851"/>
      <c r="N133" s="851"/>
      <c r="O133" s="851"/>
      <c r="P133" s="851"/>
      <c r="Q133" s="851"/>
      <c r="R133" s="851"/>
      <c r="S133" s="851"/>
      <c r="T133" s="851"/>
      <c r="U133" s="851"/>
      <c r="V133" s="851"/>
      <c r="W133" s="851"/>
      <c r="X133" s="851"/>
      <c r="Y133" s="851"/>
      <c r="Z133" s="852"/>
      <c r="AB133" s="931"/>
      <c r="AC133"/>
      <c r="AD133" s="838" t="s">
        <v>508</v>
      </c>
      <c r="AE133" s="839"/>
      <c r="AF133" s="839"/>
      <c r="AG133" s="840"/>
      <c r="AH133" s="817" t="s">
        <v>617</v>
      </c>
      <c r="AI133" s="818"/>
      <c r="AJ133" s="818"/>
      <c r="AK133" s="818"/>
      <c r="AL133" s="819"/>
      <c r="AM133" s="851" t="s">
        <v>606</v>
      </c>
      <c r="AN133" s="851"/>
      <c r="AO133" s="851"/>
      <c r="AP133" s="851"/>
      <c r="AQ133" s="851"/>
      <c r="AR133" s="851"/>
      <c r="AS133" s="851"/>
      <c r="AT133" s="851"/>
      <c r="AU133" s="851"/>
      <c r="AV133" s="851"/>
      <c r="AW133" s="851"/>
      <c r="AX133" s="851"/>
      <c r="AY133" s="851"/>
      <c r="AZ133" s="851"/>
      <c r="BA133" s="852"/>
    </row>
    <row r="134" spans="1:53" ht="15.6" customHeight="1" x14ac:dyDescent="0.2">
      <c r="A134" s="931"/>
      <c r="B134"/>
      <c r="C134" s="856"/>
      <c r="D134" s="857"/>
      <c r="E134" s="857"/>
      <c r="F134" s="858"/>
      <c r="G134" s="817" t="s">
        <v>618</v>
      </c>
      <c r="H134" s="818"/>
      <c r="I134" s="818"/>
      <c r="J134" s="818"/>
      <c r="K134" s="819"/>
      <c r="L134" s="883" t="s">
        <v>6</v>
      </c>
      <c r="M134" s="883"/>
      <c r="N134" s="884"/>
      <c r="O134" s="884"/>
      <c r="P134" s="884"/>
      <c r="Q134" s="884"/>
      <c r="R134" s="883" t="s">
        <v>7</v>
      </c>
      <c r="S134" s="883"/>
      <c r="T134" s="883"/>
      <c r="U134" s="883"/>
      <c r="V134" s="883"/>
      <c r="W134" s="858" t="s">
        <v>689</v>
      </c>
      <c r="X134" s="893"/>
      <c r="Y134" s="893"/>
      <c r="Z134" s="894"/>
      <c r="AB134" s="931"/>
      <c r="AC134"/>
      <c r="AD134" s="856"/>
      <c r="AE134" s="857"/>
      <c r="AF134" s="857"/>
      <c r="AG134" s="858"/>
      <c r="AH134" s="817" t="s">
        <v>618</v>
      </c>
      <c r="AI134" s="818"/>
      <c r="AJ134" s="818"/>
      <c r="AK134" s="818"/>
      <c r="AL134" s="819"/>
      <c r="AM134" s="883" t="s">
        <v>6</v>
      </c>
      <c r="AN134" s="883"/>
      <c r="AO134" s="884"/>
      <c r="AP134" s="884"/>
      <c r="AQ134" s="884"/>
      <c r="AR134" s="884"/>
      <c r="AS134" s="883" t="s">
        <v>7</v>
      </c>
      <c r="AT134" s="883"/>
      <c r="AU134" s="883"/>
      <c r="AV134" s="883"/>
      <c r="AW134" s="883"/>
      <c r="AX134" s="858" t="s">
        <v>689</v>
      </c>
      <c r="AY134" s="893"/>
      <c r="AZ134" s="893"/>
      <c r="BA134" s="894"/>
    </row>
    <row r="135" spans="1:53" ht="16.5" thickBot="1" x14ac:dyDescent="0.3">
      <c r="A135" s="931"/>
      <c r="B135"/>
      <c r="C135" s="856"/>
      <c r="D135" s="857"/>
      <c r="E135" s="857"/>
      <c r="F135" s="858"/>
      <c r="G135" s="50"/>
      <c r="H135" s="51"/>
      <c r="I135" s="51"/>
      <c r="J135" s="51"/>
      <c r="K135" s="52"/>
      <c r="L135" s="846" t="s">
        <v>8</v>
      </c>
      <c r="M135" s="847"/>
      <c r="N135" s="848"/>
      <c r="O135" s="848"/>
      <c r="P135" s="848"/>
      <c r="Q135" s="849"/>
      <c r="R135" s="928"/>
      <c r="S135" s="928"/>
      <c r="T135" s="928"/>
      <c r="U135" s="928"/>
      <c r="V135" s="928"/>
      <c r="W135" s="895"/>
      <c r="X135" s="896"/>
      <c r="Y135" s="896"/>
      <c r="Z135" s="897"/>
      <c r="AB135" s="931"/>
      <c r="AC135"/>
      <c r="AD135" s="856"/>
      <c r="AE135" s="857"/>
      <c r="AF135" s="857"/>
      <c r="AG135" s="858"/>
      <c r="AH135" s="50"/>
      <c r="AI135" s="51"/>
      <c r="AJ135" s="51"/>
      <c r="AK135" s="51"/>
      <c r="AL135" s="52"/>
      <c r="AM135" s="846" t="s">
        <v>8</v>
      </c>
      <c r="AN135" s="847"/>
      <c r="AO135" s="848"/>
      <c r="AP135" s="848"/>
      <c r="AQ135" s="848"/>
      <c r="AR135" s="849"/>
      <c r="AS135" s="928"/>
      <c r="AT135" s="928"/>
      <c r="AU135" s="928"/>
      <c r="AV135" s="928"/>
      <c r="AW135" s="928"/>
      <c r="AX135" s="895"/>
      <c r="AY135" s="896"/>
      <c r="AZ135" s="896"/>
      <c r="BA135" s="897"/>
    </row>
    <row r="136" spans="1:53" ht="13.5" customHeight="1" thickBot="1" x14ac:dyDescent="0.25">
      <c r="A136" s="901" t="s">
        <v>750</v>
      </c>
      <c r="B136"/>
      <c r="C136" s="861"/>
      <c r="D136" s="862"/>
      <c r="E136" s="863"/>
      <c r="F136" s="820" t="s">
        <v>9</v>
      </c>
      <c r="G136" s="829" t="s">
        <v>88</v>
      </c>
      <c r="H136" s="835"/>
      <c r="I136" s="836"/>
      <c r="J136" s="829" t="s">
        <v>139</v>
      </c>
      <c r="K136" s="835"/>
      <c r="L136" s="836"/>
      <c r="M136" s="829" t="s">
        <v>140</v>
      </c>
      <c r="N136" s="830"/>
      <c r="O136" s="831"/>
      <c r="P136" s="829" t="s">
        <v>141</v>
      </c>
      <c r="Q136" s="830"/>
      <c r="R136" s="831"/>
      <c r="S136" s="829"/>
      <c r="T136" s="830"/>
      <c r="U136" s="831"/>
      <c r="V136" s="842"/>
      <c r="W136" s="830"/>
      <c r="X136" s="831"/>
      <c r="Y136" s="53" t="s">
        <v>10</v>
      </c>
      <c r="Z136" s="54" t="s">
        <v>60</v>
      </c>
      <c r="AB136" s="901" t="s">
        <v>750</v>
      </c>
      <c r="AC136"/>
      <c r="AD136" s="861"/>
      <c r="AE136" s="862"/>
      <c r="AF136" s="863"/>
      <c r="AG136" s="820" t="s">
        <v>9</v>
      </c>
      <c r="AH136" s="829" t="s">
        <v>88</v>
      </c>
      <c r="AI136" s="835"/>
      <c r="AJ136" s="836"/>
      <c r="AK136" s="829" t="s">
        <v>139</v>
      </c>
      <c r="AL136" s="835"/>
      <c r="AM136" s="836"/>
      <c r="AN136" s="829" t="s">
        <v>140</v>
      </c>
      <c r="AO136" s="830"/>
      <c r="AP136" s="831"/>
      <c r="AQ136" s="829" t="s">
        <v>141</v>
      </c>
      <c r="AR136" s="830"/>
      <c r="AS136" s="831"/>
      <c r="AT136" s="829"/>
      <c r="AU136" s="830"/>
      <c r="AV136" s="831"/>
      <c r="AW136" s="842"/>
      <c r="AX136" s="830"/>
      <c r="AY136" s="831"/>
      <c r="AZ136" s="53" t="s">
        <v>10</v>
      </c>
      <c r="BA136" s="54" t="s">
        <v>60</v>
      </c>
    </row>
    <row r="137" spans="1:53" ht="27" customHeight="1" thickBot="1" x14ac:dyDescent="0.25">
      <c r="A137" s="902"/>
      <c r="B137"/>
      <c r="C137" s="864"/>
      <c r="D137" s="865"/>
      <c r="E137" s="866"/>
      <c r="F137" s="821"/>
      <c r="G137" s="155" t="s">
        <v>493</v>
      </c>
      <c r="H137" s="156" t="s">
        <v>494</v>
      </c>
      <c r="I137" s="157" t="s">
        <v>516</v>
      </c>
      <c r="J137" s="155" t="s">
        <v>493</v>
      </c>
      <c r="K137" s="156" t="s">
        <v>494</v>
      </c>
      <c r="L137" s="157" t="s">
        <v>516</v>
      </c>
      <c r="M137" s="155" t="s">
        <v>493</v>
      </c>
      <c r="N137" s="156" t="s">
        <v>494</v>
      </c>
      <c r="O137" s="157" t="s">
        <v>516</v>
      </c>
      <c r="P137" s="155" t="s">
        <v>493</v>
      </c>
      <c r="Q137" s="156" t="s">
        <v>494</v>
      </c>
      <c r="R137" s="157" t="s">
        <v>516</v>
      </c>
      <c r="S137" s="155" t="s">
        <v>493</v>
      </c>
      <c r="T137" s="156" t="s">
        <v>494</v>
      </c>
      <c r="U137" s="157" t="s">
        <v>516</v>
      </c>
      <c r="V137" s="155" t="s">
        <v>493</v>
      </c>
      <c r="W137" s="156" t="s">
        <v>494</v>
      </c>
      <c r="X137" s="157" t="s">
        <v>516</v>
      </c>
      <c r="Y137" s="881" t="s">
        <v>15</v>
      </c>
      <c r="Z137" s="882"/>
      <c r="AB137" s="902"/>
      <c r="AC137"/>
      <c r="AD137" s="864"/>
      <c r="AE137" s="865"/>
      <c r="AF137" s="866"/>
      <c r="AG137" s="821"/>
      <c r="AH137" s="155" t="s">
        <v>493</v>
      </c>
      <c r="AI137" s="156" t="s">
        <v>494</v>
      </c>
      <c r="AJ137" s="157" t="s">
        <v>516</v>
      </c>
      <c r="AK137" s="155" t="s">
        <v>493</v>
      </c>
      <c r="AL137" s="156" t="s">
        <v>494</v>
      </c>
      <c r="AM137" s="157" t="s">
        <v>516</v>
      </c>
      <c r="AN137" s="155" t="s">
        <v>493</v>
      </c>
      <c r="AO137" s="156" t="s">
        <v>494</v>
      </c>
      <c r="AP137" s="157" t="s">
        <v>516</v>
      </c>
      <c r="AQ137" s="155" t="s">
        <v>493</v>
      </c>
      <c r="AR137" s="156" t="s">
        <v>494</v>
      </c>
      <c r="AS137" s="157" t="s">
        <v>516</v>
      </c>
      <c r="AT137" s="155" t="s">
        <v>493</v>
      </c>
      <c r="AU137" s="156" t="s">
        <v>494</v>
      </c>
      <c r="AV137" s="157" t="s">
        <v>516</v>
      </c>
      <c r="AW137" s="155" t="s">
        <v>493</v>
      </c>
      <c r="AX137" s="156" t="s">
        <v>494</v>
      </c>
      <c r="AY137" s="157" t="s">
        <v>516</v>
      </c>
      <c r="AZ137" s="881" t="s">
        <v>15</v>
      </c>
      <c r="BA137" s="882"/>
    </row>
    <row r="138" spans="1:53" ht="19.7" customHeight="1" x14ac:dyDescent="0.2">
      <c r="A138" s="902"/>
      <c r="B138"/>
      <c r="C138" s="843">
        <v>1</v>
      </c>
      <c r="D138" s="795" t="s">
        <v>64</v>
      </c>
      <c r="E138" s="601" t="s">
        <v>16</v>
      </c>
      <c r="F138" s="55" t="s">
        <v>449</v>
      </c>
      <c r="G138" s="98" t="str">
        <f>TEXT((TIME(0,LEFT('Erwachsene-DOSB 2020'!AO7,FIND(":",'Erwachsene-DOSB 2020'!AO7)-1),RIGHT('Erwachsene-DOSB 2020'!AO7,2)))*$BC$54,"[mm]:ss")</f>
        <v>24:31</v>
      </c>
      <c r="H138" s="99" t="str">
        <f>TEXT((TIME(0,LEFT('Erwachsene-DOSB 2020'!AP7,FIND(":",'Erwachsene-DOSB 2020'!AP7)-1),RIGHT('Erwachsene-DOSB 2020'!AP7,2)))*$BC$54,"[mm]:ss")</f>
        <v>21:56</v>
      </c>
      <c r="I138" s="100" t="str">
        <f>TEXT((TIME(0,LEFT('Erwachsene-DOSB 2020'!AQ7,FIND(":",'Erwachsene-DOSB 2020'!AQ7)-1),RIGHT('Erwachsene-DOSB 2020'!AQ7,2)))*$BC$54,"[mm]:ss")</f>
        <v>19:21</v>
      </c>
      <c r="J138" s="108" t="str">
        <f>TEXT((TIME(0,LEFT('Erwachsene-DOSB 2020'!AR7,FIND(":",'Erwachsene-DOSB 2020'!AR7)-1),RIGHT('Erwachsene-DOSB 2020'!AR7,2)))*$BC$54,"[mm]:ss")</f>
        <v>25:31</v>
      </c>
      <c r="K138" s="99" t="str">
        <f>TEXT((TIME(0,LEFT('Erwachsene-DOSB 2020'!AS7,FIND(":",'Erwachsene-DOSB 2020'!AS7)-1),RIGHT('Erwachsene-DOSB 2020'!AS7,2)))*$BC$54,"[mm]:ss")</f>
        <v>22:56</v>
      </c>
      <c r="L138" s="100" t="str">
        <f>TEXT((TIME(0,LEFT('Erwachsene-DOSB 2020'!AT7,FIND(":",'Erwachsene-DOSB 2020'!AT7)-1),RIGHT('Erwachsene-DOSB 2020'!AT7,2)))*$BC$54,"[mm]:ss")</f>
        <v>20:21</v>
      </c>
      <c r="M138" s="108" t="str">
        <f>TEXT((TIME(0,LEFT('Erwachsene-DOSB 2020'!AU7,FIND(":",'Erwachsene-DOSB 2020'!AU7)-1),RIGHT('Erwachsene-DOSB 2020'!AU7,2)))*$BC$54,"[mm]:ss")</f>
        <v>26:40</v>
      </c>
      <c r="N138" s="99" t="str">
        <f>TEXT((TIME(0,LEFT('Erwachsene-DOSB 2020'!AV7,FIND(":",'Erwachsene-DOSB 2020'!AV7)-1),RIGHT('Erwachsene-DOSB 2020'!AV7,2)))*$BC$54,"[mm]:ss")</f>
        <v>24:05</v>
      </c>
      <c r="O138" s="100" t="str">
        <f>TEXT((TIME(0,LEFT('Erwachsene-DOSB 2020'!AW7,FIND(":",'Erwachsene-DOSB 2020'!AW7)-1),RIGHT('Erwachsene-DOSB 2020'!AW7,2)))*$BC$54,"[mm]:ss")</f>
        <v>21:30</v>
      </c>
      <c r="P138" s="108" t="str">
        <f>TEXT((TIME(0,LEFT('Erwachsene-DOSB 2020'!AX7,FIND(":",'Erwachsene-DOSB 2020'!AX7)-1),RIGHT('Erwachsene-DOSB 2020'!AX7,2)))*$BC$54,"[mm]:ss")</f>
        <v>27:57</v>
      </c>
      <c r="Q138" s="99" t="str">
        <f>TEXT((TIME(0,LEFT('Erwachsene-DOSB 2020'!AY7,FIND(":",'Erwachsene-DOSB 2020'!AY7)-1),RIGHT('Erwachsene-DOSB 2020'!AY7,2)))*$BC$54,"[mm]:ss")</f>
        <v>25:22</v>
      </c>
      <c r="R138" s="100" t="str">
        <f>TEXT((TIME(0,LEFT('Erwachsene-DOSB 2020'!AZ7,FIND(":",'Erwachsene-DOSB 2020'!AZ7)-1),RIGHT('Erwachsene-DOSB 2020'!AZ7,2)))*$BC$54,"[mm]:ss")</f>
        <v>22:47</v>
      </c>
      <c r="S138" s="6"/>
      <c r="T138" s="8"/>
      <c r="U138" s="9"/>
      <c r="V138" s="56"/>
      <c r="W138" s="7"/>
      <c r="X138" s="9"/>
      <c r="Y138" s="180"/>
      <c r="Z138" s="181"/>
      <c r="AB138" s="902"/>
      <c r="AC138"/>
      <c r="AD138" s="843">
        <v>1</v>
      </c>
      <c r="AE138" s="795" t="s">
        <v>64</v>
      </c>
      <c r="AF138" s="601" t="s">
        <v>16</v>
      </c>
      <c r="AG138" s="55" t="s">
        <v>449</v>
      </c>
      <c r="AH138" s="98" t="str">
        <f>TEXT((TIME(0,LEFT('Erwachsene-DOSB 2020'!AO39,FIND(":",'Erwachsene-DOSB 2020'!AO39)-1),RIGHT('Erwachsene-DOSB 2020'!AO39,2)))*$BC$54,"[mm]:ss")</f>
        <v>22:22</v>
      </c>
      <c r="AI138" s="99" t="str">
        <f>TEXT((TIME(0,LEFT('Erwachsene-DOSB 2020'!AP39,FIND(":",'Erwachsene-DOSB 2020'!AP39)-1),RIGHT('Erwachsene-DOSB 2020'!AP39,2)))*$BC$54,"[mm]:ss")</f>
        <v>19:47</v>
      </c>
      <c r="AJ138" s="100" t="str">
        <f>TEXT((TIME(0,LEFT('Erwachsene-DOSB 2020'!AQ39,FIND(":",'Erwachsene-DOSB 2020'!AQ39)-1),RIGHT('Erwachsene-DOSB 2020'!AQ39,2)))*$BC$54,"[mm]:ss")</f>
        <v>17:12</v>
      </c>
      <c r="AK138" s="108" t="str">
        <f>TEXT((TIME(0,LEFT('Erwachsene-DOSB 2020'!AR39,FIND(":",'Erwachsene-DOSB 2020'!AR39)-1),RIGHT('Erwachsene-DOSB 2020'!AR39,2)))*$BC$54,"[mm]:ss")</f>
        <v>22:47</v>
      </c>
      <c r="AL138" s="99" t="str">
        <f>TEXT((TIME(0,LEFT('Erwachsene-DOSB 2020'!AS39,FIND(":",'Erwachsene-DOSB 2020'!AS39)-1),RIGHT('Erwachsene-DOSB 2020'!AS39,2)))*$BC$54,"[mm]:ss")</f>
        <v>20:13</v>
      </c>
      <c r="AM138" s="100" t="str">
        <f>TEXT((TIME(0,LEFT('Erwachsene-DOSB 2020'!AT39,FIND(":",'Erwachsene-DOSB 2020'!AT39)-1),RIGHT('Erwachsene-DOSB 2020'!AT39,2)))*$BC$54,"[mm]:ss")</f>
        <v>17:38</v>
      </c>
      <c r="AN138" s="108" t="str">
        <f>TEXT((TIME(0,LEFT('Erwachsene-DOSB 2020'!AU39,FIND(":",'Erwachsene-DOSB 2020'!AU39)-1),RIGHT('Erwachsene-DOSB 2020'!AU39,2)))*$BC$54,"[mm]:ss")</f>
        <v>23:39</v>
      </c>
      <c r="AO138" s="99" t="str">
        <f>TEXT((TIME(0,LEFT('Erwachsene-DOSB 2020'!AV39,FIND(":",'Erwachsene-DOSB 2020'!AV39)-1),RIGHT('Erwachsene-DOSB 2020'!AV39,2)))*$BC$54,"[mm]:ss")</f>
        <v>21:04</v>
      </c>
      <c r="AP138" s="100" t="str">
        <f>TEXT((TIME(0,LEFT('Erwachsene-DOSB 2020'!AW39,FIND(":",'Erwachsene-DOSB 2020'!AW39)-1),RIGHT('Erwachsene-DOSB 2020'!AW39,2)))*$BC$54,"[mm]:ss")</f>
        <v>18:29</v>
      </c>
      <c r="AQ138" s="108" t="str">
        <f>TEXT((TIME(0,LEFT('Erwachsene-DOSB 2020'!AX39,FIND(":",'Erwachsene-DOSB 2020'!AX39)-1),RIGHT('Erwachsene-DOSB 2020'!AX39,2)))*$BC$54,"[mm]:ss")</f>
        <v>25:39</v>
      </c>
      <c r="AR138" s="99" t="str">
        <f>TEXT((TIME(0,LEFT('Erwachsene-DOSB 2020'!AY39,FIND(":",'Erwachsene-DOSB 2020'!AY39)-1),RIGHT('Erwachsene-DOSB 2020'!AY39,2)))*$BC$54,"[mm]:ss")</f>
        <v>23:05</v>
      </c>
      <c r="AS138" s="100" t="str">
        <f>TEXT((TIME(0,LEFT('Erwachsene-DOSB 2020'!AZ39,FIND(":",'Erwachsene-DOSB 2020'!AZ39)-1),RIGHT('Erwachsene-DOSB 2020'!AZ39,2)))*$BC$54,"[mm]:ss")</f>
        <v>20:30</v>
      </c>
      <c r="AT138" s="6"/>
      <c r="AU138" s="8"/>
      <c r="AV138" s="9"/>
      <c r="AW138" s="56"/>
      <c r="AX138" s="7"/>
      <c r="AY138" s="9"/>
      <c r="AZ138" s="180"/>
      <c r="BA138" s="181"/>
    </row>
    <row r="139" spans="1:53" ht="19.7" customHeight="1" x14ac:dyDescent="0.2">
      <c r="A139" s="902"/>
      <c r="B139"/>
      <c r="C139" s="844"/>
      <c r="D139" s="796"/>
      <c r="E139" s="801" t="s">
        <v>17</v>
      </c>
      <c r="F139" s="793" t="s">
        <v>155</v>
      </c>
      <c r="G139" s="832" t="s">
        <v>173</v>
      </c>
      <c r="H139" s="833"/>
      <c r="I139" s="833"/>
      <c r="J139" s="833"/>
      <c r="K139" s="833"/>
      <c r="L139" s="833"/>
      <c r="M139" s="833"/>
      <c r="N139" s="833"/>
      <c r="O139" s="833"/>
      <c r="P139" s="833"/>
      <c r="Q139" s="833"/>
      <c r="R139" s="834"/>
      <c r="S139" s="13"/>
      <c r="T139" s="14"/>
      <c r="U139" s="15"/>
      <c r="V139" s="59"/>
      <c r="W139" s="12"/>
      <c r="X139" s="15"/>
      <c r="Y139" s="184"/>
      <c r="Z139" s="185"/>
      <c r="AB139" s="902"/>
      <c r="AC139"/>
      <c r="AD139" s="844"/>
      <c r="AE139" s="796"/>
      <c r="AF139" s="801" t="s">
        <v>17</v>
      </c>
      <c r="AG139" s="793" t="s">
        <v>155</v>
      </c>
      <c r="AH139" s="832" t="s">
        <v>173</v>
      </c>
      <c r="AI139" s="833"/>
      <c r="AJ139" s="833"/>
      <c r="AK139" s="833"/>
      <c r="AL139" s="833"/>
      <c r="AM139" s="833"/>
      <c r="AN139" s="833"/>
      <c r="AO139" s="833"/>
      <c r="AP139" s="833"/>
      <c r="AQ139" s="833"/>
      <c r="AR139" s="833"/>
      <c r="AS139" s="834"/>
      <c r="AT139" s="13"/>
      <c r="AU139" s="14"/>
      <c r="AV139" s="15"/>
      <c r="AW139" s="59"/>
      <c r="AX139" s="12"/>
      <c r="AY139" s="15"/>
      <c r="AZ139" s="184"/>
      <c r="BA139" s="185"/>
    </row>
    <row r="140" spans="1:53" ht="19.7" customHeight="1" x14ac:dyDescent="0.2">
      <c r="A140" s="902"/>
      <c r="B140"/>
      <c r="C140" s="844"/>
      <c r="D140" s="796"/>
      <c r="E140" s="792"/>
      <c r="F140" s="794"/>
      <c r="G140" s="101" t="str">
        <f>TEXT((TIME(0,LEFT('Erwachsene-DOSB 2020'!AO10,FIND(":",'Erwachsene-DOSB 2020'!AO10)-1),RIGHT('Erwachsene-DOSB 2020'!AO10,2)))*$BC$56,"[mm]:ss")</f>
        <v>14:21</v>
      </c>
      <c r="H140" s="102" t="str">
        <f>TEXT((TIME(0,LEFT('Erwachsene-DOSB 2020'!AP10,FIND(":",'Erwachsene-DOSB 2020'!AP10)-1),RIGHT('Erwachsene-DOSB 2020'!AP10,2)))*$BC$56,"[mm]:ss")</f>
        <v>11:40</v>
      </c>
      <c r="I140" s="103" t="str">
        <f>TEXT((TIME(0,LEFT('Erwachsene-DOSB 2020'!AQ10,FIND(":",'Erwachsene-DOSB 2020'!AQ10)-1),RIGHT('Erwachsene-DOSB 2020'!AQ10,2)))*$BC$56,"[mm]:ss")</f>
        <v>09:06</v>
      </c>
      <c r="J140" s="109" t="str">
        <f>TEXT((TIME(0,LEFT('Erwachsene-DOSB 2020'!AR10,FIND(":",'Erwachsene-DOSB 2020'!AR10)-1),RIGHT('Erwachsene-DOSB 2020'!AR10,2)))*$BC$56,"[mm]:ss")</f>
        <v>14:35</v>
      </c>
      <c r="K140" s="102" t="str">
        <f>TEXT((TIME(0,LEFT('Erwachsene-DOSB 2020'!AS10,FIND(":",'Erwachsene-DOSB 2020'!AS10)-1),RIGHT('Erwachsene-DOSB 2020'!AS10,2)))*$BC$56,"[mm]:ss")</f>
        <v>11:54</v>
      </c>
      <c r="L140" s="103" t="str">
        <f>TEXT((TIME(0,LEFT('Erwachsene-DOSB 2020'!AT10,FIND(":",'Erwachsene-DOSB 2020'!AT10)-1),RIGHT('Erwachsene-DOSB 2020'!AT10,2)))*$BC$56,"[mm]:ss")</f>
        <v>09:27</v>
      </c>
      <c r="M140" s="109" t="str">
        <f>TEXT((TIME(0,LEFT('Erwachsene-DOSB 2020'!AU10,FIND(":",'Erwachsene-DOSB 2020'!AU10)-1),RIGHT('Erwachsene-DOSB 2020'!AU10,2)))*$BC$56,"[mm]:ss")</f>
        <v>14:49</v>
      </c>
      <c r="N140" s="102" t="str">
        <f>TEXT((TIME(0,LEFT('Erwachsene-DOSB 2020'!AV10,FIND(":",'Erwachsene-DOSB 2020'!AV10)-1),RIGHT('Erwachsene-DOSB 2020'!AV10,2)))*$BC$56,"[mm]:ss")</f>
        <v>12:15</v>
      </c>
      <c r="O140" s="103" t="str">
        <f>TEXT((TIME(0,LEFT('Erwachsene-DOSB 2020'!AW10,FIND(":",'Erwachsene-DOSB 2020'!AW10)-1),RIGHT('Erwachsene-DOSB 2020'!AW10,2)))*$BC$56,"[mm]:ss")</f>
        <v>09:55</v>
      </c>
      <c r="P140" s="109" t="str">
        <f>TEXT((TIME(0,LEFT('Erwachsene-DOSB 2020'!AX10,FIND(":",'Erwachsene-DOSB 2020'!AX10)-1),RIGHT('Erwachsene-DOSB 2020'!AX10,2)))*$BC$56,"[mm]:ss")</f>
        <v>15:03</v>
      </c>
      <c r="Q140" s="102" t="str">
        <f>TEXT((TIME(0,LEFT('Erwachsene-DOSB 2020'!AY10,FIND(":",'Erwachsene-DOSB 2020'!AY10)-1),RIGHT('Erwachsene-DOSB 2020'!AY10,2)))*$BC$56,"[mm]:ss")</f>
        <v>12:29</v>
      </c>
      <c r="R140" s="103" t="str">
        <f>TEXT((TIME(0,LEFT('Erwachsene-DOSB 2020'!AZ10,FIND(":",'Erwachsene-DOSB 2020'!AZ10)-1),RIGHT('Erwachsene-DOSB 2020'!AZ10,2)))*$BC$56,"[mm]:ss")</f>
        <v>10:16</v>
      </c>
      <c r="S140" s="13"/>
      <c r="T140" s="14"/>
      <c r="U140" s="15"/>
      <c r="V140" s="59"/>
      <c r="W140" s="12"/>
      <c r="X140" s="15"/>
      <c r="Y140" s="184"/>
      <c r="Z140" s="185"/>
      <c r="AB140" s="902"/>
      <c r="AC140"/>
      <c r="AD140" s="844"/>
      <c r="AE140" s="796"/>
      <c r="AF140" s="792"/>
      <c r="AG140" s="794"/>
      <c r="AH140" s="101" t="str">
        <f>TEXT((TIME(0,LEFT('Erwachsene-DOSB 2020'!AO42,FIND(":",'Erwachsene-DOSB 2020'!AO42)-1),RIGHT('Erwachsene-DOSB 2020'!AO42,2)))*$BC$56,"[mm]:ss")</f>
        <v>13:11</v>
      </c>
      <c r="AI140" s="102" t="str">
        <f>TEXT((TIME(0,LEFT('Erwachsene-DOSB 2020'!AP42,FIND(":",'Erwachsene-DOSB 2020'!AP42)-1),RIGHT('Erwachsene-DOSB 2020'!AP42,2)))*$BC$56,"[mm]:ss")</f>
        <v>10:44</v>
      </c>
      <c r="AJ140" s="103" t="str">
        <f>TEXT((TIME(0,LEFT('Erwachsene-DOSB 2020'!AQ42,FIND(":",'Erwachsene-DOSB 2020'!AQ42)-1),RIGHT('Erwachsene-DOSB 2020'!AQ42,2)))*$BC$56,"[mm]:ss")</f>
        <v>08:31</v>
      </c>
      <c r="AK140" s="109" t="str">
        <f>TEXT((TIME(0,LEFT('Erwachsene-DOSB 2020'!AR42,FIND(":",'Erwachsene-DOSB 2020'!AR42)-1),RIGHT('Erwachsene-DOSB 2020'!AR42,2)))*$BC$56,"[mm]:ss")</f>
        <v>13:18</v>
      </c>
      <c r="AL140" s="102" t="str">
        <f>TEXT((TIME(0,LEFT('Erwachsene-DOSB 2020'!AS42,FIND(":",'Erwachsene-DOSB 2020'!AS42)-1),RIGHT('Erwachsene-DOSB 2020'!AS42,2)))*$BC$56,"[mm]:ss")</f>
        <v>10:58</v>
      </c>
      <c r="AM140" s="103" t="str">
        <f>TEXT((TIME(0,LEFT('Erwachsene-DOSB 2020'!AT42,FIND(":",'Erwachsene-DOSB 2020'!AT42)-1),RIGHT('Erwachsene-DOSB 2020'!AT42,2)))*$BC$56,"[mm]:ss")</f>
        <v>08:38</v>
      </c>
      <c r="AN140" s="109" t="str">
        <f>TEXT((TIME(0,LEFT('Erwachsene-DOSB 2020'!AU42,FIND(":",'Erwachsene-DOSB 2020'!AU42)-1),RIGHT('Erwachsene-DOSB 2020'!AU42,2)))*$BC$56,"[mm]:ss")</f>
        <v>13:18</v>
      </c>
      <c r="AO140" s="102" t="str">
        <f>TEXT((TIME(0,LEFT('Erwachsene-DOSB 2020'!AV42,FIND(":",'Erwachsene-DOSB 2020'!AV42)-1),RIGHT('Erwachsene-DOSB 2020'!AV42,2)))*$BC$56,"[mm]:ss")</f>
        <v>11:12</v>
      </c>
      <c r="AP140" s="103" t="str">
        <f>TEXT((TIME(0,LEFT('Erwachsene-DOSB 2020'!AW42,FIND(":",'Erwachsene-DOSB 2020'!AW42)-1),RIGHT('Erwachsene-DOSB 2020'!AW42,2)))*$BC$56,"[mm]:ss")</f>
        <v>08:59</v>
      </c>
      <c r="AQ140" s="109" t="str">
        <f>TEXT((TIME(0,LEFT('Erwachsene-DOSB 2020'!AX42,FIND(":",'Erwachsene-DOSB 2020'!AX42)-1),RIGHT('Erwachsene-DOSB 2020'!AX42,2)))*$BC$56,"[mm]:ss")</f>
        <v>13:39</v>
      </c>
      <c r="AR140" s="102" t="str">
        <f>TEXT((TIME(0,LEFT('Erwachsene-DOSB 2020'!AY42,FIND(":",'Erwachsene-DOSB 2020'!AY42)-1),RIGHT('Erwachsene-DOSB 2020'!AY42,2)))*$BC$56,"[mm]:ss")</f>
        <v>11:26</v>
      </c>
      <c r="AS140" s="103" t="str">
        <f>TEXT((TIME(0,LEFT('Erwachsene-DOSB 2020'!AZ42,FIND(":",'Erwachsene-DOSB 2020'!AZ42)-1),RIGHT('Erwachsene-DOSB 2020'!AZ42,2)))*$BC$56,"[mm]:ss")</f>
        <v>09:27</v>
      </c>
      <c r="AT140" s="13"/>
      <c r="AU140" s="14"/>
      <c r="AV140" s="15"/>
      <c r="AW140" s="59"/>
      <c r="AX140" s="12"/>
      <c r="AY140" s="15"/>
      <c r="AZ140" s="184"/>
      <c r="BA140" s="185"/>
    </row>
    <row r="141" spans="1:53" ht="19.7" customHeight="1" x14ac:dyDescent="0.2">
      <c r="A141" s="902"/>
      <c r="B141"/>
      <c r="C141" s="844"/>
      <c r="D141" s="796"/>
      <c r="E141" s="618" t="s">
        <v>21</v>
      </c>
      <c r="F141" s="58" t="s">
        <v>698</v>
      </c>
      <c r="G141" s="101" t="str">
        <f>TEXT((TIME(0,LEFT('Erwachsene-DOSB 2020'!AO11,FIND(":",'Erwachsene-DOSB 2020'!AO11)-1),RIGHT('Erwachsene-DOSB 2020'!AO11,2)))*$BC$57,"[mm]:ss")</f>
        <v>56:26</v>
      </c>
      <c r="H141" s="102" t="str">
        <f>TEXT((TIME(0,LEFT('Erwachsene-DOSB 2020'!AP11,FIND(":",'Erwachsene-DOSB 2020'!AP11)-1),RIGHT('Erwachsene-DOSB 2020'!AP11,2)))*$BC$57,"[mm]:ss")</f>
        <v>49:43</v>
      </c>
      <c r="I141" s="103" t="str">
        <f>TEXT((TIME(0,LEFT('Erwachsene-DOSB 2020'!AQ11,FIND(":",'Erwachsene-DOSB 2020'!AQ11)-1),RIGHT('Erwachsene-DOSB 2020'!AQ11,2)))*$BC$57,"[mm]:ss")</f>
        <v>45:27</v>
      </c>
      <c r="J141" s="109" t="str">
        <f>TEXT((TIME(0,LEFT('Erwachsene-DOSB 2020'!AR11,FIND(":",'Erwachsene-DOSB 2020'!AR11)-1),RIGHT('Erwachsene-DOSB 2020'!AR11,2)))*$BC$57,"[mm]:ss")</f>
        <v>60:05</v>
      </c>
      <c r="K141" s="102" t="str">
        <f>TEXT((TIME(0,LEFT('Erwachsene-DOSB 2020'!AS11,FIND(":",'Erwachsene-DOSB 2020'!AS11)-1),RIGHT('Erwachsene-DOSB 2020'!AS11,2)))*$BC$57,"[mm]:ss")</f>
        <v>52:00</v>
      </c>
      <c r="L141" s="103" t="str">
        <f>TEXT((TIME(0,LEFT('Erwachsene-DOSB 2020'!AT11,FIND(":",'Erwachsene-DOSB 2020'!AT11)-1),RIGHT('Erwachsene-DOSB 2020'!AT11,2)))*$BC$57,"[mm]:ss")</f>
        <v>47:17</v>
      </c>
      <c r="M141" s="109" t="str">
        <f>TEXT((TIME(0,LEFT('Erwachsene-DOSB 2020'!AU11,FIND(":",'Erwachsene-DOSB 2020'!AU11)-1),RIGHT('Erwachsene-DOSB 2020'!AU11,2)))*$BC$57,"[mm]:ss")</f>
        <v>63:26</v>
      </c>
      <c r="N141" s="102" t="str">
        <f>TEXT((TIME(0,LEFT('Erwachsene-DOSB 2020'!AV11,FIND(":",'Erwachsene-DOSB 2020'!AV11)-1),RIGHT('Erwachsene-DOSB 2020'!AV11,2)))*$BC$57,"[mm]:ss")</f>
        <v>55:06</v>
      </c>
      <c r="O141" s="103" t="str">
        <f>TEXT((TIME(0,LEFT('Erwachsene-DOSB 2020'!AW11,FIND(":",'Erwachsene-DOSB 2020'!AW11)-1),RIGHT('Erwachsene-DOSB 2020'!AW11,2)))*$BC$57,"[mm]:ss")</f>
        <v>50:01</v>
      </c>
      <c r="P141" s="109" t="str">
        <f>TEXT((TIME(0,LEFT('Erwachsene-DOSB 2020'!AX11,FIND(":",'Erwachsene-DOSB 2020'!AX11)-1),RIGHT('Erwachsene-DOSB 2020'!AX11,2)))*$BC$57,"[mm]:ss")</f>
        <v>67:18</v>
      </c>
      <c r="Q141" s="102" t="str">
        <f>TEXT((TIME(0,LEFT('Erwachsene-DOSB 2020'!AY11,FIND(":",'Erwachsene-DOSB 2020'!AY11)-1),RIGHT('Erwachsene-DOSB 2020'!AY11,2)))*$BC$57,"[mm]:ss")</f>
        <v>58:34</v>
      </c>
      <c r="R141" s="103" t="str">
        <f>TEXT((TIME(0,LEFT('Erwachsene-DOSB 2020'!AZ11,FIND(":",'Erwachsene-DOSB 2020'!AZ11)-1),RIGHT('Erwachsene-DOSB 2020'!AZ11,2)))*$BC$57,"[mm]:ss")</f>
        <v>53:04</v>
      </c>
      <c r="S141" s="13"/>
      <c r="T141" s="14"/>
      <c r="U141" s="15"/>
      <c r="V141" s="59"/>
      <c r="W141" s="12"/>
      <c r="X141" s="15"/>
      <c r="Y141" s="182"/>
      <c r="Z141" s="183"/>
      <c r="AB141" s="902"/>
      <c r="AC141"/>
      <c r="AD141" s="844"/>
      <c r="AE141" s="796"/>
      <c r="AF141" s="618" t="s">
        <v>21</v>
      </c>
      <c r="AG141" s="58" t="s">
        <v>698</v>
      </c>
      <c r="AH141" s="101" t="str">
        <f>TEXT((TIME(0,LEFT('Erwachsene-DOSB 2020'!AO44,FIND(":",'Erwachsene-DOSB 2020'!AO44)-1),RIGHT('Erwachsene-DOSB 2020'!AO44,2)))*$BC$57,"[mm]:ss")</f>
        <v>52:34</v>
      </c>
      <c r="AI141" s="102" t="str">
        <f>TEXT((TIME(0,LEFT('Erwachsene-DOSB 2020'!AP44,FIND(":",'Erwachsene-DOSB 2020'!AP44)-1),RIGHT('Erwachsene-DOSB 2020'!AP44,2)))*$BC$57,"[mm]:ss")</f>
        <v>46:12</v>
      </c>
      <c r="AJ141" s="103" t="str">
        <f>TEXT((TIME(0,LEFT('Erwachsene-DOSB 2020'!AQ44,FIND(":",'Erwachsene-DOSB 2020'!AQ44)-1),RIGHT('Erwachsene-DOSB 2020'!AQ44,2)))*$BC$57,"[mm]:ss")</f>
        <v>43:55</v>
      </c>
      <c r="AK141" s="109" t="str">
        <f>TEXT((TIME(0,LEFT('Erwachsene-DOSB 2020'!AR44,FIND(":",'Erwachsene-DOSB 2020'!AR44)-1),RIGHT('Erwachsene-DOSB 2020'!AR44,2)))*$BC$57,"[mm]:ss")</f>
        <v>55:49</v>
      </c>
      <c r="AL141" s="102" t="str">
        <f>TEXT((TIME(0,LEFT('Erwachsene-DOSB 2020'!AS44,FIND(":",'Erwachsene-DOSB 2020'!AS44)-1),RIGHT('Erwachsene-DOSB 2020'!AS44,2)))*$BC$57,"[mm]:ss")</f>
        <v>48:39</v>
      </c>
      <c r="AM141" s="103" t="str">
        <f>TEXT((TIME(0,LEFT('Erwachsene-DOSB 2020'!AT44,FIND(":",'Erwachsene-DOSB 2020'!AT44)-1),RIGHT('Erwachsene-DOSB 2020'!AT44,2)))*$BC$57,"[mm]:ss")</f>
        <v>43:55</v>
      </c>
      <c r="AN141" s="109" t="str">
        <f>TEXT((TIME(0,LEFT('Erwachsene-DOSB 2020'!AU44,FIND(":",'Erwachsene-DOSB 2020'!AU44)-1),RIGHT('Erwachsene-DOSB 2020'!AU44,2)))*$BC$57,"[mm]:ss")</f>
        <v>58:34</v>
      </c>
      <c r="AO141" s="102" t="str">
        <f>TEXT((TIME(0,LEFT('Erwachsene-DOSB 2020'!AV44,FIND(":",'Erwachsene-DOSB 2020'!AV44)-1),RIGHT('Erwachsene-DOSB 2020'!AV44,2)))*$BC$57,"[mm]:ss")</f>
        <v>51:24</v>
      </c>
      <c r="AP141" s="103" t="str">
        <f>TEXT((TIME(0,LEFT('Erwachsene-DOSB 2020'!AW44,FIND(":",'Erwachsene-DOSB 2020'!AW44)-1),RIGHT('Erwachsene-DOSB 2020'!AW44,2)))*$BC$57,"[mm]:ss")</f>
        <v>46:03</v>
      </c>
      <c r="AQ141" s="109" t="str">
        <f>TEXT((TIME(0,LEFT('Erwachsene-DOSB 2020'!AX44,FIND(":",'Erwachsene-DOSB 2020'!AX44)-1),RIGHT('Erwachsene-DOSB 2020'!AX44,2)))*$BC$57,"[mm]:ss")</f>
        <v>62:41</v>
      </c>
      <c r="AR141" s="102" t="str">
        <f>TEXT((TIME(0,LEFT('Erwachsene-DOSB 2020'!AY44,FIND(":",'Erwachsene-DOSB 2020'!AY44)-1),RIGHT('Erwachsene-DOSB 2020'!AY44,2)))*$BC$57,"[mm]:ss")</f>
        <v>54:30</v>
      </c>
      <c r="AS141" s="103" t="str">
        <f>TEXT((TIME(0,LEFT('Erwachsene-DOSB 2020'!AZ44,FIND(":",'Erwachsene-DOSB 2020'!AZ44)-1),RIGHT('Erwachsene-DOSB 2020'!AZ44,2)))*$BC$57,"[mm]:ss")</f>
        <v>48:48</v>
      </c>
      <c r="AT141" s="13"/>
      <c r="AU141" s="14"/>
      <c r="AV141" s="15"/>
      <c r="AW141" s="59"/>
      <c r="AX141" s="12"/>
      <c r="AY141" s="15"/>
      <c r="AZ141" s="182"/>
      <c r="BA141" s="183"/>
    </row>
    <row r="142" spans="1:53" ht="19.7" customHeight="1" x14ac:dyDescent="0.2">
      <c r="A142" s="902"/>
      <c r="B142"/>
      <c r="C142" s="844"/>
      <c r="D142" s="796"/>
      <c r="E142" s="618" t="s">
        <v>22</v>
      </c>
      <c r="F142" s="58" t="s">
        <v>502</v>
      </c>
      <c r="G142" s="101" t="str">
        <f>TEXT((TIME(0,LEFT('Erwachsene-DOSB 2020'!AO12,FIND(":",'Erwachsene-DOSB 2020'!AO12)-1),RIGHT('Erwachsene-DOSB 2020'!AO12,2)))*$BC$58,"[mm]:ss")</f>
        <v>114:06</v>
      </c>
      <c r="H142" s="102" t="str">
        <f>TEXT((TIME(0,LEFT('Erwachsene-DOSB 2020'!AP12,FIND(":",'Erwachsene-DOSB 2020'!AP12)-1),RIGHT('Erwachsene-DOSB 2020'!AP12,2)))*$BC$58,"[mm]:ss")</f>
        <v>98:42</v>
      </c>
      <c r="I142" s="103" t="str">
        <f>TEXT((TIME(0,LEFT('Erwachsene-DOSB 2020'!AQ12,FIND(":",'Erwachsene-DOSB 2020'!AQ12)-1),RIGHT('Erwachsene-DOSB 2020'!AQ12,2)))*$BC$58,"[mm]:ss")</f>
        <v>88:12</v>
      </c>
      <c r="J142" s="109" t="str">
        <f>TEXT((TIME(0,LEFT('Erwachsene-DOSB 2020'!AR12,FIND(":",'Erwachsene-DOSB 2020'!AR12)-1),RIGHT('Erwachsene-DOSB 2020'!AR12,2)))*$BC$58,"[mm]:ss")</f>
        <v>118:18</v>
      </c>
      <c r="K142" s="102" t="str">
        <f>TEXT((TIME(0,LEFT('Erwachsene-DOSB 2020'!AS12,FIND(":",'Erwachsene-DOSB 2020'!AS12)-1),RIGHT('Erwachsene-DOSB 2020'!AS12,2)))*$BC$58,"[mm]:ss")</f>
        <v>105:00</v>
      </c>
      <c r="L142" s="103" t="str">
        <f>TEXT((TIME(0,LEFT('Erwachsene-DOSB 2020'!AT12,FIND(":",'Erwachsene-DOSB 2020'!AT12)-1),RIGHT('Erwachsene-DOSB 2020'!AT12,2)))*$BC$58,"[mm]:ss")</f>
        <v>91:42</v>
      </c>
      <c r="M142" s="109" t="str">
        <f>TEXT((TIME(0,LEFT('Erwachsene-DOSB 2020'!AU12,FIND(":",'Erwachsene-DOSB 2020'!AU12)-1),RIGHT('Erwachsene-DOSB 2020'!AU12,2)))*$BC$58,"[mm]:ss")</f>
        <v>125:18</v>
      </c>
      <c r="N142" s="102" t="str">
        <f>TEXT((TIME(0,LEFT('Erwachsene-DOSB 2020'!AV12,FIND(":",'Erwachsene-DOSB 2020'!AV12)-1),RIGHT('Erwachsene-DOSB 2020'!AV12,2)))*$BC$58,"[mm]:ss")</f>
        <v>112:00</v>
      </c>
      <c r="O142" s="103" t="str">
        <f>TEXT((TIME(0,LEFT('Erwachsene-DOSB 2020'!AW12,FIND(":",'Erwachsene-DOSB 2020'!AW12)-1),RIGHT('Erwachsene-DOSB 2020'!AW12,2)))*$BC$58,"[mm]:ss")</f>
        <v>96:36</v>
      </c>
      <c r="P142" s="109" t="str">
        <f>TEXT((TIME(0,LEFT('Erwachsene-DOSB 2020'!AX12,FIND(":",'Erwachsene-DOSB 2020'!AX12)-1),RIGHT('Erwachsene-DOSB 2020'!AX12,2)))*$BC$58,"[mm]:ss")</f>
        <v>130:12</v>
      </c>
      <c r="Q142" s="102" t="str">
        <f>TEXT((TIME(0,LEFT('Erwachsene-DOSB 2020'!AY12,FIND(":",'Erwachsene-DOSB 2020'!AY12)-1),RIGHT('Erwachsene-DOSB 2020'!AY12,2)))*$BC$58,"[mm]:ss")</f>
        <v>116:12</v>
      </c>
      <c r="R142" s="103" t="str">
        <f>TEXT((TIME(0,LEFT('Erwachsene-DOSB 2020'!AZ12,FIND(":",'Erwachsene-DOSB 2020'!AZ12)-1),RIGHT('Erwachsene-DOSB 2020'!AZ12,2)))*$BC$58,"[mm]:ss")</f>
        <v>101:30</v>
      </c>
      <c r="S142" s="13"/>
      <c r="T142" s="14"/>
      <c r="U142" s="15"/>
      <c r="V142" s="59"/>
      <c r="W142" s="12"/>
      <c r="X142" s="15"/>
      <c r="Y142" s="182"/>
      <c r="Z142" s="183"/>
      <c r="AB142" s="902"/>
      <c r="AC142"/>
      <c r="AD142" s="844"/>
      <c r="AE142" s="796"/>
      <c r="AF142" s="618" t="s">
        <v>22</v>
      </c>
      <c r="AG142" s="58" t="s">
        <v>502</v>
      </c>
      <c r="AH142" s="101" t="str">
        <f>TEXT((TIME(0,LEFT('Erwachsene-DOSB 2020'!AO45,FIND(":",'Erwachsene-DOSB 2020'!AO45)-1),RIGHT('Erwachsene-DOSB 2020'!AO45,2)))*$BC$58,"[mm]:ss")</f>
        <v>104:18</v>
      </c>
      <c r="AI142" s="102" t="str">
        <f>TEXT((TIME(0,LEFT('Erwachsene-DOSB 2020'!AP45,FIND(":",'Erwachsene-DOSB 2020'!AP45)-1),RIGHT('Erwachsene-DOSB 2020'!AP45,2)))*$BC$58,"[mm]:ss")</f>
        <v>88:12</v>
      </c>
      <c r="AJ142" s="103" t="str">
        <f>TEXT((TIME(0,LEFT('Erwachsene-DOSB 2020'!AQ45,FIND(":",'Erwachsene-DOSB 2020'!AQ45)-1),RIGHT('Erwachsene-DOSB 2020'!AQ45,2)))*$BC$58,"[mm]:ss")</f>
        <v>72:06</v>
      </c>
      <c r="AK142" s="109" t="str">
        <f>TEXT((TIME(0,LEFT('Erwachsene-DOSB 2020'!AR45,FIND(":",'Erwachsene-DOSB 2020'!AR45)-1),RIGHT('Erwachsene-DOSB 2020'!AR45,2)))*$BC$58,"[mm]:ss")</f>
        <v>106:24</v>
      </c>
      <c r="AL142" s="102" t="str">
        <f>TEXT((TIME(0,LEFT('Erwachsene-DOSB 2020'!AS45,FIND(":",'Erwachsene-DOSB 2020'!AS45)-1),RIGHT('Erwachsene-DOSB 2020'!AS45,2)))*$BC$58,"[mm]:ss")</f>
        <v>90:18</v>
      </c>
      <c r="AM142" s="103" t="str">
        <f>TEXT((TIME(0,LEFT('Erwachsene-DOSB 2020'!AT45,FIND(":",'Erwachsene-DOSB 2020'!AT45)-1),RIGHT('Erwachsene-DOSB 2020'!AT45,2)))*$BC$58,"[mm]:ss")</f>
        <v>74:12</v>
      </c>
      <c r="AN142" s="109" t="str">
        <f>TEXT((TIME(0,LEFT('Erwachsene-DOSB 2020'!AU45,FIND(":",'Erwachsene-DOSB 2020'!AU45)-1),RIGHT('Erwachsene-DOSB 2020'!AU45,2)))*$BC$58,"[mm]:ss")</f>
        <v>108:30</v>
      </c>
      <c r="AO142" s="102" t="str">
        <f>TEXT((TIME(0,LEFT('Erwachsene-DOSB 2020'!AV45,FIND(":",'Erwachsene-DOSB 2020'!AV45)-1),RIGHT('Erwachsene-DOSB 2020'!AV45,2)))*$BC$58,"[mm]:ss")</f>
        <v>93:06</v>
      </c>
      <c r="AP142" s="103" t="str">
        <f>TEXT((TIME(0,LEFT('Erwachsene-DOSB 2020'!AW45,FIND(":",'Erwachsene-DOSB 2020'!AW45)-1),RIGHT('Erwachsene-DOSB 2020'!AW45,2)))*$BC$58,"[mm]:ss")</f>
        <v>77:42</v>
      </c>
      <c r="AQ142" s="109" t="str">
        <f>TEXT((TIME(0,LEFT('Erwachsene-DOSB 2020'!AX45,FIND(":",'Erwachsene-DOSB 2020'!AX45)-1),RIGHT('Erwachsene-DOSB 2020'!AX45,2)))*$BC$58,"[mm]:ss")</f>
        <v>110:36</v>
      </c>
      <c r="AR142" s="102" t="str">
        <f>TEXT((TIME(0,LEFT('Erwachsene-DOSB 2020'!AY45,FIND(":",'Erwachsene-DOSB 2020'!AY45)-1),RIGHT('Erwachsene-DOSB 2020'!AY45,2)))*$BC$58,"[mm]:ss")</f>
        <v>95:12</v>
      </c>
      <c r="AS142" s="103" t="str">
        <f>TEXT((TIME(0,LEFT('Erwachsene-DOSB 2020'!AZ45,FIND(":",'Erwachsene-DOSB 2020'!AZ45)-1),RIGHT('Erwachsene-DOSB 2020'!AZ45,2)))*$BC$58,"[mm]:ss")</f>
        <v>81:12</v>
      </c>
      <c r="AT142" s="13"/>
      <c r="AU142" s="14"/>
      <c r="AV142" s="15"/>
      <c r="AW142" s="59"/>
      <c r="AX142" s="12"/>
      <c r="AY142" s="15"/>
      <c r="AZ142" s="182"/>
      <c r="BA142" s="183"/>
    </row>
    <row r="143" spans="1:53" ht="19.7" customHeight="1" x14ac:dyDescent="0.2">
      <c r="A143" s="902"/>
      <c r="B143"/>
      <c r="C143" s="844"/>
      <c r="D143" s="796"/>
      <c r="E143" s="618" t="s">
        <v>23</v>
      </c>
      <c r="F143" s="58" t="s">
        <v>427</v>
      </c>
      <c r="G143" s="160">
        <f>H143*(1-$BE$59)</f>
        <v>173.25</v>
      </c>
      <c r="H143" s="149">
        <f>W101-12.5</f>
        <v>192.5</v>
      </c>
      <c r="I143" s="150">
        <f>H143*(1+$BE$59)</f>
        <v>211.75000000000003</v>
      </c>
      <c r="J143" s="160">
        <f>K143*(1-$BE$59)</f>
        <v>162</v>
      </c>
      <c r="K143" s="149">
        <f>H143-12.5</f>
        <v>180</v>
      </c>
      <c r="L143" s="150">
        <f>K143*(1+$BE$59)</f>
        <v>198.00000000000003</v>
      </c>
      <c r="M143" s="160">
        <f>N143*(1-$BE$59)</f>
        <v>150.75</v>
      </c>
      <c r="N143" s="149">
        <f>K143-12.5</f>
        <v>167.5</v>
      </c>
      <c r="O143" s="150">
        <f>N143*(1+$BE$59)</f>
        <v>184.25000000000003</v>
      </c>
      <c r="P143" s="160">
        <f>Q143*(1-$BE$59)</f>
        <v>139.5</v>
      </c>
      <c r="Q143" s="149">
        <f>N143-12.5</f>
        <v>155</v>
      </c>
      <c r="R143" s="150">
        <f>Q143*(1+$BE$59)</f>
        <v>170.5</v>
      </c>
      <c r="S143" s="151"/>
      <c r="T143" s="149"/>
      <c r="U143" s="150"/>
      <c r="V143" s="151"/>
      <c r="W143" s="149"/>
      <c r="X143" s="150"/>
      <c r="Y143" s="182"/>
      <c r="Z143" s="183"/>
      <c r="AB143" s="902"/>
      <c r="AC143"/>
      <c r="AD143" s="844"/>
      <c r="AE143" s="796"/>
      <c r="AF143" s="618" t="s">
        <v>23</v>
      </c>
      <c r="AG143" s="58" t="s">
        <v>427</v>
      </c>
      <c r="AH143" s="160">
        <f>AI143*(1-$BE$59)</f>
        <v>231.75</v>
      </c>
      <c r="AI143" s="149">
        <f>AX101-12.5</f>
        <v>257.5</v>
      </c>
      <c r="AJ143" s="150">
        <f>AI143*(1+$BE$59)</f>
        <v>283.25</v>
      </c>
      <c r="AK143" s="160">
        <f>AL143*(1-$BE$59)</f>
        <v>220.5</v>
      </c>
      <c r="AL143" s="149">
        <f>AI143-12.5</f>
        <v>245</v>
      </c>
      <c r="AM143" s="150">
        <f>AL143*(1+$BE$59)</f>
        <v>269.5</v>
      </c>
      <c r="AN143" s="160">
        <f>AO143*(1-$BE$59)</f>
        <v>209.25</v>
      </c>
      <c r="AO143" s="149">
        <f>AL143-12.5</f>
        <v>232.5</v>
      </c>
      <c r="AP143" s="150">
        <f>AO143*(1+$BE$59)</f>
        <v>255.75000000000003</v>
      </c>
      <c r="AQ143" s="160">
        <f>AR143*(1-$BE$59)</f>
        <v>198</v>
      </c>
      <c r="AR143" s="149">
        <f>AO143-12.5</f>
        <v>220</v>
      </c>
      <c r="AS143" s="150">
        <f>AR143*(1+$BE$59)</f>
        <v>242.00000000000003</v>
      </c>
      <c r="AT143" s="151"/>
      <c r="AU143" s="149"/>
      <c r="AV143" s="150"/>
      <c r="AW143" s="151"/>
      <c r="AX143" s="149"/>
      <c r="AY143" s="150"/>
      <c r="AZ143" s="182"/>
      <c r="BA143" s="183"/>
    </row>
    <row r="144" spans="1:53" ht="19.7" customHeight="1" x14ac:dyDescent="0.2">
      <c r="A144" s="902"/>
      <c r="B144"/>
      <c r="C144" s="844"/>
      <c r="D144" s="796"/>
      <c r="E144" s="618" t="s">
        <v>24</v>
      </c>
      <c r="F144" s="58" t="s">
        <v>428</v>
      </c>
      <c r="G144" s="160">
        <f>H144*(1-$BE$59)</f>
        <v>324</v>
      </c>
      <c r="H144" s="149">
        <f>W102-15</f>
        <v>360</v>
      </c>
      <c r="I144" s="150">
        <f>H144*(1+$BE$59)</f>
        <v>396.00000000000006</v>
      </c>
      <c r="J144" s="160">
        <f>K144*(1-$BE$59)</f>
        <v>310.5</v>
      </c>
      <c r="K144" s="149">
        <f>H144-15</f>
        <v>345</v>
      </c>
      <c r="L144" s="150">
        <f>K144*(1+$BE$59)</f>
        <v>379.50000000000006</v>
      </c>
      <c r="M144" s="160">
        <f>N144*(1-$BE$59)</f>
        <v>297</v>
      </c>
      <c r="N144" s="149">
        <f>K144-15</f>
        <v>330</v>
      </c>
      <c r="O144" s="150">
        <f>N144*(1+$BE$59)</f>
        <v>363.00000000000006</v>
      </c>
      <c r="P144" s="160">
        <f>Q144*(1-$BE$59)</f>
        <v>283.5</v>
      </c>
      <c r="Q144" s="149">
        <f>N144-15</f>
        <v>315</v>
      </c>
      <c r="R144" s="150">
        <f>Q144*(1+$BE$59)</f>
        <v>346.5</v>
      </c>
      <c r="S144" s="151"/>
      <c r="T144" s="149"/>
      <c r="U144" s="150"/>
      <c r="V144" s="151"/>
      <c r="W144" s="149"/>
      <c r="X144" s="150"/>
      <c r="Y144" s="182"/>
      <c r="Z144" s="183"/>
      <c r="AB144" s="902"/>
      <c r="AC144"/>
      <c r="AD144" s="844"/>
      <c r="AE144" s="796"/>
      <c r="AF144" s="618" t="s">
        <v>24</v>
      </c>
      <c r="AG144" s="58" t="s">
        <v>428</v>
      </c>
      <c r="AH144" s="160">
        <f>AI144*(1-$BE$59)</f>
        <v>391.5</v>
      </c>
      <c r="AI144" s="149">
        <f>AX102-15</f>
        <v>435</v>
      </c>
      <c r="AJ144" s="150">
        <f>AI144*(1+$BE$59)</f>
        <v>478.50000000000006</v>
      </c>
      <c r="AK144" s="160">
        <f>AL144*(1-$BE$59)</f>
        <v>378</v>
      </c>
      <c r="AL144" s="149">
        <f>AI144-15</f>
        <v>420</v>
      </c>
      <c r="AM144" s="150">
        <f>AL144*(1+$BE$59)</f>
        <v>462.00000000000006</v>
      </c>
      <c r="AN144" s="160">
        <f>AO144*(1-$BE$59)</f>
        <v>364.5</v>
      </c>
      <c r="AO144" s="149">
        <f>AL144-15</f>
        <v>405</v>
      </c>
      <c r="AP144" s="150">
        <f>AO144*(1+$BE$59)</f>
        <v>445.50000000000006</v>
      </c>
      <c r="AQ144" s="160">
        <f>AR144*(1-$BE$59)</f>
        <v>351</v>
      </c>
      <c r="AR144" s="149">
        <f>AO144-15</f>
        <v>390</v>
      </c>
      <c r="AS144" s="150">
        <f>AR144*(1+$BE$59)</f>
        <v>429.00000000000006</v>
      </c>
      <c r="AT144" s="151"/>
      <c r="AU144" s="149"/>
      <c r="AV144" s="150"/>
      <c r="AW144" s="151"/>
      <c r="AX144" s="149"/>
      <c r="AY144" s="150"/>
      <c r="AZ144" s="182"/>
      <c r="BA144" s="183"/>
    </row>
    <row r="145" spans="1:56" ht="19.7" customHeight="1" x14ac:dyDescent="0.2">
      <c r="A145" s="902"/>
      <c r="B145"/>
      <c r="C145" s="844"/>
      <c r="D145" s="796"/>
      <c r="E145" s="618" t="s">
        <v>25</v>
      </c>
      <c r="F145" s="58" t="s">
        <v>429</v>
      </c>
      <c r="G145" s="160">
        <f>H145*(1-$BE$59)</f>
        <v>256.5</v>
      </c>
      <c r="H145" s="149">
        <f>W103-15</f>
        <v>285</v>
      </c>
      <c r="I145" s="150">
        <f>H145*(1+$BE$59)</f>
        <v>313.5</v>
      </c>
      <c r="J145" s="160">
        <f>K145*(1-$BE$59)</f>
        <v>243</v>
      </c>
      <c r="K145" s="149">
        <f>H145-15</f>
        <v>270</v>
      </c>
      <c r="L145" s="150">
        <f>K145*(1+$BE$59)</f>
        <v>297</v>
      </c>
      <c r="M145" s="160">
        <f>N145*(1-$BE$59)</f>
        <v>229.5</v>
      </c>
      <c r="N145" s="149">
        <f>K145-15</f>
        <v>255</v>
      </c>
      <c r="O145" s="150">
        <f>N145*(1+$BE$59)</f>
        <v>280.5</v>
      </c>
      <c r="P145" s="160">
        <f>Q145*(1-$BE$59)</f>
        <v>216</v>
      </c>
      <c r="Q145" s="149">
        <f>N145-15</f>
        <v>240</v>
      </c>
      <c r="R145" s="150">
        <f>Q145*(1+$BE$59)</f>
        <v>264</v>
      </c>
      <c r="S145" s="151"/>
      <c r="T145" s="149"/>
      <c r="U145" s="150"/>
      <c r="V145" s="151"/>
      <c r="W145" s="149"/>
      <c r="X145" s="150"/>
      <c r="Y145" s="182"/>
      <c r="Z145" s="183"/>
      <c r="AB145" s="902"/>
      <c r="AC145"/>
      <c r="AD145" s="844"/>
      <c r="AE145" s="796"/>
      <c r="AF145" s="618" t="s">
        <v>25</v>
      </c>
      <c r="AG145" s="58" t="s">
        <v>429</v>
      </c>
      <c r="AH145" s="160">
        <f>AI145*(1-$BE$59)</f>
        <v>319.5</v>
      </c>
      <c r="AI145" s="149">
        <f>AX103-15</f>
        <v>355</v>
      </c>
      <c r="AJ145" s="150">
        <f>AI145*(1+$BE$59)</f>
        <v>390.50000000000006</v>
      </c>
      <c r="AK145" s="160">
        <f>AL145*(1-$BE$59)</f>
        <v>306</v>
      </c>
      <c r="AL145" s="149">
        <f>AI145-15</f>
        <v>340</v>
      </c>
      <c r="AM145" s="150">
        <f>AL145*(1+$BE$59)</f>
        <v>374.00000000000006</v>
      </c>
      <c r="AN145" s="160">
        <f>AO145*(1-$BE$59)</f>
        <v>292.5</v>
      </c>
      <c r="AO145" s="149">
        <f>AL145-15</f>
        <v>325</v>
      </c>
      <c r="AP145" s="150">
        <f>AO145*(1+$BE$59)</f>
        <v>357.50000000000006</v>
      </c>
      <c r="AQ145" s="160">
        <f>AR145*(1-$BE$59)</f>
        <v>279</v>
      </c>
      <c r="AR145" s="149">
        <f>AO145-15</f>
        <v>310</v>
      </c>
      <c r="AS145" s="150">
        <f>AR145*(1+$BE$59)</f>
        <v>341</v>
      </c>
      <c r="AT145" s="151"/>
      <c r="AU145" s="149"/>
      <c r="AV145" s="150"/>
      <c r="AW145" s="151"/>
      <c r="AX145" s="149"/>
      <c r="AY145" s="150"/>
      <c r="AZ145" s="182"/>
      <c r="BA145" s="183"/>
    </row>
    <row r="146" spans="1:56" ht="19.7" customHeight="1" thickBot="1" x14ac:dyDescent="0.25">
      <c r="A146" s="902"/>
      <c r="B146"/>
      <c r="C146" s="845"/>
      <c r="D146" s="797"/>
      <c r="E146" s="618" t="s">
        <v>44</v>
      </c>
      <c r="F146" s="163" t="s">
        <v>430</v>
      </c>
      <c r="G146" s="164">
        <f>H146*(1-$BE$59)</f>
        <v>261</v>
      </c>
      <c r="H146" s="165">
        <f>W104-15</f>
        <v>290</v>
      </c>
      <c r="I146" s="166">
        <f>H146*(1+$BE$59)</f>
        <v>319</v>
      </c>
      <c r="J146" s="164">
        <f>K146*(1-$BE$59)</f>
        <v>247.5</v>
      </c>
      <c r="K146" s="165">
        <f>H146-15</f>
        <v>275</v>
      </c>
      <c r="L146" s="166">
        <f>K146*(1+$BE$59)</f>
        <v>302.5</v>
      </c>
      <c r="M146" s="164">
        <f>N146*(1-$BE$59)</f>
        <v>234</v>
      </c>
      <c r="N146" s="165">
        <f>K146-15</f>
        <v>260</v>
      </c>
      <c r="O146" s="166">
        <f>N146*(1+$BE$59)</f>
        <v>286</v>
      </c>
      <c r="P146" s="164">
        <f>Q146*(1-$BE$59)</f>
        <v>220.5</v>
      </c>
      <c r="Q146" s="165">
        <f>N146-15</f>
        <v>245</v>
      </c>
      <c r="R146" s="166">
        <f>Q146*(1+$BE$59)</f>
        <v>269.5</v>
      </c>
      <c r="S146" s="151"/>
      <c r="T146" s="149"/>
      <c r="U146" s="150"/>
      <c r="V146" s="151"/>
      <c r="W146" s="149"/>
      <c r="X146" s="150"/>
      <c r="Y146" s="186"/>
      <c r="Z146" s="187"/>
      <c r="AB146" s="902"/>
      <c r="AC146"/>
      <c r="AD146" s="845"/>
      <c r="AE146" s="797"/>
      <c r="AF146" s="618" t="s">
        <v>44</v>
      </c>
      <c r="AG146" s="163" t="s">
        <v>430</v>
      </c>
      <c r="AH146" s="164">
        <f>AI146*(1-$BE$59)</f>
        <v>324</v>
      </c>
      <c r="AI146" s="165">
        <f>AX104-15</f>
        <v>360</v>
      </c>
      <c r="AJ146" s="166">
        <f>AI146*(1+$BE$59)</f>
        <v>396.00000000000006</v>
      </c>
      <c r="AK146" s="164">
        <f>AL146*(1-$BE$59)</f>
        <v>310.5</v>
      </c>
      <c r="AL146" s="165">
        <f>AI146-15</f>
        <v>345</v>
      </c>
      <c r="AM146" s="166">
        <f>AL146*(1+$BE$59)</f>
        <v>379.50000000000006</v>
      </c>
      <c r="AN146" s="164">
        <f>AO146*(1-$BE$59)</f>
        <v>297</v>
      </c>
      <c r="AO146" s="165">
        <f>AL146-15</f>
        <v>330</v>
      </c>
      <c r="AP146" s="166">
        <f>AO146*(1+$BE$59)</f>
        <v>363.00000000000006</v>
      </c>
      <c r="AQ146" s="164">
        <f>AR146*(1-$BE$59)</f>
        <v>283.5</v>
      </c>
      <c r="AR146" s="165">
        <f>AO146-15</f>
        <v>315</v>
      </c>
      <c r="AS146" s="166">
        <f>AR146*(1+$BE$59)</f>
        <v>346.5</v>
      </c>
      <c r="AT146" s="151"/>
      <c r="AU146" s="149"/>
      <c r="AV146" s="150"/>
      <c r="AW146" s="151"/>
      <c r="AX146" s="149"/>
      <c r="AY146" s="150"/>
      <c r="AZ146" s="186"/>
      <c r="BA146" s="187"/>
    </row>
    <row r="147" spans="1:56" s="586" customFormat="1" ht="19.5" customHeight="1" x14ac:dyDescent="0.2">
      <c r="A147" s="902"/>
      <c r="C147" s="843">
        <v>2</v>
      </c>
      <c r="D147" s="795" t="s">
        <v>65</v>
      </c>
      <c r="E147" s="601" t="s">
        <v>16</v>
      </c>
      <c r="F147" s="522" t="s">
        <v>446</v>
      </c>
      <c r="G147" s="13">
        <f>'Erwachsene-DOSB 2020'!AO28*$BC63</f>
        <v>8.3999999999999986</v>
      </c>
      <c r="H147" s="12">
        <f>'Erwachsene-DOSB 2020'!AP28*$BC63</f>
        <v>10.85</v>
      </c>
      <c r="I147" s="15">
        <f>'Erwachsene-DOSB 2020'!AQ28*$BC63</f>
        <v>12.95</v>
      </c>
      <c r="J147" s="13">
        <f>'Erwachsene-DOSB 2020'!AR28*$BC63</f>
        <v>7.6999999999999993</v>
      </c>
      <c r="K147" s="12">
        <f>'Erwachsene-DOSB 2020'!AS28*$BC63</f>
        <v>10.149999999999999</v>
      </c>
      <c r="L147" s="15">
        <f>'Erwachsene-DOSB 2020'!AT28*$BC63</f>
        <v>12.25</v>
      </c>
      <c r="M147" s="13">
        <f>'Erwachsene-DOSB 2020'!AU28*$BC63</f>
        <v>6.6499999999999995</v>
      </c>
      <c r="N147" s="12">
        <f>'Erwachsene-DOSB 2020'!AV28*$BC63</f>
        <v>9.1</v>
      </c>
      <c r="O147" s="15">
        <f>'Erwachsene-DOSB 2020'!AW28*$BC63</f>
        <v>11.2</v>
      </c>
      <c r="P147" s="13">
        <f>'Erwachsene-DOSB 2020'!AX28*$BC63</f>
        <v>5.25</v>
      </c>
      <c r="Q147" s="12">
        <f>'Erwachsene-DOSB 2020'!AY28*$BC63</f>
        <v>7.6999999999999993</v>
      </c>
      <c r="R147" s="15">
        <f>'Erwachsene-DOSB 2020'!AZ28*$BC63</f>
        <v>9.7999999999999989</v>
      </c>
      <c r="S147" s="23"/>
      <c r="T147" s="24"/>
      <c r="U147" s="64"/>
      <c r="V147" s="66"/>
      <c r="W147" s="25"/>
      <c r="X147" s="26"/>
      <c r="Y147" s="180"/>
      <c r="Z147" s="181"/>
      <c r="AB147" s="902"/>
      <c r="AD147" s="843">
        <v>2</v>
      </c>
      <c r="AE147" s="795" t="s">
        <v>65</v>
      </c>
      <c r="AF147" s="601" t="s">
        <v>16</v>
      </c>
      <c r="AG147" s="522" t="s">
        <v>446</v>
      </c>
      <c r="AH147" s="6">
        <f>'Erwachsene-DOSB 2020'!AO61*$BC63</f>
        <v>11.2</v>
      </c>
      <c r="AI147" s="7">
        <f>'Erwachsene-DOSB 2020'!AP61*$BC63</f>
        <v>14.7</v>
      </c>
      <c r="AJ147" s="7">
        <f>'Erwachsene-DOSB 2020'!AQ61*$BC63</f>
        <v>18.2</v>
      </c>
      <c r="AK147" s="6">
        <f>'Erwachsene-DOSB 2020'!AR61*$BC63</f>
        <v>9.7999999999999989</v>
      </c>
      <c r="AL147" s="7">
        <f>'Erwachsene-DOSB 2020'!AS61*$BC63</f>
        <v>13.299999999999999</v>
      </c>
      <c r="AM147" s="7">
        <f>'Erwachsene-DOSB 2020'!AT61*$BC63</f>
        <v>16.799999999999997</v>
      </c>
      <c r="AN147" s="6">
        <f>'Erwachsene-DOSB 2020'!AU61*$BC63</f>
        <v>8.3999999999999986</v>
      </c>
      <c r="AO147" s="7">
        <f>'Erwachsene-DOSB 2020'!AV61*$BC63</f>
        <v>11.549999999999999</v>
      </c>
      <c r="AP147" s="7">
        <f>'Erwachsene-DOSB 2020'!AW61*$BC63</f>
        <v>14.7</v>
      </c>
      <c r="AQ147" s="6">
        <f>'Erwachsene-DOSB 2020'!AX61*$BC63</f>
        <v>7.35</v>
      </c>
      <c r="AR147" s="7">
        <f>'Erwachsene-DOSB 2020'!AY61*$BC63</f>
        <v>10.5</v>
      </c>
      <c r="AS147" s="7">
        <f>'Erwachsene-DOSB 2020'!AZ61*$BC63</f>
        <v>13.649999999999999</v>
      </c>
      <c r="AT147" s="23"/>
      <c r="AU147" s="24"/>
      <c r="AV147" s="64"/>
      <c r="AW147" s="66"/>
      <c r="AX147" s="25"/>
      <c r="AY147" s="26"/>
      <c r="AZ147" s="180"/>
      <c r="BA147" s="181"/>
      <c r="BC147" s="587"/>
      <c r="BD147" s="5"/>
    </row>
    <row r="148" spans="1:56" ht="19.7" customHeight="1" x14ac:dyDescent="0.2">
      <c r="A148" s="902"/>
      <c r="B148"/>
      <c r="C148" s="845"/>
      <c r="D148" s="796"/>
      <c r="E148" s="801" t="s">
        <v>17</v>
      </c>
      <c r="F148" s="793" t="s">
        <v>26</v>
      </c>
      <c r="G148" s="826" t="s">
        <v>340</v>
      </c>
      <c r="H148" s="827"/>
      <c r="I148" s="827"/>
      <c r="J148" s="827"/>
      <c r="K148" s="827"/>
      <c r="L148" s="827"/>
      <c r="M148" s="827"/>
      <c r="N148" s="827"/>
      <c r="O148" s="827"/>
      <c r="P148" s="827"/>
      <c r="Q148" s="827"/>
      <c r="R148" s="828"/>
      <c r="S148" s="28"/>
      <c r="T148" s="30"/>
      <c r="U148" s="38"/>
      <c r="V148" s="61"/>
      <c r="W148" s="32"/>
      <c r="X148" s="33"/>
      <c r="Y148" s="182"/>
      <c r="Z148" s="188"/>
      <c r="AB148" s="902"/>
      <c r="AC148"/>
      <c r="AD148" s="845"/>
      <c r="AE148" s="796"/>
      <c r="AF148" s="801" t="s">
        <v>17</v>
      </c>
      <c r="AG148" s="793" t="s">
        <v>26</v>
      </c>
      <c r="AH148" s="998" t="s">
        <v>96</v>
      </c>
      <c r="AI148" s="891"/>
      <c r="AJ148" s="892"/>
      <c r="AK148" s="998" t="s">
        <v>340</v>
      </c>
      <c r="AL148" s="891"/>
      <c r="AM148" s="891"/>
      <c r="AN148" s="891"/>
      <c r="AO148" s="891"/>
      <c r="AP148" s="891"/>
      <c r="AQ148" s="891"/>
      <c r="AR148" s="891"/>
      <c r="AS148" s="892"/>
      <c r="AT148" s="28"/>
      <c r="AU148" s="30"/>
      <c r="AV148" s="38"/>
      <c r="AW148" s="61"/>
      <c r="AX148" s="32"/>
      <c r="AY148" s="33"/>
      <c r="AZ148" s="182"/>
      <c r="BA148" s="188"/>
    </row>
    <row r="149" spans="1:56" ht="19.7" customHeight="1" x14ac:dyDescent="0.2">
      <c r="A149" s="902"/>
      <c r="B149"/>
      <c r="C149" s="845"/>
      <c r="D149" s="796"/>
      <c r="E149" s="792"/>
      <c r="F149" s="794"/>
      <c r="G149" s="13">
        <f>'Erwachsene-DOSB 2020'!AO15*$BC$65</f>
        <v>3.1875</v>
      </c>
      <c r="H149" s="12">
        <f>'Erwachsene-DOSB 2020'!AP15*$BC$65</f>
        <v>3.9375</v>
      </c>
      <c r="I149" s="15">
        <f>'Erwachsene-DOSB 2020'!AQ15*$BC$65</f>
        <v>4.6875</v>
      </c>
      <c r="J149" s="59">
        <f>'Erwachsene-DOSB 2020'!AR15*$BC$65</f>
        <v>3</v>
      </c>
      <c r="K149" s="12">
        <f>'Erwachsene-DOSB 2020'!AS15*$BC$65</f>
        <v>3.75</v>
      </c>
      <c r="L149" s="15">
        <f>'Erwachsene-DOSB 2020'!AT15*$BC$65</f>
        <v>4.3125</v>
      </c>
      <c r="M149" s="59">
        <f>'Erwachsene-DOSB 2020'!AU15*$BC$65</f>
        <v>2.8125</v>
      </c>
      <c r="N149" s="12">
        <f>'Erwachsene-DOSB 2020'!AV15*$BC$65</f>
        <v>3.375</v>
      </c>
      <c r="O149" s="15">
        <f>'Erwachsene-DOSB 2020'!AW15*$BC$65</f>
        <v>4.125</v>
      </c>
      <c r="P149" s="59">
        <f>'Erwachsene-DOSB 2020'!AX15*$BC$65</f>
        <v>2.4375</v>
      </c>
      <c r="Q149" s="12">
        <f>'Erwachsene-DOSB 2020'!AY15*$BC$65</f>
        <v>3.1875</v>
      </c>
      <c r="R149" s="15">
        <f>'Erwachsene-DOSB 2020'!AZ15*$BC$65</f>
        <v>3.75</v>
      </c>
      <c r="S149" s="28"/>
      <c r="T149" s="30"/>
      <c r="U149" s="38"/>
      <c r="V149" s="71"/>
      <c r="W149" s="3"/>
      <c r="X149" s="4"/>
      <c r="Y149" s="182"/>
      <c r="Z149" s="188"/>
      <c r="AB149" s="902"/>
      <c r="AC149"/>
      <c r="AD149" s="845"/>
      <c r="AE149" s="796"/>
      <c r="AF149" s="792"/>
      <c r="AG149" s="794"/>
      <c r="AH149" s="13">
        <f>'Erwachsene-DOSB 2020'!AO48*$BC$65-0.16</f>
        <v>4.1524999999999999</v>
      </c>
      <c r="AI149" s="12">
        <f>'Erwachsene-DOSB 2020'!AP48*$BC$65</f>
        <v>4.875</v>
      </c>
      <c r="AJ149" s="15">
        <f>'Erwachsene-DOSB 2020'!AQ48*$BC$65-0.23</f>
        <v>5.3949999999999996</v>
      </c>
      <c r="AK149" s="59">
        <f>'Erwachsene-DOSB 2020'!AR48*$BC$65</f>
        <v>4.125</v>
      </c>
      <c r="AL149" s="12">
        <f>'Erwachsene-DOSB 2020'!AS48*$BC$65</f>
        <v>4.6875</v>
      </c>
      <c r="AM149" s="15">
        <f>'Erwachsene-DOSB 2020'!AT48*$BC$65</f>
        <v>5.4375</v>
      </c>
      <c r="AN149" s="59">
        <f>'Erwachsene-DOSB 2020'!AU48*$BC$65</f>
        <v>3.75</v>
      </c>
      <c r="AO149" s="12">
        <f>'Erwachsene-DOSB 2020'!AV48*$BC$65</f>
        <v>4.5</v>
      </c>
      <c r="AP149" s="15">
        <f>'Erwachsene-DOSB 2020'!AW48*$BC$65</f>
        <v>5.0625</v>
      </c>
      <c r="AQ149" s="59">
        <f>'Erwachsene-DOSB 2020'!AX48*$BC$65</f>
        <v>3.375</v>
      </c>
      <c r="AR149" s="12">
        <f>'Erwachsene-DOSB 2020'!AY48*$BC$65</f>
        <v>3.9375</v>
      </c>
      <c r="AS149" s="15">
        <f>'Erwachsene-DOSB 2020'!AZ48*$BC$65</f>
        <v>4.6875</v>
      </c>
      <c r="AT149" s="28"/>
      <c r="AU149" s="30"/>
      <c r="AV149" s="38"/>
      <c r="AW149" s="71"/>
      <c r="AX149" s="3"/>
      <c r="AY149" s="4"/>
      <c r="AZ149" s="182"/>
      <c r="BA149" s="188"/>
    </row>
    <row r="150" spans="1:56" ht="19.7" customHeight="1" x14ac:dyDescent="0.2">
      <c r="A150" s="902"/>
      <c r="B150"/>
      <c r="C150" s="845"/>
      <c r="D150" s="796"/>
      <c r="E150" s="106" t="s">
        <v>21</v>
      </c>
      <c r="F150" s="161" t="s">
        <v>27</v>
      </c>
      <c r="G150" s="13">
        <f t="shared" ref="G150:R150" si="8">G149*$BC$66</f>
        <v>5.4187500000000002</v>
      </c>
      <c r="H150" s="12">
        <f t="shared" si="8"/>
        <v>6.6937499999999996</v>
      </c>
      <c r="I150" s="15">
        <f t="shared" si="8"/>
        <v>7.96875</v>
      </c>
      <c r="J150" s="13">
        <f t="shared" si="8"/>
        <v>5.0999999999999996</v>
      </c>
      <c r="K150" s="12">
        <f t="shared" si="8"/>
        <v>6.375</v>
      </c>
      <c r="L150" s="15">
        <f t="shared" si="8"/>
        <v>7.3312499999999998</v>
      </c>
      <c r="M150" s="13">
        <f t="shared" si="8"/>
        <v>4.78125</v>
      </c>
      <c r="N150" s="12">
        <f t="shared" si="8"/>
        <v>5.7374999999999998</v>
      </c>
      <c r="O150" s="15">
        <f t="shared" si="8"/>
        <v>7.0125000000000002</v>
      </c>
      <c r="P150" s="13">
        <f t="shared" si="8"/>
        <v>4.1437499999999998</v>
      </c>
      <c r="Q150" s="12">
        <f t="shared" si="8"/>
        <v>5.4187500000000002</v>
      </c>
      <c r="R150" s="15">
        <f t="shared" si="8"/>
        <v>6.375</v>
      </c>
      <c r="S150" s="28"/>
      <c r="T150" s="30"/>
      <c r="U150" s="38"/>
      <c r="V150" s="71"/>
      <c r="W150" s="3"/>
      <c r="X150" s="4"/>
      <c r="Y150" s="182"/>
      <c r="Z150" s="188"/>
      <c r="AB150" s="902"/>
      <c r="AC150"/>
      <c r="AD150" s="845"/>
      <c r="AE150" s="796"/>
      <c r="AF150" s="106" t="s">
        <v>21</v>
      </c>
      <c r="AG150" s="161" t="s">
        <v>27</v>
      </c>
      <c r="AH150" s="13">
        <f t="shared" ref="AH150:AS150" si="9">AH149*$BC$66</f>
        <v>7.0592499999999996</v>
      </c>
      <c r="AI150" s="12">
        <f t="shared" si="9"/>
        <v>8.2874999999999996</v>
      </c>
      <c r="AJ150" s="15">
        <f t="shared" si="9"/>
        <v>9.1714999999999982</v>
      </c>
      <c r="AK150" s="13">
        <f t="shared" si="9"/>
        <v>7.0125000000000002</v>
      </c>
      <c r="AL150" s="12">
        <f t="shared" si="9"/>
        <v>7.96875</v>
      </c>
      <c r="AM150" s="15">
        <f t="shared" si="9"/>
        <v>9.2437500000000004</v>
      </c>
      <c r="AN150" s="13">
        <f t="shared" si="9"/>
        <v>6.375</v>
      </c>
      <c r="AO150" s="12">
        <f t="shared" si="9"/>
        <v>7.6499999999999995</v>
      </c>
      <c r="AP150" s="15">
        <f t="shared" si="9"/>
        <v>8.6062499999999993</v>
      </c>
      <c r="AQ150" s="13">
        <f t="shared" si="9"/>
        <v>5.7374999999999998</v>
      </c>
      <c r="AR150" s="12">
        <f t="shared" si="9"/>
        <v>6.6937499999999996</v>
      </c>
      <c r="AS150" s="15">
        <f t="shared" si="9"/>
        <v>7.96875</v>
      </c>
      <c r="AT150" s="28"/>
      <c r="AU150" s="30"/>
      <c r="AV150" s="38"/>
      <c r="AW150" s="71"/>
      <c r="AX150" s="3"/>
      <c r="AY150" s="4"/>
      <c r="AZ150" s="182"/>
      <c r="BA150" s="188"/>
    </row>
    <row r="151" spans="1:56" ht="19.7" customHeight="1" thickBot="1" x14ac:dyDescent="0.25">
      <c r="A151" s="902"/>
      <c r="B151"/>
      <c r="C151" s="845"/>
      <c r="D151" s="796"/>
      <c r="E151" s="106" t="s">
        <v>22</v>
      </c>
      <c r="F151" s="2" t="s">
        <v>92</v>
      </c>
      <c r="G151" s="13">
        <f>'Erwachsene-DOSB 2020'!AO18*$BC$67</f>
        <v>0.63</v>
      </c>
      <c r="H151" s="12">
        <f>'Erwachsene-DOSB 2020'!AP18*$BC$67</f>
        <v>0.80499999999999994</v>
      </c>
      <c r="I151" s="15">
        <f>'Erwachsene-DOSB 2020'!AQ18*$BC$67</f>
        <v>0.94499999999999995</v>
      </c>
      <c r="J151" s="59">
        <f>'Erwachsene-DOSB 2020'!AR18*$BC$67</f>
        <v>0.63</v>
      </c>
      <c r="K151" s="12">
        <f>'Erwachsene-DOSB 2020'!AS18*$BC$67</f>
        <v>0.77</v>
      </c>
      <c r="L151" s="15">
        <f>'Erwachsene-DOSB 2020'!AT18*$BC$67</f>
        <v>0.90999999999999992</v>
      </c>
      <c r="M151" s="59">
        <f>'Erwachsene-DOSB 2020'!AU18*$BC$67</f>
        <v>0.59499999999999997</v>
      </c>
      <c r="N151" s="12">
        <f>'Erwachsene-DOSB 2020'!AV18*$BC$67</f>
        <v>0.73499999999999999</v>
      </c>
      <c r="O151" s="15">
        <f>'Erwachsene-DOSB 2020'!AW18*$BC$67</f>
        <v>0.875</v>
      </c>
      <c r="P151" s="59">
        <f>'Erwachsene-DOSB 2020'!AX18*$BC$67</f>
        <v>0.55999999999999994</v>
      </c>
      <c r="Q151" s="12">
        <f>'Erwachsene-DOSB 2020'!AY18*$BC$67</f>
        <v>0.7</v>
      </c>
      <c r="R151" s="15">
        <f>'Erwachsene-DOSB 2020'!AZ18*$BC$67</f>
        <v>0.84</v>
      </c>
      <c r="S151" s="36"/>
      <c r="T151" s="31"/>
      <c r="U151" s="33"/>
      <c r="V151" s="71"/>
      <c r="W151" s="34"/>
      <c r="X151" s="33"/>
      <c r="Y151" s="186"/>
      <c r="Z151" s="187"/>
      <c r="AB151" s="902"/>
      <c r="AC151"/>
      <c r="AD151" s="845"/>
      <c r="AE151" s="796"/>
      <c r="AF151" s="106" t="s">
        <v>22</v>
      </c>
      <c r="AG151" s="2" t="s">
        <v>92</v>
      </c>
      <c r="AH151" s="13">
        <f>'Erwachsene-DOSB 2020'!AO51*$BC$67</f>
        <v>0.84</v>
      </c>
      <c r="AI151" s="12">
        <f>'Erwachsene-DOSB 2020'!AP51*$BC$67</f>
        <v>1.0499999999999998</v>
      </c>
      <c r="AJ151" s="15">
        <f>'Erwachsene-DOSB 2020'!AQ51*$BC$67</f>
        <v>1.26</v>
      </c>
      <c r="AK151" s="59">
        <f>'Erwachsene-DOSB 2020'!AR51*$BC$67</f>
        <v>0.80499999999999994</v>
      </c>
      <c r="AL151" s="12">
        <f>'Erwachsene-DOSB 2020'!AS51*$BC$67</f>
        <v>1.0149999999999999</v>
      </c>
      <c r="AM151" s="15">
        <f>'Erwachsene-DOSB 2020'!AT51*$BC$67</f>
        <v>1.2249999999999999</v>
      </c>
      <c r="AN151" s="59">
        <f>'Erwachsene-DOSB 2020'!AU51*$BC$67</f>
        <v>0.7</v>
      </c>
      <c r="AO151" s="12">
        <f>'Erwachsene-DOSB 2020'!AV51*$BC$67</f>
        <v>0.90999999999999992</v>
      </c>
      <c r="AP151" s="15">
        <f>'Erwachsene-DOSB 2020'!AW51*$BC$67</f>
        <v>1.1199999999999999</v>
      </c>
      <c r="AQ151" s="59">
        <f>'Erwachsene-DOSB 2020'!AX51*$BC$67</f>
        <v>0.63</v>
      </c>
      <c r="AR151" s="12">
        <f>'Erwachsene-DOSB 2020'!AY51*$BC$67</f>
        <v>0.84</v>
      </c>
      <c r="AS151" s="15">
        <f>'Erwachsene-DOSB 2020'!AZ51*$BC$67</f>
        <v>1.0499999999999998</v>
      </c>
      <c r="AT151" s="36"/>
      <c r="AU151" s="31"/>
      <c r="AV151" s="33"/>
      <c r="AW151" s="71"/>
      <c r="AX151" s="34"/>
      <c r="AY151" s="33"/>
      <c r="AZ151" s="186"/>
      <c r="BA151" s="187"/>
    </row>
    <row r="152" spans="1:56" ht="19.7" customHeight="1" x14ac:dyDescent="0.2">
      <c r="A152" s="902"/>
      <c r="B152"/>
      <c r="C152" s="843">
        <v>3</v>
      </c>
      <c r="D152" s="795" t="s">
        <v>66</v>
      </c>
      <c r="E152" s="791" t="s">
        <v>16</v>
      </c>
      <c r="F152" s="822" t="s">
        <v>156</v>
      </c>
      <c r="G152" s="823" t="s">
        <v>194</v>
      </c>
      <c r="H152" s="824"/>
      <c r="I152" s="824"/>
      <c r="J152" s="824"/>
      <c r="K152" s="824"/>
      <c r="L152" s="824"/>
      <c r="M152" s="824"/>
      <c r="N152" s="824"/>
      <c r="O152" s="824"/>
      <c r="P152" s="824"/>
      <c r="Q152" s="824"/>
      <c r="R152" s="825"/>
      <c r="S152" s="6"/>
      <c r="T152" s="8"/>
      <c r="U152" s="9"/>
      <c r="V152" s="66"/>
      <c r="W152" s="25"/>
      <c r="X152" s="26"/>
      <c r="Y152" s="180"/>
      <c r="Z152" s="181"/>
      <c r="AB152" s="902"/>
      <c r="AC152"/>
      <c r="AD152" s="843">
        <v>3</v>
      </c>
      <c r="AE152" s="795" t="s">
        <v>66</v>
      </c>
      <c r="AF152" s="791" t="s">
        <v>16</v>
      </c>
      <c r="AG152" s="822" t="s">
        <v>156</v>
      </c>
      <c r="AH152" s="823" t="s">
        <v>194</v>
      </c>
      <c r="AI152" s="824"/>
      <c r="AJ152" s="824"/>
      <c r="AK152" s="824"/>
      <c r="AL152" s="824"/>
      <c r="AM152" s="824"/>
      <c r="AN152" s="824"/>
      <c r="AO152" s="824"/>
      <c r="AP152" s="824"/>
      <c r="AQ152" s="824"/>
      <c r="AR152" s="824"/>
      <c r="AS152" s="825"/>
      <c r="AT152" s="6"/>
      <c r="AU152" s="8"/>
      <c r="AV152" s="9"/>
      <c r="AW152" s="66"/>
      <c r="AX152" s="25"/>
      <c r="AY152" s="26"/>
      <c r="AZ152" s="180"/>
      <c r="BA152" s="181"/>
    </row>
    <row r="153" spans="1:56" ht="19.7" customHeight="1" x14ac:dyDescent="0.2">
      <c r="A153" s="902"/>
      <c r="B153"/>
      <c r="C153" s="845"/>
      <c r="D153" s="796"/>
      <c r="E153" s="792"/>
      <c r="F153" s="794"/>
      <c r="G153" s="717">
        <f>'Erwachsene-DOSB 2020'!AO21*$BC$69</f>
        <v>25.65</v>
      </c>
      <c r="H153" s="718">
        <f>'Erwachsene-DOSB 2020'!AP21*$BC$69</f>
        <v>23.37</v>
      </c>
      <c r="I153" s="719">
        <f>'Erwachsene-DOSB 2020'!AQ21*$BC$69</f>
        <v>21.09</v>
      </c>
      <c r="J153" s="720">
        <f>'Erwachsene-DOSB 2020'!AR21*$BC$69</f>
        <v>27.17</v>
      </c>
      <c r="K153" s="718">
        <f>'Erwachsene-DOSB 2020'!AS21*$BC$69</f>
        <v>24.889999999999997</v>
      </c>
      <c r="L153" s="719">
        <f>'Erwachsene-DOSB 2020'!AT21*$BC$69</f>
        <v>22.799999999999997</v>
      </c>
      <c r="M153" s="720">
        <f>'Erwachsene-DOSB 2020'!AU21*$BC$69</f>
        <v>29.45</v>
      </c>
      <c r="N153" s="718">
        <f>'Erwachsene-DOSB 2020'!AV21*$BC$69</f>
        <v>27.17</v>
      </c>
      <c r="O153" s="719">
        <f>'Erwachsene-DOSB 2020'!AW21*$BC$69</f>
        <v>25.08</v>
      </c>
      <c r="P153" s="720">
        <f>'Erwachsene-DOSB 2020'!AX21*$BC$69</f>
        <v>32.49</v>
      </c>
      <c r="Q153" s="718">
        <f>'Erwachsene-DOSB 2020'!AY21*$BC$69</f>
        <v>30.21</v>
      </c>
      <c r="R153" s="719">
        <f>'Erwachsene-DOSB 2020'!AZ21*$BC$69</f>
        <v>28.12</v>
      </c>
      <c r="S153" s="28"/>
      <c r="T153" s="30"/>
      <c r="U153" s="38"/>
      <c r="V153" s="67"/>
      <c r="W153" s="29"/>
      <c r="X153" s="38"/>
      <c r="Y153" s="182"/>
      <c r="Z153" s="188"/>
      <c r="AB153" s="902"/>
      <c r="AC153"/>
      <c r="AD153" s="845"/>
      <c r="AE153" s="796"/>
      <c r="AF153" s="792"/>
      <c r="AG153" s="794"/>
      <c r="AH153" s="717">
        <f>'Erwachsene-DOSB 2020'!AO54*$BC$69</f>
        <v>23.179999999999996</v>
      </c>
      <c r="AI153" s="718">
        <f>'Erwachsene-DOSB 2020'!AP54*$BC$69</f>
        <v>21.279999999999998</v>
      </c>
      <c r="AJ153" s="719">
        <f>'Erwachsene-DOSB 2020'!AQ54*$BC$69</f>
        <v>19.189999999999998</v>
      </c>
      <c r="AK153" s="720">
        <f>'Erwachsene-DOSB 2020'!AR54*$BC$69</f>
        <v>24.7</v>
      </c>
      <c r="AL153" s="718">
        <f>'Erwachsene-DOSB 2020'!AS54*$BC$69</f>
        <v>22.799999999999997</v>
      </c>
      <c r="AM153" s="719">
        <f>'Erwachsene-DOSB 2020'!AT54*$BC$69</f>
        <v>20.71</v>
      </c>
      <c r="AN153" s="720">
        <f>'Erwachsene-DOSB 2020'!AU54*$BC$69</f>
        <v>26.79</v>
      </c>
      <c r="AO153" s="718">
        <f>'Erwachsene-DOSB 2020'!AV54*$BC$69</f>
        <v>24.889999999999997</v>
      </c>
      <c r="AP153" s="719">
        <f>'Erwachsene-DOSB 2020'!AW54*$BC$69</f>
        <v>22.799999999999997</v>
      </c>
      <c r="AQ153" s="720">
        <f>'Erwachsene-DOSB 2020'!AX54*$BC$69</f>
        <v>29.45</v>
      </c>
      <c r="AR153" s="718">
        <f>'Erwachsene-DOSB 2020'!AY54*$BC$69</f>
        <v>27.549999999999997</v>
      </c>
      <c r="AS153" s="719">
        <f>'Erwachsene-DOSB 2020'!AZ54*$BC$69</f>
        <v>25.46</v>
      </c>
      <c r="AT153" s="28"/>
      <c r="AU153" s="30"/>
      <c r="AV153" s="38"/>
      <c r="AW153" s="67"/>
      <c r="AX153" s="29"/>
      <c r="AY153" s="38"/>
      <c r="AZ153" s="182"/>
      <c r="BA153" s="188"/>
    </row>
    <row r="154" spans="1:56" ht="19.7" customHeight="1" x14ac:dyDescent="0.2">
      <c r="A154" s="902"/>
      <c r="B154"/>
      <c r="C154" s="845"/>
      <c r="D154" s="796"/>
      <c r="E154" s="106" t="s">
        <v>17</v>
      </c>
      <c r="F154" s="27" t="s">
        <v>158</v>
      </c>
      <c r="G154" s="69">
        <f>'Erwachsene-DOSB 2020'!AO22*$BC$70</f>
        <v>85.399999999999991</v>
      </c>
      <c r="H154" s="228">
        <f>'Erwachsene-DOSB 2020'!AP22*$BC$70</f>
        <v>70</v>
      </c>
      <c r="I154" s="229">
        <f>'Erwachsene-DOSB 2020'!AQ22*$BC$70</f>
        <v>53.199999999999996</v>
      </c>
      <c r="J154" s="230">
        <f>'Erwachsene-DOSB 2020'!AR22*$BC$70</f>
        <v>88.899999999999991</v>
      </c>
      <c r="K154" s="228">
        <f>'Erwachsene-DOSB 2020'!AS22*$BC$70</f>
        <v>72.8</v>
      </c>
      <c r="L154" s="229">
        <f>'Erwachsene-DOSB 2020'!AT22*$BC$70</f>
        <v>56</v>
      </c>
      <c r="M154" s="230">
        <f>'Erwachsene-DOSB 2020'!AU22*$BC$70</f>
        <v>91.699999999999989</v>
      </c>
      <c r="N154" s="228">
        <f>'Erwachsene-DOSB 2020'!AV22*$BC$70</f>
        <v>74.899999999999991</v>
      </c>
      <c r="O154" s="229">
        <f>'Erwachsene-DOSB 2020'!AW22*$BC$70</f>
        <v>58.099999999999994</v>
      </c>
      <c r="P154" s="230">
        <f>'Erwachsene-DOSB 2020'!AX22*$BC$70</f>
        <v>93.1</v>
      </c>
      <c r="Q154" s="228">
        <f>'Erwachsene-DOSB 2020'!AY22*$BC$70</f>
        <v>76.3</v>
      </c>
      <c r="R154" s="229">
        <f>'Erwachsene-DOSB 2020'!AZ22*$BC$70</f>
        <v>59.499999999999993</v>
      </c>
      <c r="S154" s="28"/>
      <c r="T154" s="30"/>
      <c r="U154" s="38"/>
      <c r="V154" s="67"/>
      <c r="W154" s="29"/>
      <c r="X154" s="38"/>
      <c r="Y154" s="182"/>
      <c r="Z154" s="188"/>
      <c r="AB154" s="902"/>
      <c r="AC154"/>
      <c r="AD154" s="845"/>
      <c r="AE154" s="796"/>
      <c r="AF154" s="106" t="s">
        <v>17</v>
      </c>
      <c r="AG154" s="27" t="s">
        <v>158</v>
      </c>
      <c r="AH154" s="69">
        <f>'Erwachsene-DOSB 2020'!AO55*$BC$70</f>
        <v>80.5</v>
      </c>
      <c r="AI154" s="228">
        <f>'Erwachsene-DOSB 2020'!AP55*$BC$70</f>
        <v>63.699999999999996</v>
      </c>
      <c r="AJ154" s="229">
        <f>'Erwachsene-DOSB 2020'!AQ55*$BC$70</f>
        <v>46.9</v>
      </c>
      <c r="AK154" s="230">
        <f>'Erwachsene-DOSB 2020'!AR55*$BC$70</f>
        <v>82.6</v>
      </c>
      <c r="AL154" s="228">
        <f>'Erwachsene-DOSB 2020'!AS55*$BC$70</f>
        <v>67.199999999999989</v>
      </c>
      <c r="AM154" s="229">
        <f>'Erwachsene-DOSB 2020'!AT55*$BC$70</f>
        <v>50.4</v>
      </c>
      <c r="AN154" s="230">
        <f>'Erwachsene-DOSB 2020'!AU55*$BC$70</f>
        <v>83.3</v>
      </c>
      <c r="AO154" s="228">
        <f>'Erwachsene-DOSB 2020'!AV55*$BC$70</f>
        <v>68.599999999999994</v>
      </c>
      <c r="AP154" s="229">
        <f>'Erwachsene-DOSB 2020'!AW55*$BC$70</f>
        <v>53.199999999999996</v>
      </c>
      <c r="AQ154" s="230">
        <f>'Erwachsene-DOSB 2020'!AX55*$BC$70</f>
        <v>84</v>
      </c>
      <c r="AR154" s="228">
        <f>'Erwachsene-DOSB 2020'!AY55*$BC$70</f>
        <v>70</v>
      </c>
      <c r="AS154" s="229">
        <f>'Erwachsene-DOSB 2020'!AZ55*$BC$70</f>
        <v>56</v>
      </c>
      <c r="AT154" s="28"/>
      <c r="AU154" s="30"/>
      <c r="AV154" s="38"/>
      <c r="AW154" s="67"/>
      <c r="AX154" s="29"/>
      <c r="AY154" s="38"/>
      <c r="AZ154" s="182"/>
      <c r="BA154" s="188"/>
    </row>
    <row r="155" spans="1:56" ht="19.7" customHeight="1" thickBot="1" x14ac:dyDescent="0.25">
      <c r="A155" s="902"/>
      <c r="B155"/>
      <c r="C155" s="845"/>
      <c r="D155" s="796"/>
      <c r="E155" s="106" t="s">
        <v>21</v>
      </c>
      <c r="F155" s="27" t="s">
        <v>157</v>
      </c>
      <c r="G155" s="234">
        <f>'Erwachsene-DOSB 2020'!AO23*$BC$71</f>
        <v>50.7</v>
      </c>
      <c r="H155" s="231">
        <f>'Erwachsene-DOSB 2020'!AP23*$BC$71</f>
        <v>42.9</v>
      </c>
      <c r="I155" s="232">
        <f>'Erwachsene-DOSB 2020'!AQ23*$BC$71</f>
        <v>35.75</v>
      </c>
      <c r="J155" s="233">
        <f>'Erwachsene-DOSB 2020'!AR23*$BC$71</f>
        <v>52.65</v>
      </c>
      <c r="K155" s="231">
        <f>'Erwachsene-DOSB 2020'!AS23*$BC$71</f>
        <v>44.85</v>
      </c>
      <c r="L155" s="232">
        <f>'Erwachsene-DOSB 2020'!AT23*$BC$71</f>
        <v>37.050000000000004</v>
      </c>
      <c r="M155" s="233">
        <f>'Erwachsene-DOSB 2020'!AU23*$BC$71</f>
        <v>54.6</v>
      </c>
      <c r="N155" s="231">
        <f>'Erwachsene-DOSB 2020'!AV23*$BC$71</f>
        <v>46.800000000000004</v>
      </c>
      <c r="O155" s="232">
        <f>'Erwachsene-DOSB 2020'!AW23*$BC$71</f>
        <v>39</v>
      </c>
      <c r="P155" s="233">
        <f>'Erwachsene-DOSB 2020'!AX23*$BC$71</f>
        <v>57.85</v>
      </c>
      <c r="Q155" s="231">
        <f>'Erwachsene-DOSB 2020'!AY23*$BC$71</f>
        <v>49.4</v>
      </c>
      <c r="R155" s="232">
        <f>'Erwachsene-DOSB 2020'!AZ23*$BC$71</f>
        <v>40.950000000000003</v>
      </c>
      <c r="S155" s="28"/>
      <c r="T155" s="30"/>
      <c r="U155" s="38"/>
      <c r="V155" s="67"/>
      <c r="W155" s="29"/>
      <c r="X155" s="38"/>
      <c r="Y155" s="186"/>
      <c r="Z155" s="187"/>
      <c r="AB155" s="902"/>
      <c r="AC155"/>
      <c r="AD155" s="845"/>
      <c r="AE155" s="796"/>
      <c r="AF155" s="106" t="s">
        <v>21</v>
      </c>
      <c r="AG155" s="27" t="s">
        <v>157</v>
      </c>
      <c r="AH155" s="234">
        <f>'Erwachsene-DOSB 2020'!AO56*$BC$71</f>
        <v>48.75</v>
      </c>
      <c r="AI155" s="231">
        <f>'Erwachsene-DOSB 2020'!AP56*$BC$71</f>
        <v>38.35</v>
      </c>
      <c r="AJ155" s="232">
        <f>'Erwachsene-DOSB 2020'!AQ56*$BC$71</f>
        <v>27.95</v>
      </c>
      <c r="AK155" s="233">
        <f>'Erwachsene-DOSB 2020'!AR56*$BC$71</f>
        <v>50.7</v>
      </c>
      <c r="AL155" s="231">
        <f>'Erwachsene-DOSB 2020'!AS56*$BC$71</f>
        <v>40.950000000000003</v>
      </c>
      <c r="AM155" s="232">
        <f>'Erwachsene-DOSB 2020'!AT56*$BC$71</f>
        <v>29.900000000000002</v>
      </c>
      <c r="AN155" s="233">
        <f>'Erwachsene-DOSB 2020'!AU56*$BC$71</f>
        <v>53.300000000000004</v>
      </c>
      <c r="AO155" s="231">
        <f>'Erwachsene-DOSB 2020'!AV56*$BC$71</f>
        <v>42.9</v>
      </c>
      <c r="AP155" s="232">
        <f>'Erwachsene-DOSB 2020'!AW56*$BC$71</f>
        <v>31.85</v>
      </c>
      <c r="AQ155" s="233">
        <f>'Erwachsene-DOSB 2020'!AX56*$BC$71</f>
        <v>56.550000000000004</v>
      </c>
      <c r="AR155" s="231">
        <f>'Erwachsene-DOSB 2020'!AY56*$BC$71</f>
        <v>46.15</v>
      </c>
      <c r="AS155" s="232">
        <f>'Erwachsene-DOSB 2020'!AZ56*$BC$71</f>
        <v>35.1</v>
      </c>
      <c r="AT155" s="28"/>
      <c r="AU155" s="30"/>
      <c r="AV155" s="38"/>
      <c r="AW155" s="67"/>
      <c r="AX155" s="29"/>
      <c r="AY155" s="38"/>
      <c r="AZ155" s="186"/>
      <c r="BA155" s="187"/>
    </row>
    <row r="156" spans="1:56" ht="19.7" customHeight="1" x14ac:dyDescent="0.2">
      <c r="A156" s="902"/>
      <c r="B156"/>
      <c r="C156" s="843">
        <v>4</v>
      </c>
      <c r="D156" s="795" t="s">
        <v>67</v>
      </c>
      <c r="E156" s="601" t="s">
        <v>16</v>
      </c>
      <c r="F156" s="22" t="s">
        <v>20</v>
      </c>
      <c r="G156" s="141">
        <f>'Erwachsene-DOSB 2020'!AO25*$BC$72</f>
        <v>0.45499999999999996</v>
      </c>
      <c r="H156" s="132">
        <f>'Erwachsene-DOSB 2020'!AP25*$BC$72</f>
        <v>0.52499999999999991</v>
      </c>
      <c r="I156" s="133">
        <f>'Erwachsene-DOSB 2020'!AQ25*$BC$72</f>
        <v>0.59499999999999997</v>
      </c>
      <c r="J156" s="134">
        <f>'Erwachsene-DOSB 2020'!AR25*$BC$72</f>
        <v>0.45499999999999996</v>
      </c>
      <c r="K156" s="132">
        <f>'Erwachsene-DOSB 2020'!AS25*$BC$72</f>
        <v>0.52499999999999991</v>
      </c>
      <c r="L156" s="133">
        <f>'Erwachsene-DOSB 2020'!AT25*$BC$72</f>
        <v>0.59499999999999997</v>
      </c>
      <c r="M156" s="134">
        <f>'Erwachsene-DOSB 2020'!AU25*$BC$72</f>
        <v>0.42</v>
      </c>
      <c r="N156" s="132">
        <f>'Erwachsene-DOSB 2020'!AV25*$BC$72</f>
        <v>0.48999999999999994</v>
      </c>
      <c r="O156" s="133">
        <f>'Erwachsene-DOSB 2020'!AW25*$BC$72</f>
        <v>0.55999999999999994</v>
      </c>
      <c r="P156" s="735">
        <f>'Erwachsene-DOSB 2020'!AX25*$BC$72</f>
        <v>0.38500000000000001</v>
      </c>
      <c r="Q156" s="736">
        <f>'Erwachsene-DOSB 2020'!AY25*$BC$72</f>
        <v>0.42</v>
      </c>
      <c r="R156" s="737">
        <f>'Erwachsene-DOSB 2020'!AZ25*$BC$72</f>
        <v>0.45499999999999996</v>
      </c>
      <c r="S156" s="23"/>
      <c r="T156" s="24"/>
      <c r="U156" s="74"/>
      <c r="V156" s="66"/>
      <c r="W156" s="25"/>
      <c r="X156" s="26"/>
      <c r="Y156" s="180"/>
      <c r="Z156" s="181"/>
      <c r="AB156" s="902"/>
      <c r="AC156"/>
      <c r="AD156" s="843">
        <v>4</v>
      </c>
      <c r="AE156" s="795" t="s">
        <v>67</v>
      </c>
      <c r="AF156" s="601" t="s">
        <v>16</v>
      </c>
      <c r="AG156" s="22" t="s">
        <v>20</v>
      </c>
      <c r="AH156" s="141">
        <f>'Erwachsene-DOSB 2020'!AO58*$BC$72</f>
        <v>0.52499999999999991</v>
      </c>
      <c r="AI156" s="132">
        <f>'Erwachsene-DOSB 2020'!AP58*$BC$72</f>
        <v>0.63</v>
      </c>
      <c r="AJ156" s="133">
        <f>'Erwachsene-DOSB 2020'!AQ58*$BC$72</f>
        <v>0.7</v>
      </c>
      <c r="AK156" s="134">
        <f>'Erwachsene-DOSB 2020'!AR58*$BC$72</f>
        <v>0.52499999999999991</v>
      </c>
      <c r="AL156" s="132">
        <f>'Erwachsene-DOSB 2020'!AS58*$BC$72</f>
        <v>0.59499999999999997</v>
      </c>
      <c r="AM156" s="133">
        <f>'Erwachsene-DOSB 2020'!AT58*$BC$72</f>
        <v>0.66499999999999992</v>
      </c>
      <c r="AN156" s="134">
        <f>'Erwachsene-DOSB 2020'!AU58*$BC$72</f>
        <v>0.48999999999999994</v>
      </c>
      <c r="AO156" s="132">
        <f>'Erwachsene-DOSB 2020'!AV58*$BC$72</f>
        <v>0.55999999999999994</v>
      </c>
      <c r="AP156" s="133">
        <f>'Erwachsene-DOSB 2020'!AW58*$BC$72</f>
        <v>0.63</v>
      </c>
      <c r="AQ156" s="735">
        <f>'Erwachsene-DOSB 2020'!AX58*$BC$72</f>
        <v>0.45499999999999996</v>
      </c>
      <c r="AR156" s="736">
        <f>'Erwachsene-DOSB 2020'!AY58*$BC$72</f>
        <v>0.52499999999999991</v>
      </c>
      <c r="AS156" s="737">
        <f>'Erwachsene-DOSB 2020'!AZ58*$BC$72</f>
        <v>0.59499999999999997</v>
      </c>
      <c r="AT156" s="23"/>
      <c r="AU156" s="24"/>
      <c r="AV156" s="74"/>
      <c r="AW156" s="66"/>
      <c r="AX156" s="25"/>
      <c r="AY156" s="26"/>
      <c r="AZ156" s="180"/>
      <c r="BA156" s="181"/>
    </row>
    <row r="157" spans="1:56" ht="19.7" customHeight="1" thickBot="1" x14ac:dyDescent="0.25">
      <c r="A157" s="902"/>
      <c r="B157"/>
      <c r="C157" s="845"/>
      <c r="D157" s="796"/>
      <c r="E157" s="106" t="s">
        <v>17</v>
      </c>
      <c r="F157" s="27" t="s">
        <v>163</v>
      </c>
      <c r="G157" s="13">
        <f>'Erwachsene-DOSB 2020'!AO27*$BC$73</f>
        <v>1.26</v>
      </c>
      <c r="H157" s="12">
        <f>'Erwachsene-DOSB 2020'!AP27*$BC$73</f>
        <v>1.54</v>
      </c>
      <c r="I157" s="15">
        <f>'Erwachsene-DOSB 2020'!AQ27*$BC$73</f>
        <v>1.8199999999999998</v>
      </c>
      <c r="J157" s="59">
        <f>'Erwachsene-DOSB 2020'!AR27*$BC$73</f>
        <v>1.1199999999999999</v>
      </c>
      <c r="K157" s="12">
        <f>'Erwachsene-DOSB 2020'!AS27*$BC$73</f>
        <v>1.4</v>
      </c>
      <c r="L157" s="15">
        <f>'Erwachsene-DOSB 2020'!AT27*$BC$73</f>
        <v>1.68</v>
      </c>
      <c r="M157" s="59">
        <f>'Erwachsene-DOSB 2020'!AU27*$BC$73</f>
        <v>0.90999999999999992</v>
      </c>
      <c r="N157" s="12">
        <f>'Erwachsene-DOSB 2020'!AV27*$BC$73</f>
        <v>1.19</v>
      </c>
      <c r="O157" s="15">
        <f>'Erwachsene-DOSB 2020'!AW27*$BC$73</f>
        <v>1.47</v>
      </c>
      <c r="P157" s="59">
        <f>'Erwachsene-DOSB 2020'!AX27*$BC$73</f>
        <v>0.77</v>
      </c>
      <c r="Q157" s="12">
        <f>'Erwachsene-DOSB 2020'!AY27*$BC$73</f>
        <v>1.0499999999999998</v>
      </c>
      <c r="R157" s="15">
        <f>'Erwachsene-DOSB 2020'!AZ27*$BC$73</f>
        <v>1.3299999999999998</v>
      </c>
      <c r="S157" s="28"/>
      <c r="T157" s="30"/>
      <c r="U157" s="38"/>
      <c r="V157" s="71"/>
      <c r="W157" s="40"/>
      <c r="X157" s="39"/>
      <c r="Y157" s="182"/>
      <c r="Z157" s="188"/>
      <c r="AB157" s="902"/>
      <c r="AC157"/>
      <c r="AD157" s="845"/>
      <c r="AE157" s="796"/>
      <c r="AF157" s="106" t="s">
        <v>17</v>
      </c>
      <c r="AG157" s="27" t="s">
        <v>163</v>
      </c>
      <c r="AH157" s="13">
        <f>'Erwachsene-DOSB 2020'!AO60*$BC$73</f>
        <v>1.68</v>
      </c>
      <c r="AI157" s="12">
        <f>'Erwachsene-DOSB 2020'!AP60*$BC$73</f>
        <v>2.0299999999999998</v>
      </c>
      <c r="AJ157" s="15">
        <f>'Erwachsene-DOSB 2020'!AQ60*$BC$73</f>
        <v>2.3099999999999996</v>
      </c>
      <c r="AK157" s="14">
        <f>'Erwachsene-DOSB 2020'!AR60*$BC$73</f>
        <v>1.47</v>
      </c>
      <c r="AL157" s="12">
        <f>'Erwachsene-DOSB 2020'!AS60*$BC$73</f>
        <v>1.8199999999999998</v>
      </c>
      <c r="AM157" s="60">
        <f>'Erwachsene-DOSB 2020'!AT60*$BC$73</f>
        <v>2.17</v>
      </c>
      <c r="AN157" s="14">
        <f>'Erwachsene-DOSB 2020'!AU60*$BC$73</f>
        <v>1.3299999999999998</v>
      </c>
      <c r="AO157" s="12">
        <f>'Erwachsene-DOSB 2020'!AV60*$BC$73</f>
        <v>1.68</v>
      </c>
      <c r="AP157" s="60">
        <f>'Erwachsene-DOSB 2020'!AW60*$BC$73</f>
        <v>2.0299999999999998</v>
      </c>
      <c r="AQ157" s="14">
        <f>'Erwachsene-DOSB 2020'!AX60*$BC$73</f>
        <v>1.1199999999999999</v>
      </c>
      <c r="AR157" s="12">
        <f>'Erwachsene-DOSB 2020'!AY60*$BC$73</f>
        <v>1.47</v>
      </c>
      <c r="AS157" s="60">
        <f>'Erwachsene-DOSB 2020'!AZ60*$BC$73</f>
        <v>1.8199999999999998</v>
      </c>
      <c r="AT157" s="28"/>
      <c r="AU157" s="30"/>
      <c r="AV157" s="38"/>
      <c r="AW157" s="71"/>
      <c r="AX157" s="40"/>
      <c r="AY157" s="39"/>
      <c r="AZ157" s="182"/>
      <c r="BA157" s="188"/>
    </row>
    <row r="158" spans="1:56" s="158" customFormat="1" ht="22.5" customHeight="1" x14ac:dyDescent="0.2">
      <c r="A158" s="902"/>
      <c r="C158" s="923"/>
      <c r="D158" s="796"/>
      <c r="E158" s="1054" t="s">
        <v>21</v>
      </c>
      <c r="F158" s="800" t="s">
        <v>159</v>
      </c>
      <c r="G158" s="995" t="s">
        <v>423</v>
      </c>
      <c r="H158" s="889"/>
      <c r="I158" s="889"/>
      <c r="J158" s="889"/>
      <c r="K158" s="889"/>
      <c r="L158" s="889"/>
      <c r="M158" s="889"/>
      <c r="N158" s="889"/>
      <c r="O158" s="889"/>
      <c r="P158" s="889"/>
      <c r="Q158" s="889"/>
      <c r="R158" s="890"/>
      <c r="S158" s="110"/>
      <c r="T158" s="198"/>
      <c r="U158" s="112"/>
      <c r="V158" s="201"/>
      <c r="W158" s="202"/>
      <c r="X158" s="203"/>
      <c r="Y158" s="180"/>
      <c r="Z158" s="181"/>
      <c r="AB158" s="902"/>
      <c r="AD158" s="923"/>
      <c r="AE158" s="796"/>
      <c r="AF158" s="1054" t="s">
        <v>21</v>
      </c>
      <c r="AG158" s="800" t="s">
        <v>159</v>
      </c>
      <c r="AH158" s="995" t="s">
        <v>423</v>
      </c>
      <c r="AI158" s="889"/>
      <c r="AJ158" s="889"/>
      <c r="AK158" s="889"/>
      <c r="AL158" s="889"/>
      <c r="AM158" s="889"/>
      <c r="AN158" s="889"/>
      <c r="AO158" s="889"/>
      <c r="AP158" s="889"/>
      <c r="AQ158" s="889"/>
      <c r="AR158" s="889"/>
      <c r="AS158" s="890"/>
      <c r="AT158" s="212"/>
      <c r="AU158" s="213"/>
      <c r="AV158" s="214"/>
      <c r="AW158" s="212"/>
      <c r="AX158" s="213"/>
      <c r="AY158" s="214"/>
      <c r="AZ158" s="180"/>
      <c r="BA158" s="181"/>
      <c r="BC158" s="153"/>
      <c r="BD158" s="83"/>
    </row>
    <row r="159" spans="1:56" s="158" customFormat="1" ht="22.5" customHeight="1" x14ac:dyDescent="0.2">
      <c r="A159" s="902"/>
      <c r="C159" s="923"/>
      <c r="D159" s="796"/>
      <c r="E159" s="970"/>
      <c r="F159" s="794"/>
      <c r="G159" s="42">
        <v>10</v>
      </c>
      <c r="H159" s="43">
        <v>15</v>
      </c>
      <c r="I159" s="135">
        <v>20</v>
      </c>
      <c r="J159" s="42">
        <v>10</v>
      </c>
      <c r="K159" s="43">
        <v>15</v>
      </c>
      <c r="L159" s="135">
        <v>20</v>
      </c>
      <c r="M159" s="42">
        <v>10</v>
      </c>
      <c r="N159" s="43">
        <v>15</v>
      </c>
      <c r="O159" s="135">
        <v>20</v>
      </c>
      <c r="P159" s="42">
        <v>10</v>
      </c>
      <c r="Q159" s="43">
        <v>15</v>
      </c>
      <c r="R159" s="135">
        <v>20</v>
      </c>
      <c r="S159" s="28"/>
      <c r="T159" s="30"/>
      <c r="U159" s="38"/>
      <c r="V159" s="71"/>
      <c r="W159" s="41"/>
      <c r="X159" s="39"/>
      <c r="Y159" s="182"/>
      <c r="Z159" s="188"/>
      <c r="AB159" s="902"/>
      <c r="AD159" s="923"/>
      <c r="AE159" s="796"/>
      <c r="AF159" s="970"/>
      <c r="AG159" s="794"/>
      <c r="AH159" s="42">
        <v>10</v>
      </c>
      <c r="AI159" s="43">
        <v>15</v>
      </c>
      <c r="AJ159" s="135">
        <v>20</v>
      </c>
      <c r="AK159" s="42">
        <v>10</v>
      </c>
      <c r="AL159" s="43">
        <v>15</v>
      </c>
      <c r="AM159" s="135">
        <v>20</v>
      </c>
      <c r="AN159" s="42">
        <v>10</v>
      </c>
      <c r="AO159" s="43">
        <v>15</v>
      </c>
      <c r="AP159" s="135">
        <v>20</v>
      </c>
      <c r="AQ159" s="42">
        <v>10</v>
      </c>
      <c r="AR159" s="43">
        <v>15</v>
      </c>
      <c r="AS159" s="135">
        <v>20</v>
      </c>
      <c r="AT159" s="42"/>
      <c r="AU159" s="43"/>
      <c r="AV159" s="135"/>
      <c r="AW159" s="42"/>
      <c r="AX159" s="43"/>
      <c r="AY159" s="135"/>
      <c r="AZ159" s="182"/>
      <c r="BA159" s="188"/>
      <c r="BC159" s="153"/>
      <c r="BD159" s="83"/>
    </row>
    <row r="160" spans="1:56" s="158" customFormat="1" ht="21.2" customHeight="1" thickBot="1" x14ac:dyDescent="0.25">
      <c r="A160" s="902"/>
      <c r="C160" s="923"/>
      <c r="D160" s="796"/>
      <c r="E160" s="107" t="s">
        <v>22</v>
      </c>
      <c r="F160" s="16" t="s">
        <v>432</v>
      </c>
      <c r="G160" s="563" t="s">
        <v>433</v>
      </c>
      <c r="H160" s="199" t="s">
        <v>434</v>
      </c>
      <c r="I160" s="200" t="s">
        <v>435</v>
      </c>
      <c r="J160" s="563" t="s">
        <v>433</v>
      </c>
      <c r="K160" s="199" t="s">
        <v>434</v>
      </c>
      <c r="L160" s="200" t="s">
        <v>435</v>
      </c>
      <c r="M160" s="563" t="s">
        <v>433</v>
      </c>
      <c r="N160" s="199" t="s">
        <v>434</v>
      </c>
      <c r="O160" s="200" t="s">
        <v>435</v>
      </c>
      <c r="P160" s="563" t="s">
        <v>433</v>
      </c>
      <c r="Q160" s="199" t="s">
        <v>434</v>
      </c>
      <c r="R160" s="200" t="s">
        <v>435</v>
      </c>
      <c r="S160" s="563"/>
      <c r="T160" s="199"/>
      <c r="U160" s="200"/>
      <c r="V160" s="563"/>
      <c r="W160" s="199"/>
      <c r="X160" s="200"/>
      <c r="Y160" s="186"/>
      <c r="Z160" s="187"/>
      <c r="AB160" s="902"/>
      <c r="AD160" s="923"/>
      <c r="AE160" s="796"/>
      <c r="AF160" s="140" t="s">
        <v>22</v>
      </c>
      <c r="AG160" s="159" t="s">
        <v>432</v>
      </c>
      <c r="AH160" s="11" t="s">
        <v>433</v>
      </c>
      <c r="AI160" s="3" t="s">
        <v>434</v>
      </c>
      <c r="AJ160" s="4" t="s">
        <v>435</v>
      </c>
      <c r="AK160" s="11" t="s">
        <v>433</v>
      </c>
      <c r="AL160" s="3" t="s">
        <v>434</v>
      </c>
      <c r="AM160" s="4" t="s">
        <v>435</v>
      </c>
      <c r="AN160" s="11" t="s">
        <v>433</v>
      </c>
      <c r="AO160" s="3" t="s">
        <v>434</v>
      </c>
      <c r="AP160" s="4" t="s">
        <v>435</v>
      </c>
      <c r="AQ160" s="11" t="s">
        <v>433</v>
      </c>
      <c r="AR160" s="3" t="s">
        <v>434</v>
      </c>
      <c r="AS160" s="4" t="s">
        <v>435</v>
      </c>
      <c r="AT160" s="11"/>
      <c r="AU160" s="3"/>
      <c r="AV160" s="4"/>
      <c r="AW160" s="11"/>
      <c r="AX160" s="3"/>
      <c r="AY160" s="4"/>
      <c r="AZ160" s="186"/>
      <c r="BA160" s="187"/>
      <c r="BC160" s="153"/>
      <c r="BD160" s="146"/>
    </row>
    <row r="161" spans="1:53" ht="18.75" thickBot="1" x14ac:dyDescent="0.3">
      <c r="A161" s="853" t="s">
        <v>495</v>
      </c>
      <c r="B161"/>
      <c r="C161" s="905" t="s">
        <v>51</v>
      </c>
      <c r="D161" s="906"/>
      <c r="E161" s="907"/>
      <c r="F161" s="907"/>
      <c r="G161" s="907" t="s">
        <v>616</v>
      </c>
      <c r="H161" s="907"/>
      <c r="I161" s="907"/>
      <c r="J161" s="907"/>
      <c r="K161" s="907"/>
      <c r="L161" s="907"/>
      <c r="M161" s="907"/>
      <c r="N161" s="907"/>
      <c r="O161" s="907"/>
      <c r="P161" s="907"/>
      <c r="Q161" s="907"/>
      <c r="R161" s="908" t="s">
        <v>52</v>
      </c>
      <c r="S161" s="908"/>
      <c r="T161" s="908"/>
      <c r="U161" s="908"/>
      <c r="V161" s="908"/>
      <c r="W161" s="908"/>
      <c r="X161" s="908"/>
      <c r="Y161" s="802" t="s">
        <v>53</v>
      </c>
      <c r="Z161" s="803"/>
      <c r="AB161" s="853" t="s">
        <v>495</v>
      </c>
      <c r="AC161"/>
      <c r="AD161" s="905" t="s">
        <v>51</v>
      </c>
      <c r="AE161" s="906"/>
      <c r="AF161" s="907"/>
      <c r="AG161" s="907"/>
      <c r="AH161" s="907" t="s">
        <v>616</v>
      </c>
      <c r="AI161" s="907"/>
      <c r="AJ161" s="907"/>
      <c r="AK161" s="907"/>
      <c r="AL161" s="907"/>
      <c r="AM161" s="907"/>
      <c r="AN161" s="907"/>
      <c r="AO161" s="907"/>
      <c r="AP161" s="907"/>
      <c r="AQ161" s="907"/>
      <c r="AR161" s="907"/>
      <c r="AS161" s="908" t="s">
        <v>52</v>
      </c>
      <c r="AT161" s="908"/>
      <c r="AU161" s="908"/>
      <c r="AV161" s="908"/>
      <c r="AW161" s="908"/>
      <c r="AX161" s="908"/>
      <c r="AY161" s="908"/>
      <c r="AZ161" s="802" t="s">
        <v>53</v>
      </c>
      <c r="BA161" s="803"/>
    </row>
    <row r="162" spans="1:53" ht="13.5" thickBot="1" x14ac:dyDescent="0.25">
      <c r="A162" s="853"/>
      <c r="B162"/>
      <c r="C162" s="914" t="s">
        <v>585</v>
      </c>
      <c r="D162" s="915"/>
      <c r="E162" s="915"/>
      <c r="F162" s="915"/>
      <c r="G162" s="915"/>
      <c r="H162" s="915"/>
      <c r="I162" s="916"/>
      <c r="J162" s="917" t="s">
        <v>68</v>
      </c>
      <c r="K162" s="918"/>
      <c r="L162" s="918"/>
      <c r="M162" s="918"/>
      <c r="N162" s="918"/>
      <c r="O162" s="918"/>
      <c r="P162" s="918"/>
      <c r="Q162" s="919"/>
      <c r="R162" s="920" t="s">
        <v>69</v>
      </c>
      <c r="S162" s="921"/>
      <c r="T162" s="921"/>
      <c r="U162" s="921"/>
      <c r="V162" s="921"/>
      <c r="W162" s="921"/>
      <c r="X162" s="922"/>
      <c r="Y162" s="75" t="s">
        <v>70</v>
      </c>
      <c r="Z162" s="76"/>
      <c r="AB162" s="853"/>
      <c r="AC162"/>
      <c r="AD162" s="914" t="s">
        <v>585</v>
      </c>
      <c r="AE162" s="915"/>
      <c r="AF162" s="915"/>
      <c r="AG162" s="915"/>
      <c r="AH162" s="915"/>
      <c r="AI162" s="915"/>
      <c r="AJ162" s="916"/>
      <c r="AK162" s="917" t="s">
        <v>68</v>
      </c>
      <c r="AL162" s="918"/>
      <c r="AM162" s="918"/>
      <c r="AN162" s="918"/>
      <c r="AO162" s="918"/>
      <c r="AP162" s="918"/>
      <c r="AQ162" s="918"/>
      <c r="AR162" s="919"/>
      <c r="AS162" s="920" t="s">
        <v>69</v>
      </c>
      <c r="AT162" s="921"/>
      <c r="AU162" s="921"/>
      <c r="AV162" s="921"/>
      <c r="AW162" s="921"/>
      <c r="AX162" s="921"/>
      <c r="AY162" s="922"/>
      <c r="AZ162" s="75" t="s">
        <v>70</v>
      </c>
      <c r="BA162" s="76"/>
    </row>
    <row r="163" spans="1:53" ht="14.25" customHeight="1" thickBot="1" x14ac:dyDescent="0.3">
      <c r="A163" s="853"/>
      <c r="B163" s="44"/>
      <c r="C163" s="909" t="s">
        <v>71</v>
      </c>
      <c r="D163" s="910"/>
      <c r="E163" s="910"/>
      <c r="F163" s="910"/>
      <c r="G163" s="910"/>
      <c r="H163" s="910"/>
      <c r="I163" s="77"/>
      <c r="J163" s="911"/>
      <c r="K163" s="912"/>
      <c r="L163" s="912"/>
      <c r="M163" s="912"/>
      <c r="N163" s="912"/>
      <c r="O163" s="912"/>
      <c r="P163" s="912"/>
      <c r="Q163" s="913"/>
      <c r="R163" s="898" t="s">
        <v>72</v>
      </c>
      <c r="S163" s="899"/>
      <c r="T163" s="810"/>
      <c r="U163" s="810"/>
      <c r="V163" s="810"/>
      <c r="W163" s="810"/>
      <c r="X163" s="811"/>
      <c r="Y163" s="75" t="s">
        <v>73</v>
      </c>
      <c r="Z163" s="78" t="s">
        <v>54</v>
      </c>
      <c r="AB163" s="853"/>
      <c r="AC163" s="44"/>
      <c r="AD163" s="909" t="s">
        <v>71</v>
      </c>
      <c r="AE163" s="910"/>
      <c r="AF163" s="910"/>
      <c r="AG163" s="910"/>
      <c r="AH163" s="910"/>
      <c r="AI163" s="910"/>
      <c r="AJ163" s="77"/>
      <c r="AK163" s="911"/>
      <c r="AL163" s="912"/>
      <c r="AM163" s="912"/>
      <c r="AN163" s="912"/>
      <c r="AO163" s="912"/>
      <c r="AP163" s="912"/>
      <c r="AQ163" s="912"/>
      <c r="AR163" s="913"/>
      <c r="AS163" s="898" t="s">
        <v>72</v>
      </c>
      <c r="AT163" s="899"/>
      <c r="AU163" s="810"/>
      <c r="AV163" s="810"/>
      <c r="AW163" s="810"/>
      <c r="AX163" s="810"/>
      <c r="AY163" s="811"/>
      <c r="AZ163" s="75" t="s">
        <v>73</v>
      </c>
      <c r="BA163" s="78" t="s">
        <v>54</v>
      </c>
    </row>
    <row r="164" spans="1:53" ht="13.5" thickBot="1" x14ac:dyDescent="0.25">
      <c r="A164" s="853"/>
      <c r="B164"/>
      <c r="C164" s="812" t="s">
        <v>74</v>
      </c>
      <c r="D164" s="813"/>
      <c r="E164" s="813"/>
      <c r="F164" s="813"/>
      <c r="G164" s="813"/>
      <c r="H164" s="813"/>
      <c r="I164" s="77"/>
      <c r="J164" s="807"/>
      <c r="K164" s="808"/>
      <c r="L164" s="808"/>
      <c r="M164" s="808"/>
      <c r="N164" s="808"/>
      <c r="O164" s="808"/>
      <c r="P164" s="808"/>
      <c r="Q164" s="809"/>
      <c r="R164" s="898" t="s">
        <v>75</v>
      </c>
      <c r="S164" s="899"/>
      <c r="T164" s="810"/>
      <c r="U164" s="810"/>
      <c r="V164" s="810"/>
      <c r="W164" s="810"/>
      <c r="X164" s="811"/>
      <c r="Y164" s="75" t="s">
        <v>76</v>
      </c>
      <c r="Z164" s="79"/>
      <c r="AB164" s="853"/>
      <c r="AC164"/>
      <c r="AD164" s="812" t="s">
        <v>74</v>
      </c>
      <c r="AE164" s="813"/>
      <c r="AF164" s="813"/>
      <c r="AG164" s="813"/>
      <c r="AH164" s="813"/>
      <c r="AI164" s="813"/>
      <c r="AJ164" s="77"/>
      <c r="AK164" s="807"/>
      <c r="AL164" s="808"/>
      <c r="AM164" s="808"/>
      <c r="AN164" s="808"/>
      <c r="AO164" s="808"/>
      <c r="AP164" s="808"/>
      <c r="AQ164" s="808"/>
      <c r="AR164" s="809"/>
      <c r="AS164" s="898" t="s">
        <v>75</v>
      </c>
      <c r="AT164" s="899"/>
      <c r="AU164" s="810"/>
      <c r="AV164" s="810"/>
      <c r="AW164" s="810"/>
      <c r="AX164" s="810"/>
      <c r="AY164" s="811"/>
      <c r="AZ164" s="75" t="s">
        <v>76</v>
      </c>
      <c r="BA164" s="79"/>
    </row>
    <row r="165" spans="1:53" ht="13.5" thickBot="1" x14ac:dyDescent="0.25">
      <c r="A165" s="853"/>
      <c r="B165"/>
      <c r="C165" s="812" t="s">
        <v>518</v>
      </c>
      <c r="D165" s="813"/>
      <c r="E165" s="813"/>
      <c r="F165" s="813"/>
      <c r="G165" s="813"/>
      <c r="H165" s="813"/>
      <c r="I165" s="77"/>
      <c r="J165" s="814"/>
      <c r="K165" s="815"/>
      <c r="L165" s="815"/>
      <c r="M165" s="815"/>
      <c r="N165" s="815"/>
      <c r="O165" s="815"/>
      <c r="P165" s="815"/>
      <c r="Q165" s="816"/>
      <c r="R165" s="898" t="s">
        <v>77</v>
      </c>
      <c r="S165" s="899"/>
      <c r="T165" s="810"/>
      <c r="U165" s="810"/>
      <c r="V165" s="810"/>
      <c r="W165" s="810"/>
      <c r="X165" s="811"/>
      <c r="Y165" s="75" t="s">
        <v>78</v>
      </c>
      <c r="Z165" s="79"/>
      <c r="AB165" s="853"/>
      <c r="AC165"/>
      <c r="AD165" s="812" t="s">
        <v>518</v>
      </c>
      <c r="AE165" s="813"/>
      <c r="AF165" s="813"/>
      <c r="AG165" s="813"/>
      <c r="AH165" s="813"/>
      <c r="AI165" s="813"/>
      <c r="AJ165" s="77"/>
      <c r="AK165" s="814"/>
      <c r="AL165" s="815"/>
      <c r="AM165" s="815"/>
      <c r="AN165" s="815"/>
      <c r="AO165" s="815"/>
      <c r="AP165" s="815"/>
      <c r="AQ165" s="815"/>
      <c r="AR165" s="816"/>
      <c r="AS165" s="898" t="s">
        <v>77</v>
      </c>
      <c r="AT165" s="899"/>
      <c r="AU165" s="810"/>
      <c r="AV165" s="810"/>
      <c r="AW165" s="810"/>
      <c r="AX165" s="810"/>
      <c r="AY165" s="811"/>
      <c r="AZ165" s="75" t="s">
        <v>78</v>
      </c>
      <c r="BA165" s="79"/>
    </row>
    <row r="166" spans="1:53" ht="13.5" thickBot="1" x14ac:dyDescent="0.25">
      <c r="A166" s="853"/>
      <c r="B166"/>
      <c r="C166" s="812" t="s">
        <v>586</v>
      </c>
      <c r="D166" s="813"/>
      <c r="E166" s="813"/>
      <c r="F166" s="813"/>
      <c r="G166" s="813"/>
      <c r="H166" s="813"/>
      <c r="I166" s="77"/>
      <c r="J166" s="80"/>
      <c r="K166" s="80"/>
      <c r="L166" s="80"/>
      <c r="M166" s="80"/>
      <c r="N166" s="80"/>
      <c r="O166" s="80"/>
      <c r="P166" s="80"/>
      <c r="Q166" s="80"/>
      <c r="R166" s="872" t="s">
        <v>79</v>
      </c>
      <c r="S166" s="873"/>
      <c r="T166" s="874"/>
      <c r="U166" s="874"/>
      <c r="V166" s="874"/>
      <c r="W166" s="874"/>
      <c r="X166" s="875"/>
      <c r="Y166" s="81"/>
      <c r="Z166" s="82"/>
      <c r="AB166" s="853"/>
      <c r="AC166"/>
      <c r="AD166" s="812" t="s">
        <v>586</v>
      </c>
      <c r="AE166" s="813"/>
      <c r="AF166" s="813"/>
      <c r="AG166" s="813"/>
      <c r="AH166" s="813"/>
      <c r="AI166" s="813"/>
      <c r="AJ166" s="77"/>
      <c r="AK166" s="80"/>
      <c r="AL166" s="80"/>
      <c r="AM166" s="80"/>
      <c r="AN166" s="80"/>
      <c r="AO166" s="80"/>
      <c r="AP166" s="80"/>
      <c r="AQ166" s="80"/>
      <c r="AR166" s="80"/>
      <c r="AS166" s="872" t="s">
        <v>79</v>
      </c>
      <c r="AT166" s="873"/>
      <c r="AU166" s="874"/>
      <c r="AV166" s="874"/>
      <c r="AW166" s="874"/>
      <c r="AX166" s="874"/>
      <c r="AY166" s="875"/>
      <c r="AZ166" s="81"/>
      <c r="BA166" s="82"/>
    </row>
    <row r="167" spans="1:53" ht="15" x14ac:dyDescent="0.2">
      <c r="A167" s="904">
        <f>A125+1</f>
        <v>75</v>
      </c>
      <c r="B167"/>
      <c r="C167" s="841" t="s">
        <v>587</v>
      </c>
      <c r="D167" s="813"/>
      <c r="E167" s="813"/>
      <c r="F167" s="813"/>
      <c r="G167" s="813"/>
      <c r="H167" s="813"/>
      <c r="I167" s="77"/>
      <c r="U167" s="45"/>
      <c r="W167" s="781" t="s">
        <v>664</v>
      </c>
      <c r="X167" s="781"/>
      <c r="Y167" s="781"/>
      <c r="Z167" s="781"/>
      <c r="AB167" s="904">
        <f>AB125+1</f>
        <v>78</v>
      </c>
      <c r="AC167"/>
      <c r="AD167" s="841" t="s">
        <v>587</v>
      </c>
      <c r="AE167" s="813"/>
      <c r="AF167" s="813"/>
      <c r="AG167" s="813"/>
      <c r="AH167" s="813"/>
      <c r="AI167" s="813"/>
      <c r="AJ167" s="77"/>
      <c r="AV167" s="45"/>
      <c r="AX167" s="781" t="s">
        <v>665</v>
      </c>
      <c r="AY167" s="781"/>
      <c r="AZ167" s="781"/>
      <c r="BA167" s="781"/>
    </row>
    <row r="168" spans="1:53" ht="13.5" thickBot="1" x14ac:dyDescent="0.25">
      <c r="A168" s="904"/>
      <c r="B168"/>
      <c r="C168" s="804" t="s">
        <v>80</v>
      </c>
      <c r="D168" s="805"/>
      <c r="E168" s="805"/>
      <c r="F168" s="805"/>
      <c r="G168" s="805"/>
      <c r="H168" s="805"/>
      <c r="I168" s="806"/>
      <c r="W168" s="781"/>
      <c r="X168" s="781"/>
      <c r="Y168" s="781"/>
      <c r="Z168" s="781"/>
      <c r="AB168" s="904"/>
      <c r="AC168"/>
      <c r="AD168" s="804" t="s">
        <v>80</v>
      </c>
      <c r="AE168" s="805"/>
      <c r="AF168" s="805"/>
      <c r="AG168" s="805"/>
      <c r="AH168" s="805"/>
      <c r="AI168" s="805"/>
      <c r="AJ168" s="806"/>
      <c r="AX168" s="781"/>
      <c r="AY168" s="781"/>
      <c r="AZ168" s="781"/>
      <c r="BA168" s="781"/>
    </row>
  </sheetData>
  <mergeCells count="668">
    <mergeCell ref="AK148:AS148"/>
    <mergeCell ref="AE152:AE155"/>
    <mergeCell ref="E158:E159"/>
    <mergeCell ref="F158:F159"/>
    <mergeCell ref="G158:R158"/>
    <mergeCell ref="AF158:AF159"/>
    <mergeCell ref="AG158:AG159"/>
    <mergeCell ref="AH158:AS158"/>
    <mergeCell ref="AF152:AF153"/>
    <mergeCell ref="AH152:AS152"/>
    <mergeCell ref="A167:A168"/>
    <mergeCell ref="C167:H167"/>
    <mergeCell ref="AB167:AB168"/>
    <mergeCell ref="AD167:AI167"/>
    <mergeCell ref="C168:I168"/>
    <mergeCell ref="E74:E75"/>
    <mergeCell ref="F74:F75"/>
    <mergeCell ref="G74:U74"/>
    <mergeCell ref="V74:X74"/>
    <mergeCell ref="AF74:AF75"/>
    <mergeCell ref="AH136:AJ136"/>
    <mergeCell ref="AE156:AE160"/>
    <mergeCell ref="AD147:AD151"/>
    <mergeCell ref="AE147:AE151"/>
    <mergeCell ref="AF148:AF149"/>
    <mergeCell ref="AG148:AG149"/>
    <mergeCell ref="AD152:AD155"/>
    <mergeCell ref="A136:A160"/>
    <mergeCell ref="C136:E137"/>
    <mergeCell ref="F136:F137"/>
    <mergeCell ref="G136:I136"/>
    <mergeCell ref="J136:L136"/>
    <mergeCell ref="M136:O136"/>
    <mergeCell ref="C156:C160"/>
    <mergeCell ref="AS166:AT166"/>
    <mergeCell ref="AU166:AY166"/>
    <mergeCell ref="AD168:AJ168"/>
    <mergeCell ref="R165:S165"/>
    <mergeCell ref="T165:X165"/>
    <mergeCell ref="AD165:AI165"/>
    <mergeCell ref="AK165:AR165"/>
    <mergeCell ref="C165:H165"/>
    <mergeCell ref="J165:Q165"/>
    <mergeCell ref="C166:H166"/>
    <mergeCell ref="R166:S166"/>
    <mergeCell ref="W167:Z168"/>
    <mergeCell ref="AZ161:BA161"/>
    <mergeCell ref="C162:I162"/>
    <mergeCell ref="J162:Q162"/>
    <mergeCell ref="R162:X162"/>
    <mergeCell ref="AD162:AJ162"/>
    <mergeCell ref="AK162:AR162"/>
    <mergeCell ref="AS162:AY162"/>
    <mergeCell ref="C164:H164"/>
    <mergeCell ref="J164:Q164"/>
    <mergeCell ref="R164:S164"/>
    <mergeCell ref="T164:X164"/>
    <mergeCell ref="AD164:AI164"/>
    <mergeCell ref="AK164:AR164"/>
    <mergeCell ref="AS164:AT164"/>
    <mergeCell ref="AU164:AY164"/>
    <mergeCell ref="AH32:AP32"/>
    <mergeCell ref="AQ32:AY32"/>
    <mergeCell ref="AH148:AJ148"/>
    <mergeCell ref="A161:A166"/>
    <mergeCell ref="C161:F161"/>
    <mergeCell ref="G161:Q161"/>
    <mergeCell ref="R161:X161"/>
    <mergeCell ref="Y161:Z161"/>
    <mergeCell ref="AB161:AB166"/>
    <mergeCell ref="C163:H163"/>
    <mergeCell ref="J163:Q163"/>
    <mergeCell ref="R163:S163"/>
    <mergeCell ref="T163:X163"/>
    <mergeCell ref="AD161:AG161"/>
    <mergeCell ref="AH161:AR161"/>
    <mergeCell ref="AS161:AY161"/>
    <mergeCell ref="AD163:AI163"/>
    <mergeCell ref="AK163:AR163"/>
    <mergeCell ref="AS163:AT163"/>
    <mergeCell ref="AU163:AY163"/>
    <mergeCell ref="AS165:AT165"/>
    <mergeCell ref="AU165:AY165"/>
    <mergeCell ref="T166:X166"/>
    <mergeCell ref="AD166:AI166"/>
    <mergeCell ref="AK136:AM136"/>
    <mergeCell ref="AN136:AP136"/>
    <mergeCell ref="AQ136:AS136"/>
    <mergeCell ref="AT136:AV136"/>
    <mergeCell ref="AW136:AY136"/>
    <mergeCell ref="AZ137:BA137"/>
    <mergeCell ref="C138:C146"/>
    <mergeCell ref="D138:D146"/>
    <mergeCell ref="AD138:AD146"/>
    <mergeCell ref="AE138:AE146"/>
    <mergeCell ref="E139:E140"/>
    <mergeCell ref="F139:F140"/>
    <mergeCell ref="G139:R139"/>
    <mergeCell ref="AF139:AF140"/>
    <mergeCell ref="AG139:AG140"/>
    <mergeCell ref="AH139:AS139"/>
    <mergeCell ref="S136:U136"/>
    <mergeCell ref="V136:X136"/>
    <mergeCell ref="AB136:AB160"/>
    <mergeCell ref="AD136:AF137"/>
    <mergeCell ref="AG136:AG137"/>
    <mergeCell ref="Y137:Z137"/>
    <mergeCell ref="AG152:AG153"/>
    <mergeCell ref="AD156:AD160"/>
    <mergeCell ref="D156:D160"/>
    <mergeCell ref="P136:R136"/>
    <mergeCell ref="C147:C151"/>
    <mergeCell ref="D147:D151"/>
    <mergeCell ref="E148:E149"/>
    <mergeCell ref="F148:F149"/>
    <mergeCell ref="G148:R148"/>
    <mergeCell ref="C152:C155"/>
    <mergeCell ref="D152:D155"/>
    <mergeCell ref="E152:E153"/>
    <mergeCell ref="F152:F153"/>
    <mergeCell ref="G152:R152"/>
    <mergeCell ref="C132:F132"/>
    <mergeCell ref="G132:X132"/>
    <mergeCell ref="AD132:AG132"/>
    <mergeCell ref="AH132:AY132"/>
    <mergeCell ref="C133:F133"/>
    <mergeCell ref="G133:K133"/>
    <mergeCell ref="AS134:AW134"/>
    <mergeCell ref="AX134:BA135"/>
    <mergeCell ref="C135:F135"/>
    <mergeCell ref="L135:Q135"/>
    <mergeCell ref="R135:V135"/>
    <mergeCell ref="AD135:AG135"/>
    <mergeCell ref="AM135:AR135"/>
    <mergeCell ref="AS135:AW135"/>
    <mergeCell ref="C134:F134"/>
    <mergeCell ref="L134:Q134"/>
    <mergeCell ref="G134:K134"/>
    <mergeCell ref="AH134:AL134"/>
    <mergeCell ref="AN131:AY131"/>
    <mergeCell ref="AZ131:BA131"/>
    <mergeCell ref="A129:A135"/>
    <mergeCell ref="C129:L129"/>
    <mergeCell ref="M129:Y129"/>
    <mergeCell ref="AB129:AB135"/>
    <mergeCell ref="AD129:AM129"/>
    <mergeCell ref="AN129:AZ129"/>
    <mergeCell ref="C130:L130"/>
    <mergeCell ref="M130:X130"/>
    <mergeCell ref="L133:Z133"/>
    <mergeCell ref="AD133:AG133"/>
    <mergeCell ref="AH133:AL133"/>
    <mergeCell ref="AM133:BA133"/>
    <mergeCell ref="AN130:AY130"/>
    <mergeCell ref="AZ130:BA130"/>
    <mergeCell ref="C131:L131"/>
    <mergeCell ref="M131:X131"/>
    <mergeCell ref="Y131:Z131"/>
    <mergeCell ref="AD131:AM131"/>
    <mergeCell ref="R134:V134"/>
    <mergeCell ref="W134:Z135"/>
    <mergeCell ref="AD134:AG134"/>
    <mergeCell ref="AM134:AR134"/>
    <mergeCell ref="T124:X124"/>
    <mergeCell ref="AD124:AI124"/>
    <mergeCell ref="AS124:AT124"/>
    <mergeCell ref="AU124:AY124"/>
    <mergeCell ref="C123:H123"/>
    <mergeCell ref="J123:Q123"/>
    <mergeCell ref="Y130:Z130"/>
    <mergeCell ref="AD130:AM130"/>
    <mergeCell ref="A125:A126"/>
    <mergeCell ref="C125:H125"/>
    <mergeCell ref="AB125:AB126"/>
    <mergeCell ref="AD125:AI125"/>
    <mergeCell ref="C126:I126"/>
    <mergeCell ref="AD126:AJ126"/>
    <mergeCell ref="W125:Z126"/>
    <mergeCell ref="A119:A124"/>
    <mergeCell ref="Y119:Z119"/>
    <mergeCell ref="J122:Q122"/>
    <mergeCell ref="R122:S122"/>
    <mergeCell ref="T122:X122"/>
    <mergeCell ref="AD122:AI122"/>
    <mergeCell ref="AK122:AR122"/>
    <mergeCell ref="R123:S123"/>
    <mergeCell ref="T123:X123"/>
    <mergeCell ref="AZ119:BA119"/>
    <mergeCell ref="C120:I120"/>
    <mergeCell ref="J120:Q120"/>
    <mergeCell ref="R120:X120"/>
    <mergeCell ref="AD120:AJ120"/>
    <mergeCell ref="AK120:AR120"/>
    <mergeCell ref="AS120:AY120"/>
    <mergeCell ref="J121:Q121"/>
    <mergeCell ref="R121:S121"/>
    <mergeCell ref="T121:X121"/>
    <mergeCell ref="AD121:AI121"/>
    <mergeCell ref="AK121:AR121"/>
    <mergeCell ref="AS121:AT121"/>
    <mergeCell ref="AU121:AY121"/>
    <mergeCell ref="AB119:AB124"/>
    <mergeCell ref="AS122:AT122"/>
    <mergeCell ref="AU122:AY122"/>
    <mergeCell ref="AD119:AG119"/>
    <mergeCell ref="AH119:AR119"/>
    <mergeCell ref="AS123:AT123"/>
    <mergeCell ref="AU123:AY123"/>
    <mergeCell ref="C124:H124"/>
    <mergeCell ref="R124:S124"/>
    <mergeCell ref="C122:H122"/>
    <mergeCell ref="AD123:AI123"/>
    <mergeCell ref="AK123:AR123"/>
    <mergeCell ref="C121:H121"/>
    <mergeCell ref="AZ95:BA95"/>
    <mergeCell ref="C96:C104"/>
    <mergeCell ref="D96:D104"/>
    <mergeCell ref="AD96:AD104"/>
    <mergeCell ref="AE96:AE104"/>
    <mergeCell ref="E97:E98"/>
    <mergeCell ref="F97:F98"/>
    <mergeCell ref="G97:I97"/>
    <mergeCell ref="J97:X97"/>
    <mergeCell ref="AF97:AF98"/>
    <mergeCell ref="AH97:AJ97"/>
    <mergeCell ref="AK97:AY97"/>
    <mergeCell ref="AB94:AB118"/>
    <mergeCell ref="AD94:AF95"/>
    <mergeCell ref="AG94:AG95"/>
    <mergeCell ref="Y95:Z95"/>
    <mergeCell ref="AG97:AG98"/>
    <mergeCell ref="AF106:AF107"/>
    <mergeCell ref="AG106:AG107"/>
    <mergeCell ref="AS119:AY119"/>
    <mergeCell ref="C119:F119"/>
    <mergeCell ref="G119:Q119"/>
    <mergeCell ref="R119:X119"/>
    <mergeCell ref="AH94:AJ94"/>
    <mergeCell ref="F116:F117"/>
    <mergeCell ref="AH116:AV116"/>
    <mergeCell ref="AW116:AY116"/>
    <mergeCell ref="AE105:AE109"/>
    <mergeCell ref="AH106:AJ106"/>
    <mergeCell ref="AD110:AD113"/>
    <mergeCell ref="AE110:AE113"/>
    <mergeCell ref="AF110:AF111"/>
    <mergeCell ref="AG110:AG111"/>
    <mergeCell ref="AH110:AY110"/>
    <mergeCell ref="AN94:AP94"/>
    <mergeCell ref="AQ94:AS94"/>
    <mergeCell ref="AT94:AV94"/>
    <mergeCell ref="AW94:AY94"/>
    <mergeCell ref="AD114:AD118"/>
    <mergeCell ref="AE114:AE118"/>
    <mergeCell ref="AK94:AM94"/>
    <mergeCell ref="AD105:AD109"/>
    <mergeCell ref="A94:A118"/>
    <mergeCell ref="C94:E95"/>
    <mergeCell ref="F94:F95"/>
    <mergeCell ref="G94:I94"/>
    <mergeCell ref="J94:L94"/>
    <mergeCell ref="M94:O94"/>
    <mergeCell ref="P94:R94"/>
    <mergeCell ref="S94:U94"/>
    <mergeCell ref="V94:X94"/>
    <mergeCell ref="C105:C109"/>
    <mergeCell ref="D105:D109"/>
    <mergeCell ref="E106:E107"/>
    <mergeCell ref="F106:F107"/>
    <mergeCell ref="G106:I106"/>
    <mergeCell ref="J106:X106"/>
    <mergeCell ref="C110:C113"/>
    <mergeCell ref="D110:D113"/>
    <mergeCell ref="E110:E111"/>
    <mergeCell ref="F110:F111"/>
    <mergeCell ref="G110:X110"/>
    <mergeCell ref="C114:C118"/>
    <mergeCell ref="D114:D118"/>
    <mergeCell ref="G116:U116"/>
    <mergeCell ref="E116:E117"/>
    <mergeCell ref="C90:F90"/>
    <mergeCell ref="G90:X90"/>
    <mergeCell ref="AD90:AG90"/>
    <mergeCell ref="AH90:AY90"/>
    <mergeCell ref="C91:F91"/>
    <mergeCell ref="G91:K91"/>
    <mergeCell ref="AS92:AW92"/>
    <mergeCell ref="AX92:BA93"/>
    <mergeCell ref="C93:F93"/>
    <mergeCell ref="L93:Q93"/>
    <mergeCell ref="R93:V93"/>
    <mergeCell ref="AD93:AG93"/>
    <mergeCell ref="AM93:AR93"/>
    <mergeCell ref="AS93:AW93"/>
    <mergeCell ref="C92:F92"/>
    <mergeCell ref="L92:Q92"/>
    <mergeCell ref="G92:K92"/>
    <mergeCell ref="AH92:AL92"/>
    <mergeCell ref="AN89:AY89"/>
    <mergeCell ref="AZ89:BA89"/>
    <mergeCell ref="A87:A93"/>
    <mergeCell ref="C87:L87"/>
    <mergeCell ref="M87:Y87"/>
    <mergeCell ref="AB87:AB93"/>
    <mergeCell ref="AD87:AM87"/>
    <mergeCell ref="AN87:AZ87"/>
    <mergeCell ref="C88:L88"/>
    <mergeCell ref="M88:X88"/>
    <mergeCell ref="L91:Z91"/>
    <mergeCell ref="AD91:AG91"/>
    <mergeCell ref="AH91:AL91"/>
    <mergeCell ref="AM91:BA91"/>
    <mergeCell ref="AN88:AY88"/>
    <mergeCell ref="AZ88:BA88"/>
    <mergeCell ref="C89:L89"/>
    <mergeCell ref="M89:X89"/>
    <mergeCell ref="Y89:Z89"/>
    <mergeCell ref="AD89:AM89"/>
    <mergeCell ref="R92:V92"/>
    <mergeCell ref="W92:Z93"/>
    <mergeCell ref="AD92:AG92"/>
    <mergeCell ref="AM92:AR92"/>
    <mergeCell ref="Y88:Z88"/>
    <mergeCell ref="AD88:AM88"/>
    <mergeCell ref="C81:H81"/>
    <mergeCell ref="J81:Q81"/>
    <mergeCell ref="A83:A84"/>
    <mergeCell ref="C83:H83"/>
    <mergeCell ref="AB83:AB84"/>
    <mergeCell ref="AD83:AI83"/>
    <mergeCell ref="C84:I84"/>
    <mergeCell ref="AD84:AJ84"/>
    <mergeCell ref="A77:A82"/>
    <mergeCell ref="C77:F77"/>
    <mergeCell ref="G77:Q77"/>
    <mergeCell ref="R77:X77"/>
    <mergeCell ref="Y77:Z77"/>
    <mergeCell ref="C79:H79"/>
    <mergeCell ref="J79:Q79"/>
    <mergeCell ref="R79:S79"/>
    <mergeCell ref="T79:X79"/>
    <mergeCell ref="C78:I78"/>
    <mergeCell ref="J78:Q78"/>
    <mergeCell ref="R78:X78"/>
    <mergeCell ref="W83:Z84"/>
    <mergeCell ref="AD77:AG77"/>
    <mergeCell ref="AS80:AT80"/>
    <mergeCell ref="AU80:AY80"/>
    <mergeCell ref="AS81:AT81"/>
    <mergeCell ref="AU81:AY81"/>
    <mergeCell ref="C82:H82"/>
    <mergeCell ref="R82:S82"/>
    <mergeCell ref="T82:X82"/>
    <mergeCell ref="AD82:AI82"/>
    <mergeCell ref="AS82:AT82"/>
    <mergeCell ref="AU82:AY82"/>
    <mergeCell ref="C80:H80"/>
    <mergeCell ref="J80:Q80"/>
    <mergeCell ref="R80:S80"/>
    <mergeCell ref="T80:X80"/>
    <mergeCell ref="AD80:AI80"/>
    <mergeCell ref="AK80:AR80"/>
    <mergeCell ref="R81:S81"/>
    <mergeCell ref="T81:X81"/>
    <mergeCell ref="AD81:AI81"/>
    <mergeCell ref="AK81:AR81"/>
    <mergeCell ref="AB77:AB82"/>
    <mergeCell ref="V68:X68"/>
    <mergeCell ref="F55:F56"/>
    <mergeCell ref="G55:X55"/>
    <mergeCell ref="C72:C76"/>
    <mergeCell ref="D72:D76"/>
    <mergeCell ref="E68:E69"/>
    <mergeCell ref="D68:D71"/>
    <mergeCell ref="AS79:AT79"/>
    <mergeCell ref="AU79:AY79"/>
    <mergeCell ref="AK79:AR79"/>
    <mergeCell ref="AH77:AR77"/>
    <mergeCell ref="AS77:AY77"/>
    <mergeCell ref="C51:F51"/>
    <mergeCell ref="L51:Q51"/>
    <mergeCell ref="R51:V51"/>
    <mergeCell ref="AD51:AG51"/>
    <mergeCell ref="AM51:AR51"/>
    <mergeCell ref="AS51:AW51"/>
    <mergeCell ref="C50:F50"/>
    <mergeCell ref="AH50:AL50"/>
    <mergeCell ref="A52:A76"/>
    <mergeCell ref="C52:E53"/>
    <mergeCell ref="F52:F53"/>
    <mergeCell ref="G52:I52"/>
    <mergeCell ref="J52:L52"/>
    <mergeCell ref="M52:O52"/>
    <mergeCell ref="D63:D67"/>
    <mergeCell ref="C63:C67"/>
    <mergeCell ref="C68:C71"/>
    <mergeCell ref="E64:E65"/>
    <mergeCell ref="F64:F65"/>
    <mergeCell ref="G64:X64"/>
    <mergeCell ref="C54:C62"/>
    <mergeCell ref="D54:D62"/>
    <mergeCell ref="E55:E56"/>
    <mergeCell ref="F68:F69"/>
    <mergeCell ref="G50:K50"/>
    <mergeCell ref="AF68:AF69"/>
    <mergeCell ref="AT52:AV52"/>
    <mergeCell ref="AW52:AY52"/>
    <mergeCell ref="P52:R52"/>
    <mergeCell ref="S52:U52"/>
    <mergeCell ref="V52:X52"/>
    <mergeCell ref="AB52:AB76"/>
    <mergeCell ref="AD52:AF53"/>
    <mergeCell ref="AG52:AG53"/>
    <mergeCell ref="Y53:Z53"/>
    <mergeCell ref="AG68:AG69"/>
    <mergeCell ref="AF55:AF56"/>
    <mergeCell ref="AG55:AG56"/>
    <mergeCell ref="AH52:AJ52"/>
    <mergeCell ref="AE68:AE71"/>
    <mergeCell ref="AH55:AY55"/>
    <mergeCell ref="AD63:AD67"/>
    <mergeCell ref="AE63:AE67"/>
    <mergeCell ref="AF64:AF65"/>
    <mergeCell ref="AG64:AG65"/>
    <mergeCell ref="AS50:AW50"/>
    <mergeCell ref="AX50:BA51"/>
    <mergeCell ref="G68:U68"/>
    <mergeCell ref="AX41:BA42"/>
    <mergeCell ref="A45:A51"/>
    <mergeCell ref="C45:L45"/>
    <mergeCell ref="M45:Y45"/>
    <mergeCell ref="AB45:AB51"/>
    <mergeCell ref="C46:L46"/>
    <mergeCell ref="M46:X46"/>
    <mergeCell ref="L49:Z49"/>
    <mergeCell ref="G49:K49"/>
    <mergeCell ref="AN46:AY46"/>
    <mergeCell ref="C47:L47"/>
    <mergeCell ref="M47:X47"/>
    <mergeCell ref="Y47:Z47"/>
    <mergeCell ref="AD47:AM47"/>
    <mergeCell ref="L50:Q50"/>
    <mergeCell ref="R50:V50"/>
    <mergeCell ref="W50:Z51"/>
    <mergeCell ref="AD50:AG50"/>
    <mergeCell ref="AM50:AR50"/>
    <mergeCell ref="C48:F48"/>
    <mergeCell ref="G48:X48"/>
    <mergeCell ref="AD48:AG48"/>
    <mergeCell ref="AH48:AY48"/>
    <mergeCell ref="C49:F49"/>
    <mergeCell ref="AD39:AI39"/>
    <mergeCell ref="AK39:AR39"/>
    <mergeCell ref="C39:H39"/>
    <mergeCell ref="J39:Q39"/>
    <mergeCell ref="A41:A42"/>
    <mergeCell ref="C41:H41"/>
    <mergeCell ref="AB41:AB42"/>
    <mergeCell ref="AD41:AI41"/>
    <mergeCell ref="C42:I42"/>
    <mergeCell ref="AD42:AJ42"/>
    <mergeCell ref="C40:H40"/>
    <mergeCell ref="R40:S40"/>
    <mergeCell ref="W41:Z42"/>
    <mergeCell ref="AZ35:BA35"/>
    <mergeCell ref="C36:I36"/>
    <mergeCell ref="J36:Q36"/>
    <mergeCell ref="R36:X36"/>
    <mergeCell ref="AD36:AJ36"/>
    <mergeCell ref="AK36:AR36"/>
    <mergeCell ref="AS36:AY36"/>
    <mergeCell ref="AD35:AG35"/>
    <mergeCell ref="AB35:AB40"/>
    <mergeCell ref="R38:S38"/>
    <mergeCell ref="T38:X38"/>
    <mergeCell ref="AD38:AI38"/>
    <mergeCell ref="AK38:AR38"/>
    <mergeCell ref="AS37:AT37"/>
    <mergeCell ref="AU37:AY37"/>
    <mergeCell ref="AS38:AT38"/>
    <mergeCell ref="AU38:AY38"/>
    <mergeCell ref="AS39:AT39"/>
    <mergeCell ref="AU39:AY39"/>
    <mergeCell ref="T40:X40"/>
    <mergeCell ref="AD40:AI40"/>
    <mergeCell ref="AS40:AT40"/>
    <mergeCell ref="AU40:AY40"/>
    <mergeCell ref="R39:S39"/>
    <mergeCell ref="AH26:AM26"/>
    <mergeCell ref="AN26:AS26"/>
    <mergeCell ref="AT26:AY26"/>
    <mergeCell ref="V116:X116"/>
    <mergeCell ref="A35:A40"/>
    <mergeCell ref="C35:F35"/>
    <mergeCell ref="G35:Q35"/>
    <mergeCell ref="R35:X35"/>
    <mergeCell ref="Y35:Z35"/>
    <mergeCell ref="C38:H38"/>
    <mergeCell ref="J38:Q38"/>
    <mergeCell ref="C30:C34"/>
    <mergeCell ref="D30:D34"/>
    <mergeCell ref="AD30:AD34"/>
    <mergeCell ref="AE30:AE34"/>
    <mergeCell ref="C37:H37"/>
    <mergeCell ref="J37:Q37"/>
    <mergeCell ref="R37:S37"/>
    <mergeCell ref="T37:X37"/>
    <mergeCell ref="AH35:AR35"/>
    <mergeCell ref="AD37:AI37"/>
    <mergeCell ref="AK37:AR37"/>
    <mergeCell ref="AS35:AY35"/>
    <mergeCell ref="T39:X39"/>
    <mergeCell ref="AH12:AP12"/>
    <mergeCell ref="AH20:AP20"/>
    <mergeCell ref="AQ20:AY20"/>
    <mergeCell ref="E22:E23"/>
    <mergeCell ref="F22:F23"/>
    <mergeCell ref="AF22:AF23"/>
    <mergeCell ref="AG22:AG23"/>
    <mergeCell ref="AQ22:AV22"/>
    <mergeCell ref="AW22:AY22"/>
    <mergeCell ref="G20:O20"/>
    <mergeCell ref="P20:X20"/>
    <mergeCell ref="AB8:AB34"/>
    <mergeCell ref="AD8:AF9"/>
    <mergeCell ref="AG8:AG9"/>
    <mergeCell ref="Y9:Z9"/>
    <mergeCell ref="AG12:AG13"/>
    <mergeCell ref="AF26:AF27"/>
    <mergeCell ref="AG26:AG27"/>
    <mergeCell ref="AF32:AF33"/>
    <mergeCell ref="AG32:AG33"/>
    <mergeCell ref="AF20:AF21"/>
    <mergeCell ref="AG20:AG21"/>
    <mergeCell ref="AD26:AD29"/>
    <mergeCell ref="AE26:AE29"/>
    <mergeCell ref="AN8:AP8"/>
    <mergeCell ref="AQ8:AS8"/>
    <mergeCell ref="AT8:AV8"/>
    <mergeCell ref="AW8:AY8"/>
    <mergeCell ref="AZ9:BA9"/>
    <mergeCell ref="C10:C19"/>
    <mergeCell ref="D10:D19"/>
    <mergeCell ref="AD10:AD19"/>
    <mergeCell ref="AE10:AE19"/>
    <mergeCell ref="E12:E13"/>
    <mergeCell ref="F12:F13"/>
    <mergeCell ref="G12:O12"/>
    <mergeCell ref="P12:X12"/>
    <mergeCell ref="AF12:AF13"/>
    <mergeCell ref="AQ12:AY12"/>
    <mergeCell ref="E14:E15"/>
    <mergeCell ref="F14:F15"/>
    <mergeCell ref="J14:L14"/>
    <mergeCell ref="M14:X14"/>
    <mergeCell ref="AF14:AF15"/>
    <mergeCell ref="AG14:AG15"/>
    <mergeCell ref="AK14:AM14"/>
    <mergeCell ref="AN14:AY14"/>
    <mergeCell ref="S8:U8"/>
    <mergeCell ref="A8:A34"/>
    <mergeCell ref="C8:E9"/>
    <mergeCell ref="F8:F9"/>
    <mergeCell ref="G8:I8"/>
    <mergeCell ref="J8:L8"/>
    <mergeCell ref="M8:O8"/>
    <mergeCell ref="C20:C25"/>
    <mergeCell ref="D20:D25"/>
    <mergeCell ref="E20:E21"/>
    <mergeCell ref="F20:F21"/>
    <mergeCell ref="C26:C29"/>
    <mergeCell ref="D26:D29"/>
    <mergeCell ref="E26:E27"/>
    <mergeCell ref="F26:F27"/>
    <mergeCell ref="G26:L26"/>
    <mergeCell ref="M26:R26"/>
    <mergeCell ref="P8:R8"/>
    <mergeCell ref="P22:X22"/>
    <mergeCell ref="S26:X26"/>
    <mergeCell ref="V8:X8"/>
    <mergeCell ref="E32:E33"/>
    <mergeCell ref="F32:F33"/>
    <mergeCell ref="G32:O32"/>
    <mergeCell ref="P32:X32"/>
    <mergeCell ref="AM5:BA5"/>
    <mergeCell ref="L6:Q6"/>
    <mergeCell ref="R6:V6"/>
    <mergeCell ref="W6:Z7"/>
    <mergeCell ref="AD6:AG6"/>
    <mergeCell ref="G6:K6"/>
    <mergeCell ref="C4:F4"/>
    <mergeCell ref="G4:X4"/>
    <mergeCell ref="AD4:AG4"/>
    <mergeCell ref="AM6:AR6"/>
    <mergeCell ref="AS6:AW6"/>
    <mergeCell ref="AX6:BA7"/>
    <mergeCell ref="C7:F7"/>
    <mergeCell ref="L7:Q7"/>
    <mergeCell ref="R7:V7"/>
    <mergeCell ref="AD7:AG7"/>
    <mergeCell ref="AM7:AR7"/>
    <mergeCell ref="AS7:AW7"/>
    <mergeCell ref="C6:F6"/>
    <mergeCell ref="AH6:AL6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AN2:AY2"/>
    <mergeCell ref="AZ2:BA2"/>
    <mergeCell ref="C3:L3"/>
    <mergeCell ref="M3:X3"/>
    <mergeCell ref="Y3:Z3"/>
    <mergeCell ref="AD3:AM3"/>
    <mergeCell ref="AN3:AY3"/>
    <mergeCell ref="AZ3:BA3"/>
    <mergeCell ref="AH4:AY4"/>
    <mergeCell ref="C5:F5"/>
    <mergeCell ref="G5:K5"/>
    <mergeCell ref="L5:Z5"/>
    <mergeCell ref="AD5:AG5"/>
    <mergeCell ref="AH5:AL5"/>
    <mergeCell ref="AH8:AJ8"/>
    <mergeCell ref="AK8:AM8"/>
    <mergeCell ref="AD20:AD25"/>
    <mergeCell ref="AE20:AE25"/>
    <mergeCell ref="AX167:BA168"/>
    <mergeCell ref="AX125:BA126"/>
    <mergeCell ref="AX83:BA84"/>
    <mergeCell ref="Y46:Z46"/>
    <mergeCell ref="AD46:AM46"/>
    <mergeCell ref="AN47:AY47"/>
    <mergeCell ref="AF116:AF117"/>
    <mergeCell ref="AG116:AG117"/>
    <mergeCell ref="AD49:AG49"/>
    <mergeCell ref="AK106:AY106"/>
    <mergeCell ref="AZ46:BA46"/>
    <mergeCell ref="AZ47:BA47"/>
    <mergeCell ref="AK52:AM52"/>
    <mergeCell ref="AN52:AP52"/>
    <mergeCell ref="AQ52:AS52"/>
    <mergeCell ref="AH64:AY64"/>
    <mergeCell ref="AZ53:BA53"/>
    <mergeCell ref="AD54:AD62"/>
    <mergeCell ref="AE54:AE62"/>
    <mergeCell ref="AD68:AD71"/>
    <mergeCell ref="AZ77:BA77"/>
    <mergeCell ref="AD78:AJ78"/>
    <mergeCell ref="AK78:AR78"/>
    <mergeCell ref="AS78:AY78"/>
    <mergeCell ref="AD79:AI79"/>
    <mergeCell ref="AD45:AM45"/>
    <mergeCell ref="AN45:AZ45"/>
    <mergeCell ref="AH49:AL49"/>
    <mergeCell ref="AM49:BA49"/>
    <mergeCell ref="AH68:AV68"/>
    <mergeCell ref="AW68:AY68"/>
    <mergeCell ref="AD72:AD76"/>
    <mergeCell ref="AE72:AE76"/>
    <mergeCell ref="AW74:AY74"/>
    <mergeCell ref="AH74:AV74"/>
    <mergeCell ref="AG74:AG75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43" max="16383" man="1"/>
    <brk id="85" max="16383" man="1"/>
    <brk id="127" max="16383" man="1"/>
  </rowBreaks>
  <colBreaks count="1" manualBreakCount="1">
    <brk id="2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E168"/>
  <sheetViews>
    <sheetView view="pageBreakPreview" topLeftCell="P1" zoomScale="89" zoomScaleNormal="70" zoomScaleSheetLayoutView="89" zoomScalePageLayoutView="70" workbookViewId="0">
      <selection activeCell="AG8" sqref="AG8:AG9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style="588" customWidth="1"/>
    <col min="6" max="6" width="38.7109375" customWidth="1"/>
    <col min="7" max="7" width="8.140625" customWidth="1"/>
    <col min="8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style="588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1057" t="s">
        <v>607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1057" t="s">
        <v>607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7.100000000000001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12:28</v>
      </c>
      <c r="H10" s="99" t="str">
        <f>TEXT((TIME(0,LEFT('JUGEND-DOSB 2020'!F7,FIND(":",'JUGEND-DOSB 2020'!F7)-1),RIGHT('JUGEND-DOSB 2020'!F7,2)))*$BC$10,"[mm]:ss")</f>
        <v>11:00</v>
      </c>
      <c r="I10" s="100" t="str">
        <f>TEXT((TIME(0,LEFT('JUGEND-DOSB 2020'!G7,FIND(":",'JUGEND-DOSB 2020'!G7)-1),RIGHT('JUGEND-DOSB 2020'!G7,2)))*$BC$10,"[mm]:ss")</f>
        <v>09:21</v>
      </c>
      <c r="J10" s="108" t="str">
        <f>TEXT((TIME(0,LEFT('JUGEND-DOSB 2020'!H7,FIND(":",'JUGEND-DOSB 2020'!H7)-1),RIGHT('JUGEND-DOSB 2020'!H7,2)))*$BC$10,"[mm]:ss")</f>
        <v>12:17</v>
      </c>
      <c r="K10" s="99" t="str">
        <f>TEXT((TIME(0,LEFT('JUGEND-DOSB 2020'!I7,FIND(":",'JUGEND-DOSB 2020'!I7)-1),RIGHT('JUGEND-DOSB 2020'!I7,2)))*$BC$10,"[mm]:ss")</f>
        <v>10:38</v>
      </c>
      <c r="L10" s="100" t="str">
        <f>TEXT((TIME(0,LEFT('JUGEND-DOSB 2020'!J7,FIND(":",'JUGEND-DOSB 2020'!J7)-1),RIGHT('JUGEND-DOSB 2020'!J7,2)))*$BC$10,"[mm]:ss")</f>
        <v>09:10</v>
      </c>
      <c r="M10" s="108" t="str">
        <f>TEXT((TIME(0,LEFT('JUGEND-DOSB 2020'!K7,FIND(":",'JUGEND-DOSB 2020'!K7)-1),RIGHT('JUGEND-DOSB 2020'!K7,2)))*$BC$10,"[mm]:ss")</f>
        <v>11:44</v>
      </c>
      <c r="N10" s="99" t="str">
        <f>TEXT((TIME(0,LEFT('JUGEND-DOSB 2020'!L7,FIND(":",'JUGEND-DOSB 2020'!L7)-1),RIGHT('JUGEND-DOSB 2020'!L7,2)))*$BC$10,"[mm]:ss")</f>
        <v>10:16</v>
      </c>
      <c r="O10" s="100" t="str">
        <f>TEXT((TIME(0,LEFT('JUGEND-DOSB 2020'!M7,FIND(":",'JUGEND-DOSB 2020'!M7)-1),RIGHT('JUGEND-DOSB 2020'!M7,2)))*$BC$10,"[mm]:ss")</f>
        <v>08:48</v>
      </c>
      <c r="P10" s="108" t="str">
        <f>TEXT((TIME(0,LEFT('JUGEND-DOSB 2020'!N7,FIND(":",'JUGEND-DOSB 2020'!N7)-1),RIGHT('JUGEND-DOSB 2020'!N7,2)))*$BC$10,"[mm]:ss")</f>
        <v>11:22</v>
      </c>
      <c r="Q10" s="99" t="str">
        <f>TEXT((TIME(0,LEFT('JUGEND-DOSB 2020'!O7,FIND(":",'JUGEND-DOSB 2020'!O7)-1),RIGHT('JUGEND-DOSB 2020'!O7,2)))*$BC$10,"[mm]:ss")</f>
        <v>09:43</v>
      </c>
      <c r="R10" s="100" t="str">
        <f>TEXT((TIME(0,LEFT('JUGEND-DOSB 2020'!P7,FIND(":",'JUGEND-DOSB 2020'!P7)-1),RIGHT('JUGEND-DOSB 2020'!P7,2)))*$BC$10,"[mm]:ss")</f>
        <v>08:15</v>
      </c>
      <c r="S10" s="108" t="str">
        <f>TEXT((TIME(0,LEFT('JUGEND-DOSB 2020'!Q7,FIND(":",'JUGEND-DOSB 2020'!Q7)-1),RIGHT('JUGEND-DOSB 2020'!Q7,2)))*$BC$10,"[mm]:ss")</f>
        <v>11:00</v>
      </c>
      <c r="T10" s="99" t="str">
        <f>TEXT((TIME(0,LEFT('JUGEND-DOSB 2020'!R7,FIND(":",'JUGEND-DOSB 2020'!R7)-1),RIGHT('JUGEND-DOSB 2020'!R7,2)))*$BC$10,"[mm]:ss")</f>
        <v>09:32</v>
      </c>
      <c r="U10" s="100" t="str">
        <f>TEXT((TIME(0,LEFT('JUGEND-DOSB 2020'!S7,FIND(":",'JUGEND-DOSB 2020'!S7)-1),RIGHT('JUGEND-DOSB 2020'!S7,2)))*$BC$10,"[mm]:ss")</f>
        <v>07:53</v>
      </c>
      <c r="V10" s="108" t="str">
        <f>TEXT((TIME(0,LEFT('JUGEND-DOSB 2020'!T7,FIND(":",'JUGEND-DOSB 2020'!T7)-1),RIGHT('JUGEND-DOSB 2020'!T7,2)))*$BC$10,"[mm]:ss")</f>
        <v>10:38</v>
      </c>
      <c r="W10" s="99" t="str">
        <f>TEXT((TIME(0,LEFT('JUGEND-DOSB 2020'!U7,FIND(":",'JUGEND-DOSB 2020'!U7)-1),RIGHT('JUGEND-DOSB 2020'!U7,2)))*$BC$10,"[mm]:ss")</f>
        <v>08:59</v>
      </c>
      <c r="X10" s="100" t="str">
        <f>TEXT((TIME(0,LEFT('JUGEND-DOSB 2020'!V7,FIND(":",'JUGEND-DOSB 2020'!V7)-1),RIGHT('JUGEND-DOSB 2020'!V7,2)))*$BC$10,"[mm]:ss")</f>
        <v>07:31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12:28</v>
      </c>
      <c r="AI10" s="99" t="str">
        <f>TEXT((TIME(0,LEFT('JUGEND-DOSB 2020'!F38,FIND(":",'JUGEND-DOSB 2020'!F38)-1),RIGHT('JUGEND-DOSB 2020'!F38,2)))*$BC$10,"[mm]:ss")</f>
        <v>11:00</v>
      </c>
      <c r="AJ10" s="100" t="str">
        <f>TEXT((TIME(0,LEFT('JUGEND-DOSB 2020'!G38,FIND(":",'JUGEND-DOSB 2020'!G38)-1),RIGHT('JUGEND-DOSB 2020'!G38,2)))*$BC$10,"[mm]:ss")</f>
        <v>09:21</v>
      </c>
      <c r="AK10" s="108" t="str">
        <f>TEXT((TIME(0,LEFT('JUGEND-DOSB 2020'!H38,FIND(":",'JUGEND-DOSB 2020'!H38)-1),RIGHT('JUGEND-DOSB 2020'!H38,2)))*$BC$10,"[mm]:ss")</f>
        <v>11:55</v>
      </c>
      <c r="AL10" s="99" t="str">
        <f>TEXT((TIME(0,LEFT('JUGEND-DOSB 2020'!I38,FIND(":",'JUGEND-DOSB 2020'!I38)-1),RIGHT('JUGEND-DOSB 2020'!I38,2)))*$BC$10,"[mm]:ss")</f>
        <v>10:16</v>
      </c>
      <c r="AM10" s="100" t="str">
        <f>TEXT((TIME(0,LEFT('JUGEND-DOSB 2020'!J38,FIND(":",'JUGEND-DOSB 2020'!J38)-1),RIGHT('JUGEND-DOSB 2020'!J38,2)))*$BC$10,"[mm]:ss")</f>
        <v>08:37</v>
      </c>
      <c r="AN10" s="108" t="str">
        <f>TEXT((TIME(0,LEFT('JUGEND-DOSB 2020'!K38,FIND(":",'JUGEND-DOSB 2020'!K38)-1),RIGHT('JUGEND-DOSB 2020'!K38,2)))*$BC$10,"[mm]:ss")</f>
        <v>11:11</v>
      </c>
      <c r="AO10" s="99" t="str">
        <f>TEXT((TIME(0,LEFT('JUGEND-DOSB 2020'!L38,FIND(":",'JUGEND-DOSB 2020'!L38)-1),RIGHT('JUGEND-DOSB 2020'!L38,2)))*$BC$10,"[mm]:ss")</f>
        <v>09:32</v>
      </c>
      <c r="AP10" s="100" t="str">
        <f>TEXT((TIME(0,LEFT('JUGEND-DOSB 2020'!M38,FIND(":",'JUGEND-DOSB 2020'!M38)-1),RIGHT('JUGEND-DOSB 2020'!M38,2)))*$BC$10,"[mm]:ss")</f>
        <v>07:53</v>
      </c>
      <c r="AQ10" s="108" t="str">
        <f>TEXT((TIME(0,LEFT('JUGEND-DOSB 2020'!N38,FIND(":",'JUGEND-DOSB 2020'!N38)-1),RIGHT('JUGEND-DOSB 2020'!N38,2)))*$BC$10,"[mm]:ss")</f>
        <v>10:27</v>
      </c>
      <c r="AR10" s="99" t="str">
        <f>TEXT((TIME(0,LEFT('JUGEND-DOSB 2020'!O38,FIND(":",'JUGEND-DOSB 2020'!O38)-1),RIGHT('JUGEND-DOSB 2020'!O38,2)))*$BC$10,"[mm]:ss")</f>
        <v>08:48</v>
      </c>
      <c r="AS10" s="100" t="str">
        <f>TEXT((TIME(0,LEFT('JUGEND-DOSB 2020'!P38,FIND(":",'JUGEND-DOSB 2020'!P38)-1),RIGHT('JUGEND-DOSB 2020'!P38,2)))*$BC$10,"[mm]:ss")</f>
        <v>07:09</v>
      </c>
      <c r="AT10" s="108" t="str">
        <f>TEXT((TIME(0,LEFT('JUGEND-DOSB 2020'!Q38,FIND(":",'JUGEND-DOSB 2020'!Q38)-1),RIGHT('JUGEND-DOSB 2020'!Q38,2)))*$BC$10,"[mm]:ss")</f>
        <v>09:32</v>
      </c>
      <c r="AU10" s="99" t="str">
        <f>TEXT((TIME(0,LEFT('JUGEND-DOSB 2020'!R38,FIND(":",'JUGEND-DOSB 2020'!R38)-1),RIGHT('JUGEND-DOSB 2020'!R38,2)))*$BC$10,"[mm]:ss")</f>
        <v>08:04</v>
      </c>
      <c r="AV10" s="640" t="str">
        <f>TEXT((TIME(0,LEFT('JUGEND-DOSB 2020'!S38,FIND(":",'JUGEND-DOSB 2020'!S38)-1),RIGHT('JUGEND-DOSB 2020'!S38,2)))*$BC$10,"[mm]:ss")</f>
        <v>06:36</v>
      </c>
      <c r="AW10" s="641" t="str">
        <f>TEXT((TIME(0,LEFT('JUGEND-DOSB 2020'!T38,FIND(":",'JUGEND-DOSB 2020'!T38)-1),RIGHT('JUGEND-DOSB 2020'!T38,2)))*$BC$10,"[mm]:ss")</f>
        <v>08:59</v>
      </c>
      <c r="AX10" s="639" t="str">
        <f>TEXT((TIME(0,LEFT('JUGEND-DOSB 2020'!U38,FIND(":",'JUGEND-DOSB 2020'!U38)-1),RIGHT('JUGEND-DOSB 2020'!U38,2)))*$BC$10,"[mm]:ss")</f>
        <v>07:31</v>
      </c>
      <c r="AY10" s="640" t="str">
        <f>TEXT((TIME(0,LEFT('JUGEND-DOSB 2020'!V38,FIND(":",'JUGEND-DOSB 2020'!V38)-1),RIGHT('JUGEND-DOSB 2020'!V38,2)))*$BC$10,"[mm]:ss")</f>
        <v>06:03</v>
      </c>
      <c r="AZ10" s="180"/>
      <c r="BA10" s="181"/>
      <c r="BC10" s="143">
        <v>2.2000000000000002</v>
      </c>
      <c r="BD10" s="5" t="s">
        <v>154</v>
      </c>
    </row>
    <row r="11" spans="1:56" ht="17.100000000000001" customHeight="1" x14ac:dyDescent="0.2">
      <c r="A11" s="902"/>
      <c r="B11"/>
      <c r="C11" s="844"/>
      <c r="D11" s="796"/>
      <c r="E11" s="3" t="s">
        <v>17</v>
      </c>
      <c r="F11" s="58" t="s">
        <v>153</v>
      </c>
      <c r="G11" s="101" t="str">
        <f>TEXT((TIME(0,LEFT('JUGEND-DOSB 2020'!E8,FIND(":",'JUGEND-DOSB 2020'!E8)-1),RIGHT('JUGEND-DOSB 2020'!E8,2)))*$BC$11,"[mm]:ss")</f>
        <v>04:00</v>
      </c>
      <c r="H11" s="102" t="str">
        <f>TEXT((TIME(0,LEFT('JUGEND-DOSB 2020'!F8,FIND(":",'JUGEND-DOSB 2020'!F8)-1),RIGHT('JUGEND-DOSB 2020'!F8,2)))*$BC$11,"[mm]:ss")</f>
        <v>06:00</v>
      </c>
      <c r="I11" s="103" t="str">
        <f>TEXT((TIME(0,LEFT('JUGEND-DOSB 2020'!G8,FIND(":",'JUGEND-DOSB 2020'!G8)-1),RIGHT('JUGEND-DOSB 2020'!G8,2)))*$BC$11,"[mm]:ss")</f>
        <v>08:30</v>
      </c>
      <c r="J11" s="109" t="str">
        <f>TEXT((TIME(0,LEFT('JUGEND-DOSB 2020'!H8,FIND(":",'JUGEND-DOSB 2020'!H8)-1),RIGHT('JUGEND-DOSB 2020'!H8,2)))*$BC$11,"[mm]:ss")</f>
        <v>05:00</v>
      </c>
      <c r="K11" s="102" t="str">
        <f>TEXT((TIME(0,LEFT('JUGEND-DOSB 2020'!I8,FIND(":",'JUGEND-DOSB 2020'!I8)-1),RIGHT('JUGEND-DOSB 2020'!I8,2)))*$BC$11,"[mm]:ss")</f>
        <v>07:30</v>
      </c>
      <c r="L11" s="103" t="str">
        <f>TEXT((TIME(0,LEFT('JUGEND-DOSB 2020'!J8,FIND(":",'JUGEND-DOSB 2020'!J8)-1),RIGHT('JUGEND-DOSB 2020'!J8,2)))*$BC$11,"[mm]:ss")</f>
        <v>10:00</v>
      </c>
      <c r="M11" s="109" t="str">
        <f>TEXT((TIME(0,LEFT('JUGEND-DOSB 2020'!K8,FIND(":",'JUGEND-DOSB 2020'!K8)-1),RIGHT('JUGEND-DOSB 2020'!K8,2)))*$BC$11,"[mm]:ss")</f>
        <v>07:30</v>
      </c>
      <c r="N11" s="102" t="str">
        <f>TEXT((TIME(0,LEFT('JUGEND-DOSB 2020'!L8,FIND(":",'JUGEND-DOSB 2020'!L8)-1),RIGHT('JUGEND-DOSB 2020'!L8,2)))*$BC$11,"[mm]:ss")</f>
        <v>10:00</v>
      </c>
      <c r="O11" s="103" t="str">
        <f>TEXT((TIME(0,LEFT('JUGEND-DOSB 2020'!M8,FIND(":",'JUGEND-DOSB 2020'!M8)-1),RIGHT('JUGEND-DOSB 2020'!M8,2)))*$BC$11,"[mm]:ss")</f>
        <v>15:00</v>
      </c>
      <c r="P11" s="109" t="str">
        <f>TEXT((TIME(0,LEFT('JUGEND-DOSB 2020'!N8,FIND(":",'JUGEND-DOSB 2020'!N8)-1),RIGHT('JUGEND-DOSB 2020'!N8,2)))*$BC$11,"[mm]:ss")</f>
        <v>10:00</v>
      </c>
      <c r="Q11" s="102" t="str">
        <f>TEXT((TIME(0,LEFT('JUGEND-DOSB 2020'!O8,FIND(":",'JUGEND-DOSB 2020'!O8)-1),RIGHT('JUGEND-DOSB 2020'!O8,2)))*$BC$11,"[mm]:ss")</f>
        <v>15:00</v>
      </c>
      <c r="R11" s="103" t="str">
        <f>TEXT((TIME(0,LEFT('JUGEND-DOSB 2020'!P8,FIND(":",'JUGEND-DOSB 2020'!P8)-1),RIGHT('JUGEND-DOSB 2020'!P8,2)))*$BC$11,"[mm]:ss")</f>
        <v>20:00</v>
      </c>
      <c r="S11" s="109" t="str">
        <f>TEXT((TIME(0,LEFT('JUGEND-DOSB 2020'!Q8,FIND(":",'JUGEND-DOSB 2020'!Q8)-1),RIGHT('JUGEND-DOSB 2020'!Q8,2)))*$BC$11,"[mm]:ss")</f>
        <v>15:00</v>
      </c>
      <c r="T11" s="102" t="str">
        <f>TEXT((TIME(0,LEFT('JUGEND-DOSB 2020'!R8,FIND(":",'JUGEND-DOSB 2020'!R8)-1),RIGHT('JUGEND-DOSB 2020'!R8,2)))*$BC$11,"[mm]:ss")</f>
        <v>20:00</v>
      </c>
      <c r="U11" s="103" t="str">
        <f>TEXT((TIME(0,LEFT('JUGEND-DOSB 2020'!S8,FIND(":",'JUGEND-DOSB 2020'!S8)-1),RIGHT('JUGEND-DOSB 2020'!S8,2)))*$BC$11,"[mm]:ss")</f>
        <v>25:00</v>
      </c>
      <c r="V11" s="109" t="str">
        <f>TEXT((TIME(0,LEFT('JUGEND-DOSB 2020'!T8,FIND(":",'JUGEND-DOSB 2020'!T8)-1),RIGHT('JUGEND-DOSB 2020'!T8,2)))*$BC$11,"[mm]:ss")</f>
        <v>22:30</v>
      </c>
      <c r="W11" s="102" t="str">
        <f>TEXT((TIME(0,LEFT('JUGEND-DOSB 2020'!U8,FIND(":",'JUGEND-DOSB 2020'!U8)-1),RIGHT('JUGEND-DOSB 2020'!U8,2)))*$BC$11,"[mm]:ss")</f>
        <v>30:00</v>
      </c>
      <c r="X11" s="103" t="str">
        <f>TEXT((TIME(0,LEFT('JUGEND-DOSB 2020'!V8,FIND(":",'JUGEND-DOSB 2020'!V8)-1),RIGHT('JUGEND-DOSB 2020'!V8,2)))*$BC$11,"[mm]:ss")</f>
        <v>37:30</v>
      </c>
      <c r="Y11" s="182"/>
      <c r="Z11" s="183"/>
      <c r="AB11" s="902"/>
      <c r="AC11"/>
      <c r="AD11" s="844"/>
      <c r="AE11" s="796"/>
      <c r="AF11" s="3" t="s">
        <v>17</v>
      </c>
      <c r="AG11" s="58" t="s">
        <v>153</v>
      </c>
      <c r="AH11" s="101" t="str">
        <f>TEXT((TIME(0,LEFT('JUGEND-DOSB 2020'!E39,FIND(":",'JUGEND-DOSB 2020'!E39)-1),RIGHT('JUGEND-DOSB 2020'!E39,2)))*$BC$11,"[mm]:ss")</f>
        <v>05:00</v>
      </c>
      <c r="AI11" s="102" t="str">
        <f>TEXT((TIME(0,LEFT('JUGEND-DOSB 2020'!F39,FIND(":",'JUGEND-DOSB 2020'!F39)-1),RIGHT('JUGEND-DOSB 2020'!F39,2)))*$BC$11,"[mm]:ss")</f>
        <v>07:30</v>
      </c>
      <c r="AJ11" s="103" t="str">
        <f>TEXT((TIME(0,LEFT('JUGEND-DOSB 2020'!G39,FIND(":",'JUGEND-DOSB 2020'!G39)-1),RIGHT('JUGEND-DOSB 2020'!G39,2)))*$BC$11,"[mm]:ss")</f>
        <v>10:00</v>
      </c>
      <c r="AK11" s="109" t="str">
        <f>TEXT((TIME(0,LEFT('JUGEND-DOSB 2020'!H39,FIND(":",'JUGEND-DOSB 2020'!H39)-1),RIGHT('JUGEND-DOSB 2020'!H39,2)))*$BC$11,"[mm]:ss")</f>
        <v>06:00</v>
      </c>
      <c r="AL11" s="102" t="str">
        <f>TEXT((TIME(0,LEFT('JUGEND-DOSB 2020'!I39,FIND(":",'JUGEND-DOSB 2020'!I39)-1),RIGHT('JUGEND-DOSB 2020'!I39,2)))*$BC$11,"[mm]:ss")</f>
        <v>08:30</v>
      </c>
      <c r="AM11" s="103" t="str">
        <f>TEXT((TIME(0,LEFT('JUGEND-DOSB 2020'!J39,FIND(":",'JUGEND-DOSB 2020'!J39)-1),RIGHT('JUGEND-DOSB 2020'!J39,2)))*$BC$11,"[mm]:ss")</f>
        <v>11:30</v>
      </c>
      <c r="AN11" s="109" t="str">
        <f>TEXT((TIME(0,LEFT('JUGEND-DOSB 2020'!K39,FIND(":",'JUGEND-DOSB 2020'!K39)-1),RIGHT('JUGEND-DOSB 2020'!K39,2)))*$BC$11,"[mm]:ss")</f>
        <v>08:30</v>
      </c>
      <c r="AO11" s="102" t="str">
        <f>TEXT((TIME(0,LEFT('JUGEND-DOSB 2020'!L39,FIND(":",'JUGEND-DOSB 2020'!L39)-1),RIGHT('JUGEND-DOSB 2020'!L39,2)))*$BC$11,"[mm]:ss")</f>
        <v>12:30</v>
      </c>
      <c r="AP11" s="103" t="str">
        <f>TEXT((TIME(0,LEFT('JUGEND-DOSB 2020'!M39,FIND(":",'JUGEND-DOSB 2020'!M39)-1),RIGHT('JUGEND-DOSB 2020'!M39,2)))*$BC$11,"[mm]:ss")</f>
        <v>17:30</v>
      </c>
      <c r="AQ11" s="109" t="str">
        <f>TEXT((TIME(0,LEFT('JUGEND-DOSB 2020'!N39,FIND(":",'JUGEND-DOSB 2020'!N39)-1),RIGHT('JUGEND-DOSB 2020'!N39,2)))*$BC$11,"[mm]:ss")</f>
        <v>12:30</v>
      </c>
      <c r="AR11" s="102" t="str">
        <f>TEXT((TIME(0,LEFT('JUGEND-DOSB 2020'!O39,FIND(":",'JUGEND-DOSB 2020'!O39)-1),RIGHT('JUGEND-DOSB 2020'!O39,2)))*$BC$11,"[mm]:ss")</f>
        <v>17:30</v>
      </c>
      <c r="AS11" s="103" t="str">
        <f>TEXT((TIME(0,LEFT('JUGEND-DOSB 2020'!P39,FIND(":",'JUGEND-DOSB 2020'!P39)-1),RIGHT('JUGEND-DOSB 2020'!P39,2)))*$BC$11,"[mm]:ss")</f>
        <v>22:30</v>
      </c>
      <c r="AT11" s="109" t="str">
        <f>TEXT((TIME(0,LEFT('JUGEND-DOSB 2020'!Q39,FIND(":",'JUGEND-DOSB 2020'!Q39)-1),RIGHT('JUGEND-DOSB 2020'!Q39,2)))*$BC$11,"[mm]:ss")</f>
        <v>17:30</v>
      </c>
      <c r="AU11" s="102" t="str">
        <f>TEXT((TIME(0,LEFT('JUGEND-DOSB 2020'!R39,FIND(":",'JUGEND-DOSB 2020'!R39)-1),RIGHT('JUGEND-DOSB 2020'!R39,2)))*$BC$11,"[mm]:ss")</f>
        <v>22:30</v>
      </c>
      <c r="AV11" s="103" t="str">
        <f>TEXT((TIME(0,LEFT('JUGEND-DOSB 2020'!S39,FIND(":",'JUGEND-DOSB 2020'!S39)-1),RIGHT('JUGEND-DOSB 2020'!S39,2)))*$BC$11,"[mm]:ss")</f>
        <v>30:00</v>
      </c>
      <c r="AW11" s="109" t="str">
        <f>TEXT((TIME(0,LEFT('JUGEND-DOSB 2020'!T39,FIND(":",'JUGEND-DOSB 2020'!T39)-1),RIGHT('JUGEND-DOSB 2020'!T39,2)))*$BC$11,"[mm]:ss")</f>
        <v>27:30</v>
      </c>
      <c r="AX11" s="102" t="str">
        <f>TEXT((TIME(0,LEFT('JUGEND-DOSB 2020'!U39,FIND(":",'JUGEND-DOSB 2020'!U39)-1),RIGHT('JUGEND-DOSB 2020'!U39,2)))*$BC$11,"[mm]:ss")</f>
        <v>35:00</v>
      </c>
      <c r="AY11" s="103" t="str">
        <f>TEXT((TIME(0,LEFT('JUGEND-DOSB 2020'!V39,FIND(":",'JUGEND-DOSB 2020'!V39)-1),RIGHT('JUGEND-DOSB 2020'!V39,2)))*$BC$11,"[mm]:ss")</f>
        <v>45:00</v>
      </c>
      <c r="AZ11" s="182"/>
      <c r="BA11" s="183"/>
      <c r="BC11" s="143">
        <v>0.5</v>
      </c>
      <c r="BD11" s="5" t="s">
        <v>153</v>
      </c>
    </row>
    <row r="12" spans="1:56" ht="17.100000000000001" customHeight="1" x14ac:dyDescent="0.2">
      <c r="A12" s="902"/>
      <c r="B12"/>
      <c r="C12" s="844"/>
      <c r="D12" s="796"/>
      <c r="E12" s="1055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1055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17.100000000000001" customHeight="1" x14ac:dyDescent="0.2">
      <c r="A13" s="902"/>
      <c r="B13"/>
      <c r="C13" s="844"/>
      <c r="D13" s="796"/>
      <c r="E13" s="1056"/>
      <c r="F13" s="794"/>
      <c r="G13" s="101" t="str">
        <f>TEXT((TIME(0,LEFT('JUGEND-DOSB 2020'!E10,FIND(":",'JUGEND-DOSB 2020'!E10)-1),RIGHT('JUGEND-DOSB 2020'!E10,2)))*$BC$13,"[mm]:ss")</f>
        <v>14:24</v>
      </c>
      <c r="H13" s="102" t="str">
        <f>TEXT((TIME(0,LEFT('JUGEND-DOSB 2020'!F10,FIND(":",'JUGEND-DOSB 2020'!F10)-1),RIGHT('JUGEND-DOSB 2020'!F10,2)))*$BC$13,"[mm]:ss")</f>
        <v>12:16</v>
      </c>
      <c r="I13" s="103" t="str">
        <f>TEXT((TIME(0,LEFT('JUGEND-DOSB 2020'!G10,FIND(":",'JUGEND-DOSB 2020'!G10)-1),RIGHT('JUGEND-DOSB 2020'!G10,2)))*$BC$13,"[mm]:ss")</f>
        <v>10:08</v>
      </c>
      <c r="J13" s="109" t="str">
        <f>TEXT((TIME(0,LEFT('JUGEND-DOSB 2020'!H10,FIND(":",'JUGEND-DOSB 2020'!H10)-1),RIGHT('JUGEND-DOSB 2020'!H10,2)))*$BC$13,"[mm]:ss")</f>
        <v>12:48</v>
      </c>
      <c r="K13" s="102" t="str">
        <f>TEXT((TIME(0,LEFT('JUGEND-DOSB 2020'!I10,FIND(":",'JUGEND-DOSB 2020'!I10)-1),RIGHT('JUGEND-DOSB 2020'!I10,2)))*$BC$13,"[mm]:ss")</f>
        <v>11:12</v>
      </c>
      <c r="L13" s="103" t="str">
        <f>TEXT((TIME(0,LEFT('JUGEND-DOSB 2020'!J10,FIND(":",'JUGEND-DOSB 2020'!J10)-1),RIGHT('JUGEND-DOSB 2020'!J10,2)))*$BC$13,"[mm]:ss")</f>
        <v>09:28</v>
      </c>
      <c r="M13" s="109" t="str">
        <f>TEXT((TIME(0,LEFT('JUGEND-DOSB 2020'!K10,FIND(":",'JUGEND-DOSB 2020'!K10)-1),RIGHT('JUGEND-DOSB 2020'!K10,2)))*$BC$13,"[mm]:ss")</f>
        <v>11:44</v>
      </c>
      <c r="N13" s="102" t="str">
        <f>TEXT((TIME(0,LEFT('JUGEND-DOSB 2020'!L10,FIND(":",'JUGEND-DOSB 2020'!L10)-1),RIGHT('JUGEND-DOSB 2020'!L10,2)))*$BC$13,"[mm]:ss")</f>
        <v>10:16</v>
      </c>
      <c r="O13" s="103" t="str">
        <f>TEXT((TIME(0,LEFT('JUGEND-DOSB 2020'!M10,FIND(":",'JUGEND-DOSB 2020'!M10)-1),RIGHT('JUGEND-DOSB 2020'!M10,2)))*$BC$13,"[mm]:ss")</f>
        <v>08:48</v>
      </c>
      <c r="P13" s="109" t="str">
        <f>TEXT((TIME(0,LEFT('JUGEND-DOSB 2020'!N10,FIND(":",'JUGEND-DOSB 2020'!N10)-1),RIGHT('JUGEND-DOSB 2020'!N10,2)))*$BC$13,"[mm]:ss")</f>
        <v>23:44</v>
      </c>
      <c r="Q13" s="102" t="str">
        <f>TEXT((TIME(0,LEFT('JUGEND-DOSB 2020'!O10,FIND(":",'JUGEND-DOSB 2020'!O10)-1),RIGHT('JUGEND-DOSB 2020'!O10,2)))*$BC$13,"[mm]:ss")</f>
        <v>20:40</v>
      </c>
      <c r="R13" s="103" t="str">
        <f>TEXT((TIME(0,LEFT('JUGEND-DOSB 2020'!P10,FIND(":",'JUGEND-DOSB 2020'!P10)-1),RIGHT('JUGEND-DOSB 2020'!P10,2)))*$BC$13,"[mm]:ss")</f>
        <v>17:36</v>
      </c>
      <c r="S13" s="109" t="str">
        <f>TEXT((TIME(0,LEFT('JUGEND-DOSB 2020'!Q10,FIND(":",'JUGEND-DOSB 2020'!Q10)-1),RIGHT('JUGEND-DOSB 2020'!Q10,2)))*$BC$13,"[mm]:ss")</f>
        <v>20:56</v>
      </c>
      <c r="T13" s="102" t="str">
        <f>TEXT((TIME(0,LEFT('JUGEND-DOSB 2020'!R10,FIND(":",'JUGEND-DOSB 2020'!R10)-1),RIGHT('JUGEND-DOSB 2020'!R10,2)))*$BC$13,"[mm]:ss")</f>
        <v>18:40</v>
      </c>
      <c r="U13" s="103" t="str">
        <f>TEXT((TIME(0,LEFT('JUGEND-DOSB 2020'!S10,FIND(":",'JUGEND-DOSB 2020'!S10)-1),RIGHT('JUGEND-DOSB 2020'!S10,2)))*$BC$13,"[mm]:ss")</f>
        <v>16:00</v>
      </c>
      <c r="V13" s="109" t="str">
        <f>TEXT((TIME(0,LEFT('JUGEND-DOSB 2020'!T10,FIND(":",'JUGEND-DOSB 2020'!T10)-1),RIGHT('JUGEND-DOSB 2020'!T10,2)))*$BC$13,"[mm]:ss")</f>
        <v>18:56</v>
      </c>
      <c r="W13" s="102" t="str">
        <f>TEXT((TIME(0,LEFT('JUGEND-DOSB 2020'!U10,FIND(":",'JUGEND-DOSB 2020'!U10)-1),RIGHT('JUGEND-DOSB 2020'!U10,2)))*$BC$13,"[mm]:ss")</f>
        <v>16:48</v>
      </c>
      <c r="X13" s="103" t="str">
        <f>TEXT((TIME(0,LEFT('JUGEND-DOSB 2020'!V10,FIND(":",'JUGEND-DOSB 2020'!V10)-1),RIGHT('JUGEND-DOSB 2020'!V10,2)))*$BC$13,"[mm]:ss")</f>
        <v>14:32</v>
      </c>
      <c r="Y13" s="184"/>
      <c r="Z13" s="185"/>
      <c r="AB13" s="902"/>
      <c r="AC13"/>
      <c r="AD13" s="844"/>
      <c r="AE13" s="796"/>
      <c r="AF13" s="1056"/>
      <c r="AG13" s="794"/>
      <c r="AH13" s="101" t="str">
        <f>TEXT((TIME(0,LEFT('JUGEND-DOSB 2020'!E41,FIND(":",'JUGEND-DOSB 2020'!E41)-1),RIGHT('JUGEND-DOSB 2020'!E41,2)))*$BC$13,"[mm]:ss")</f>
        <v>14:24</v>
      </c>
      <c r="AI13" s="102" t="str">
        <f>TEXT((TIME(0,LEFT('JUGEND-DOSB 2020'!F41,FIND(":",'JUGEND-DOSB 2020'!F41)-1),RIGHT('JUGEND-DOSB 2020'!F41,2)))*$BC$13,"[mm]:ss")</f>
        <v>11:44</v>
      </c>
      <c r="AJ13" s="581" t="str">
        <f>TEXT((TIME(0,LEFT('JUGEND-DOSB 2020'!G41,FIND(":",'JUGEND-DOSB 2020'!G41)-1),RIGHT('JUGEND-DOSB 2020'!G41,2)))*$BC$13,"[mm]:ss")</f>
        <v>09:52</v>
      </c>
      <c r="AK13" s="101" t="str">
        <f>TEXT((TIME(0,LEFT('JUGEND-DOSB 2020'!H41,FIND(":",'JUGEND-DOSB 2020'!H41)-1),RIGHT('JUGEND-DOSB 2020'!H41,2)))*$BC$13,"[mm]:ss")</f>
        <v>12:48</v>
      </c>
      <c r="AL13" s="102" t="str">
        <f>TEXT((TIME(0,LEFT('JUGEND-DOSB 2020'!I41,FIND(":",'JUGEND-DOSB 2020'!I41)-1),RIGHT('JUGEND-DOSB 2020'!I41,2)))*$BC$13,"[mm]:ss")</f>
        <v>10:48</v>
      </c>
      <c r="AM13" s="581" t="str">
        <f>TEXT((TIME(0,LEFT('JUGEND-DOSB 2020'!J41,FIND(":",'JUGEND-DOSB 2020'!J41)-1),RIGHT('JUGEND-DOSB 2020'!J41,2)))*$BC$13,"[mm]:ss")</f>
        <v>09:04</v>
      </c>
      <c r="AN13" s="101" t="str">
        <f>TEXT((TIME(0,LEFT('JUGEND-DOSB 2020'!K41,FIND(":",'JUGEND-DOSB 2020'!K41)-1),RIGHT('JUGEND-DOSB 2020'!K41,2)))*$BC$13,"[mm]:ss")</f>
        <v>11:12</v>
      </c>
      <c r="AO13" s="102" t="str">
        <f>TEXT((TIME(0,LEFT('JUGEND-DOSB 2020'!L41,FIND(":",'JUGEND-DOSB 2020'!L41)-1),RIGHT('JUGEND-DOSB 2020'!L41,2)))*$BC$13,"[mm]:ss")</f>
        <v>10:08</v>
      </c>
      <c r="AP13" s="581" t="str">
        <f>TEXT((TIME(0,LEFT('JUGEND-DOSB 2020'!M41,FIND(":",'JUGEND-DOSB 2020'!M41)-1),RIGHT('JUGEND-DOSB 2020'!M41,2)))*$BC$13,"[mm]:ss")</f>
        <v>08:16</v>
      </c>
      <c r="AQ13" s="101" t="str">
        <f>TEXT((TIME(0,LEFT('JUGEND-DOSB 2020'!N41,FIND(":",'JUGEND-DOSB 2020'!N41)-1),RIGHT('JUGEND-DOSB 2020'!N41,2)))*$BC$13,"[mm]:ss")</f>
        <v>21:36</v>
      </c>
      <c r="AR13" s="102" t="str">
        <f>TEXT((TIME(0,LEFT('JUGEND-DOSB 2020'!O41,FIND(":",'JUGEND-DOSB 2020'!O41)-1),RIGHT('JUGEND-DOSB 2020'!O41,2)))*$BC$13,"[mm]:ss")</f>
        <v>18:24</v>
      </c>
      <c r="AS13" s="581" t="str">
        <f>TEXT((TIME(0,LEFT('JUGEND-DOSB 2020'!P41,FIND(":",'JUGEND-DOSB 2020'!P41)-1),RIGHT('JUGEND-DOSB 2020'!P41,2)))*$BC$13,"[mm]:ss")</f>
        <v>15:36</v>
      </c>
      <c r="AT13" s="101" t="str">
        <f>TEXT((TIME(0,LEFT('JUGEND-DOSB 2020'!Q41,FIND(":",'JUGEND-DOSB 2020'!Q41)-1),RIGHT('JUGEND-DOSB 2020'!Q41,2)))*$BC$13,"[mm]:ss")</f>
        <v>19:12</v>
      </c>
      <c r="AU13" s="102" t="str">
        <f>TEXT((TIME(0,LEFT('JUGEND-DOSB 2020'!R41,FIND(":",'JUGEND-DOSB 2020'!R41)-1),RIGHT('JUGEND-DOSB 2020'!R41,2)))*$BC$13,"[mm]:ss")</f>
        <v>16:24</v>
      </c>
      <c r="AV13" s="581" t="str">
        <f>TEXT((TIME(0,LEFT('JUGEND-DOSB 2020'!S41,FIND(":",'JUGEND-DOSB 2020'!S41)-1),RIGHT('JUGEND-DOSB 2020'!S41,2)))*$BC$13,"[mm]:ss")</f>
        <v>14:08</v>
      </c>
      <c r="AW13" s="101" t="str">
        <f>TEXT((TIME(0,LEFT('JUGEND-DOSB 2020'!T41,FIND(":",'JUGEND-DOSB 2020'!T41)-1),RIGHT('JUGEND-DOSB 2020'!T41,2)))*$BC$13,"[mm]:ss")</f>
        <v>17:36</v>
      </c>
      <c r="AX13" s="102" t="str">
        <f>TEXT((TIME(0,LEFT('JUGEND-DOSB 2020'!U41,FIND(":",'JUGEND-DOSB 2020'!U41)-1),RIGHT('JUGEND-DOSB 2020'!U41,2)))*$BC$13,"[mm]:ss")</f>
        <v>15:28</v>
      </c>
      <c r="AY13" s="581" t="str">
        <f>TEXT((TIME(0,LEFT('JUGEND-DOSB 2020'!V41,FIND(":",'JUGEND-DOSB 2020'!V41)-1),RIGHT('JUGEND-DOSB 2020'!V41,2)))*$BC$13,"[mm]:ss")</f>
        <v>13:20</v>
      </c>
      <c r="AZ13" s="184"/>
      <c r="BA13" s="185"/>
      <c r="BC13" s="143">
        <v>1.6</v>
      </c>
      <c r="BD13" s="148" t="s">
        <v>155</v>
      </c>
    </row>
    <row r="14" spans="1:56" ht="17.100000000000001" customHeight="1" x14ac:dyDescent="0.2">
      <c r="A14" s="902"/>
      <c r="B14"/>
      <c r="C14" s="844"/>
      <c r="D14" s="796"/>
      <c r="E14" s="1055" t="s">
        <v>22</v>
      </c>
      <c r="F14" s="793" t="s">
        <v>32</v>
      </c>
      <c r="G14" s="118"/>
      <c r="H14" s="119"/>
      <c r="I14" s="120"/>
      <c r="J14" s="827" t="s">
        <v>505</v>
      </c>
      <c r="K14" s="827"/>
      <c r="L14" s="828"/>
      <c r="M14" s="827" t="s">
        <v>177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1055" t="s">
        <v>22</v>
      </c>
      <c r="AG14" s="793" t="s">
        <v>32</v>
      </c>
      <c r="AH14" s="118"/>
      <c r="AI14" s="119"/>
      <c r="AJ14" s="120"/>
      <c r="AK14" s="827" t="s">
        <v>505</v>
      </c>
      <c r="AL14" s="827"/>
      <c r="AM14" s="828"/>
      <c r="AN14" s="827" t="s">
        <v>177</v>
      </c>
      <c r="AO14" s="827"/>
      <c r="AP14" s="827"/>
      <c r="AQ14" s="827"/>
      <c r="AR14" s="827"/>
      <c r="AS14" s="827"/>
      <c r="AT14" s="827"/>
      <c r="AU14" s="827"/>
      <c r="AV14" s="827"/>
      <c r="AW14" s="827"/>
      <c r="AX14" s="827"/>
      <c r="AY14" s="828"/>
      <c r="AZ14" s="182"/>
      <c r="BA14" s="183"/>
    </row>
    <row r="15" spans="1:56" s="158" customFormat="1" ht="17.100000000000001" customHeight="1" x14ac:dyDescent="0.2">
      <c r="A15" s="902"/>
      <c r="C15" s="844"/>
      <c r="D15" s="796"/>
      <c r="E15" s="1056"/>
      <c r="F15" s="900"/>
      <c r="G15" s="118"/>
      <c r="H15" s="119"/>
      <c r="I15" s="120"/>
      <c r="J15" s="109" t="str">
        <f>TEXT((TIME(0,LEFT('JUGEND-DOSB 2020'!H12,FIND(":",'JUGEND-DOSB 2020'!H12)-1),RIGHT('JUGEND-DOSB 2020'!H12,2)))*$BC$15,"[mm]:ss")</f>
        <v>43:12</v>
      </c>
      <c r="K15" s="102" t="str">
        <f>TEXT((TIME(0,LEFT('JUGEND-DOSB 2020'!I12,FIND(":",'JUGEND-DOSB 2020'!I12)-1),RIGHT('JUGEND-DOSB 2020'!I12,2)))*$BC$15,"[mm]:ss")</f>
        <v>38:24</v>
      </c>
      <c r="L15" s="103" t="str">
        <f>TEXT((TIME(0,LEFT('JUGEND-DOSB 2020'!J12,FIND(":",'JUGEND-DOSB 2020'!J12)-1),RIGHT('JUGEND-DOSB 2020'!J12,2)))*$BC$15,"[mm]:ss")</f>
        <v>33:36</v>
      </c>
      <c r="M15" s="109" t="str">
        <f>TEXT((TIME(0,LEFT('JUGEND-DOSB 2020'!K12,FIND(":",'JUGEND-DOSB 2020'!K12)-1),RIGHT('JUGEND-DOSB 2020'!K12,2)))*$BC$15,"[mm]:ss")</f>
        <v>80:48</v>
      </c>
      <c r="N15" s="102" t="str">
        <f>TEXT((TIME(0,LEFT('JUGEND-DOSB 2020'!L12,FIND(":",'JUGEND-DOSB 2020'!L12)-1),RIGHT('JUGEND-DOSB 2020'!L12,2)))*$BC$15,"[mm]:ss")</f>
        <v>68:48</v>
      </c>
      <c r="O15" s="103" t="str">
        <f>TEXT((TIME(0,LEFT('JUGEND-DOSB 2020'!M12,FIND(":",'JUGEND-DOSB 2020'!M12)-1),RIGHT('JUGEND-DOSB 2020'!M12,2)))*$BC$15,"[mm]:ss")</f>
        <v>56:48</v>
      </c>
      <c r="P15" s="109" t="str">
        <f>TEXT((TIME(0,LEFT('JUGEND-DOSB 2020'!N12,FIND(":",'JUGEND-DOSB 2020'!N12)-1),RIGHT('JUGEND-DOSB 2020'!N12,2)))*$BC$15,"[mm]:ss")</f>
        <v>72:00</v>
      </c>
      <c r="Q15" s="102" t="str">
        <f>TEXT((TIME(0,LEFT('JUGEND-DOSB 2020'!O12,FIND(":",'JUGEND-DOSB 2020'!O12)-1),RIGHT('JUGEND-DOSB 2020'!O12,2)))*$BC$15,"[mm]:ss")</f>
        <v>63:12</v>
      </c>
      <c r="R15" s="103" t="str">
        <f>TEXT((TIME(0,LEFT('JUGEND-DOSB 2020'!P12,FIND(":",'JUGEND-DOSB 2020'!P12)-1),RIGHT('JUGEND-DOSB 2020'!P12,2)))*$BC$15,"[mm]:ss")</f>
        <v>53:36</v>
      </c>
      <c r="S15" s="109" t="str">
        <f>TEXT((TIME(0,LEFT('JUGEND-DOSB 2020'!Q12,FIND(":",'JUGEND-DOSB 2020'!Q12)-1),RIGHT('JUGEND-DOSB 2020'!Q12,2)))*$BC$15,"[mm]:ss")</f>
        <v>60:48</v>
      </c>
      <c r="T15" s="102" t="str">
        <f>TEXT((TIME(0,LEFT('JUGEND-DOSB 2020'!R12,FIND(":",'JUGEND-DOSB 2020'!R12)-1),RIGHT('JUGEND-DOSB 2020'!R12,2)))*$BC$15,"[mm]:ss")</f>
        <v>52:00</v>
      </c>
      <c r="U15" s="103" t="str">
        <f>TEXT((TIME(0,LEFT('JUGEND-DOSB 2020'!S12,FIND(":",'JUGEND-DOSB 2020'!S12)-1),RIGHT('JUGEND-DOSB 2020'!S12,2)))*$BC$15,"[mm]:ss")</f>
        <v>45:36</v>
      </c>
      <c r="V15" s="109" t="str">
        <f>TEXT((TIME(0,LEFT('JUGEND-DOSB 2020'!T12,FIND(":",'JUGEND-DOSB 2020'!T12)-1),RIGHT('JUGEND-DOSB 2020'!T12,2)))*$BC$15,"[mm]:ss")</f>
        <v>52:00</v>
      </c>
      <c r="W15" s="102" t="str">
        <f>TEXT((TIME(0,LEFT('JUGEND-DOSB 2020'!U12,FIND(":",'JUGEND-DOSB 2020'!U12)-1),RIGHT('JUGEND-DOSB 2020'!U12,2)))*$BC$15,"[mm]:ss")</f>
        <v>45:36</v>
      </c>
      <c r="X15" s="103" t="str">
        <f>TEXT((TIME(0,LEFT('JUGEND-DOSB 2020'!V12,FIND(":",'JUGEND-DOSB 2020'!V12)-1),RIGHT('JUGEND-DOSB 2020'!V12,2)))*$BC$15,"[mm]:ss")</f>
        <v>40:00</v>
      </c>
      <c r="Y15" s="182"/>
      <c r="Z15" s="215"/>
      <c r="AB15" s="902"/>
      <c r="AD15" s="844"/>
      <c r="AE15" s="796"/>
      <c r="AF15" s="1056"/>
      <c r="AG15" s="900"/>
      <c r="AH15" s="118"/>
      <c r="AI15" s="119"/>
      <c r="AJ15" s="120"/>
      <c r="AK15" s="109" t="str">
        <f>TEXT((TIME(0,LEFT('JUGEND-DOSB 2020'!H43,FIND(":",'JUGEND-DOSB 2020'!H43)-1),RIGHT('JUGEND-DOSB 2020'!H43,2)))*$BC$15,"[mm]:ss")</f>
        <v>42:24</v>
      </c>
      <c r="AL15" s="102" t="str">
        <f>TEXT((TIME(0,LEFT('JUGEND-DOSB 2020'!I43,FIND(":",'JUGEND-DOSB 2020'!I43)-1),RIGHT('JUGEND-DOSB 2020'!I43,2)))*$BC$15,"[mm]:ss")</f>
        <v>37:36</v>
      </c>
      <c r="AM15" s="103" t="str">
        <f>TEXT((TIME(0,LEFT('JUGEND-DOSB 2020'!J43,FIND(":",'JUGEND-DOSB 2020'!J43)-1),RIGHT('JUGEND-DOSB 2020'!J43,2)))*$BC$15,"[mm]:ss")</f>
        <v>32:48</v>
      </c>
      <c r="AN15" s="109" t="str">
        <f>TEXT((TIME(0,LEFT('JUGEND-DOSB 2020'!K43,FIND(":",'JUGEND-DOSB 2020'!K43)-1),RIGHT('JUGEND-DOSB 2020'!K43,2)))*$BC$15,"[mm]:ss")</f>
        <v>77:36</v>
      </c>
      <c r="AO15" s="102" t="str">
        <f>TEXT((TIME(0,LEFT('JUGEND-DOSB 2020'!L43,FIND(":",'JUGEND-DOSB 2020'!L43)-1),RIGHT('JUGEND-DOSB 2020'!L43,2)))*$BC$15,"[mm]:ss")</f>
        <v>65:36</v>
      </c>
      <c r="AP15" s="103" t="str">
        <f>TEXT((TIME(0,LEFT('JUGEND-DOSB 2020'!M43,FIND(":",'JUGEND-DOSB 2020'!M43)-1),RIGHT('JUGEND-DOSB 2020'!M43,2)))*$BC$15,"[mm]:ss")</f>
        <v>53:36</v>
      </c>
      <c r="AQ15" s="109" t="str">
        <f>TEXT((TIME(0,LEFT('JUGEND-DOSB 2020'!N43,FIND(":",'JUGEND-DOSB 2020'!N43)-1),RIGHT('JUGEND-DOSB 2020'!N43,2)))*$BC$15,"[mm]:ss")</f>
        <v>68:48</v>
      </c>
      <c r="AR15" s="102" t="str">
        <f>TEXT((TIME(0,LEFT('JUGEND-DOSB 2020'!O43,FIND(":",'JUGEND-DOSB 2020'!O43)-1),RIGHT('JUGEND-DOSB 2020'!O43,2)))*$BC$15,"[mm]:ss")</f>
        <v>59:12</v>
      </c>
      <c r="AS15" s="103" t="str">
        <f>TEXT((TIME(0,LEFT('JUGEND-DOSB 2020'!P43,FIND(":",'JUGEND-DOSB 2020'!P43)-1),RIGHT('JUGEND-DOSB 2020'!P43,2)))*$BC$15,"[mm]:ss")</f>
        <v>50:24</v>
      </c>
      <c r="AT15" s="109" t="str">
        <f>TEXT((TIME(0,LEFT('JUGEND-DOSB 2020'!Q43,FIND(":",'JUGEND-DOSB 2020'!Q43)-1),RIGHT('JUGEND-DOSB 2020'!Q43,2)))*$BC$15,"[mm]:ss")</f>
        <v>51:12</v>
      </c>
      <c r="AU15" s="102" t="str">
        <f>TEXT((TIME(0,LEFT('JUGEND-DOSB 2020'!R43,FIND(":",'JUGEND-DOSB 2020'!R43)-1),RIGHT('JUGEND-DOSB 2020'!R43,2)))*$BC$15,"[mm]:ss")</f>
        <v>44:48</v>
      </c>
      <c r="AV15" s="103" t="str">
        <f>TEXT((TIME(0,LEFT('JUGEND-DOSB 2020'!S43,FIND(":",'JUGEND-DOSB 2020'!S43)-1),RIGHT('JUGEND-DOSB 2020'!S43,2)))*$BC$15,"[mm]:ss")</f>
        <v>38:24</v>
      </c>
      <c r="AW15" s="109" t="str">
        <f>TEXT((TIME(0,LEFT('JUGEND-DOSB 2020'!T43,FIND(":",'JUGEND-DOSB 2020'!T43)-1),RIGHT('JUGEND-DOSB 2020'!T43,2)))*$BC$15,"[mm]:ss")</f>
        <v>43:12</v>
      </c>
      <c r="AX15" s="102" t="str">
        <f>TEXT((TIME(0,LEFT('JUGEND-DOSB 2020'!U43,FIND(":",'JUGEND-DOSB 2020'!U43)-1),RIGHT('JUGEND-DOSB 2020'!U43,2)))*$BC$15,"[mm]:ss")</f>
        <v>37:36</v>
      </c>
      <c r="AY15" s="103" t="str">
        <f>TEXT((TIME(0,LEFT('JUGEND-DOSB 2020'!V43,FIND(":",'JUGEND-DOSB 2020'!V43)-1),RIGHT('JUGEND-DOSB 2020'!V43,2)))*$BC$15,"[mm]:ss")</f>
        <v>32:48</v>
      </c>
      <c r="AZ15" s="182"/>
      <c r="BA15" s="215"/>
      <c r="BC15" s="153">
        <v>1.6</v>
      </c>
      <c r="BD15" s="148" t="s">
        <v>32</v>
      </c>
    </row>
    <row r="16" spans="1:56" ht="17.100000000000001" customHeight="1" x14ac:dyDescent="0.2">
      <c r="A16" s="902"/>
      <c r="B16"/>
      <c r="C16" s="844"/>
      <c r="D16" s="796"/>
      <c r="E16" s="3" t="s">
        <v>23</v>
      </c>
      <c r="F16" s="58" t="s">
        <v>427</v>
      </c>
      <c r="G16" s="160">
        <f>H16*(1-$BE$59)</f>
        <v>114.75</v>
      </c>
      <c r="H16" s="149">
        <f>K16-12.5</f>
        <v>127.5</v>
      </c>
      <c r="I16" s="150">
        <f>H16*(1+$BE$59)</f>
        <v>140.25</v>
      </c>
      <c r="J16" s="160">
        <f>K16*(1-$BE$59)</f>
        <v>126</v>
      </c>
      <c r="K16" s="149">
        <f>N16-12.5</f>
        <v>140</v>
      </c>
      <c r="L16" s="150">
        <f>K16*(1+$BE$59)</f>
        <v>154</v>
      </c>
      <c r="M16" s="160">
        <f>N16*(1-$BE$59)</f>
        <v>137.25</v>
      </c>
      <c r="N16" s="149">
        <f>Q16-12.5</f>
        <v>152.5</v>
      </c>
      <c r="O16" s="150">
        <f>N16*(1+$BE$59)</f>
        <v>167.75</v>
      </c>
      <c r="P16" s="160">
        <f>Q16*(1-$BE$59)</f>
        <v>148.5</v>
      </c>
      <c r="Q16" s="149">
        <f>T16-12.5</f>
        <v>165</v>
      </c>
      <c r="R16" s="150">
        <f>Q16*(1+$BE$59)</f>
        <v>181.50000000000003</v>
      </c>
      <c r="S16" s="160">
        <f>T16*(1-$BE$59)</f>
        <v>159.75</v>
      </c>
      <c r="T16" s="149">
        <f>W16-12.5</f>
        <v>177.5</v>
      </c>
      <c r="U16" s="150">
        <f>T16*(1+$BE$59)</f>
        <v>195.25000000000003</v>
      </c>
      <c r="V16" s="160">
        <f>W16*(1-$BE$59)</f>
        <v>171</v>
      </c>
      <c r="W16" s="149">
        <f>H59-100</f>
        <v>190</v>
      </c>
      <c r="X16" s="150">
        <f>W16*(1+$BE$59)</f>
        <v>209.00000000000003</v>
      </c>
      <c r="Y16" s="182"/>
      <c r="Z16" s="183"/>
      <c r="AB16" s="902"/>
      <c r="AC16"/>
      <c r="AD16" s="844"/>
      <c r="AE16" s="796"/>
      <c r="AF16" s="3" t="s">
        <v>23</v>
      </c>
      <c r="AG16" s="58" t="s">
        <v>427</v>
      </c>
      <c r="AH16" s="160">
        <f>AI16*(1-$BE$59)</f>
        <v>173.25</v>
      </c>
      <c r="AI16" s="149">
        <f>AL16-12.5</f>
        <v>192.5</v>
      </c>
      <c r="AJ16" s="150">
        <f>AI16*(1+$BE$59)</f>
        <v>211.75000000000003</v>
      </c>
      <c r="AK16" s="160">
        <f>AL16*(1-$BE$59)</f>
        <v>184.5</v>
      </c>
      <c r="AL16" s="149">
        <f>AO16-12.5</f>
        <v>205</v>
      </c>
      <c r="AM16" s="150">
        <f>AL16*(1+$BE$59)</f>
        <v>225.50000000000003</v>
      </c>
      <c r="AN16" s="160">
        <f>AO16*(1-$BE$59)</f>
        <v>195.75</v>
      </c>
      <c r="AO16" s="149">
        <f>AR16-12.5</f>
        <v>217.5</v>
      </c>
      <c r="AP16" s="150">
        <f>AO16*(1+$BE$59)</f>
        <v>239.25000000000003</v>
      </c>
      <c r="AQ16" s="160">
        <f>AR16*(1-$BE$59)</f>
        <v>207</v>
      </c>
      <c r="AR16" s="149">
        <f>AU16-12.5</f>
        <v>230</v>
      </c>
      <c r="AS16" s="150">
        <f>AR16*(1+$BE$59)</f>
        <v>253.00000000000003</v>
      </c>
      <c r="AT16" s="160">
        <f>AU16*(1-$BE$59)</f>
        <v>218.25</v>
      </c>
      <c r="AU16" s="149">
        <f>AX16-12.5</f>
        <v>242.5</v>
      </c>
      <c r="AV16" s="150">
        <f>AU16*(1+$BE$59)</f>
        <v>266.75</v>
      </c>
      <c r="AW16" s="160">
        <f>AX16*(1-$BE$59)</f>
        <v>229.5</v>
      </c>
      <c r="AX16" s="149">
        <f>AI59-100</f>
        <v>255</v>
      </c>
      <c r="AY16" s="150">
        <f>AX16*(1+$BE$59)</f>
        <v>280.5</v>
      </c>
      <c r="AZ16" s="182"/>
      <c r="BA16" s="183"/>
      <c r="BD16" s="5"/>
    </row>
    <row r="17" spans="1:56" ht="17.100000000000001" customHeight="1" x14ac:dyDescent="0.2">
      <c r="A17" s="902"/>
      <c r="B17"/>
      <c r="C17" s="844"/>
      <c r="D17" s="796"/>
      <c r="E17" s="3" t="s">
        <v>24</v>
      </c>
      <c r="F17" s="58" t="s">
        <v>428</v>
      </c>
      <c r="G17" s="160">
        <f>H17*(1-$BE$59)</f>
        <v>274.5</v>
      </c>
      <c r="H17" s="149">
        <f>K17-15</f>
        <v>305</v>
      </c>
      <c r="I17" s="150">
        <f>H17*(1+$BE$59)</f>
        <v>335.5</v>
      </c>
      <c r="J17" s="160">
        <f>K17*(1-$BE$59)</f>
        <v>288</v>
      </c>
      <c r="K17" s="149">
        <f>N17-15</f>
        <v>320</v>
      </c>
      <c r="L17" s="150">
        <f>K17*(1+$BE$59)</f>
        <v>352</v>
      </c>
      <c r="M17" s="160">
        <f>N17*(1-$BE$59)</f>
        <v>301.5</v>
      </c>
      <c r="N17" s="149">
        <f>Q17-15</f>
        <v>335</v>
      </c>
      <c r="O17" s="150">
        <f>N17*(1+$BE$59)</f>
        <v>368.50000000000006</v>
      </c>
      <c r="P17" s="160">
        <f>Q17*(1-$BE$59)</f>
        <v>315</v>
      </c>
      <c r="Q17" s="149">
        <f>T17-15</f>
        <v>350</v>
      </c>
      <c r="R17" s="150">
        <f>Q17*(1+$BE$59)</f>
        <v>385.00000000000006</v>
      </c>
      <c r="S17" s="160">
        <f>T17*(1-$BE$59)</f>
        <v>328.5</v>
      </c>
      <c r="T17" s="149">
        <f>W17-15</f>
        <v>365</v>
      </c>
      <c r="U17" s="150">
        <f>T17*(1+$BE$59)</f>
        <v>401.50000000000006</v>
      </c>
      <c r="V17" s="160">
        <f>W17*(1-$BE$59)</f>
        <v>342</v>
      </c>
      <c r="W17" s="149">
        <f>H60-100</f>
        <v>380</v>
      </c>
      <c r="X17" s="150">
        <f>W17*(1+$BE$59)</f>
        <v>418.00000000000006</v>
      </c>
      <c r="Y17" s="182"/>
      <c r="Z17" s="183"/>
      <c r="AB17" s="902"/>
      <c r="AC17"/>
      <c r="AD17" s="844"/>
      <c r="AE17" s="796"/>
      <c r="AF17" s="3" t="s">
        <v>24</v>
      </c>
      <c r="AG17" s="58" t="s">
        <v>428</v>
      </c>
      <c r="AH17" s="160">
        <f>AI17*(1-$BE$59)</f>
        <v>342</v>
      </c>
      <c r="AI17" s="149">
        <f>AL17-15</f>
        <v>380</v>
      </c>
      <c r="AJ17" s="150">
        <f>AI17*(1+$BE$59)</f>
        <v>418.00000000000006</v>
      </c>
      <c r="AK17" s="160">
        <f>AL17*(1-$BE$59)</f>
        <v>355.5</v>
      </c>
      <c r="AL17" s="149">
        <f>AO17-15</f>
        <v>395</v>
      </c>
      <c r="AM17" s="150">
        <f>AL17*(1+$BE$59)</f>
        <v>434.50000000000006</v>
      </c>
      <c r="AN17" s="160">
        <f>AO17*(1-$BE$59)</f>
        <v>369</v>
      </c>
      <c r="AO17" s="149">
        <f>AR17-15</f>
        <v>410</v>
      </c>
      <c r="AP17" s="150">
        <f>AO17*(1+$BE$59)</f>
        <v>451.00000000000006</v>
      </c>
      <c r="AQ17" s="160">
        <f>AR17*(1-$BE$59)</f>
        <v>382.5</v>
      </c>
      <c r="AR17" s="149">
        <f>AU17-15</f>
        <v>425</v>
      </c>
      <c r="AS17" s="150">
        <f>AR17*(1+$BE$59)</f>
        <v>467.50000000000006</v>
      </c>
      <c r="AT17" s="160">
        <f>AU17*(1-$BE$59)</f>
        <v>396</v>
      </c>
      <c r="AU17" s="149">
        <f>AX17-15</f>
        <v>440</v>
      </c>
      <c r="AV17" s="150">
        <f>AU17*(1+$BE$59)</f>
        <v>484.00000000000006</v>
      </c>
      <c r="AW17" s="160">
        <f>AX17*(1-$BE$59)</f>
        <v>409.5</v>
      </c>
      <c r="AX17" s="149">
        <f>AI60-100</f>
        <v>455</v>
      </c>
      <c r="AY17" s="150">
        <f>AX17*(1+$BE$59)</f>
        <v>500.50000000000006</v>
      </c>
      <c r="AZ17" s="182"/>
      <c r="BA17" s="183"/>
      <c r="BD17" s="5"/>
    </row>
    <row r="18" spans="1:56" ht="17.100000000000001" customHeight="1" x14ac:dyDescent="0.2">
      <c r="A18" s="902"/>
      <c r="B18"/>
      <c r="C18" s="844"/>
      <c r="D18" s="796"/>
      <c r="E18" s="3" t="s">
        <v>25</v>
      </c>
      <c r="F18" s="58" t="s">
        <v>429</v>
      </c>
      <c r="G18" s="160">
        <f>H18*(1-$BE$59)</f>
        <v>207</v>
      </c>
      <c r="H18" s="149">
        <f>K18-15</f>
        <v>230</v>
      </c>
      <c r="I18" s="150">
        <f>H18*(1+$BE$59)</f>
        <v>253.00000000000003</v>
      </c>
      <c r="J18" s="160">
        <f>K18*(1-$BE$59)</f>
        <v>220.5</v>
      </c>
      <c r="K18" s="149">
        <f>N18-15</f>
        <v>245</v>
      </c>
      <c r="L18" s="150">
        <f>K18*(1+$BE$59)</f>
        <v>269.5</v>
      </c>
      <c r="M18" s="160">
        <f>N18*(1-$BE$59)</f>
        <v>234</v>
      </c>
      <c r="N18" s="149">
        <f>Q18-15</f>
        <v>260</v>
      </c>
      <c r="O18" s="150">
        <f>N18*(1+$BE$59)</f>
        <v>286</v>
      </c>
      <c r="P18" s="160">
        <f>Q18*(1-$BE$59)</f>
        <v>247.5</v>
      </c>
      <c r="Q18" s="149">
        <f>T18-15</f>
        <v>275</v>
      </c>
      <c r="R18" s="150">
        <f>Q18*(1+$BE$59)</f>
        <v>302.5</v>
      </c>
      <c r="S18" s="160">
        <f>T18*(1-$BE$59)</f>
        <v>261</v>
      </c>
      <c r="T18" s="149">
        <f>W18-15</f>
        <v>290</v>
      </c>
      <c r="U18" s="150">
        <f>T18*(1+$BE$59)</f>
        <v>319</v>
      </c>
      <c r="V18" s="160">
        <f>W18*(1-$BE$59)</f>
        <v>274.5</v>
      </c>
      <c r="W18" s="149">
        <f>H61-100</f>
        <v>305</v>
      </c>
      <c r="X18" s="150">
        <f>W18*(1+$BE$59)</f>
        <v>335.5</v>
      </c>
      <c r="Y18" s="182"/>
      <c r="Z18" s="183"/>
      <c r="AB18" s="902"/>
      <c r="AC18"/>
      <c r="AD18" s="844"/>
      <c r="AE18" s="796"/>
      <c r="AF18" s="3" t="s">
        <v>25</v>
      </c>
      <c r="AG18" s="58" t="s">
        <v>429</v>
      </c>
      <c r="AH18" s="160">
        <f>AI18*(1-$BE$59)</f>
        <v>270</v>
      </c>
      <c r="AI18" s="149">
        <f>AL18-15</f>
        <v>300</v>
      </c>
      <c r="AJ18" s="150">
        <f>AI18*(1+$BE$59)</f>
        <v>330</v>
      </c>
      <c r="AK18" s="160">
        <f>AL18*(1-$BE$59)</f>
        <v>283.5</v>
      </c>
      <c r="AL18" s="149">
        <f>AO18-15</f>
        <v>315</v>
      </c>
      <c r="AM18" s="150">
        <f>AL18*(1+$BE$59)</f>
        <v>346.5</v>
      </c>
      <c r="AN18" s="160">
        <f>AO18*(1-$BE$59)</f>
        <v>297</v>
      </c>
      <c r="AO18" s="149">
        <f>AR18-15</f>
        <v>330</v>
      </c>
      <c r="AP18" s="150">
        <f>AO18*(1+$BE$59)</f>
        <v>363.00000000000006</v>
      </c>
      <c r="AQ18" s="160">
        <f>AR18*(1-$BE$59)</f>
        <v>310.5</v>
      </c>
      <c r="AR18" s="149">
        <f>AU18-15</f>
        <v>345</v>
      </c>
      <c r="AS18" s="150">
        <f>AR18*(1+$BE$59)</f>
        <v>379.50000000000006</v>
      </c>
      <c r="AT18" s="160">
        <f>AU18*(1-$BE$59)</f>
        <v>324</v>
      </c>
      <c r="AU18" s="149">
        <f>AX18-15</f>
        <v>360</v>
      </c>
      <c r="AV18" s="150">
        <f>AU18*(1+$BE$59)</f>
        <v>396.00000000000006</v>
      </c>
      <c r="AW18" s="160">
        <f>AX18*(1-$BE$59)</f>
        <v>337.5</v>
      </c>
      <c r="AX18" s="149">
        <f>AI61-100</f>
        <v>375</v>
      </c>
      <c r="AY18" s="150">
        <f>AX18*(1+$BE$59)</f>
        <v>412.50000000000006</v>
      </c>
      <c r="AZ18" s="182"/>
      <c r="BA18" s="183"/>
      <c r="BD18" s="5" t="s">
        <v>54</v>
      </c>
    </row>
    <row r="19" spans="1:56" ht="17.100000000000001" customHeight="1" thickBot="1" x14ac:dyDescent="0.25">
      <c r="A19" s="902"/>
      <c r="B19"/>
      <c r="C19" s="845"/>
      <c r="D19" s="797"/>
      <c r="E19" s="199" t="s">
        <v>44</v>
      </c>
      <c r="F19" s="58" t="s">
        <v>430</v>
      </c>
      <c r="G19" s="160">
        <f>H19*(1-$BE$59)</f>
        <v>211.5</v>
      </c>
      <c r="H19" s="149">
        <f>K19-15</f>
        <v>235</v>
      </c>
      <c r="I19" s="150">
        <f>H19*(1+$BE$59)</f>
        <v>258.5</v>
      </c>
      <c r="J19" s="160">
        <f>K19*(1-$BE$59)</f>
        <v>225</v>
      </c>
      <c r="K19" s="149">
        <f>N19-15</f>
        <v>250</v>
      </c>
      <c r="L19" s="150">
        <f>K19*(1+$BE$59)</f>
        <v>275</v>
      </c>
      <c r="M19" s="160">
        <f>N19*(1-$BE$59)</f>
        <v>238.5</v>
      </c>
      <c r="N19" s="149">
        <f>Q19-15</f>
        <v>265</v>
      </c>
      <c r="O19" s="150">
        <f>N19*(1+$BE$59)</f>
        <v>291.5</v>
      </c>
      <c r="P19" s="160">
        <f>Q19*(1-$BE$59)</f>
        <v>252</v>
      </c>
      <c r="Q19" s="149">
        <f>T19-15</f>
        <v>280</v>
      </c>
      <c r="R19" s="150">
        <f>Q19*(1+$BE$59)</f>
        <v>308</v>
      </c>
      <c r="S19" s="164">
        <f>T19*(1-$BE$59)</f>
        <v>265.5</v>
      </c>
      <c r="T19" s="165">
        <f>W19-15</f>
        <v>295</v>
      </c>
      <c r="U19" s="166">
        <f>T19*(1+$BE$59)</f>
        <v>324.5</v>
      </c>
      <c r="V19" s="164">
        <f>W19*(1-$BE$59)</f>
        <v>279</v>
      </c>
      <c r="W19" s="165">
        <f>H62-100</f>
        <v>310</v>
      </c>
      <c r="X19" s="166">
        <f>W19*(1+$BE$59)</f>
        <v>341</v>
      </c>
      <c r="Y19" s="186"/>
      <c r="Z19" s="187"/>
      <c r="AB19" s="902"/>
      <c r="AC19"/>
      <c r="AD19" s="845"/>
      <c r="AE19" s="797"/>
      <c r="AF19" s="199" t="s">
        <v>44</v>
      </c>
      <c r="AG19" s="163" t="s">
        <v>430</v>
      </c>
      <c r="AH19" s="164">
        <f>AI19*(1-$BE$59)</f>
        <v>274.5</v>
      </c>
      <c r="AI19" s="165">
        <f>AL19-15</f>
        <v>305</v>
      </c>
      <c r="AJ19" s="166">
        <f>AI19*(1+$BE$59)</f>
        <v>335.5</v>
      </c>
      <c r="AK19" s="164">
        <f>AL19*(1-$BE$59)</f>
        <v>288</v>
      </c>
      <c r="AL19" s="165">
        <f>AO19-15</f>
        <v>320</v>
      </c>
      <c r="AM19" s="166">
        <f>AL19*(1+$BE$59)</f>
        <v>352</v>
      </c>
      <c r="AN19" s="164">
        <f>AO19*(1-$BE$59)</f>
        <v>301.5</v>
      </c>
      <c r="AO19" s="165">
        <f>AR19-15</f>
        <v>335</v>
      </c>
      <c r="AP19" s="166">
        <f>AO19*(1+$BE$59)</f>
        <v>368.50000000000006</v>
      </c>
      <c r="AQ19" s="164">
        <f>AR19*(1-$BE$59)</f>
        <v>315</v>
      </c>
      <c r="AR19" s="165">
        <f>AU19-15</f>
        <v>350</v>
      </c>
      <c r="AS19" s="166">
        <f>AR19*(1+$BE$59)</f>
        <v>385.00000000000006</v>
      </c>
      <c r="AT19" s="164">
        <f>AU19*(1-$BE$59)</f>
        <v>328.5</v>
      </c>
      <c r="AU19" s="165">
        <f>AX19-15</f>
        <v>365</v>
      </c>
      <c r="AV19" s="166">
        <f>AU19*(1+$BE$59)</f>
        <v>401.50000000000006</v>
      </c>
      <c r="AW19" s="164">
        <f>AX19*(1-$BE$59)</f>
        <v>342</v>
      </c>
      <c r="AX19" s="165">
        <f>AI62-100</f>
        <v>380</v>
      </c>
      <c r="AY19" s="166">
        <f>AX19*(1+$BE$59)</f>
        <v>418.00000000000006</v>
      </c>
      <c r="AZ19" s="186"/>
      <c r="BA19" s="187"/>
      <c r="BD19" s="146"/>
    </row>
    <row r="20" spans="1:56" ht="17.100000000000001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43" t="s">
        <v>16</v>
      </c>
      <c r="AG20" s="800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6" ht="17.100000000000001" customHeight="1" x14ac:dyDescent="0.2">
      <c r="A21" s="902"/>
      <c r="B21"/>
      <c r="C21" s="845"/>
      <c r="D21" s="796"/>
      <c r="E21" s="1056"/>
      <c r="F21" s="794"/>
      <c r="G21" s="28">
        <f>'JUGEND-DOSB 2020'!E14*$BC$21</f>
        <v>3.9000000000000004</v>
      </c>
      <c r="H21" s="29">
        <f>'JUGEND-DOSB 2020'!F14*$BC$21</f>
        <v>5.8500000000000005</v>
      </c>
      <c r="I21" s="707">
        <f>'JUGEND-DOSB 2020'!G14*$BC$21</f>
        <v>7.8000000000000007</v>
      </c>
      <c r="J21" s="67">
        <f>'JUGEND-DOSB 2020'!H14*$BC$21</f>
        <v>5.8500000000000005</v>
      </c>
      <c r="K21" s="29">
        <f>'JUGEND-DOSB 2020'!I14*$BC$21</f>
        <v>7.8000000000000007</v>
      </c>
      <c r="L21" s="38">
        <f>'JUGEND-DOSB 2020'!J14*$BC$21</f>
        <v>9.75</v>
      </c>
      <c r="M21" s="67">
        <f>'JUGEND-DOSB 2020'!K14*$BC$21</f>
        <v>7.15</v>
      </c>
      <c r="N21" s="29">
        <f>'JUGEND-DOSB 2020'!L14*$BC$21</f>
        <v>9.75</v>
      </c>
      <c r="O21" s="38">
        <f>'JUGEND-DOSB 2020'!M14*$BC$21</f>
        <v>11.700000000000001</v>
      </c>
      <c r="P21" s="708">
        <f>'JUGEND-DOSB 2020'!N14*$BC$21</f>
        <v>9.75</v>
      </c>
      <c r="Q21" s="709">
        <f>'JUGEND-DOSB 2020'!O14*$BC$21</f>
        <v>11.700000000000001</v>
      </c>
      <c r="R21" s="707">
        <f>'JUGEND-DOSB 2020'!P14*$BC$21</f>
        <v>14.3</v>
      </c>
      <c r="S21" s="67">
        <f>'JUGEND-DOSB 2020'!Q14*$BC$21</f>
        <v>13</v>
      </c>
      <c r="T21" s="29">
        <f>'JUGEND-DOSB 2020'!R14*$BC$21</f>
        <v>15.600000000000001</v>
      </c>
      <c r="U21" s="38">
        <f>'JUGEND-DOSB 2020'!S14*$BC$21</f>
        <v>17.55</v>
      </c>
      <c r="V21" s="67">
        <f>'JUGEND-DOSB 2020'!T14*$BC$21</f>
        <v>15.600000000000001</v>
      </c>
      <c r="W21" s="29">
        <f>'JUGEND-DOSB 2020'!U14*$BC$21</f>
        <v>17.55</v>
      </c>
      <c r="X21" s="707">
        <f>'JUGEND-DOSB 2020'!V14*$BC$21</f>
        <v>20.150000000000002</v>
      </c>
      <c r="Y21" s="182"/>
      <c r="Z21" s="188"/>
      <c r="AB21" s="902"/>
      <c r="AC21"/>
      <c r="AD21" s="845"/>
      <c r="AE21" s="796"/>
      <c r="AF21" s="1056"/>
      <c r="AG21" s="794"/>
      <c r="AH21" s="28">
        <f>'JUGEND-DOSB 2020'!E45*$BC$21</f>
        <v>7.8000000000000007</v>
      </c>
      <c r="AI21" s="29">
        <f>'JUGEND-DOSB 2020'!F45*$BC$21</f>
        <v>9.75</v>
      </c>
      <c r="AJ21" s="38">
        <f>'JUGEND-DOSB 2020'!G45*$BC$21</f>
        <v>11.05</v>
      </c>
      <c r="AK21" s="67">
        <f>'JUGEND-DOSB 2020'!H45*$BC$21</f>
        <v>11.05</v>
      </c>
      <c r="AL21" s="29">
        <f>'JUGEND-DOSB 2020'!I45*$BC$21</f>
        <v>13</v>
      </c>
      <c r="AM21" s="38">
        <f>'JUGEND-DOSB 2020'!J45*$BC$21</f>
        <v>14.950000000000001</v>
      </c>
      <c r="AN21" s="67">
        <f>'JUGEND-DOSB 2020'!K45*$BC$21</f>
        <v>13.65</v>
      </c>
      <c r="AO21" s="29">
        <f>'JUGEND-DOSB 2020'!L45*$BC$21</f>
        <v>16.25</v>
      </c>
      <c r="AP21" s="38">
        <f>'JUGEND-DOSB 2020'!M45*$BC$21</f>
        <v>18.2</v>
      </c>
      <c r="AQ21" s="67">
        <f>'JUGEND-DOSB 2020'!N45*$BC$21</f>
        <v>16.900000000000002</v>
      </c>
      <c r="AR21" s="29">
        <f>'JUGEND-DOSB 2020'!O45*$BC$21</f>
        <v>19.5</v>
      </c>
      <c r="AS21" s="38">
        <f>'JUGEND-DOSB 2020'!P45*$BC$21</f>
        <v>21.45</v>
      </c>
      <c r="AT21" s="67">
        <f>'JUGEND-DOSB 2020'!Q45*$BC$21</f>
        <v>19.5</v>
      </c>
      <c r="AU21" s="29">
        <f>'JUGEND-DOSB 2020'!R45*$BC$21</f>
        <v>22.1</v>
      </c>
      <c r="AV21" s="38">
        <f>'JUGEND-DOSB 2020'!S45*$BC$21</f>
        <v>24.05</v>
      </c>
      <c r="AW21" s="701">
        <f>'JUGEND-DOSB 2020'!T45*$BC$21</f>
        <v>22.1</v>
      </c>
      <c r="AX21" s="702">
        <f>'JUGEND-DOSB 2020'!U45*$BC$21</f>
        <v>24.7</v>
      </c>
      <c r="AY21" s="703">
        <f>'JUGEND-DOSB 2020'!V45*$BC$21</f>
        <v>27.3</v>
      </c>
      <c r="AZ21" s="182"/>
      <c r="BA21" s="188"/>
      <c r="BC21" s="143">
        <v>0.65</v>
      </c>
      <c r="BD21" s="148" t="s">
        <v>420</v>
      </c>
    </row>
    <row r="22" spans="1:56" ht="17.100000000000001" customHeight="1" x14ac:dyDescent="0.2">
      <c r="A22" s="902"/>
      <c r="B22"/>
      <c r="C22" s="845"/>
      <c r="D22" s="796"/>
      <c r="E22" s="1055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3" t="s">
        <v>340</v>
      </c>
      <c r="Q22" s="783"/>
      <c r="R22" s="783"/>
      <c r="S22" s="783"/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1055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2" t="s">
        <v>340</v>
      </c>
      <c r="AR22" s="783"/>
      <c r="AS22" s="783"/>
      <c r="AT22" s="783"/>
      <c r="AU22" s="783"/>
      <c r="AV22" s="784"/>
      <c r="AW22" s="783" t="s">
        <v>96</v>
      </c>
      <c r="AX22" s="783"/>
      <c r="AY22" s="784"/>
      <c r="AZ22" s="182"/>
      <c r="BA22" s="188"/>
    </row>
    <row r="23" spans="1:56" ht="17.100000000000001" customHeight="1" x14ac:dyDescent="0.2">
      <c r="A23" s="902"/>
      <c r="B23"/>
      <c r="C23" s="845"/>
      <c r="D23" s="796"/>
      <c r="E23" s="1056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3.0874999999999999</v>
      </c>
      <c r="Q23" s="29">
        <f>'JUGEND-DOSB 2020'!O16*$BC$23</f>
        <v>3.4125000000000001</v>
      </c>
      <c r="R23" s="38">
        <f>'JUGEND-DOSB 2020'!P16*$BC$23</f>
        <v>3.7375000000000003</v>
      </c>
      <c r="S23" s="67">
        <f>'JUGEND-DOSB 2020'!Q16*$BC$23</f>
        <v>3.5750000000000002</v>
      </c>
      <c r="T23" s="29">
        <f>'JUGEND-DOSB 2020'!R16*$BC$23</f>
        <v>3.9000000000000004</v>
      </c>
      <c r="U23" s="38">
        <f>'JUGEND-DOSB 2020'!S16*$BC$23</f>
        <v>4.2250000000000005</v>
      </c>
      <c r="V23" s="67">
        <f>'JUGEND-DOSB 2020'!T16*$BC$23</f>
        <v>3.7375000000000003</v>
      </c>
      <c r="W23" s="29">
        <f>'JUGEND-DOSB 2020'!U16*$BC$23</f>
        <v>4.0625</v>
      </c>
      <c r="X23" s="38">
        <f>'JUGEND-DOSB 2020'!V16*$BC$23</f>
        <v>4.3875000000000002</v>
      </c>
      <c r="Y23" s="184"/>
      <c r="Z23" s="185"/>
      <c r="AB23" s="902"/>
      <c r="AC23"/>
      <c r="AD23" s="845"/>
      <c r="AE23" s="796"/>
      <c r="AF23" s="1056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4.0625</v>
      </c>
      <c r="AR23" s="29">
        <f>'JUGEND-DOSB 2020'!O47*$BC$23</f>
        <v>4.3875000000000002</v>
      </c>
      <c r="AS23" s="38">
        <f>'JUGEND-DOSB 2020'!P47*$BC$23</f>
        <v>4.7125000000000004</v>
      </c>
      <c r="AT23" s="67">
        <f>'JUGEND-DOSB 2020'!Q47*$BC$23</f>
        <v>4.55</v>
      </c>
      <c r="AU23" s="29">
        <f>'JUGEND-DOSB 2020'!R47*$BC$23</f>
        <v>4.875</v>
      </c>
      <c r="AV23" s="38">
        <f>'JUGEND-DOSB 2020'!S47*$BC$23</f>
        <v>5.2</v>
      </c>
      <c r="AW23" s="67">
        <f>'JUGEND-DOSB 2020'!T47*$BC$23</f>
        <v>4.875</v>
      </c>
      <c r="AX23" s="29">
        <f>'JUGEND-DOSB 2020'!U47*$BC$23</f>
        <v>5.2</v>
      </c>
      <c r="AY23" s="38">
        <f>'JUGEND-DOSB 2020'!V47*$BC$23</f>
        <v>5.5250000000000004</v>
      </c>
      <c r="AZ23" s="184"/>
      <c r="BA23" s="185"/>
      <c r="BC23" s="143">
        <v>0.65</v>
      </c>
      <c r="BD23" s="148" t="s">
        <v>26</v>
      </c>
    </row>
    <row r="24" spans="1:56" ht="17.100000000000001" customHeight="1" x14ac:dyDescent="0.2">
      <c r="A24" s="902"/>
      <c r="B24"/>
      <c r="C24" s="845"/>
      <c r="D24" s="796"/>
      <c r="E24" s="3" t="s">
        <v>21</v>
      </c>
      <c r="F24" s="104" t="s">
        <v>27</v>
      </c>
      <c r="G24" s="124"/>
      <c r="H24" s="125"/>
      <c r="I24" s="126"/>
      <c r="J24" s="127"/>
      <c r="K24" s="125"/>
      <c r="L24" s="126"/>
      <c r="M24" s="127"/>
      <c r="N24" s="125"/>
      <c r="O24" s="126"/>
      <c r="P24" s="67">
        <f>P23*$BC$24</f>
        <v>5.2487499999999994</v>
      </c>
      <c r="Q24" s="67">
        <f t="shared" ref="Q24:X24" si="0">Q23*$BC$24</f>
        <v>5.8012499999999996</v>
      </c>
      <c r="R24" s="38">
        <f t="shared" si="0"/>
        <v>6.3537500000000007</v>
      </c>
      <c r="S24" s="67">
        <f t="shared" si="0"/>
        <v>6.0775000000000006</v>
      </c>
      <c r="T24" s="67">
        <f t="shared" si="0"/>
        <v>6.6300000000000008</v>
      </c>
      <c r="U24" s="38">
        <f t="shared" si="0"/>
        <v>7.182500000000001</v>
      </c>
      <c r="V24" s="67">
        <f t="shared" si="0"/>
        <v>6.3537500000000007</v>
      </c>
      <c r="W24" s="67">
        <f t="shared" si="0"/>
        <v>6.90625</v>
      </c>
      <c r="X24" s="67">
        <f t="shared" si="0"/>
        <v>7.4587500000000002</v>
      </c>
      <c r="Y24" s="184"/>
      <c r="Z24" s="185"/>
      <c r="AB24" s="902"/>
      <c r="AC24"/>
      <c r="AD24" s="845"/>
      <c r="AE24" s="796"/>
      <c r="AF24" s="3" t="s">
        <v>21</v>
      </c>
      <c r="AG24" s="104" t="s">
        <v>27</v>
      </c>
      <c r="AH24" s="124"/>
      <c r="AI24" s="125"/>
      <c r="AJ24" s="126"/>
      <c r="AK24" s="127"/>
      <c r="AL24" s="125"/>
      <c r="AM24" s="126"/>
      <c r="AN24" s="127"/>
      <c r="AO24" s="125"/>
      <c r="AP24" s="126"/>
      <c r="AQ24" s="67">
        <f t="shared" ref="AQ24:AY24" si="1">AQ23*$BC$24</f>
        <v>6.90625</v>
      </c>
      <c r="AR24" s="67">
        <f t="shared" si="1"/>
        <v>7.4587500000000002</v>
      </c>
      <c r="AS24" s="38">
        <f t="shared" si="1"/>
        <v>8.0112500000000004</v>
      </c>
      <c r="AT24" s="67">
        <f t="shared" si="1"/>
        <v>7.7349999999999994</v>
      </c>
      <c r="AU24" s="67">
        <f t="shared" si="1"/>
        <v>8.2874999999999996</v>
      </c>
      <c r="AV24" s="38">
        <f t="shared" si="1"/>
        <v>8.84</v>
      </c>
      <c r="AW24" s="67">
        <f t="shared" si="1"/>
        <v>8.2874999999999996</v>
      </c>
      <c r="AX24" s="67">
        <f t="shared" si="1"/>
        <v>8.84</v>
      </c>
      <c r="AY24" s="67">
        <f t="shared" si="1"/>
        <v>9.3925000000000001</v>
      </c>
      <c r="AZ24" s="184"/>
      <c r="BA24" s="185"/>
      <c r="BC24" s="145">
        <v>1.7</v>
      </c>
      <c r="BD24" s="146" t="s">
        <v>27</v>
      </c>
    </row>
    <row r="25" spans="1:56" ht="17.100000000000001" customHeight="1" thickBot="1" x14ac:dyDescent="0.25">
      <c r="A25" s="902"/>
      <c r="B25"/>
      <c r="C25" s="845"/>
      <c r="D25" s="796"/>
      <c r="E25" s="3" t="s">
        <v>22</v>
      </c>
      <c r="F25" s="104" t="s">
        <v>92</v>
      </c>
      <c r="G25" s="28">
        <f>'JUGEND-DOSB 2020'!E17*$BC$25</f>
        <v>0.63</v>
      </c>
      <c r="H25" s="29">
        <f>'JUGEND-DOSB 2020'!F17*$BC$25</f>
        <v>0.75</v>
      </c>
      <c r="I25" s="38">
        <f>'JUGEND-DOSB 2020'!G17*$BC$25</f>
        <v>0.84</v>
      </c>
      <c r="J25" s="67">
        <f>'JUGEND-DOSB 2020'!H17*$BC$25</f>
        <v>0.69</v>
      </c>
      <c r="K25" s="29">
        <f>'JUGEND-DOSB 2020'!I17*$BC$25</f>
        <v>0.78</v>
      </c>
      <c r="L25" s="38">
        <f>'JUGEND-DOSB 2020'!J17*$BC$25</f>
        <v>0.89999999999999991</v>
      </c>
      <c r="M25" s="67">
        <f>'JUGEND-DOSB 2020'!K17*$BC$25</f>
        <v>0.78</v>
      </c>
      <c r="N25" s="29">
        <f>'JUGEND-DOSB 2020'!L17*$BC$25</f>
        <v>0.87</v>
      </c>
      <c r="O25" s="38">
        <f>'JUGEND-DOSB 2020'!M17*$BC$25</f>
        <v>0.98999999999999988</v>
      </c>
      <c r="P25" s="67">
        <f>'JUGEND-DOSB 2020'!N17*$BC$25</f>
        <v>0.84</v>
      </c>
      <c r="Q25" s="29">
        <f>'JUGEND-DOSB 2020'!O17*$BC$25</f>
        <v>0.96</v>
      </c>
      <c r="R25" s="38">
        <f>'JUGEND-DOSB 2020'!P17*$BC$25</f>
        <v>1.08</v>
      </c>
      <c r="S25" s="67">
        <f>'JUGEND-DOSB 2020'!Q17*$BC$25</f>
        <v>0.92999999999999994</v>
      </c>
      <c r="T25" s="29">
        <f>'JUGEND-DOSB 2020'!R17*$BC$25</f>
        <v>1.02</v>
      </c>
      <c r="U25" s="38">
        <f>'JUGEND-DOSB 2020'!S17*$BC$25</f>
        <v>1.1399999999999999</v>
      </c>
      <c r="V25" s="67">
        <f>'JUGEND-DOSB 2020'!T17*$BC$25</f>
        <v>0.98999999999999988</v>
      </c>
      <c r="W25" s="29">
        <f>'JUGEND-DOSB 2020'!U17*$BC$25</f>
        <v>1.08</v>
      </c>
      <c r="X25" s="38">
        <f>'JUGEND-DOSB 2020'!V17*$BC$25</f>
        <v>1.2</v>
      </c>
      <c r="Y25" s="182"/>
      <c r="Z25" s="188"/>
      <c r="AB25" s="902"/>
      <c r="AC25"/>
      <c r="AD25" s="845"/>
      <c r="AE25" s="796"/>
      <c r="AF25" s="3" t="s">
        <v>22</v>
      </c>
      <c r="AG25" s="104" t="s">
        <v>92</v>
      </c>
      <c r="AH25" s="28">
        <f>'JUGEND-DOSB 2020'!E48*$BC$25</f>
        <v>0.69</v>
      </c>
      <c r="AI25" s="29">
        <f>'JUGEND-DOSB 2020'!F48*$BC$25</f>
        <v>0.81</v>
      </c>
      <c r="AJ25" s="38">
        <f>'JUGEND-DOSB 2020'!G48*$BC$25</f>
        <v>0.89999999999999991</v>
      </c>
      <c r="AK25" s="67">
        <f>'JUGEND-DOSB 2020'!H48*$BC$25</f>
        <v>0.78</v>
      </c>
      <c r="AL25" s="29">
        <f>'JUGEND-DOSB 2020'!I48*$BC$25</f>
        <v>0.89999999999999991</v>
      </c>
      <c r="AM25" s="38">
        <f>'JUGEND-DOSB 2020'!J48*$BC$25</f>
        <v>0.98999999999999988</v>
      </c>
      <c r="AN25" s="67">
        <f>'JUGEND-DOSB 2020'!K48*$BC$25</f>
        <v>0.89999999999999991</v>
      </c>
      <c r="AO25" s="29">
        <f>'JUGEND-DOSB 2020'!L48*$BC$25</f>
        <v>1.02</v>
      </c>
      <c r="AP25" s="38">
        <f>'JUGEND-DOSB 2020'!M48*$BC$25</f>
        <v>1.1100000000000001</v>
      </c>
      <c r="AQ25" s="67">
        <f>'JUGEND-DOSB 2020'!N48*$BC$25</f>
        <v>1.02</v>
      </c>
      <c r="AR25" s="29">
        <f>'JUGEND-DOSB 2020'!O48*$BC$25</f>
        <v>1.1399999999999999</v>
      </c>
      <c r="AS25" s="38">
        <f>'JUGEND-DOSB 2020'!P48*$BC$25</f>
        <v>1.2299999999999998</v>
      </c>
      <c r="AT25" s="67">
        <f>'JUGEND-DOSB 2020'!Q48*$BC$25</f>
        <v>1.1399999999999999</v>
      </c>
      <c r="AU25" s="29">
        <f>'JUGEND-DOSB 2020'!R48*$BC$25</f>
        <v>1.2299999999999998</v>
      </c>
      <c r="AV25" s="38">
        <f>'JUGEND-DOSB 2020'!S48*$BC$25</f>
        <v>1.3499999999999999</v>
      </c>
      <c r="AW25" s="67">
        <f>'JUGEND-DOSB 2020'!T48*$BC$25</f>
        <v>1.2299999999999998</v>
      </c>
      <c r="AX25" s="29">
        <f>'JUGEND-DOSB 2020'!U48*$BC$25</f>
        <v>1.32</v>
      </c>
      <c r="AY25" s="38">
        <f>'JUGEND-DOSB 2020'!V48*$BC$25</f>
        <v>1.44</v>
      </c>
      <c r="AZ25" s="182"/>
      <c r="BA25" s="188"/>
      <c r="BC25" s="143">
        <v>0.6</v>
      </c>
      <c r="BD25" s="146" t="s">
        <v>92</v>
      </c>
    </row>
    <row r="26" spans="1:56" ht="17.100000000000001" customHeight="1" x14ac:dyDescent="0.2">
      <c r="A26" s="902"/>
      <c r="B26"/>
      <c r="C26" s="843">
        <v>3</v>
      </c>
      <c r="D26" s="795" t="s">
        <v>66</v>
      </c>
      <c r="E26" s="791" t="s">
        <v>16</v>
      </c>
      <c r="F26" s="822" t="s">
        <v>156</v>
      </c>
      <c r="G26" s="785" t="s">
        <v>193</v>
      </c>
      <c r="H26" s="786"/>
      <c r="I26" s="786"/>
      <c r="J26" s="786"/>
      <c r="K26" s="786"/>
      <c r="L26" s="787"/>
      <c r="M26" s="788" t="s">
        <v>194</v>
      </c>
      <c r="N26" s="789"/>
      <c r="O26" s="789"/>
      <c r="P26" s="789"/>
      <c r="Q26" s="789"/>
      <c r="R26" s="790"/>
      <c r="S26" s="785" t="s">
        <v>195</v>
      </c>
      <c r="T26" s="786"/>
      <c r="U26" s="786"/>
      <c r="V26" s="786"/>
      <c r="W26" s="786"/>
      <c r="X26" s="787"/>
      <c r="Y26" s="180"/>
      <c r="Z26" s="181"/>
      <c r="AB26" s="902"/>
      <c r="AC26"/>
      <c r="AD26" s="843">
        <v>3</v>
      </c>
      <c r="AE26" s="795" t="s">
        <v>66</v>
      </c>
      <c r="AF26" s="791" t="s">
        <v>16</v>
      </c>
      <c r="AG26" s="822" t="s">
        <v>156</v>
      </c>
      <c r="AH26" s="785" t="s">
        <v>193</v>
      </c>
      <c r="AI26" s="786"/>
      <c r="AJ26" s="786"/>
      <c r="AK26" s="786"/>
      <c r="AL26" s="786"/>
      <c r="AM26" s="787"/>
      <c r="AN26" s="889" t="s">
        <v>194</v>
      </c>
      <c r="AO26" s="889"/>
      <c r="AP26" s="889"/>
      <c r="AQ26" s="889"/>
      <c r="AR26" s="889"/>
      <c r="AS26" s="890"/>
      <c r="AT26" s="891" t="s">
        <v>195</v>
      </c>
      <c r="AU26" s="891"/>
      <c r="AV26" s="891"/>
      <c r="AW26" s="891"/>
      <c r="AX26" s="891"/>
      <c r="AY26" s="892"/>
      <c r="AZ26" s="180"/>
      <c r="BA26" s="181"/>
    </row>
    <row r="27" spans="1:56" ht="17.100000000000001" customHeight="1" x14ac:dyDescent="0.2">
      <c r="A27" s="902"/>
      <c r="B27"/>
      <c r="C27" s="845"/>
      <c r="D27" s="796"/>
      <c r="E27" s="1056"/>
      <c r="F27" s="794"/>
      <c r="G27" s="220">
        <f>'JUGEND-DOSB 2020'!E20*$BC$27</f>
        <v>17.600000000000001</v>
      </c>
      <c r="H27" s="221">
        <f>'JUGEND-DOSB 2020'!F20*$BC$27</f>
        <v>15.620000000000001</v>
      </c>
      <c r="I27" s="72">
        <f>'JUGEND-DOSB 2020'!G20*$BC$27</f>
        <v>13.860000000000001</v>
      </c>
      <c r="J27" s="222">
        <f>'JUGEND-DOSB 2020'!H20*$BC$27</f>
        <v>16.28</v>
      </c>
      <c r="K27" s="221">
        <f>'JUGEND-DOSB 2020'!I20*$BC$27</f>
        <v>14.52</v>
      </c>
      <c r="L27" s="72">
        <f>'JUGEND-DOSB 2020'!J20*$BC$27</f>
        <v>12.540000000000001</v>
      </c>
      <c r="M27" s="222">
        <f>'JUGEND-DOSB 2020'!K20*$BC$27</f>
        <v>24.200000000000003</v>
      </c>
      <c r="N27" s="221">
        <f>'JUGEND-DOSB 2020'!L20*$BC$27</f>
        <v>22.220000000000002</v>
      </c>
      <c r="O27" s="72">
        <f>'JUGEND-DOSB 2020'!M20*$BC$27</f>
        <v>20.02</v>
      </c>
      <c r="P27" s="222">
        <f>'JUGEND-DOSB 2020'!N20*$BC$27</f>
        <v>23.32</v>
      </c>
      <c r="Q27" s="221">
        <f>'JUGEND-DOSB 2020'!O20*$BC$27</f>
        <v>21.12</v>
      </c>
      <c r="R27" s="72">
        <f>'JUGEND-DOSB 2020'!P20*$BC$27</f>
        <v>18.700000000000003</v>
      </c>
      <c r="S27" s="222">
        <f>'JUGEND-DOSB 2020'!Q20*$BC$27</f>
        <v>40.920000000000009</v>
      </c>
      <c r="T27" s="221">
        <f>'JUGEND-DOSB 2020'!R20*$BC$27</f>
        <v>37.400000000000006</v>
      </c>
      <c r="U27" s="72">
        <f>'JUGEND-DOSB 2020'!S20*$BC$27</f>
        <v>34.1</v>
      </c>
      <c r="V27" s="222">
        <f>'JUGEND-DOSB 2020'!T20*$BC$27</f>
        <v>38.720000000000006</v>
      </c>
      <c r="W27" s="221">
        <f>'JUGEND-DOSB 2020'!U20*$BC$27</f>
        <v>35.860000000000007</v>
      </c>
      <c r="X27" s="223">
        <f>'JUGEND-DOSB 2020'!V20*$BC$27</f>
        <v>33</v>
      </c>
      <c r="Y27" s="182"/>
      <c r="Z27" s="188"/>
      <c r="AB27" s="902"/>
      <c r="AC27"/>
      <c r="AD27" s="845"/>
      <c r="AE27" s="796"/>
      <c r="AF27" s="1056"/>
      <c r="AG27" s="794"/>
      <c r="AH27" s="70">
        <f>'JUGEND-DOSB 2020'!E51*$BC$27</f>
        <v>16.940000000000001</v>
      </c>
      <c r="AI27" s="35">
        <f>'JUGEND-DOSB 2020'!F51*$BC$27</f>
        <v>14.96</v>
      </c>
      <c r="AJ27" s="72">
        <f>'JUGEND-DOSB 2020'!G51*$BC$27</f>
        <v>13.200000000000001</v>
      </c>
      <c r="AK27" s="224">
        <f>'JUGEND-DOSB 2020'!H51*$BC$27</f>
        <v>15.840000000000002</v>
      </c>
      <c r="AL27" s="35">
        <f>'JUGEND-DOSB 2020'!I51*$BC$27</f>
        <v>14.080000000000002</v>
      </c>
      <c r="AM27" s="72">
        <f>'JUGEND-DOSB 2020'!J51*$BC$27</f>
        <v>12.540000000000001</v>
      </c>
      <c r="AN27" s="224">
        <f>'JUGEND-DOSB 2020'!K51*$BC$27</f>
        <v>22.660000000000004</v>
      </c>
      <c r="AO27" s="35">
        <f>'JUGEND-DOSB 2020'!L51*$BC$27</f>
        <v>20.460000000000004</v>
      </c>
      <c r="AP27" s="72">
        <f>'JUGEND-DOSB 2020'!M51*$BC$27</f>
        <v>18.480000000000004</v>
      </c>
      <c r="AQ27" s="224">
        <f>'JUGEND-DOSB 2020'!N51*$BC$27</f>
        <v>21.34</v>
      </c>
      <c r="AR27" s="35">
        <f>'JUGEND-DOSB 2020'!O51*$BC$27</f>
        <v>19.580000000000002</v>
      </c>
      <c r="AS27" s="72">
        <f>'JUGEND-DOSB 2020'!P51*$BC$27</f>
        <v>17.82</v>
      </c>
      <c r="AT27" s="224">
        <f>'JUGEND-DOSB 2020'!Q51*$BC$27</f>
        <v>37.400000000000006</v>
      </c>
      <c r="AU27" s="35">
        <f>'JUGEND-DOSB 2020'!R51*$BC$27</f>
        <v>33.880000000000003</v>
      </c>
      <c r="AV27" s="72">
        <f>'JUGEND-DOSB 2020'!S51*$BC$27</f>
        <v>31.020000000000003</v>
      </c>
      <c r="AW27" s="224">
        <f>'JUGEND-DOSB 2020'!T51*$BC$27</f>
        <v>35.860000000000007</v>
      </c>
      <c r="AX27" s="35">
        <f>'JUGEND-DOSB 2020'!U51*$BC$27</f>
        <v>32.56</v>
      </c>
      <c r="AY27" s="72">
        <f>'JUGEND-DOSB 2020'!V51*$BC$27</f>
        <v>29.700000000000003</v>
      </c>
      <c r="AZ27" s="182"/>
      <c r="BA27" s="188"/>
      <c r="BC27" s="143">
        <v>2.2000000000000002</v>
      </c>
      <c r="BD27" s="148" t="s">
        <v>156</v>
      </c>
    </row>
    <row r="28" spans="1:56" ht="17.100000000000001" customHeight="1" x14ac:dyDescent="0.2">
      <c r="A28" s="902"/>
      <c r="B28"/>
      <c r="C28" s="845"/>
      <c r="D28" s="796"/>
      <c r="E28" s="3" t="s">
        <v>17</v>
      </c>
      <c r="F28" s="27" t="s">
        <v>158</v>
      </c>
      <c r="G28" s="70">
        <f>'JUGEND-DOSB 2020'!E21*$BC$28</f>
        <v>74.400000000000006</v>
      </c>
      <c r="H28" s="35">
        <f>'JUGEND-DOSB 2020'!F21*$BC$28</f>
        <v>61.6</v>
      </c>
      <c r="I28" s="72">
        <f>'JUGEND-DOSB 2020'!G21*$BC$28</f>
        <v>48.800000000000004</v>
      </c>
      <c r="J28" s="224">
        <f>'JUGEND-DOSB 2020'!H21*$BC$28</f>
        <v>67.2</v>
      </c>
      <c r="K28" s="35">
        <f>'JUGEND-DOSB 2020'!I21*$BC$28</f>
        <v>54.400000000000006</v>
      </c>
      <c r="L28" s="72">
        <f>'JUGEND-DOSB 2020'!J21*$BC$28</f>
        <v>44.800000000000004</v>
      </c>
      <c r="M28" s="224">
        <f>'JUGEND-DOSB 2020'!K21*$BC$28</f>
        <v>62.400000000000006</v>
      </c>
      <c r="N28" s="35">
        <f>'JUGEND-DOSB 2020'!L21*$BC$28</f>
        <v>50.400000000000006</v>
      </c>
      <c r="O28" s="72">
        <f>'JUGEND-DOSB 2020'!M21*$BC$28</f>
        <v>40.800000000000004</v>
      </c>
      <c r="P28" s="224">
        <f>'JUGEND-DOSB 2020'!N21*$BC$28</f>
        <v>56</v>
      </c>
      <c r="Q28" s="35">
        <f>'JUGEND-DOSB 2020'!O21*$BC$28</f>
        <v>46.400000000000006</v>
      </c>
      <c r="R28" s="72">
        <f>'JUGEND-DOSB 2020'!P21*$BC$28</f>
        <v>37.6</v>
      </c>
      <c r="S28" s="224">
        <f>'JUGEND-DOSB 2020'!Q21*$BC$28</f>
        <v>52.800000000000004</v>
      </c>
      <c r="T28" s="35">
        <f>'JUGEND-DOSB 2020'!R21*$BC$28</f>
        <v>44</v>
      </c>
      <c r="U28" s="72">
        <f>'JUGEND-DOSB 2020'!S21*$BC$28</f>
        <v>34.4</v>
      </c>
      <c r="V28" s="224">
        <f>'JUGEND-DOSB 2020'!T21*$BC$28</f>
        <v>48.800000000000004</v>
      </c>
      <c r="W28" s="35">
        <f>'JUGEND-DOSB 2020'!U21*$BC$28</f>
        <v>40.800000000000004</v>
      </c>
      <c r="X28" s="72">
        <f>'JUGEND-DOSB 2020'!V21*$BC$28</f>
        <v>32</v>
      </c>
      <c r="Y28" s="182"/>
      <c r="Z28" s="188"/>
      <c r="AB28" s="902"/>
      <c r="AC28"/>
      <c r="AD28" s="845"/>
      <c r="AE28" s="796"/>
      <c r="AF28" s="3" t="s">
        <v>17</v>
      </c>
      <c r="AG28" s="27" t="s">
        <v>158</v>
      </c>
      <c r="AH28" s="70">
        <f>'JUGEND-DOSB 2020'!E52*$BC$28</f>
        <v>73.600000000000009</v>
      </c>
      <c r="AI28" s="35">
        <f>'JUGEND-DOSB 2020'!F52*$BC$28</f>
        <v>60.800000000000004</v>
      </c>
      <c r="AJ28" s="72">
        <f>'JUGEND-DOSB 2020'!G52*$BC$28</f>
        <v>48</v>
      </c>
      <c r="AK28" s="224">
        <f>'JUGEND-DOSB 2020'!H52*$BC$28</f>
        <v>65.600000000000009</v>
      </c>
      <c r="AL28" s="35">
        <f>'JUGEND-DOSB 2020'!I52*$BC$28</f>
        <v>52.800000000000004</v>
      </c>
      <c r="AM28" s="72">
        <f>'JUGEND-DOSB 2020'!J52*$BC$28</f>
        <v>41.6</v>
      </c>
      <c r="AN28" s="224">
        <f>'JUGEND-DOSB 2020'!K52*$BC$28</f>
        <v>57.6</v>
      </c>
      <c r="AO28" s="35">
        <f>'JUGEND-DOSB 2020'!L52*$BC$28</f>
        <v>46.400000000000006</v>
      </c>
      <c r="AP28" s="72">
        <f>'JUGEND-DOSB 2020'!M52*$BC$28</f>
        <v>36</v>
      </c>
      <c r="AQ28" s="224">
        <f>'JUGEND-DOSB 2020'!N52*$BC$28</f>
        <v>52.800000000000004</v>
      </c>
      <c r="AR28" s="35">
        <f>'JUGEND-DOSB 2020'!O52*$BC$28</f>
        <v>43.2</v>
      </c>
      <c r="AS28" s="72">
        <f>'JUGEND-DOSB 2020'!P52*$BC$28</f>
        <v>33.6</v>
      </c>
      <c r="AT28" s="224">
        <f>'JUGEND-DOSB 2020'!Q52*$BC$28</f>
        <v>49.6</v>
      </c>
      <c r="AU28" s="35">
        <f>'JUGEND-DOSB 2020'!R52*$BC$28</f>
        <v>40.800000000000004</v>
      </c>
      <c r="AV28" s="72">
        <f>'JUGEND-DOSB 2020'!S52*$BC$28</f>
        <v>32</v>
      </c>
      <c r="AW28" s="224">
        <f>'JUGEND-DOSB 2020'!T52*$BC$28</f>
        <v>47.2</v>
      </c>
      <c r="AX28" s="35">
        <f>'JUGEND-DOSB 2020'!U52*$BC$28</f>
        <v>39.200000000000003</v>
      </c>
      <c r="AY28" s="72">
        <f>'JUGEND-DOSB 2020'!V52*$BC$28</f>
        <v>30.400000000000002</v>
      </c>
      <c r="AZ28" s="182"/>
      <c r="BA28" s="188"/>
      <c r="BC28" s="143">
        <v>1.6</v>
      </c>
      <c r="BD28" s="146" t="s">
        <v>158</v>
      </c>
    </row>
    <row r="29" spans="1:56" ht="17.100000000000001" customHeight="1" thickBot="1" x14ac:dyDescent="0.25">
      <c r="A29" s="902"/>
      <c r="B29"/>
      <c r="C29" s="845"/>
      <c r="D29" s="796"/>
      <c r="E29" s="3" t="s">
        <v>21</v>
      </c>
      <c r="F29" s="27" t="s">
        <v>157</v>
      </c>
      <c r="G29" s="225"/>
      <c r="H29" s="226"/>
      <c r="I29" s="227"/>
      <c r="J29" s="224">
        <f>'JUGEND-DOSB 2020'!H22*$BC$29</f>
        <v>61.5</v>
      </c>
      <c r="K29" s="35">
        <f>'JUGEND-DOSB 2020'!I22*$BC$29</f>
        <v>54</v>
      </c>
      <c r="L29" s="72">
        <f>'JUGEND-DOSB 2020'!J22*$BC$29</f>
        <v>46.5</v>
      </c>
      <c r="M29" s="224">
        <f>'JUGEND-DOSB 2020'!K22*$BC$29</f>
        <v>55.5</v>
      </c>
      <c r="N29" s="35">
        <f>'JUGEND-DOSB 2020'!L22*$BC$29</f>
        <v>48</v>
      </c>
      <c r="O29" s="72">
        <f>'JUGEND-DOSB 2020'!M22*$BC$29</f>
        <v>40.5</v>
      </c>
      <c r="P29" s="224">
        <f>'JUGEND-DOSB 2020'!N22*$BC$29</f>
        <v>46.5</v>
      </c>
      <c r="Q29" s="35">
        <f>'JUGEND-DOSB 2020'!O22*$BC$29</f>
        <v>40.5</v>
      </c>
      <c r="R29" s="72">
        <f>'JUGEND-DOSB 2020'!P22*$BC$29</f>
        <v>35.25</v>
      </c>
      <c r="S29" s="224">
        <f>'JUGEND-DOSB 2020'!Q22*$BC$29</f>
        <v>40.5</v>
      </c>
      <c r="T29" s="35">
        <f>'JUGEND-DOSB 2020'!R22*$BC$29</f>
        <v>36.75</v>
      </c>
      <c r="U29" s="72">
        <f>'JUGEND-DOSB 2020'!S22*$BC$29</f>
        <v>32.25</v>
      </c>
      <c r="V29" s="224">
        <f>'JUGEND-DOSB 2020'!T22*$BC$29</f>
        <v>37.5</v>
      </c>
      <c r="W29" s="35">
        <f>'JUGEND-DOSB 2020'!U22*$BC$29</f>
        <v>33.75</v>
      </c>
      <c r="X29" s="72">
        <f>'JUGEND-DOSB 2020'!V22*$BC$29</f>
        <v>30</v>
      </c>
      <c r="Y29" s="186"/>
      <c r="Z29" s="187"/>
      <c r="AB29" s="902"/>
      <c r="AC29"/>
      <c r="AD29" s="845"/>
      <c r="AE29" s="796"/>
      <c r="AF29" s="3" t="s">
        <v>21</v>
      </c>
      <c r="AG29" s="27" t="s">
        <v>157</v>
      </c>
      <c r="AH29" s="235"/>
      <c r="AI29" s="236"/>
      <c r="AJ29" s="237"/>
      <c r="AK29" s="238">
        <f>'JUGEND-DOSB 2020'!H53*$BC$29</f>
        <v>57</v>
      </c>
      <c r="AL29" s="239">
        <f>'JUGEND-DOSB 2020'!I53*$BC$29</f>
        <v>49.5</v>
      </c>
      <c r="AM29" s="240">
        <f>'JUGEND-DOSB 2020'!J53*$BC$29</f>
        <v>42</v>
      </c>
      <c r="AN29" s="238">
        <f>'JUGEND-DOSB 2020'!K53*$BC$29</f>
        <v>52.5</v>
      </c>
      <c r="AO29" s="239">
        <f>'JUGEND-DOSB 2020'!L53*$BC$29</f>
        <v>45.75</v>
      </c>
      <c r="AP29" s="240">
        <f>'JUGEND-DOSB 2020'!M53*$BC$29</f>
        <v>39</v>
      </c>
      <c r="AQ29" s="238">
        <f>'JUGEND-DOSB 2020'!N53*$BC$29</f>
        <v>44.25</v>
      </c>
      <c r="AR29" s="239">
        <f>'JUGEND-DOSB 2020'!O53*$BC$29</f>
        <v>39</v>
      </c>
      <c r="AS29" s="240">
        <f>'JUGEND-DOSB 2020'!P53*$BC$29</f>
        <v>33.75</v>
      </c>
      <c r="AT29" s="238">
        <f>'JUGEND-DOSB 2020'!Q53*$BC$29</f>
        <v>36</v>
      </c>
      <c r="AU29" s="239">
        <f>'JUGEND-DOSB 2020'!R53*$BC$29</f>
        <v>32.25</v>
      </c>
      <c r="AV29" s="240">
        <f>'JUGEND-DOSB 2020'!S53*$BC$29</f>
        <v>28.5</v>
      </c>
      <c r="AW29" s="238">
        <f>'JUGEND-DOSB 2020'!T53*$BC$29</f>
        <v>33</v>
      </c>
      <c r="AX29" s="239">
        <f>'JUGEND-DOSB 2020'!U53*$BC$29</f>
        <v>29.25</v>
      </c>
      <c r="AY29" s="240">
        <f>'JUGEND-DOSB 2020'!V53*$BC$29</f>
        <v>25.5</v>
      </c>
      <c r="AZ29" s="186"/>
      <c r="BA29" s="187"/>
      <c r="BC29" s="143">
        <v>1.5</v>
      </c>
      <c r="BD29" s="146" t="s">
        <v>157</v>
      </c>
    </row>
    <row r="30" spans="1:56" ht="17.100000000000001" customHeight="1" x14ac:dyDescent="0.2">
      <c r="A30" s="902"/>
      <c r="B30"/>
      <c r="C30" s="843">
        <v>4</v>
      </c>
      <c r="D30" s="795" t="s">
        <v>67</v>
      </c>
      <c r="E30" s="601" t="s">
        <v>16</v>
      </c>
      <c r="F30" s="22" t="s">
        <v>20</v>
      </c>
      <c r="G30" s="128"/>
      <c r="H30" s="129"/>
      <c r="I30" s="130"/>
      <c r="J30" s="131"/>
      <c r="K30" s="129"/>
      <c r="L30" s="130"/>
      <c r="M30" s="56">
        <f>'JUGEND-DOSB 2020'!K24*$BC$30</f>
        <v>0.48</v>
      </c>
      <c r="N30" s="7">
        <f>'JUGEND-DOSB 2020'!L24*$BC$30</f>
        <v>0.54</v>
      </c>
      <c r="O30" s="9">
        <f>'JUGEND-DOSB 2020'!M24*$BC$30</f>
        <v>0.6</v>
      </c>
      <c r="P30" s="56">
        <f>'JUGEND-DOSB 2020'!N24*$BC$30</f>
        <v>0.54</v>
      </c>
      <c r="Q30" s="7">
        <f>'JUGEND-DOSB 2020'!O24*$BC$30</f>
        <v>0.6</v>
      </c>
      <c r="R30" s="9">
        <f>'JUGEND-DOSB 2020'!P24*$BC$30</f>
        <v>0.66</v>
      </c>
      <c r="S30" s="56">
        <f>'JUGEND-DOSB 2020'!Q24*$BC$30</f>
        <v>0.56999999999999995</v>
      </c>
      <c r="T30" s="7">
        <f>'JUGEND-DOSB 2020'!R24*$BC$30</f>
        <v>0.63</v>
      </c>
      <c r="U30" s="9">
        <f>'JUGEND-DOSB 2020'!S24*$BC$30</f>
        <v>0.69</v>
      </c>
      <c r="V30" s="56">
        <f>'JUGEND-DOSB 2020'!T24*$BC$30</f>
        <v>0.63</v>
      </c>
      <c r="W30" s="7">
        <f>'JUGEND-DOSB 2020'!U24*$BC$30</f>
        <v>0.69</v>
      </c>
      <c r="X30" s="9">
        <f>'JUGEND-DOSB 2020'!V24*$BC$30</f>
        <v>0.75</v>
      </c>
      <c r="Y30" s="180"/>
      <c r="Z30" s="181"/>
      <c r="AB30" s="902"/>
      <c r="AC30"/>
      <c r="AD30" s="843">
        <v>4</v>
      </c>
      <c r="AE30" s="795" t="s">
        <v>67</v>
      </c>
      <c r="AF30" s="601" t="s">
        <v>16</v>
      </c>
      <c r="AG30" s="22" t="s">
        <v>20</v>
      </c>
      <c r="AH30" s="128"/>
      <c r="AI30" s="129"/>
      <c r="AJ30" s="130"/>
      <c r="AK30" s="131"/>
      <c r="AL30" s="129"/>
      <c r="AM30" s="130"/>
      <c r="AN30" s="56">
        <f>'JUGEND-DOSB 2020'!K55*$BC$30</f>
        <v>0.51</v>
      </c>
      <c r="AO30" s="7">
        <f>'JUGEND-DOSB 2020'!L55*$BC$30</f>
        <v>0.56999999999999995</v>
      </c>
      <c r="AP30" s="9">
        <f>'JUGEND-DOSB 2020'!M55*$BC$30</f>
        <v>0.63</v>
      </c>
      <c r="AQ30" s="56">
        <f>'JUGEND-DOSB 2020'!N55*$BC$30</f>
        <v>0.56999999999999995</v>
      </c>
      <c r="AR30" s="7">
        <f>'JUGEND-DOSB 2020'!O55*$BC$30</f>
        <v>0.63</v>
      </c>
      <c r="AS30" s="9">
        <f>'JUGEND-DOSB 2020'!P55*$BC$30</f>
        <v>0.69</v>
      </c>
      <c r="AT30" s="56">
        <f>'JUGEND-DOSB 2020'!Q55*$BC$30</f>
        <v>0.66</v>
      </c>
      <c r="AU30" s="7">
        <f>'JUGEND-DOSB 2020'!R55*$BC$30</f>
        <v>0.72</v>
      </c>
      <c r="AV30" s="9">
        <f>'JUGEND-DOSB 2020'!S55*$BC$30</f>
        <v>0.78</v>
      </c>
      <c r="AW30" s="56">
        <f>'JUGEND-DOSB 2020'!T55*$BC$30</f>
        <v>0.72</v>
      </c>
      <c r="AX30" s="7">
        <f>'JUGEND-DOSB 2020'!U55*$BC$30</f>
        <v>0.78</v>
      </c>
      <c r="AY30" s="9">
        <f>'JUGEND-DOSB 2020'!V55*$BC$30</f>
        <v>0.84</v>
      </c>
      <c r="AZ30" s="180"/>
      <c r="BA30" s="181"/>
      <c r="BC30" s="143">
        <v>0.6</v>
      </c>
      <c r="BD30" s="146" t="s">
        <v>20</v>
      </c>
    </row>
    <row r="31" spans="1:56" ht="17.100000000000001" customHeight="1" x14ac:dyDescent="0.2">
      <c r="A31" s="902"/>
      <c r="B31"/>
      <c r="C31" s="845"/>
      <c r="D31" s="796"/>
      <c r="E31" s="3" t="s">
        <v>17</v>
      </c>
      <c r="F31" s="104" t="s">
        <v>163</v>
      </c>
      <c r="G31" s="67">
        <f t="shared" ref="G31:L31" si="2">J31-0.2</f>
        <v>0.98</v>
      </c>
      <c r="H31" s="29">
        <f t="shared" si="2"/>
        <v>1.1600000000000001</v>
      </c>
      <c r="I31" s="38">
        <f t="shared" si="2"/>
        <v>1.34</v>
      </c>
      <c r="J31" s="67">
        <f t="shared" si="2"/>
        <v>1.18</v>
      </c>
      <c r="K31" s="29">
        <f t="shared" si="2"/>
        <v>1.36</v>
      </c>
      <c r="L31" s="38">
        <f t="shared" si="2"/>
        <v>1.54</v>
      </c>
      <c r="M31" s="67">
        <f>'JUGEND-DOSB 2020'!K26*$BC$31</f>
        <v>1.38</v>
      </c>
      <c r="N31" s="29">
        <f>'JUGEND-DOSB 2020'!L26*$BC$31</f>
        <v>1.56</v>
      </c>
      <c r="O31" s="38">
        <f>'JUGEND-DOSB 2020'!M26*$BC$31</f>
        <v>1.74</v>
      </c>
      <c r="P31" s="67">
        <f>'JUGEND-DOSB 2020'!N26*$BC$31</f>
        <v>1.68</v>
      </c>
      <c r="Q31" s="29">
        <f>'JUGEND-DOSB 2020'!O26*$BC$31</f>
        <v>1.8599999999999999</v>
      </c>
      <c r="R31" s="38">
        <f>'JUGEND-DOSB 2020'!P26*$BC$31</f>
        <v>2.04</v>
      </c>
      <c r="S31" s="67">
        <f>'JUGEND-DOSB 2020'!Q26*$BC$31</f>
        <v>1.92</v>
      </c>
      <c r="T31" s="29">
        <f>'JUGEND-DOSB 2020'!R26*$BC$31</f>
        <v>2.1</v>
      </c>
      <c r="U31" s="38">
        <f>'JUGEND-DOSB 2020'!S26*$BC$31</f>
        <v>2.2799999999999998</v>
      </c>
      <c r="V31" s="67">
        <f>'JUGEND-DOSB 2020'!T26*$BC$31</f>
        <v>2.04</v>
      </c>
      <c r="W31" s="29">
        <f>'JUGEND-DOSB 2020'!U26*$BC$31</f>
        <v>2.2200000000000002</v>
      </c>
      <c r="X31" s="38">
        <f>'JUGEND-DOSB 2020'!V26*$BC$31</f>
        <v>2.4</v>
      </c>
      <c r="Y31" s="182" t="s">
        <v>54</v>
      </c>
      <c r="Z31" s="188"/>
      <c r="AB31" s="902"/>
      <c r="AC31"/>
      <c r="AD31" s="845"/>
      <c r="AE31" s="796"/>
      <c r="AF31" s="3" t="s">
        <v>17</v>
      </c>
      <c r="AG31" s="104" t="s">
        <v>163</v>
      </c>
      <c r="AH31" s="67">
        <f t="shared" ref="AH31:AM31" si="3">AK31-0.2</f>
        <v>1.1600000000000001</v>
      </c>
      <c r="AI31" s="29">
        <f t="shared" si="3"/>
        <v>1.34</v>
      </c>
      <c r="AJ31" s="38">
        <f t="shared" si="3"/>
        <v>1.52</v>
      </c>
      <c r="AK31" s="67">
        <f t="shared" si="3"/>
        <v>1.36</v>
      </c>
      <c r="AL31" s="29">
        <f t="shared" si="3"/>
        <v>1.54</v>
      </c>
      <c r="AM31" s="38">
        <f t="shared" si="3"/>
        <v>1.72</v>
      </c>
      <c r="AN31" s="38">
        <f>'JUGEND-DOSB 2020'!K57*$BC$31</f>
        <v>1.56</v>
      </c>
      <c r="AO31" s="29">
        <f>'JUGEND-DOSB 2020'!L57*$BC$31</f>
        <v>1.74</v>
      </c>
      <c r="AP31" s="38">
        <f>'JUGEND-DOSB 2020'!M57*$BC$31</f>
        <v>1.92</v>
      </c>
      <c r="AQ31" s="67">
        <f>'JUGEND-DOSB 2020'!N57*$BC$31</f>
        <v>1.92</v>
      </c>
      <c r="AR31" s="29">
        <f>'JUGEND-DOSB 2020'!O57*$BC$31</f>
        <v>2.1</v>
      </c>
      <c r="AS31" s="38">
        <f>'JUGEND-DOSB 2020'!P57*$BC$31</f>
        <v>2.2799999999999998</v>
      </c>
      <c r="AT31" s="67">
        <f>'JUGEND-DOSB 2020'!Q57*$BC$31</f>
        <v>2.2799999999999998</v>
      </c>
      <c r="AU31" s="29">
        <f>'JUGEND-DOSB 2020'!R57*$BC$31</f>
        <v>2.4599999999999995</v>
      </c>
      <c r="AV31" s="38">
        <f>'JUGEND-DOSB 2020'!S57*$BC$31</f>
        <v>2.64</v>
      </c>
      <c r="AW31" s="67">
        <f>'JUGEND-DOSB 2020'!T57*$BC$31</f>
        <v>2.5799999999999996</v>
      </c>
      <c r="AX31" s="29">
        <f>'JUGEND-DOSB 2020'!U57*$BC$31</f>
        <v>2.76</v>
      </c>
      <c r="AY31" s="38">
        <f>'JUGEND-DOSB 2020'!V57*$BC$31</f>
        <v>2.94</v>
      </c>
      <c r="AZ31" s="182"/>
      <c r="BA31" s="188"/>
      <c r="BC31" s="143">
        <v>0.6</v>
      </c>
      <c r="BD31" s="146" t="s">
        <v>163</v>
      </c>
    </row>
    <row r="32" spans="1:56" s="158" customFormat="1" ht="17.100000000000001" customHeight="1" x14ac:dyDescent="0.2">
      <c r="A32" s="902"/>
      <c r="C32" s="845"/>
      <c r="D32" s="796"/>
      <c r="E32" s="1055" t="s">
        <v>21</v>
      </c>
      <c r="F32" s="793" t="s">
        <v>159</v>
      </c>
      <c r="G32" s="782" t="s">
        <v>424</v>
      </c>
      <c r="H32" s="783"/>
      <c r="I32" s="783"/>
      <c r="J32" s="783"/>
      <c r="K32" s="783"/>
      <c r="L32" s="783"/>
      <c r="M32" s="783"/>
      <c r="N32" s="783"/>
      <c r="O32" s="784"/>
      <c r="P32" s="782" t="s">
        <v>425</v>
      </c>
      <c r="Q32" s="783"/>
      <c r="R32" s="783"/>
      <c r="S32" s="783"/>
      <c r="T32" s="783"/>
      <c r="U32" s="783"/>
      <c r="V32" s="783"/>
      <c r="W32" s="783"/>
      <c r="X32" s="784"/>
      <c r="Y32" s="182"/>
      <c r="Z32" s="188"/>
      <c r="AB32" s="902"/>
      <c r="AD32" s="845"/>
      <c r="AE32" s="796"/>
      <c r="AF32" s="1055" t="s">
        <v>21</v>
      </c>
      <c r="AG32" s="793" t="s">
        <v>159</v>
      </c>
      <c r="AH32" s="782" t="s">
        <v>424</v>
      </c>
      <c r="AI32" s="783"/>
      <c r="AJ32" s="783"/>
      <c r="AK32" s="783"/>
      <c r="AL32" s="783"/>
      <c r="AM32" s="783"/>
      <c r="AN32" s="783"/>
      <c r="AO32" s="783"/>
      <c r="AP32" s="784"/>
      <c r="AQ32" s="782" t="s">
        <v>425</v>
      </c>
      <c r="AR32" s="783"/>
      <c r="AS32" s="783"/>
      <c r="AT32" s="783"/>
      <c r="AU32" s="783"/>
      <c r="AV32" s="783"/>
      <c r="AW32" s="783"/>
      <c r="AX32" s="783"/>
      <c r="AY32" s="784"/>
      <c r="AZ32" s="182"/>
      <c r="BA32" s="188"/>
      <c r="BC32" s="153"/>
      <c r="BD32" s="148"/>
    </row>
    <row r="33" spans="1:56" s="158" customFormat="1" ht="17.100000000000001" customHeight="1" x14ac:dyDescent="0.2">
      <c r="A33" s="902"/>
      <c r="C33" s="845"/>
      <c r="D33" s="796"/>
      <c r="E33" s="1056"/>
      <c r="F33" s="794"/>
      <c r="G33" s="42">
        <v>10</v>
      </c>
      <c r="H33" s="43">
        <v>15</v>
      </c>
      <c r="I33" s="135">
        <v>20</v>
      </c>
      <c r="J33" s="42">
        <v>10</v>
      </c>
      <c r="K33" s="43">
        <v>15</v>
      </c>
      <c r="L33" s="135">
        <v>20</v>
      </c>
      <c r="M33" s="42">
        <v>10</v>
      </c>
      <c r="N33" s="43">
        <v>15</v>
      </c>
      <c r="O33" s="135">
        <v>20</v>
      </c>
      <c r="P33" s="42">
        <v>10</v>
      </c>
      <c r="Q33" s="43">
        <v>15</v>
      </c>
      <c r="R33" s="135">
        <v>20</v>
      </c>
      <c r="S33" s="42">
        <v>10</v>
      </c>
      <c r="T33" s="43">
        <v>15</v>
      </c>
      <c r="U33" s="135">
        <v>20</v>
      </c>
      <c r="V33" s="42">
        <v>10</v>
      </c>
      <c r="W33" s="43">
        <v>15</v>
      </c>
      <c r="X33" s="135">
        <v>20</v>
      </c>
      <c r="Y33" s="182"/>
      <c r="Z33" s="188"/>
      <c r="AB33" s="902"/>
      <c r="AD33" s="845"/>
      <c r="AE33" s="796"/>
      <c r="AF33" s="1056"/>
      <c r="AG33" s="794"/>
      <c r="AH33" s="42">
        <v>10</v>
      </c>
      <c r="AI33" s="43">
        <v>15</v>
      </c>
      <c r="AJ33" s="135">
        <v>20</v>
      </c>
      <c r="AK33" s="42">
        <v>10</v>
      </c>
      <c r="AL33" s="43">
        <v>15</v>
      </c>
      <c r="AM33" s="135">
        <v>20</v>
      </c>
      <c r="AN33" s="42">
        <v>10</v>
      </c>
      <c r="AO33" s="43">
        <v>15</v>
      </c>
      <c r="AP33" s="135">
        <v>20</v>
      </c>
      <c r="AQ33" s="42">
        <v>10</v>
      </c>
      <c r="AR33" s="43">
        <v>15</v>
      </c>
      <c r="AS33" s="135">
        <v>20</v>
      </c>
      <c r="AT33" s="42">
        <v>10</v>
      </c>
      <c r="AU33" s="43">
        <v>15</v>
      </c>
      <c r="AV33" s="135">
        <v>20</v>
      </c>
      <c r="AW33" s="42">
        <v>10</v>
      </c>
      <c r="AX33" s="43">
        <v>15</v>
      </c>
      <c r="AY33" s="135">
        <v>20</v>
      </c>
      <c r="AZ33" s="182"/>
      <c r="BA33" s="188"/>
      <c r="BC33" s="153"/>
      <c r="BD33" s="148"/>
    </row>
    <row r="34" spans="1:56" s="158" customFormat="1" ht="21.2" customHeight="1" thickBot="1" x14ac:dyDescent="0.25">
      <c r="A34" s="902"/>
      <c r="C34" s="845"/>
      <c r="D34" s="796"/>
      <c r="E34" s="199" t="s">
        <v>21</v>
      </c>
      <c r="F34" s="16" t="s">
        <v>432</v>
      </c>
      <c r="G34" s="563" t="s">
        <v>433</v>
      </c>
      <c r="H34" s="199" t="s">
        <v>434</v>
      </c>
      <c r="I34" s="200" t="s">
        <v>435</v>
      </c>
      <c r="J34" s="563" t="s">
        <v>433</v>
      </c>
      <c r="K34" s="199" t="s">
        <v>434</v>
      </c>
      <c r="L34" s="200" t="s">
        <v>435</v>
      </c>
      <c r="M34" s="563" t="s">
        <v>433</v>
      </c>
      <c r="N34" s="199" t="s">
        <v>434</v>
      </c>
      <c r="O34" s="200" t="s">
        <v>435</v>
      </c>
      <c r="P34" s="563" t="s">
        <v>433</v>
      </c>
      <c r="Q34" s="199" t="s">
        <v>434</v>
      </c>
      <c r="R34" s="200" t="s">
        <v>435</v>
      </c>
      <c r="S34" s="563"/>
      <c r="T34" s="199"/>
      <c r="U34" s="200"/>
      <c r="V34" s="563"/>
      <c r="W34" s="199"/>
      <c r="X34" s="200"/>
      <c r="Y34" s="186"/>
      <c r="Z34" s="187"/>
      <c r="AB34" s="902"/>
      <c r="AD34" s="845"/>
      <c r="AE34" s="796"/>
      <c r="AF34" s="191" t="s">
        <v>21</v>
      </c>
      <c r="AG34" s="159" t="s">
        <v>432</v>
      </c>
      <c r="AH34" s="11" t="s">
        <v>433</v>
      </c>
      <c r="AI34" s="3" t="s">
        <v>434</v>
      </c>
      <c r="AJ34" s="4" t="s">
        <v>435</v>
      </c>
      <c r="AK34" s="11" t="s">
        <v>433</v>
      </c>
      <c r="AL34" s="3" t="s">
        <v>434</v>
      </c>
      <c r="AM34" s="4" t="s">
        <v>435</v>
      </c>
      <c r="AN34" s="11" t="s">
        <v>433</v>
      </c>
      <c r="AO34" s="3" t="s">
        <v>434</v>
      </c>
      <c r="AP34" s="4" t="s">
        <v>435</v>
      </c>
      <c r="AQ34" s="11" t="s">
        <v>433</v>
      </c>
      <c r="AR34" s="3" t="s">
        <v>434</v>
      </c>
      <c r="AS34" s="4" t="s">
        <v>435</v>
      </c>
      <c r="AT34" s="11"/>
      <c r="AU34" s="3"/>
      <c r="AV34" s="4"/>
      <c r="AW34" s="11"/>
      <c r="AX34" s="3"/>
      <c r="AY34" s="4"/>
      <c r="AZ34" s="186"/>
      <c r="BA34" s="187"/>
      <c r="BC34" s="153"/>
      <c r="BD34" s="146"/>
    </row>
    <row r="35" spans="1:56" s="44" customFormat="1" ht="19.5" customHeight="1" thickBot="1" x14ac:dyDescent="0.3">
      <c r="A35" s="853" t="s">
        <v>495</v>
      </c>
      <c r="B35"/>
      <c r="C35" s="905" t="s">
        <v>51</v>
      </c>
      <c r="D35" s="906"/>
      <c r="E35" s="907"/>
      <c r="F35" s="907"/>
      <c r="G35" s="907" t="s">
        <v>616</v>
      </c>
      <c r="H35" s="907"/>
      <c r="I35" s="907"/>
      <c r="J35" s="907"/>
      <c r="K35" s="907"/>
      <c r="L35" s="907"/>
      <c r="M35" s="907"/>
      <c r="N35" s="907"/>
      <c r="O35" s="907"/>
      <c r="P35" s="907"/>
      <c r="Q35" s="907"/>
      <c r="R35" s="908" t="s">
        <v>52</v>
      </c>
      <c r="S35" s="908"/>
      <c r="T35" s="908"/>
      <c r="U35" s="908"/>
      <c r="V35" s="908"/>
      <c r="W35" s="908"/>
      <c r="X35" s="908"/>
      <c r="Y35" s="802" t="s">
        <v>53</v>
      </c>
      <c r="Z35" s="803"/>
      <c r="AB35" s="853" t="s">
        <v>495</v>
      </c>
      <c r="AC35"/>
      <c r="AD35" s="905" t="s">
        <v>51</v>
      </c>
      <c r="AE35" s="906"/>
      <c r="AF35" s="907"/>
      <c r="AG35" s="907"/>
      <c r="AH35" s="907" t="s">
        <v>616</v>
      </c>
      <c r="AI35" s="907"/>
      <c r="AJ35" s="907"/>
      <c r="AK35" s="907"/>
      <c r="AL35" s="907"/>
      <c r="AM35" s="907"/>
      <c r="AN35" s="907"/>
      <c r="AO35" s="907"/>
      <c r="AP35" s="907"/>
      <c r="AQ35" s="907"/>
      <c r="AR35" s="907"/>
      <c r="AS35" s="908" t="s">
        <v>52</v>
      </c>
      <c r="AT35" s="908"/>
      <c r="AU35" s="908"/>
      <c r="AV35" s="908"/>
      <c r="AW35" s="908"/>
      <c r="AX35" s="908"/>
      <c r="AY35" s="908"/>
      <c r="AZ35" s="802" t="s">
        <v>53</v>
      </c>
      <c r="BA35" s="803"/>
      <c r="BC35" s="144"/>
      <c r="BD35" s="147"/>
    </row>
    <row r="36" spans="1:56" ht="15.75" thickBot="1" x14ac:dyDescent="0.25">
      <c r="A36" s="853"/>
      <c r="B36"/>
      <c r="C36" s="914" t="s">
        <v>585</v>
      </c>
      <c r="D36" s="915"/>
      <c r="E36" s="915"/>
      <c r="F36" s="915"/>
      <c r="G36" s="915"/>
      <c r="H36" s="915"/>
      <c r="I36" s="916"/>
      <c r="J36" s="917" t="s">
        <v>68</v>
      </c>
      <c r="K36" s="918"/>
      <c r="L36" s="918"/>
      <c r="M36" s="918"/>
      <c r="N36" s="918"/>
      <c r="O36" s="918"/>
      <c r="P36" s="918"/>
      <c r="Q36" s="919"/>
      <c r="R36" s="920" t="s">
        <v>69</v>
      </c>
      <c r="S36" s="921"/>
      <c r="T36" s="921"/>
      <c r="U36" s="921"/>
      <c r="V36" s="921"/>
      <c r="W36" s="921"/>
      <c r="X36" s="922"/>
      <c r="Y36" s="75" t="s">
        <v>70</v>
      </c>
      <c r="Z36" s="76"/>
      <c r="AA36" s="45"/>
      <c r="AB36" s="853"/>
      <c r="AC36"/>
      <c r="AD36" s="914" t="s">
        <v>585</v>
      </c>
      <c r="AE36" s="915"/>
      <c r="AF36" s="915"/>
      <c r="AG36" s="915"/>
      <c r="AH36" s="915"/>
      <c r="AI36" s="915"/>
      <c r="AJ36" s="916"/>
      <c r="AK36" s="917" t="s">
        <v>68</v>
      </c>
      <c r="AL36" s="918"/>
      <c r="AM36" s="918"/>
      <c r="AN36" s="918"/>
      <c r="AO36" s="918"/>
      <c r="AP36" s="918"/>
      <c r="AQ36" s="918"/>
      <c r="AR36" s="919"/>
      <c r="AS36" s="920" t="s">
        <v>69</v>
      </c>
      <c r="AT36" s="921"/>
      <c r="AU36" s="921"/>
      <c r="AV36" s="921"/>
      <c r="AW36" s="921"/>
      <c r="AX36" s="921"/>
      <c r="AY36" s="922"/>
      <c r="AZ36" s="75" t="s">
        <v>70</v>
      </c>
      <c r="BA36" s="76"/>
      <c r="BB36" s="45"/>
    </row>
    <row r="37" spans="1:56" ht="15" customHeight="1" thickBot="1" x14ac:dyDescent="0.3">
      <c r="A37" s="853"/>
      <c r="B37" s="44"/>
      <c r="C37" s="909" t="s">
        <v>71</v>
      </c>
      <c r="D37" s="910"/>
      <c r="E37" s="910"/>
      <c r="F37" s="910"/>
      <c r="G37" s="910"/>
      <c r="H37" s="910"/>
      <c r="I37" s="77"/>
      <c r="J37" s="911"/>
      <c r="K37" s="912"/>
      <c r="L37" s="912"/>
      <c r="M37" s="912"/>
      <c r="N37" s="912"/>
      <c r="O37" s="912"/>
      <c r="P37" s="912"/>
      <c r="Q37" s="913"/>
      <c r="R37" s="898" t="s">
        <v>72</v>
      </c>
      <c r="S37" s="899"/>
      <c r="T37" s="810"/>
      <c r="U37" s="810"/>
      <c r="V37" s="810"/>
      <c r="W37" s="810"/>
      <c r="X37" s="811"/>
      <c r="Y37" s="75" t="s">
        <v>73</v>
      </c>
      <c r="Z37" s="78" t="s">
        <v>54</v>
      </c>
      <c r="AA37" s="45"/>
      <c r="AB37" s="853"/>
      <c r="AC37" s="44"/>
      <c r="AD37" s="909" t="s">
        <v>71</v>
      </c>
      <c r="AE37" s="910"/>
      <c r="AF37" s="910"/>
      <c r="AG37" s="910"/>
      <c r="AH37" s="910"/>
      <c r="AI37" s="910"/>
      <c r="AJ37" s="77"/>
      <c r="AK37" s="911"/>
      <c r="AL37" s="912"/>
      <c r="AM37" s="912"/>
      <c r="AN37" s="912"/>
      <c r="AO37" s="912"/>
      <c r="AP37" s="912"/>
      <c r="AQ37" s="912"/>
      <c r="AR37" s="913"/>
      <c r="AS37" s="898" t="s">
        <v>72</v>
      </c>
      <c r="AT37" s="899"/>
      <c r="AU37" s="810"/>
      <c r="AV37" s="810"/>
      <c r="AW37" s="810"/>
      <c r="AX37" s="810"/>
      <c r="AY37" s="811"/>
      <c r="AZ37" s="75" t="s">
        <v>73</v>
      </c>
      <c r="BA37" s="78" t="s">
        <v>54</v>
      </c>
      <c r="BB37" s="45"/>
    </row>
    <row r="38" spans="1:56" ht="15" customHeight="1" thickBot="1" x14ac:dyDescent="0.25">
      <c r="A38" s="853"/>
      <c r="B38"/>
      <c r="C38" s="812" t="s">
        <v>74</v>
      </c>
      <c r="D38" s="813"/>
      <c r="E38" s="813"/>
      <c r="F38" s="813"/>
      <c r="G38" s="813"/>
      <c r="H38" s="813"/>
      <c r="I38" s="77"/>
      <c r="J38" s="807"/>
      <c r="K38" s="808"/>
      <c r="L38" s="808"/>
      <c r="M38" s="808"/>
      <c r="N38" s="808"/>
      <c r="O38" s="808"/>
      <c r="P38" s="808"/>
      <c r="Q38" s="809"/>
      <c r="R38" s="898" t="s">
        <v>75</v>
      </c>
      <c r="S38" s="899"/>
      <c r="T38" s="810"/>
      <c r="U38" s="810"/>
      <c r="V38" s="810"/>
      <c r="W38" s="810"/>
      <c r="X38" s="811"/>
      <c r="Y38" s="75" t="s">
        <v>76</v>
      </c>
      <c r="Z38" s="79"/>
      <c r="AA38" s="45"/>
      <c r="AB38" s="853"/>
      <c r="AC38"/>
      <c r="AD38" s="812" t="s">
        <v>74</v>
      </c>
      <c r="AE38" s="813"/>
      <c r="AF38" s="813"/>
      <c r="AG38" s="813"/>
      <c r="AH38" s="813"/>
      <c r="AI38" s="813"/>
      <c r="AJ38" s="77"/>
      <c r="AK38" s="807"/>
      <c r="AL38" s="808"/>
      <c r="AM38" s="808"/>
      <c r="AN38" s="808"/>
      <c r="AO38" s="808"/>
      <c r="AP38" s="808"/>
      <c r="AQ38" s="808"/>
      <c r="AR38" s="809"/>
      <c r="AS38" s="898" t="s">
        <v>75</v>
      </c>
      <c r="AT38" s="899"/>
      <c r="AU38" s="810"/>
      <c r="AV38" s="810"/>
      <c r="AW38" s="810"/>
      <c r="AX38" s="810"/>
      <c r="AY38" s="811"/>
      <c r="AZ38" s="75" t="s">
        <v>76</v>
      </c>
      <c r="BA38" s="79"/>
      <c r="BB38" s="45"/>
    </row>
    <row r="39" spans="1:56" ht="15.75" thickBot="1" x14ac:dyDescent="0.25">
      <c r="A39" s="853"/>
      <c r="B39"/>
      <c r="C39" s="841" t="s">
        <v>518</v>
      </c>
      <c r="D39" s="813"/>
      <c r="E39" s="813"/>
      <c r="F39" s="813"/>
      <c r="G39" s="813"/>
      <c r="H39" s="813"/>
      <c r="I39" s="77"/>
      <c r="J39" s="814"/>
      <c r="K39" s="815"/>
      <c r="L39" s="815"/>
      <c r="M39" s="815"/>
      <c r="N39" s="815"/>
      <c r="O39" s="815"/>
      <c r="P39" s="815"/>
      <c r="Q39" s="816"/>
      <c r="R39" s="898" t="s">
        <v>77</v>
      </c>
      <c r="S39" s="899"/>
      <c r="T39" s="810"/>
      <c r="U39" s="810"/>
      <c r="V39" s="810"/>
      <c r="W39" s="810"/>
      <c r="X39" s="811"/>
      <c r="Y39" s="75" t="s">
        <v>78</v>
      </c>
      <c r="Z39" s="79"/>
      <c r="AA39" s="45"/>
      <c r="AB39" s="853"/>
      <c r="AC39"/>
      <c r="AD39" s="812" t="s">
        <v>518</v>
      </c>
      <c r="AE39" s="813"/>
      <c r="AF39" s="813"/>
      <c r="AG39" s="813"/>
      <c r="AH39" s="813"/>
      <c r="AI39" s="813"/>
      <c r="AJ39" s="77"/>
      <c r="AK39" s="814"/>
      <c r="AL39" s="815"/>
      <c r="AM39" s="815"/>
      <c r="AN39" s="815"/>
      <c r="AO39" s="815"/>
      <c r="AP39" s="815"/>
      <c r="AQ39" s="815"/>
      <c r="AR39" s="816"/>
      <c r="AS39" s="898" t="s">
        <v>77</v>
      </c>
      <c r="AT39" s="899"/>
      <c r="AU39" s="810"/>
      <c r="AV39" s="810"/>
      <c r="AW39" s="810"/>
      <c r="AX39" s="810"/>
      <c r="AY39" s="811"/>
      <c r="AZ39" s="75" t="s">
        <v>78</v>
      </c>
      <c r="BA39" s="79"/>
      <c r="BB39" s="45"/>
    </row>
    <row r="40" spans="1:56" ht="15.75" thickBot="1" x14ac:dyDescent="0.25">
      <c r="A40" s="853"/>
      <c r="B40"/>
      <c r="C40" s="841" t="s">
        <v>586</v>
      </c>
      <c r="D40" s="813"/>
      <c r="E40" s="813"/>
      <c r="F40" s="813"/>
      <c r="G40" s="813"/>
      <c r="H40" s="813"/>
      <c r="I40" s="77"/>
      <c r="J40" s="80"/>
      <c r="K40" s="80"/>
      <c r="L40" s="80"/>
      <c r="M40" s="80"/>
      <c r="N40" s="80"/>
      <c r="O40" s="80"/>
      <c r="P40" s="80"/>
      <c r="Q40" s="80"/>
      <c r="R40" s="872" t="s">
        <v>79</v>
      </c>
      <c r="S40" s="873"/>
      <c r="T40" s="874"/>
      <c r="U40" s="874"/>
      <c r="V40" s="874"/>
      <c r="W40" s="874"/>
      <c r="X40" s="875"/>
      <c r="Y40" s="81"/>
      <c r="Z40" s="82"/>
      <c r="AA40" s="45"/>
      <c r="AB40" s="853"/>
      <c r="AC40"/>
      <c r="AD40" s="841" t="s">
        <v>586</v>
      </c>
      <c r="AE40" s="813"/>
      <c r="AF40" s="813"/>
      <c r="AG40" s="813"/>
      <c r="AH40" s="813"/>
      <c r="AI40" s="813"/>
      <c r="AJ40" s="77"/>
      <c r="AK40" s="80"/>
      <c r="AL40" s="80"/>
      <c r="AM40" s="80"/>
      <c r="AN40" s="80"/>
      <c r="AO40" s="80"/>
      <c r="AP40" s="80"/>
      <c r="AQ40" s="80"/>
      <c r="AR40" s="80"/>
      <c r="AS40" s="872" t="s">
        <v>79</v>
      </c>
      <c r="AT40" s="873"/>
      <c r="AU40" s="874"/>
      <c r="AV40" s="874"/>
      <c r="AW40" s="874"/>
      <c r="AX40" s="874"/>
      <c r="AY40" s="875"/>
      <c r="AZ40" s="81"/>
      <c r="BA40" s="82"/>
      <c r="BB40" s="45"/>
    </row>
    <row r="41" spans="1:56" ht="15" x14ac:dyDescent="0.2">
      <c r="A41" s="904">
        <v>27</v>
      </c>
      <c r="B41"/>
      <c r="C41" s="841" t="s">
        <v>587</v>
      </c>
      <c r="D41" s="813"/>
      <c r="E41" s="813"/>
      <c r="F41" s="813"/>
      <c r="G41" s="813"/>
      <c r="H41" s="813"/>
      <c r="I41" s="77"/>
      <c r="M41" s="270" t="s">
        <v>54</v>
      </c>
      <c r="U41" s="45"/>
      <c r="W41" s="781" t="s">
        <v>634</v>
      </c>
      <c r="X41" s="781"/>
      <c r="Y41" s="781"/>
      <c r="Z41" s="781"/>
      <c r="AB41" s="904">
        <f>A41+1</f>
        <v>28</v>
      </c>
      <c r="AC41"/>
      <c r="AD41" s="841" t="s">
        <v>587</v>
      </c>
      <c r="AE41" s="813"/>
      <c r="AF41" s="813"/>
      <c r="AG41" s="813"/>
      <c r="AH41" s="813"/>
      <c r="AI41" s="813"/>
      <c r="AJ41" s="77"/>
      <c r="AV41" s="45"/>
      <c r="AX41" s="781" t="s">
        <v>669</v>
      </c>
      <c r="AY41" s="781"/>
      <c r="AZ41" s="781"/>
      <c r="BA41" s="781"/>
    </row>
    <row r="42" spans="1:56" ht="13.5" thickBot="1" x14ac:dyDescent="0.25">
      <c r="A42" s="904"/>
      <c r="B42"/>
      <c r="C42" s="804" t="s">
        <v>80</v>
      </c>
      <c r="D42" s="805"/>
      <c r="E42" s="805"/>
      <c r="F42" s="805"/>
      <c r="G42" s="805"/>
      <c r="H42" s="805"/>
      <c r="I42" s="806"/>
      <c r="U42" s="270" t="s">
        <v>54</v>
      </c>
      <c r="W42" s="781"/>
      <c r="X42" s="781"/>
      <c r="Y42" s="781"/>
      <c r="Z42" s="781"/>
      <c r="AB42" s="904"/>
      <c r="AC42"/>
      <c r="AD42" s="804" t="s">
        <v>80</v>
      </c>
      <c r="AE42" s="805"/>
      <c r="AF42" s="805"/>
      <c r="AG42" s="805"/>
      <c r="AH42" s="805"/>
      <c r="AI42" s="805"/>
      <c r="AJ42" s="806"/>
      <c r="AX42" s="781"/>
      <c r="AY42" s="781"/>
      <c r="AZ42" s="781"/>
      <c r="BA42" s="781"/>
    </row>
    <row r="44" spans="1:56" ht="13.5" thickBot="1" x14ac:dyDescent="0.25"/>
    <row r="45" spans="1:56" ht="18" customHeight="1" x14ac:dyDescent="0.25">
      <c r="A45" s="930" t="s">
        <v>496</v>
      </c>
      <c r="B45"/>
      <c r="C45" s="932" t="s">
        <v>584</v>
      </c>
      <c r="D45" s="933"/>
      <c r="E45" s="933"/>
      <c r="F45" s="933"/>
      <c r="G45" s="933"/>
      <c r="H45" s="933"/>
      <c r="I45" s="933"/>
      <c r="J45" s="933"/>
      <c r="K45" s="933"/>
      <c r="L45" s="934"/>
      <c r="M45" s="935" t="s">
        <v>137</v>
      </c>
      <c r="N45" s="935"/>
      <c r="O45" s="935"/>
      <c r="P45" s="935"/>
      <c r="Q45" s="935"/>
      <c r="R45" s="935"/>
      <c r="S45" s="935"/>
      <c r="T45" s="935"/>
      <c r="U45" s="935"/>
      <c r="V45" s="935"/>
      <c r="W45" s="935"/>
      <c r="X45" s="935"/>
      <c r="Y45" s="935"/>
      <c r="Z45" s="1" t="s">
        <v>749</v>
      </c>
      <c r="AB45" s="930" t="s">
        <v>496</v>
      </c>
      <c r="AC45"/>
      <c r="AD45" s="932" t="s">
        <v>584</v>
      </c>
      <c r="AE45" s="933"/>
      <c r="AF45" s="933"/>
      <c r="AG45" s="933"/>
      <c r="AH45" s="933"/>
      <c r="AI45" s="933"/>
      <c r="AJ45" s="933"/>
      <c r="AK45" s="933"/>
      <c r="AL45" s="933"/>
      <c r="AM45" s="934"/>
      <c r="AN45" s="935" t="s">
        <v>143</v>
      </c>
      <c r="AO45" s="935"/>
      <c r="AP45" s="935"/>
      <c r="AQ45" s="935"/>
      <c r="AR45" s="935"/>
      <c r="AS45" s="935"/>
      <c r="AT45" s="935"/>
      <c r="AU45" s="935"/>
      <c r="AV45" s="935"/>
      <c r="AW45" s="935"/>
      <c r="AX45" s="935"/>
      <c r="AY45" s="935"/>
      <c r="AZ45" s="935"/>
      <c r="BA45" s="1" t="s">
        <v>749</v>
      </c>
    </row>
    <row r="46" spans="1:56" x14ac:dyDescent="0.2">
      <c r="A46" s="931"/>
      <c r="B46"/>
      <c r="C46" s="856" t="s">
        <v>1</v>
      </c>
      <c r="D46" s="857"/>
      <c r="E46" s="857"/>
      <c r="F46" s="857"/>
      <c r="G46" s="857"/>
      <c r="H46" s="857"/>
      <c r="I46" s="857"/>
      <c r="J46" s="857"/>
      <c r="K46" s="857"/>
      <c r="L46" s="858"/>
      <c r="M46" s="893" t="s">
        <v>2</v>
      </c>
      <c r="N46" s="893"/>
      <c r="O46" s="893"/>
      <c r="P46" s="893"/>
      <c r="Q46" s="893"/>
      <c r="R46" s="893"/>
      <c r="S46" s="893"/>
      <c r="T46" s="893"/>
      <c r="U46" s="893"/>
      <c r="V46" s="893"/>
      <c r="W46" s="893"/>
      <c r="X46" s="893"/>
      <c r="Y46" s="893" t="s">
        <v>55</v>
      </c>
      <c r="Z46" s="894"/>
      <c r="AB46" s="931"/>
      <c r="AC46"/>
      <c r="AD46" s="856" t="s">
        <v>1</v>
      </c>
      <c r="AE46" s="857"/>
      <c r="AF46" s="857"/>
      <c r="AG46" s="857"/>
      <c r="AH46" s="857"/>
      <c r="AI46" s="857"/>
      <c r="AJ46" s="857"/>
      <c r="AK46" s="857"/>
      <c r="AL46" s="857"/>
      <c r="AM46" s="858"/>
      <c r="AN46" s="893" t="s">
        <v>2</v>
      </c>
      <c r="AO46" s="893"/>
      <c r="AP46" s="893"/>
      <c r="AQ46" s="893"/>
      <c r="AR46" s="893"/>
      <c r="AS46" s="893"/>
      <c r="AT46" s="893"/>
      <c r="AU46" s="893"/>
      <c r="AV46" s="893"/>
      <c r="AW46" s="893"/>
      <c r="AX46" s="893"/>
      <c r="AY46" s="893"/>
      <c r="AZ46" s="893" t="s">
        <v>55</v>
      </c>
      <c r="BA46" s="894"/>
    </row>
    <row r="47" spans="1:56" x14ac:dyDescent="0.2">
      <c r="A47" s="931"/>
      <c r="B47"/>
      <c r="C47" s="856" t="s">
        <v>3</v>
      </c>
      <c r="D47" s="857"/>
      <c r="E47" s="857"/>
      <c r="F47" s="857"/>
      <c r="G47" s="857"/>
      <c r="H47" s="857"/>
      <c r="I47" s="857"/>
      <c r="J47" s="857"/>
      <c r="K47" s="857"/>
      <c r="L47" s="858"/>
      <c r="M47" s="893" t="s">
        <v>4</v>
      </c>
      <c r="N47" s="893"/>
      <c r="O47" s="893"/>
      <c r="P47" s="893"/>
      <c r="Q47" s="893"/>
      <c r="R47" s="893"/>
      <c r="S47" s="893"/>
      <c r="T47" s="893"/>
      <c r="U47" s="893"/>
      <c r="V47" s="893"/>
      <c r="W47" s="893"/>
      <c r="X47" s="893"/>
      <c r="Y47" s="893" t="s">
        <v>5</v>
      </c>
      <c r="Z47" s="894"/>
      <c r="AB47" s="931"/>
      <c r="AC47"/>
      <c r="AD47" s="856" t="s">
        <v>3</v>
      </c>
      <c r="AE47" s="857"/>
      <c r="AF47" s="857"/>
      <c r="AG47" s="857"/>
      <c r="AH47" s="857"/>
      <c r="AI47" s="857"/>
      <c r="AJ47" s="857"/>
      <c r="AK47" s="857"/>
      <c r="AL47" s="857"/>
      <c r="AM47" s="858"/>
      <c r="AN47" s="893" t="s">
        <v>4</v>
      </c>
      <c r="AO47" s="893"/>
      <c r="AP47" s="893"/>
      <c r="AQ47" s="893"/>
      <c r="AR47" s="893"/>
      <c r="AS47" s="893"/>
      <c r="AT47" s="893"/>
      <c r="AU47" s="893"/>
      <c r="AV47" s="893"/>
      <c r="AW47" s="893"/>
      <c r="AX47" s="893"/>
      <c r="AY47" s="893"/>
      <c r="AZ47" s="893" t="s">
        <v>5</v>
      </c>
      <c r="BA47" s="894"/>
    </row>
    <row r="48" spans="1:56" x14ac:dyDescent="0.2">
      <c r="A48" s="931"/>
      <c r="B48"/>
      <c r="C48" s="856" t="s">
        <v>56</v>
      </c>
      <c r="D48" s="867"/>
      <c r="E48" s="867"/>
      <c r="F48" s="868"/>
      <c r="G48" s="869" t="s">
        <v>57</v>
      </c>
      <c r="H48" s="870"/>
      <c r="I48" s="870"/>
      <c r="J48" s="870"/>
      <c r="K48" s="870"/>
      <c r="L48" s="870"/>
      <c r="M48" s="870"/>
      <c r="N48" s="870"/>
      <c r="O48" s="870"/>
      <c r="P48" s="870"/>
      <c r="Q48" s="870"/>
      <c r="R48" s="870"/>
      <c r="S48" s="870"/>
      <c r="T48" s="870"/>
      <c r="U48" s="870"/>
      <c r="V48" s="870"/>
      <c r="W48" s="870"/>
      <c r="X48" s="871"/>
      <c r="Y48" s="47"/>
      <c r="Z48" s="48"/>
      <c r="AB48" s="931"/>
      <c r="AC48"/>
      <c r="AD48" s="856" t="s">
        <v>56</v>
      </c>
      <c r="AE48" s="867"/>
      <c r="AF48" s="867"/>
      <c r="AG48" s="868"/>
      <c r="AH48" s="869" t="s">
        <v>57</v>
      </c>
      <c r="AI48" s="870"/>
      <c r="AJ48" s="870"/>
      <c r="AK48" s="870"/>
      <c r="AL48" s="870"/>
      <c r="AM48" s="870"/>
      <c r="AN48" s="870"/>
      <c r="AO48" s="870"/>
      <c r="AP48" s="870"/>
      <c r="AQ48" s="870"/>
      <c r="AR48" s="870"/>
      <c r="AS48" s="870"/>
      <c r="AT48" s="870"/>
      <c r="AU48" s="870"/>
      <c r="AV48" s="870"/>
      <c r="AW48" s="870"/>
      <c r="AX48" s="870"/>
      <c r="AY48" s="871"/>
      <c r="AZ48" s="47"/>
      <c r="BA48" s="48"/>
    </row>
    <row r="49" spans="1:57" ht="15.75" x14ac:dyDescent="0.25">
      <c r="A49" s="931"/>
      <c r="B49"/>
      <c r="C49" s="838" t="s">
        <v>508</v>
      </c>
      <c r="D49" s="839"/>
      <c r="E49" s="839"/>
      <c r="F49" s="840"/>
      <c r="G49" s="817" t="s">
        <v>617</v>
      </c>
      <c r="H49" s="818"/>
      <c r="I49" s="818"/>
      <c r="J49" s="818"/>
      <c r="K49" s="819"/>
      <c r="L49" s="1057" t="s">
        <v>607</v>
      </c>
      <c r="M49" s="851"/>
      <c r="N49" s="851"/>
      <c r="O49" s="851"/>
      <c r="P49" s="851"/>
      <c r="Q49" s="851"/>
      <c r="R49" s="851"/>
      <c r="S49" s="851"/>
      <c r="T49" s="851"/>
      <c r="U49" s="851"/>
      <c r="V49" s="851"/>
      <c r="W49" s="851"/>
      <c r="X49" s="851"/>
      <c r="Y49" s="851"/>
      <c r="Z49" s="852"/>
      <c r="AB49" s="931"/>
      <c r="AC49"/>
      <c r="AD49" s="838" t="s">
        <v>508</v>
      </c>
      <c r="AE49" s="839"/>
      <c r="AF49" s="839"/>
      <c r="AG49" s="840"/>
      <c r="AH49" s="817" t="s">
        <v>617</v>
      </c>
      <c r="AI49" s="818"/>
      <c r="AJ49" s="818"/>
      <c r="AK49" s="818"/>
      <c r="AL49" s="819"/>
      <c r="AM49" s="1057" t="s">
        <v>607</v>
      </c>
      <c r="AN49" s="851"/>
      <c r="AO49" s="851"/>
      <c r="AP49" s="851"/>
      <c r="AQ49" s="851"/>
      <c r="AR49" s="851"/>
      <c r="AS49" s="851"/>
      <c r="AT49" s="851"/>
      <c r="AU49" s="851"/>
      <c r="AV49" s="851"/>
      <c r="AW49" s="851"/>
      <c r="AX49" s="851"/>
      <c r="AY49" s="851"/>
      <c r="AZ49" s="851"/>
      <c r="BA49" s="852"/>
    </row>
    <row r="50" spans="1:57" ht="15.6" customHeight="1" x14ac:dyDescent="0.2">
      <c r="A50" s="931"/>
      <c r="B50"/>
      <c r="C50" s="856"/>
      <c r="D50" s="857"/>
      <c r="E50" s="857"/>
      <c r="F50" s="858"/>
      <c r="G50" s="817" t="s">
        <v>618</v>
      </c>
      <c r="H50" s="818"/>
      <c r="I50" s="818"/>
      <c r="J50" s="818"/>
      <c r="K50" s="819"/>
      <c r="L50" s="883" t="s">
        <v>6</v>
      </c>
      <c r="M50" s="883"/>
      <c r="N50" s="884"/>
      <c r="O50" s="884"/>
      <c r="P50" s="884"/>
      <c r="Q50" s="884"/>
      <c r="R50" s="883" t="s">
        <v>7</v>
      </c>
      <c r="S50" s="883"/>
      <c r="T50" s="883"/>
      <c r="U50" s="883"/>
      <c r="V50" s="883"/>
      <c r="W50" s="858" t="s">
        <v>689</v>
      </c>
      <c r="X50" s="893"/>
      <c r="Y50" s="893"/>
      <c r="Z50" s="894"/>
      <c r="AB50" s="931"/>
      <c r="AC50"/>
      <c r="AD50" s="856"/>
      <c r="AE50" s="857"/>
      <c r="AF50" s="857"/>
      <c r="AG50" s="858"/>
      <c r="AH50" s="817" t="s">
        <v>618</v>
      </c>
      <c r="AI50" s="818"/>
      <c r="AJ50" s="818"/>
      <c r="AK50" s="818"/>
      <c r="AL50" s="819"/>
      <c r="AM50" s="883" t="s">
        <v>6</v>
      </c>
      <c r="AN50" s="883"/>
      <c r="AO50" s="884"/>
      <c r="AP50" s="884"/>
      <c r="AQ50" s="884"/>
      <c r="AR50" s="884"/>
      <c r="AS50" s="883" t="s">
        <v>7</v>
      </c>
      <c r="AT50" s="883"/>
      <c r="AU50" s="883"/>
      <c r="AV50" s="883"/>
      <c r="AW50" s="883"/>
      <c r="AX50" s="858" t="s">
        <v>689</v>
      </c>
      <c r="AY50" s="893"/>
      <c r="AZ50" s="893"/>
      <c r="BA50" s="894"/>
    </row>
    <row r="51" spans="1:57" ht="16.5" thickBot="1" x14ac:dyDescent="0.3">
      <c r="A51" s="931"/>
      <c r="B51"/>
      <c r="C51" s="856" t="s">
        <v>54</v>
      </c>
      <c r="D51" s="857"/>
      <c r="E51" s="857"/>
      <c r="F51" s="858"/>
      <c r="G51" s="50"/>
      <c r="H51" s="51"/>
      <c r="I51" s="51"/>
      <c r="J51" s="51"/>
      <c r="K51" s="52"/>
      <c r="L51" s="846" t="s">
        <v>8</v>
      </c>
      <c r="M51" s="847"/>
      <c r="N51" s="848"/>
      <c r="O51" s="848"/>
      <c r="P51" s="848"/>
      <c r="Q51" s="849"/>
      <c r="R51" s="928"/>
      <c r="S51" s="928"/>
      <c r="T51" s="928"/>
      <c r="U51" s="928"/>
      <c r="V51" s="928"/>
      <c r="W51" s="895"/>
      <c r="X51" s="896"/>
      <c r="Y51" s="896"/>
      <c r="Z51" s="897"/>
      <c r="AB51" s="931"/>
      <c r="AC51"/>
      <c r="AD51" s="856"/>
      <c r="AE51" s="857"/>
      <c r="AF51" s="857"/>
      <c r="AG51" s="858"/>
      <c r="AH51" s="50"/>
      <c r="AI51" s="51"/>
      <c r="AJ51" s="51"/>
      <c r="AK51" s="51"/>
      <c r="AL51" s="52"/>
      <c r="AM51" s="846" t="s">
        <v>8</v>
      </c>
      <c r="AN51" s="847"/>
      <c r="AO51" s="848"/>
      <c r="AP51" s="848"/>
      <c r="AQ51" s="848"/>
      <c r="AR51" s="849"/>
      <c r="AS51" s="928"/>
      <c r="AT51" s="928"/>
      <c r="AU51" s="928"/>
      <c r="AV51" s="928"/>
      <c r="AW51" s="928"/>
      <c r="AX51" s="895"/>
      <c r="AY51" s="896"/>
      <c r="AZ51" s="896"/>
      <c r="BA51" s="897"/>
    </row>
    <row r="52" spans="1:57" ht="13.5" customHeight="1" thickBot="1" x14ac:dyDescent="0.25">
      <c r="A52" s="901" t="s">
        <v>750</v>
      </c>
      <c r="B52"/>
      <c r="C52" s="861"/>
      <c r="D52" s="862"/>
      <c r="E52" s="863"/>
      <c r="F52" s="820" t="s">
        <v>9</v>
      </c>
      <c r="G52" s="829" t="s">
        <v>132</v>
      </c>
      <c r="H52" s="835"/>
      <c r="I52" s="836"/>
      <c r="J52" s="829" t="s">
        <v>133</v>
      </c>
      <c r="K52" s="835"/>
      <c r="L52" s="836"/>
      <c r="M52" s="829" t="s">
        <v>134</v>
      </c>
      <c r="N52" s="830"/>
      <c r="O52" s="831"/>
      <c r="P52" s="829" t="s">
        <v>135</v>
      </c>
      <c r="Q52" s="830"/>
      <c r="R52" s="831"/>
      <c r="S52" s="829" t="s">
        <v>136</v>
      </c>
      <c r="T52" s="830"/>
      <c r="U52" s="831"/>
      <c r="V52" s="842" t="s">
        <v>81</v>
      </c>
      <c r="W52" s="830"/>
      <c r="X52" s="831"/>
      <c r="Y52" s="53" t="s">
        <v>10</v>
      </c>
      <c r="Z52" s="54" t="s">
        <v>60</v>
      </c>
      <c r="AB52" s="901" t="s">
        <v>750</v>
      </c>
      <c r="AC52"/>
      <c r="AD52" s="861"/>
      <c r="AE52" s="862"/>
      <c r="AF52" s="863"/>
      <c r="AG52" s="820" t="s">
        <v>9</v>
      </c>
      <c r="AH52" s="829" t="s">
        <v>132</v>
      </c>
      <c r="AI52" s="835"/>
      <c r="AJ52" s="836"/>
      <c r="AK52" s="829" t="s">
        <v>133</v>
      </c>
      <c r="AL52" s="835"/>
      <c r="AM52" s="836"/>
      <c r="AN52" s="829" t="s">
        <v>134</v>
      </c>
      <c r="AO52" s="830"/>
      <c r="AP52" s="831"/>
      <c r="AQ52" s="829" t="s">
        <v>135</v>
      </c>
      <c r="AR52" s="830"/>
      <c r="AS52" s="831"/>
      <c r="AT52" s="829" t="s">
        <v>136</v>
      </c>
      <c r="AU52" s="830"/>
      <c r="AV52" s="831"/>
      <c r="AW52" s="842" t="s">
        <v>81</v>
      </c>
      <c r="AX52" s="830"/>
      <c r="AY52" s="831"/>
      <c r="AZ52" s="53" t="s">
        <v>10</v>
      </c>
      <c r="BA52" s="54" t="s">
        <v>60</v>
      </c>
    </row>
    <row r="53" spans="1:57" ht="27" customHeight="1" thickBot="1" x14ac:dyDescent="0.25">
      <c r="A53" s="902"/>
      <c r="B53"/>
      <c r="C53" s="864"/>
      <c r="D53" s="865"/>
      <c r="E53" s="866"/>
      <c r="F53" s="821"/>
      <c r="G53" s="155" t="s">
        <v>493</v>
      </c>
      <c r="H53" s="156" t="s">
        <v>494</v>
      </c>
      <c r="I53" s="157" t="s">
        <v>517</v>
      </c>
      <c r="J53" s="155" t="s">
        <v>493</v>
      </c>
      <c r="K53" s="156" t="s">
        <v>494</v>
      </c>
      <c r="L53" s="157" t="s">
        <v>517</v>
      </c>
      <c r="M53" s="155" t="s">
        <v>493</v>
      </c>
      <c r="N53" s="156" t="s">
        <v>494</v>
      </c>
      <c r="O53" s="157" t="s">
        <v>517</v>
      </c>
      <c r="P53" s="155" t="s">
        <v>493</v>
      </c>
      <c r="Q53" s="156" t="s">
        <v>494</v>
      </c>
      <c r="R53" s="157" t="s">
        <v>517</v>
      </c>
      <c r="S53" s="155" t="s">
        <v>493</v>
      </c>
      <c r="T53" s="156" t="s">
        <v>494</v>
      </c>
      <c r="U53" s="157" t="s">
        <v>517</v>
      </c>
      <c r="V53" s="155" t="s">
        <v>493</v>
      </c>
      <c r="W53" s="156" t="s">
        <v>494</v>
      </c>
      <c r="X53" s="157" t="s">
        <v>517</v>
      </c>
      <c r="Y53" s="881" t="s">
        <v>15</v>
      </c>
      <c r="Z53" s="882"/>
      <c r="AB53" s="902"/>
      <c r="AC53"/>
      <c r="AD53" s="864"/>
      <c r="AE53" s="865"/>
      <c r="AF53" s="866"/>
      <c r="AG53" s="821"/>
      <c r="AH53" s="155" t="s">
        <v>493</v>
      </c>
      <c r="AI53" s="156" t="s">
        <v>494</v>
      </c>
      <c r="AJ53" s="157" t="s">
        <v>516</v>
      </c>
      <c r="AK53" s="155" t="s">
        <v>493</v>
      </c>
      <c r="AL53" s="156" t="s">
        <v>494</v>
      </c>
      <c r="AM53" s="157" t="s">
        <v>516</v>
      </c>
      <c r="AN53" s="155" t="s">
        <v>493</v>
      </c>
      <c r="AO53" s="156" t="s">
        <v>494</v>
      </c>
      <c r="AP53" s="157" t="s">
        <v>516</v>
      </c>
      <c r="AQ53" s="155" t="s">
        <v>493</v>
      </c>
      <c r="AR53" s="156" t="s">
        <v>494</v>
      </c>
      <c r="AS53" s="157" t="s">
        <v>516</v>
      </c>
      <c r="AT53" s="155" t="s">
        <v>493</v>
      </c>
      <c r="AU53" s="156" t="s">
        <v>494</v>
      </c>
      <c r="AV53" s="157" t="s">
        <v>516</v>
      </c>
      <c r="AW53" s="155" t="s">
        <v>493</v>
      </c>
      <c r="AX53" s="156" t="s">
        <v>494</v>
      </c>
      <c r="AY53" s="157" t="s">
        <v>516</v>
      </c>
      <c r="AZ53" s="881" t="s">
        <v>15</v>
      </c>
      <c r="BA53" s="882"/>
    </row>
    <row r="54" spans="1:57" ht="18.600000000000001" customHeight="1" x14ac:dyDescent="0.2">
      <c r="A54" s="902"/>
      <c r="B54"/>
      <c r="C54" s="843">
        <v>1</v>
      </c>
      <c r="D54" s="795" t="s">
        <v>64</v>
      </c>
      <c r="E54" s="601" t="s">
        <v>16</v>
      </c>
      <c r="F54" s="55" t="s">
        <v>449</v>
      </c>
      <c r="G54" s="98" t="str">
        <f>TEXT((TIME(0,LEFT('Erwachsene-DOSB 2020'!E7,FIND(":",'Erwachsene-DOSB 2020'!E7)-1),RIGHT('Erwachsene-DOSB 2020'!E7,2)))*$BC$54,"[mm]:ss")</f>
        <v>20:37</v>
      </c>
      <c r="H54" s="99" t="str">
        <f>TEXT((TIME(0,LEFT('Erwachsene-DOSB 2020'!F7,FIND(":",'Erwachsene-DOSB 2020'!F7)-1),RIGHT('Erwachsene-DOSB 2020'!F7,2)))*$BC$54,"[mm]:ss")</f>
        <v>18:39</v>
      </c>
      <c r="I54" s="100" t="str">
        <f>TEXT((TIME(0,LEFT('Erwachsene-DOSB 2020'!G7,FIND(":",'Erwachsene-DOSB 2020'!G7)-1),RIGHT('Erwachsene-DOSB 2020'!G7,2)))*$BC$54,"[mm]:ss")</f>
        <v>16:40</v>
      </c>
      <c r="J54" s="108" t="str">
        <f>TEXT((TIME(0,LEFT('Erwachsene-DOSB 2020'!H7,FIND(":",'Erwachsene-DOSB 2020'!H7)-1),RIGHT('Erwachsene-DOSB 2020'!H7,2)))*$BC$54,"[mm]:ss")</f>
        <v>20:08</v>
      </c>
      <c r="K54" s="99" t="str">
        <f>TEXT((TIME(0,LEFT('Erwachsene-DOSB 2020'!I7,FIND(":",'Erwachsene-DOSB 2020'!I7)-1),RIGHT('Erwachsene-DOSB 2020'!I7,2)))*$BC$54,"[mm]:ss")</f>
        <v>18:09</v>
      </c>
      <c r="L54" s="100" t="str">
        <f>TEXT((TIME(0,LEFT('Erwachsene-DOSB 2020'!J7,FIND(":",'Erwachsene-DOSB 2020'!J7)-1),RIGHT('Erwachsene-DOSB 2020'!J7,2)))*$BC$54,"[mm]:ss")</f>
        <v>16:10</v>
      </c>
      <c r="M54" s="108" t="str">
        <f>TEXT((TIME(0,LEFT('Erwachsene-DOSB 2020'!K7,FIND(":",'Erwachsene-DOSB 2020'!K7)-1),RIGHT('Erwachsene-DOSB 2020'!K7,2)))*$BC$54,"[mm]:ss")</f>
        <v>20:28</v>
      </c>
      <c r="N54" s="99" t="str">
        <f>TEXT((TIME(0,LEFT('Erwachsene-DOSB 2020'!L7,FIND(":",'Erwachsene-DOSB 2020'!L7)-1),RIGHT('Erwachsene-DOSB 2020'!L7,2)))*$BC$54,"[mm]:ss")</f>
        <v>18:29</v>
      </c>
      <c r="O54" s="100" t="str">
        <f>TEXT((TIME(0,LEFT('Erwachsene-DOSB 2020'!M7,FIND(":",'Erwachsene-DOSB 2020'!M7)-1),RIGHT('Erwachsene-DOSB 2020'!M7,2)))*$BC$54,"[mm]:ss")</f>
        <v>16:30</v>
      </c>
      <c r="P54" s="108" t="str">
        <f>TEXT((TIME(0,LEFT('Erwachsene-DOSB 2020'!N7,FIND(":",'Erwachsene-DOSB 2020'!N7)-1),RIGHT('Erwachsene-DOSB 2020'!N7,2)))*$BC$54,"[mm]:ss")</f>
        <v>21:17</v>
      </c>
      <c r="Q54" s="99" t="str">
        <f>TEXT((TIME(0,LEFT('Erwachsene-DOSB 2020'!O7,FIND(":",'Erwachsene-DOSB 2020'!O7)-1),RIGHT('Erwachsene-DOSB 2020'!O7,2)))*$BC$54,"[mm]:ss")</f>
        <v>19:18</v>
      </c>
      <c r="R54" s="100" t="str">
        <f>TEXT((TIME(0,LEFT('Erwachsene-DOSB 2020'!P7,FIND(":",'Erwachsene-DOSB 2020'!P7)-1),RIGHT('Erwachsene-DOSB 2020'!P7,2)))*$BC$54,"[mm]:ss")</f>
        <v>17:19</v>
      </c>
      <c r="S54" s="108" t="str">
        <f>TEXT((TIME(0,LEFT('Erwachsene-DOSB 2020'!Q7,FIND(":",'Erwachsene-DOSB 2020'!Q7)-1),RIGHT('Erwachsene-DOSB 2020'!Q7,2)))*$BC$54,"[mm]:ss")</f>
        <v>21:47</v>
      </c>
      <c r="T54" s="99" t="str">
        <f>TEXT((TIME(0,LEFT('Erwachsene-DOSB 2020'!R7,FIND(":",'Erwachsene-DOSB 2020'!R7)-1),RIGHT('Erwachsene-DOSB 2020'!R7,2)))*$BC$54,"[mm]:ss")</f>
        <v>19:48</v>
      </c>
      <c r="U54" s="100" t="str">
        <f>TEXT((TIME(0,LEFT('Erwachsene-DOSB 2020'!S7,FIND(":",'Erwachsene-DOSB 2020'!S7)-1),RIGHT('Erwachsene-DOSB 2020'!S7,2)))*$BC$54,"[mm]:ss")</f>
        <v>17:49</v>
      </c>
      <c r="V54" s="108" t="str">
        <f>TEXT((TIME(0,LEFT('Erwachsene-DOSB 2020'!T7,FIND(":",'Erwachsene-DOSB 2020'!T7)-1),RIGHT('Erwachsene-DOSB 2020'!T7,2)))*$BC$54,"[mm]:ss")</f>
        <v>22:36</v>
      </c>
      <c r="W54" s="99" t="str">
        <f>TEXT((TIME(0,LEFT('Erwachsene-DOSB 2020'!U7,FIND(":",'Erwachsene-DOSB 2020'!U7)-1),RIGHT('Erwachsene-DOSB 2020'!U7,2)))*$BC$54,"[mm]:ss")</f>
        <v>20:28</v>
      </c>
      <c r="X54" s="100" t="str">
        <f>TEXT((TIME(0,LEFT('Erwachsene-DOSB 2020'!V7,FIND(":",'Erwachsene-DOSB 2020'!V7)-1),RIGHT('Erwachsene-DOSB 2020'!V7,2)))*$BC$54,"[mm]:ss")</f>
        <v>18:19</v>
      </c>
      <c r="Y54" s="180"/>
      <c r="Z54" s="181"/>
      <c r="AB54" s="902"/>
      <c r="AC54"/>
      <c r="AD54" s="843">
        <v>1</v>
      </c>
      <c r="AE54" s="795" t="s">
        <v>64</v>
      </c>
      <c r="AF54" s="601" t="s">
        <v>16</v>
      </c>
      <c r="AG54" s="55" t="s">
        <v>449</v>
      </c>
      <c r="AH54" s="98" t="str">
        <f>TEXT((TIME(0,LEFT('Erwachsene-DOSB 2020'!E39,FIND(":",'Erwachsene-DOSB 2020'!E39)-1),RIGHT('Erwachsene-DOSB 2020'!E39,2)))*$BC$54,"[mm]:ss")</f>
        <v>17:39</v>
      </c>
      <c r="AI54" s="99" t="str">
        <f>TEXT((TIME(0,LEFT('Erwachsene-DOSB 2020'!F39,FIND(":",'Erwachsene-DOSB 2020'!F39)-1),RIGHT('Erwachsene-DOSB 2020'!F39,2)))*$BC$54,"[mm]:ss")</f>
        <v>15:41</v>
      </c>
      <c r="AJ54" s="100" t="str">
        <f>TEXT((TIME(0,LEFT('Erwachsene-DOSB 2020'!G39,FIND(":",'Erwachsene-DOSB 2020'!G39)-1),RIGHT('Erwachsene-DOSB 2020'!G39,2)))*$BC$54,"[mm]:ss")</f>
        <v>13:42</v>
      </c>
      <c r="AK54" s="108" t="str">
        <f>TEXT((TIME(0,LEFT('Erwachsene-DOSB 2020'!H39,FIND(":",'Erwachsene-DOSB 2020'!H39)-1),RIGHT('Erwachsene-DOSB 2020'!H39,2)))*$BC$54,"[mm]:ss")</f>
        <v>17:10</v>
      </c>
      <c r="AL54" s="99" t="str">
        <f>TEXT((TIME(0,LEFT('Erwachsene-DOSB 2020'!I39,FIND(":",'Erwachsene-DOSB 2020'!I39)-1),RIGHT('Erwachsene-DOSB 2020'!I39,2)))*$BC$54,"[mm]:ss")</f>
        <v>15:11</v>
      </c>
      <c r="AM54" s="100" t="str">
        <f>TEXT((TIME(0,LEFT('Erwachsene-DOSB 2020'!J39,FIND(":",'Erwachsene-DOSB 2020'!J39)-1),RIGHT('Erwachsene-DOSB 2020'!J39,2)))*$BC$54,"[mm]:ss")</f>
        <v>13:12</v>
      </c>
      <c r="AN54" s="108" t="str">
        <f>TEXT((TIME(0,LEFT('Erwachsene-DOSB 2020'!K39,FIND(":",'Erwachsene-DOSB 2020'!K39)-1),RIGHT('Erwachsene-DOSB 2020'!K39,2)))*$BC$54,"[mm]:ss")</f>
        <v>17:29</v>
      </c>
      <c r="AO54" s="99" t="str">
        <f>TEXT((TIME(0,LEFT('Erwachsene-DOSB 2020'!L39,FIND(":",'Erwachsene-DOSB 2020'!L39)-1),RIGHT('Erwachsene-DOSB 2020'!L39,2)))*$BC$54,"[mm]:ss")</f>
        <v>15:31</v>
      </c>
      <c r="AP54" s="100" t="str">
        <f>TEXT((TIME(0,LEFT('Erwachsene-DOSB 2020'!M39,FIND(":",'Erwachsene-DOSB 2020'!M39)-1),RIGHT('Erwachsene-DOSB 2020'!M39,2)))*$BC$54,"[mm]:ss")</f>
        <v>13:32</v>
      </c>
      <c r="AQ54" s="108" t="str">
        <f>TEXT((TIME(0,LEFT('Erwachsene-DOSB 2020'!N39,FIND(":",'Erwachsene-DOSB 2020'!N39)-1),RIGHT('Erwachsene-DOSB 2020'!N39,2)))*$BC$54,"[mm]:ss")</f>
        <v>18:19</v>
      </c>
      <c r="AR54" s="99" t="str">
        <f>TEXT((TIME(0,LEFT('Erwachsene-DOSB 2020'!O39,FIND(":",'Erwachsene-DOSB 2020'!O39)-1),RIGHT('Erwachsene-DOSB 2020'!O39,2)))*$BC$54,"[mm]:ss")</f>
        <v>16:20</v>
      </c>
      <c r="AS54" s="100" t="str">
        <f>TEXT((TIME(0,LEFT('Erwachsene-DOSB 2020'!P39,FIND(":",'Erwachsene-DOSB 2020'!P39)-1),RIGHT('Erwachsene-DOSB 2020'!P39,2)))*$BC$54,"[mm]:ss")</f>
        <v>14:21</v>
      </c>
      <c r="AT54" s="108" t="str">
        <f>TEXT((TIME(0,LEFT('Erwachsene-DOSB 2020'!Q39,FIND(":",'Erwachsene-DOSB 2020'!Q39)-1),RIGHT('Erwachsene-DOSB 2020'!Q39,2)))*$BC$54,"[mm]:ss")</f>
        <v>19:38</v>
      </c>
      <c r="AU54" s="99" t="str">
        <f>TEXT((TIME(0,LEFT('Erwachsene-DOSB 2020'!R39,FIND(":",'Erwachsene-DOSB 2020'!R39)-1),RIGHT('Erwachsene-DOSB 2020'!R39,2)))*$BC$54,"[mm]:ss")</f>
        <v>17:10</v>
      </c>
      <c r="AV54" s="100" t="str">
        <f>TEXT((TIME(0,LEFT('Erwachsene-DOSB 2020'!S39,FIND(":",'Erwachsene-DOSB 2020'!S39)-1),RIGHT('Erwachsene-DOSB 2020'!S39,2)))*$BC$54,"[mm]:ss")</f>
        <v>14:51</v>
      </c>
      <c r="AW54" s="108" t="str">
        <f>TEXT((TIME(0,LEFT('Erwachsene-DOSB 2020'!T39,FIND(":",'Erwachsene-DOSB 2020'!T39)-1),RIGHT('Erwachsene-DOSB 2020'!T39,2)))*$BC$54,"[mm]:ss")</f>
        <v>20:47</v>
      </c>
      <c r="AX54" s="99" t="str">
        <f>TEXT((TIME(0,LEFT('Erwachsene-DOSB 2020'!U39,FIND(":",'Erwachsene-DOSB 2020'!U39)-1),RIGHT('Erwachsene-DOSB 2020'!U39,2)))*$BC$54,"[mm]:ss")</f>
        <v>18:19</v>
      </c>
      <c r="AY54" s="100" t="str">
        <f>TEXT((TIME(0,LEFT('Erwachsene-DOSB 2020'!V39,FIND(":",'Erwachsene-DOSB 2020'!V39)-1),RIGHT('Erwachsene-DOSB 2020'!V39,2)))*$BC$54,"[mm]:ss")</f>
        <v>15:41</v>
      </c>
      <c r="AZ54" s="180"/>
      <c r="BA54" s="181"/>
      <c r="BC54" s="591">
        <v>0.99</v>
      </c>
      <c r="BD54" s="5" t="s">
        <v>449</v>
      </c>
    </row>
    <row r="55" spans="1:57" ht="18.600000000000001" customHeight="1" x14ac:dyDescent="0.2">
      <c r="A55" s="902"/>
      <c r="B55"/>
      <c r="C55" s="844"/>
      <c r="D55" s="796"/>
      <c r="E55" s="801" t="s">
        <v>17</v>
      </c>
      <c r="F55" s="793" t="s">
        <v>155</v>
      </c>
      <c r="G55" s="832" t="s">
        <v>305</v>
      </c>
      <c r="H55" s="833"/>
      <c r="I55" s="833"/>
      <c r="J55" s="833"/>
      <c r="K55" s="833"/>
      <c r="L55" s="833"/>
      <c r="M55" s="833"/>
      <c r="N55" s="833"/>
      <c r="O55" s="833"/>
      <c r="P55" s="833"/>
      <c r="Q55" s="833"/>
      <c r="R55" s="833"/>
      <c r="S55" s="833"/>
      <c r="T55" s="833"/>
      <c r="U55" s="833"/>
      <c r="V55" s="833"/>
      <c r="W55" s="833"/>
      <c r="X55" s="834"/>
      <c r="Y55" s="184"/>
      <c r="Z55" s="185"/>
      <c r="AB55" s="902"/>
      <c r="AC55"/>
      <c r="AD55" s="844"/>
      <c r="AE55" s="796"/>
      <c r="AF55" s="801" t="s">
        <v>17</v>
      </c>
      <c r="AG55" s="793" t="s">
        <v>155</v>
      </c>
      <c r="AH55" s="832" t="s">
        <v>305</v>
      </c>
      <c r="AI55" s="833"/>
      <c r="AJ55" s="833"/>
      <c r="AK55" s="833"/>
      <c r="AL55" s="833"/>
      <c r="AM55" s="833"/>
      <c r="AN55" s="833"/>
      <c r="AO55" s="833"/>
      <c r="AP55" s="833"/>
      <c r="AQ55" s="833"/>
      <c r="AR55" s="833"/>
      <c r="AS55" s="833"/>
      <c r="AT55" s="833"/>
      <c r="AU55" s="833"/>
      <c r="AV55" s="833"/>
      <c r="AW55" s="833"/>
      <c r="AX55" s="833"/>
      <c r="AY55" s="834"/>
      <c r="AZ55" s="184"/>
      <c r="BA55" s="185"/>
      <c r="BD55" s="5"/>
    </row>
    <row r="56" spans="1:57" ht="18.600000000000001" customHeight="1" x14ac:dyDescent="0.2">
      <c r="A56" s="902"/>
      <c r="B56"/>
      <c r="C56" s="844"/>
      <c r="D56" s="796"/>
      <c r="E56" s="792"/>
      <c r="F56" s="794"/>
      <c r="G56" s="101" t="str">
        <f>TEXT((TIME(0,LEFT('Erwachsene-DOSB 2020'!E10,FIND(":",'Erwachsene-DOSB 2020'!E10)-1),RIGHT('Erwachsene-DOSB 2020'!E10,2)))*$BC$56,"[mm]:ss")</f>
        <v>38:24</v>
      </c>
      <c r="H56" s="102" t="str">
        <f>TEXT((TIME(0,LEFT('Erwachsene-DOSB 2020'!F10,FIND(":",'Erwachsene-DOSB 2020'!F10)-1),RIGHT('Erwachsene-DOSB 2020'!F10,2)))*$BC$56,"[mm]:ss")</f>
        <v>33:52</v>
      </c>
      <c r="I56" s="103" t="str">
        <f>TEXT((TIME(0,LEFT('Erwachsene-DOSB 2020'!G10,FIND(":",'Erwachsene-DOSB 2020'!G10)-1),RIGHT('Erwachsene-DOSB 2020'!G10,2)))*$BC$56,"[mm]:ss")</f>
        <v>29:28</v>
      </c>
      <c r="J56" s="109" t="str">
        <f>TEXT((TIME(0,LEFT('Erwachsene-DOSB 2020'!H10,FIND(":",'Erwachsene-DOSB 2020'!H10)-1),RIGHT('Erwachsene-DOSB 2020'!H10,2)))*$BC$56,"[mm]:ss")</f>
        <v>37:44</v>
      </c>
      <c r="K56" s="102" t="str">
        <f>TEXT((TIME(0,LEFT('Erwachsene-DOSB 2020'!I10,FIND(":",'Erwachsene-DOSB 2020'!I10)-1),RIGHT('Erwachsene-DOSB 2020'!I10,2)))*$BC$56,"[mm]:ss")</f>
        <v>33:20</v>
      </c>
      <c r="L56" s="103" t="str">
        <f>TEXT((TIME(0,LEFT('Erwachsene-DOSB 2020'!J10,FIND(":",'Erwachsene-DOSB 2020'!J10)-1),RIGHT('Erwachsene-DOSB 2020'!J10,2)))*$BC$56,"[mm]:ss")</f>
        <v>28:48</v>
      </c>
      <c r="M56" s="109" t="str">
        <f>TEXT((TIME(0,LEFT('Erwachsene-DOSB 2020'!K10,FIND(":",'Erwachsene-DOSB 2020'!K10)-1),RIGHT('Erwachsene-DOSB 2020'!K10,2)))*$BC$56,"[mm]:ss")</f>
        <v>40:48</v>
      </c>
      <c r="N56" s="102" t="str">
        <f>TEXT((TIME(0,LEFT('Erwachsene-DOSB 2020'!L10,FIND(":",'Erwachsene-DOSB 2020'!L10)-1),RIGHT('Erwachsene-DOSB 2020'!L10,2)))*$BC$56,"[mm]:ss")</f>
        <v>33:44</v>
      </c>
      <c r="O56" s="103" t="str">
        <f>TEXT((TIME(0,LEFT('Erwachsene-DOSB 2020'!M10,FIND(":",'Erwachsene-DOSB 2020'!M10)-1),RIGHT('Erwachsene-DOSB 2020'!M10,2)))*$BC$56,"[mm]:ss")</f>
        <v>29:52</v>
      </c>
      <c r="P56" s="109" t="str">
        <f>TEXT((TIME(0,LEFT('Erwachsene-DOSB 2020'!N10,FIND(":",'Erwachsene-DOSB 2020'!N10)-1),RIGHT('Erwachsene-DOSB 2020'!N10,2)))*$BC$56,"[mm]:ss")</f>
        <v>46:08</v>
      </c>
      <c r="Q56" s="102" t="str">
        <f>TEXT((TIME(0,LEFT('Erwachsene-DOSB 2020'!O10,FIND(":",'Erwachsene-DOSB 2020'!O10)-1),RIGHT('Erwachsene-DOSB 2020'!O10,2)))*$BC$56,"[mm]:ss")</f>
        <v>37:52</v>
      </c>
      <c r="R56" s="103" t="str">
        <f>TEXT((TIME(0,LEFT('Erwachsene-DOSB 2020'!P10,FIND(":",'Erwachsene-DOSB 2020'!P10)-1),RIGHT('Erwachsene-DOSB 2020'!P10,2)))*$BC$56,"[mm]:ss")</f>
        <v>31:12</v>
      </c>
      <c r="S56" s="109" t="str">
        <f>TEXT((TIME(0,LEFT('Erwachsene-DOSB 2020'!Q10,FIND(":",'Erwachsene-DOSB 2020'!Q10)-1),RIGHT('Erwachsene-DOSB 2020'!Q10,2)))*$BC$56,"[mm]:ss")</f>
        <v>51:12</v>
      </c>
      <c r="T56" s="102" t="str">
        <f>TEXT((TIME(0,LEFT('Erwachsene-DOSB 2020'!R10,FIND(":",'Erwachsene-DOSB 2020'!R10)-1),RIGHT('Erwachsene-DOSB 2020'!R10,2)))*$BC$56,"[mm]:ss")</f>
        <v>40:56</v>
      </c>
      <c r="U56" s="103" t="str">
        <f>TEXT((TIME(0,LEFT('Erwachsene-DOSB 2020'!S10,FIND(":",'Erwachsene-DOSB 2020'!S10)-1),RIGHT('Erwachsene-DOSB 2020'!S10,2)))*$BC$56,"[mm]:ss")</f>
        <v>32:32</v>
      </c>
      <c r="V56" s="109" t="str">
        <f>TEXT((TIME(0,LEFT('Erwachsene-DOSB 2020'!T10,FIND(":",'Erwachsene-DOSB 2020'!T10)-1),RIGHT('Erwachsene-DOSB 2020'!T10,2)))*$BC$56,"[mm]:ss")</f>
        <v>54:24</v>
      </c>
      <c r="W56" s="102" t="str">
        <f>TEXT((TIME(0,LEFT('Erwachsene-DOSB 2020'!U10,FIND(":",'Erwachsene-DOSB 2020'!U10)-1),RIGHT('Erwachsene-DOSB 2020'!U10,2)))*$BC$56,"[mm]:ss")</f>
        <v>44:16</v>
      </c>
      <c r="X56" s="103" t="str">
        <f>TEXT((TIME(0,LEFT('Erwachsene-DOSB 2020'!V10,FIND(":",'Erwachsene-DOSB 2020'!V10)-1),RIGHT('Erwachsene-DOSB 2020'!V10,2)))*$BC$56,"[mm]:ss")</f>
        <v>34:08</v>
      </c>
      <c r="Y56" s="184"/>
      <c r="Z56" s="185"/>
      <c r="AB56" s="902"/>
      <c r="AC56"/>
      <c r="AD56" s="844"/>
      <c r="AE56" s="796"/>
      <c r="AF56" s="792"/>
      <c r="AG56" s="794"/>
      <c r="AH56" s="101" t="str">
        <f>TEXT((TIME(0,LEFT('Erwachsene-DOSB 2020'!E42,FIND(":",'Erwachsene-DOSB 2020'!E42)-1),RIGHT('Erwachsene-DOSB 2020'!E42,2)))*$BC$56,"[mm]:ss")</f>
        <v>36:08</v>
      </c>
      <c r="AI56" s="102" t="str">
        <f>TEXT((TIME(0,LEFT('Erwachsene-DOSB 2020'!F42,FIND(":",'Erwachsene-DOSB 2020'!F42)-1),RIGHT('Erwachsene-DOSB 2020'!F42,2)))*$BC$56,"[mm]:ss")</f>
        <v>31:44</v>
      </c>
      <c r="AJ56" s="103" t="str">
        <f>TEXT((TIME(0,LEFT('Erwachsene-DOSB 2020'!G42,FIND(":",'Erwachsene-DOSB 2020'!G42)-1),RIGHT('Erwachsene-DOSB 2020'!G42,2)))*$BC$56,"[mm]:ss")</f>
        <v>27:12</v>
      </c>
      <c r="AK56" s="109" t="str">
        <f>TEXT((TIME(0,LEFT('Erwachsene-DOSB 2020'!H42,FIND(":",'Erwachsene-DOSB 2020'!H42)-1),RIGHT('Erwachsene-DOSB 2020'!H42,2)))*$BC$56,"[mm]:ss")</f>
        <v>35:28</v>
      </c>
      <c r="AL56" s="102" t="str">
        <f>TEXT((TIME(0,LEFT('Erwachsene-DOSB 2020'!I42,FIND(":",'Erwachsene-DOSB 2020'!I42)-1),RIGHT('Erwachsene-DOSB 2020'!I42,2)))*$BC$56,"[mm]:ss")</f>
        <v>31:12</v>
      </c>
      <c r="AM56" s="103" t="str">
        <f>TEXT((TIME(0,LEFT('Erwachsene-DOSB 2020'!J42,FIND(":",'Erwachsene-DOSB 2020'!J42)-1),RIGHT('Erwachsene-DOSB 2020'!J42,2)))*$BC$56,"[mm]:ss")</f>
        <v>26:16</v>
      </c>
      <c r="AN56" s="109" t="str">
        <f>TEXT((TIME(0,LEFT('Erwachsene-DOSB 2020'!K42,FIND(":",'Erwachsene-DOSB 2020'!K42)-1),RIGHT('Erwachsene-DOSB 2020'!K42,2)))*$BC$56,"[mm]:ss")</f>
        <v>37:04</v>
      </c>
      <c r="AO56" s="102" t="str">
        <f>TEXT((TIME(0,LEFT('Erwachsene-DOSB 2020'!L42,FIND(":",'Erwachsene-DOSB 2020'!L42)-1),RIGHT('Erwachsene-DOSB 2020'!L42,2)))*$BC$56,"[mm]:ss")</f>
        <v>32:00</v>
      </c>
      <c r="AP56" s="103" t="str">
        <f>TEXT((TIME(0,LEFT('Erwachsene-DOSB 2020'!M42,FIND(":",'Erwachsene-DOSB 2020'!M42)-1),RIGHT('Erwachsene-DOSB 2020'!M42,2)))*$BC$56,"[mm]:ss")</f>
        <v>27:12</v>
      </c>
      <c r="AQ56" s="109" t="str">
        <f>TEXT((TIME(0,LEFT('Erwachsene-DOSB 2020'!N42,FIND(":",'Erwachsene-DOSB 2020'!N42)-1),RIGHT('Erwachsene-DOSB 2020'!N42,2)))*$BC$56,"[mm]:ss")</f>
        <v>41:12</v>
      </c>
      <c r="AR56" s="102" t="str">
        <f>TEXT((TIME(0,LEFT('Erwachsene-DOSB 2020'!O42,FIND(":",'Erwachsene-DOSB 2020'!O42)-1),RIGHT('Erwachsene-DOSB 2020'!O42,2)))*$BC$56,"[mm]:ss")</f>
        <v>34:24</v>
      </c>
      <c r="AS56" s="103" t="str">
        <f>TEXT((TIME(0,LEFT('Erwachsene-DOSB 2020'!P42,FIND(":",'Erwachsene-DOSB 2020'!P42)-1),RIGHT('Erwachsene-DOSB 2020'!P42,2)))*$BC$56,"[mm]:ss")</f>
        <v>28:48</v>
      </c>
      <c r="AT56" s="109" t="str">
        <f>TEXT((TIME(0,LEFT('Erwachsene-DOSB 2020'!Q42,FIND(":",'Erwachsene-DOSB 2020'!Q42)-1),RIGHT('Erwachsene-DOSB 2020'!Q42,2)))*$BC$56,"[mm]:ss")</f>
        <v>46:08</v>
      </c>
      <c r="AU56" s="102" t="str">
        <f>TEXT((TIME(0,LEFT('Erwachsene-DOSB 2020'!R42,FIND(":",'Erwachsene-DOSB 2020'!R42)-1),RIGHT('Erwachsene-DOSB 2020'!R42,2)))*$BC$56,"[mm]:ss")</f>
        <v>38:24</v>
      </c>
      <c r="AV56" s="103" t="str">
        <f>TEXT((TIME(0,LEFT('Erwachsene-DOSB 2020'!S42,FIND(":",'Erwachsene-DOSB 2020'!S42)-1),RIGHT('Erwachsene-DOSB 2020'!S42,2)))*$BC$56,"[mm]:ss")</f>
        <v>30:48</v>
      </c>
      <c r="AW56" s="109" t="str">
        <f>TEXT((TIME(0,LEFT('Erwachsene-DOSB 2020'!T42,FIND(":",'Erwachsene-DOSB 2020'!T42)-1),RIGHT('Erwachsene-DOSB 2020'!T42,2)))*$BC$56,"[mm]:ss")</f>
        <v>51:52</v>
      </c>
      <c r="AX56" s="102" t="str">
        <f>TEXT((TIME(0,LEFT('Erwachsene-DOSB 2020'!U42,FIND(":",'Erwachsene-DOSB 2020'!U42)-1),RIGHT('Erwachsene-DOSB 2020'!U42,2)))*$BC$56,"[mm]:ss")</f>
        <v>42:16</v>
      </c>
      <c r="AY56" s="103" t="str">
        <f>TEXT((TIME(0,LEFT('Erwachsene-DOSB 2020'!V42,FIND(":",'Erwachsene-DOSB 2020'!V42)-1),RIGHT('Erwachsene-DOSB 2020'!V42,2)))*$BC$56,"[mm]:ss")</f>
        <v>32:40</v>
      </c>
      <c r="AZ56" s="184"/>
      <c r="BA56" s="185"/>
      <c r="BC56" s="143">
        <v>1.6</v>
      </c>
      <c r="BD56" s="5" t="s">
        <v>155</v>
      </c>
    </row>
    <row r="57" spans="1:57" ht="18.600000000000001" customHeight="1" x14ac:dyDescent="0.2">
      <c r="A57" s="902"/>
      <c r="B57"/>
      <c r="C57" s="844"/>
      <c r="D57" s="796"/>
      <c r="E57" s="618" t="s">
        <v>21</v>
      </c>
      <c r="F57" s="58" t="s">
        <v>698</v>
      </c>
      <c r="G57" s="101" t="str">
        <f>TEXT((TIME(0,LEFT('Erwachsene-DOSB 2020'!E11,FIND(":",'Erwachsene-DOSB 2020'!E11)-1),RIGHT('Erwachsene-DOSB 2020'!E11,2)))*$BC$57,"[mm]:ss")</f>
        <v>48:39</v>
      </c>
      <c r="H57" s="102" t="str">
        <f>TEXT((TIME(0,LEFT('Erwachsene-DOSB 2020'!F11,FIND(":",'Erwachsene-DOSB 2020'!F11)-1),RIGHT('Erwachsene-DOSB 2020'!F11,2)))*$BC$57,"[mm]:ss")</f>
        <v>46:12</v>
      </c>
      <c r="I57" s="103" t="str">
        <f>TEXT((TIME(0,LEFT('Erwachsene-DOSB 2020'!G11,FIND(":",'Erwachsene-DOSB 2020'!G11)-1),RIGHT('Erwachsene-DOSB 2020'!G11,2)))*$BC$57,"[mm]:ss")</f>
        <v>43:24</v>
      </c>
      <c r="J57" s="109" t="str">
        <f>TEXT((TIME(0,LEFT('Erwachsene-DOSB 2020'!H11,FIND(":",'Erwachsene-DOSB 2020'!H11)-1),RIGHT('Erwachsene-DOSB 2020'!H11,2)))*$BC$57,"[mm]:ss")</f>
        <v>46:33</v>
      </c>
      <c r="K57" s="102" t="str">
        <f>TEXT((TIME(0,LEFT('Erwachsene-DOSB 2020'!I11,FIND(":",'Erwachsene-DOSB 2020'!I11)-1),RIGHT('Erwachsene-DOSB 2020'!I11,2)))*$BC$57,"[mm]:ss")</f>
        <v>44:06</v>
      </c>
      <c r="L57" s="103" t="str">
        <f>TEXT((TIME(0,LEFT('Erwachsene-DOSB 2020'!J11,FIND(":",'Erwachsene-DOSB 2020'!J11)-1),RIGHT('Erwachsene-DOSB 2020'!J11,2)))*$BC$57,"[mm]:ss")</f>
        <v>41:39</v>
      </c>
      <c r="M57" s="109" t="str">
        <f>TEXT((TIME(0,LEFT('Erwachsene-DOSB 2020'!K11,FIND(":",'Erwachsene-DOSB 2020'!K11)-1),RIGHT('Erwachsene-DOSB 2020'!K11,2)))*$BC$57,"[mm]:ss")</f>
        <v>46:54</v>
      </c>
      <c r="N57" s="102" t="str">
        <f>TEXT((TIME(0,LEFT('Erwachsene-DOSB 2020'!L11,FIND(":",'Erwachsene-DOSB 2020'!L11)-1),RIGHT('Erwachsene-DOSB 2020'!L11,2)))*$BC$57,"[mm]:ss")</f>
        <v>44:27</v>
      </c>
      <c r="O57" s="103" t="str">
        <f>TEXT((TIME(0,LEFT('Erwachsene-DOSB 2020'!M11,FIND(":",'Erwachsene-DOSB 2020'!M11)-1),RIGHT('Erwachsene-DOSB 2020'!M11,2)))*$BC$57,"[mm]:ss")</f>
        <v>42:00</v>
      </c>
      <c r="P57" s="109" t="str">
        <f>TEXT((TIME(0,LEFT('Erwachsene-DOSB 2020'!N11,FIND(":",'Erwachsene-DOSB 2020'!N11)-1),RIGHT('Erwachsene-DOSB 2020'!N11,2)))*$BC$57,"[mm]:ss")</f>
        <v>47:15</v>
      </c>
      <c r="Q57" s="102" t="str">
        <f>TEXT((TIME(0,LEFT('Erwachsene-DOSB 2020'!O11,FIND(":",'Erwachsene-DOSB 2020'!O11)-1),RIGHT('Erwachsene-DOSB 2020'!O11,2)))*$BC$57,"[mm]:ss")</f>
        <v>44:48</v>
      </c>
      <c r="R57" s="654" t="str">
        <f>TEXT((TIME(0,LEFT('Erwachsene-DOSB 2020'!P11,FIND(":",'Erwachsene-DOSB 2020'!P11)-1),RIGHT('Erwachsene-DOSB 2020'!P11,2)))*$BC$57,"[mm]:ss")</f>
        <v>42:17</v>
      </c>
      <c r="S57" s="109" t="str">
        <f>TEXT((TIME(0,LEFT('Erwachsene-DOSB 2020'!Q11,FIND(":",'Erwachsene-DOSB 2020'!Q11)-1),RIGHT('Erwachsene-DOSB 2020'!Q11,2)))*$BC$57,"[mm]:ss")</f>
        <v>49:00</v>
      </c>
      <c r="T57" s="102" t="str">
        <f>TEXT((TIME(0,LEFT('Erwachsene-DOSB 2020'!R11,FIND(":",'Erwachsene-DOSB 2020'!R11)-1),RIGHT('Erwachsene-DOSB 2020'!R11,2)))*$BC$57,"[mm]:ss")</f>
        <v>45:30</v>
      </c>
      <c r="U57" s="655" t="str">
        <f>TEXT((TIME(0,LEFT('Erwachsene-DOSB 2020'!S11,FIND(":",'Erwachsene-DOSB 2020'!S11)-1),RIGHT('Erwachsene-DOSB 2020'!S11,2)))*$BC$57,"[mm]:ss")</f>
        <v>42:31</v>
      </c>
      <c r="V57" s="109" t="str">
        <f>TEXT((TIME(0,LEFT('Erwachsene-DOSB 2020'!T11,FIND(":",'Erwachsene-DOSB 2020'!T11)-1),RIGHT('Erwachsene-DOSB 2020'!T11,2)))*$BC$57,"[mm]:ss")</f>
        <v>51:06</v>
      </c>
      <c r="W57" s="102" t="str">
        <f>TEXT((TIME(0,LEFT('Erwachsene-DOSB 2020'!U11,FIND(":",'Erwachsene-DOSB 2020'!U11)-1),RIGHT('Erwachsene-DOSB 2020'!U11,2)))*$BC$57,"[mm]:ss")</f>
        <v>46:54</v>
      </c>
      <c r="X57" s="103" t="str">
        <f>TEXT((TIME(0,LEFT('Erwachsene-DOSB 2020'!V11,FIND(":",'Erwachsene-DOSB 2020'!V11)-1),RIGHT('Erwachsene-DOSB 2020'!V11,2)))*$BC$57,"[mm]:ss")</f>
        <v>42:42</v>
      </c>
      <c r="Y57" s="182"/>
      <c r="Z57" s="183"/>
      <c r="AB57" s="902"/>
      <c r="AC57"/>
      <c r="AD57" s="844"/>
      <c r="AE57" s="796"/>
      <c r="AF57" s="618" t="s">
        <v>21</v>
      </c>
      <c r="AG57" s="58" t="s">
        <v>698</v>
      </c>
      <c r="AH57" s="101" t="str">
        <f>TEXT((TIME(0,LEFT('Erwachsene-DOSB 2020'!E44,FIND(":",'Erwachsene-DOSB 2020'!E44)-1),RIGHT('Erwachsene-DOSB 2020'!E44,2)))*$BC$57,"[mm]:ss")</f>
        <v>40:57</v>
      </c>
      <c r="AI57" s="102" t="str">
        <f>TEXT((TIME(0,LEFT('Erwachsene-DOSB 2020'!F44,FIND(":",'Erwachsene-DOSB 2020'!F44)-1),RIGHT('Erwachsene-DOSB 2020'!F44,2)))*$BC$57,"[mm]:ss")</f>
        <v>38:09</v>
      </c>
      <c r="AJ57" s="103" t="str">
        <f>TEXT((TIME(0,LEFT('Erwachsene-DOSB 2020'!G44,FIND(":",'Erwachsene-DOSB 2020'!G44)-1),RIGHT('Erwachsene-DOSB 2020'!G44,2)))*$BC$57,"[mm]:ss")</f>
        <v>35:21</v>
      </c>
      <c r="AK57" s="109" t="str">
        <f>TEXT((TIME(0,LEFT('Erwachsene-DOSB 2020'!H44,FIND(":",'Erwachsene-DOSB 2020'!H44)-1),RIGHT('Erwachsene-DOSB 2020'!H44,2)))*$BC$57,"[mm]:ss")</f>
        <v>39:54</v>
      </c>
      <c r="AL57" s="102" t="str">
        <f>TEXT((TIME(0,LEFT('Erwachsene-DOSB 2020'!I44,FIND(":",'Erwachsene-DOSB 2020'!I44)-1),RIGHT('Erwachsene-DOSB 2020'!I44,2)))*$BC$57,"[mm]:ss")</f>
        <v>37:06</v>
      </c>
      <c r="AM57" s="103" t="str">
        <f>TEXT((TIME(0,LEFT('Erwachsene-DOSB 2020'!J44,FIND(":",'Erwachsene-DOSB 2020'!J44)-1),RIGHT('Erwachsene-DOSB 2020'!J44,2)))*$BC$57,"[mm]:ss")</f>
        <v>34:18</v>
      </c>
      <c r="AN57" s="109" t="str">
        <f>TEXT((TIME(0,LEFT('Erwachsene-DOSB 2020'!K44,FIND(":",'Erwachsene-DOSB 2020'!K44)-1),RIGHT('Erwachsene-DOSB 2020'!K44,2)))*$BC$57,"[mm]:ss")</f>
        <v>40:57</v>
      </c>
      <c r="AO57" s="102" t="str">
        <f>TEXT((TIME(0,LEFT('Erwachsene-DOSB 2020'!L44,FIND(":",'Erwachsene-DOSB 2020'!L44)-1),RIGHT('Erwachsene-DOSB 2020'!L44,2)))*$BC$57,"[mm]:ss")</f>
        <v>38:09</v>
      </c>
      <c r="AP57" s="103" t="str">
        <f>TEXT((TIME(0,LEFT('Erwachsene-DOSB 2020'!M44,FIND(":",'Erwachsene-DOSB 2020'!M44)-1),RIGHT('Erwachsene-DOSB 2020'!M44,2)))*$BC$57,"[mm]:ss")</f>
        <v>35:21</v>
      </c>
      <c r="AQ57" s="109" t="str">
        <f>TEXT((TIME(0,LEFT('Erwachsene-DOSB 2020'!N44,FIND(":",'Erwachsene-DOSB 2020'!N44)-1),RIGHT('Erwachsene-DOSB 2020'!N44,2)))*$BC$57,"[mm]:ss")</f>
        <v>43:45</v>
      </c>
      <c r="AR57" s="102" t="str">
        <f>TEXT((TIME(0,LEFT('Erwachsene-DOSB 2020'!O44,FIND(":",'Erwachsene-DOSB 2020'!O44)-1),RIGHT('Erwachsene-DOSB 2020'!O44,2)))*$BC$57,"[mm]:ss")</f>
        <v>39:54</v>
      </c>
      <c r="AS57" s="103" t="str">
        <f>TEXT((TIME(0,LEFT('Erwachsene-DOSB 2020'!P44,FIND(":",'Erwachsene-DOSB 2020'!P44)-1),RIGHT('Erwachsene-DOSB 2020'!P44,2)))*$BC$57,"[mm]:ss")</f>
        <v>35:42</v>
      </c>
      <c r="AT57" s="109" t="str">
        <f>TEXT((TIME(0,LEFT('Erwachsene-DOSB 2020'!Q44,FIND(":",'Erwachsene-DOSB 2020'!Q44)-1),RIGHT('Erwachsene-DOSB 2020'!Q44,2)))*$BC$57,"[mm]:ss")</f>
        <v>45:30</v>
      </c>
      <c r="AU57" s="102" t="str">
        <f>TEXT((TIME(0,LEFT('Erwachsene-DOSB 2020'!R44,FIND(":",'Erwachsene-DOSB 2020'!R44)-1),RIGHT('Erwachsene-DOSB 2020'!R44,2)))*$BC$57,"[mm]:ss")</f>
        <v>40:57</v>
      </c>
      <c r="AV57" s="103" t="str">
        <f>TEXT((TIME(0,LEFT('Erwachsene-DOSB 2020'!S44,FIND(":",'Erwachsene-DOSB 2020'!S44)-1),RIGHT('Erwachsene-DOSB 2020'!S44,2)))*$BC$57,"[mm]:ss")</f>
        <v>37:27</v>
      </c>
      <c r="AW57" s="109" t="str">
        <f>TEXT((TIME(0,LEFT('Erwachsene-DOSB 2020'!T44,FIND(":",'Erwachsene-DOSB 2020'!T44)-1),RIGHT('Erwachsene-DOSB 2020'!T44,2)))*$BC$57,"[mm]:ss")</f>
        <v>46:12</v>
      </c>
      <c r="AX57" s="102" t="str">
        <f>TEXT((TIME(0,LEFT('Erwachsene-DOSB 2020'!U44,FIND(":",'Erwachsene-DOSB 2020'!U44)-1),RIGHT('Erwachsene-DOSB 2020'!U44,2)))*$BC$57,"[mm]:ss")</f>
        <v>42:21</v>
      </c>
      <c r="AY57" s="103" t="str">
        <f>TEXT((TIME(0,LEFT('Erwachsene-DOSB 2020'!V44,FIND(":",'Erwachsene-DOSB 2020'!V44)-1),RIGHT('Erwachsene-DOSB 2020'!V44,2)))*$BC$57,"[mm]:ss")</f>
        <v>37:48</v>
      </c>
      <c r="AZ57" s="182"/>
      <c r="BA57" s="183"/>
      <c r="BC57" s="143">
        <v>0.7</v>
      </c>
      <c r="BD57" s="5" t="s">
        <v>162</v>
      </c>
    </row>
    <row r="58" spans="1:57" ht="18.600000000000001" customHeight="1" x14ac:dyDescent="0.2">
      <c r="A58" s="902"/>
      <c r="B58"/>
      <c r="C58" s="844"/>
      <c r="D58" s="796"/>
      <c r="E58" s="618" t="s">
        <v>22</v>
      </c>
      <c r="F58" s="58" t="s">
        <v>506</v>
      </c>
      <c r="G58" s="101" t="str">
        <f>TEXT((TIME(0,LEFT('Erwachsene-DOSB 2020'!E12,FIND(":",'Erwachsene-DOSB 2020'!E12)-1),RIGHT('Erwachsene-DOSB 2020'!E12,2)))*$BC$58,"[mm]:ss")</f>
        <v>56:56</v>
      </c>
      <c r="H58" s="102" t="str">
        <f>TEXT((TIME(0,LEFT('Erwachsene-DOSB 2020'!F12,FIND(":",'Erwachsene-DOSB 2020'!F12)-1),RIGHT('Erwachsene-DOSB 2020'!F12,2)))*$BC$58,"[mm]:ss")</f>
        <v>51:29</v>
      </c>
      <c r="I58" s="103" t="str">
        <f>TEXT((TIME(0,LEFT('Erwachsene-DOSB 2020'!G12,FIND(":",'Erwachsene-DOSB 2020'!G12)-1),RIGHT('Erwachsene-DOSB 2020'!G12,2)))*$BC$58,"[mm]:ss")</f>
        <v>46:02</v>
      </c>
      <c r="J58" s="109" t="str">
        <f>TEXT((TIME(0,LEFT('Erwachsene-DOSB 2020'!H12,FIND(":",'Erwachsene-DOSB 2020'!H12)-1),RIGHT('Erwachsene-DOSB 2020'!H12,2)))*$BC$58,"[mm]:ss")</f>
        <v>56:26</v>
      </c>
      <c r="K58" s="102" t="str">
        <f>TEXT((TIME(0,LEFT('Erwachsene-DOSB 2020'!I12,FIND(":",'Erwachsene-DOSB 2020'!I12)-1),RIGHT('Erwachsene-DOSB 2020'!I12,2)))*$BC$58,"[mm]:ss")</f>
        <v>50:59</v>
      </c>
      <c r="L58" s="103" t="str">
        <f>TEXT((TIME(0,LEFT('Erwachsene-DOSB 2020'!J12,FIND(":",'Erwachsene-DOSB 2020'!J12)-1),RIGHT('Erwachsene-DOSB 2020'!J12,2)))*$BC$58,"[mm]:ss")</f>
        <v>45:03</v>
      </c>
      <c r="M58" s="109" t="str">
        <f>TEXT((TIME(0,LEFT('Erwachsene-DOSB 2020'!K12,FIND(":",'Erwachsene-DOSB 2020'!K12)-1),RIGHT('Erwachsene-DOSB 2020'!K12,2)))*$BC$58,"[mm]:ss")</f>
        <v>55:26</v>
      </c>
      <c r="N58" s="102" t="str">
        <f>TEXT((TIME(0,LEFT('Erwachsene-DOSB 2020'!L12,FIND(":",'Erwachsene-DOSB 2020'!L12)-1),RIGHT('Erwachsene-DOSB 2020'!L12,2)))*$BC$58,"[mm]:ss")</f>
        <v>50:00</v>
      </c>
      <c r="O58" s="103" t="str">
        <f>TEXT((TIME(0,LEFT('Erwachsene-DOSB 2020'!M12,FIND(":",'Erwachsene-DOSB 2020'!M12)-1),RIGHT('Erwachsene-DOSB 2020'!M12,2)))*$BC$58,"[mm]:ss")</f>
        <v>44:33</v>
      </c>
      <c r="P58" s="109" t="str">
        <f>TEXT((TIME(0,LEFT('Erwachsene-DOSB 2020'!N12,FIND(":",'Erwachsene-DOSB 2020'!N12)-1),RIGHT('Erwachsene-DOSB 2020'!N12,2)))*$BC$58,"[mm]:ss")</f>
        <v>56:26</v>
      </c>
      <c r="Q58" s="102" t="str">
        <f>TEXT((TIME(0,LEFT('Erwachsene-DOSB 2020'!O12,FIND(":",'Erwachsene-DOSB 2020'!O12)-1),RIGHT('Erwachsene-DOSB 2020'!O12,2)))*$BC$58,"[mm]:ss")</f>
        <v>50:59</v>
      </c>
      <c r="R58" s="103" t="str">
        <f>TEXT((TIME(0,LEFT('Erwachsene-DOSB 2020'!P12,FIND(":",'Erwachsene-DOSB 2020'!P12)-1),RIGHT('Erwachsene-DOSB 2020'!P12,2)))*$BC$58,"[mm]:ss")</f>
        <v>45:03</v>
      </c>
      <c r="S58" s="109" t="str">
        <f>TEXT((TIME(0,LEFT('Erwachsene-DOSB 2020'!Q12,FIND(":",'Erwachsene-DOSB 2020'!Q12)-1),RIGHT('Erwachsene-DOSB 2020'!Q12,2)))*$BC$58,"[mm]:ss")</f>
        <v>59:24</v>
      </c>
      <c r="T58" s="102" t="str">
        <f>TEXT((TIME(0,LEFT('Erwachsene-DOSB 2020'!R12,FIND(":",'Erwachsene-DOSB 2020'!R12)-1),RIGHT('Erwachsene-DOSB 2020'!R12,2)))*$BC$58,"[mm]:ss")</f>
        <v>52:28</v>
      </c>
      <c r="U58" s="103" t="str">
        <f>TEXT((TIME(0,LEFT('Erwachsene-DOSB 2020'!S12,FIND(":",'Erwachsene-DOSB 2020'!S12)-1),RIGHT('Erwachsene-DOSB 2020'!S12,2)))*$BC$58,"[mm]:ss")</f>
        <v>46:32</v>
      </c>
      <c r="V58" s="109" t="str">
        <f>TEXT((TIME(0,LEFT('Erwachsene-DOSB 2020'!T12,FIND(":",'Erwachsene-DOSB 2020'!T12)-1),RIGHT('Erwachsene-DOSB 2020'!T12,2)))*$BC$58,"[mm]:ss")</f>
        <v>63:22</v>
      </c>
      <c r="W58" s="102" t="str">
        <f>TEXT((TIME(0,LEFT('Erwachsene-DOSB 2020'!U12,FIND(":",'Erwachsene-DOSB 2020'!U12)-1),RIGHT('Erwachsene-DOSB 2020'!U12,2)))*$BC$58,"[mm]:ss")</f>
        <v>54:57</v>
      </c>
      <c r="X58" s="103" t="str">
        <f>TEXT((TIME(0,LEFT('Erwachsene-DOSB 2020'!V12,FIND(":",'Erwachsene-DOSB 2020'!V12)-1),RIGHT('Erwachsene-DOSB 2020'!V12,2)))*$BC$58,"[mm]:ss")</f>
        <v>49:00</v>
      </c>
      <c r="Y58" s="182"/>
      <c r="Z58" s="183"/>
      <c r="AB58" s="902"/>
      <c r="AC58"/>
      <c r="AD58" s="844"/>
      <c r="AE58" s="796"/>
      <c r="AF58" s="618" t="s">
        <v>22</v>
      </c>
      <c r="AG58" s="58" t="s">
        <v>506</v>
      </c>
      <c r="AH58" s="101" t="str">
        <f>TEXT((TIME(0,LEFT('Erwachsene-DOSB 2020'!E45,FIND(":",'Erwachsene-DOSB 2020'!E45)-1),RIGHT('Erwachsene-DOSB 2020'!E45,2)))*$BC$58,"[mm]:ss")</f>
        <v>46:32</v>
      </c>
      <c r="AI58" s="102" t="str">
        <f>TEXT((TIME(0,LEFT('Erwachsene-DOSB 2020'!F45,FIND(":",'Erwachsene-DOSB 2020'!F45)-1),RIGHT('Erwachsene-DOSB 2020'!F45,2)))*$BC$58,"[mm]:ss")</f>
        <v>42:05</v>
      </c>
      <c r="AJ58" s="103" t="str">
        <f>TEXT((TIME(0,LEFT('Erwachsene-DOSB 2020'!G45,FIND(":",'Erwachsene-DOSB 2020'!G45)-1),RIGHT('Erwachsene-DOSB 2020'!G45,2)))*$BC$58,"[mm]:ss")</f>
        <v>38:07</v>
      </c>
      <c r="AK58" s="109" t="str">
        <f>TEXT((TIME(0,LEFT('Erwachsene-DOSB 2020'!H45,FIND(":",'Erwachsene-DOSB 2020'!H45)-1),RIGHT('Erwachsene-DOSB 2020'!H45,2)))*$BC$58,"[mm]:ss")</f>
        <v>46:02</v>
      </c>
      <c r="AL58" s="102" t="str">
        <f>TEXT((TIME(0,LEFT('Erwachsene-DOSB 2020'!I45,FIND(":",'Erwachsene-DOSB 2020'!I45)-1),RIGHT('Erwachsene-DOSB 2020'!I45,2)))*$BC$58,"[mm]:ss")</f>
        <v>41:35</v>
      </c>
      <c r="AM58" s="103" t="str">
        <f>TEXT((TIME(0,LEFT('Erwachsene-DOSB 2020'!J45,FIND(":",'Erwachsene-DOSB 2020'!J45)-1),RIGHT('Erwachsene-DOSB 2020'!J45,2)))*$BC$58,"[mm]:ss")</f>
        <v>37:07</v>
      </c>
      <c r="AN58" s="109" t="str">
        <f>TEXT((TIME(0,LEFT('Erwachsene-DOSB 2020'!K45,FIND(":",'Erwachsene-DOSB 2020'!K45)-1),RIGHT('Erwachsene-DOSB 2020'!K45,2)))*$BC$58,"[mm]:ss")</f>
        <v>49:30</v>
      </c>
      <c r="AO58" s="102" t="str">
        <f>TEXT((TIME(0,LEFT('Erwachsene-DOSB 2020'!L45,FIND(":",'Erwachsene-DOSB 2020'!L45)-1),RIGHT('Erwachsene-DOSB 2020'!L45,2)))*$BC$58,"[mm]:ss")</f>
        <v>44:03</v>
      </c>
      <c r="AP58" s="103" t="str">
        <f>TEXT((TIME(0,LEFT('Erwachsene-DOSB 2020'!M45,FIND(":",'Erwachsene-DOSB 2020'!M45)-1),RIGHT('Erwachsene-DOSB 2020'!M45,2)))*$BC$58,"[mm]:ss")</f>
        <v>38:37</v>
      </c>
      <c r="AQ58" s="109" t="str">
        <f>TEXT((TIME(0,LEFT('Erwachsene-DOSB 2020'!N45,FIND(":",'Erwachsene-DOSB 2020'!N45)-1),RIGHT('Erwachsene-DOSB 2020'!N45,2)))*$BC$58,"[mm]:ss")</f>
        <v>52:58</v>
      </c>
      <c r="AR58" s="102" t="str">
        <f>TEXT((TIME(0,LEFT('Erwachsene-DOSB 2020'!O45,FIND(":",'Erwachsene-DOSB 2020'!O45)-1),RIGHT('Erwachsene-DOSB 2020'!O45,2)))*$BC$58,"[mm]:ss")</f>
        <v>46:32</v>
      </c>
      <c r="AS58" s="103" t="str">
        <f>TEXT((TIME(0,LEFT('Erwachsene-DOSB 2020'!P45,FIND(":",'Erwachsene-DOSB 2020'!P45)-1),RIGHT('Erwachsene-DOSB 2020'!P45,2)))*$BC$58,"[mm]:ss")</f>
        <v>40:06</v>
      </c>
      <c r="AT58" s="109" t="str">
        <f>TEXT((TIME(0,LEFT('Erwachsene-DOSB 2020'!Q45,FIND(":",'Erwachsene-DOSB 2020'!Q45)-1),RIGHT('Erwachsene-DOSB 2020'!Q45,2)))*$BC$58,"[mm]:ss")</f>
        <v>57:25</v>
      </c>
      <c r="AU58" s="102" t="str">
        <f>TEXT((TIME(0,LEFT('Erwachsene-DOSB 2020'!R45,FIND(":",'Erwachsene-DOSB 2020'!R45)-1),RIGHT('Erwachsene-DOSB 2020'!R45,2)))*$BC$58,"[mm]:ss")</f>
        <v>49:30</v>
      </c>
      <c r="AV58" s="103" t="str">
        <f>TEXT((TIME(0,LEFT('Erwachsene-DOSB 2020'!S45,FIND(":",'Erwachsene-DOSB 2020'!S45)-1),RIGHT('Erwachsene-DOSB 2020'!S45,2)))*$BC$58,"[mm]:ss")</f>
        <v>41:05</v>
      </c>
      <c r="AW58" s="109" t="str">
        <f>TEXT((TIME(0,LEFT('Erwachsene-DOSB 2020'!T45,FIND(":",'Erwachsene-DOSB 2020'!T45)-1),RIGHT('Erwachsene-DOSB 2020'!T45,2)))*$BC$58,"[mm]:ss")</f>
        <v>62:22</v>
      </c>
      <c r="AX58" s="102" t="str">
        <f>TEXT((TIME(0,LEFT('Erwachsene-DOSB 2020'!U45,FIND(":",'Erwachsene-DOSB 2020'!U45)-1),RIGHT('Erwachsene-DOSB 2020'!U45,2)))*$BC$58,"[mm]:ss")</f>
        <v>51:29</v>
      </c>
      <c r="AY58" s="103" t="str">
        <f>TEXT((TIME(0,LEFT('Erwachsene-DOSB 2020'!V45,FIND(":",'Erwachsene-DOSB 2020'!V45)-1),RIGHT('Erwachsene-DOSB 2020'!V45,2)))*$BC$58,"[mm]:ss")</f>
        <v>43:04</v>
      </c>
      <c r="AZ58" s="182"/>
      <c r="BA58" s="183"/>
      <c r="BC58" s="143">
        <v>0.99</v>
      </c>
      <c r="BD58" s="5" t="s">
        <v>161</v>
      </c>
    </row>
    <row r="59" spans="1:57" ht="18.600000000000001" customHeight="1" x14ac:dyDescent="0.2">
      <c r="A59" s="902"/>
      <c r="B59"/>
      <c r="C59" s="844"/>
      <c r="D59" s="796"/>
      <c r="E59" s="618" t="s">
        <v>23</v>
      </c>
      <c r="F59" s="58" t="s">
        <v>427</v>
      </c>
      <c r="G59" s="160">
        <f>H59*(1-$BE$59)</f>
        <v>261</v>
      </c>
      <c r="H59" s="149">
        <v>290</v>
      </c>
      <c r="I59" s="150">
        <f>H59*(1+$BE$59)</f>
        <v>319</v>
      </c>
      <c r="J59" s="160">
        <f>K59*(1-$BE$59)</f>
        <v>261</v>
      </c>
      <c r="K59" s="149">
        <f>H59</f>
        <v>290</v>
      </c>
      <c r="L59" s="150">
        <f>K59*(1+$BE$59)</f>
        <v>319</v>
      </c>
      <c r="M59" s="160">
        <f>N59*(1-$BE$59)</f>
        <v>261</v>
      </c>
      <c r="N59" s="149">
        <f>H59</f>
        <v>290</v>
      </c>
      <c r="O59" s="150">
        <f>N59*(1+$BE$59)</f>
        <v>319</v>
      </c>
      <c r="P59" s="160">
        <f>Q59*(1-$BE$59)</f>
        <v>249.75</v>
      </c>
      <c r="Q59" s="149">
        <f>H59-12.5</f>
        <v>277.5</v>
      </c>
      <c r="R59" s="150">
        <f>Q59*(1+$BE$59)</f>
        <v>305.25</v>
      </c>
      <c r="S59" s="160">
        <f>T59*(1-$BE$59)</f>
        <v>249.75</v>
      </c>
      <c r="T59" s="149">
        <f>Q59</f>
        <v>277.5</v>
      </c>
      <c r="U59" s="150">
        <f>T59*(1+$BE$59)</f>
        <v>305.25</v>
      </c>
      <c r="V59" s="160">
        <f>W59*(1-$BE$59)</f>
        <v>238.5</v>
      </c>
      <c r="W59" s="149">
        <f>T59-12.5</f>
        <v>265</v>
      </c>
      <c r="X59" s="150">
        <f>W59*(1+$BE$59)</f>
        <v>291.5</v>
      </c>
      <c r="Y59" s="182"/>
      <c r="Z59" s="183"/>
      <c r="AB59" s="902"/>
      <c r="AC59"/>
      <c r="AD59" s="844"/>
      <c r="AE59" s="796"/>
      <c r="AF59" s="618" t="s">
        <v>23</v>
      </c>
      <c r="AG59" s="58" t="s">
        <v>427</v>
      </c>
      <c r="AH59" s="160">
        <f>AI59*(1-$BE$59)</f>
        <v>319.5</v>
      </c>
      <c r="AI59" s="149">
        <v>355</v>
      </c>
      <c r="AJ59" s="150">
        <f>AI59*(1+$BE$59)</f>
        <v>390.50000000000006</v>
      </c>
      <c r="AK59" s="160">
        <f>AL59*(1-$BE$59)</f>
        <v>319.5</v>
      </c>
      <c r="AL59" s="149">
        <f>AI59</f>
        <v>355</v>
      </c>
      <c r="AM59" s="150">
        <f>AL59*(1+$BE$59)</f>
        <v>390.50000000000006</v>
      </c>
      <c r="AN59" s="160">
        <f>AO59*(1-$BE$59)</f>
        <v>319.5</v>
      </c>
      <c r="AO59" s="149">
        <f>AI59</f>
        <v>355</v>
      </c>
      <c r="AP59" s="150">
        <f>AO59*(1+$BE$59)</f>
        <v>390.50000000000006</v>
      </c>
      <c r="AQ59" s="160">
        <f>AR59*(1-$BE$59)</f>
        <v>308.25</v>
      </c>
      <c r="AR59" s="149">
        <f>AI59-12.5</f>
        <v>342.5</v>
      </c>
      <c r="AS59" s="150">
        <f>AR59*(1+$BE$59)</f>
        <v>376.75000000000006</v>
      </c>
      <c r="AT59" s="160">
        <f>AU59*(1-$BE$59)</f>
        <v>308.25</v>
      </c>
      <c r="AU59" s="149">
        <f>AR59</f>
        <v>342.5</v>
      </c>
      <c r="AV59" s="150">
        <f>AU59*(1+$BE$59)</f>
        <v>376.75000000000006</v>
      </c>
      <c r="AW59" s="160">
        <f>AX59*(1-$BE$59)</f>
        <v>297</v>
      </c>
      <c r="AX59" s="149">
        <f>AU59-12.5</f>
        <v>330</v>
      </c>
      <c r="AY59" s="150">
        <f>AX59*(1+$BE$59)</f>
        <v>363.00000000000006</v>
      </c>
      <c r="AZ59" s="182"/>
      <c r="BA59" s="183"/>
      <c r="BD59" s="5" t="s">
        <v>431</v>
      </c>
      <c r="BE59" s="152">
        <v>0.1</v>
      </c>
    </row>
    <row r="60" spans="1:57" ht="18.600000000000001" customHeight="1" x14ac:dyDescent="0.2">
      <c r="A60" s="902"/>
      <c r="B60"/>
      <c r="C60" s="844"/>
      <c r="D60" s="796"/>
      <c r="E60" s="618" t="s">
        <v>24</v>
      </c>
      <c r="F60" s="58" t="s">
        <v>428</v>
      </c>
      <c r="G60" s="160">
        <f>H60*(1-$BE$59)</f>
        <v>432</v>
      </c>
      <c r="H60" s="149">
        <v>480</v>
      </c>
      <c r="I60" s="150">
        <f>H60*(1+$BE$59)</f>
        <v>528</v>
      </c>
      <c r="J60" s="160">
        <f>K60*(1-$BE$59)</f>
        <v>432</v>
      </c>
      <c r="K60" s="149">
        <f>H60</f>
        <v>480</v>
      </c>
      <c r="L60" s="150">
        <f>K60*(1+$BE$59)</f>
        <v>528</v>
      </c>
      <c r="M60" s="160">
        <f>N60*(1-$BE$59)</f>
        <v>432</v>
      </c>
      <c r="N60" s="149">
        <f>H60</f>
        <v>480</v>
      </c>
      <c r="O60" s="150">
        <f>N60*(1+$BE$59)</f>
        <v>528</v>
      </c>
      <c r="P60" s="160">
        <f>Q60*(1-$BE$59)</f>
        <v>418.5</v>
      </c>
      <c r="Q60" s="149">
        <f>H60-15</f>
        <v>465</v>
      </c>
      <c r="R60" s="150">
        <f>Q60*(1+$BE$59)</f>
        <v>511.50000000000006</v>
      </c>
      <c r="S60" s="160">
        <f>T60*(1-$BE$59)</f>
        <v>418.5</v>
      </c>
      <c r="T60" s="149">
        <f>Q60</f>
        <v>465</v>
      </c>
      <c r="U60" s="150">
        <f>T60*(1+$BE$59)</f>
        <v>511.50000000000006</v>
      </c>
      <c r="V60" s="160">
        <f>W60*(1-$BE$59)</f>
        <v>405</v>
      </c>
      <c r="W60" s="149">
        <f>T60-15</f>
        <v>450</v>
      </c>
      <c r="X60" s="150">
        <f>W60*(1+$BE$59)</f>
        <v>495.00000000000006</v>
      </c>
      <c r="Y60" s="182"/>
      <c r="Z60" s="183"/>
      <c r="AB60" s="902"/>
      <c r="AC60"/>
      <c r="AD60" s="844"/>
      <c r="AE60" s="796"/>
      <c r="AF60" s="618" t="s">
        <v>24</v>
      </c>
      <c r="AG60" s="58" t="s">
        <v>428</v>
      </c>
      <c r="AH60" s="160">
        <f>AI60*(1-$BE$59)</f>
        <v>499.5</v>
      </c>
      <c r="AI60" s="149">
        <v>555</v>
      </c>
      <c r="AJ60" s="150">
        <f>AI60*(1+$BE$59)</f>
        <v>610.5</v>
      </c>
      <c r="AK60" s="160">
        <f>AL60*(1-$BE$59)</f>
        <v>499.5</v>
      </c>
      <c r="AL60" s="149">
        <f>AI60</f>
        <v>555</v>
      </c>
      <c r="AM60" s="150">
        <f>AL60*(1+$BE$59)</f>
        <v>610.5</v>
      </c>
      <c r="AN60" s="160">
        <f>AO60*(1-$BE$59)</f>
        <v>580.5</v>
      </c>
      <c r="AO60" s="149">
        <v>645</v>
      </c>
      <c r="AP60" s="150">
        <f>AO60*(1+$BE$59)</f>
        <v>709.50000000000011</v>
      </c>
      <c r="AQ60" s="160">
        <f>AR60*(1-$BE$59)</f>
        <v>486</v>
      </c>
      <c r="AR60" s="149">
        <f>AI60-15</f>
        <v>540</v>
      </c>
      <c r="AS60" s="150">
        <f>AR60*(1+$BE$59)</f>
        <v>594</v>
      </c>
      <c r="AT60" s="160">
        <f>AU60*(1-$BE$59)</f>
        <v>486</v>
      </c>
      <c r="AU60" s="149">
        <f>AR60</f>
        <v>540</v>
      </c>
      <c r="AV60" s="150">
        <f>AU60*(1+$BE$59)</f>
        <v>594</v>
      </c>
      <c r="AW60" s="160">
        <f>AX60*(1-$BE$59)</f>
        <v>472.5</v>
      </c>
      <c r="AX60" s="149">
        <f>AU60-15</f>
        <v>525</v>
      </c>
      <c r="AY60" s="150">
        <f>AX60*(1+$BE$59)</f>
        <v>577.5</v>
      </c>
      <c r="AZ60" s="182"/>
      <c r="BA60" s="183"/>
      <c r="BD60" s="5"/>
    </row>
    <row r="61" spans="1:57" ht="18.600000000000001" customHeight="1" x14ac:dyDescent="0.2">
      <c r="A61" s="902"/>
      <c r="B61"/>
      <c r="C61" s="844"/>
      <c r="D61" s="796"/>
      <c r="E61" s="618" t="s">
        <v>25</v>
      </c>
      <c r="F61" s="58" t="s">
        <v>429</v>
      </c>
      <c r="G61" s="160">
        <f>H61*(1-$BE$59)</f>
        <v>364.5</v>
      </c>
      <c r="H61" s="149">
        <v>405</v>
      </c>
      <c r="I61" s="150">
        <f>H61*(1+$BE$59)</f>
        <v>445.50000000000006</v>
      </c>
      <c r="J61" s="160">
        <f>K61*(1-$BE$59)</f>
        <v>364.5</v>
      </c>
      <c r="K61" s="149">
        <f>H61</f>
        <v>405</v>
      </c>
      <c r="L61" s="150">
        <f>K61*(1+$BE$59)</f>
        <v>445.50000000000006</v>
      </c>
      <c r="M61" s="160">
        <f>N61*(1-$BE$59)</f>
        <v>364.5</v>
      </c>
      <c r="N61" s="149">
        <f>H61</f>
        <v>405</v>
      </c>
      <c r="O61" s="150">
        <f>N61*(1+$BE$59)</f>
        <v>445.50000000000006</v>
      </c>
      <c r="P61" s="160">
        <f>Q61*(1-$BE$59)</f>
        <v>351</v>
      </c>
      <c r="Q61" s="149">
        <f>H61-15</f>
        <v>390</v>
      </c>
      <c r="R61" s="150">
        <f>Q61*(1+$BE$59)</f>
        <v>429.00000000000006</v>
      </c>
      <c r="S61" s="160">
        <f>T61*(1-$BE$59)</f>
        <v>351</v>
      </c>
      <c r="T61" s="149">
        <f>Q61</f>
        <v>390</v>
      </c>
      <c r="U61" s="150">
        <f>T61*(1+$BE$59)</f>
        <v>429.00000000000006</v>
      </c>
      <c r="V61" s="160">
        <f>W61*(1-$BE$59)</f>
        <v>337.5</v>
      </c>
      <c r="W61" s="149">
        <f>T61-15</f>
        <v>375</v>
      </c>
      <c r="X61" s="150">
        <f>W61*(1+$BE$59)</f>
        <v>412.50000000000006</v>
      </c>
      <c r="Y61" s="182"/>
      <c r="Z61" s="183"/>
      <c r="AB61" s="902"/>
      <c r="AC61"/>
      <c r="AD61" s="844"/>
      <c r="AE61" s="796"/>
      <c r="AF61" s="618" t="s">
        <v>25</v>
      </c>
      <c r="AG61" s="58" t="s">
        <v>429</v>
      </c>
      <c r="AH61" s="160">
        <f>AI61*(1-$BE$59)</f>
        <v>427.5</v>
      </c>
      <c r="AI61" s="149">
        <v>475</v>
      </c>
      <c r="AJ61" s="150">
        <f>AI61*(1+$BE$59)</f>
        <v>522.5</v>
      </c>
      <c r="AK61" s="160">
        <f>AL61*(1-$BE$59)</f>
        <v>427.5</v>
      </c>
      <c r="AL61" s="149">
        <f>AI61</f>
        <v>475</v>
      </c>
      <c r="AM61" s="150">
        <f>AL61*(1+$BE$59)</f>
        <v>522.5</v>
      </c>
      <c r="AN61" s="160">
        <f>AO61*(1-$BE$59)</f>
        <v>508.5</v>
      </c>
      <c r="AO61" s="149">
        <v>565</v>
      </c>
      <c r="AP61" s="150">
        <f>AO61*(1+$BE$59)</f>
        <v>621.5</v>
      </c>
      <c r="AQ61" s="160">
        <f>AR61*(1-$BE$59)</f>
        <v>414</v>
      </c>
      <c r="AR61" s="149">
        <f>AI61-15</f>
        <v>460</v>
      </c>
      <c r="AS61" s="150">
        <f>AR61*(1+$BE$59)</f>
        <v>506.00000000000006</v>
      </c>
      <c r="AT61" s="160">
        <f>AU61*(1-$BE$59)</f>
        <v>414</v>
      </c>
      <c r="AU61" s="149">
        <f>AR61</f>
        <v>460</v>
      </c>
      <c r="AV61" s="150">
        <f>AU61*(1+$BE$59)</f>
        <v>506.00000000000006</v>
      </c>
      <c r="AW61" s="160">
        <f>AX61*(1-$BE$59)</f>
        <v>400.5</v>
      </c>
      <c r="AX61" s="149">
        <f>AU61-15</f>
        <v>445</v>
      </c>
      <c r="AY61" s="150">
        <f>AX61*(1+$BE$59)</f>
        <v>489.50000000000006</v>
      </c>
      <c r="AZ61" s="182"/>
      <c r="BA61" s="183"/>
      <c r="BD61" s="5"/>
    </row>
    <row r="62" spans="1:57" ht="18.600000000000001" customHeight="1" thickBot="1" x14ac:dyDescent="0.25">
      <c r="A62" s="902"/>
      <c r="B62"/>
      <c r="C62" s="845"/>
      <c r="D62" s="797"/>
      <c r="E62" s="618" t="s">
        <v>44</v>
      </c>
      <c r="F62" s="163" t="s">
        <v>430</v>
      </c>
      <c r="G62" s="164">
        <f>H62*(1-$BE$59)</f>
        <v>369</v>
      </c>
      <c r="H62" s="165">
        <v>410</v>
      </c>
      <c r="I62" s="166">
        <f>H62*(1+$BE$59)</f>
        <v>451.00000000000006</v>
      </c>
      <c r="J62" s="164">
        <f>K62*(1-$BE$59)</f>
        <v>369</v>
      </c>
      <c r="K62" s="165">
        <f>H62</f>
        <v>410</v>
      </c>
      <c r="L62" s="166">
        <f>K62*(1+$BE$59)</f>
        <v>451.00000000000006</v>
      </c>
      <c r="M62" s="164">
        <f>N62*(1-$BE$59)</f>
        <v>369</v>
      </c>
      <c r="N62" s="165">
        <f>H62</f>
        <v>410</v>
      </c>
      <c r="O62" s="166">
        <f>N62*(1+$BE$59)</f>
        <v>451.00000000000006</v>
      </c>
      <c r="P62" s="164">
        <f>Q62*(1-$BE$59)</f>
        <v>355.5</v>
      </c>
      <c r="Q62" s="165">
        <f>H62-15</f>
        <v>395</v>
      </c>
      <c r="R62" s="166">
        <f>Q62*(1+$BE$59)</f>
        <v>434.50000000000006</v>
      </c>
      <c r="S62" s="164">
        <f>T62*(1-$BE$59)</f>
        <v>355.5</v>
      </c>
      <c r="T62" s="165">
        <f>Q62</f>
        <v>395</v>
      </c>
      <c r="U62" s="166">
        <f>T62*(1+$BE$59)</f>
        <v>434.50000000000006</v>
      </c>
      <c r="V62" s="164">
        <f>W62*(1-$BE$59)</f>
        <v>342</v>
      </c>
      <c r="W62" s="165">
        <f>T62-15</f>
        <v>380</v>
      </c>
      <c r="X62" s="166">
        <f>W62*(1+$BE$59)</f>
        <v>418.00000000000006</v>
      </c>
      <c r="Y62" s="186"/>
      <c r="Z62" s="187"/>
      <c r="AB62" s="902"/>
      <c r="AC62"/>
      <c r="AD62" s="845"/>
      <c r="AE62" s="797"/>
      <c r="AF62" s="618" t="s">
        <v>44</v>
      </c>
      <c r="AG62" s="163" t="s">
        <v>430</v>
      </c>
      <c r="AH62" s="160">
        <f>AI62*(1-$BE$59)</f>
        <v>432</v>
      </c>
      <c r="AI62" s="165">
        <v>480</v>
      </c>
      <c r="AJ62" s="150">
        <f>AI62*(1+$BE$59)</f>
        <v>528</v>
      </c>
      <c r="AK62" s="160">
        <f>AL62*(1-$BE$59)</f>
        <v>432</v>
      </c>
      <c r="AL62" s="149">
        <f>AI62</f>
        <v>480</v>
      </c>
      <c r="AM62" s="150">
        <f>AL62*(1+$BE$59)</f>
        <v>528</v>
      </c>
      <c r="AN62" s="160">
        <f>AO62*(1-$BE$59)</f>
        <v>513</v>
      </c>
      <c r="AO62" s="149">
        <v>570</v>
      </c>
      <c r="AP62" s="150">
        <f>AO62*(1+$BE$59)</f>
        <v>627</v>
      </c>
      <c r="AQ62" s="160">
        <f>AR62*(1-$BE$59)</f>
        <v>418.5</v>
      </c>
      <c r="AR62" s="149">
        <f>AI62-15</f>
        <v>465</v>
      </c>
      <c r="AS62" s="150">
        <f>AR62*(1+$BE$59)</f>
        <v>511.50000000000006</v>
      </c>
      <c r="AT62" s="160">
        <f>AU62*(1-$BE$59)</f>
        <v>418.5</v>
      </c>
      <c r="AU62" s="149">
        <f>AR62</f>
        <v>465</v>
      </c>
      <c r="AV62" s="150">
        <f>AU62*(1+$BE$59)</f>
        <v>511.50000000000006</v>
      </c>
      <c r="AW62" s="160">
        <f>AX62*(1-$BE$59)</f>
        <v>405</v>
      </c>
      <c r="AX62" s="149">
        <f>AU62-15</f>
        <v>450</v>
      </c>
      <c r="AY62" s="150">
        <f>AX62*(1+$BE$59)</f>
        <v>495.00000000000006</v>
      </c>
      <c r="AZ62" s="186"/>
      <c r="BA62" s="187"/>
      <c r="BD62" s="5"/>
    </row>
    <row r="63" spans="1:57" s="586" customFormat="1" ht="18.600000000000001" customHeight="1" x14ac:dyDescent="0.2">
      <c r="A63" s="902"/>
      <c r="C63" s="843">
        <v>2</v>
      </c>
      <c r="D63" s="795" t="s">
        <v>65</v>
      </c>
      <c r="E63" s="601" t="s">
        <v>16</v>
      </c>
      <c r="F63" s="522" t="s">
        <v>446</v>
      </c>
      <c r="G63" s="13">
        <f>'Erwachsene-DOSB 2020'!E28*$BC63</f>
        <v>14.1</v>
      </c>
      <c r="H63" s="12">
        <f>'Erwachsene-DOSB 2020'!F28*$BC63</f>
        <v>15.899999999999999</v>
      </c>
      <c r="I63" s="15">
        <f>'Erwachsene-DOSB 2020'!G28*$BC63</f>
        <v>17.399999999999999</v>
      </c>
      <c r="J63" s="13">
        <f>'Erwachsene-DOSB 2020'!H28*$BC63</f>
        <v>14.399999999999999</v>
      </c>
      <c r="K63" s="12">
        <f>'Erwachsene-DOSB 2020'!I28*$BC63</f>
        <v>16.2</v>
      </c>
      <c r="L63" s="15">
        <f>'Erwachsene-DOSB 2020'!J28*$BC63</f>
        <v>17.7</v>
      </c>
      <c r="M63" s="13">
        <f>'Erwachsene-DOSB 2020'!K28*$BC63</f>
        <v>14.399999999999999</v>
      </c>
      <c r="N63" s="12">
        <f>'Erwachsene-DOSB 2020'!L28*$BC63</f>
        <v>16.2</v>
      </c>
      <c r="O63" s="15">
        <f>'Erwachsene-DOSB 2020'!M28*$BC63</f>
        <v>17.7</v>
      </c>
      <c r="P63" s="13">
        <f>'Erwachsene-DOSB 2020'!N28*$BC63</f>
        <v>13.2</v>
      </c>
      <c r="Q63" s="12">
        <f>'Erwachsene-DOSB 2020'!O28*$BC63</f>
        <v>15</v>
      </c>
      <c r="R63" s="15">
        <f>'Erwachsene-DOSB 2020'!P28*$BC63</f>
        <v>16.5</v>
      </c>
      <c r="S63" s="13">
        <f>'Erwachsene-DOSB 2020'!Q28*$BC63</f>
        <v>12.6</v>
      </c>
      <c r="T63" s="12">
        <f>'Erwachsene-DOSB 2020'!R28*$BC63</f>
        <v>14.399999999999999</v>
      </c>
      <c r="U63" s="15">
        <f>'Erwachsene-DOSB 2020'!S28*$BC63</f>
        <v>15.899999999999999</v>
      </c>
      <c r="V63" s="13">
        <f>'Erwachsene-DOSB 2020'!T28*$BC63</f>
        <v>11.7</v>
      </c>
      <c r="W63" s="12">
        <f>'Erwachsene-DOSB 2020'!U28*$BC63</f>
        <v>13.5</v>
      </c>
      <c r="X63" s="15">
        <f>'Erwachsene-DOSB 2020'!V28*$BC63</f>
        <v>15</v>
      </c>
      <c r="Y63" s="180"/>
      <c r="Z63" s="181"/>
      <c r="AB63" s="902"/>
      <c r="AD63" s="843">
        <v>2</v>
      </c>
      <c r="AE63" s="795" t="s">
        <v>65</v>
      </c>
      <c r="AF63" s="601" t="s">
        <v>16</v>
      </c>
      <c r="AG63" s="522" t="s">
        <v>446</v>
      </c>
      <c r="AH63" s="6">
        <f>'Erwachsene-DOSB 2020'!E61*$BC63</f>
        <v>18.899999999999999</v>
      </c>
      <c r="AI63" s="7">
        <f>'Erwachsene-DOSB 2020'!F61*$BC63</f>
        <v>21.599999999999998</v>
      </c>
      <c r="AJ63" s="9">
        <f>'Erwachsene-DOSB 2020'!G61*$BC63</f>
        <v>24.3</v>
      </c>
      <c r="AK63" s="6">
        <f>'Erwachsene-DOSB 2020'!H61*$BC63</f>
        <v>19.8</v>
      </c>
      <c r="AL63" s="7">
        <f>'Erwachsene-DOSB 2020'!I61*$BC63</f>
        <v>22.8</v>
      </c>
      <c r="AM63" s="9">
        <f>'Erwachsene-DOSB 2020'!J61*$BC63</f>
        <v>25.2</v>
      </c>
      <c r="AN63" s="6">
        <f>'Erwachsene-DOSB 2020'!K61*$BC63</f>
        <v>19.5</v>
      </c>
      <c r="AO63" s="7">
        <f>'Erwachsene-DOSB 2020'!L61*$BC63</f>
        <v>22.5</v>
      </c>
      <c r="AP63" s="9">
        <f>'Erwachsene-DOSB 2020'!M61*$BC63</f>
        <v>24.9</v>
      </c>
      <c r="AQ63" s="6">
        <f>'Erwachsene-DOSB 2020'!N61*$BC63</f>
        <v>18</v>
      </c>
      <c r="AR63" s="7">
        <f>'Erwachsene-DOSB 2020'!O61*$BC63</f>
        <v>21</v>
      </c>
      <c r="AS63" s="9">
        <f>'Erwachsene-DOSB 2020'!P61*$BC63</f>
        <v>24</v>
      </c>
      <c r="AT63" s="6">
        <f>'Erwachsene-DOSB 2020'!Q61*$BC63</f>
        <v>17.099999999999998</v>
      </c>
      <c r="AU63" s="7">
        <f>'Erwachsene-DOSB 2020'!R61*$BC63</f>
        <v>20.099999999999998</v>
      </c>
      <c r="AV63" s="9">
        <f>'Erwachsene-DOSB 2020'!S61*$BC63</f>
        <v>23.099999999999998</v>
      </c>
      <c r="AW63" s="6">
        <f>'Erwachsene-DOSB 2020'!T61*$BC63</f>
        <v>16.8</v>
      </c>
      <c r="AX63" s="7">
        <f>'Erwachsene-DOSB 2020'!U61*$BC63</f>
        <v>19.8</v>
      </c>
      <c r="AY63" s="9">
        <f>'Erwachsene-DOSB 2020'!V61*$BC63</f>
        <v>22.8</v>
      </c>
      <c r="AZ63" s="180"/>
      <c r="BA63" s="181"/>
      <c r="BC63" s="587">
        <v>0.6</v>
      </c>
      <c r="BD63" s="523" t="s">
        <v>446</v>
      </c>
    </row>
    <row r="64" spans="1:57" ht="18.600000000000001" customHeight="1" x14ac:dyDescent="0.2">
      <c r="A64" s="902"/>
      <c r="B64"/>
      <c r="C64" s="845"/>
      <c r="D64" s="796"/>
      <c r="E64" s="1055" t="s">
        <v>17</v>
      </c>
      <c r="F64" s="793" t="s">
        <v>26</v>
      </c>
      <c r="G64" s="826" t="s">
        <v>96</v>
      </c>
      <c r="H64" s="827"/>
      <c r="I64" s="827"/>
      <c r="J64" s="827"/>
      <c r="K64" s="827"/>
      <c r="L64" s="827"/>
      <c r="M64" s="827"/>
      <c r="N64" s="827"/>
      <c r="O64" s="827"/>
      <c r="P64" s="827"/>
      <c r="Q64" s="827"/>
      <c r="R64" s="827"/>
      <c r="S64" s="827"/>
      <c r="T64" s="827"/>
      <c r="U64" s="827"/>
      <c r="V64" s="827"/>
      <c r="W64" s="827"/>
      <c r="X64" s="828"/>
      <c r="Y64" s="182"/>
      <c r="Z64" s="188"/>
      <c r="AB64" s="902"/>
      <c r="AC64"/>
      <c r="AD64" s="845"/>
      <c r="AE64" s="796"/>
      <c r="AF64" s="1055" t="s">
        <v>17</v>
      </c>
      <c r="AG64" s="793" t="s">
        <v>26</v>
      </c>
      <c r="AH64" s="998" t="s">
        <v>219</v>
      </c>
      <c r="AI64" s="891"/>
      <c r="AJ64" s="891"/>
      <c r="AK64" s="891"/>
      <c r="AL64" s="891"/>
      <c r="AM64" s="891"/>
      <c r="AN64" s="891"/>
      <c r="AO64" s="891"/>
      <c r="AP64" s="891"/>
      <c r="AQ64" s="891"/>
      <c r="AR64" s="891"/>
      <c r="AS64" s="891"/>
      <c r="AT64" s="891"/>
      <c r="AU64" s="891"/>
      <c r="AV64" s="891"/>
      <c r="AW64" s="891"/>
      <c r="AX64" s="891"/>
      <c r="AY64" s="892"/>
      <c r="AZ64" s="182"/>
      <c r="BA64" s="188"/>
      <c r="BD64" s="146"/>
    </row>
    <row r="65" spans="1:56" ht="18.600000000000001" customHeight="1" x14ac:dyDescent="0.2">
      <c r="A65" s="902"/>
      <c r="B65"/>
      <c r="C65" s="845"/>
      <c r="D65" s="796"/>
      <c r="E65" s="1056"/>
      <c r="F65" s="794"/>
      <c r="G65" s="13">
        <f>'Erwachsene-DOSB 2020'!E15*$BC$65</f>
        <v>4.2250000000000005</v>
      </c>
      <c r="H65" s="12">
        <f>'Erwachsene-DOSB 2020'!F15*$BC$65</f>
        <v>4.55</v>
      </c>
      <c r="I65" s="15">
        <f>'Erwachsene-DOSB 2020'!G15*$BC$65</f>
        <v>4.875</v>
      </c>
      <c r="J65" s="281">
        <f>'Erwachsene-DOSB 2020'!H15*$BC$65</f>
        <v>4.2250000000000005</v>
      </c>
      <c r="K65" s="282">
        <f>'Erwachsene-DOSB 2020'!I15*$BC$65</f>
        <v>4.55</v>
      </c>
      <c r="L65" s="283">
        <f>'Erwachsene-DOSB 2020'!J15*$BC$65</f>
        <v>4.875</v>
      </c>
      <c r="M65" s="281">
        <f>'Erwachsene-DOSB 2020'!K15*$BC$65</f>
        <v>4.2250000000000005</v>
      </c>
      <c r="N65" s="282">
        <f>'Erwachsene-DOSB 2020'!L15*$BC$65</f>
        <v>4.55</v>
      </c>
      <c r="O65" s="283">
        <f>'Erwachsene-DOSB 2020'!M15*$BC$65</f>
        <v>4.875</v>
      </c>
      <c r="P65" s="281">
        <f>'Erwachsene-DOSB 2020'!N15*$BC$65</f>
        <v>4.0625</v>
      </c>
      <c r="Q65" s="282">
        <f>'Erwachsene-DOSB 2020'!O15*$BC$65</f>
        <v>4.3875000000000002</v>
      </c>
      <c r="R65" s="283">
        <f>'Erwachsene-DOSB 2020'!P15*$BC$65</f>
        <v>4.7125000000000004</v>
      </c>
      <c r="S65" s="281">
        <f>'Erwachsene-DOSB 2020'!Q15*$BC$65</f>
        <v>3.9000000000000004</v>
      </c>
      <c r="T65" s="282">
        <f>'Erwachsene-DOSB 2020'!R15*$BC$65</f>
        <v>4.2250000000000005</v>
      </c>
      <c r="U65" s="283">
        <f>'Erwachsene-DOSB 2020'!S15*$BC$65</f>
        <v>4.55</v>
      </c>
      <c r="V65" s="281">
        <f>'Erwachsene-DOSB 2020'!T15*$BC$65</f>
        <v>3.5750000000000002</v>
      </c>
      <c r="W65" s="282">
        <f>'Erwachsene-DOSB 2020'!U15*$BC$65</f>
        <v>3.9000000000000004</v>
      </c>
      <c r="X65" s="283">
        <f>'Erwachsene-DOSB 2020'!V15*$BC$65</f>
        <v>4.2250000000000005</v>
      </c>
      <c r="Y65" s="182"/>
      <c r="Z65" s="188"/>
      <c r="AB65" s="902"/>
      <c r="AC65"/>
      <c r="AD65" s="845"/>
      <c r="AE65" s="796"/>
      <c r="AF65" s="1056"/>
      <c r="AG65" s="794"/>
      <c r="AH65" s="13">
        <f>'Erwachsene-DOSB 2020'!E48*$BC$65</f>
        <v>5.0375000000000005</v>
      </c>
      <c r="AI65" s="12">
        <f>'Erwachsene-DOSB 2020'!F48*$BC$65</f>
        <v>5.3624999999999998</v>
      </c>
      <c r="AJ65" s="15">
        <f>'Erwachsene-DOSB 2020'!G48*$BC$65</f>
        <v>5.6875</v>
      </c>
      <c r="AK65" s="59">
        <f>'Erwachsene-DOSB 2020'!H48*$BC$65</f>
        <v>5.0375000000000005</v>
      </c>
      <c r="AL65" s="12">
        <f>'Erwachsene-DOSB 2020'!I48*$BC$65</f>
        <v>5.5250000000000004</v>
      </c>
      <c r="AM65" s="15">
        <f>'Erwachsene-DOSB 2020'!J48*$BC$65</f>
        <v>5.8500000000000005</v>
      </c>
      <c r="AN65" s="59">
        <f>'Erwachsene-DOSB 2020'!K48*$BC$65</f>
        <v>4.875</v>
      </c>
      <c r="AO65" s="12">
        <f>'Erwachsene-DOSB 2020'!L48*$BC$65</f>
        <v>5.3624999999999998</v>
      </c>
      <c r="AP65" s="15">
        <f>'Erwachsene-DOSB 2020'!M48*$BC$65</f>
        <v>5.6875</v>
      </c>
      <c r="AQ65" s="59">
        <f>'Erwachsene-DOSB 2020'!N48*$BC$65</f>
        <v>4.55</v>
      </c>
      <c r="AR65" s="12">
        <f>'Erwachsene-DOSB 2020'!O48*$BC$65</f>
        <v>5.0375000000000005</v>
      </c>
      <c r="AS65" s="15">
        <f>'Erwachsene-DOSB 2020'!P48*$BC$65</f>
        <v>5.3624999999999998</v>
      </c>
      <c r="AT65" s="59">
        <f>'Erwachsene-DOSB 2020'!Q48*$BC$65</f>
        <v>4.3875000000000002</v>
      </c>
      <c r="AU65" s="12">
        <f>'Erwachsene-DOSB 2020'!R48*$BC$65</f>
        <v>4.7125000000000004</v>
      </c>
      <c r="AV65" s="15">
        <f>'Erwachsene-DOSB 2020'!S48*$BC$65</f>
        <v>5.2</v>
      </c>
      <c r="AW65" s="59">
        <f>'Erwachsene-DOSB 2020'!T48*$BC$65</f>
        <v>4.0625</v>
      </c>
      <c r="AX65" s="12">
        <f>'Erwachsene-DOSB 2020'!U48*$BC$65</f>
        <v>4.55</v>
      </c>
      <c r="AY65" s="15">
        <f>'Erwachsene-DOSB 2020'!V48*$BC$65</f>
        <v>5.0375000000000005</v>
      </c>
      <c r="AZ65" s="182"/>
      <c r="BA65" s="188"/>
      <c r="BC65" s="143">
        <v>0.65</v>
      </c>
      <c r="BD65" s="146" t="s">
        <v>26</v>
      </c>
    </row>
    <row r="66" spans="1:56" ht="18.600000000000001" customHeight="1" x14ac:dyDescent="0.2">
      <c r="A66" s="902"/>
      <c r="B66"/>
      <c r="C66" s="845"/>
      <c r="D66" s="796"/>
      <c r="E66" s="3" t="s">
        <v>21</v>
      </c>
      <c r="F66" s="161" t="s">
        <v>27</v>
      </c>
      <c r="G66" s="13">
        <f t="shared" ref="G66:X66" si="4">G65*$BC$66</f>
        <v>7.182500000000001</v>
      </c>
      <c r="H66" s="12">
        <f t="shared" si="4"/>
        <v>7.7349999999999994</v>
      </c>
      <c r="I66" s="15">
        <f t="shared" si="4"/>
        <v>8.2874999999999996</v>
      </c>
      <c r="J66" s="284">
        <f t="shared" si="4"/>
        <v>7.182500000000001</v>
      </c>
      <c r="K66" s="282">
        <f t="shared" si="4"/>
        <v>7.7349999999999994</v>
      </c>
      <c r="L66" s="283">
        <f t="shared" si="4"/>
        <v>8.2874999999999996</v>
      </c>
      <c r="M66" s="284">
        <f t="shared" si="4"/>
        <v>7.182500000000001</v>
      </c>
      <c r="N66" s="282">
        <f t="shared" si="4"/>
        <v>7.7349999999999994</v>
      </c>
      <c r="O66" s="283">
        <f t="shared" si="4"/>
        <v>8.2874999999999996</v>
      </c>
      <c r="P66" s="284">
        <f t="shared" si="4"/>
        <v>6.90625</v>
      </c>
      <c r="Q66" s="282">
        <f t="shared" si="4"/>
        <v>7.4587500000000002</v>
      </c>
      <c r="R66" s="283">
        <f t="shared" si="4"/>
        <v>8.0112500000000004</v>
      </c>
      <c r="S66" s="284">
        <f t="shared" si="4"/>
        <v>6.6300000000000008</v>
      </c>
      <c r="T66" s="282">
        <f t="shared" si="4"/>
        <v>7.182500000000001</v>
      </c>
      <c r="U66" s="283">
        <f t="shared" si="4"/>
        <v>7.7349999999999994</v>
      </c>
      <c r="V66" s="284">
        <f t="shared" si="4"/>
        <v>6.0775000000000006</v>
      </c>
      <c r="W66" s="282">
        <f t="shared" si="4"/>
        <v>6.6300000000000008</v>
      </c>
      <c r="X66" s="283">
        <f t="shared" si="4"/>
        <v>7.182500000000001</v>
      </c>
      <c r="Y66" s="182"/>
      <c r="Z66" s="188"/>
      <c r="AB66" s="902"/>
      <c r="AC66"/>
      <c r="AD66" s="845"/>
      <c r="AE66" s="796"/>
      <c r="AF66" s="3" t="s">
        <v>21</v>
      </c>
      <c r="AG66" s="161" t="s">
        <v>27</v>
      </c>
      <c r="AH66" s="13">
        <f t="shared" ref="AH66:AY66" si="5">AH65*$BC$66</f>
        <v>8.5637500000000006</v>
      </c>
      <c r="AI66" s="12">
        <f t="shared" si="5"/>
        <v>9.1162499999999991</v>
      </c>
      <c r="AJ66" s="15">
        <f t="shared" si="5"/>
        <v>9.6687499999999993</v>
      </c>
      <c r="AK66" s="13">
        <f t="shared" si="5"/>
        <v>8.5637500000000006</v>
      </c>
      <c r="AL66" s="12">
        <f t="shared" si="5"/>
        <v>9.3925000000000001</v>
      </c>
      <c r="AM66" s="15">
        <f t="shared" si="5"/>
        <v>9.9450000000000003</v>
      </c>
      <c r="AN66" s="13">
        <f t="shared" si="5"/>
        <v>8.2874999999999996</v>
      </c>
      <c r="AO66" s="12">
        <f t="shared" si="5"/>
        <v>9.1162499999999991</v>
      </c>
      <c r="AP66" s="15">
        <f t="shared" si="5"/>
        <v>9.6687499999999993</v>
      </c>
      <c r="AQ66" s="13">
        <f t="shared" si="5"/>
        <v>7.7349999999999994</v>
      </c>
      <c r="AR66" s="12">
        <f t="shared" si="5"/>
        <v>8.5637500000000006</v>
      </c>
      <c r="AS66" s="15">
        <f t="shared" si="5"/>
        <v>9.1162499999999991</v>
      </c>
      <c r="AT66" s="13">
        <f t="shared" si="5"/>
        <v>7.4587500000000002</v>
      </c>
      <c r="AU66" s="12">
        <f t="shared" si="5"/>
        <v>8.0112500000000004</v>
      </c>
      <c r="AV66" s="15">
        <f t="shared" si="5"/>
        <v>8.84</v>
      </c>
      <c r="AW66" s="13">
        <f t="shared" si="5"/>
        <v>6.90625</v>
      </c>
      <c r="AX66" s="12">
        <f t="shared" si="5"/>
        <v>7.7349999999999994</v>
      </c>
      <c r="AY66" s="15">
        <f t="shared" si="5"/>
        <v>8.5637500000000006</v>
      </c>
      <c r="AZ66" s="182"/>
      <c r="BA66" s="188"/>
      <c r="BC66" s="145">
        <v>1.7</v>
      </c>
      <c r="BD66" s="146" t="s">
        <v>27</v>
      </c>
    </row>
    <row r="67" spans="1:56" ht="18.600000000000001" customHeight="1" thickBot="1" x14ac:dyDescent="0.25">
      <c r="A67" s="902"/>
      <c r="B67"/>
      <c r="C67" s="845"/>
      <c r="D67" s="796"/>
      <c r="E67" s="3" t="s">
        <v>22</v>
      </c>
      <c r="F67" s="2" t="s">
        <v>92</v>
      </c>
      <c r="G67" s="13">
        <f>'Erwachsene-DOSB 2020'!E18*$BC$67</f>
        <v>0.98999999999999988</v>
      </c>
      <c r="H67" s="12">
        <f>'Erwachsene-DOSB 2020'!F18*$BC$67</f>
        <v>1.1100000000000001</v>
      </c>
      <c r="I67" s="15">
        <f>'Erwachsene-DOSB 2020'!G18*$BC$67</f>
        <v>1.2299999999999998</v>
      </c>
      <c r="J67" s="59">
        <f>'Erwachsene-DOSB 2020'!H18*$BC$67</f>
        <v>0.96</v>
      </c>
      <c r="K67" s="12">
        <f>'Erwachsene-DOSB 2020'!I18*$BC$67</f>
        <v>1.08</v>
      </c>
      <c r="L67" s="15">
        <f>'Erwachsene-DOSB 2020'!J18*$BC$67</f>
        <v>1.2</v>
      </c>
      <c r="M67" s="59">
        <f>'Erwachsene-DOSB 2020'!K18*$BC$67</f>
        <v>0.89999999999999991</v>
      </c>
      <c r="N67" s="12">
        <f>'Erwachsene-DOSB 2020'!L18*$BC$67</f>
        <v>1.02</v>
      </c>
      <c r="O67" s="15">
        <f>'Erwachsene-DOSB 2020'!M18*$BC$67</f>
        <v>1.17</v>
      </c>
      <c r="P67" s="59">
        <f>'Erwachsene-DOSB 2020'!N18*$BC$67</f>
        <v>0.81</v>
      </c>
      <c r="Q67" s="12">
        <f>'Erwachsene-DOSB 2020'!O18*$BC$67</f>
        <v>0.96</v>
      </c>
      <c r="R67" s="15">
        <f>'Erwachsene-DOSB 2020'!P18*$BC$67</f>
        <v>1.1100000000000001</v>
      </c>
      <c r="S67" s="59">
        <f>'Erwachsene-DOSB 2020'!Q18*$BC$67</f>
        <v>0.75</v>
      </c>
      <c r="T67" s="12">
        <f>'Erwachsene-DOSB 2020'!R18*$BC$67</f>
        <v>0.89999999999999991</v>
      </c>
      <c r="U67" s="15">
        <f>'Erwachsene-DOSB 2020'!S18*$BC$67</f>
        <v>1.08</v>
      </c>
      <c r="V67" s="59">
        <f>'Erwachsene-DOSB 2020'!T18*$BC$67</f>
        <v>0.69</v>
      </c>
      <c r="W67" s="12">
        <f>'Erwachsene-DOSB 2020'!U18*$BC$67</f>
        <v>0.84</v>
      </c>
      <c r="X67" s="15">
        <f>'Erwachsene-DOSB 2020'!V18*$BC$67</f>
        <v>0.98999999999999988</v>
      </c>
      <c r="Y67" s="186"/>
      <c r="Z67" s="187"/>
      <c r="AB67" s="902"/>
      <c r="AC67"/>
      <c r="AD67" s="845"/>
      <c r="AE67" s="796"/>
      <c r="AF67" s="3" t="s">
        <v>22</v>
      </c>
      <c r="AG67" s="2" t="s">
        <v>92</v>
      </c>
      <c r="AH67" s="13">
        <f>'Erwachsene-DOSB 2020'!E51*$BC$67</f>
        <v>1.26</v>
      </c>
      <c r="AI67" s="12">
        <f>'Erwachsene-DOSB 2020'!F51*$BC$67</f>
        <v>1.38</v>
      </c>
      <c r="AJ67" s="15">
        <f>'Erwachsene-DOSB 2020'!G51*$BC$67</f>
        <v>1.5</v>
      </c>
      <c r="AK67" s="59">
        <f>'Erwachsene-DOSB 2020'!H51*$BC$67</f>
        <v>1.26</v>
      </c>
      <c r="AL67" s="12">
        <f>'Erwachsene-DOSB 2020'!I51*$BC$67</f>
        <v>1.38</v>
      </c>
      <c r="AM67" s="15">
        <f>'Erwachsene-DOSB 2020'!J51*$BC$67</f>
        <v>1.5</v>
      </c>
      <c r="AN67" s="59">
        <f>'Erwachsene-DOSB 2020'!K51*$BC$67</f>
        <v>1.2299999999999998</v>
      </c>
      <c r="AO67" s="12">
        <f>'Erwachsene-DOSB 2020'!L51*$BC$67</f>
        <v>1.3499999999999999</v>
      </c>
      <c r="AP67" s="15">
        <f>'Erwachsene-DOSB 2020'!M51*$BC$67</f>
        <v>1.47</v>
      </c>
      <c r="AQ67" s="59">
        <f>'Erwachsene-DOSB 2020'!N51*$BC$67</f>
        <v>1.1100000000000001</v>
      </c>
      <c r="AR67" s="12">
        <f>'Erwachsene-DOSB 2020'!O51*$BC$67</f>
        <v>1.26</v>
      </c>
      <c r="AS67" s="15">
        <f>'Erwachsene-DOSB 2020'!P51*$BC$67</f>
        <v>1.41</v>
      </c>
      <c r="AT67" s="59">
        <f>'Erwachsene-DOSB 2020'!Q51*$BC$67</f>
        <v>0.98999999999999988</v>
      </c>
      <c r="AU67" s="12">
        <f>'Erwachsene-DOSB 2020'!R51*$BC$67</f>
        <v>1.17</v>
      </c>
      <c r="AV67" s="15">
        <f>'Erwachsene-DOSB 2020'!S51*$BC$67</f>
        <v>1.3499999999999999</v>
      </c>
      <c r="AW67" s="59">
        <f>'Erwachsene-DOSB 2020'!T51*$BC$67</f>
        <v>0.92999999999999994</v>
      </c>
      <c r="AX67" s="12">
        <f>'Erwachsene-DOSB 2020'!U51*$BC$67</f>
        <v>1.1100000000000001</v>
      </c>
      <c r="AY67" s="15">
        <f>'Erwachsene-DOSB 2020'!V51*$BC$67</f>
        <v>1.2899999999999998</v>
      </c>
      <c r="AZ67" s="186"/>
      <c r="BA67" s="187"/>
      <c r="BC67" s="143">
        <v>0.6</v>
      </c>
      <c r="BD67" s="146" t="s">
        <v>92</v>
      </c>
    </row>
    <row r="68" spans="1:56" ht="18.600000000000001" customHeight="1" x14ac:dyDescent="0.2">
      <c r="A68" s="902"/>
      <c r="B68"/>
      <c r="C68" s="843">
        <v>3</v>
      </c>
      <c r="D68" s="795" t="s">
        <v>66</v>
      </c>
      <c r="E68" s="791" t="s">
        <v>16</v>
      </c>
      <c r="F68" s="822" t="s">
        <v>156</v>
      </c>
      <c r="G68" s="785" t="s">
        <v>195</v>
      </c>
      <c r="H68" s="786"/>
      <c r="I68" s="786"/>
      <c r="J68" s="786"/>
      <c r="K68" s="786"/>
      <c r="L68" s="786"/>
      <c r="M68" s="786"/>
      <c r="N68" s="786"/>
      <c r="O68" s="786"/>
      <c r="P68" s="786"/>
      <c r="Q68" s="786"/>
      <c r="R68" s="786"/>
      <c r="S68" s="786"/>
      <c r="T68" s="786"/>
      <c r="U68" s="787"/>
      <c r="V68" s="788" t="s">
        <v>194</v>
      </c>
      <c r="W68" s="789"/>
      <c r="X68" s="790"/>
      <c r="Y68" s="180"/>
      <c r="Z68" s="181"/>
      <c r="AB68" s="902"/>
      <c r="AC68"/>
      <c r="AD68" s="843">
        <v>3</v>
      </c>
      <c r="AE68" s="795" t="s">
        <v>66</v>
      </c>
      <c r="AF68" s="601" t="s">
        <v>16</v>
      </c>
      <c r="AG68" s="822" t="s">
        <v>156</v>
      </c>
      <c r="AH68" s="785" t="s">
        <v>195</v>
      </c>
      <c r="AI68" s="786"/>
      <c r="AJ68" s="786"/>
      <c r="AK68" s="786"/>
      <c r="AL68" s="786"/>
      <c r="AM68" s="786"/>
      <c r="AN68" s="786"/>
      <c r="AO68" s="786"/>
      <c r="AP68" s="786"/>
      <c r="AQ68" s="786"/>
      <c r="AR68" s="786"/>
      <c r="AS68" s="786"/>
      <c r="AT68" s="786"/>
      <c r="AU68" s="786"/>
      <c r="AV68" s="787"/>
      <c r="AW68" s="788" t="s">
        <v>194</v>
      </c>
      <c r="AX68" s="789"/>
      <c r="AY68" s="790"/>
      <c r="AZ68" s="180"/>
      <c r="BA68" s="181"/>
      <c r="BD68" s="146"/>
    </row>
    <row r="69" spans="1:56" ht="18.600000000000001" customHeight="1" x14ac:dyDescent="0.2">
      <c r="A69" s="902"/>
      <c r="B69"/>
      <c r="C69" s="845"/>
      <c r="D69" s="796"/>
      <c r="E69" s="1056"/>
      <c r="F69" s="794"/>
      <c r="G69" s="69">
        <f>'Erwachsene-DOSB 2020'!E21*$BC$69</f>
        <v>40.04</v>
      </c>
      <c r="H69" s="228">
        <f>'Erwachsene-DOSB 2020'!F21*$BC$69</f>
        <v>36.300000000000004</v>
      </c>
      <c r="I69" s="229">
        <f>'Erwachsene-DOSB 2020'!G21*$BC$69</f>
        <v>33.660000000000004</v>
      </c>
      <c r="J69" s="230">
        <f>'Erwachsene-DOSB 2020'!H21*$BC$69</f>
        <v>40.700000000000003</v>
      </c>
      <c r="K69" s="228">
        <f>'Erwachsene-DOSB 2020'!I21*$BC$69</f>
        <v>36.960000000000008</v>
      </c>
      <c r="L69" s="229">
        <f>'Erwachsene-DOSB 2020'!J21*$BC$69</f>
        <v>34.32</v>
      </c>
      <c r="M69" s="230">
        <f>'Erwachsene-DOSB 2020'!K21*$BC$69</f>
        <v>41.58</v>
      </c>
      <c r="N69" s="228">
        <f>'Erwachsene-DOSB 2020'!L21*$BC$69</f>
        <v>37.840000000000003</v>
      </c>
      <c r="O69" s="229">
        <f>'Erwachsene-DOSB 2020'!M21*$BC$69</f>
        <v>35.200000000000003</v>
      </c>
      <c r="P69" s="230">
        <f>'Erwachsene-DOSB 2020'!N21*$BC$69</f>
        <v>43.120000000000005</v>
      </c>
      <c r="Q69" s="228">
        <f>'Erwachsene-DOSB 2020'!O21*$BC$69</f>
        <v>39.160000000000004</v>
      </c>
      <c r="R69" s="229">
        <f>'Erwachsene-DOSB 2020'!P21*$BC$69</f>
        <v>36.08</v>
      </c>
      <c r="S69" s="230">
        <f>'Erwachsene-DOSB 2020'!Q21*$BC$69</f>
        <v>44.88</v>
      </c>
      <c r="T69" s="228">
        <f>'Erwachsene-DOSB 2020'!R21*$BC$69</f>
        <v>40.920000000000009</v>
      </c>
      <c r="U69" s="229">
        <f>'Erwachsene-DOSB 2020'!S21*$BC$69</f>
        <v>37.400000000000006</v>
      </c>
      <c r="V69" s="230">
        <f>'Erwachsene-DOSB 2020'!T21*$BC$69</f>
        <v>24.200000000000003</v>
      </c>
      <c r="W69" s="228">
        <f>'Erwachsene-DOSB 2020'!U21*$BC$69</f>
        <v>21.78</v>
      </c>
      <c r="X69" s="229">
        <f>'Erwachsene-DOSB 2020'!V21*$BC$69</f>
        <v>19.360000000000003</v>
      </c>
      <c r="Y69" s="182"/>
      <c r="Z69" s="188"/>
      <c r="AB69" s="902"/>
      <c r="AC69"/>
      <c r="AD69" s="845"/>
      <c r="AE69" s="796"/>
      <c r="AF69" s="1055" t="s">
        <v>17</v>
      </c>
      <c r="AG69" s="794"/>
      <c r="AH69" s="69">
        <f>'Erwachsene-DOSB 2020'!E54*$BC$69</f>
        <v>35.200000000000003</v>
      </c>
      <c r="AI69" s="228">
        <f>'Erwachsene-DOSB 2020'!F54*$BC$69</f>
        <v>32.120000000000005</v>
      </c>
      <c r="AJ69" s="229">
        <f>'Erwachsene-DOSB 2020'!G54*$BC$69</f>
        <v>29.04</v>
      </c>
      <c r="AK69" s="230">
        <f>'Erwachsene-DOSB 2020'!H54*$BC$69</f>
        <v>34.760000000000005</v>
      </c>
      <c r="AL69" s="228">
        <f>'Erwachsene-DOSB 2020'!I54*$BC$69</f>
        <v>31.680000000000003</v>
      </c>
      <c r="AM69" s="229">
        <f>'Erwachsene-DOSB 2020'!J54*$BC$69</f>
        <v>28.6</v>
      </c>
      <c r="AN69" s="230">
        <f>'Erwachsene-DOSB 2020'!K54*$BC$69</f>
        <v>35.860000000000007</v>
      </c>
      <c r="AO69" s="228">
        <f>'Erwachsene-DOSB 2020'!L54*$BC$69</f>
        <v>32.56</v>
      </c>
      <c r="AP69" s="229">
        <f>'Erwachsene-DOSB 2020'!M54*$BC$69</f>
        <v>29.260000000000005</v>
      </c>
      <c r="AQ69" s="230">
        <f>'Erwachsene-DOSB 2020'!N54*$BC$69</f>
        <v>36.960000000000008</v>
      </c>
      <c r="AR69" s="228">
        <f>'Erwachsene-DOSB 2020'!O54*$BC$69</f>
        <v>33.22</v>
      </c>
      <c r="AS69" s="229">
        <f>'Erwachsene-DOSB 2020'!P54*$BC$69</f>
        <v>29.92</v>
      </c>
      <c r="AT69" s="230">
        <f>'Erwachsene-DOSB 2020'!Q54*$BC$69</f>
        <v>38.720000000000006</v>
      </c>
      <c r="AU69" s="228">
        <f>'Erwachsene-DOSB 2020'!R54*$BC$69</f>
        <v>34.980000000000004</v>
      </c>
      <c r="AV69" s="229">
        <f>'Erwachsene-DOSB 2020'!S54*$BC$69</f>
        <v>31.240000000000002</v>
      </c>
      <c r="AW69" s="230">
        <f>'Erwachsene-DOSB 2020'!T54*$BC$69</f>
        <v>21.12</v>
      </c>
      <c r="AX69" s="228">
        <f>'Erwachsene-DOSB 2020'!U54*$BC$69</f>
        <v>19.14</v>
      </c>
      <c r="AY69" s="229">
        <f>'Erwachsene-DOSB 2020'!V54*$BC$69</f>
        <v>16.940000000000001</v>
      </c>
      <c r="AZ69" s="182"/>
      <c r="BA69" s="188"/>
      <c r="BC69" s="143">
        <v>2.2000000000000002</v>
      </c>
      <c r="BD69" s="146" t="s">
        <v>156</v>
      </c>
    </row>
    <row r="70" spans="1:56" ht="18.600000000000001" customHeight="1" x14ac:dyDescent="0.2">
      <c r="A70" s="902"/>
      <c r="B70"/>
      <c r="C70" s="845"/>
      <c r="D70" s="796"/>
      <c r="E70" s="3" t="s">
        <v>17</v>
      </c>
      <c r="F70" s="27" t="s">
        <v>158</v>
      </c>
      <c r="G70" s="69">
        <f>'Erwachsene-DOSB 2020'!E22*$BC$70</f>
        <v>47.2</v>
      </c>
      <c r="H70" s="228">
        <f>'Erwachsene-DOSB 2020'!F22*$BC$70</f>
        <v>38.400000000000006</v>
      </c>
      <c r="I70" s="229">
        <f>'Erwachsene-DOSB 2020'!G22*$BC$70</f>
        <v>29.6</v>
      </c>
      <c r="J70" s="230">
        <f>'Erwachsene-DOSB 2020'!H22*$BC$70</f>
        <v>46.400000000000006</v>
      </c>
      <c r="K70" s="228">
        <f>'Erwachsene-DOSB 2020'!I22*$BC$70</f>
        <v>38.400000000000006</v>
      </c>
      <c r="L70" s="229">
        <f>'Erwachsene-DOSB 2020'!J22*$BC$70</f>
        <v>29.6</v>
      </c>
      <c r="M70" s="230">
        <f>'Erwachsene-DOSB 2020'!K22*$BC$70</f>
        <v>48</v>
      </c>
      <c r="N70" s="228">
        <f>'Erwachsene-DOSB 2020'!L22*$BC$70</f>
        <v>40</v>
      </c>
      <c r="O70" s="229">
        <f>'Erwachsene-DOSB 2020'!M22*$BC$70</f>
        <v>31.200000000000003</v>
      </c>
      <c r="P70" s="230">
        <f>'Erwachsene-DOSB 2020'!N22*$BC$70</f>
        <v>52</v>
      </c>
      <c r="Q70" s="228">
        <f>'Erwachsene-DOSB 2020'!O22*$BC$70</f>
        <v>42.400000000000006</v>
      </c>
      <c r="R70" s="229">
        <f>'Erwachsene-DOSB 2020'!P22*$BC$70</f>
        <v>33.6</v>
      </c>
      <c r="S70" s="230">
        <f>'Erwachsene-DOSB 2020'!Q22*$BC$70</f>
        <v>57.6</v>
      </c>
      <c r="T70" s="228">
        <f>'Erwachsene-DOSB 2020'!R22*$BC$70</f>
        <v>46.400000000000006</v>
      </c>
      <c r="U70" s="229">
        <f>'Erwachsene-DOSB 2020'!S22*$BC$70</f>
        <v>35.200000000000003</v>
      </c>
      <c r="V70" s="230">
        <f>'Erwachsene-DOSB 2020'!T22*$BC$70</f>
        <v>64</v>
      </c>
      <c r="W70" s="228">
        <f>'Erwachsene-DOSB 2020'!U22*$BC$70</f>
        <v>50.400000000000006</v>
      </c>
      <c r="X70" s="229">
        <f>'Erwachsene-DOSB 2020'!V22*$BC$70</f>
        <v>37.6</v>
      </c>
      <c r="Y70" s="182"/>
      <c r="Z70" s="188"/>
      <c r="AB70" s="902"/>
      <c r="AC70"/>
      <c r="AD70" s="845"/>
      <c r="AE70" s="796"/>
      <c r="AF70" s="1056"/>
      <c r="AG70" s="27" t="s">
        <v>158</v>
      </c>
      <c r="AH70" s="69">
        <f>'Erwachsene-DOSB 2020'!E55*$BC$70</f>
        <v>44.800000000000004</v>
      </c>
      <c r="AI70" s="228">
        <f>'Erwachsene-DOSB 2020'!F55*$BC$70</f>
        <v>36.800000000000004</v>
      </c>
      <c r="AJ70" s="229">
        <f>'Erwachsene-DOSB 2020'!G55*$BC$70</f>
        <v>28</v>
      </c>
      <c r="AK70" s="230">
        <f>'Erwachsene-DOSB 2020'!H55*$BC$70</f>
        <v>43.2</v>
      </c>
      <c r="AL70" s="228">
        <f>'Erwachsene-DOSB 2020'!I55*$BC$70</f>
        <v>35.200000000000003</v>
      </c>
      <c r="AM70" s="229">
        <f>'Erwachsene-DOSB 2020'!J55*$BC$70</f>
        <v>24.8</v>
      </c>
      <c r="AN70" s="230">
        <f>'Erwachsene-DOSB 2020'!K55*$BC$70</f>
        <v>46.400000000000006</v>
      </c>
      <c r="AO70" s="228">
        <f>'Erwachsene-DOSB 2020'!L55*$BC$70</f>
        <v>36.800000000000004</v>
      </c>
      <c r="AP70" s="229">
        <f>'Erwachsene-DOSB 2020'!M55*$BC$70</f>
        <v>26.400000000000002</v>
      </c>
      <c r="AQ70" s="230">
        <f>'Erwachsene-DOSB 2020'!N55*$BC$70</f>
        <v>50.400000000000006</v>
      </c>
      <c r="AR70" s="228">
        <f>'Erwachsene-DOSB 2020'!O55*$BC$70</f>
        <v>38.400000000000006</v>
      </c>
      <c r="AS70" s="229">
        <f>'Erwachsene-DOSB 2020'!P55*$BC$70</f>
        <v>27.200000000000003</v>
      </c>
      <c r="AT70" s="230">
        <f>'Erwachsene-DOSB 2020'!Q55*$BC$70</f>
        <v>56</v>
      </c>
      <c r="AU70" s="228">
        <f>'Erwachsene-DOSB 2020'!R55*$BC$70</f>
        <v>42.400000000000006</v>
      </c>
      <c r="AV70" s="229">
        <f>'Erwachsene-DOSB 2020'!S55*$BC$70</f>
        <v>29.6</v>
      </c>
      <c r="AW70" s="230">
        <f>'Erwachsene-DOSB 2020'!T55*$BC$70</f>
        <v>61.6</v>
      </c>
      <c r="AX70" s="228">
        <f>'Erwachsene-DOSB 2020'!U55*$BC$70</f>
        <v>47.2</v>
      </c>
      <c r="AY70" s="229">
        <f>'Erwachsene-DOSB 2020'!V55*$BC$70</f>
        <v>30.400000000000002</v>
      </c>
      <c r="AZ70" s="182"/>
      <c r="BA70" s="188"/>
      <c r="BC70" s="143">
        <v>1.6</v>
      </c>
      <c r="BD70" s="146" t="s">
        <v>158</v>
      </c>
    </row>
    <row r="71" spans="1:56" ht="18.600000000000001" customHeight="1" thickBot="1" x14ac:dyDescent="0.25">
      <c r="A71" s="902"/>
      <c r="B71"/>
      <c r="C71" s="845"/>
      <c r="D71" s="796"/>
      <c r="E71" s="3" t="s">
        <v>21</v>
      </c>
      <c r="F71" s="27" t="s">
        <v>157</v>
      </c>
      <c r="G71" s="234">
        <f>'Erwachsene-DOSB 2020'!E23*$BC$71</f>
        <v>36</v>
      </c>
      <c r="H71" s="231">
        <f>'Erwachsene-DOSB 2020'!F23*$BC$71</f>
        <v>33</v>
      </c>
      <c r="I71" s="232">
        <f>'Erwachsene-DOSB 2020'!G23*$BC$71</f>
        <v>29.25</v>
      </c>
      <c r="J71" s="233">
        <f>'Erwachsene-DOSB 2020'!H23*$BC$71</f>
        <v>36.75</v>
      </c>
      <c r="K71" s="231">
        <f>'Erwachsene-DOSB 2020'!I23*$BC$71</f>
        <v>33</v>
      </c>
      <c r="L71" s="232">
        <f>'Erwachsene-DOSB 2020'!J23*$BC$71</f>
        <v>29.25</v>
      </c>
      <c r="M71" s="233">
        <f>'Erwachsene-DOSB 2020'!K23*$BC$71</f>
        <v>37.5</v>
      </c>
      <c r="N71" s="231">
        <f>'Erwachsene-DOSB 2020'!L23*$BC$71</f>
        <v>33.75</v>
      </c>
      <c r="O71" s="232">
        <f>'Erwachsene-DOSB 2020'!M23*$BC$71</f>
        <v>30</v>
      </c>
      <c r="P71" s="233">
        <f>'Erwachsene-DOSB 2020'!N23*$BC$71</f>
        <v>39</v>
      </c>
      <c r="Q71" s="231">
        <f>'Erwachsene-DOSB 2020'!O23*$BC$71</f>
        <v>35.25</v>
      </c>
      <c r="R71" s="232">
        <f>'Erwachsene-DOSB 2020'!P23*$BC$71</f>
        <v>32.25</v>
      </c>
      <c r="S71" s="233">
        <f>'Erwachsene-DOSB 2020'!Q23*$BC$71</f>
        <v>41.25</v>
      </c>
      <c r="T71" s="231">
        <f>'Erwachsene-DOSB 2020'!R23*$BC$71</f>
        <v>36.75</v>
      </c>
      <c r="U71" s="232">
        <f>'Erwachsene-DOSB 2020'!S23*$BC$71</f>
        <v>33</v>
      </c>
      <c r="V71" s="233">
        <f>'Erwachsene-DOSB 2020'!T23*$BC$71</f>
        <v>43.5</v>
      </c>
      <c r="W71" s="231">
        <f>'Erwachsene-DOSB 2020'!U23*$BC$71</f>
        <v>38.25</v>
      </c>
      <c r="X71" s="232">
        <f>'Erwachsene-DOSB 2020'!V23*$BC$71</f>
        <v>33.75</v>
      </c>
      <c r="Y71" s="186"/>
      <c r="Z71" s="187"/>
      <c r="AB71" s="902"/>
      <c r="AC71"/>
      <c r="AD71" s="845"/>
      <c r="AE71" s="796"/>
      <c r="AF71" s="3" t="s">
        <v>21</v>
      </c>
      <c r="AG71" s="27" t="s">
        <v>157</v>
      </c>
      <c r="AH71" s="69">
        <f>'Erwachsene-DOSB 2020'!E56*$BC$71</f>
        <v>30.75</v>
      </c>
      <c r="AI71" s="228">
        <f>'Erwachsene-DOSB 2020'!F56*$BC$71</f>
        <v>27</v>
      </c>
      <c r="AJ71" s="229">
        <f>'Erwachsene-DOSB 2020'!G56*$BC$71</f>
        <v>23.25</v>
      </c>
      <c r="AK71" s="230">
        <f>'Erwachsene-DOSB 2020'!H56*$BC$71</f>
        <v>30</v>
      </c>
      <c r="AL71" s="228">
        <f>'Erwachsene-DOSB 2020'!I56*$BC$71</f>
        <v>26.25</v>
      </c>
      <c r="AM71" s="229">
        <f>'Erwachsene-DOSB 2020'!J56*$BC$71</f>
        <v>22.5</v>
      </c>
      <c r="AN71" s="230">
        <f>'Erwachsene-DOSB 2020'!K56*$BC$71</f>
        <v>31.5</v>
      </c>
      <c r="AO71" s="228">
        <f>'Erwachsene-DOSB 2020'!L56*$BC$71</f>
        <v>27</v>
      </c>
      <c r="AP71" s="229">
        <f>'Erwachsene-DOSB 2020'!M56*$BC$71</f>
        <v>22.5</v>
      </c>
      <c r="AQ71" s="230">
        <f>'Erwachsene-DOSB 2020'!N56*$BC$71</f>
        <v>33.75</v>
      </c>
      <c r="AR71" s="228">
        <f>'Erwachsene-DOSB 2020'!O56*$BC$71</f>
        <v>27.75</v>
      </c>
      <c r="AS71" s="229">
        <f>'Erwachsene-DOSB 2020'!P56*$BC$71</f>
        <v>22.5</v>
      </c>
      <c r="AT71" s="230">
        <f>'Erwachsene-DOSB 2020'!Q56*$BC$71</f>
        <v>36</v>
      </c>
      <c r="AU71" s="228">
        <f>'Erwachsene-DOSB 2020'!R56*$BC$71</f>
        <v>30</v>
      </c>
      <c r="AV71" s="229">
        <f>'Erwachsene-DOSB 2020'!S56*$BC$71</f>
        <v>23.25</v>
      </c>
      <c r="AW71" s="230">
        <f>'Erwachsene-DOSB 2020'!T56*$BC$71</f>
        <v>39.75</v>
      </c>
      <c r="AX71" s="228">
        <f>'Erwachsene-DOSB 2020'!U56*$BC$71</f>
        <v>32.25</v>
      </c>
      <c r="AY71" s="229">
        <f>'Erwachsene-DOSB 2020'!V56*$BC$71</f>
        <v>24.75</v>
      </c>
      <c r="AZ71" s="186"/>
      <c r="BA71" s="187"/>
      <c r="BC71" s="143">
        <v>1.5</v>
      </c>
      <c r="BD71" s="146" t="s">
        <v>157</v>
      </c>
    </row>
    <row r="72" spans="1:56" ht="18.600000000000001" customHeight="1" x14ac:dyDescent="0.2">
      <c r="A72" s="902"/>
      <c r="B72"/>
      <c r="C72" s="843">
        <v>4</v>
      </c>
      <c r="D72" s="795" t="s">
        <v>67</v>
      </c>
      <c r="E72" s="601" t="s">
        <v>16</v>
      </c>
      <c r="F72" s="22" t="s">
        <v>20</v>
      </c>
      <c r="G72" s="6">
        <f>'Erwachsene-DOSB 2020'!E25*$BC$72</f>
        <v>0.66</v>
      </c>
      <c r="H72" s="7">
        <f>'Erwachsene-DOSB 2020'!F25*$BC$72</f>
        <v>0.72</v>
      </c>
      <c r="I72" s="9">
        <f>'Erwachsene-DOSB 2020'!G25*$BC$72</f>
        <v>0.78</v>
      </c>
      <c r="J72" s="56">
        <f>'Erwachsene-DOSB 2020'!H25*$BC$72</f>
        <v>0.66</v>
      </c>
      <c r="K72" s="7">
        <f>'Erwachsene-DOSB 2020'!I25*$BC$72</f>
        <v>0.72</v>
      </c>
      <c r="L72" s="9">
        <f>'Erwachsene-DOSB 2020'!J25*$BC$72</f>
        <v>0.78</v>
      </c>
      <c r="M72" s="56">
        <f>'Erwachsene-DOSB 2020'!K25*$BC$72</f>
        <v>0.63</v>
      </c>
      <c r="N72" s="7">
        <f>'Erwachsene-DOSB 2020'!L25*$BC$72</f>
        <v>0.69</v>
      </c>
      <c r="O72" s="9">
        <f>'Erwachsene-DOSB 2020'!M25*$BC$72</f>
        <v>0.75</v>
      </c>
      <c r="P72" s="56">
        <f>'Erwachsene-DOSB 2020'!N25*$BC$72</f>
        <v>0.6</v>
      </c>
      <c r="Q72" s="7">
        <f>'Erwachsene-DOSB 2020'!O25*$BC$72</f>
        <v>0.66</v>
      </c>
      <c r="R72" s="9">
        <f>'Erwachsene-DOSB 2020'!P25*$BC$72</f>
        <v>0.72</v>
      </c>
      <c r="S72" s="56">
        <f>'Erwachsene-DOSB 2020'!Q25*$BC$72</f>
        <v>0.56999999999999995</v>
      </c>
      <c r="T72" s="7">
        <f>'Erwachsene-DOSB 2020'!R25*$BC$72</f>
        <v>0.63</v>
      </c>
      <c r="U72" s="9">
        <f>'Erwachsene-DOSB 2020'!S25*$BC$72</f>
        <v>0.69</v>
      </c>
      <c r="V72" s="56">
        <f>'Erwachsene-DOSB 2020'!T25*$BC$72</f>
        <v>0.54</v>
      </c>
      <c r="W72" s="7">
        <f>'Erwachsene-DOSB 2020'!U25*$BC$72</f>
        <v>0.6</v>
      </c>
      <c r="X72" s="9">
        <f>'Erwachsene-DOSB 2020'!V25*$BC$72</f>
        <v>0.66</v>
      </c>
      <c r="Y72" s="180"/>
      <c r="Z72" s="181"/>
      <c r="AB72" s="902"/>
      <c r="AC72"/>
      <c r="AD72" s="843">
        <v>4</v>
      </c>
      <c r="AE72" s="795" t="s">
        <v>67</v>
      </c>
      <c r="AF72" s="601" t="s">
        <v>16</v>
      </c>
      <c r="AG72" s="22" t="s">
        <v>20</v>
      </c>
      <c r="AH72" s="6">
        <f>'Erwachsene-DOSB 2020'!E58*$BC$72</f>
        <v>0.78</v>
      </c>
      <c r="AI72" s="7">
        <f>'Erwachsene-DOSB 2020'!F58*$BC$72</f>
        <v>0.84</v>
      </c>
      <c r="AJ72" s="9">
        <f>'Erwachsene-DOSB 2020'!G58*$BC$72</f>
        <v>0.89999999999999991</v>
      </c>
      <c r="AK72" s="673">
        <f>'Erwachsene-DOSB 2020'!H58*$BC$72</f>
        <v>0.81</v>
      </c>
      <c r="AL72" s="674">
        <f>'Erwachsene-DOSB 2020'!I58*$BC$72</f>
        <v>0.87</v>
      </c>
      <c r="AM72" s="9">
        <f>'Erwachsene-DOSB 2020'!J58*$BC$72</f>
        <v>0.92999999999999994</v>
      </c>
      <c r="AN72" s="56">
        <f>'Erwachsene-DOSB 2020'!K58*$BC$72</f>
        <v>0.78</v>
      </c>
      <c r="AO72" s="7">
        <f>'Erwachsene-DOSB 2020'!L58*$BC$72</f>
        <v>0.84</v>
      </c>
      <c r="AP72" s="9">
        <f>'Erwachsene-DOSB 2020'!M58*$BC$72</f>
        <v>0.89999999999999991</v>
      </c>
      <c r="AQ72" s="56">
        <f>'Erwachsene-DOSB 2020'!N58*$BC$72</f>
        <v>0.78</v>
      </c>
      <c r="AR72" s="7">
        <f>'Erwachsene-DOSB 2020'!O58*$BC$72</f>
        <v>0.84</v>
      </c>
      <c r="AS72" s="9">
        <f>'Erwachsene-DOSB 2020'!P58*$BC$72</f>
        <v>0.89999999999999991</v>
      </c>
      <c r="AT72" s="56">
        <f>'Erwachsene-DOSB 2020'!Q58*$BC$72</f>
        <v>0.75</v>
      </c>
      <c r="AU72" s="7">
        <f>'Erwachsene-DOSB 2020'!R58*$BC$72</f>
        <v>0.81</v>
      </c>
      <c r="AV72" s="9">
        <f>'Erwachsene-DOSB 2020'!S58*$BC$72</f>
        <v>0.87</v>
      </c>
      <c r="AW72" s="56">
        <f>'Erwachsene-DOSB 2020'!T58*$BC$72</f>
        <v>0.72</v>
      </c>
      <c r="AX72" s="7">
        <f>'Erwachsene-DOSB 2020'!U58*$BC$72</f>
        <v>0.78</v>
      </c>
      <c r="AY72" s="9">
        <f>'Erwachsene-DOSB 2020'!V58*$BC$72</f>
        <v>0.84</v>
      </c>
      <c r="AZ72" s="180"/>
      <c r="BA72" s="181"/>
      <c r="BC72" s="143">
        <v>0.6</v>
      </c>
      <c r="BD72" s="146" t="s">
        <v>20</v>
      </c>
    </row>
    <row r="73" spans="1:56" ht="18.600000000000001" customHeight="1" thickBot="1" x14ac:dyDescent="0.25">
      <c r="A73" s="902"/>
      <c r="B73"/>
      <c r="C73" s="845"/>
      <c r="D73" s="796"/>
      <c r="E73" s="3" t="s">
        <v>17</v>
      </c>
      <c r="F73" s="27" t="s">
        <v>163</v>
      </c>
      <c r="G73" s="13">
        <f>'Erwachsene-DOSB 2020'!E27*$BC$73</f>
        <v>2.04</v>
      </c>
      <c r="H73" s="12">
        <f>'Erwachsene-DOSB 2020'!F27*$BC$73</f>
        <v>2.2200000000000002</v>
      </c>
      <c r="I73" s="15">
        <f>'Erwachsene-DOSB 2020'!G27*$BC$73</f>
        <v>2.4</v>
      </c>
      <c r="J73" s="59">
        <f>'Erwachsene-DOSB 2020'!H27*$BC$73</f>
        <v>2.04</v>
      </c>
      <c r="K73" s="12">
        <f>'Erwachsene-DOSB 2020'!I27*$BC$73</f>
        <v>2.2200000000000002</v>
      </c>
      <c r="L73" s="15">
        <f>'Erwachsene-DOSB 2020'!J27*$BC$73</f>
        <v>2.4</v>
      </c>
      <c r="M73" s="59">
        <f>'Erwachsene-DOSB 2020'!K27*$BC$73</f>
        <v>1.9799999999999998</v>
      </c>
      <c r="N73" s="12">
        <f>'Erwachsene-DOSB 2020'!L27*$BC$73</f>
        <v>2.16</v>
      </c>
      <c r="O73" s="15">
        <f>'Erwachsene-DOSB 2020'!M27*$BC$73</f>
        <v>2.34</v>
      </c>
      <c r="P73" s="59">
        <f>'Erwachsene-DOSB 2020'!N27*$BC$73</f>
        <v>1.92</v>
      </c>
      <c r="Q73" s="12">
        <f>'Erwachsene-DOSB 2020'!O27*$BC$73</f>
        <v>2.1</v>
      </c>
      <c r="R73" s="15">
        <f>'Erwachsene-DOSB 2020'!P27*$BC$73</f>
        <v>2.2799999999999998</v>
      </c>
      <c r="S73" s="59">
        <f>'Erwachsene-DOSB 2020'!Q27*$BC$73</f>
        <v>1.8599999999999999</v>
      </c>
      <c r="T73" s="12">
        <f>'Erwachsene-DOSB 2020'!R27*$BC$73</f>
        <v>2.04</v>
      </c>
      <c r="U73" s="15">
        <f>'Erwachsene-DOSB 2020'!S27*$BC$73</f>
        <v>2.2200000000000002</v>
      </c>
      <c r="V73" s="59">
        <f>'Erwachsene-DOSB 2020'!T27*$BC$73</f>
        <v>1.7999999999999998</v>
      </c>
      <c r="W73" s="12">
        <f>'Erwachsene-DOSB 2020'!U27*$BC$73</f>
        <v>1.9799999999999998</v>
      </c>
      <c r="X73" s="15">
        <f>'Erwachsene-DOSB 2020'!V27*$BC$73</f>
        <v>2.16</v>
      </c>
      <c r="Y73" s="182"/>
      <c r="Z73" s="188"/>
      <c r="AB73" s="902"/>
      <c r="AC73"/>
      <c r="AD73" s="845"/>
      <c r="AE73" s="796"/>
      <c r="AF73" s="1055" t="s">
        <v>17</v>
      </c>
      <c r="AG73" s="27" t="s">
        <v>163</v>
      </c>
      <c r="AH73" s="13">
        <f>'Erwachsene-DOSB 2020'!E60*$BC$73</f>
        <v>2.6999999999999997</v>
      </c>
      <c r="AI73" s="12">
        <f>'Erwachsene-DOSB 2020'!F60*$BC$73</f>
        <v>2.88</v>
      </c>
      <c r="AJ73" s="15">
        <f>'Erwachsene-DOSB 2020'!G60*$BC$73</f>
        <v>3.0599999999999996</v>
      </c>
      <c r="AK73" s="59">
        <f>'Erwachsene-DOSB 2020'!H60*$BC$73</f>
        <v>2.64</v>
      </c>
      <c r="AL73" s="12">
        <f>'Erwachsene-DOSB 2020'!I60*$BC$73</f>
        <v>2.82</v>
      </c>
      <c r="AM73" s="15">
        <f>'Erwachsene-DOSB 2020'!J60*$BC$73</f>
        <v>3</v>
      </c>
      <c r="AN73" s="59">
        <f>'Erwachsene-DOSB 2020'!K60*$BC$73</f>
        <v>2.5799999999999996</v>
      </c>
      <c r="AO73" s="12">
        <f>'Erwachsene-DOSB 2020'!L60*$BC$73</f>
        <v>2.76</v>
      </c>
      <c r="AP73" s="15">
        <f>'Erwachsene-DOSB 2020'!M60*$BC$73</f>
        <v>2.94</v>
      </c>
      <c r="AQ73" s="59">
        <f>'Erwachsene-DOSB 2020'!N60*$BC$73</f>
        <v>2.52</v>
      </c>
      <c r="AR73" s="12">
        <f>'Erwachsene-DOSB 2020'!O60*$BC$73</f>
        <v>2.6999999999999997</v>
      </c>
      <c r="AS73" s="15">
        <f>'Erwachsene-DOSB 2020'!P60*$BC$73</f>
        <v>2.88</v>
      </c>
      <c r="AT73" s="59">
        <f>'Erwachsene-DOSB 2020'!Q60*$BC$73</f>
        <v>2.4599999999999995</v>
      </c>
      <c r="AU73" s="12">
        <f>'Erwachsene-DOSB 2020'!R60*$BC$73</f>
        <v>2.64</v>
      </c>
      <c r="AV73" s="740">
        <f>'Erwachsene-DOSB 2020'!S60*$BC$73</f>
        <v>2.82</v>
      </c>
      <c r="AW73" s="59">
        <f>'Erwachsene-DOSB 2020'!T60*$BC$73</f>
        <v>2.34</v>
      </c>
      <c r="AX73" s="12">
        <f>'Erwachsene-DOSB 2020'!U60*$BC$73</f>
        <v>2.5799999999999996</v>
      </c>
      <c r="AY73" s="740">
        <f>'Erwachsene-DOSB 2020'!V60*$BC$73</f>
        <v>2.76</v>
      </c>
      <c r="AZ73" s="182"/>
      <c r="BA73" s="188"/>
      <c r="BC73" s="143">
        <v>0.6</v>
      </c>
      <c r="BD73" s="146" t="s">
        <v>163</v>
      </c>
    </row>
    <row r="74" spans="1:56" s="158" customFormat="1" ht="22.5" customHeight="1" x14ac:dyDescent="0.2">
      <c r="A74" s="902"/>
      <c r="C74" s="923"/>
      <c r="D74" s="796"/>
      <c r="E74" s="1058" t="s">
        <v>21</v>
      </c>
      <c r="F74" s="800" t="s">
        <v>159</v>
      </c>
      <c r="G74" s="995" t="s">
        <v>426</v>
      </c>
      <c r="H74" s="889"/>
      <c r="I74" s="889"/>
      <c r="J74" s="889"/>
      <c r="K74" s="889"/>
      <c r="L74" s="889"/>
      <c r="M74" s="889"/>
      <c r="N74" s="889"/>
      <c r="O74" s="889"/>
      <c r="P74" s="889"/>
      <c r="Q74" s="889"/>
      <c r="R74" s="889"/>
      <c r="S74" s="889"/>
      <c r="T74" s="889"/>
      <c r="U74" s="890"/>
      <c r="V74" s="889" t="s">
        <v>425</v>
      </c>
      <c r="W74" s="889"/>
      <c r="X74" s="890"/>
      <c r="Y74" s="180"/>
      <c r="Z74" s="181"/>
      <c r="AB74" s="902"/>
      <c r="AD74" s="923"/>
      <c r="AE74" s="796"/>
      <c r="AF74" s="1056"/>
      <c r="AG74" s="800" t="s">
        <v>159</v>
      </c>
      <c r="AH74" s="995" t="s">
        <v>426</v>
      </c>
      <c r="AI74" s="889"/>
      <c r="AJ74" s="889"/>
      <c r="AK74" s="889"/>
      <c r="AL74" s="889"/>
      <c r="AM74" s="889"/>
      <c r="AN74" s="889"/>
      <c r="AO74" s="889"/>
      <c r="AP74" s="889"/>
      <c r="AQ74" s="889"/>
      <c r="AR74" s="889"/>
      <c r="AS74" s="889"/>
      <c r="AT74" s="889"/>
      <c r="AU74" s="889"/>
      <c r="AV74" s="890"/>
      <c r="AW74" s="889" t="s">
        <v>425</v>
      </c>
      <c r="AX74" s="889"/>
      <c r="AY74" s="890"/>
      <c r="AZ74" s="180"/>
      <c r="BA74" s="181"/>
      <c r="BC74" s="153"/>
      <c r="BD74" s="148"/>
    </row>
    <row r="75" spans="1:56" s="158" customFormat="1" ht="22.5" customHeight="1" x14ac:dyDescent="0.2">
      <c r="A75" s="902"/>
      <c r="C75" s="923"/>
      <c r="D75" s="796"/>
      <c r="E75" s="1056"/>
      <c r="F75" s="794"/>
      <c r="G75" s="42">
        <v>10</v>
      </c>
      <c r="H75" s="43">
        <v>15</v>
      </c>
      <c r="I75" s="135">
        <v>20</v>
      </c>
      <c r="J75" s="42">
        <v>10</v>
      </c>
      <c r="K75" s="43">
        <v>15</v>
      </c>
      <c r="L75" s="135">
        <v>20</v>
      </c>
      <c r="M75" s="42">
        <v>10</v>
      </c>
      <c r="N75" s="43">
        <v>15</v>
      </c>
      <c r="O75" s="135">
        <v>20</v>
      </c>
      <c r="P75" s="42">
        <v>10</v>
      </c>
      <c r="Q75" s="43">
        <v>15</v>
      </c>
      <c r="R75" s="135">
        <v>20</v>
      </c>
      <c r="S75" s="42">
        <v>10</v>
      </c>
      <c r="T75" s="43">
        <v>15</v>
      </c>
      <c r="U75" s="135">
        <v>20</v>
      </c>
      <c r="V75" s="42">
        <v>10</v>
      </c>
      <c r="W75" s="43">
        <v>15</v>
      </c>
      <c r="X75" s="135">
        <v>20</v>
      </c>
      <c r="Y75" s="182"/>
      <c r="Z75" s="188"/>
      <c r="AB75" s="902"/>
      <c r="AD75" s="923"/>
      <c r="AE75" s="796"/>
      <c r="AF75" s="3" t="s">
        <v>21</v>
      </c>
      <c r="AG75" s="794"/>
      <c r="AH75" s="42">
        <v>10</v>
      </c>
      <c r="AI75" s="43">
        <v>15</v>
      </c>
      <c r="AJ75" s="135">
        <v>20</v>
      </c>
      <c r="AK75" s="42">
        <v>10</v>
      </c>
      <c r="AL75" s="43">
        <v>15</v>
      </c>
      <c r="AM75" s="135">
        <v>20</v>
      </c>
      <c r="AN75" s="42">
        <v>10</v>
      </c>
      <c r="AO75" s="43">
        <v>15</v>
      </c>
      <c r="AP75" s="135">
        <v>20</v>
      </c>
      <c r="AQ75" s="42">
        <v>10</v>
      </c>
      <c r="AR75" s="43">
        <v>15</v>
      </c>
      <c r="AS75" s="135">
        <v>20</v>
      </c>
      <c r="AT75" s="42">
        <v>10</v>
      </c>
      <c r="AU75" s="43">
        <v>15</v>
      </c>
      <c r="AV75" s="135">
        <v>20</v>
      </c>
      <c r="AW75" s="42">
        <v>10</v>
      </c>
      <c r="AX75" s="43">
        <v>15</v>
      </c>
      <c r="AY75" s="135">
        <v>20</v>
      </c>
      <c r="AZ75" s="182"/>
      <c r="BA75" s="188"/>
      <c r="BC75" s="153"/>
      <c r="BD75" s="148"/>
    </row>
    <row r="76" spans="1:56" s="158" customFormat="1" ht="21.2" customHeight="1" thickBot="1" x14ac:dyDescent="0.25">
      <c r="A76" s="902"/>
      <c r="C76" s="950"/>
      <c r="D76" s="951"/>
      <c r="E76" s="199" t="s">
        <v>22</v>
      </c>
      <c r="F76" s="16" t="s">
        <v>432</v>
      </c>
      <c r="G76" s="563" t="s">
        <v>433</v>
      </c>
      <c r="H76" s="199" t="s">
        <v>434</v>
      </c>
      <c r="I76" s="200" t="s">
        <v>435</v>
      </c>
      <c r="J76" s="563" t="s">
        <v>433</v>
      </c>
      <c r="K76" s="199" t="s">
        <v>434</v>
      </c>
      <c r="L76" s="200" t="s">
        <v>435</v>
      </c>
      <c r="M76" s="563" t="s">
        <v>433</v>
      </c>
      <c r="N76" s="199" t="s">
        <v>434</v>
      </c>
      <c r="O76" s="200" t="s">
        <v>435</v>
      </c>
      <c r="P76" s="563" t="s">
        <v>433</v>
      </c>
      <c r="Q76" s="199" t="s">
        <v>434</v>
      </c>
      <c r="R76" s="200" t="s">
        <v>435</v>
      </c>
      <c r="S76" s="563"/>
      <c r="T76" s="199"/>
      <c r="U76" s="200"/>
      <c r="V76" s="563"/>
      <c r="W76" s="199"/>
      <c r="X76" s="200"/>
      <c r="Y76" s="186"/>
      <c r="Z76" s="187"/>
      <c r="AB76" s="902"/>
      <c r="AD76" s="923"/>
      <c r="AE76" s="796"/>
      <c r="AF76" s="3" t="s">
        <v>22</v>
      </c>
      <c r="AG76" s="159" t="s">
        <v>432</v>
      </c>
      <c r="AH76" s="11" t="s">
        <v>433</v>
      </c>
      <c r="AI76" s="3" t="s">
        <v>434</v>
      </c>
      <c r="AJ76" s="4" t="s">
        <v>435</v>
      </c>
      <c r="AK76" s="11" t="s">
        <v>433</v>
      </c>
      <c r="AL76" s="3" t="s">
        <v>434</v>
      </c>
      <c r="AM76" s="4" t="s">
        <v>435</v>
      </c>
      <c r="AN76" s="11" t="s">
        <v>433</v>
      </c>
      <c r="AO76" s="3" t="s">
        <v>434</v>
      </c>
      <c r="AP76" s="4" t="s">
        <v>435</v>
      </c>
      <c r="AQ76" s="11" t="s">
        <v>433</v>
      </c>
      <c r="AR76" s="3" t="s">
        <v>434</v>
      </c>
      <c r="AS76" s="4" t="s">
        <v>435</v>
      </c>
      <c r="AT76" s="11"/>
      <c r="AU76" s="3"/>
      <c r="AV76" s="4"/>
      <c r="AW76" s="11"/>
      <c r="AX76" s="3"/>
      <c r="AY76" s="4"/>
      <c r="AZ76" s="186"/>
      <c r="BA76" s="187"/>
      <c r="BC76" s="153"/>
      <c r="BD76" s="146"/>
    </row>
    <row r="77" spans="1:56" ht="18.75" thickBot="1" x14ac:dyDescent="0.3">
      <c r="A77" s="853" t="s">
        <v>495</v>
      </c>
      <c r="B77"/>
      <c r="C77" s="944" t="s">
        <v>51</v>
      </c>
      <c r="D77" s="945"/>
      <c r="E77" s="946"/>
      <c r="F77" s="946"/>
      <c r="G77" s="946" t="s">
        <v>616</v>
      </c>
      <c r="H77" s="946"/>
      <c r="I77" s="946"/>
      <c r="J77" s="946"/>
      <c r="K77" s="946"/>
      <c r="L77" s="946"/>
      <c r="M77" s="946"/>
      <c r="N77" s="946"/>
      <c r="O77" s="946"/>
      <c r="P77" s="946"/>
      <c r="Q77" s="946"/>
      <c r="R77" s="936" t="s">
        <v>52</v>
      </c>
      <c r="S77" s="936"/>
      <c r="T77" s="936"/>
      <c r="U77" s="936"/>
      <c r="V77" s="936"/>
      <c r="W77" s="936"/>
      <c r="X77" s="936"/>
      <c r="Y77" s="937" t="s">
        <v>53</v>
      </c>
      <c r="Z77" s="938"/>
      <c r="AB77" s="853" t="s">
        <v>495</v>
      </c>
      <c r="AC77"/>
      <c r="AD77" s="905" t="s">
        <v>51</v>
      </c>
      <c r="AE77" s="906"/>
      <c r="AF77" s="907"/>
      <c r="AG77" s="907"/>
      <c r="AH77" s="907" t="s">
        <v>616</v>
      </c>
      <c r="AI77" s="907"/>
      <c r="AJ77" s="907"/>
      <c r="AK77" s="907"/>
      <c r="AL77" s="907"/>
      <c r="AM77" s="907"/>
      <c r="AN77" s="907"/>
      <c r="AO77" s="907"/>
      <c r="AP77" s="907"/>
      <c r="AQ77" s="907"/>
      <c r="AR77" s="907"/>
      <c r="AS77" s="908" t="s">
        <v>52</v>
      </c>
      <c r="AT77" s="908"/>
      <c r="AU77" s="908"/>
      <c r="AV77" s="908"/>
      <c r="AW77" s="908"/>
      <c r="AX77" s="908"/>
      <c r="AY77" s="908"/>
      <c r="AZ77" s="802" t="s">
        <v>53</v>
      </c>
      <c r="BA77" s="803"/>
    </row>
    <row r="78" spans="1:56" ht="13.5" thickBot="1" x14ac:dyDescent="0.25">
      <c r="A78" s="853"/>
      <c r="B78"/>
      <c r="C78" s="914" t="s">
        <v>585</v>
      </c>
      <c r="D78" s="915"/>
      <c r="E78" s="915"/>
      <c r="F78" s="915"/>
      <c r="G78" s="915"/>
      <c r="H78" s="915"/>
      <c r="I78" s="916"/>
      <c r="J78" s="917" t="s">
        <v>68</v>
      </c>
      <c r="K78" s="918"/>
      <c r="L78" s="918"/>
      <c r="M78" s="918"/>
      <c r="N78" s="918"/>
      <c r="O78" s="918"/>
      <c r="P78" s="918"/>
      <c r="Q78" s="919"/>
      <c r="R78" s="920" t="s">
        <v>69</v>
      </c>
      <c r="S78" s="921"/>
      <c r="T78" s="921"/>
      <c r="U78" s="921"/>
      <c r="V78" s="921"/>
      <c r="W78" s="921"/>
      <c r="X78" s="922"/>
      <c r="Y78" s="75" t="s">
        <v>70</v>
      </c>
      <c r="Z78" s="76"/>
      <c r="AB78" s="853"/>
      <c r="AC78"/>
      <c r="AD78" s="914" t="s">
        <v>585</v>
      </c>
      <c r="AE78" s="915"/>
      <c r="AF78" s="915"/>
      <c r="AG78" s="915"/>
      <c r="AH78" s="915"/>
      <c r="AI78" s="915"/>
      <c r="AJ78" s="916"/>
      <c r="AK78" s="917" t="s">
        <v>68</v>
      </c>
      <c r="AL78" s="918"/>
      <c r="AM78" s="918"/>
      <c r="AN78" s="918"/>
      <c r="AO78" s="918"/>
      <c r="AP78" s="918"/>
      <c r="AQ78" s="918"/>
      <c r="AR78" s="919"/>
      <c r="AS78" s="920" t="s">
        <v>69</v>
      </c>
      <c r="AT78" s="921"/>
      <c r="AU78" s="921"/>
      <c r="AV78" s="921"/>
      <c r="AW78" s="921"/>
      <c r="AX78" s="921"/>
      <c r="AY78" s="922"/>
      <c r="AZ78" s="75" t="s">
        <v>70</v>
      </c>
      <c r="BA78" s="76"/>
    </row>
    <row r="79" spans="1:56" ht="15" customHeight="1" thickBot="1" x14ac:dyDescent="0.3">
      <c r="A79" s="853"/>
      <c r="B79" s="44"/>
      <c r="C79" s="909" t="s">
        <v>71</v>
      </c>
      <c r="D79" s="910"/>
      <c r="E79" s="910"/>
      <c r="F79" s="910"/>
      <c r="G79" s="910"/>
      <c r="H79" s="910"/>
      <c r="I79" s="77"/>
      <c r="J79" s="911"/>
      <c r="K79" s="912"/>
      <c r="L79" s="912"/>
      <c r="M79" s="912"/>
      <c r="N79" s="912"/>
      <c r="O79" s="912"/>
      <c r="P79" s="912"/>
      <c r="Q79" s="913"/>
      <c r="R79" s="898" t="s">
        <v>72</v>
      </c>
      <c r="S79" s="899"/>
      <c r="T79" s="810"/>
      <c r="U79" s="810"/>
      <c r="V79" s="810"/>
      <c r="W79" s="810"/>
      <c r="X79" s="811"/>
      <c r="Y79" s="75" t="s">
        <v>73</v>
      </c>
      <c r="Z79" s="78" t="s">
        <v>54</v>
      </c>
      <c r="AB79" s="853"/>
      <c r="AC79" s="44"/>
      <c r="AD79" s="939" t="s">
        <v>71</v>
      </c>
      <c r="AE79" s="910"/>
      <c r="AF79" s="910"/>
      <c r="AG79" s="910"/>
      <c r="AH79" s="910"/>
      <c r="AI79" s="910"/>
      <c r="AJ79" s="77"/>
      <c r="AK79" s="911"/>
      <c r="AL79" s="912"/>
      <c r="AM79" s="912"/>
      <c r="AN79" s="912"/>
      <c r="AO79" s="912"/>
      <c r="AP79" s="912"/>
      <c r="AQ79" s="912"/>
      <c r="AR79" s="913"/>
      <c r="AS79" s="898" t="s">
        <v>72</v>
      </c>
      <c r="AT79" s="899"/>
      <c r="AU79" s="810"/>
      <c r="AV79" s="810"/>
      <c r="AW79" s="810"/>
      <c r="AX79" s="810"/>
      <c r="AY79" s="811"/>
      <c r="AZ79" s="75" t="s">
        <v>73</v>
      </c>
      <c r="BA79" s="78" t="s">
        <v>54</v>
      </c>
    </row>
    <row r="80" spans="1:56" ht="13.5" thickBot="1" x14ac:dyDescent="0.25">
      <c r="A80" s="853"/>
      <c r="B80"/>
      <c r="C80" s="812" t="s">
        <v>74</v>
      </c>
      <c r="D80" s="813"/>
      <c r="E80" s="813"/>
      <c r="F80" s="813"/>
      <c r="G80" s="813"/>
      <c r="H80" s="813"/>
      <c r="I80" s="77"/>
      <c r="J80" s="807"/>
      <c r="K80" s="808"/>
      <c r="L80" s="808"/>
      <c r="M80" s="808"/>
      <c r="N80" s="808"/>
      <c r="O80" s="808"/>
      <c r="P80" s="808"/>
      <c r="Q80" s="809"/>
      <c r="R80" s="898" t="s">
        <v>75</v>
      </c>
      <c r="S80" s="899"/>
      <c r="T80" s="810"/>
      <c r="U80" s="810"/>
      <c r="V80" s="810"/>
      <c r="W80" s="810"/>
      <c r="X80" s="811"/>
      <c r="Y80" s="75" t="s">
        <v>76</v>
      </c>
      <c r="Z80" s="79"/>
      <c r="AB80" s="853"/>
      <c r="AC80"/>
      <c r="AD80" s="812" t="s">
        <v>74</v>
      </c>
      <c r="AE80" s="813"/>
      <c r="AF80" s="813"/>
      <c r="AG80" s="813"/>
      <c r="AH80" s="813"/>
      <c r="AI80" s="813"/>
      <c r="AJ80" s="77"/>
      <c r="AK80" s="807"/>
      <c r="AL80" s="808"/>
      <c r="AM80" s="808"/>
      <c r="AN80" s="808"/>
      <c r="AO80" s="808"/>
      <c r="AP80" s="808"/>
      <c r="AQ80" s="808"/>
      <c r="AR80" s="809"/>
      <c r="AS80" s="898" t="s">
        <v>75</v>
      </c>
      <c r="AT80" s="899"/>
      <c r="AU80" s="810"/>
      <c r="AV80" s="810"/>
      <c r="AW80" s="810"/>
      <c r="AX80" s="810"/>
      <c r="AY80" s="811"/>
      <c r="AZ80" s="75" t="s">
        <v>76</v>
      </c>
      <c r="BA80" s="79"/>
    </row>
    <row r="81" spans="1:53" ht="13.5" thickBot="1" x14ac:dyDescent="0.25">
      <c r="A81" s="853"/>
      <c r="B81"/>
      <c r="C81" s="812" t="s">
        <v>518</v>
      </c>
      <c r="D81" s="813"/>
      <c r="E81" s="813"/>
      <c r="F81" s="813"/>
      <c r="G81" s="813"/>
      <c r="H81" s="813"/>
      <c r="I81" s="77"/>
      <c r="J81" s="814"/>
      <c r="K81" s="815"/>
      <c r="L81" s="815"/>
      <c r="M81" s="815"/>
      <c r="N81" s="815"/>
      <c r="O81" s="815"/>
      <c r="P81" s="815"/>
      <c r="Q81" s="816"/>
      <c r="R81" s="898" t="s">
        <v>77</v>
      </c>
      <c r="S81" s="899"/>
      <c r="T81" s="810"/>
      <c r="U81" s="810"/>
      <c r="V81" s="810"/>
      <c r="W81" s="810"/>
      <c r="X81" s="811"/>
      <c r="Y81" s="75" t="s">
        <v>78</v>
      </c>
      <c r="Z81" s="79"/>
      <c r="AB81" s="853"/>
      <c r="AC81"/>
      <c r="AD81" s="812" t="s">
        <v>518</v>
      </c>
      <c r="AE81" s="813"/>
      <c r="AF81" s="813"/>
      <c r="AG81" s="813"/>
      <c r="AH81" s="813"/>
      <c r="AI81" s="813"/>
      <c r="AJ81" s="77"/>
      <c r="AK81" s="814"/>
      <c r="AL81" s="815"/>
      <c r="AM81" s="815"/>
      <c r="AN81" s="815"/>
      <c r="AO81" s="815"/>
      <c r="AP81" s="815"/>
      <c r="AQ81" s="815"/>
      <c r="AR81" s="816"/>
      <c r="AS81" s="898" t="s">
        <v>77</v>
      </c>
      <c r="AT81" s="899"/>
      <c r="AU81" s="810"/>
      <c r="AV81" s="810"/>
      <c r="AW81" s="810"/>
      <c r="AX81" s="810"/>
      <c r="AY81" s="811"/>
      <c r="AZ81" s="75" t="s">
        <v>78</v>
      </c>
      <c r="BA81" s="79"/>
    </row>
    <row r="82" spans="1:53" ht="13.5" thickBot="1" x14ac:dyDescent="0.25">
      <c r="A82" s="853"/>
      <c r="B82"/>
      <c r="C82" s="841" t="s">
        <v>586</v>
      </c>
      <c r="D82" s="813"/>
      <c r="E82" s="813"/>
      <c r="F82" s="813"/>
      <c r="G82" s="813"/>
      <c r="H82" s="813"/>
      <c r="I82" s="77"/>
      <c r="J82" s="80"/>
      <c r="K82" s="80"/>
      <c r="L82" s="80"/>
      <c r="M82" s="80"/>
      <c r="N82" s="80"/>
      <c r="O82" s="80"/>
      <c r="P82" s="80"/>
      <c r="Q82" s="80"/>
      <c r="R82" s="872" t="s">
        <v>79</v>
      </c>
      <c r="S82" s="873"/>
      <c r="T82" s="874"/>
      <c r="U82" s="874"/>
      <c r="V82" s="874"/>
      <c r="W82" s="874"/>
      <c r="X82" s="875"/>
      <c r="Y82" s="81"/>
      <c r="Z82" s="82"/>
      <c r="AB82" s="853"/>
      <c r="AC82"/>
      <c r="AD82" s="841" t="s">
        <v>586</v>
      </c>
      <c r="AE82" s="813"/>
      <c r="AF82" s="813"/>
      <c r="AG82" s="813"/>
      <c r="AH82" s="813"/>
      <c r="AI82" s="813"/>
      <c r="AJ82" s="77"/>
      <c r="AK82" s="80"/>
      <c r="AL82" s="80"/>
      <c r="AM82" s="80"/>
      <c r="AN82" s="80"/>
      <c r="AO82" s="80"/>
      <c r="AP82" s="80"/>
      <c r="AQ82" s="80"/>
      <c r="AR82" s="80"/>
      <c r="AS82" s="872" t="s">
        <v>79</v>
      </c>
      <c r="AT82" s="873"/>
      <c r="AU82" s="874"/>
      <c r="AV82" s="874"/>
      <c r="AW82" s="874"/>
      <c r="AX82" s="874"/>
      <c r="AY82" s="875"/>
      <c r="AZ82" s="81"/>
      <c r="BA82" s="82"/>
    </row>
    <row r="83" spans="1:53" ht="15" customHeight="1" x14ac:dyDescent="0.2">
      <c r="A83" s="904">
        <v>79</v>
      </c>
      <c r="B83"/>
      <c r="C83" s="841" t="s">
        <v>587</v>
      </c>
      <c r="D83" s="813"/>
      <c r="E83" s="813"/>
      <c r="F83" s="813"/>
      <c r="G83" s="813"/>
      <c r="H83" s="813"/>
      <c r="I83" s="77"/>
      <c r="U83" s="45"/>
      <c r="W83" s="781" t="s">
        <v>667</v>
      </c>
      <c r="X83" s="781"/>
      <c r="Y83" s="781"/>
      <c r="Z83" s="781"/>
      <c r="AB83" s="904">
        <f>A83+3</f>
        <v>82</v>
      </c>
      <c r="AC83"/>
      <c r="AD83" s="841" t="s">
        <v>587</v>
      </c>
      <c r="AE83" s="813"/>
      <c r="AF83" s="813"/>
      <c r="AG83" s="813"/>
      <c r="AH83" s="813"/>
      <c r="AI83" s="813"/>
      <c r="AJ83" s="77"/>
      <c r="AV83" s="45"/>
      <c r="AX83" s="781" t="s">
        <v>668</v>
      </c>
      <c r="AY83" s="781"/>
      <c r="AZ83" s="781"/>
      <c r="BA83" s="781"/>
    </row>
    <row r="84" spans="1:53" ht="13.5" customHeight="1" thickBot="1" x14ac:dyDescent="0.25">
      <c r="A84" s="904"/>
      <c r="B84"/>
      <c r="C84" s="804" t="s">
        <v>80</v>
      </c>
      <c r="D84" s="805"/>
      <c r="E84" s="805"/>
      <c r="F84" s="805"/>
      <c r="G84" s="805"/>
      <c r="H84" s="805"/>
      <c r="I84" s="806"/>
      <c r="W84" s="781"/>
      <c r="X84" s="781"/>
      <c r="Y84" s="781"/>
      <c r="Z84" s="781"/>
      <c r="AB84" s="904"/>
      <c r="AC84"/>
      <c r="AD84" s="804" t="s">
        <v>80</v>
      </c>
      <c r="AE84" s="805"/>
      <c r="AF84" s="805"/>
      <c r="AG84" s="805"/>
      <c r="AH84" s="805"/>
      <c r="AI84" s="805"/>
      <c r="AJ84" s="806"/>
      <c r="AX84" s="781"/>
      <c r="AY84" s="781"/>
      <c r="AZ84" s="781"/>
      <c r="BA84" s="781"/>
    </row>
    <row r="86" spans="1:53" ht="13.5" thickBot="1" x14ac:dyDescent="0.25"/>
    <row r="87" spans="1:53" ht="18" customHeight="1" x14ac:dyDescent="0.25">
      <c r="A87" s="930" t="s">
        <v>496</v>
      </c>
      <c r="B87"/>
      <c r="C87" s="932" t="s">
        <v>584</v>
      </c>
      <c r="D87" s="933"/>
      <c r="E87" s="933"/>
      <c r="F87" s="933"/>
      <c r="G87" s="933"/>
      <c r="H87" s="933"/>
      <c r="I87" s="933"/>
      <c r="J87" s="933"/>
      <c r="K87" s="933"/>
      <c r="L87" s="934"/>
      <c r="M87" s="935" t="s">
        <v>138</v>
      </c>
      <c r="N87" s="935"/>
      <c r="O87" s="935"/>
      <c r="P87" s="935"/>
      <c r="Q87" s="935"/>
      <c r="R87" s="935"/>
      <c r="S87" s="935"/>
      <c r="T87" s="935"/>
      <c r="U87" s="935"/>
      <c r="V87" s="935"/>
      <c r="W87" s="935"/>
      <c r="X87" s="935"/>
      <c r="Y87" s="935"/>
      <c r="Z87" s="1" t="s">
        <v>749</v>
      </c>
      <c r="AB87" s="930" t="s">
        <v>496</v>
      </c>
      <c r="AC87"/>
      <c r="AD87" s="932" t="s">
        <v>584</v>
      </c>
      <c r="AE87" s="933"/>
      <c r="AF87" s="933"/>
      <c r="AG87" s="933"/>
      <c r="AH87" s="933"/>
      <c r="AI87" s="933"/>
      <c r="AJ87" s="933"/>
      <c r="AK87" s="933"/>
      <c r="AL87" s="933"/>
      <c r="AM87" s="934"/>
      <c r="AN87" s="935" t="s">
        <v>144</v>
      </c>
      <c r="AO87" s="935"/>
      <c r="AP87" s="935"/>
      <c r="AQ87" s="935"/>
      <c r="AR87" s="935"/>
      <c r="AS87" s="935"/>
      <c r="AT87" s="935"/>
      <c r="AU87" s="935"/>
      <c r="AV87" s="935"/>
      <c r="AW87" s="935"/>
      <c r="AX87" s="935"/>
      <c r="AY87" s="935"/>
      <c r="AZ87" s="935"/>
      <c r="BA87" s="1" t="s">
        <v>749</v>
      </c>
    </row>
    <row r="88" spans="1:53" x14ac:dyDescent="0.2">
      <c r="A88" s="931"/>
      <c r="B88"/>
      <c r="C88" s="856" t="s">
        <v>1</v>
      </c>
      <c r="D88" s="857"/>
      <c r="E88" s="857"/>
      <c r="F88" s="857"/>
      <c r="G88" s="857"/>
      <c r="H88" s="857"/>
      <c r="I88" s="857"/>
      <c r="J88" s="857"/>
      <c r="K88" s="857"/>
      <c r="L88" s="858"/>
      <c r="M88" s="893" t="s">
        <v>2</v>
      </c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 t="s">
        <v>55</v>
      </c>
      <c r="Z88" s="894"/>
      <c r="AB88" s="931"/>
      <c r="AC88"/>
      <c r="AD88" s="856" t="s">
        <v>1</v>
      </c>
      <c r="AE88" s="857"/>
      <c r="AF88" s="857"/>
      <c r="AG88" s="857"/>
      <c r="AH88" s="857"/>
      <c r="AI88" s="857"/>
      <c r="AJ88" s="857"/>
      <c r="AK88" s="857"/>
      <c r="AL88" s="857"/>
      <c r="AM88" s="858"/>
      <c r="AN88" s="893" t="s">
        <v>2</v>
      </c>
      <c r="AO88" s="893"/>
      <c r="AP88" s="893"/>
      <c r="AQ88" s="893"/>
      <c r="AR88" s="893"/>
      <c r="AS88" s="893"/>
      <c r="AT88" s="893"/>
      <c r="AU88" s="893"/>
      <c r="AV88" s="893"/>
      <c r="AW88" s="893"/>
      <c r="AX88" s="893"/>
      <c r="AY88" s="893"/>
      <c r="AZ88" s="893" t="s">
        <v>55</v>
      </c>
      <c r="BA88" s="894"/>
    </row>
    <row r="89" spans="1:53" x14ac:dyDescent="0.2">
      <c r="A89" s="931"/>
      <c r="B89"/>
      <c r="C89" s="856" t="s">
        <v>3</v>
      </c>
      <c r="D89" s="857"/>
      <c r="E89" s="857"/>
      <c r="F89" s="857"/>
      <c r="G89" s="857"/>
      <c r="H89" s="857"/>
      <c r="I89" s="857"/>
      <c r="J89" s="857"/>
      <c r="K89" s="857"/>
      <c r="L89" s="858"/>
      <c r="M89" s="893" t="s">
        <v>4</v>
      </c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 t="s">
        <v>5</v>
      </c>
      <c r="Z89" s="894"/>
      <c r="AB89" s="931"/>
      <c r="AC89"/>
      <c r="AD89" s="856" t="s">
        <v>3</v>
      </c>
      <c r="AE89" s="857"/>
      <c r="AF89" s="857"/>
      <c r="AG89" s="857"/>
      <c r="AH89" s="857"/>
      <c r="AI89" s="857"/>
      <c r="AJ89" s="857"/>
      <c r="AK89" s="857"/>
      <c r="AL89" s="857"/>
      <c r="AM89" s="858"/>
      <c r="AN89" s="893" t="s">
        <v>4</v>
      </c>
      <c r="AO89" s="893"/>
      <c r="AP89" s="893"/>
      <c r="AQ89" s="893"/>
      <c r="AR89" s="893"/>
      <c r="AS89" s="893"/>
      <c r="AT89" s="893"/>
      <c r="AU89" s="893"/>
      <c r="AV89" s="893"/>
      <c r="AW89" s="893"/>
      <c r="AX89" s="893"/>
      <c r="AY89" s="893"/>
      <c r="AZ89" s="893" t="s">
        <v>5</v>
      </c>
      <c r="BA89" s="894"/>
    </row>
    <row r="90" spans="1:53" x14ac:dyDescent="0.2">
      <c r="A90" s="931"/>
      <c r="B90"/>
      <c r="C90" s="856" t="s">
        <v>56</v>
      </c>
      <c r="D90" s="867"/>
      <c r="E90" s="867"/>
      <c r="F90" s="868"/>
      <c r="G90" s="869" t="s">
        <v>57</v>
      </c>
      <c r="H90" s="870"/>
      <c r="I90" s="870"/>
      <c r="J90" s="870"/>
      <c r="K90" s="870"/>
      <c r="L90" s="870"/>
      <c r="M90" s="870"/>
      <c r="N90" s="870"/>
      <c r="O90" s="870"/>
      <c r="P90" s="870"/>
      <c r="Q90" s="870"/>
      <c r="R90" s="870"/>
      <c r="S90" s="870"/>
      <c r="T90" s="870"/>
      <c r="U90" s="870"/>
      <c r="V90" s="870"/>
      <c r="W90" s="870"/>
      <c r="X90" s="871"/>
      <c r="Y90" s="47"/>
      <c r="Z90" s="48"/>
      <c r="AB90" s="931"/>
      <c r="AC90"/>
      <c r="AD90" s="856" t="s">
        <v>56</v>
      </c>
      <c r="AE90" s="867"/>
      <c r="AF90" s="867"/>
      <c r="AG90" s="868"/>
      <c r="AH90" s="869" t="s">
        <v>57</v>
      </c>
      <c r="AI90" s="870"/>
      <c r="AJ90" s="870"/>
      <c r="AK90" s="870"/>
      <c r="AL90" s="870"/>
      <c r="AM90" s="870"/>
      <c r="AN90" s="870"/>
      <c r="AO90" s="870"/>
      <c r="AP90" s="870"/>
      <c r="AQ90" s="870"/>
      <c r="AR90" s="870"/>
      <c r="AS90" s="870"/>
      <c r="AT90" s="870"/>
      <c r="AU90" s="870"/>
      <c r="AV90" s="870"/>
      <c r="AW90" s="870"/>
      <c r="AX90" s="870"/>
      <c r="AY90" s="871"/>
      <c r="AZ90" s="47"/>
      <c r="BA90" s="48"/>
    </row>
    <row r="91" spans="1:53" ht="15.75" x14ac:dyDescent="0.25">
      <c r="A91" s="931"/>
      <c r="B91"/>
      <c r="C91" s="838" t="s">
        <v>508</v>
      </c>
      <c r="D91" s="839"/>
      <c r="E91" s="839"/>
      <c r="F91" s="840"/>
      <c r="G91" s="817" t="s">
        <v>617</v>
      </c>
      <c r="H91" s="818"/>
      <c r="I91" s="818"/>
      <c r="J91" s="818"/>
      <c r="K91" s="819"/>
      <c r="L91" s="1057" t="s">
        <v>607</v>
      </c>
      <c r="M91" s="851"/>
      <c r="N91" s="851"/>
      <c r="O91" s="851"/>
      <c r="P91" s="851"/>
      <c r="Q91" s="851"/>
      <c r="R91" s="851"/>
      <c r="S91" s="851"/>
      <c r="T91" s="851"/>
      <c r="U91" s="851"/>
      <c r="V91" s="851"/>
      <c r="W91" s="851"/>
      <c r="X91" s="851"/>
      <c r="Y91" s="851"/>
      <c r="Z91" s="852"/>
      <c r="AB91" s="931"/>
      <c r="AC91"/>
      <c r="AD91" s="838" t="s">
        <v>508</v>
      </c>
      <c r="AE91" s="839"/>
      <c r="AF91" s="839"/>
      <c r="AG91" s="840"/>
      <c r="AH91" s="817" t="s">
        <v>617</v>
      </c>
      <c r="AI91" s="818"/>
      <c r="AJ91" s="818"/>
      <c r="AK91" s="818"/>
      <c r="AL91" s="819"/>
      <c r="AM91" s="1057" t="s">
        <v>607</v>
      </c>
      <c r="AN91" s="851"/>
      <c r="AO91" s="851"/>
      <c r="AP91" s="851"/>
      <c r="AQ91" s="851"/>
      <c r="AR91" s="851"/>
      <c r="AS91" s="851"/>
      <c r="AT91" s="851"/>
      <c r="AU91" s="851"/>
      <c r="AV91" s="851"/>
      <c r="AW91" s="851"/>
      <c r="AX91" s="851"/>
      <c r="AY91" s="851"/>
      <c r="AZ91" s="851"/>
      <c r="BA91" s="852"/>
    </row>
    <row r="92" spans="1:53" ht="15.6" customHeight="1" x14ac:dyDescent="0.2">
      <c r="A92" s="931"/>
      <c r="B92"/>
      <c r="C92" s="856"/>
      <c r="D92" s="857"/>
      <c r="E92" s="857"/>
      <c r="F92" s="858"/>
      <c r="G92" s="817" t="s">
        <v>618</v>
      </c>
      <c r="H92" s="818"/>
      <c r="I92" s="818"/>
      <c r="J92" s="818"/>
      <c r="K92" s="819"/>
      <c r="L92" s="883" t="s">
        <v>6</v>
      </c>
      <c r="M92" s="883"/>
      <c r="N92" s="884"/>
      <c r="O92" s="884"/>
      <c r="P92" s="884"/>
      <c r="Q92" s="884"/>
      <c r="R92" s="883" t="s">
        <v>7</v>
      </c>
      <c r="S92" s="883"/>
      <c r="T92" s="883"/>
      <c r="U92" s="883"/>
      <c r="V92" s="883"/>
      <c r="W92" s="858" t="s">
        <v>689</v>
      </c>
      <c r="X92" s="893"/>
      <c r="Y92" s="893"/>
      <c r="Z92" s="894"/>
      <c r="AB92" s="931"/>
      <c r="AC92"/>
      <c r="AD92" s="856"/>
      <c r="AE92" s="857"/>
      <c r="AF92" s="857"/>
      <c r="AG92" s="858"/>
      <c r="AH92" s="817" t="s">
        <v>618</v>
      </c>
      <c r="AI92" s="818"/>
      <c r="AJ92" s="818"/>
      <c r="AK92" s="818"/>
      <c r="AL92" s="819"/>
      <c r="AM92" s="883" t="s">
        <v>6</v>
      </c>
      <c r="AN92" s="883"/>
      <c r="AO92" s="884"/>
      <c r="AP92" s="884"/>
      <c r="AQ92" s="884"/>
      <c r="AR92" s="884"/>
      <c r="AS92" s="883" t="s">
        <v>7</v>
      </c>
      <c r="AT92" s="883"/>
      <c r="AU92" s="883"/>
      <c r="AV92" s="883"/>
      <c r="AW92" s="883"/>
      <c r="AX92" s="858" t="s">
        <v>689</v>
      </c>
      <c r="AY92" s="893"/>
      <c r="AZ92" s="893"/>
      <c r="BA92" s="894"/>
    </row>
    <row r="93" spans="1:53" ht="16.5" thickBot="1" x14ac:dyDescent="0.3">
      <c r="A93" s="931"/>
      <c r="B93"/>
      <c r="C93" s="856"/>
      <c r="D93" s="857"/>
      <c r="E93" s="857"/>
      <c r="F93" s="858"/>
      <c r="G93" s="50"/>
      <c r="H93" s="51"/>
      <c r="I93" s="51"/>
      <c r="J93" s="51"/>
      <c r="K93" s="52"/>
      <c r="L93" s="846" t="s">
        <v>8</v>
      </c>
      <c r="M93" s="847"/>
      <c r="N93" s="848"/>
      <c r="O93" s="848"/>
      <c r="P93" s="848"/>
      <c r="Q93" s="849"/>
      <c r="R93" s="928"/>
      <c r="S93" s="928"/>
      <c r="T93" s="928"/>
      <c r="U93" s="928"/>
      <c r="V93" s="928"/>
      <c r="W93" s="895"/>
      <c r="X93" s="896"/>
      <c r="Y93" s="896"/>
      <c r="Z93" s="897"/>
      <c r="AB93" s="931"/>
      <c r="AC93"/>
      <c r="AD93" s="856"/>
      <c r="AE93" s="857"/>
      <c r="AF93" s="857"/>
      <c r="AG93" s="858"/>
      <c r="AH93" s="50"/>
      <c r="AI93" s="51"/>
      <c r="AJ93" s="51"/>
      <c r="AK93" s="51"/>
      <c r="AL93" s="52"/>
      <c r="AM93" s="846" t="s">
        <v>8</v>
      </c>
      <c r="AN93" s="847"/>
      <c r="AO93" s="848"/>
      <c r="AP93" s="848"/>
      <c r="AQ93" s="848"/>
      <c r="AR93" s="849"/>
      <c r="AS93" s="928"/>
      <c r="AT93" s="928"/>
      <c r="AU93" s="928"/>
      <c r="AV93" s="928"/>
      <c r="AW93" s="928"/>
      <c r="AX93" s="895"/>
      <c r="AY93" s="896"/>
      <c r="AZ93" s="896"/>
      <c r="BA93" s="897"/>
    </row>
    <row r="94" spans="1:53" ht="13.5" customHeight="1" thickBot="1" x14ac:dyDescent="0.25">
      <c r="A94" s="901" t="s">
        <v>750</v>
      </c>
      <c r="B94"/>
      <c r="C94" s="861"/>
      <c r="D94" s="862"/>
      <c r="E94" s="863"/>
      <c r="F94" s="820" t="s">
        <v>9</v>
      </c>
      <c r="G94" s="829" t="s">
        <v>82</v>
      </c>
      <c r="H94" s="835"/>
      <c r="I94" s="836"/>
      <c r="J94" s="829" t="s">
        <v>83</v>
      </c>
      <c r="K94" s="835"/>
      <c r="L94" s="836"/>
      <c r="M94" s="829" t="s">
        <v>84</v>
      </c>
      <c r="N94" s="830"/>
      <c r="O94" s="831"/>
      <c r="P94" s="829" t="s">
        <v>85</v>
      </c>
      <c r="Q94" s="830"/>
      <c r="R94" s="831"/>
      <c r="S94" s="829" t="s">
        <v>86</v>
      </c>
      <c r="T94" s="830"/>
      <c r="U94" s="831"/>
      <c r="V94" s="842" t="s">
        <v>87</v>
      </c>
      <c r="W94" s="830"/>
      <c r="X94" s="831"/>
      <c r="Y94" s="53" t="s">
        <v>10</v>
      </c>
      <c r="Z94" s="54" t="s">
        <v>60</v>
      </c>
      <c r="AB94" s="901" t="s">
        <v>750</v>
      </c>
      <c r="AC94"/>
      <c r="AD94" s="861"/>
      <c r="AE94" s="862"/>
      <c r="AF94" s="863"/>
      <c r="AG94" s="820" t="s">
        <v>9</v>
      </c>
      <c r="AH94" s="829" t="s">
        <v>82</v>
      </c>
      <c r="AI94" s="835"/>
      <c r="AJ94" s="836"/>
      <c r="AK94" s="829" t="s">
        <v>83</v>
      </c>
      <c r="AL94" s="835"/>
      <c r="AM94" s="836"/>
      <c r="AN94" s="829" t="s">
        <v>84</v>
      </c>
      <c r="AO94" s="830"/>
      <c r="AP94" s="831"/>
      <c r="AQ94" s="829" t="s">
        <v>85</v>
      </c>
      <c r="AR94" s="830"/>
      <c r="AS94" s="831"/>
      <c r="AT94" s="829" t="s">
        <v>86</v>
      </c>
      <c r="AU94" s="830"/>
      <c r="AV94" s="831"/>
      <c r="AW94" s="842" t="s">
        <v>87</v>
      </c>
      <c r="AX94" s="830"/>
      <c r="AY94" s="831"/>
      <c r="AZ94" s="53" t="s">
        <v>10</v>
      </c>
      <c r="BA94" s="54" t="s">
        <v>60</v>
      </c>
    </row>
    <row r="95" spans="1:53" ht="27" customHeight="1" thickBot="1" x14ac:dyDescent="0.25">
      <c r="A95" s="902"/>
      <c r="B95"/>
      <c r="C95" s="864"/>
      <c r="D95" s="865"/>
      <c r="E95" s="866"/>
      <c r="F95" s="821"/>
      <c r="G95" s="155" t="s">
        <v>493</v>
      </c>
      <c r="H95" s="156" t="s">
        <v>494</v>
      </c>
      <c r="I95" s="157" t="s">
        <v>516</v>
      </c>
      <c r="J95" s="155" t="s">
        <v>493</v>
      </c>
      <c r="K95" s="156" t="s">
        <v>494</v>
      </c>
      <c r="L95" s="157" t="s">
        <v>516</v>
      </c>
      <c r="M95" s="155" t="s">
        <v>493</v>
      </c>
      <c r="N95" s="156" t="s">
        <v>494</v>
      </c>
      <c r="O95" s="157" t="s">
        <v>516</v>
      </c>
      <c r="P95" s="155" t="s">
        <v>493</v>
      </c>
      <c r="Q95" s="156" t="s">
        <v>494</v>
      </c>
      <c r="R95" s="157" t="s">
        <v>516</v>
      </c>
      <c r="S95" s="155" t="s">
        <v>493</v>
      </c>
      <c r="T95" s="156" t="s">
        <v>494</v>
      </c>
      <c r="U95" s="157" t="s">
        <v>516</v>
      </c>
      <c r="V95" s="155" t="s">
        <v>493</v>
      </c>
      <c r="W95" s="156" t="s">
        <v>494</v>
      </c>
      <c r="X95" s="157" t="s">
        <v>516</v>
      </c>
      <c r="Y95" s="881" t="s">
        <v>15</v>
      </c>
      <c r="Z95" s="882"/>
      <c r="AB95" s="902"/>
      <c r="AC95"/>
      <c r="AD95" s="864"/>
      <c r="AE95" s="865"/>
      <c r="AF95" s="866"/>
      <c r="AG95" s="821"/>
      <c r="AH95" s="155" t="s">
        <v>493</v>
      </c>
      <c r="AI95" s="156" t="s">
        <v>494</v>
      </c>
      <c r="AJ95" s="157" t="s">
        <v>516</v>
      </c>
      <c r="AK95" s="155" t="s">
        <v>493</v>
      </c>
      <c r="AL95" s="156" t="s">
        <v>494</v>
      </c>
      <c r="AM95" s="157" t="s">
        <v>516</v>
      </c>
      <c r="AN95" s="155" t="s">
        <v>493</v>
      </c>
      <c r="AO95" s="156" t="s">
        <v>494</v>
      </c>
      <c r="AP95" s="157" t="s">
        <v>516</v>
      </c>
      <c r="AQ95" s="155" t="s">
        <v>493</v>
      </c>
      <c r="AR95" s="156" t="s">
        <v>494</v>
      </c>
      <c r="AS95" s="157" t="s">
        <v>516</v>
      </c>
      <c r="AT95" s="155" t="s">
        <v>493</v>
      </c>
      <c r="AU95" s="156" t="s">
        <v>494</v>
      </c>
      <c r="AV95" s="157" t="s">
        <v>516</v>
      </c>
      <c r="AW95" s="155" t="s">
        <v>493</v>
      </c>
      <c r="AX95" s="156" t="s">
        <v>494</v>
      </c>
      <c r="AY95" s="157" t="s">
        <v>516</v>
      </c>
      <c r="AZ95" s="881" t="s">
        <v>15</v>
      </c>
      <c r="BA95" s="882"/>
    </row>
    <row r="96" spans="1:53" ht="18.600000000000001" customHeight="1" x14ac:dyDescent="0.2">
      <c r="A96" s="902"/>
      <c r="B96"/>
      <c r="C96" s="843">
        <v>1</v>
      </c>
      <c r="D96" s="795" t="s">
        <v>64</v>
      </c>
      <c r="E96" s="601" t="s">
        <v>16</v>
      </c>
      <c r="F96" s="55" t="s">
        <v>449</v>
      </c>
      <c r="G96" s="98" t="str">
        <f>TEXT((TIME(0,LEFT('Erwachsene-DOSB 2020'!W7,FIND(":",'Erwachsene-DOSB 2020'!W7)-1),RIGHT('Erwachsene-DOSB 2020'!W7,2)))*$BC$54,"[mm]:ss")</f>
        <v>23:36</v>
      </c>
      <c r="H96" s="99" t="str">
        <f>TEXT((TIME(0,LEFT('Erwachsene-DOSB 2020'!X7,FIND(":",'Erwachsene-DOSB 2020'!X7)-1),RIGHT('Erwachsene-DOSB 2020'!X7,2)))*$BC$54,"[mm]:ss")</f>
        <v>21:17</v>
      </c>
      <c r="I96" s="100" t="str">
        <f>TEXT((TIME(0,LEFT('Erwachsene-DOSB 2020'!Y7,FIND(":",'Erwachsene-DOSB 2020'!Y7)-1),RIGHT('Erwachsene-DOSB 2020'!Y7,2)))*$BC$54,"[mm]:ss")</f>
        <v>18:39</v>
      </c>
      <c r="J96" s="108" t="str">
        <f>TEXT((TIME(0,LEFT('Erwachsene-DOSB 2020'!Z7,FIND(":",'Erwachsene-DOSB 2020'!Z7)-1),RIGHT('Erwachsene-DOSB 2020'!Z7,2)))*$BC$54,"[mm]:ss")</f>
        <v>24:35</v>
      </c>
      <c r="K96" s="99" t="str">
        <f>TEXT((TIME(0,LEFT('Erwachsene-DOSB 2020'!AA7,FIND(":",'Erwachsene-DOSB 2020'!AA7)-1),RIGHT('Erwachsene-DOSB 2020'!AA7,2)))*$BC$54,"[mm]:ss")</f>
        <v>21:57</v>
      </c>
      <c r="L96" s="100" t="str">
        <f>TEXT((TIME(0,LEFT('Erwachsene-DOSB 2020'!AB7,FIND(":",'Erwachsene-DOSB 2020'!AB7)-1),RIGHT('Erwachsene-DOSB 2020'!AB7,2)))*$BC$54,"[mm]:ss")</f>
        <v>18:59</v>
      </c>
      <c r="M96" s="108" t="str">
        <f>TEXT((TIME(0,LEFT('Erwachsene-DOSB 2020'!AC7,FIND(":",'Erwachsene-DOSB 2020'!AC7)-1),RIGHT('Erwachsene-DOSB 2020'!AC7,2)))*$BC$54,"[mm]:ss")</f>
        <v>25:35</v>
      </c>
      <c r="N96" s="99" t="str">
        <f>TEXT((TIME(0,LEFT('Erwachsene-DOSB 2020'!AD7,FIND(":",'Erwachsene-DOSB 2020'!AD7)-1),RIGHT('Erwachsene-DOSB 2020'!AD7,2)))*$BC$54,"[mm]:ss")</f>
        <v>22:36</v>
      </c>
      <c r="O96" s="100" t="str">
        <f>TEXT((TIME(0,LEFT('Erwachsene-DOSB 2020'!AE7,FIND(":",'Erwachsene-DOSB 2020'!AE7)-1),RIGHT('Erwachsene-DOSB 2020'!AE7,2)))*$BC$54,"[mm]:ss")</f>
        <v>19:38</v>
      </c>
      <c r="P96" s="108" t="str">
        <f>TEXT((TIME(0,LEFT('Erwachsene-DOSB 2020'!AF7,FIND(":",'Erwachsene-DOSB 2020'!AF7)-1),RIGHT('Erwachsene-DOSB 2020'!AF7,2)))*$BC$54,"[mm]:ss")</f>
        <v>26:14</v>
      </c>
      <c r="Q96" s="99" t="str">
        <f>TEXT((TIME(0,LEFT('Erwachsene-DOSB 2020'!AG7,FIND(":",'Erwachsene-DOSB 2020'!AG7)-1),RIGHT('Erwachsene-DOSB 2020'!AG7,2)))*$BC$54,"[mm]:ss")</f>
        <v>23:16</v>
      </c>
      <c r="R96" s="100" t="str">
        <f>TEXT((TIME(0,LEFT('Erwachsene-DOSB 2020'!AH7,FIND(":",'Erwachsene-DOSB 2020'!AH7)-1),RIGHT('Erwachsene-DOSB 2020'!AH7,2)))*$BC$54,"[mm]:ss")</f>
        <v>20:18</v>
      </c>
      <c r="S96" s="108" t="str">
        <f>TEXT((TIME(0,LEFT('Erwachsene-DOSB 2020'!AI7,FIND(":",'Erwachsene-DOSB 2020'!AI7)-1),RIGHT('Erwachsene-DOSB 2020'!AI7,2)))*$BC$54,"[mm]:ss")</f>
        <v>26:54</v>
      </c>
      <c r="T96" s="99" t="str">
        <f>TEXT((TIME(0,LEFT('Erwachsene-DOSB 2020'!AJ7,FIND(":",'Erwachsene-DOSB 2020'!AJ7)-1),RIGHT('Erwachsene-DOSB 2020'!AJ7,2)))*$BC$54,"[mm]:ss")</f>
        <v>23:56</v>
      </c>
      <c r="U96" s="100" t="str">
        <f>TEXT((TIME(0,LEFT('Erwachsene-DOSB 2020'!AK7,FIND(":",'Erwachsene-DOSB 2020'!AK7)-1),RIGHT('Erwachsene-DOSB 2020'!AK7,2)))*$BC$54,"[mm]:ss")</f>
        <v>20:57</v>
      </c>
      <c r="V96" s="108" t="str">
        <f>TEXT((TIME(0,LEFT('Erwachsene-DOSB 2020'!AL7,FIND(":",'Erwachsene-DOSB 2020'!AL7)-1),RIGHT('Erwachsene-DOSB 2020'!AL7,2)))*$BC$54,"[mm]:ss")</f>
        <v>27:23</v>
      </c>
      <c r="W96" s="99" t="str">
        <f>TEXT((TIME(0,LEFT('Erwachsene-DOSB 2020'!AM7,FIND(":",'Erwachsene-DOSB 2020'!AM7)-1),RIGHT('Erwachsene-DOSB 2020'!AM7,2)))*$BC$54,"[mm]:ss")</f>
        <v>24:25</v>
      </c>
      <c r="X96" s="100" t="str">
        <f>TEXT((TIME(0,LEFT('Erwachsene-DOSB 2020'!AN7,FIND(":",'Erwachsene-DOSB 2020'!AN7)-1),RIGHT('Erwachsene-DOSB 2020'!AN7,2)))*$BC$54,"[mm]:ss")</f>
        <v>21:27</v>
      </c>
      <c r="Y96" s="180"/>
      <c r="Z96" s="181"/>
      <c r="AB96" s="902"/>
      <c r="AC96"/>
      <c r="AD96" s="843">
        <v>1</v>
      </c>
      <c r="AE96" s="795" t="s">
        <v>64</v>
      </c>
      <c r="AF96" s="601" t="s">
        <v>16</v>
      </c>
      <c r="AG96" s="55" t="s">
        <v>449</v>
      </c>
      <c r="AH96" s="98" t="str">
        <f>TEXT((TIME(0,LEFT('Erwachsene-DOSB 2020'!W39,FIND(":",'Erwachsene-DOSB 2020'!W39)-1),RIGHT('Erwachsene-DOSB 2020'!W39,2)))*$BC$54,"[mm]:ss")</f>
        <v>21:57</v>
      </c>
      <c r="AI96" s="99" t="str">
        <f>TEXT((TIME(0,LEFT('Erwachsene-DOSB 2020'!X39,FIND(":",'Erwachsene-DOSB 2020'!X39)-1),RIGHT('Erwachsene-DOSB 2020'!X39,2)))*$BC$54,"[mm]:ss")</f>
        <v>19:18</v>
      </c>
      <c r="AJ96" s="100" t="str">
        <f>TEXT((TIME(0,LEFT('Erwachsene-DOSB 2020'!Y39,FIND(":",'Erwachsene-DOSB 2020'!Y39)-1),RIGHT('Erwachsene-DOSB 2020'!Y39,2)))*$BC$54,"[mm]:ss")</f>
        <v>16:20</v>
      </c>
      <c r="AK96" s="108" t="str">
        <f>TEXT((TIME(0,LEFT('Erwachsene-DOSB 2020'!Z39,FIND(":",'Erwachsene-DOSB 2020'!Z39)-1),RIGHT('Erwachsene-DOSB 2020'!Z39,2)))*$BC$54,"[mm]:ss")</f>
        <v>23:06</v>
      </c>
      <c r="AL96" s="99" t="str">
        <f>TEXT((TIME(0,LEFT('Erwachsene-DOSB 2020'!AA39,FIND(":",'Erwachsene-DOSB 2020'!AA39)-1),RIGHT('Erwachsene-DOSB 2020'!AA39,2)))*$BC$54,"[mm]:ss")</f>
        <v>20:08</v>
      </c>
      <c r="AM96" s="100" t="str">
        <f>TEXT((TIME(0,LEFT('Erwachsene-DOSB 2020'!AB39,FIND(":",'Erwachsene-DOSB 2020'!AB39)-1),RIGHT('Erwachsene-DOSB 2020'!AB39,2)))*$BC$54,"[mm]:ss")</f>
        <v>17:10</v>
      </c>
      <c r="AN96" s="108" t="str">
        <f>TEXT((TIME(0,LEFT('Erwachsene-DOSB 2020'!AC39,FIND(":",'Erwachsene-DOSB 2020'!AC39)-1),RIGHT('Erwachsene-DOSB 2020'!AC39,2)))*$BC$54,"[mm]:ss")</f>
        <v>23:36</v>
      </c>
      <c r="AO96" s="99" t="str">
        <f>TEXT((TIME(0,LEFT('Erwachsene-DOSB 2020'!AD39,FIND(":",'Erwachsene-DOSB 2020'!AD39)-1),RIGHT('Erwachsene-DOSB 2020'!AD39,2)))*$BC$54,"[mm]:ss")</f>
        <v>20:37</v>
      </c>
      <c r="AP96" s="100" t="str">
        <f>TEXT((TIME(0,LEFT('Erwachsene-DOSB 2020'!AE39,FIND(":",'Erwachsene-DOSB 2020'!AE39)-1),RIGHT('Erwachsene-DOSB 2020'!AE39,2)))*$BC$54,"[mm]:ss")</f>
        <v>17:39</v>
      </c>
      <c r="AQ96" s="108" t="str">
        <f>TEXT((TIME(0,LEFT('Erwachsene-DOSB 2020'!AF39,FIND(":",'Erwachsene-DOSB 2020'!AF39)-1),RIGHT('Erwachsene-DOSB 2020'!AF39,2)))*$BC$54,"[mm]:ss")</f>
        <v>24:15</v>
      </c>
      <c r="AR96" s="99" t="str">
        <f>TEXT((TIME(0,LEFT('Erwachsene-DOSB 2020'!AG39,FIND(":",'Erwachsene-DOSB 2020'!AG39)-1),RIGHT('Erwachsene-DOSB 2020'!AG39,2)))*$BC$54,"[mm]:ss")</f>
        <v>21:17</v>
      </c>
      <c r="AS96" s="100" t="str">
        <f>TEXT((TIME(0,LEFT('Erwachsene-DOSB 2020'!AH39,FIND(":",'Erwachsene-DOSB 2020'!AH39)-1),RIGHT('Erwachsene-DOSB 2020'!AH39,2)))*$BC$54,"[mm]:ss")</f>
        <v>18:19</v>
      </c>
      <c r="AT96" s="108" t="str">
        <f>TEXT((TIME(0,LEFT('Erwachsene-DOSB 2020'!AI39,FIND(":",'Erwachsene-DOSB 2020'!AI39)-1),RIGHT('Erwachsene-DOSB 2020'!AI39,2)))*$BC$54,"[mm]:ss")</f>
        <v>24:45</v>
      </c>
      <c r="AU96" s="99" t="str">
        <f>TEXT((TIME(0,LEFT('Erwachsene-DOSB 2020'!AJ39,FIND(":",'Erwachsene-DOSB 2020'!AJ39)-1),RIGHT('Erwachsene-DOSB 2020'!AJ39,2)))*$BC$54,"[mm]:ss")</f>
        <v>21:47</v>
      </c>
      <c r="AV96" s="100" t="str">
        <f>TEXT((TIME(0,LEFT('Erwachsene-DOSB 2020'!AK39,FIND(":",'Erwachsene-DOSB 2020'!AK39)-1),RIGHT('Erwachsene-DOSB 2020'!AK39,2)))*$BC$54,"[mm]:ss")</f>
        <v>18:49</v>
      </c>
      <c r="AW96" s="108" t="str">
        <f>TEXT((TIME(0,LEFT('Erwachsene-DOSB 2020'!AL39,FIND(":",'Erwachsene-DOSB 2020'!AL39)-1),RIGHT('Erwachsene-DOSB 2020'!AL39,2)))*$BC$54,"[mm]:ss")</f>
        <v>25:05</v>
      </c>
      <c r="AX96" s="99" t="str">
        <f>TEXT((TIME(0,LEFT('Erwachsene-DOSB 2020'!AM39,FIND(":",'Erwachsene-DOSB 2020'!AM39)-1),RIGHT('Erwachsene-DOSB 2020'!AM39,2)))*$BC$54,"[mm]:ss")</f>
        <v>22:07</v>
      </c>
      <c r="AY96" s="100" t="str">
        <f>TEXT((TIME(0,LEFT('Erwachsene-DOSB 2020'!AN39,FIND(":",'Erwachsene-DOSB 2020'!AN39)-1),RIGHT('Erwachsene-DOSB 2020'!AN39,2)))*$BC$54,"[mm]:ss")</f>
        <v>19:08</v>
      </c>
      <c r="AZ96" s="180"/>
      <c r="BA96" s="181"/>
    </row>
    <row r="97" spans="1:56" ht="18.600000000000001" customHeight="1" x14ac:dyDescent="0.2">
      <c r="A97" s="902"/>
      <c r="B97"/>
      <c r="C97" s="844"/>
      <c r="D97" s="796"/>
      <c r="E97" s="801" t="s">
        <v>17</v>
      </c>
      <c r="F97" s="793" t="s">
        <v>155</v>
      </c>
      <c r="G97" s="832" t="s">
        <v>305</v>
      </c>
      <c r="H97" s="833"/>
      <c r="I97" s="834"/>
      <c r="J97" s="832" t="s">
        <v>174</v>
      </c>
      <c r="K97" s="833"/>
      <c r="L97" s="833"/>
      <c r="M97" s="833"/>
      <c r="N97" s="833"/>
      <c r="O97" s="833"/>
      <c r="P97" s="833"/>
      <c r="Q97" s="833"/>
      <c r="R97" s="833"/>
      <c r="S97" s="833"/>
      <c r="T97" s="833"/>
      <c r="U97" s="833"/>
      <c r="V97" s="833"/>
      <c r="W97" s="833"/>
      <c r="X97" s="834"/>
      <c r="Y97" s="184"/>
      <c r="Z97" s="185"/>
      <c r="AB97" s="902"/>
      <c r="AC97"/>
      <c r="AD97" s="844"/>
      <c r="AE97" s="796"/>
      <c r="AF97" s="801" t="s">
        <v>17</v>
      </c>
      <c r="AG97" s="793" t="s">
        <v>155</v>
      </c>
      <c r="AH97" s="832" t="s">
        <v>305</v>
      </c>
      <c r="AI97" s="833"/>
      <c r="AJ97" s="834"/>
      <c r="AK97" s="832" t="s">
        <v>174</v>
      </c>
      <c r="AL97" s="833"/>
      <c r="AM97" s="833"/>
      <c r="AN97" s="833"/>
      <c r="AO97" s="833"/>
      <c r="AP97" s="833"/>
      <c r="AQ97" s="833"/>
      <c r="AR97" s="833"/>
      <c r="AS97" s="833"/>
      <c r="AT97" s="833"/>
      <c r="AU97" s="833"/>
      <c r="AV97" s="833"/>
      <c r="AW97" s="833"/>
      <c r="AX97" s="833"/>
      <c r="AY97" s="834"/>
      <c r="AZ97" s="184"/>
      <c r="BA97" s="185"/>
    </row>
    <row r="98" spans="1:56" ht="18.600000000000001" customHeight="1" x14ac:dyDescent="0.2">
      <c r="A98" s="902"/>
      <c r="B98"/>
      <c r="C98" s="844"/>
      <c r="D98" s="796"/>
      <c r="E98" s="792"/>
      <c r="F98" s="794"/>
      <c r="G98" s="101" t="str">
        <f>TEXT((TIME(0,LEFT('Erwachsene-DOSB 2020'!W10,FIND(":",'Erwachsene-DOSB 2020'!W10)-1),RIGHT('Erwachsene-DOSB 2020'!W10,2)))*$BC$56,"[mm]:ss")</f>
        <v>56:32</v>
      </c>
      <c r="H98" s="102" t="str">
        <f>TEXT((TIME(0,LEFT('Erwachsene-DOSB 2020'!X10,FIND(":",'Erwachsene-DOSB 2020'!X10)-1),RIGHT('Erwachsene-DOSB 2020'!X10,2)))*$BC$56,"[mm]:ss")</f>
        <v>46:24</v>
      </c>
      <c r="I98" s="103" t="str">
        <f>TEXT((TIME(0,LEFT('Erwachsene-DOSB 2020'!Y10,FIND(":",'Erwachsene-DOSB 2020'!Y10)-1),RIGHT('Erwachsene-DOSB 2020'!Y10,2)))*$BC$56,"[mm]:ss")</f>
        <v>34:24</v>
      </c>
      <c r="J98" s="109" t="str">
        <f>TEXT((TIME(0,LEFT('Erwachsene-DOSB 2020'!Z10,FIND(":",'Erwachsene-DOSB 2020'!Z10)-1),RIGHT('Erwachsene-DOSB 2020'!Z10,2)))*$BC$56,"[mm]:ss")</f>
        <v>28:48</v>
      </c>
      <c r="K98" s="102" t="str">
        <f>TEXT((TIME(0,LEFT('Erwachsene-DOSB 2020'!AA10,FIND(":",'Erwachsene-DOSB 2020'!AA10)-1),RIGHT('Erwachsene-DOSB 2020'!AA10,2)))*$BC$56,"[mm]:ss")</f>
        <v>24:00</v>
      </c>
      <c r="L98" s="103" t="str">
        <f>TEXT((TIME(0,LEFT('Erwachsene-DOSB 2020'!AB10,FIND(":",'Erwachsene-DOSB 2020'!AB10)-1),RIGHT('Erwachsene-DOSB 2020'!AB10,2)))*$BC$56,"[mm]:ss")</f>
        <v>18:24</v>
      </c>
      <c r="M98" s="109" t="str">
        <f>TEXT((TIME(0,LEFT('Erwachsene-DOSB 2020'!AC10,FIND(":",'Erwachsene-DOSB 2020'!AC10)-1),RIGHT('Erwachsene-DOSB 2020'!AC10,2)))*$BC$56,"[mm]:ss")</f>
        <v>29:44</v>
      </c>
      <c r="N98" s="102" t="str">
        <f>TEXT((TIME(0,LEFT('Erwachsene-DOSB 2020'!AD10,FIND(":",'Erwachsene-DOSB 2020'!AD10)-1),RIGHT('Erwachsene-DOSB 2020'!AD10,2)))*$BC$56,"[mm]:ss")</f>
        <v>24:32</v>
      </c>
      <c r="O98" s="103" t="str">
        <f>TEXT((TIME(0,LEFT('Erwachsene-DOSB 2020'!AE10,FIND(":",'Erwachsene-DOSB 2020'!AE10)-1),RIGHT('Erwachsene-DOSB 2020'!AE10,2)))*$BC$56,"[mm]:ss")</f>
        <v>19:04</v>
      </c>
      <c r="P98" s="109" t="str">
        <f>TEXT((TIME(0,LEFT('Erwachsene-DOSB 2020'!AF10,FIND(":",'Erwachsene-DOSB 2020'!AF10)-1),RIGHT('Erwachsene-DOSB 2020'!AF10,2)))*$BC$56,"[mm]:ss")</f>
        <v>30:24</v>
      </c>
      <c r="Q98" s="102" t="str">
        <f>TEXT((TIME(0,LEFT('Erwachsene-DOSB 2020'!AG10,FIND(":",'Erwachsene-DOSB 2020'!AG10)-1),RIGHT('Erwachsene-DOSB 2020'!AG10,2)))*$BC$56,"[mm]:ss")</f>
        <v>24:56</v>
      </c>
      <c r="R98" s="103" t="str">
        <f>TEXT((TIME(0,LEFT('Erwachsene-DOSB 2020'!AH10,FIND(":",'Erwachsene-DOSB 2020'!AH10)-1),RIGHT('Erwachsene-DOSB 2020'!AH10,2)))*$BC$56,"[mm]:ss")</f>
        <v>19:28</v>
      </c>
      <c r="S98" s="109" t="str">
        <f>TEXT((TIME(0,LEFT('Erwachsene-DOSB 2020'!AI10,FIND(":",'Erwachsene-DOSB 2020'!AI10)-1),RIGHT('Erwachsene-DOSB 2020'!AI10,2)))*$BC$56,"[mm]:ss")</f>
        <v>31:04</v>
      </c>
      <c r="T98" s="102" t="str">
        <f>TEXT((TIME(0,LEFT('Erwachsene-DOSB 2020'!AJ10,FIND(":",'Erwachsene-DOSB 2020'!AJ10)-1),RIGHT('Erwachsene-DOSB 2020'!AJ10,2)))*$BC$56,"[mm]:ss")</f>
        <v>25:12</v>
      </c>
      <c r="U98" s="103" t="str">
        <f>TEXT((TIME(0,LEFT('Erwachsene-DOSB 2020'!AK10,FIND(":",'Erwachsene-DOSB 2020'!AK10)-1),RIGHT('Erwachsene-DOSB 2020'!AK10,2)))*$BC$56,"[mm]:ss")</f>
        <v>19:36</v>
      </c>
      <c r="V98" s="109" t="str">
        <f>TEXT((TIME(0,LEFT('Erwachsene-DOSB 2020'!AL10,FIND(":",'Erwachsene-DOSB 2020'!AL10)-1),RIGHT('Erwachsene-DOSB 2020'!AL10,2)))*$BC$56,"[mm]:ss")</f>
        <v>31:44</v>
      </c>
      <c r="W98" s="102" t="str">
        <f>TEXT((TIME(0,LEFT('Erwachsene-DOSB 2020'!AM10,FIND(":",'Erwachsene-DOSB 2020'!AM10)-1),RIGHT('Erwachsene-DOSB 2020'!AM10,2)))*$BC$56,"[mm]:ss")</f>
        <v>25:44</v>
      </c>
      <c r="X98" s="103" t="str">
        <f>TEXT((TIME(0,LEFT('Erwachsene-DOSB 2020'!AN10,FIND(":",'Erwachsene-DOSB 2020'!AN10)-1),RIGHT('Erwachsene-DOSB 2020'!AN10,2)))*$BC$56,"[mm]:ss")</f>
        <v>20:16</v>
      </c>
      <c r="Y98" s="184"/>
      <c r="Z98" s="185"/>
      <c r="AB98" s="902"/>
      <c r="AC98"/>
      <c r="AD98" s="844"/>
      <c r="AE98" s="796"/>
      <c r="AF98" s="792"/>
      <c r="AG98" s="794"/>
      <c r="AH98" s="101" t="str">
        <f>TEXT((TIME(0,LEFT('Erwachsene-DOSB 2020'!W42,FIND(":",'Erwachsene-DOSB 2020'!W42)-1),RIGHT('Erwachsene-DOSB 2020'!W42,2)))*$BC$56,"[mm]:ss")</f>
        <v>55:12</v>
      </c>
      <c r="AI98" s="102" t="str">
        <f>TEXT((TIME(0,LEFT('Erwachsene-DOSB 2020'!X42,FIND(":",'Erwachsene-DOSB 2020'!X42)-1),RIGHT('Erwachsene-DOSB 2020'!X42,2)))*$BC$56,"[mm]:ss")</f>
        <v>44:32</v>
      </c>
      <c r="AJ98" s="103" t="str">
        <f>TEXT((TIME(0,LEFT('Erwachsene-DOSB 2020'!Y42,FIND(":",'Erwachsene-DOSB 2020'!Y42)-1),RIGHT('Erwachsene-DOSB 2020'!Y42,2)))*$BC$56,"[mm]:ss")</f>
        <v>33:04</v>
      </c>
      <c r="AK98" s="109" t="str">
        <f>TEXT((TIME(0,LEFT('Erwachsene-DOSB 2020'!Z42,FIND(":",'Erwachsene-DOSB 2020'!Z42)-1),RIGHT('Erwachsene-DOSB 2020'!Z42,2)))*$BC$56,"[mm]:ss")</f>
        <v>27:52</v>
      </c>
      <c r="AL98" s="102" t="str">
        <f>TEXT((TIME(0,LEFT('Erwachsene-DOSB 2020'!AA42,FIND(":",'Erwachsene-DOSB 2020'!AA42)-1),RIGHT('Erwachsene-DOSB 2020'!AA42,2)))*$BC$56,"[mm]:ss")</f>
        <v>22:56</v>
      </c>
      <c r="AM98" s="103" t="str">
        <f>TEXT((TIME(0,LEFT('Erwachsene-DOSB 2020'!AB42,FIND(":",'Erwachsene-DOSB 2020'!AB42)-1),RIGHT('Erwachsene-DOSB 2020'!AB42,2)))*$BC$56,"[mm]:ss")</f>
        <v>17:12</v>
      </c>
      <c r="AN98" s="109" t="str">
        <f>TEXT((TIME(0,LEFT('Erwachsene-DOSB 2020'!AC42,FIND(":",'Erwachsene-DOSB 2020'!AC42)-1),RIGHT('Erwachsene-DOSB 2020'!AC42,2)))*$BC$56,"[mm]:ss")</f>
        <v>28:32</v>
      </c>
      <c r="AO98" s="102" t="str">
        <f>TEXT((TIME(0,LEFT('Erwachsene-DOSB 2020'!AD42,FIND(":",'Erwachsene-DOSB 2020'!AD42)-1),RIGHT('Erwachsene-DOSB 2020'!AD42,2)))*$BC$56,"[mm]:ss")</f>
        <v>23:20</v>
      </c>
      <c r="AP98" s="103" t="str">
        <f>TEXT((TIME(0,LEFT('Erwachsene-DOSB 2020'!AE42,FIND(":",'Erwachsene-DOSB 2020'!AE42)-1),RIGHT('Erwachsene-DOSB 2020'!AE42,2)))*$BC$56,"[mm]:ss")</f>
        <v>18:08</v>
      </c>
      <c r="AQ98" s="109" t="str">
        <f>TEXT((TIME(0,LEFT('Erwachsene-DOSB 2020'!AF42,FIND(":",'Erwachsene-DOSB 2020'!AF42)-1),RIGHT('Erwachsene-DOSB 2020'!AF42,2)))*$BC$56,"[mm]:ss")</f>
        <v>29:04</v>
      </c>
      <c r="AR98" s="102" t="str">
        <f>TEXT((TIME(0,LEFT('Erwachsene-DOSB 2020'!AG42,FIND(":",'Erwachsene-DOSB 2020'!AG42)-1),RIGHT('Erwachsene-DOSB 2020'!AG42,2)))*$BC$56,"[mm]:ss")</f>
        <v>23:36</v>
      </c>
      <c r="AS98" s="103" t="str">
        <f>TEXT((TIME(0,LEFT('Erwachsene-DOSB 2020'!AH42,FIND(":",'Erwachsene-DOSB 2020'!AH42)-1),RIGHT('Erwachsene-DOSB 2020'!AH42,2)))*$BC$56,"[mm]:ss")</f>
        <v>18:16</v>
      </c>
      <c r="AT98" s="109" t="str">
        <f>TEXT((TIME(0,LEFT('Erwachsene-DOSB 2020'!AI42,FIND(":",'Erwachsene-DOSB 2020'!AI42)-1),RIGHT('Erwachsene-DOSB 2020'!AI42,2)))*$BC$56,"[mm]:ss")</f>
        <v>29:28</v>
      </c>
      <c r="AU98" s="102" t="str">
        <f>TEXT((TIME(0,LEFT('Erwachsene-DOSB 2020'!AJ42,FIND(":",'Erwachsene-DOSB 2020'!AJ42)-1),RIGHT('Erwachsene-DOSB 2020'!AJ42,2)))*$BC$56,"[mm]:ss")</f>
        <v>24:08</v>
      </c>
      <c r="AV98" s="103" t="str">
        <f>TEXT((TIME(0,LEFT('Erwachsene-DOSB 2020'!AK42,FIND(":",'Erwachsene-DOSB 2020'!AK42)-1),RIGHT('Erwachsene-DOSB 2020'!AK42,2)))*$BC$56,"[mm]:ss")</f>
        <v>18:24</v>
      </c>
      <c r="AW98" s="109" t="str">
        <f>TEXT((TIME(0,LEFT('Erwachsene-DOSB 2020'!AL42,FIND(":",'Erwachsene-DOSB 2020'!AL42)-1),RIGHT('Erwachsene-DOSB 2020'!AL42,2)))*$BC$56,"[mm]:ss")</f>
        <v>29:28</v>
      </c>
      <c r="AX98" s="102" t="str">
        <f>TEXT((TIME(0,LEFT('Erwachsene-DOSB 2020'!AM42,FIND(":",'Erwachsene-DOSB 2020'!AM42)-1),RIGHT('Erwachsene-DOSB 2020'!AM42,2)))*$BC$56,"[mm]:ss")</f>
        <v>24:24</v>
      </c>
      <c r="AY98" s="103" t="str">
        <f>TEXT((TIME(0,LEFT('Erwachsene-DOSB 2020'!AN42,FIND(":",'Erwachsene-DOSB 2020'!AN42)-1),RIGHT('Erwachsene-DOSB 2020'!AN42,2)))*$BC$56,"[mm]:ss")</f>
        <v>18:32</v>
      </c>
      <c r="AZ98" s="184"/>
      <c r="BA98" s="185"/>
    </row>
    <row r="99" spans="1:56" ht="18.600000000000001" customHeight="1" x14ac:dyDescent="0.2">
      <c r="A99" s="902"/>
      <c r="B99"/>
      <c r="C99" s="844"/>
      <c r="D99" s="796"/>
      <c r="E99" s="618" t="s">
        <v>21</v>
      </c>
      <c r="F99" s="58" t="s">
        <v>698</v>
      </c>
      <c r="G99" s="101" t="str">
        <f>TEXT((TIME(0,LEFT('Erwachsene-DOSB 2020'!W11,FIND(":",'Erwachsene-DOSB 2020'!W11)-1),RIGHT('Erwachsene-DOSB 2020'!W11,2)))*$BC$57,"[mm]:ss")</f>
        <v>52:51</v>
      </c>
      <c r="H99" s="102" t="str">
        <f>TEXT((TIME(0,LEFT('Erwachsene-DOSB 2020'!X11,FIND(":",'Erwachsene-DOSB 2020'!X11)-1),RIGHT('Erwachsene-DOSB 2020'!X11,2)))*$BC$57,"[mm]:ss")</f>
        <v>48:18</v>
      </c>
      <c r="I99" s="103" t="str">
        <f>TEXT((TIME(0,LEFT('Erwachsene-DOSB 2020'!Y11,FIND(":",'Erwachsene-DOSB 2020'!Y11)-1),RIGHT('Erwachsene-DOSB 2020'!Y11,2)))*$BC$57,"[mm]:ss")</f>
        <v>43:24</v>
      </c>
      <c r="J99" s="109" t="str">
        <f>TEXT((TIME(0,LEFT('Erwachsene-DOSB 2020'!Z11,FIND(":",'Erwachsene-DOSB 2020'!Z11)-1),RIGHT('Erwachsene-DOSB 2020'!Z11,2)))*$BC$57,"[mm]:ss")</f>
        <v>54:36</v>
      </c>
      <c r="K99" s="102" t="str">
        <f>TEXT((TIME(0,LEFT('Erwachsene-DOSB 2020'!AA11,FIND(":",'Erwachsene-DOSB 2020'!AA11)-1),RIGHT('Erwachsene-DOSB 2020'!AA11,2)))*$BC$57,"[mm]:ss")</f>
        <v>49:42</v>
      </c>
      <c r="L99" s="103" t="str">
        <f>TEXT((TIME(0,LEFT('Erwachsene-DOSB 2020'!AB11,FIND(":",'Erwachsene-DOSB 2020'!AB11)-1),RIGHT('Erwachsene-DOSB 2020'!AB11,2)))*$BC$57,"[mm]:ss")</f>
        <v>44:48</v>
      </c>
      <c r="M99" s="109" t="str">
        <f>TEXT((TIME(0,LEFT('Erwachsene-DOSB 2020'!AC11,FIND(":",'Erwachsene-DOSB 2020'!AC11)-1),RIGHT('Erwachsene-DOSB 2020'!AC11,2)))*$BC$57,"[mm]:ss")</f>
        <v>56:00</v>
      </c>
      <c r="N99" s="102" t="str">
        <f>TEXT((TIME(0,LEFT('Erwachsene-DOSB 2020'!AD11,FIND(":",'Erwachsene-DOSB 2020'!AD11)-1),RIGHT('Erwachsene-DOSB 2020'!AD11,2)))*$BC$57,"[mm]:ss")</f>
        <v>51:06</v>
      </c>
      <c r="O99" s="103" t="str">
        <f>TEXT((TIME(0,LEFT('Erwachsene-DOSB 2020'!AE11,FIND(":",'Erwachsene-DOSB 2020'!AE11)-1),RIGHT('Erwachsene-DOSB 2020'!AE11,2)))*$BC$57,"[mm]:ss")</f>
        <v>46:12</v>
      </c>
      <c r="P99" s="109" t="str">
        <f>TEXT((TIME(0,LEFT('Erwachsene-DOSB 2020'!AF11,FIND(":",'Erwachsene-DOSB 2020'!AF11)-1),RIGHT('Erwachsene-DOSB 2020'!AF11,2)))*$BC$57,"[mm]:ss")</f>
        <v>57:45</v>
      </c>
      <c r="Q99" s="102" t="str">
        <f>TEXT((TIME(0,LEFT('Erwachsene-DOSB 2020'!AG11,FIND(":",'Erwachsene-DOSB 2020'!AG11)-1),RIGHT('Erwachsene-DOSB 2020'!AG11,2)))*$BC$57,"[mm]:ss")</f>
        <v>52:09</v>
      </c>
      <c r="R99" s="103" t="str">
        <f>TEXT((TIME(0,LEFT('Erwachsene-DOSB 2020'!AH11,FIND(":",'Erwachsene-DOSB 2020'!AH11)-1),RIGHT('Erwachsene-DOSB 2020'!AH11,2)))*$BC$57,"[mm]:ss")</f>
        <v>47:15</v>
      </c>
      <c r="S99" s="109" t="str">
        <f>TEXT((TIME(0,LEFT('Erwachsene-DOSB 2020'!AI11,FIND(":",'Erwachsene-DOSB 2020'!AI11)-1),RIGHT('Erwachsene-DOSB 2020'!AI11,2)))*$BC$57,"[mm]:ss")</f>
        <v>58:58</v>
      </c>
      <c r="T99" s="102" t="str">
        <f>TEXT((TIME(0,LEFT('Erwachsene-DOSB 2020'!AJ11,FIND(":",'Erwachsene-DOSB 2020'!AJ11)-1),RIGHT('Erwachsene-DOSB 2020'!AJ11,2)))*$BC$57,"[mm]:ss")</f>
        <v>53:33</v>
      </c>
      <c r="U99" s="103" t="str">
        <f>TEXT((TIME(0,LEFT('Erwachsene-DOSB 2020'!AK11,FIND(":",'Erwachsene-DOSB 2020'!AK11)-1),RIGHT('Erwachsene-DOSB 2020'!AK11,2)))*$BC$57,"[mm]:ss")</f>
        <v>49:00</v>
      </c>
      <c r="V99" s="109" t="str">
        <f>TEXT((TIME(0,LEFT('Erwachsene-DOSB 2020'!AL11,FIND(":",'Erwachsene-DOSB 2020'!AL11)-1),RIGHT('Erwachsene-DOSB 2020'!AL11,2)))*$BC$57,"[mm]:ss")</f>
        <v>61:47</v>
      </c>
      <c r="W99" s="102" t="str">
        <f>TEXT((TIME(0,LEFT('Erwachsene-DOSB 2020'!AM11,FIND(":",'Erwachsene-DOSB 2020'!AM11)-1),RIGHT('Erwachsene-DOSB 2020'!AM11,2)))*$BC$57,"[mm]:ss")</f>
        <v>55:18</v>
      </c>
      <c r="X99" s="103" t="str">
        <f>TEXT((TIME(0,LEFT('Erwachsene-DOSB 2020'!AN11,FIND(":",'Erwachsene-DOSB 2020'!AN11)-1),RIGHT('Erwachsene-DOSB 2020'!AN11,2)))*$BC$57,"[mm]:ss")</f>
        <v>50:24</v>
      </c>
      <c r="Y99" s="182"/>
      <c r="Z99" s="183"/>
      <c r="AB99" s="902"/>
      <c r="AC99"/>
      <c r="AD99" s="844"/>
      <c r="AE99" s="796"/>
      <c r="AF99" s="618" t="s">
        <v>21</v>
      </c>
      <c r="AG99" s="58" t="s">
        <v>698</v>
      </c>
      <c r="AH99" s="101" t="str">
        <f>TEXT((TIME(0,LEFT('Erwachsene-DOSB 2020'!W44,FIND(":",'Erwachsene-DOSB 2020'!W44)-1),RIGHT('Erwachsene-DOSB 2020'!W44,2)))*$BC$57,"[mm]:ss")</f>
        <v>47:57</v>
      </c>
      <c r="AI99" s="102" t="str">
        <f>TEXT((TIME(0,LEFT('Erwachsene-DOSB 2020'!X44,FIND(":",'Erwachsene-DOSB 2020'!X44)-1),RIGHT('Erwachsene-DOSB 2020'!X44,2)))*$BC$57,"[mm]:ss")</f>
        <v>43:45</v>
      </c>
      <c r="AJ99" s="103" t="str">
        <f>TEXT((TIME(0,LEFT('Erwachsene-DOSB 2020'!Y44,FIND(":",'Erwachsene-DOSB 2020'!Y44)-1),RIGHT('Erwachsene-DOSB 2020'!Y44,2)))*$BC$57,"[mm]:ss")</f>
        <v>38:30</v>
      </c>
      <c r="AK99" s="109" t="str">
        <f>TEXT((TIME(0,LEFT('Erwachsene-DOSB 2020'!Z44,FIND(":",'Erwachsene-DOSB 2020'!Z44)-1),RIGHT('Erwachsene-DOSB 2020'!Z44,2)))*$BC$57,"[mm]:ss")</f>
        <v>49:42</v>
      </c>
      <c r="AL99" s="102" t="str">
        <f>TEXT((TIME(0,LEFT('Erwachsene-DOSB 2020'!AA44,FIND(":",'Erwachsene-DOSB 2020'!AA44)-1),RIGHT('Erwachsene-DOSB 2020'!AA44,2)))*$BC$57,"[mm]:ss")</f>
        <v>44:48</v>
      </c>
      <c r="AM99" s="103" t="str">
        <f>TEXT((TIME(0,LEFT('Erwachsene-DOSB 2020'!AB44,FIND(":",'Erwachsene-DOSB 2020'!AB44)-1),RIGHT('Erwachsene-DOSB 2020'!AB44,2)))*$BC$57,"[mm]:ss")</f>
        <v>40:15</v>
      </c>
      <c r="AN99" s="109" t="str">
        <f>TEXT((TIME(0,LEFT('Erwachsene-DOSB 2020'!AC44,FIND(":",'Erwachsene-DOSB 2020'!AC44)-1),RIGHT('Erwachsene-DOSB 2020'!AC44,2)))*$BC$57,"[mm]:ss")</f>
        <v>51:06</v>
      </c>
      <c r="AO99" s="102" t="str">
        <f>TEXT((TIME(0,LEFT('Erwachsene-DOSB 2020'!AD44,FIND(":",'Erwachsene-DOSB 2020'!AD44)-1),RIGHT('Erwachsene-DOSB 2020'!AD44,2)))*$BC$57,"[mm]:ss")</f>
        <v>45:30</v>
      </c>
      <c r="AP99" s="103" t="str">
        <f>TEXT((TIME(0,LEFT('Erwachsene-DOSB 2020'!AE44,FIND(":",'Erwachsene-DOSB 2020'!AE44)-1),RIGHT('Erwachsene-DOSB 2020'!AE44,2)))*$BC$57,"[mm]:ss")</f>
        <v>41:18</v>
      </c>
      <c r="AQ99" s="109" t="str">
        <f>TEXT((TIME(0,LEFT('Erwachsene-DOSB 2020'!AF44,FIND(":",'Erwachsene-DOSB 2020'!AF44)-1),RIGHT('Erwachsene-DOSB 2020'!AF44,2)))*$BC$57,"[mm]:ss")</f>
        <v>53:02</v>
      </c>
      <c r="AR99" s="102" t="str">
        <f>TEXT((TIME(0,LEFT('Erwachsene-DOSB 2020'!AG44,FIND(":",'Erwachsene-DOSB 2020'!AG44)-1),RIGHT('Erwachsene-DOSB 2020'!AG44,2)))*$BC$57,"[mm]:ss")</f>
        <v>47:15</v>
      </c>
      <c r="AS99" s="103" t="str">
        <f>TEXT((TIME(0,LEFT('Erwachsene-DOSB 2020'!AH44,FIND(":",'Erwachsene-DOSB 2020'!AH44)-1),RIGHT('Erwachsene-DOSB 2020'!AH44,2)))*$BC$57,"[mm]:ss")</f>
        <v>42:21</v>
      </c>
      <c r="AT99" s="109" t="str">
        <f>TEXT((TIME(0,LEFT('Erwachsene-DOSB 2020'!AI44,FIND(":",'Erwachsene-DOSB 2020'!AI44)-1),RIGHT('Erwachsene-DOSB 2020'!AI44,2)))*$BC$57,"[mm]:ss")</f>
        <v>54:43</v>
      </c>
      <c r="AU99" s="102" t="str">
        <f>TEXT((TIME(0,LEFT('Erwachsene-DOSB 2020'!AJ44,FIND(":",'Erwachsene-DOSB 2020'!AJ44)-1),RIGHT('Erwachsene-DOSB 2020'!AJ44,2)))*$BC$57,"[mm]:ss")</f>
        <v>48:39</v>
      </c>
      <c r="AV99" s="103" t="str">
        <f>TEXT((TIME(0,LEFT('Erwachsene-DOSB 2020'!AK44,FIND(":",'Erwachsene-DOSB 2020'!AK44)-1),RIGHT('Erwachsene-DOSB 2020'!AK44,2)))*$BC$57,"[mm]:ss")</f>
        <v>43:24</v>
      </c>
      <c r="AW99" s="109" t="str">
        <f>TEXT((TIME(0,LEFT('Erwachsene-DOSB 2020'!AL44,FIND(":",'Erwachsene-DOSB 2020'!AL44)-1),RIGHT('Erwachsene-DOSB 2020'!AL44,2)))*$BC$57,"[mm]:ss")</f>
        <v>57:03</v>
      </c>
      <c r="AX99" s="102" t="str">
        <f>TEXT((TIME(0,LEFT('Erwachsene-DOSB 2020'!AM44,FIND(":",'Erwachsene-DOSB 2020'!AM44)-1),RIGHT('Erwachsene-DOSB 2020'!AM44,2)))*$BC$57,"[mm]:ss")</f>
        <v>50:24</v>
      </c>
      <c r="AY99" s="103" t="str">
        <f>TEXT((TIME(0,LEFT('Erwachsene-DOSB 2020'!AN44,FIND(":",'Erwachsene-DOSB 2020'!AN44)-1),RIGHT('Erwachsene-DOSB 2020'!AN44,2)))*$BC$57,"[mm]:ss")</f>
        <v>45:30</v>
      </c>
      <c r="AZ99" s="182"/>
      <c r="BA99" s="183"/>
    </row>
    <row r="100" spans="1:56" ht="18.600000000000001" customHeight="1" x14ac:dyDescent="0.2">
      <c r="A100" s="902"/>
      <c r="B100"/>
      <c r="C100" s="844"/>
      <c r="D100" s="796"/>
      <c r="E100" s="618" t="s">
        <v>22</v>
      </c>
      <c r="F100" s="58" t="s">
        <v>506</v>
      </c>
      <c r="G100" s="101" t="str">
        <f>TEXT((TIME(0,LEFT('Erwachsene-DOSB 2020'!W12,FIND(":",'Erwachsene-DOSB 2020'!W12)-1),RIGHT('Erwachsene-DOSB 2020'!W12,2)))*$BC$58,"[mm]:ss")</f>
        <v>66:20</v>
      </c>
      <c r="H100" s="102" t="str">
        <f>TEXT((TIME(0,LEFT('Erwachsene-DOSB 2020'!X12,FIND(":",'Erwachsene-DOSB 2020'!X12)-1),RIGHT('Erwachsene-DOSB 2020'!X12,2)))*$BC$58,"[mm]:ss")</f>
        <v>57:55</v>
      </c>
      <c r="I100" s="103" t="str">
        <f>TEXT((TIME(0,LEFT('Erwachsene-DOSB 2020'!Y12,FIND(":",'Erwachsene-DOSB 2020'!Y12)-1),RIGHT('Erwachsene-DOSB 2020'!Y12,2)))*$BC$58,"[mm]:ss")</f>
        <v>50:59</v>
      </c>
      <c r="J100" s="109" t="str">
        <f>TEXT((TIME(0,LEFT('Erwachsene-DOSB 2020'!Z12,FIND(":",'Erwachsene-DOSB 2020'!Z12)-1),RIGHT('Erwachsene-DOSB 2020'!Z12,2)))*$BC$58,"[mm]:ss")</f>
        <v>68:19</v>
      </c>
      <c r="K100" s="102" t="str">
        <f>TEXT((TIME(0,LEFT('Erwachsene-DOSB 2020'!AA12,FIND(":",'Erwachsene-DOSB 2020'!AA12)-1),RIGHT('Erwachsene-DOSB 2020'!AA12,2)))*$BC$58,"[mm]:ss")</f>
        <v>60:23</v>
      </c>
      <c r="L100" s="103" t="str">
        <f>TEXT((TIME(0,LEFT('Erwachsene-DOSB 2020'!AB12,FIND(":",'Erwachsene-DOSB 2020'!AB12)-1),RIGHT('Erwachsene-DOSB 2020'!AB12,2)))*$BC$58,"[mm]:ss")</f>
        <v>52:58</v>
      </c>
      <c r="M100" s="109" t="str">
        <f>TEXT((TIME(0,LEFT('Erwachsene-DOSB 2020'!AC12,FIND(":",'Erwachsene-DOSB 2020'!AC12)-1),RIGHT('Erwachsene-DOSB 2020'!AC12,2)))*$BC$58,"[mm]:ss")</f>
        <v>70:47</v>
      </c>
      <c r="N100" s="102" t="str">
        <f>TEXT((TIME(0,LEFT('Erwachsene-DOSB 2020'!AD12,FIND(":",'Erwachsene-DOSB 2020'!AD12)-1),RIGHT('Erwachsene-DOSB 2020'!AD12,2)))*$BC$58,"[mm]:ss")</f>
        <v>62:22</v>
      </c>
      <c r="O100" s="103" t="str">
        <f>TEXT((TIME(0,LEFT('Erwachsene-DOSB 2020'!AE12,FIND(":",'Erwachsene-DOSB 2020'!AE12)-1),RIGHT('Erwachsene-DOSB 2020'!AE12,2)))*$BC$58,"[mm]:ss")</f>
        <v>54:57</v>
      </c>
      <c r="P100" s="109" t="str">
        <f>TEXT((TIME(0,LEFT('Erwachsene-DOSB 2020'!AF12,FIND(":",'Erwachsene-DOSB 2020'!AF12)-1),RIGHT('Erwachsene-DOSB 2020'!AF12,2)))*$BC$58,"[mm]:ss")</f>
        <v>73:16</v>
      </c>
      <c r="Q100" s="102" t="str">
        <f>TEXT((TIME(0,LEFT('Erwachsene-DOSB 2020'!AG12,FIND(":",'Erwachsene-DOSB 2020'!AG12)-1),RIGHT('Erwachsene-DOSB 2020'!AG12,2)))*$BC$58,"[mm]:ss")</f>
        <v>64:21</v>
      </c>
      <c r="R100" s="103" t="str">
        <f>TEXT((TIME(0,LEFT('Erwachsene-DOSB 2020'!AH12,FIND(":",'Erwachsene-DOSB 2020'!AH12)-1),RIGHT('Erwachsene-DOSB 2020'!AH12,2)))*$BC$58,"[mm]:ss")</f>
        <v>56:26</v>
      </c>
      <c r="S100" s="109" t="str">
        <f>TEXT((TIME(0,LEFT('Erwachsene-DOSB 2020'!AI12,FIND(":",'Erwachsene-DOSB 2020'!AI12)-1),RIGHT('Erwachsene-DOSB 2020'!AI12,2)))*$BC$58,"[mm]:ss")</f>
        <v>74:45</v>
      </c>
      <c r="T100" s="102" t="str">
        <f>TEXT((TIME(0,LEFT('Erwachsene-DOSB 2020'!AJ12,FIND(":",'Erwachsene-DOSB 2020'!AJ12)-1),RIGHT('Erwachsene-DOSB 2020'!AJ12,2)))*$BC$58,"[mm]:ss")</f>
        <v>65:50</v>
      </c>
      <c r="U100" s="103" t="str">
        <f>TEXT((TIME(0,LEFT('Erwachsene-DOSB 2020'!AK12,FIND(":",'Erwachsene-DOSB 2020'!AK12)-1),RIGHT('Erwachsene-DOSB 2020'!AK12,2)))*$BC$58,"[mm]:ss")</f>
        <v>57:55</v>
      </c>
      <c r="V100" s="109" t="str">
        <f>TEXT((TIME(0,LEFT('Erwachsene-DOSB 2020'!AL12,FIND(":",'Erwachsene-DOSB 2020'!AL12)-1),RIGHT('Erwachsene-DOSB 2020'!AL12,2)))*$BC$58,"[mm]:ss")</f>
        <v>77:13</v>
      </c>
      <c r="W100" s="102" t="str">
        <f>TEXT((TIME(0,LEFT('Erwachsene-DOSB 2020'!AM12,FIND(":",'Erwachsene-DOSB 2020'!AM12)-1),RIGHT('Erwachsene-DOSB 2020'!AM12,2)))*$BC$58,"[mm]:ss")</f>
        <v>67:49</v>
      </c>
      <c r="X100" s="103" t="str">
        <f>TEXT((TIME(0,LEFT('Erwachsene-DOSB 2020'!AN12,FIND(":",'Erwachsene-DOSB 2020'!AN12)-1),RIGHT('Erwachsene-DOSB 2020'!AN12,2)))*$BC$58,"[mm]:ss")</f>
        <v>59:54</v>
      </c>
      <c r="Y100" s="182"/>
      <c r="Z100" s="183"/>
      <c r="AB100" s="902"/>
      <c r="AC100"/>
      <c r="AD100" s="844"/>
      <c r="AE100" s="796"/>
      <c r="AF100" s="618" t="s">
        <v>22</v>
      </c>
      <c r="AG100" s="58" t="s">
        <v>506</v>
      </c>
      <c r="AH100" s="101" t="str">
        <f>TEXT((TIME(0,LEFT('Erwachsene-DOSB 2020'!W45,FIND(":",'Erwachsene-DOSB 2020'!W45)-1),RIGHT('Erwachsene-DOSB 2020'!W45,2)))*$BC$58,"[mm]:ss")</f>
        <v>65:20</v>
      </c>
      <c r="AI100" s="102" t="str">
        <f>TEXT((TIME(0,LEFT('Erwachsene-DOSB 2020'!X45,FIND(":",'Erwachsene-DOSB 2020'!X45)-1),RIGHT('Erwachsene-DOSB 2020'!X45,2)))*$BC$58,"[mm]:ss")</f>
        <v>54:27</v>
      </c>
      <c r="AJ100" s="103" t="str">
        <f>TEXT((TIME(0,LEFT('Erwachsene-DOSB 2020'!Y45,FIND(":",'Erwachsene-DOSB 2020'!Y45)-1),RIGHT('Erwachsene-DOSB 2020'!Y45,2)))*$BC$58,"[mm]:ss")</f>
        <v>44:33</v>
      </c>
      <c r="AK100" s="109" t="str">
        <f>TEXT((TIME(0,LEFT('Erwachsene-DOSB 2020'!Z45,FIND(":",'Erwachsene-DOSB 2020'!Z45)-1),RIGHT('Erwachsene-DOSB 2020'!Z45,2)))*$BC$58,"[mm]:ss")</f>
        <v>67:49</v>
      </c>
      <c r="AL100" s="102" t="str">
        <f>TEXT((TIME(0,LEFT('Erwachsene-DOSB 2020'!AA45,FIND(":",'Erwachsene-DOSB 2020'!AA45)-1),RIGHT('Erwachsene-DOSB 2020'!AA45,2)))*$BC$58,"[mm]:ss")</f>
        <v>56:26</v>
      </c>
      <c r="AM100" s="103" t="str">
        <f>TEXT((TIME(0,LEFT('Erwachsene-DOSB 2020'!AB45,FIND(":",'Erwachsene-DOSB 2020'!AB45)-1),RIGHT('Erwachsene-DOSB 2020'!AB45,2)))*$BC$58,"[mm]:ss")</f>
        <v>46:02</v>
      </c>
      <c r="AN100" s="109" t="str">
        <f>TEXT((TIME(0,LEFT('Erwachsene-DOSB 2020'!AC45,FIND(":",'Erwachsene-DOSB 2020'!AC45)-1),RIGHT('Erwachsene-DOSB 2020'!AC45,2)))*$BC$58,"[mm]:ss")</f>
        <v>69:48</v>
      </c>
      <c r="AO100" s="102" t="str">
        <f>TEXT((TIME(0,LEFT('Erwachsene-DOSB 2020'!AD45,FIND(":",'Erwachsene-DOSB 2020'!AD45)-1),RIGHT('Erwachsene-DOSB 2020'!AD45,2)))*$BC$58,"[mm]:ss")</f>
        <v>57:55</v>
      </c>
      <c r="AP100" s="103" t="str">
        <f>TEXT((TIME(0,LEFT('Erwachsene-DOSB 2020'!AE45,FIND(":",'Erwachsene-DOSB 2020'!AE45)-1),RIGHT('Erwachsene-DOSB 2020'!AE45,2)))*$BC$58,"[mm]:ss")</f>
        <v>47:01</v>
      </c>
      <c r="AQ100" s="109" t="str">
        <f>TEXT((TIME(0,LEFT('Erwachsene-DOSB 2020'!AF45,FIND(":",'Erwachsene-DOSB 2020'!AF45)-1),RIGHT('Erwachsene-DOSB 2020'!AF45,2)))*$BC$58,"[mm]:ss")</f>
        <v>70:47</v>
      </c>
      <c r="AR100" s="102" t="str">
        <f>TEXT((TIME(0,LEFT('Erwachsene-DOSB 2020'!AG45,FIND(":",'Erwachsene-DOSB 2020'!AG45)-1),RIGHT('Erwachsene-DOSB 2020'!AG45,2)))*$BC$58,"[mm]:ss")</f>
        <v>59:24</v>
      </c>
      <c r="AS100" s="103" t="str">
        <f>TEXT((TIME(0,LEFT('Erwachsene-DOSB 2020'!AH45,FIND(":",'Erwachsene-DOSB 2020'!AH45)-1),RIGHT('Erwachsene-DOSB 2020'!AH45,2)))*$BC$58,"[mm]:ss")</f>
        <v>47:31</v>
      </c>
      <c r="AT100" s="109" t="str">
        <f>TEXT((TIME(0,LEFT('Erwachsene-DOSB 2020'!AI45,FIND(":",'Erwachsene-DOSB 2020'!AI45)-1),RIGHT('Erwachsene-DOSB 2020'!AI45,2)))*$BC$58,"[mm]:ss")</f>
        <v>71:46</v>
      </c>
      <c r="AU100" s="102" t="str">
        <f>TEXT((TIME(0,LEFT('Erwachsene-DOSB 2020'!AJ45,FIND(":",'Erwachsene-DOSB 2020'!AJ45)-1),RIGHT('Erwachsene-DOSB 2020'!AJ45,2)))*$BC$58,"[mm]:ss")</f>
        <v>59:54</v>
      </c>
      <c r="AV100" s="103" t="str">
        <f>TEXT((TIME(0,LEFT('Erwachsene-DOSB 2020'!AK45,FIND(":",'Erwachsene-DOSB 2020'!AK45)-1),RIGHT('Erwachsene-DOSB 2020'!AK45,2)))*$BC$58,"[mm]:ss")</f>
        <v>48:01</v>
      </c>
      <c r="AW100" s="109" t="str">
        <f>TEXT((TIME(0,LEFT('Erwachsene-DOSB 2020'!AL45,FIND(":",'Erwachsene-DOSB 2020'!AL45)-1),RIGHT('Erwachsene-DOSB 2020'!AL45,2)))*$BC$58,"[mm]:ss")</f>
        <v>72:46</v>
      </c>
      <c r="AX100" s="102" t="str">
        <f>TEXT((TIME(0,LEFT('Erwachsene-DOSB 2020'!AM45,FIND(":",'Erwachsene-DOSB 2020'!AM45)-1),RIGHT('Erwachsene-DOSB 2020'!AM45,2)))*$BC$58,"[mm]:ss")</f>
        <v>60:53</v>
      </c>
      <c r="AY100" s="103" t="str">
        <f>TEXT((TIME(0,LEFT('Erwachsene-DOSB 2020'!AN45,FIND(":",'Erwachsene-DOSB 2020'!AN45)-1),RIGHT('Erwachsene-DOSB 2020'!AN45,2)))*$BC$58,"[mm]:ss")</f>
        <v>49:00</v>
      </c>
      <c r="AZ100" s="182"/>
      <c r="BA100" s="183"/>
    </row>
    <row r="101" spans="1:56" ht="18.600000000000001" customHeight="1" x14ac:dyDescent="0.2">
      <c r="A101" s="902"/>
      <c r="B101"/>
      <c r="C101" s="844"/>
      <c r="D101" s="796"/>
      <c r="E101" s="618" t="s">
        <v>23</v>
      </c>
      <c r="F101" s="58" t="s">
        <v>427</v>
      </c>
      <c r="G101" s="160">
        <f>H101*(1-$BE$59)</f>
        <v>227.25</v>
      </c>
      <c r="H101" s="149">
        <f>W59-12.5</f>
        <v>252.5</v>
      </c>
      <c r="I101" s="150">
        <f>H101*(1+$BE$59)</f>
        <v>277.75</v>
      </c>
      <c r="J101" s="160">
        <f>K101*(1-$BE$59)</f>
        <v>216</v>
      </c>
      <c r="K101" s="149">
        <f>H101-12.5</f>
        <v>240</v>
      </c>
      <c r="L101" s="150">
        <f>K101*(1+$BE$59)</f>
        <v>264</v>
      </c>
      <c r="M101" s="160">
        <f>N101*(1-$BE$59)</f>
        <v>204.75</v>
      </c>
      <c r="N101" s="149">
        <f>K101-12.5</f>
        <v>227.5</v>
      </c>
      <c r="O101" s="150">
        <f>N101*(1+$BE$59)</f>
        <v>250.25000000000003</v>
      </c>
      <c r="P101" s="160">
        <f>Q101*(1-$BE$59)</f>
        <v>193.5</v>
      </c>
      <c r="Q101" s="149">
        <f>N101-12.5</f>
        <v>215</v>
      </c>
      <c r="R101" s="150">
        <f>Q101*(1+$BE$59)</f>
        <v>236.50000000000003</v>
      </c>
      <c r="S101" s="160">
        <f>T101*(1-$BE$59)</f>
        <v>182.25</v>
      </c>
      <c r="T101" s="149">
        <f>Q101-12.5</f>
        <v>202.5</v>
      </c>
      <c r="U101" s="150">
        <f>T101*(1+$BE$59)</f>
        <v>222.75000000000003</v>
      </c>
      <c r="V101" s="160">
        <f>W101*(1-$BE$59)</f>
        <v>171</v>
      </c>
      <c r="W101" s="149">
        <f>T101-12.5</f>
        <v>190</v>
      </c>
      <c r="X101" s="150">
        <f>W101*(1+$BE$59)</f>
        <v>209.00000000000003</v>
      </c>
      <c r="Y101" s="182"/>
      <c r="Z101" s="183"/>
      <c r="AB101" s="902"/>
      <c r="AC101"/>
      <c r="AD101" s="844"/>
      <c r="AE101" s="796"/>
      <c r="AF101" s="618" t="s">
        <v>23</v>
      </c>
      <c r="AG101" s="58" t="s">
        <v>427</v>
      </c>
      <c r="AH101" s="160">
        <f>AI101*(1-$BE$59)</f>
        <v>285.75</v>
      </c>
      <c r="AI101" s="149">
        <f>AX59-12.5</f>
        <v>317.5</v>
      </c>
      <c r="AJ101" s="150">
        <f>AI101*(1+$BE$59)</f>
        <v>349.25</v>
      </c>
      <c r="AK101" s="160">
        <f>AL101*(1-$BE$59)</f>
        <v>274.5</v>
      </c>
      <c r="AL101" s="149">
        <f>AI101-12.5</f>
        <v>305</v>
      </c>
      <c r="AM101" s="150">
        <f>AL101*(1+$BE$59)</f>
        <v>335.5</v>
      </c>
      <c r="AN101" s="160">
        <f>AO101*(1-$BE$59)</f>
        <v>263.25</v>
      </c>
      <c r="AO101" s="149">
        <f>AL101-12.5</f>
        <v>292.5</v>
      </c>
      <c r="AP101" s="150">
        <f>AO101*(1+$BE$59)</f>
        <v>321.75</v>
      </c>
      <c r="AQ101" s="160">
        <f>AR101*(1-$BE$59)</f>
        <v>252</v>
      </c>
      <c r="AR101" s="149">
        <f>AO101-12.5</f>
        <v>280</v>
      </c>
      <c r="AS101" s="150">
        <f>AR101*(1+$BE$59)</f>
        <v>308</v>
      </c>
      <c r="AT101" s="160">
        <f>AU101*(1-$BE$59)</f>
        <v>240.75</v>
      </c>
      <c r="AU101" s="149">
        <f>AR101-12.5</f>
        <v>267.5</v>
      </c>
      <c r="AV101" s="150">
        <f>AU101*(1+$BE$59)</f>
        <v>294.25</v>
      </c>
      <c r="AW101" s="160">
        <f>AX101*(1-$BE$59)</f>
        <v>229.5</v>
      </c>
      <c r="AX101" s="149">
        <f>AU101-12.5</f>
        <v>255</v>
      </c>
      <c r="AY101" s="150">
        <f>AX101*(1+$BE$59)</f>
        <v>280.5</v>
      </c>
      <c r="AZ101" s="182"/>
      <c r="BA101" s="183"/>
    </row>
    <row r="102" spans="1:56" ht="18.600000000000001" customHeight="1" x14ac:dyDescent="0.2">
      <c r="A102" s="902"/>
      <c r="B102"/>
      <c r="C102" s="844"/>
      <c r="D102" s="796"/>
      <c r="E102" s="618" t="s">
        <v>24</v>
      </c>
      <c r="F102" s="58" t="s">
        <v>428</v>
      </c>
      <c r="G102" s="160">
        <f>H102*(1-$BE$59)</f>
        <v>391.5</v>
      </c>
      <c r="H102" s="149">
        <f>W60-15</f>
        <v>435</v>
      </c>
      <c r="I102" s="150">
        <f>H102*(1+$BE$59)</f>
        <v>478.50000000000006</v>
      </c>
      <c r="J102" s="160">
        <f>K102*(1-$BE$59)</f>
        <v>378</v>
      </c>
      <c r="K102" s="149">
        <f>H102-15</f>
        <v>420</v>
      </c>
      <c r="L102" s="150">
        <f>K102*(1+$BE$59)</f>
        <v>462.00000000000006</v>
      </c>
      <c r="M102" s="160">
        <f>N102*(1-$BE$59)</f>
        <v>364.5</v>
      </c>
      <c r="N102" s="149">
        <f>K102-15</f>
        <v>405</v>
      </c>
      <c r="O102" s="150">
        <f>N102*(1+$BE$59)</f>
        <v>445.50000000000006</v>
      </c>
      <c r="P102" s="160">
        <f>Q102*(1-$BE$59)</f>
        <v>351</v>
      </c>
      <c r="Q102" s="149">
        <f>N102-15</f>
        <v>390</v>
      </c>
      <c r="R102" s="150">
        <f>Q102*(1+$BE$59)</f>
        <v>429.00000000000006</v>
      </c>
      <c r="S102" s="160">
        <f>T102*(1-$BE$59)</f>
        <v>337.5</v>
      </c>
      <c r="T102" s="149">
        <f>Q102-15</f>
        <v>375</v>
      </c>
      <c r="U102" s="150">
        <f>T102*(1+$BE$59)</f>
        <v>412.50000000000006</v>
      </c>
      <c r="V102" s="160">
        <f>W102*(1-$BE$59)</f>
        <v>324</v>
      </c>
      <c r="W102" s="149">
        <f>T102-15</f>
        <v>360</v>
      </c>
      <c r="X102" s="150">
        <f>W102*(1+$BE$59)</f>
        <v>396.00000000000006</v>
      </c>
      <c r="Y102" s="182"/>
      <c r="Z102" s="183"/>
      <c r="AB102" s="902"/>
      <c r="AC102"/>
      <c r="AD102" s="844"/>
      <c r="AE102" s="796"/>
      <c r="AF102" s="618" t="s">
        <v>24</v>
      </c>
      <c r="AG102" s="58" t="s">
        <v>428</v>
      </c>
      <c r="AH102" s="160">
        <f>AI102*(1-$BE$59)</f>
        <v>459</v>
      </c>
      <c r="AI102" s="149">
        <f>AX60-15</f>
        <v>510</v>
      </c>
      <c r="AJ102" s="150">
        <f>AI102*(1+$BE$59)</f>
        <v>561</v>
      </c>
      <c r="AK102" s="160">
        <f>AL102*(1-$BE$59)</f>
        <v>445.5</v>
      </c>
      <c r="AL102" s="149">
        <f>AI102-15</f>
        <v>495</v>
      </c>
      <c r="AM102" s="150">
        <f>AL102*(1+$BE$59)</f>
        <v>544.5</v>
      </c>
      <c r="AN102" s="160">
        <f>AO102*(1-$BE$59)</f>
        <v>432</v>
      </c>
      <c r="AO102" s="149">
        <f>AL102-15</f>
        <v>480</v>
      </c>
      <c r="AP102" s="150">
        <f>AO102*(1+$BE$59)</f>
        <v>528</v>
      </c>
      <c r="AQ102" s="160">
        <f>AR102*(1-$BE$59)</f>
        <v>418.5</v>
      </c>
      <c r="AR102" s="149">
        <f>AO102-15</f>
        <v>465</v>
      </c>
      <c r="AS102" s="150">
        <f>AR102*(1+$BE$59)</f>
        <v>511.50000000000006</v>
      </c>
      <c r="AT102" s="160">
        <f>AU102*(1-$BE$59)</f>
        <v>405</v>
      </c>
      <c r="AU102" s="149">
        <f>AR102-15</f>
        <v>450</v>
      </c>
      <c r="AV102" s="150">
        <f>AU102*(1+$BE$59)</f>
        <v>495.00000000000006</v>
      </c>
      <c r="AW102" s="160">
        <f>AX102*(1-$BE$59)</f>
        <v>391.5</v>
      </c>
      <c r="AX102" s="149">
        <f>AU102-15</f>
        <v>435</v>
      </c>
      <c r="AY102" s="150">
        <f>AX102*(1+$BE$59)</f>
        <v>478.50000000000006</v>
      </c>
      <c r="AZ102" s="182"/>
      <c r="BA102" s="183"/>
    </row>
    <row r="103" spans="1:56" ht="18.600000000000001" customHeight="1" x14ac:dyDescent="0.2">
      <c r="A103" s="902"/>
      <c r="B103"/>
      <c r="C103" s="844"/>
      <c r="D103" s="796"/>
      <c r="E103" s="618" t="s">
        <v>25</v>
      </c>
      <c r="F103" s="58" t="s">
        <v>429</v>
      </c>
      <c r="G103" s="160">
        <f>H103*(1-$BE$59)</f>
        <v>324</v>
      </c>
      <c r="H103" s="149">
        <f>W61-15</f>
        <v>360</v>
      </c>
      <c r="I103" s="150">
        <f>H103*(1+$BE$59)</f>
        <v>396.00000000000006</v>
      </c>
      <c r="J103" s="160">
        <f>K103*(1-$BE$59)</f>
        <v>310.5</v>
      </c>
      <c r="K103" s="149">
        <f>H103-15</f>
        <v>345</v>
      </c>
      <c r="L103" s="150">
        <f>K103*(1+$BE$59)</f>
        <v>379.50000000000006</v>
      </c>
      <c r="M103" s="160">
        <f>N103*(1-$BE$59)</f>
        <v>297</v>
      </c>
      <c r="N103" s="149">
        <f>K103-15</f>
        <v>330</v>
      </c>
      <c r="O103" s="150">
        <f>N103*(1+$BE$59)</f>
        <v>363.00000000000006</v>
      </c>
      <c r="P103" s="160">
        <f>Q103*(1-$BE$59)</f>
        <v>283.5</v>
      </c>
      <c r="Q103" s="149">
        <f>N103-15</f>
        <v>315</v>
      </c>
      <c r="R103" s="150">
        <f>Q103*(1+$BE$59)</f>
        <v>346.5</v>
      </c>
      <c r="S103" s="160">
        <f>T103*(1-$BE$59)</f>
        <v>270</v>
      </c>
      <c r="T103" s="149">
        <f>Q103-15</f>
        <v>300</v>
      </c>
      <c r="U103" s="150">
        <f>T103*(1+$BE$59)</f>
        <v>330</v>
      </c>
      <c r="V103" s="160">
        <f>W103*(1-$BE$59)</f>
        <v>256.5</v>
      </c>
      <c r="W103" s="149">
        <f>T103-15</f>
        <v>285</v>
      </c>
      <c r="X103" s="150">
        <f>W103*(1+$BE$59)</f>
        <v>313.5</v>
      </c>
      <c r="Y103" s="182"/>
      <c r="Z103" s="183"/>
      <c r="AB103" s="902"/>
      <c r="AC103"/>
      <c r="AD103" s="844"/>
      <c r="AE103" s="796"/>
      <c r="AF103" s="618" t="s">
        <v>25</v>
      </c>
      <c r="AG103" s="58" t="s">
        <v>429</v>
      </c>
      <c r="AH103" s="160">
        <f>AI103*(1-$BE$59)</f>
        <v>387</v>
      </c>
      <c r="AI103" s="149">
        <f>AX61-15</f>
        <v>430</v>
      </c>
      <c r="AJ103" s="150">
        <f>AI103*(1+$BE$59)</f>
        <v>473.00000000000006</v>
      </c>
      <c r="AK103" s="160">
        <f>AL103*(1-$BE$59)</f>
        <v>373.5</v>
      </c>
      <c r="AL103" s="149">
        <f>AI103-15</f>
        <v>415</v>
      </c>
      <c r="AM103" s="150">
        <f>AL103*(1+$BE$59)</f>
        <v>456.50000000000006</v>
      </c>
      <c r="AN103" s="160">
        <f>AO103*(1-$BE$59)</f>
        <v>360</v>
      </c>
      <c r="AO103" s="149">
        <f>AL103-15</f>
        <v>400</v>
      </c>
      <c r="AP103" s="150">
        <f>AO103*(1+$BE$59)</f>
        <v>440.00000000000006</v>
      </c>
      <c r="AQ103" s="160">
        <f>AR103*(1-$BE$59)</f>
        <v>346.5</v>
      </c>
      <c r="AR103" s="149">
        <f>AO103-15</f>
        <v>385</v>
      </c>
      <c r="AS103" s="150">
        <f>AR103*(1+$BE$59)</f>
        <v>423.50000000000006</v>
      </c>
      <c r="AT103" s="160">
        <f>AU103*(1-$BE$59)</f>
        <v>333</v>
      </c>
      <c r="AU103" s="149">
        <f>AR103-15</f>
        <v>370</v>
      </c>
      <c r="AV103" s="150">
        <f>AU103*(1+$BE$59)</f>
        <v>407.00000000000006</v>
      </c>
      <c r="AW103" s="160">
        <f>AX103*(1-$BE$59)</f>
        <v>319.5</v>
      </c>
      <c r="AX103" s="149">
        <f>AU103-15</f>
        <v>355</v>
      </c>
      <c r="AY103" s="150">
        <f>AX103*(1+$BE$59)</f>
        <v>390.50000000000006</v>
      </c>
      <c r="AZ103" s="182"/>
      <c r="BA103" s="183"/>
    </row>
    <row r="104" spans="1:56" ht="18.600000000000001" customHeight="1" thickBot="1" x14ac:dyDescent="0.25">
      <c r="A104" s="902"/>
      <c r="B104"/>
      <c r="C104" s="845"/>
      <c r="D104" s="797"/>
      <c r="E104" s="618" t="s">
        <v>44</v>
      </c>
      <c r="F104" s="163" t="s">
        <v>430</v>
      </c>
      <c r="G104" s="164">
        <f>H104*(1-$BE$59)</f>
        <v>328.5</v>
      </c>
      <c r="H104" s="165">
        <f>W62-15</f>
        <v>365</v>
      </c>
      <c r="I104" s="166">
        <f>H104*(1+$BE$59)</f>
        <v>401.50000000000006</v>
      </c>
      <c r="J104" s="164">
        <f>K104*(1-$BE$59)</f>
        <v>315</v>
      </c>
      <c r="K104" s="165">
        <f>H104-15</f>
        <v>350</v>
      </c>
      <c r="L104" s="166">
        <f>K104*(1+$BE$59)</f>
        <v>385.00000000000006</v>
      </c>
      <c r="M104" s="164">
        <f>N104*(1-$BE$59)</f>
        <v>301.5</v>
      </c>
      <c r="N104" s="165">
        <f>K104-15</f>
        <v>335</v>
      </c>
      <c r="O104" s="166">
        <f>N104*(1+$BE$59)</f>
        <v>368.50000000000006</v>
      </c>
      <c r="P104" s="164">
        <f>Q104*(1-$BE$59)</f>
        <v>288</v>
      </c>
      <c r="Q104" s="165">
        <f>N104-15</f>
        <v>320</v>
      </c>
      <c r="R104" s="166">
        <f>Q104*(1+$BE$59)</f>
        <v>352</v>
      </c>
      <c r="S104" s="164">
        <f>T104*(1-$BE$59)</f>
        <v>274.5</v>
      </c>
      <c r="T104" s="165">
        <f>Q104-15</f>
        <v>305</v>
      </c>
      <c r="U104" s="166">
        <f>T104*(1+$BE$59)</f>
        <v>335.5</v>
      </c>
      <c r="V104" s="164">
        <f>W104*(1-$BE$59)</f>
        <v>261</v>
      </c>
      <c r="W104" s="165">
        <f>T104-15</f>
        <v>290</v>
      </c>
      <c r="X104" s="166">
        <f>W104*(1+$BE$59)</f>
        <v>319</v>
      </c>
      <c r="Y104" s="186"/>
      <c r="Z104" s="187"/>
      <c r="AB104" s="902"/>
      <c r="AC104"/>
      <c r="AD104" s="845"/>
      <c r="AE104" s="797"/>
      <c r="AF104" s="618" t="s">
        <v>44</v>
      </c>
      <c r="AG104" s="163" t="s">
        <v>430</v>
      </c>
      <c r="AH104" s="164">
        <f>AI104*(1-$BE$59)</f>
        <v>391.5</v>
      </c>
      <c r="AI104" s="165">
        <f>AX62-15</f>
        <v>435</v>
      </c>
      <c r="AJ104" s="166">
        <f>AI104*(1+$BE$59)</f>
        <v>478.50000000000006</v>
      </c>
      <c r="AK104" s="164">
        <f>AL104*(1-$BE$59)</f>
        <v>378</v>
      </c>
      <c r="AL104" s="165">
        <f>AI104-15</f>
        <v>420</v>
      </c>
      <c r="AM104" s="166">
        <f>AL104*(1+$BE$59)</f>
        <v>462.00000000000006</v>
      </c>
      <c r="AN104" s="164">
        <f>AO104*(1-$BE$59)</f>
        <v>364.5</v>
      </c>
      <c r="AO104" s="165">
        <f>AL104-15</f>
        <v>405</v>
      </c>
      <c r="AP104" s="166">
        <f>AO104*(1+$BE$59)</f>
        <v>445.50000000000006</v>
      </c>
      <c r="AQ104" s="164">
        <f>AR104*(1-$BE$59)</f>
        <v>351</v>
      </c>
      <c r="AR104" s="165">
        <f>AO104-15</f>
        <v>390</v>
      </c>
      <c r="AS104" s="166">
        <f>AR104*(1+$BE$59)</f>
        <v>429.00000000000006</v>
      </c>
      <c r="AT104" s="164">
        <f>AU104*(1-$BE$59)</f>
        <v>337.5</v>
      </c>
      <c r="AU104" s="165">
        <f>AR104-15</f>
        <v>375</v>
      </c>
      <c r="AV104" s="166">
        <f>AU104*(1+$BE$59)</f>
        <v>412.50000000000006</v>
      </c>
      <c r="AW104" s="164">
        <f>AX104*(1-$BE$59)</f>
        <v>324</v>
      </c>
      <c r="AX104" s="165">
        <f>AU104-15</f>
        <v>360</v>
      </c>
      <c r="AY104" s="166">
        <f>AX104*(1+$BE$59)</f>
        <v>396.00000000000006</v>
      </c>
      <c r="AZ104" s="186"/>
      <c r="BA104" s="187"/>
    </row>
    <row r="105" spans="1:56" s="158" customFormat="1" ht="18.600000000000001" customHeight="1" x14ac:dyDescent="0.2">
      <c r="A105" s="902"/>
      <c r="C105" s="843">
        <v>2</v>
      </c>
      <c r="D105" s="795" t="s">
        <v>65</v>
      </c>
      <c r="E105" s="604" t="s">
        <v>16</v>
      </c>
      <c r="F105" s="522" t="s">
        <v>446</v>
      </c>
      <c r="G105" s="13">
        <f>'Erwachsene-DOSB 2020'!W28*$BC63</f>
        <v>11.1</v>
      </c>
      <c r="H105" s="12">
        <f>'Erwachsene-DOSB 2020'!X28*$BC63</f>
        <v>12.9</v>
      </c>
      <c r="I105" s="15">
        <f>'Erwachsene-DOSB 2020'!Y28*$BC63</f>
        <v>14.399999999999999</v>
      </c>
      <c r="J105" s="13">
        <f>'Erwachsene-DOSB 2020'!Z28*$BC63</f>
        <v>9.9</v>
      </c>
      <c r="K105" s="12">
        <f>'Erwachsene-DOSB 2020'!AA28*$BC63</f>
        <v>12</v>
      </c>
      <c r="L105" s="15">
        <f>'Erwachsene-DOSB 2020'!AB28*$BC63</f>
        <v>13.799999999999999</v>
      </c>
      <c r="M105" s="13">
        <f>'Erwachsene-DOSB 2020'!AC28*$BC63</f>
        <v>9.2999999999999989</v>
      </c>
      <c r="N105" s="12">
        <f>'Erwachsene-DOSB 2020'!AD28*$BC63</f>
        <v>11.4</v>
      </c>
      <c r="O105" s="15">
        <f>'Erwachsene-DOSB 2020'!AE28*$BC63</f>
        <v>13.2</v>
      </c>
      <c r="P105" s="13">
        <f>'Erwachsene-DOSB 2020'!AF28*$BC63</f>
        <v>8.6999999999999993</v>
      </c>
      <c r="Q105" s="12">
        <f>'Erwachsene-DOSB 2020'!AG28*$BC63</f>
        <v>10.799999999999999</v>
      </c>
      <c r="R105" s="15">
        <f>'Erwachsene-DOSB 2020'!AH28*$BC63</f>
        <v>12.6</v>
      </c>
      <c r="S105" s="13">
        <f>'Erwachsene-DOSB 2020'!AI28*$BC63</f>
        <v>8.1</v>
      </c>
      <c r="T105" s="12">
        <f>'Erwachsene-DOSB 2020'!AJ28*$BC63</f>
        <v>10.199999999999999</v>
      </c>
      <c r="U105" s="15">
        <f>'Erwachsene-DOSB 2020'!AK28*$BC63</f>
        <v>12</v>
      </c>
      <c r="V105" s="13">
        <f>'Erwachsene-DOSB 2020'!AL28*$BC63</f>
        <v>7.8</v>
      </c>
      <c r="W105" s="12">
        <f>'Erwachsene-DOSB 2020'!AM28*$BC63</f>
        <v>9.9</v>
      </c>
      <c r="X105" s="15">
        <f>'Erwachsene-DOSB 2020'!AN28*$BC63</f>
        <v>11.7</v>
      </c>
      <c r="Y105" s="180"/>
      <c r="Z105" s="181"/>
      <c r="AB105" s="902"/>
      <c r="AD105" s="843">
        <v>2</v>
      </c>
      <c r="AE105" s="795" t="s">
        <v>65</v>
      </c>
      <c r="AF105" s="601" t="s">
        <v>16</v>
      </c>
      <c r="AG105" s="522" t="s">
        <v>446</v>
      </c>
      <c r="AH105" s="6">
        <f>'Erwachsene-DOSB 2020'!W61*$BC63</f>
        <v>16.2</v>
      </c>
      <c r="AI105" s="7">
        <f>'Erwachsene-DOSB 2020'!X61*$BC63</f>
        <v>19.2</v>
      </c>
      <c r="AJ105" s="9">
        <f>'Erwachsene-DOSB 2020'!Y61*$BC63</f>
        <v>22.5</v>
      </c>
      <c r="AK105" s="6">
        <f>'Erwachsene-DOSB 2020'!Z61*$BC63</f>
        <v>15.299999999999999</v>
      </c>
      <c r="AL105" s="7">
        <f>'Erwachsene-DOSB 2020'!AA61*$BC63</f>
        <v>18.599999999999998</v>
      </c>
      <c r="AM105" s="9">
        <f>'Erwachsene-DOSB 2020'!AB61*$BC63</f>
        <v>21.9</v>
      </c>
      <c r="AN105" s="6">
        <f>'Erwachsene-DOSB 2020'!AC61*$BC63</f>
        <v>14.1</v>
      </c>
      <c r="AO105" s="7">
        <f>'Erwachsene-DOSB 2020'!AD61*$BC63</f>
        <v>17.399999999999999</v>
      </c>
      <c r="AP105" s="9">
        <f>'Erwachsene-DOSB 2020'!AE61*$BC63</f>
        <v>21</v>
      </c>
      <c r="AQ105" s="6">
        <f>'Erwachsene-DOSB 2020'!AF61*$BC63</f>
        <v>13.5</v>
      </c>
      <c r="AR105" s="7">
        <f>'Erwachsene-DOSB 2020'!AG61*$BC63</f>
        <v>16.8</v>
      </c>
      <c r="AS105" s="9">
        <f>'Erwachsene-DOSB 2020'!AH61*$BC63</f>
        <v>20.399999999999999</v>
      </c>
      <c r="AT105" s="6">
        <f>'Erwachsene-DOSB 2020'!AI61*$BC63</f>
        <v>12</v>
      </c>
      <c r="AU105" s="7">
        <f>'Erwachsene-DOSB 2020'!AJ61*$BC63</f>
        <v>15.299999999999999</v>
      </c>
      <c r="AV105" s="9">
        <f>'Erwachsene-DOSB 2020'!AK61*$BC63</f>
        <v>18.3</v>
      </c>
      <c r="AW105" s="6">
        <f>'Erwachsene-DOSB 2020'!AL61*$BC63</f>
        <v>11.1</v>
      </c>
      <c r="AX105" s="7">
        <f>'Erwachsene-DOSB 2020'!AM61*$BC63</f>
        <v>14.399999999999999</v>
      </c>
      <c r="AY105" s="9">
        <f>'Erwachsene-DOSB 2020'!AN61*$BC63</f>
        <v>17.399999999999999</v>
      </c>
      <c r="AZ105" s="180"/>
      <c r="BA105" s="181"/>
      <c r="BC105" s="153"/>
      <c r="BD105" s="83"/>
    </row>
    <row r="106" spans="1:56" ht="18.600000000000001" customHeight="1" x14ac:dyDescent="0.2">
      <c r="A106" s="902"/>
      <c r="B106"/>
      <c r="C106" s="845"/>
      <c r="D106" s="796"/>
      <c r="E106" s="1055" t="s">
        <v>17</v>
      </c>
      <c r="F106" s="793" t="s">
        <v>26</v>
      </c>
      <c r="G106" s="998" t="s">
        <v>96</v>
      </c>
      <c r="H106" s="891"/>
      <c r="I106" s="892"/>
      <c r="J106" s="998" t="s">
        <v>340</v>
      </c>
      <c r="K106" s="891"/>
      <c r="L106" s="891"/>
      <c r="M106" s="891"/>
      <c r="N106" s="891"/>
      <c r="O106" s="891"/>
      <c r="P106" s="891"/>
      <c r="Q106" s="891"/>
      <c r="R106" s="891"/>
      <c r="S106" s="891"/>
      <c r="T106" s="891"/>
      <c r="U106" s="891"/>
      <c r="V106" s="891"/>
      <c r="W106" s="891"/>
      <c r="X106" s="892"/>
      <c r="Y106" s="182"/>
      <c r="Z106" s="188"/>
      <c r="AB106" s="902"/>
      <c r="AC106"/>
      <c r="AD106" s="845"/>
      <c r="AE106" s="796"/>
      <c r="AF106" s="1055" t="s">
        <v>17</v>
      </c>
      <c r="AG106" s="793" t="s">
        <v>26</v>
      </c>
      <c r="AH106" s="998" t="s">
        <v>219</v>
      </c>
      <c r="AI106" s="891"/>
      <c r="AJ106" s="892"/>
      <c r="AK106" s="998" t="s">
        <v>96</v>
      </c>
      <c r="AL106" s="891"/>
      <c r="AM106" s="891"/>
      <c r="AN106" s="891"/>
      <c r="AO106" s="891"/>
      <c r="AP106" s="891"/>
      <c r="AQ106" s="891"/>
      <c r="AR106" s="891"/>
      <c r="AS106" s="891"/>
      <c r="AT106" s="891"/>
      <c r="AU106" s="891"/>
      <c r="AV106" s="891"/>
      <c r="AW106" s="891"/>
      <c r="AX106" s="891"/>
      <c r="AY106" s="892"/>
      <c r="AZ106" s="182"/>
      <c r="BA106" s="188"/>
    </row>
    <row r="107" spans="1:56" ht="18.600000000000001" customHeight="1" x14ac:dyDescent="0.2">
      <c r="A107" s="902"/>
      <c r="B107"/>
      <c r="C107" s="845"/>
      <c r="D107" s="796"/>
      <c r="E107" s="1056"/>
      <c r="F107" s="794"/>
      <c r="G107" s="284">
        <f>'Erwachsene-DOSB 2020'!W15*$BC$65</f>
        <v>3.4125000000000001</v>
      </c>
      <c r="H107" s="282">
        <f>'Erwachsene-DOSB 2020'!X15*$BC$65</f>
        <v>3.7375000000000003</v>
      </c>
      <c r="I107" s="283">
        <f>'Erwachsene-DOSB 2020'!Y15*$BC$65</f>
        <v>4.0625</v>
      </c>
      <c r="J107" s="59">
        <f>'Erwachsene-DOSB 2020'!Z15*$BC$65</f>
        <v>3.4125000000000001</v>
      </c>
      <c r="K107" s="12">
        <f>'Erwachsene-DOSB 2020'!AA15*$BC$65</f>
        <v>3.9000000000000004</v>
      </c>
      <c r="L107" s="15">
        <f>'Erwachsene-DOSB 2020'!AB15*$BC$65</f>
        <v>4.55</v>
      </c>
      <c r="M107" s="59">
        <f>'Erwachsene-DOSB 2020'!AC15*$BC$65</f>
        <v>3.25</v>
      </c>
      <c r="N107" s="12">
        <f>'Erwachsene-DOSB 2020'!AD15*$BC$65</f>
        <v>3.7375000000000003</v>
      </c>
      <c r="O107" s="15">
        <f>'Erwachsene-DOSB 2020'!AE15*$BC$65</f>
        <v>4.2250000000000005</v>
      </c>
      <c r="P107" s="59">
        <f>'Erwachsene-DOSB 2020'!AF15*$BC$65</f>
        <v>3.0874999999999999</v>
      </c>
      <c r="Q107" s="12">
        <f>'Erwachsene-DOSB 2020'!AG15*$BC$65</f>
        <v>3.5750000000000002</v>
      </c>
      <c r="R107" s="15">
        <f>'Erwachsene-DOSB 2020'!AH15*$BC$65</f>
        <v>4.0625</v>
      </c>
      <c r="S107" s="59">
        <f>'Erwachsene-DOSB 2020'!AI15*$BC$65</f>
        <v>2.9250000000000003</v>
      </c>
      <c r="T107" s="12">
        <f>'Erwachsene-DOSB 2020'!AJ15*$BC$65</f>
        <v>3.4125000000000001</v>
      </c>
      <c r="U107" s="15">
        <f>'Erwachsene-DOSB 2020'!AK15*$BC$65</f>
        <v>4.0625</v>
      </c>
      <c r="V107" s="59">
        <f>'Erwachsene-DOSB 2020'!AL15*$BC$65</f>
        <v>2.7625000000000002</v>
      </c>
      <c r="W107" s="12">
        <f>'Erwachsene-DOSB 2020'!AM15*$BC$65</f>
        <v>3.25</v>
      </c>
      <c r="X107" s="15">
        <f>'Erwachsene-DOSB 2020'!AN15*$BC$65</f>
        <v>3.9000000000000004</v>
      </c>
      <c r="Y107" s="182"/>
      <c r="Z107" s="188"/>
      <c r="AB107" s="902"/>
      <c r="AC107"/>
      <c r="AD107" s="845"/>
      <c r="AE107" s="796"/>
      <c r="AF107" s="1056"/>
      <c r="AG107" s="794"/>
      <c r="AH107" s="13">
        <f>'Erwachsene-DOSB 2020'!W48*$BC$65</f>
        <v>3.9000000000000004</v>
      </c>
      <c r="AI107" s="12">
        <f>'Erwachsene-DOSB 2020'!X48*$BC$65</f>
        <v>4.3875000000000002</v>
      </c>
      <c r="AJ107" s="15">
        <f>'Erwachsene-DOSB 2020'!Y48*$BC$65</f>
        <v>4.875</v>
      </c>
      <c r="AK107" s="59">
        <f>'Erwachsene-DOSB 2020'!Z48*$BC$65</f>
        <v>4.0625</v>
      </c>
      <c r="AL107" s="12">
        <f>'Erwachsene-DOSB 2020'!AA48*$BC$65</f>
        <v>4.55</v>
      </c>
      <c r="AM107" s="15">
        <f>'Erwachsene-DOSB 2020'!AB48*$BC$65</f>
        <v>5.2</v>
      </c>
      <c r="AN107" s="59">
        <f>'Erwachsene-DOSB 2020'!AC48*$BC$65+0.07</f>
        <v>3.97</v>
      </c>
      <c r="AO107" s="12">
        <f>'Erwachsene-DOSB 2020'!AD48*$BC$65+0.1</f>
        <v>4.4874999999999998</v>
      </c>
      <c r="AP107" s="15">
        <f>'Erwachsene-DOSB 2020'!AE48*$BC$65+0.17</f>
        <v>5.0449999999999999</v>
      </c>
      <c r="AQ107" s="134">
        <f>'Erwachsene-DOSB 2020'!AF48*$BC$65</f>
        <v>3.9000000000000004</v>
      </c>
      <c r="AR107" s="132">
        <f>'Erwachsene-DOSB 2020'!AG48*$BC$65-0.1</f>
        <v>4.45</v>
      </c>
      <c r="AS107" s="133">
        <f>'Erwachsene-DOSB 2020'!AH48*$BC$65-0.29</f>
        <v>4.91</v>
      </c>
      <c r="AT107" s="134">
        <f>'Erwachsene-DOSB 2020'!AI48*$BC$65</f>
        <v>3.7375000000000003</v>
      </c>
      <c r="AU107" s="132">
        <f>'Erwachsene-DOSB 2020'!AJ48*$BC$65</f>
        <v>4.3875000000000002</v>
      </c>
      <c r="AV107" s="287">
        <f>'Erwachsene-DOSB 2020'!AK48*$BC$65</f>
        <v>4.875</v>
      </c>
      <c r="AW107" s="288">
        <f>'Erwachsene-DOSB 2020'!AL48*$BC$65-0.3</f>
        <v>3.6000000000000005</v>
      </c>
      <c r="AX107" s="286">
        <f>'Erwachsene-DOSB 2020'!AM48*$BC$65-0.11</f>
        <v>4.2774999999999999</v>
      </c>
      <c r="AY107" s="287">
        <f>'Erwachsene-DOSB 2020'!AN48*$BC$65-0.36</f>
        <v>4.6775000000000002</v>
      </c>
      <c r="AZ107" s="182"/>
      <c r="BA107" s="188"/>
    </row>
    <row r="108" spans="1:56" ht="18.600000000000001" customHeight="1" x14ac:dyDescent="0.2">
      <c r="A108" s="902"/>
      <c r="B108"/>
      <c r="C108" s="845"/>
      <c r="D108" s="796"/>
      <c r="E108" s="3" t="s">
        <v>21</v>
      </c>
      <c r="F108" s="161" t="s">
        <v>27</v>
      </c>
      <c r="G108" s="284">
        <f t="shared" ref="G108:X108" si="6">G107*$BC$66</f>
        <v>5.8012499999999996</v>
      </c>
      <c r="H108" s="282">
        <f t="shared" si="6"/>
        <v>6.3537500000000007</v>
      </c>
      <c r="I108" s="283">
        <f t="shared" si="6"/>
        <v>6.90625</v>
      </c>
      <c r="J108" s="13">
        <f t="shared" si="6"/>
        <v>5.8012499999999996</v>
      </c>
      <c r="K108" s="12">
        <f t="shared" si="6"/>
        <v>6.6300000000000008</v>
      </c>
      <c r="L108" s="15">
        <f t="shared" si="6"/>
        <v>7.7349999999999994</v>
      </c>
      <c r="M108" s="13">
        <f t="shared" si="6"/>
        <v>5.5249999999999995</v>
      </c>
      <c r="N108" s="12">
        <f t="shared" si="6"/>
        <v>6.3537500000000007</v>
      </c>
      <c r="O108" s="15">
        <f t="shared" si="6"/>
        <v>7.182500000000001</v>
      </c>
      <c r="P108" s="13">
        <f t="shared" si="6"/>
        <v>5.2487499999999994</v>
      </c>
      <c r="Q108" s="12">
        <f t="shared" si="6"/>
        <v>6.0775000000000006</v>
      </c>
      <c r="R108" s="15">
        <f t="shared" si="6"/>
        <v>6.90625</v>
      </c>
      <c r="S108" s="13">
        <f t="shared" si="6"/>
        <v>4.9725000000000001</v>
      </c>
      <c r="T108" s="12">
        <f t="shared" si="6"/>
        <v>5.8012499999999996</v>
      </c>
      <c r="U108" s="15">
        <f t="shared" si="6"/>
        <v>6.90625</v>
      </c>
      <c r="V108" s="13">
        <f t="shared" si="6"/>
        <v>4.69625</v>
      </c>
      <c r="W108" s="12">
        <f t="shared" si="6"/>
        <v>5.5249999999999995</v>
      </c>
      <c r="X108" s="15">
        <f t="shared" si="6"/>
        <v>6.6300000000000008</v>
      </c>
      <c r="Y108" s="182"/>
      <c r="Z108" s="188"/>
      <c r="AB108" s="902"/>
      <c r="AC108"/>
      <c r="AD108" s="845"/>
      <c r="AE108" s="796"/>
      <c r="AF108" s="3" t="s">
        <v>21</v>
      </c>
      <c r="AG108" s="161" t="s">
        <v>27</v>
      </c>
      <c r="AH108" s="13">
        <f t="shared" ref="AH108:AY108" si="7">AH107*$BC$66</f>
        <v>6.6300000000000008</v>
      </c>
      <c r="AI108" s="12">
        <f t="shared" si="7"/>
        <v>7.4587500000000002</v>
      </c>
      <c r="AJ108" s="15">
        <f t="shared" si="7"/>
        <v>8.2874999999999996</v>
      </c>
      <c r="AK108" s="13">
        <f t="shared" si="7"/>
        <v>6.90625</v>
      </c>
      <c r="AL108" s="12">
        <f t="shared" si="7"/>
        <v>7.7349999999999994</v>
      </c>
      <c r="AM108" s="15">
        <f t="shared" si="7"/>
        <v>8.84</v>
      </c>
      <c r="AN108" s="13">
        <f t="shared" si="7"/>
        <v>6.7490000000000006</v>
      </c>
      <c r="AO108" s="12">
        <f t="shared" si="7"/>
        <v>7.6287499999999993</v>
      </c>
      <c r="AP108" s="15">
        <f t="shared" si="7"/>
        <v>8.5764999999999993</v>
      </c>
      <c r="AQ108" s="13">
        <f t="shared" si="7"/>
        <v>6.6300000000000008</v>
      </c>
      <c r="AR108" s="12">
        <f t="shared" si="7"/>
        <v>7.5650000000000004</v>
      </c>
      <c r="AS108" s="15">
        <f t="shared" si="7"/>
        <v>8.3469999999999995</v>
      </c>
      <c r="AT108" s="13">
        <f t="shared" si="7"/>
        <v>6.3537500000000007</v>
      </c>
      <c r="AU108" s="12">
        <f t="shared" si="7"/>
        <v>7.4587500000000002</v>
      </c>
      <c r="AV108" s="283">
        <f t="shared" si="7"/>
        <v>8.2874999999999996</v>
      </c>
      <c r="AW108" s="284">
        <f t="shared" si="7"/>
        <v>6.120000000000001</v>
      </c>
      <c r="AX108" s="282">
        <f t="shared" si="7"/>
        <v>7.2717499999999999</v>
      </c>
      <c r="AY108" s="283">
        <f t="shared" si="7"/>
        <v>7.9517500000000005</v>
      </c>
      <c r="AZ108" s="182"/>
      <c r="BA108" s="188"/>
    </row>
    <row r="109" spans="1:56" ht="18.600000000000001" customHeight="1" thickBot="1" x14ac:dyDescent="0.25">
      <c r="A109" s="902"/>
      <c r="B109"/>
      <c r="C109" s="845"/>
      <c r="D109" s="796"/>
      <c r="E109" s="3" t="s">
        <v>22</v>
      </c>
      <c r="F109" s="2" t="s">
        <v>92</v>
      </c>
      <c r="G109" s="13">
        <f>'Erwachsene-DOSB 2020'!W18*$BC$67</f>
        <v>0.66</v>
      </c>
      <c r="H109" s="12">
        <f>'Erwachsene-DOSB 2020'!X18*$BC$67</f>
        <v>0.81</v>
      </c>
      <c r="I109" s="15">
        <f>'Erwachsene-DOSB 2020'!Y18*$BC$67</f>
        <v>0.96</v>
      </c>
      <c r="J109" s="59">
        <f>'Erwachsene-DOSB 2020'!Z18*$BC$67</f>
        <v>0.6</v>
      </c>
      <c r="K109" s="680">
        <f>'Erwachsene-DOSB 2020'!AA18*$BC$67</f>
        <v>0.78</v>
      </c>
      <c r="L109" s="681">
        <f>'Erwachsene-DOSB 2020'!AB18*$BC$67</f>
        <v>0.92999999999999994</v>
      </c>
      <c r="M109" s="59">
        <f>'Erwachsene-DOSB 2020'!AC18*$BC$67</f>
        <v>0.56999999999999995</v>
      </c>
      <c r="N109" s="12">
        <f>'Erwachsene-DOSB 2020'!AD18*$BC$67</f>
        <v>0.72</v>
      </c>
      <c r="O109" s="15">
        <f>'Erwachsene-DOSB 2020'!AE18*$BC$67</f>
        <v>0.87</v>
      </c>
      <c r="P109" s="59">
        <f>'Erwachsene-DOSB 2020'!AF18*$BC$67</f>
        <v>0.56999999999999995</v>
      </c>
      <c r="Q109" s="12">
        <f>'Erwachsene-DOSB 2020'!AG18*$BC$67</f>
        <v>0.72</v>
      </c>
      <c r="R109" s="15">
        <f>'Erwachsene-DOSB 2020'!AH18*$BC$67</f>
        <v>0.87</v>
      </c>
      <c r="S109" s="59">
        <f>'Erwachsene-DOSB 2020'!AI18*$BC$67</f>
        <v>0.54</v>
      </c>
      <c r="T109" s="12">
        <f>'Erwachsene-DOSB 2020'!AJ18*$BC$67</f>
        <v>0.69</v>
      </c>
      <c r="U109" s="15">
        <f>'Erwachsene-DOSB 2020'!AK18*$BC$67</f>
        <v>0.84</v>
      </c>
      <c r="V109" s="59">
        <f>'Erwachsene-DOSB 2020'!AL18*$BC$67</f>
        <v>0.54</v>
      </c>
      <c r="W109" s="12">
        <f>'Erwachsene-DOSB 2020'!AM18*$BC$67</f>
        <v>0.69</v>
      </c>
      <c r="X109" s="15">
        <f>'Erwachsene-DOSB 2020'!AN18*$BC$67</f>
        <v>0.81</v>
      </c>
      <c r="Y109" s="186"/>
      <c r="Z109" s="187"/>
      <c r="AB109" s="902"/>
      <c r="AC109"/>
      <c r="AD109" s="845"/>
      <c r="AE109" s="796"/>
      <c r="AF109" s="3" t="s">
        <v>22</v>
      </c>
      <c r="AG109" s="2" t="s">
        <v>92</v>
      </c>
      <c r="AH109" s="13">
        <f>'Erwachsene-DOSB 2020'!W51*$BC$67</f>
        <v>0.87</v>
      </c>
      <c r="AI109" s="12">
        <f>'Erwachsene-DOSB 2020'!X51*$BC$67</f>
        <v>1.05</v>
      </c>
      <c r="AJ109" s="15">
        <f>'Erwachsene-DOSB 2020'!Y51*$BC$67</f>
        <v>1.2299999999999998</v>
      </c>
      <c r="AK109" s="679">
        <f>'Erwachsene-DOSB 2020'!Z51*$BC$67</f>
        <v>0.84</v>
      </c>
      <c r="AL109" s="680">
        <f>'Erwachsene-DOSB 2020'!AA51*$BC$67</f>
        <v>1.02</v>
      </c>
      <c r="AM109" s="681">
        <f>'Erwachsene-DOSB 2020'!AB51*$BC$67</f>
        <v>1.2</v>
      </c>
      <c r="AN109" s="679">
        <f>'Erwachsene-DOSB 2020'!AC51*$BC$67</f>
        <v>0.81</v>
      </c>
      <c r="AO109" s="680">
        <f>'Erwachsene-DOSB 2020'!AD51*$BC$67</f>
        <v>0.98999999999999988</v>
      </c>
      <c r="AP109" s="681">
        <f>'Erwachsene-DOSB 2020'!AE51*$BC$67</f>
        <v>1.17</v>
      </c>
      <c r="AQ109" s="59">
        <f>'Erwachsene-DOSB 2020'!AF51*$BC$67</f>
        <v>0.78</v>
      </c>
      <c r="AR109" s="12">
        <f>'Erwachsene-DOSB 2020'!AG51*$BC$67</f>
        <v>0.96</v>
      </c>
      <c r="AS109" s="15">
        <f>'Erwachsene-DOSB 2020'!AH51*$BC$67</f>
        <v>1.1399999999999999</v>
      </c>
      <c r="AT109" s="59">
        <f>'Erwachsene-DOSB 2020'!AI51*$BC$67</f>
        <v>0.78</v>
      </c>
      <c r="AU109" s="12">
        <f>'Erwachsene-DOSB 2020'!AJ51*$BC$67</f>
        <v>0.96</v>
      </c>
      <c r="AV109" s="283">
        <f>'Erwachsene-DOSB 2020'!AK51*$BC$67</f>
        <v>1.1399999999999999</v>
      </c>
      <c r="AW109" s="281">
        <f>'Erwachsene-DOSB 2020'!AL51*$BC$67</f>
        <v>0.75</v>
      </c>
      <c r="AX109" s="282">
        <f>'Erwachsene-DOSB 2020'!AM51*$BC$67</f>
        <v>0.92999999999999994</v>
      </c>
      <c r="AY109" s="283">
        <f>'Erwachsene-DOSB 2020'!AN51*$BC$67</f>
        <v>1.1100000000000001</v>
      </c>
      <c r="AZ109" s="186"/>
      <c r="BA109" s="187"/>
    </row>
    <row r="110" spans="1:56" ht="18.600000000000001" customHeight="1" x14ac:dyDescent="0.2">
      <c r="A110" s="902"/>
      <c r="B110"/>
      <c r="C110" s="843">
        <v>3</v>
      </c>
      <c r="D110" s="795" t="s">
        <v>66</v>
      </c>
      <c r="E110" s="791" t="s">
        <v>16</v>
      </c>
      <c r="F110" s="822" t="s">
        <v>156</v>
      </c>
      <c r="G110" s="785" t="s">
        <v>194</v>
      </c>
      <c r="H110" s="786"/>
      <c r="I110" s="786"/>
      <c r="J110" s="786"/>
      <c r="K110" s="786"/>
      <c r="L110" s="786"/>
      <c r="M110" s="786"/>
      <c r="N110" s="786"/>
      <c r="O110" s="786"/>
      <c r="P110" s="786"/>
      <c r="Q110" s="786"/>
      <c r="R110" s="786"/>
      <c r="S110" s="786"/>
      <c r="T110" s="786"/>
      <c r="U110" s="786"/>
      <c r="V110" s="786"/>
      <c r="W110" s="786"/>
      <c r="X110" s="787"/>
      <c r="Y110" s="180"/>
      <c r="Z110" s="181"/>
      <c r="AB110" s="902"/>
      <c r="AC110"/>
      <c r="AD110" s="843">
        <v>3</v>
      </c>
      <c r="AE110" s="795" t="s">
        <v>66</v>
      </c>
      <c r="AF110" s="791" t="s">
        <v>16</v>
      </c>
      <c r="AG110" s="822" t="s">
        <v>156</v>
      </c>
      <c r="AH110" s="785" t="s">
        <v>194</v>
      </c>
      <c r="AI110" s="786"/>
      <c r="AJ110" s="786"/>
      <c r="AK110" s="786"/>
      <c r="AL110" s="786"/>
      <c r="AM110" s="786"/>
      <c r="AN110" s="786"/>
      <c r="AO110" s="786"/>
      <c r="AP110" s="786"/>
      <c r="AQ110" s="786"/>
      <c r="AR110" s="786"/>
      <c r="AS110" s="786"/>
      <c r="AT110" s="786"/>
      <c r="AU110" s="786"/>
      <c r="AV110" s="786"/>
      <c r="AW110" s="786"/>
      <c r="AX110" s="786"/>
      <c r="AY110" s="787"/>
      <c r="AZ110" s="180"/>
      <c r="BA110" s="181"/>
    </row>
    <row r="111" spans="1:56" ht="18.600000000000001" customHeight="1" x14ac:dyDescent="0.2">
      <c r="A111" s="902"/>
      <c r="B111"/>
      <c r="C111" s="845"/>
      <c r="D111" s="796"/>
      <c r="E111" s="1056"/>
      <c r="F111" s="794"/>
      <c r="G111" s="69">
        <f>'Erwachsene-DOSB 2020'!W21*$BC$69</f>
        <v>25.3</v>
      </c>
      <c r="H111" s="228">
        <f>'Erwachsene-DOSB 2020'!X21*$BC$69</f>
        <v>22.660000000000004</v>
      </c>
      <c r="I111" s="229">
        <f>'Erwachsene-DOSB 2020'!Y21*$BC$69</f>
        <v>20.02</v>
      </c>
      <c r="J111" s="230">
        <f>'Erwachsene-DOSB 2020'!Z21*$BC$69</f>
        <v>26.180000000000003</v>
      </c>
      <c r="K111" s="228">
        <f>'Erwachsene-DOSB 2020'!AA21*$BC$69</f>
        <v>23.54</v>
      </c>
      <c r="L111" s="229">
        <f>'Erwachsene-DOSB 2020'!AB21*$BC$69</f>
        <v>20.900000000000002</v>
      </c>
      <c r="M111" s="230">
        <f>'Erwachsene-DOSB 2020'!AC21*$BC$69</f>
        <v>27.280000000000005</v>
      </c>
      <c r="N111" s="228">
        <f>'Erwachsene-DOSB 2020'!AD21*$BC$69</f>
        <v>24.64</v>
      </c>
      <c r="O111" s="229">
        <f>'Erwachsene-DOSB 2020'!AE21*$BC$69</f>
        <v>21.78</v>
      </c>
      <c r="P111" s="230">
        <f>'Erwachsene-DOSB 2020'!AF21*$BC$69</f>
        <v>27.720000000000002</v>
      </c>
      <c r="Q111" s="228">
        <f>'Erwachsene-DOSB 2020'!AG21*$BC$69</f>
        <v>25.080000000000002</v>
      </c>
      <c r="R111" s="229">
        <f>'Erwachsene-DOSB 2020'!AH21*$BC$69</f>
        <v>22.44</v>
      </c>
      <c r="S111" s="230">
        <f>'Erwachsene-DOSB 2020'!AI21*$BC$69</f>
        <v>28.160000000000004</v>
      </c>
      <c r="T111" s="228">
        <f>'Erwachsene-DOSB 2020'!AJ21*$BC$69</f>
        <v>25.52</v>
      </c>
      <c r="U111" s="229">
        <f>'Erwachsene-DOSB 2020'!AK21*$BC$69</f>
        <v>22.880000000000003</v>
      </c>
      <c r="V111" s="230">
        <f>'Erwachsene-DOSB 2020'!AL21*$BC$69</f>
        <v>28.6</v>
      </c>
      <c r="W111" s="228">
        <f>'Erwachsene-DOSB 2020'!AM21*$BC$69</f>
        <v>25.960000000000004</v>
      </c>
      <c r="X111" s="229">
        <f>'Erwachsene-DOSB 2020'!AN21*$BC$69</f>
        <v>23.32</v>
      </c>
      <c r="Y111" s="182"/>
      <c r="Z111" s="188"/>
      <c r="AB111" s="902"/>
      <c r="AC111"/>
      <c r="AD111" s="845"/>
      <c r="AE111" s="796"/>
      <c r="AF111" s="1056"/>
      <c r="AG111" s="794"/>
      <c r="AH111" s="69">
        <f>'Erwachsene-DOSB 2020'!W54*$BC$69</f>
        <v>22</v>
      </c>
      <c r="AI111" s="228">
        <f>'Erwachsene-DOSB 2020'!X54*$BC$69</f>
        <v>19.580000000000002</v>
      </c>
      <c r="AJ111" s="229">
        <f>'Erwachsene-DOSB 2020'!Y54*$BC$69</f>
        <v>17.380000000000003</v>
      </c>
      <c r="AK111" s="230">
        <f>'Erwachsene-DOSB 2020'!Z54*$BC$69</f>
        <v>22.660000000000004</v>
      </c>
      <c r="AL111" s="228">
        <f>'Erwachsene-DOSB 2020'!AA54*$BC$69</f>
        <v>20.02</v>
      </c>
      <c r="AM111" s="229">
        <f>'Erwachsene-DOSB 2020'!AB54*$BC$69</f>
        <v>18.04</v>
      </c>
      <c r="AN111" s="230">
        <f>'Erwachsene-DOSB 2020'!AC54*$BC$69</f>
        <v>23.1</v>
      </c>
      <c r="AO111" s="228">
        <f>'Erwachsene-DOSB 2020'!AD54*$BC$69</f>
        <v>20.680000000000003</v>
      </c>
      <c r="AP111" s="229">
        <f>'Erwachsene-DOSB 2020'!AE54*$BC$69</f>
        <v>18.700000000000003</v>
      </c>
      <c r="AQ111" s="230">
        <f>'Erwachsene-DOSB 2020'!AF54*$BC$69</f>
        <v>23.760000000000005</v>
      </c>
      <c r="AR111" s="228">
        <f>'Erwachsene-DOSB 2020'!AG54*$BC$69</f>
        <v>21.34</v>
      </c>
      <c r="AS111" s="229">
        <f>'Erwachsene-DOSB 2020'!AH54*$BC$69</f>
        <v>19.360000000000003</v>
      </c>
      <c r="AT111" s="230">
        <f>'Erwachsene-DOSB 2020'!AI54*$BC$69</f>
        <v>24.64</v>
      </c>
      <c r="AU111" s="228">
        <f>'Erwachsene-DOSB 2020'!AJ54*$BC$69</f>
        <v>22.44</v>
      </c>
      <c r="AV111" s="229">
        <f>'Erwachsene-DOSB 2020'!AK54*$BC$69</f>
        <v>20.02</v>
      </c>
      <c r="AW111" s="230">
        <f>'Erwachsene-DOSB 2020'!AL54*$BC$69</f>
        <v>25.740000000000002</v>
      </c>
      <c r="AX111" s="228">
        <f>'Erwachsene-DOSB 2020'!AM54*$BC$69</f>
        <v>23.54</v>
      </c>
      <c r="AY111" s="229">
        <f>'Erwachsene-DOSB 2020'!AN54*$BC$69</f>
        <v>21.12</v>
      </c>
      <c r="AZ111" s="182"/>
      <c r="BA111" s="188"/>
    </row>
    <row r="112" spans="1:56" ht="18.600000000000001" customHeight="1" x14ac:dyDescent="0.2">
      <c r="A112" s="902"/>
      <c r="B112"/>
      <c r="C112" s="845"/>
      <c r="D112" s="796"/>
      <c r="E112" s="3" t="s">
        <v>17</v>
      </c>
      <c r="F112" s="27" t="s">
        <v>158</v>
      </c>
      <c r="G112" s="69">
        <f>'Erwachsene-DOSB 2020'!W22*$BC$70</f>
        <v>70.400000000000006</v>
      </c>
      <c r="H112" s="228">
        <f>'Erwachsene-DOSB 2020'!X22*$BC$70</f>
        <v>56</v>
      </c>
      <c r="I112" s="229">
        <f>'Erwachsene-DOSB 2020'!Y22*$BC$70</f>
        <v>40</v>
      </c>
      <c r="J112" s="230">
        <f>'Erwachsene-DOSB 2020'!Z22*$BC$70</f>
        <v>76.800000000000011</v>
      </c>
      <c r="K112" s="228">
        <f>'Erwachsene-DOSB 2020'!AA22*$BC$70</f>
        <v>62.400000000000006</v>
      </c>
      <c r="L112" s="229">
        <f>'Erwachsene-DOSB 2020'!AB22*$BC$70</f>
        <v>44.800000000000004</v>
      </c>
      <c r="M112" s="230">
        <f>'Erwachsene-DOSB 2020'!AC22*$BC$70</f>
        <v>82.4</v>
      </c>
      <c r="N112" s="228">
        <f>'Erwachsene-DOSB 2020'!AD22*$BC$70</f>
        <v>68</v>
      </c>
      <c r="O112" s="229">
        <f>'Erwachsene-DOSB 2020'!AE22*$BC$70</f>
        <v>48.800000000000004</v>
      </c>
      <c r="P112" s="230">
        <f>'Erwachsene-DOSB 2020'!AF22*$BC$70</f>
        <v>87.2</v>
      </c>
      <c r="Q112" s="228">
        <f>'Erwachsene-DOSB 2020'!AG22*$BC$70</f>
        <v>71.2</v>
      </c>
      <c r="R112" s="229">
        <f>'Erwachsene-DOSB 2020'!AH22*$BC$70</f>
        <v>52</v>
      </c>
      <c r="S112" s="230">
        <f>'Erwachsene-DOSB 2020'!AI22*$BC$70</f>
        <v>90.4</v>
      </c>
      <c r="T112" s="228">
        <f>'Erwachsene-DOSB 2020'!AJ22*$BC$70</f>
        <v>74.400000000000006</v>
      </c>
      <c r="U112" s="229">
        <f>'Erwachsene-DOSB 2020'!AK22*$BC$70</f>
        <v>55.2</v>
      </c>
      <c r="V112" s="230">
        <f>'Erwachsene-DOSB 2020'!AL22*$BC$70</f>
        <v>94.4</v>
      </c>
      <c r="W112" s="228">
        <f>'Erwachsene-DOSB 2020'!AM22*$BC$70</f>
        <v>76.800000000000011</v>
      </c>
      <c r="X112" s="229">
        <f>'Erwachsene-DOSB 2020'!AN22*$BC$70</f>
        <v>57.6</v>
      </c>
      <c r="Y112" s="182"/>
      <c r="Z112" s="188"/>
      <c r="AB112" s="902"/>
      <c r="AC112"/>
      <c r="AD112" s="845"/>
      <c r="AE112" s="796"/>
      <c r="AF112" s="3" t="s">
        <v>17</v>
      </c>
      <c r="AG112" s="27" t="s">
        <v>158</v>
      </c>
      <c r="AH112" s="69">
        <f>'Erwachsene-DOSB 2020'!W55*$BC$70</f>
        <v>67.2</v>
      </c>
      <c r="AI112" s="228">
        <f>'Erwachsene-DOSB 2020'!X55*$BC$70</f>
        <v>52</v>
      </c>
      <c r="AJ112" s="229">
        <f>'Erwachsene-DOSB 2020'!Y55*$BC$70</f>
        <v>32.800000000000004</v>
      </c>
      <c r="AK112" s="230">
        <f>'Erwachsene-DOSB 2020'!Z55*$BC$70</f>
        <v>72</v>
      </c>
      <c r="AL112" s="228">
        <f>'Erwachsene-DOSB 2020'!AA55*$BC$70</f>
        <v>56</v>
      </c>
      <c r="AM112" s="229">
        <f>'Erwachsene-DOSB 2020'!AB55*$BC$70</f>
        <v>36.800000000000004</v>
      </c>
      <c r="AN112" s="230">
        <f>'Erwachsene-DOSB 2020'!AC55*$BC$70</f>
        <v>78.400000000000006</v>
      </c>
      <c r="AO112" s="228">
        <f>'Erwachsene-DOSB 2020'!AD55*$BC$70</f>
        <v>59.2</v>
      </c>
      <c r="AP112" s="229">
        <f>'Erwachsene-DOSB 2020'!AE55*$BC$70</f>
        <v>40</v>
      </c>
      <c r="AQ112" s="230">
        <f>'Erwachsene-DOSB 2020'!AF55*$BC$70</f>
        <v>81.600000000000009</v>
      </c>
      <c r="AR112" s="228">
        <f>'Erwachsene-DOSB 2020'!AG55*$BC$70</f>
        <v>62.400000000000006</v>
      </c>
      <c r="AS112" s="229">
        <f>'Erwachsene-DOSB 2020'!AH55*$BC$70</f>
        <v>43.2</v>
      </c>
      <c r="AT112" s="230">
        <f>'Erwachsene-DOSB 2020'!AI55*$BC$70</f>
        <v>84</v>
      </c>
      <c r="AU112" s="228">
        <f>'Erwachsene-DOSB 2020'!AJ55*$BC$70</f>
        <v>64.8</v>
      </c>
      <c r="AV112" s="229">
        <f>'Erwachsene-DOSB 2020'!AK55*$BC$70</f>
        <v>45.6</v>
      </c>
      <c r="AW112" s="230">
        <f>'Erwachsene-DOSB 2020'!AL55*$BC$70</f>
        <v>88</v>
      </c>
      <c r="AX112" s="228">
        <f>'Erwachsene-DOSB 2020'!AM55*$BC$70</f>
        <v>68.8</v>
      </c>
      <c r="AY112" s="229">
        <f>'Erwachsene-DOSB 2020'!AN55*$BC$70</f>
        <v>49.6</v>
      </c>
      <c r="AZ112" s="182"/>
      <c r="BA112" s="188"/>
    </row>
    <row r="113" spans="1:56" ht="18.600000000000001" customHeight="1" thickBot="1" x14ac:dyDescent="0.25">
      <c r="A113" s="902"/>
      <c r="B113"/>
      <c r="C113" s="845"/>
      <c r="D113" s="796"/>
      <c r="E113" s="3" t="s">
        <v>21</v>
      </c>
      <c r="F113" s="27" t="s">
        <v>157</v>
      </c>
      <c r="G113" s="234">
        <f>'Erwachsene-DOSB 2020'!W23*$BC$71</f>
        <v>45.75</v>
      </c>
      <c r="H113" s="231">
        <f>'Erwachsene-DOSB 2020'!X23*$BC$71</f>
        <v>40.5</v>
      </c>
      <c r="I113" s="232">
        <f>'Erwachsene-DOSB 2020'!Y23*$BC$71</f>
        <v>34.5</v>
      </c>
      <c r="J113" s="233">
        <f>'Erwachsene-DOSB 2020'!Z23*$BC$71</f>
        <v>48</v>
      </c>
      <c r="K113" s="231">
        <f>'Erwachsene-DOSB 2020'!AA23*$BC$71</f>
        <v>42</v>
      </c>
      <c r="L113" s="232">
        <f>'Erwachsene-DOSB 2020'!AB23*$BC$71</f>
        <v>35.25</v>
      </c>
      <c r="M113" s="233">
        <f>'Erwachsene-DOSB 2020'!AC23*$BC$71</f>
        <v>50.25</v>
      </c>
      <c r="N113" s="231">
        <f>'Erwachsene-DOSB 2020'!AD23*$BC$71</f>
        <v>43.5</v>
      </c>
      <c r="O113" s="232">
        <f>'Erwachsene-DOSB 2020'!AE23*$BC$71</f>
        <v>36</v>
      </c>
      <c r="P113" s="233">
        <f>'Erwachsene-DOSB 2020'!AF23*$BC$71</f>
        <v>52.5</v>
      </c>
      <c r="Q113" s="231">
        <f>'Erwachsene-DOSB 2020'!AG23*$BC$71</f>
        <v>45</v>
      </c>
      <c r="R113" s="232">
        <f>'Erwachsene-DOSB 2020'!AH23*$BC$71</f>
        <v>37.5</v>
      </c>
      <c r="S113" s="233">
        <f>'Erwachsene-DOSB 2020'!AI23*$BC$71</f>
        <v>54</v>
      </c>
      <c r="T113" s="231">
        <f>'Erwachsene-DOSB 2020'!AJ23*$BC$71</f>
        <v>46.5</v>
      </c>
      <c r="U113" s="232">
        <f>'Erwachsene-DOSB 2020'!AK23*$BC$71</f>
        <v>38.25</v>
      </c>
      <c r="V113" s="233">
        <f>'Erwachsene-DOSB 2020'!AL23*$BC$71</f>
        <v>57</v>
      </c>
      <c r="W113" s="231">
        <f>'Erwachsene-DOSB 2020'!AM23*$BC$71</f>
        <v>48</v>
      </c>
      <c r="X113" s="232">
        <f>'Erwachsene-DOSB 2020'!AN23*$BC$71</f>
        <v>39.75</v>
      </c>
      <c r="Y113" s="186"/>
      <c r="Z113" s="187"/>
      <c r="AB113" s="902"/>
      <c r="AC113"/>
      <c r="AD113" s="845"/>
      <c r="AE113" s="796"/>
      <c r="AF113" s="3" t="s">
        <v>21</v>
      </c>
      <c r="AG113" s="27" t="s">
        <v>157</v>
      </c>
      <c r="AH113" s="234">
        <f>'Erwachsene-DOSB 2020'!W56*$BC$71</f>
        <v>42.75</v>
      </c>
      <c r="AI113" s="231">
        <f>'Erwachsene-DOSB 2020'!X56*$BC$71</f>
        <v>34.5</v>
      </c>
      <c r="AJ113" s="232">
        <f>'Erwachsene-DOSB 2020'!Y56*$BC$71</f>
        <v>25.5</v>
      </c>
      <c r="AK113" s="233">
        <f>'Erwachsene-DOSB 2020'!Z56*$BC$71</f>
        <v>45</v>
      </c>
      <c r="AL113" s="231">
        <f>'Erwachsene-DOSB 2020'!AA56*$BC$71</f>
        <v>36</v>
      </c>
      <c r="AM113" s="232">
        <f>'Erwachsene-DOSB 2020'!AB56*$BC$71</f>
        <v>27</v>
      </c>
      <c r="AN113" s="233">
        <f>'Erwachsene-DOSB 2020'!AC56*$BC$71</f>
        <v>48</v>
      </c>
      <c r="AO113" s="231">
        <f>'Erwachsene-DOSB 2020'!AD56*$BC$71</f>
        <v>37.5</v>
      </c>
      <c r="AP113" s="232">
        <f>'Erwachsene-DOSB 2020'!AE56*$BC$71</f>
        <v>27.75</v>
      </c>
      <c r="AQ113" s="233">
        <f>'Erwachsene-DOSB 2020'!AF56*$BC$71</f>
        <v>50.25</v>
      </c>
      <c r="AR113" s="231">
        <f>'Erwachsene-DOSB 2020'!AG56*$BC$71</f>
        <v>39</v>
      </c>
      <c r="AS113" s="232">
        <f>'Erwachsene-DOSB 2020'!AH56*$BC$71</f>
        <v>28.5</v>
      </c>
      <c r="AT113" s="233">
        <f>'Erwachsene-DOSB 2020'!AI56*$BC$71</f>
        <v>52.5</v>
      </c>
      <c r="AU113" s="231">
        <f>'Erwachsene-DOSB 2020'!AJ56*$BC$71</f>
        <v>40.5</v>
      </c>
      <c r="AV113" s="232">
        <f>'Erwachsene-DOSB 2020'!AK56*$BC$71</f>
        <v>29.25</v>
      </c>
      <c r="AW113" s="233">
        <f>'Erwachsene-DOSB 2020'!AL56*$BC$71</f>
        <v>54</v>
      </c>
      <c r="AX113" s="231">
        <f>'Erwachsene-DOSB 2020'!AM56*$BC$71</f>
        <v>42.75</v>
      </c>
      <c r="AY113" s="232">
        <f>'Erwachsene-DOSB 2020'!AN56*$BC$71</f>
        <v>30</v>
      </c>
      <c r="AZ113" s="186"/>
      <c r="BA113" s="187"/>
    </row>
    <row r="114" spans="1:56" ht="18.600000000000001" customHeight="1" x14ac:dyDescent="0.2">
      <c r="A114" s="902"/>
      <c r="B114"/>
      <c r="C114" s="843">
        <v>4</v>
      </c>
      <c r="D114" s="795" t="s">
        <v>67</v>
      </c>
      <c r="E114" s="601" t="s">
        <v>16</v>
      </c>
      <c r="F114" s="22" t="s">
        <v>20</v>
      </c>
      <c r="G114" s="141">
        <f>'Erwachsene-DOSB 2020'!W25*$BC$72</f>
        <v>0.54</v>
      </c>
      <c r="H114" s="132">
        <f>'Erwachsene-DOSB 2020'!X25*$BC$72</f>
        <v>0.6</v>
      </c>
      <c r="I114" s="133">
        <f>'Erwachsene-DOSB 2020'!Y25*$BC$72</f>
        <v>0.66</v>
      </c>
      <c r="J114" s="134">
        <f>'Erwachsene-DOSB 2020'!Z25*$BC$72</f>
        <v>0.51</v>
      </c>
      <c r="K114" s="132">
        <f>'Erwachsene-DOSB 2020'!AA25*$BC$72</f>
        <v>0.56999999999999995</v>
      </c>
      <c r="L114" s="133">
        <f>'Erwachsene-DOSB 2020'!AB25*$BC$72</f>
        <v>0.63</v>
      </c>
      <c r="M114" s="134">
        <f>'Erwachsene-DOSB 2020'!AC25*$BC$72</f>
        <v>0.48</v>
      </c>
      <c r="N114" s="132">
        <f>'Erwachsene-DOSB 2020'!AD25*$BC$72</f>
        <v>0.54</v>
      </c>
      <c r="O114" s="133">
        <f>'Erwachsene-DOSB 2020'!AE25*$BC$72</f>
        <v>0.6</v>
      </c>
      <c r="P114" s="134">
        <f>'Erwachsene-DOSB 2020'!AF25*$BC$72</f>
        <v>0.44999999999999996</v>
      </c>
      <c r="Q114" s="132">
        <f>'Erwachsene-DOSB 2020'!AG25*$BC$72</f>
        <v>0.51</v>
      </c>
      <c r="R114" s="133">
        <f>'Erwachsene-DOSB 2020'!AH25*$BC$72</f>
        <v>0.56999999999999995</v>
      </c>
      <c r="S114" s="134">
        <f>'Erwachsene-DOSB 2020'!AI25*$BC$72</f>
        <v>0.44999999999999996</v>
      </c>
      <c r="T114" s="132">
        <f>'Erwachsene-DOSB 2020'!AJ25*$BC$72</f>
        <v>0.51</v>
      </c>
      <c r="U114" s="133">
        <f>'Erwachsene-DOSB 2020'!AK25*$BC$72</f>
        <v>0.56999999999999995</v>
      </c>
      <c r="V114" s="134">
        <f>'Erwachsene-DOSB 2020'!AL25*$BC$72</f>
        <v>0.42</v>
      </c>
      <c r="W114" s="132">
        <f>'Erwachsene-DOSB 2020'!AM25*$BC$72</f>
        <v>0.48</v>
      </c>
      <c r="X114" s="133">
        <f>'Erwachsene-DOSB 2020'!AN25*$BC$72</f>
        <v>0.54</v>
      </c>
      <c r="Y114" s="180"/>
      <c r="Z114" s="181"/>
      <c r="AB114" s="902"/>
      <c r="AC114"/>
      <c r="AD114" s="843">
        <v>4</v>
      </c>
      <c r="AE114" s="795" t="s">
        <v>67</v>
      </c>
      <c r="AF114" s="601" t="s">
        <v>16</v>
      </c>
      <c r="AG114" s="22" t="s">
        <v>20</v>
      </c>
      <c r="AH114" s="141">
        <f>'Erwachsene-DOSB 2020'!W58*$BC$72</f>
        <v>0.69</v>
      </c>
      <c r="AI114" s="132">
        <f>'Erwachsene-DOSB 2020'!X58*$BC$72</f>
        <v>0.75</v>
      </c>
      <c r="AJ114" s="133">
        <f>'Erwachsene-DOSB 2020'!Y58*$BC$72</f>
        <v>0.81</v>
      </c>
      <c r="AK114" s="134">
        <f>'Erwachsene-DOSB 2020'!Z58*$BC$72</f>
        <v>0.63</v>
      </c>
      <c r="AL114" s="132">
        <f>'Erwachsene-DOSB 2020'!AA58*$BC$72</f>
        <v>0.69</v>
      </c>
      <c r="AM114" s="133">
        <f>'Erwachsene-DOSB 2020'!AB58*$BC$72</f>
        <v>0.75</v>
      </c>
      <c r="AN114" s="134">
        <f>'Erwachsene-DOSB 2020'!AC58*$BC$72</f>
        <v>0.6</v>
      </c>
      <c r="AO114" s="132">
        <f>'Erwachsene-DOSB 2020'!AD58*$BC$72</f>
        <v>0.66</v>
      </c>
      <c r="AP114" s="133">
        <f>'Erwachsene-DOSB 2020'!AE58*$BC$72</f>
        <v>0.72</v>
      </c>
      <c r="AQ114" s="134">
        <f>'Erwachsene-DOSB 2020'!AF58*$BC$72</f>
        <v>0.56999999999999995</v>
      </c>
      <c r="AR114" s="132">
        <f>'Erwachsene-DOSB 2020'!AG58*$BC$72</f>
        <v>0.63</v>
      </c>
      <c r="AS114" s="133">
        <f>'Erwachsene-DOSB 2020'!AH58*$BC$72</f>
        <v>0.69</v>
      </c>
      <c r="AT114" s="134">
        <f>'Erwachsene-DOSB 2020'!AI58*$BC$72</f>
        <v>0.51</v>
      </c>
      <c r="AU114" s="132">
        <f>'Erwachsene-DOSB 2020'!AJ58*$BC$72</f>
        <v>0.6</v>
      </c>
      <c r="AV114" s="133">
        <f>'Erwachsene-DOSB 2020'!AK58*$BC$72</f>
        <v>0.66</v>
      </c>
      <c r="AW114" s="134">
        <f>'Erwachsene-DOSB 2020'!AL58*$BC$72</f>
        <v>0.48</v>
      </c>
      <c r="AX114" s="132">
        <f>'Erwachsene-DOSB 2020'!AM58*$BC$72</f>
        <v>0.56999999999999995</v>
      </c>
      <c r="AY114" s="133">
        <f>'Erwachsene-DOSB 2020'!AN58*$BC$72</f>
        <v>0.63</v>
      </c>
      <c r="AZ114" s="180"/>
      <c r="BA114" s="181"/>
    </row>
    <row r="115" spans="1:56" ht="18.600000000000001" customHeight="1" thickBot="1" x14ac:dyDescent="0.25">
      <c r="A115" s="902"/>
      <c r="B115"/>
      <c r="C115" s="845"/>
      <c r="D115" s="796"/>
      <c r="E115" s="3" t="s">
        <v>17</v>
      </c>
      <c r="F115" s="27" t="s">
        <v>163</v>
      </c>
      <c r="G115" s="13">
        <f>'Erwachsene-DOSB 2020'!W27*$BC$73</f>
        <v>1.68</v>
      </c>
      <c r="H115" s="12">
        <f>'Erwachsene-DOSB 2020'!X27*$BC$73</f>
        <v>1.92</v>
      </c>
      <c r="I115" s="15">
        <f>'Erwachsene-DOSB 2020'!Y27*$BC$73</f>
        <v>2.1</v>
      </c>
      <c r="J115" s="59">
        <f>'Erwachsene-DOSB 2020'!Z27*$BC$73</f>
        <v>1.56</v>
      </c>
      <c r="K115" s="12">
        <f>'Erwachsene-DOSB 2020'!AA27*$BC$73</f>
        <v>1.7999999999999998</v>
      </c>
      <c r="L115" s="15">
        <f>'Erwachsene-DOSB 2020'!AB27*$BC$73</f>
        <v>2.04</v>
      </c>
      <c r="M115" s="59">
        <f>'Erwachsene-DOSB 2020'!AC27*$BC$73</f>
        <v>1.5</v>
      </c>
      <c r="N115" s="12">
        <f>'Erwachsene-DOSB 2020'!AD27*$BC$73</f>
        <v>1.74</v>
      </c>
      <c r="O115" s="15">
        <f>'Erwachsene-DOSB 2020'!AE27*$BC$73</f>
        <v>1.9799999999999998</v>
      </c>
      <c r="P115" s="59">
        <f>'Erwachsene-DOSB 2020'!AF27*$BC$73</f>
        <v>1.44</v>
      </c>
      <c r="Q115" s="12">
        <f>'Erwachsene-DOSB 2020'!AG27*$BC$73</f>
        <v>1.68</v>
      </c>
      <c r="R115" s="15">
        <f>'Erwachsene-DOSB 2020'!AH27*$BC$73</f>
        <v>1.92</v>
      </c>
      <c r="S115" s="59">
        <f>'Erwachsene-DOSB 2020'!AI27*$BC$73</f>
        <v>1.38</v>
      </c>
      <c r="T115" s="12">
        <f>'Erwachsene-DOSB 2020'!AJ27*$BC$73</f>
        <v>1.62</v>
      </c>
      <c r="U115" s="15">
        <f>'Erwachsene-DOSB 2020'!AK27*$BC$73</f>
        <v>1.8599999999999999</v>
      </c>
      <c r="V115" s="59">
        <f>'Erwachsene-DOSB 2020'!AL27*$BC$73</f>
        <v>1.26</v>
      </c>
      <c r="W115" s="12">
        <f>'Erwachsene-DOSB 2020'!AM27*$BC$73</f>
        <v>1.5</v>
      </c>
      <c r="X115" s="15">
        <f>'Erwachsene-DOSB 2020'!AN27*$BC$73</f>
        <v>1.74</v>
      </c>
      <c r="Y115" s="182"/>
      <c r="Z115" s="188"/>
      <c r="AB115" s="902"/>
      <c r="AC115"/>
      <c r="AD115" s="845"/>
      <c r="AE115" s="796"/>
      <c r="AF115" s="3" t="s">
        <v>17</v>
      </c>
      <c r="AG115" s="27" t="s">
        <v>163</v>
      </c>
      <c r="AH115" s="13">
        <f>'Erwachsene-DOSB 2020'!W60*$BC$73</f>
        <v>2.2200000000000002</v>
      </c>
      <c r="AI115" s="12">
        <f>'Erwachsene-DOSB 2020'!X60*$BC$73</f>
        <v>2.4599999999999995</v>
      </c>
      <c r="AJ115" s="15">
        <f>'Erwachsene-DOSB 2020'!Y60*$BC$73</f>
        <v>2.6999999999999997</v>
      </c>
      <c r="AK115" s="59">
        <f>'Erwachsene-DOSB 2020'!Z60*$BC$73</f>
        <v>2.16</v>
      </c>
      <c r="AL115" s="12">
        <f>'Erwachsene-DOSB 2020'!AA60*$BC$73</f>
        <v>2.4</v>
      </c>
      <c r="AM115" s="15">
        <f>'Erwachsene-DOSB 2020'!AB60*$BC$73</f>
        <v>2.64</v>
      </c>
      <c r="AN115" s="59">
        <f>'Erwachsene-DOSB 2020'!AC60*$BC$73</f>
        <v>2.04</v>
      </c>
      <c r="AO115" s="12">
        <f>'Erwachsene-DOSB 2020'!AD60*$BC$73</f>
        <v>2.2799999999999998</v>
      </c>
      <c r="AP115" s="15">
        <f>'Erwachsene-DOSB 2020'!AE60*$BC$73</f>
        <v>2.52</v>
      </c>
      <c r="AQ115" s="59">
        <f>'Erwachsene-DOSB 2020'!AF60*$BC$73</f>
        <v>1.92</v>
      </c>
      <c r="AR115" s="12">
        <f>'Erwachsene-DOSB 2020'!AG60*$BC$73</f>
        <v>2.16</v>
      </c>
      <c r="AS115" s="15">
        <f>'Erwachsene-DOSB 2020'!AH60*$BC$73</f>
        <v>2.4</v>
      </c>
      <c r="AT115" s="59">
        <f>'Erwachsene-DOSB 2020'!AI60*$BC$73</f>
        <v>1.74</v>
      </c>
      <c r="AU115" s="12">
        <f>'Erwachsene-DOSB 2020'!AJ60*$BC$73</f>
        <v>1.9799999999999998</v>
      </c>
      <c r="AV115" s="15">
        <f>'Erwachsene-DOSB 2020'!AK60*$BC$73</f>
        <v>2.2200000000000002</v>
      </c>
      <c r="AW115" s="59">
        <f>'Erwachsene-DOSB 2020'!AL60*$BC$73</f>
        <v>1.62</v>
      </c>
      <c r="AX115" s="12">
        <f>'Erwachsene-DOSB 2020'!AM60*$BC$73</f>
        <v>1.8599999999999999</v>
      </c>
      <c r="AY115" s="740">
        <f>'Erwachsene-DOSB 2020'!AN60*$BC$73</f>
        <v>2.1</v>
      </c>
      <c r="AZ115" s="182"/>
      <c r="BA115" s="188"/>
    </row>
    <row r="116" spans="1:56" s="158" customFormat="1" ht="22.5" customHeight="1" x14ac:dyDescent="0.2">
      <c r="A116" s="902"/>
      <c r="C116" s="923"/>
      <c r="D116" s="796"/>
      <c r="E116" s="1058" t="s">
        <v>21</v>
      </c>
      <c r="F116" s="800" t="s">
        <v>159</v>
      </c>
      <c r="G116" s="995" t="s">
        <v>425</v>
      </c>
      <c r="H116" s="889"/>
      <c r="I116" s="889"/>
      <c r="J116" s="889"/>
      <c r="K116" s="889"/>
      <c r="L116" s="889"/>
      <c r="M116" s="889"/>
      <c r="N116" s="889"/>
      <c r="O116" s="889"/>
      <c r="P116" s="889"/>
      <c r="Q116" s="889"/>
      <c r="R116" s="889"/>
      <c r="S116" s="889"/>
      <c r="T116" s="889"/>
      <c r="U116" s="890"/>
      <c r="V116" s="889" t="s">
        <v>424</v>
      </c>
      <c r="W116" s="889"/>
      <c r="X116" s="890"/>
      <c r="Y116" s="180"/>
      <c r="Z116" s="181"/>
      <c r="AB116" s="902"/>
      <c r="AD116" s="923"/>
      <c r="AE116" s="796"/>
      <c r="AF116" s="1058" t="s">
        <v>21</v>
      </c>
      <c r="AG116" s="800" t="s">
        <v>159</v>
      </c>
      <c r="AH116" s="995" t="s">
        <v>425</v>
      </c>
      <c r="AI116" s="889"/>
      <c r="AJ116" s="889"/>
      <c r="AK116" s="889"/>
      <c r="AL116" s="889"/>
      <c r="AM116" s="889"/>
      <c r="AN116" s="889"/>
      <c r="AO116" s="889"/>
      <c r="AP116" s="889"/>
      <c r="AQ116" s="889"/>
      <c r="AR116" s="889"/>
      <c r="AS116" s="889"/>
      <c r="AT116" s="889"/>
      <c r="AU116" s="889"/>
      <c r="AV116" s="890"/>
      <c r="AW116" s="889" t="s">
        <v>424</v>
      </c>
      <c r="AX116" s="889"/>
      <c r="AY116" s="890"/>
      <c r="AZ116" s="180"/>
      <c r="BA116" s="181"/>
      <c r="BC116" s="153"/>
      <c r="BD116" s="83"/>
    </row>
    <row r="117" spans="1:56" s="158" customFormat="1" ht="22.5" customHeight="1" x14ac:dyDescent="0.2">
      <c r="A117" s="902"/>
      <c r="C117" s="923"/>
      <c r="D117" s="796"/>
      <c r="E117" s="1056"/>
      <c r="F117" s="794"/>
      <c r="G117" s="42">
        <v>10</v>
      </c>
      <c r="H117" s="43">
        <v>15</v>
      </c>
      <c r="I117" s="135">
        <v>20</v>
      </c>
      <c r="J117" s="42">
        <v>10</v>
      </c>
      <c r="K117" s="43">
        <v>15</v>
      </c>
      <c r="L117" s="135">
        <v>20</v>
      </c>
      <c r="M117" s="42">
        <v>10</v>
      </c>
      <c r="N117" s="43">
        <v>15</v>
      </c>
      <c r="O117" s="135">
        <v>20</v>
      </c>
      <c r="P117" s="42">
        <v>10</v>
      </c>
      <c r="Q117" s="43">
        <v>15</v>
      </c>
      <c r="R117" s="135">
        <v>20</v>
      </c>
      <c r="S117" s="42">
        <v>10</v>
      </c>
      <c r="T117" s="43">
        <v>15</v>
      </c>
      <c r="U117" s="135">
        <v>20</v>
      </c>
      <c r="V117" s="42">
        <v>10</v>
      </c>
      <c r="W117" s="43">
        <v>15</v>
      </c>
      <c r="X117" s="135">
        <v>20</v>
      </c>
      <c r="Y117" s="182"/>
      <c r="Z117" s="188"/>
      <c r="AB117" s="902"/>
      <c r="AD117" s="923"/>
      <c r="AE117" s="796"/>
      <c r="AF117" s="1056"/>
      <c r="AG117" s="794"/>
      <c r="AH117" s="42">
        <v>10</v>
      </c>
      <c r="AI117" s="43">
        <v>15</v>
      </c>
      <c r="AJ117" s="135">
        <v>20</v>
      </c>
      <c r="AK117" s="42">
        <v>10</v>
      </c>
      <c r="AL117" s="43">
        <v>15</v>
      </c>
      <c r="AM117" s="135">
        <v>20</v>
      </c>
      <c r="AN117" s="42">
        <v>10</v>
      </c>
      <c r="AO117" s="43">
        <v>15</v>
      </c>
      <c r="AP117" s="135">
        <v>20</v>
      </c>
      <c r="AQ117" s="42">
        <v>10</v>
      </c>
      <c r="AR117" s="43">
        <v>15</v>
      </c>
      <c r="AS117" s="135">
        <v>20</v>
      </c>
      <c r="AT117" s="42">
        <v>10</v>
      </c>
      <c r="AU117" s="43">
        <v>15</v>
      </c>
      <c r="AV117" s="135">
        <v>20</v>
      </c>
      <c r="AW117" s="42">
        <v>10</v>
      </c>
      <c r="AX117" s="43">
        <v>15</v>
      </c>
      <c r="AY117" s="135">
        <v>20</v>
      </c>
      <c r="AZ117" s="182"/>
      <c r="BA117" s="188"/>
      <c r="BC117" s="153"/>
      <c r="BD117" s="83"/>
    </row>
    <row r="118" spans="1:56" s="158" customFormat="1" ht="21.2" customHeight="1" thickBot="1" x14ac:dyDescent="0.25">
      <c r="A118" s="902"/>
      <c r="C118" s="923"/>
      <c r="D118" s="796"/>
      <c r="E118" s="199" t="s">
        <v>22</v>
      </c>
      <c r="F118" s="16" t="s">
        <v>432</v>
      </c>
      <c r="G118" s="563" t="s">
        <v>433</v>
      </c>
      <c r="H118" s="199" t="s">
        <v>434</v>
      </c>
      <c r="I118" s="200" t="s">
        <v>435</v>
      </c>
      <c r="J118" s="563" t="s">
        <v>433</v>
      </c>
      <c r="K118" s="199" t="s">
        <v>434</v>
      </c>
      <c r="L118" s="200" t="s">
        <v>435</v>
      </c>
      <c r="M118" s="563" t="s">
        <v>433</v>
      </c>
      <c r="N118" s="199" t="s">
        <v>434</v>
      </c>
      <c r="O118" s="200" t="s">
        <v>435</v>
      </c>
      <c r="P118" s="563" t="s">
        <v>433</v>
      </c>
      <c r="Q118" s="199" t="s">
        <v>434</v>
      </c>
      <c r="R118" s="200" t="s">
        <v>435</v>
      </c>
      <c r="S118" s="563"/>
      <c r="T118" s="199"/>
      <c r="U118" s="200"/>
      <c r="V118" s="563"/>
      <c r="W118" s="199"/>
      <c r="X118" s="200"/>
      <c r="Y118" s="186"/>
      <c r="Z118" s="187"/>
      <c r="AB118" s="902"/>
      <c r="AD118" s="923"/>
      <c r="AE118" s="796"/>
      <c r="AF118" s="191" t="s">
        <v>22</v>
      </c>
      <c r="AG118" s="159" t="s">
        <v>432</v>
      </c>
      <c r="AH118" s="11" t="s">
        <v>433</v>
      </c>
      <c r="AI118" s="3" t="s">
        <v>434</v>
      </c>
      <c r="AJ118" s="4" t="s">
        <v>435</v>
      </c>
      <c r="AK118" s="11" t="s">
        <v>433</v>
      </c>
      <c r="AL118" s="3" t="s">
        <v>434</v>
      </c>
      <c r="AM118" s="4" t="s">
        <v>435</v>
      </c>
      <c r="AN118" s="11" t="s">
        <v>433</v>
      </c>
      <c r="AO118" s="3" t="s">
        <v>434</v>
      </c>
      <c r="AP118" s="4" t="s">
        <v>435</v>
      </c>
      <c r="AQ118" s="11" t="s">
        <v>433</v>
      </c>
      <c r="AR118" s="3" t="s">
        <v>434</v>
      </c>
      <c r="AS118" s="4" t="s">
        <v>435</v>
      </c>
      <c r="AT118" s="11"/>
      <c r="AU118" s="3"/>
      <c r="AV118" s="4"/>
      <c r="AW118" s="11"/>
      <c r="AX118" s="3"/>
      <c r="AY118" s="4"/>
      <c r="AZ118" s="186"/>
      <c r="BA118" s="187"/>
      <c r="BC118" s="153"/>
      <c r="BD118" s="146"/>
    </row>
    <row r="119" spans="1:56" ht="18.75" thickBot="1" x14ac:dyDescent="0.3">
      <c r="A119" s="853" t="s">
        <v>495</v>
      </c>
      <c r="B119"/>
      <c r="C119" s="905" t="s">
        <v>51</v>
      </c>
      <c r="D119" s="906"/>
      <c r="E119" s="907"/>
      <c r="F119" s="907"/>
      <c r="G119" s="907" t="s">
        <v>616</v>
      </c>
      <c r="H119" s="907"/>
      <c r="I119" s="907"/>
      <c r="J119" s="907"/>
      <c r="K119" s="907"/>
      <c r="L119" s="907"/>
      <c r="M119" s="907"/>
      <c r="N119" s="907"/>
      <c r="O119" s="907"/>
      <c r="P119" s="907"/>
      <c r="Q119" s="907"/>
      <c r="R119" s="908" t="s">
        <v>52</v>
      </c>
      <c r="S119" s="908"/>
      <c r="T119" s="908"/>
      <c r="U119" s="908"/>
      <c r="V119" s="908"/>
      <c r="W119" s="908"/>
      <c r="X119" s="908"/>
      <c r="Y119" s="802" t="s">
        <v>53</v>
      </c>
      <c r="Z119" s="803"/>
      <c r="AB119" s="853" t="s">
        <v>495</v>
      </c>
      <c r="AC119"/>
      <c r="AD119" s="905" t="s">
        <v>51</v>
      </c>
      <c r="AE119" s="906"/>
      <c r="AF119" s="907"/>
      <c r="AG119" s="907"/>
      <c r="AH119" s="907" t="s">
        <v>616</v>
      </c>
      <c r="AI119" s="907"/>
      <c r="AJ119" s="907"/>
      <c r="AK119" s="907"/>
      <c r="AL119" s="907"/>
      <c r="AM119" s="907"/>
      <c r="AN119" s="907"/>
      <c r="AO119" s="907"/>
      <c r="AP119" s="907"/>
      <c r="AQ119" s="907"/>
      <c r="AR119" s="907"/>
      <c r="AS119" s="908" t="s">
        <v>52</v>
      </c>
      <c r="AT119" s="908"/>
      <c r="AU119" s="908"/>
      <c r="AV119" s="908"/>
      <c r="AW119" s="908"/>
      <c r="AX119" s="908"/>
      <c r="AY119" s="908"/>
      <c r="AZ119" s="802" t="s">
        <v>53</v>
      </c>
      <c r="BA119" s="803"/>
    </row>
    <row r="120" spans="1:56" ht="13.5" thickBot="1" x14ac:dyDescent="0.25">
      <c r="A120" s="853"/>
      <c r="B120"/>
      <c r="C120" s="914" t="s">
        <v>585</v>
      </c>
      <c r="D120" s="915"/>
      <c r="E120" s="915"/>
      <c r="F120" s="915"/>
      <c r="G120" s="915"/>
      <c r="H120" s="915"/>
      <c r="I120" s="916"/>
      <c r="J120" s="917" t="s">
        <v>68</v>
      </c>
      <c r="K120" s="918"/>
      <c r="L120" s="918"/>
      <c r="M120" s="918"/>
      <c r="N120" s="918"/>
      <c r="O120" s="918"/>
      <c r="P120" s="918"/>
      <c r="Q120" s="919"/>
      <c r="R120" s="920" t="s">
        <v>69</v>
      </c>
      <c r="S120" s="921"/>
      <c r="T120" s="921"/>
      <c r="U120" s="921"/>
      <c r="V120" s="921"/>
      <c r="W120" s="921"/>
      <c r="X120" s="922"/>
      <c r="Y120" s="75" t="s">
        <v>70</v>
      </c>
      <c r="Z120" s="76"/>
      <c r="AB120" s="853"/>
      <c r="AC120"/>
      <c r="AD120" s="914" t="s">
        <v>585</v>
      </c>
      <c r="AE120" s="915"/>
      <c r="AF120" s="915"/>
      <c r="AG120" s="915"/>
      <c r="AH120" s="915"/>
      <c r="AI120" s="915"/>
      <c r="AJ120" s="916"/>
      <c r="AK120" s="917" t="s">
        <v>68</v>
      </c>
      <c r="AL120" s="918"/>
      <c r="AM120" s="918"/>
      <c r="AN120" s="918"/>
      <c r="AO120" s="918"/>
      <c r="AP120" s="918"/>
      <c r="AQ120" s="918"/>
      <c r="AR120" s="919"/>
      <c r="AS120" s="920" t="s">
        <v>69</v>
      </c>
      <c r="AT120" s="921"/>
      <c r="AU120" s="921"/>
      <c r="AV120" s="921"/>
      <c r="AW120" s="921"/>
      <c r="AX120" s="921"/>
      <c r="AY120" s="922"/>
      <c r="AZ120" s="75" t="s">
        <v>70</v>
      </c>
      <c r="BA120" s="76"/>
    </row>
    <row r="121" spans="1:56" ht="15" customHeight="1" thickBot="1" x14ac:dyDescent="0.3">
      <c r="A121" s="853"/>
      <c r="B121" s="44"/>
      <c r="C121" s="909" t="s">
        <v>71</v>
      </c>
      <c r="D121" s="910"/>
      <c r="E121" s="910"/>
      <c r="F121" s="910"/>
      <c r="G121" s="910"/>
      <c r="H121" s="910"/>
      <c r="I121" s="77"/>
      <c r="J121" s="911"/>
      <c r="K121" s="912"/>
      <c r="L121" s="912"/>
      <c r="M121" s="912"/>
      <c r="N121" s="912"/>
      <c r="O121" s="912"/>
      <c r="P121" s="912"/>
      <c r="Q121" s="913"/>
      <c r="R121" s="898" t="s">
        <v>72</v>
      </c>
      <c r="S121" s="899"/>
      <c r="T121" s="810"/>
      <c r="U121" s="810"/>
      <c r="V121" s="810"/>
      <c r="W121" s="810"/>
      <c r="X121" s="811"/>
      <c r="Y121" s="75" t="s">
        <v>73</v>
      </c>
      <c r="Z121" s="78" t="s">
        <v>54</v>
      </c>
      <c r="AB121" s="853"/>
      <c r="AC121" s="44"/>
      <c r="AD121" s="909" t="s">
        <v>71</v>
      </c>
      <c r="AE121" s="910"/>
      <c r="AF121" s="910"/>
      <c r="AG121" s="910"/>
      <c r="AH121" s="910"/>
      <c r="AI121" s="910"/>
      <c r="AJ121" s="77"/>
      <c r="AK121" s="911"/>
      <c r="AL121" s="912"/>
      <c r="AM121" s="912"/>
      <c r="AN121" s="912"/>
      <c r="AO121" s="912"/>
      <c r="AP121" s="912"/>
      <c r="AQ121" s="912"/>
      <c r="AR121" s="913"/>
      <c r="AS121" s="898" t="s">
        <v>72</v>
      </c>
      <c r="AT121" s="899"/>
      <c r="AU121" s="810"/>
      <c r="AV121" s="810"/>
      <c r="AW121" s="810"/>
      <c r="AX121" s="810"/>
      <c r="AY121" s="811"/>
      <c r="AZ121" s="75" t="s">
        <v>73</v>
      </c>
      <c r="BA121" s="78" t="s">
        <v>54</v>
      </c>
    </row>
    <row r="122" spans="1:56" ht="13.5" thickBot="1" x14ac:dyDescent="0.25">
      <c r="A122" s="853"/>
      <c r="B122"/>
      <c r="C122" s="812" t="s">
        <v>74</v>
      </c>
      <c r="D122" s="813"/>
      <c r="E122" s="813"/>
      <c r="F122" s="813"/>
      <c r="G122" s="813"/>
      <c r="H122" s="813"/>
      <c r="I122" s="77"/>
      <c r="J122" s="807"/>
      <c r="K122" s="808"/>
      <c r="L122" s="808"/>
      <c r="M122" s="808"/>
      <c r="N122" s="808"/>
      <c r="O122" s="808"/>
      <c r="P122" s="808"/>
      <c r="Q122" s="809"/>
      <c r="R122" s="898" t="s">
        <v>75</v>
      </c>
      <c r="S122" s="899"/>
      <c r="T122" s="810"/>
      <c r="U122" s="810"/>
      <c r="V122" s="810"/>
      <c r="W122" s="810"/>
      <c r="X122" s="811"/>
      <c r="Y122" s="75" t="s">
        <v>76</v>
      </c>
      <c r="Z122" s="79"/>
      <c r="AB122" s="853"/>
      <c r="AC122"/>
      <c r="AD122" s="812" t="s">
        <v>74</v>
      </c>
      <c r="AE122" s="813"/>
      <c r="AF122" s="813"/>
      <c r="AG122" s="813"/>
      <c r="AH122" s="813"/>
      <c r="AI122" s="813"/>
      <c r="AJ122" s="77"/>
      <c r="AK122" s="807"/>
      <c r="AL122" s="808"/>
      <c r="AM122" s="808"/>
      <c r="AN122" s="808"/>
      <c r="AO122" s="808"/>
      <c r="AP122" s="808"/>
      <c r="AQ122" s="808"/>
      <c r="AR122" s="809"/>
      <c r="AS122" s="898" t="s">
        <v>75</v>
      </c>
      <c r="AT122" s="899"/>
      <c r="AU122" s="810"/>
      <c r="AV122" s="810"/>
      <c r="AW122" s="810"/>
      <c r="AX122" s="810"/>
      <c r="AY122" s="811"/>
      <c r="AZ122" s="75" t="s">
        <v>76</v>
      </c>
      <c r="BA122" s="79"/>
    </row>
    <row r="123" spans="1:56" ht="13.5" thickBot="1" x14ac:dyDescent="0.25">
      <c r="A123" s="853"/>
      <c r="B123"/>
      <c r="C123" s="812" t="s">
        <v>518</v>
      </c>
      <c r="D123" s="813"/>
      <c r="E123" s="813"/>
      <c r="F123" s="813"/>
      <c r="G123" s="813"/>
      <c r="H123" s="813"/>
      <c r="I123" s="77"/>
      <c r="J123" s="814"/>
      <c r="K123" s="815"/>
      <c r="L123" s="815"/>
      <c r="M123" s="815"/>
      <c r="N123" s="815"/>
      <c r="O123" s="815"/>
      <c r="P123" s="815"/>
      <c r="Q123" s="816"/>
      <c r="R123" s="898" t="s">
        <v>77</v>
      </c>
      <c r="S123" s="899"/>
      <c r="T123" s="810"/>
      <c r="U123" s="810"/>
      <c r="V123" s="810"/>
      <c r="W123" s="810"/>
      <c r="X123" s="811"/>
      <c r="Y123" s="75" t="s">
        <v>78</v>
      </c>
      <c r="Z123" s="79"/>
      <c r="AB123" s="853"/>
      <c r="AC123"/>
      <c r="AD123" s="812" t="s">
        <v>518</v>
      </c>
      <c r="AE123" s="813"/>
      <c r="AF123" s="813"/>
      <c r="AG123" s="813"/>
      <c r="AH123" s="813"/>
      <c r="AI123" s="813"/>
      <c r="AJ123" s="77"/>
      <c r="AK123" s="814"/>
      <c r="AL123" s="815"/>
      <c r="AM123" s="815"/>
      <c r="AN123" s="815"/>
      <c r="AO123" s="815"/>
      <c r="AP123" s="815"/>
      <c r="AQ123" s="815"/>
      <c r="AR123" s="816"/>
      <c r="AS123" s="898" t="s">
        <v>77</v>
      </c>
      <c r="AT123" s="899"/>
      <c r="AU123" s="810"/>
      <c r="AV123" s="810"/>
      <c r="AW123" s="810"/>
      <c r="AX123" s="810"/>
      <c r="AY123" s="811"/>
      <c r="AZ123" s="75" t="s">
        <v>78</v>
      </c>
      <c r="BA123" s="79"/>
    </row>
    <row r="124" spans="1:56" ht="13.5" thickBot="1" x14ac:dyDescent="0.25">
      <c r="A124" s="853"/>
      <c r="B124"/>
      <c r="C124" s="841" t="s">
        <v>586</v>
      </c>
      <c r="D124" s="813"/>
      <c r="E124" s="813"/>
      <c r="F124" s="813"/>
      <c r="G124" s="813"/>
      <c r="H124" s="813"/>
      <c r="I124" s="77"/>
      <c r="J124" s="80"/>
      <c r="K124" s="80"/>
      <c r="L124" s="80"/>
      <c r="M124" s="80"/>
      <c r="N124" s="80"/>
      <c r="O124" s="80"/>
      <c r="P124" s="80"/>
      <c r="Q124" s="80"/>
      <c r="R124" s="872" t="s">
        <v>79</v>
      </c>
      <c r="S124" s="873"/>
      <c r="T124" s="874"/>
      <c r="U124" s="874"/>
      <c r="V124" s="874"/>
      <c r="W124" s="874"/>
      <c r="X124" s="875"/>
      <c r="Y124" s="81"/>
      <c r="Z124" s="82"/>
      <c r="AB124" s="853"/>
      <c r="AC124"/>
      <c r="AD124" s="812" t="s">
        <v>586</v>
      </c>
      <c r="AE124" s="813"/>
      <c r="AF124" s="813"/>
      <c r="AG124" s="813"/>
      <c r="AH124" s="813"/>
      <c r="AI124" s="813"/>
      <c r="AJ124" s="77"/>
      <c r="AK124" s="80"/>
      <c r="AL124" s="80"/>
      <c r="AM124" s="80"/>
      <c r="AN124" s="80"/>
      <c r="AO124" s="80"/>
      <c r="AP124" s="80"/>
      <c r="AQ124" s="80"/>
      <c r="AR124" s="80"/>
      <c r="AS124" s="872" t="s">
        <v>79</v>
      </c>
      <c r="AT124" s="873"/>
      <c r="AU124" s="874"/>
      <c r="AV124" s="874"/>
      <c r="AW124" s="874"/>
      <c r="AX124" s="874"/>
      <c r="AY124" s="875"/>
      <c r="AZ124" s="81"/>
      <c r="BA124" s="82"/>
    </row>
    <row r="125" spans="1:56" ht="15" x14ac:dyDescent="0.2">
      <c r="A125" s="904">
        <f>A83+1</f>
        <v>80</v>
      </c>
      <c r="B125"/>
      <c r="C125" s="947" t="s">
        <v>587</v>
      </c>
      <c r="D125" s="948"/>
      <c r="E125" s="948"/>
      <c r="F125" s="948"/>
      <c r="G125" s="948"/>
      <c r="H125" s="949"/>
      <c r="I125" s="77"/>
      <c r="U125" s="45"/>
      <c r="W125" s="781" t="s">
        <v>667</v>
      </c>
      <c r="X125" s="781"/>
      <c r="Y125" s="781"/>
      <c r="Z125" s="781"/>
      <c r="AB125" s="904">
        <f>AB83+1</f>
        <v>83</v>
      </c>
      <c r="AC125"/>
      <c r="AD125" s="841" t="s">
        <v>587</v>
      </c>
      <c r="AE125" s="813"/>
      <c r="AF125" s="813"/>
      <c r="AG125" s="813"/>
      <c r="AH125" s="813"/>
      <c r="AI125" s="813"/>
      <c r="AJ125" s="77"/>
      <c r="AV125" s="45"/>
      <c r="AX125" s="781" t="s">
        <v>668</v>
      </c>
      <c r="AY125" s="781"/>
      <c r="AZ125" s="781"/>
      <c r="BA125" s="781"/>
    </row>
    <row r="126" spans="1:56" ht="13.5" thickBot="1" x14ac:dyDescent="0.25">
      <c r="A126" s="904"/>
      <c r="B126"/>
      <c r="C126" s="804" t="s">
        <v>80</v>
      </c>
      <c r="D126" s="805"/>
      <c r="E126" s="805"/>
      <c r="F126" s="805"/>
      <c r="G126" s="805"/>
      <c r="H126" s="805"/>
      <c r="I126" s="806"/>
      <c r="W126" s="781"/>
      <c r="X126" s="781"/>
      <c r="Y126" s="781"/>
      <c r="Z126" s="781"/>
      <c r="AB126" s="904"/>
      <c r="AC126"/>
      <c r="AD126" s="804" t="s">
        <v>80</v>
      </c>
      <c r="AE126" s="805"/>
      <c r="AF126" s="805"/>
      <c r="AG126" s="805"/>
      <c r="AH126" s="805"/>
      <c r="AI126" s="805"/>
      <c r="AJ126" s="806"/>
      <c r="AX126" s="781"/>
      <c r="AY126" s="781"/>
      <c r="AZ126" s="781"/>
      <c r="BA126" s="781"/>
    </row>
    <row r="128" spans="1:56" ht="13.5" thickBot="1" x14ac:dyDescent="0.25"/>
    <row r="129" spans="1:53" ht="18" customHeight="1" x14ac:dyDescent="0.25">
      <c r="A129" s="930" t="s">
        <v>496</v>
      </c>
      <c r="B129"/>
      <c r="C129" s="932" t="s">
        <v>584</v>
      </c>
      <c r="D129" s="933"/>
      <c r="E129" s="933"/>
      <c r="F129" s="933"/>
      <c r="G129" s="933"/>
      <c r="H129" s="933"/>
      <c r="I129" s="933"/>
      <c r="J129" s="933"/>
      <c r="K129" s="933"/>
      <c r="L129" s="934"/>
      <c r="M129" s="935" t="s">
        <v>142</v>
      </c>
      <c r="N129" s="935"/>
      <c r="O129" s="935"/>
      <c r="P129" s="935"/>
      <c r="Q129" s="935"/>
      <c r="R129" s="935"/>
      <c r="S129" s="935"/>
      <c r="T129" s="935"/>
      <c r="U129" s="935"/>
      <c r="V129" s="935"/>
      <c r="W129" s="935"/>
      <c r="X129" s="935"/>
      <c r="Y129" s="935"/>
      <c r="Z129" s="1" t="s">
        <v>749</v>
      </c>
      <c r="AB129" s="930" t="s">
        <v>496</v>
      </c>
      <c r="AC129"/>
      <c r="AD129" s="932" t="s">
        <v>584</v>
      </c>
      <c r="AE129" s="933"/>
      <c r="AF129" s="933"/>
      <c r="AG129" s="933"/>
      <c r="AH129" s="933"/>
      <c r="AI129" s="933"/>
      <c r="AJ129" s="933"/>
      <c r="AK129" s="933"/>
      <c r="AL129" s="933"/>
      <c r="AM129" s="934"/>
      <c r="AN129" s="935" t="s">
        <v>145</v>
      </c>
      <c r="AO129" s="935"/>
      <c r="AP129" s="935"/>
      <c r="AQ129" s="935"/>
      <c r="AR129" s="935"/>
      <c r="AS129" s="935"/>
      <c r="AT129" s="935"/>
      <c r="AU129" s="935"/>
      <c r="AV129" s="935"/>
      <c r="AW129" s="935"/>
      <c r="AX129" s="935"/>
      <c r="AY129" s="935"/>
      <c r="AZ129" s="935"/>
      <c r="BA129" s="1" t="s">
        <v>749</v>
      </c>
    </row>
    <row r="130" spans="1:53" x14ac:dyDescent="0.2">
      <c r="A130" s="931"/>
      <c r="B130"/>
      <c r="C130" s="856" t="s">
        <v>1</v>
      </c>
      <c r="D130" s="857"/>
      <c r="E130" s="857"/>
      <c r="F130" s="857"/>
      <c r="G130" s="857"/>
      <c r="H130" s="857"/>
      <c r="I130" s="857"/>
      <c r="J130" s="857"/>
      <c r="K130" s="857"/>
      <c r="L130" s="858"/>
      <c r="M130" s="893" t="s">
        <v>2</v>
      </c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 t="s">
        <v>55</v>
      </c>
      <c r="Z130" s="894"/>
      <c r="AB130" s="931"/>
      <c r="AC130"/>
      <c r="AD130" s="856" t="s">
        <v>1</v>
      </c>
      <c r="AE130" s="857"/>
      <c r="AF130" s="857"/>
      <c r="AG130" s="857"/>
      <c r="AH130" s="857"/>
      <c r="AI130" s="857"/>
      <c r="AJ130" s="857"/>
      <c r="AK130" s="857"/>
      <c r="AL130" s="857"/>
      <c r="AM130" s="858"/>
      <c r="AN130" s="893" t="s">
        <v>2</v>
      </c>
      <c r="AO130" s="893"/>
      <c r="AP130" s="893"/>
      <c r="AQ130" s="893"/>
      <c r="AR130" s="893"/>
      <c r="AS130" s="893"/>
      <c r="AT130" s="893"/>
      <c r="AU130" s="893"/>
      <c r="AV130" s="893"/>
      <c r="AW130" s="893"/>
      <c r="AX130" s="893"/>
      <c r="AY130" s="893"/>
      <c r="AZ130" s="893" t="s">
        <v>55</v>
      </c>
      <c r="BA130" s="894"/>
    </row>
    <row r="131" spans="1:53" x14ac:dyDescent="0.2">
      <c r="A131" s="931"/>
      <c r="B131"/>
      <c r="C131" s="856" t="s">
        <v>3</v>
      </c>
      <c r="D131" s="857"/>
      <c r="E131" s="857"/>
      <c r="F131" s="857"/>
      <c r="G131" s="857"/>
      <c r="H131" s="857"/>
      <c r="I131" s="857"/>
      <c r="J131" s="857"/>
      <c r="K131" s="857"/>
      <c r="L131" s="858"/>
      <c r="M131" s="893" t="s">
        <v>4</v>
      </c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 t="s">
        <v>5</v>
      </c>
      <c r="Z131" s="894"/>
      <c r="AB131" s="931"/>
      <c r="AC131"/>
      <c r="AD131" s="856" t="s">
        <v>3</v>
      </c>
      <c r="AE131" s="857"/>
      <c r="AF131" s="857"/>
      <c r="AG131" s="857"/>
      <c r="AH131" s="857"/>
      <c r="AI131" s="857"/>
      <c r="AJ131" s="857"/>
      <c r="AK131" s="857"/>
      <c r="AL131" s="857"/>
      <c r="AM131" s="858"/>
      <c r="AN131" s="893" t="s">
        <v>4</v>
      </c>
      <c r="AO131" s="893"/>
      <c r="AP131" s="893"/>
      <c r="AQ131" s="893"/>
      <c r="AR131" s="893"/>
      <c r="AS131" s="893"/>
      <c r="AT131" s="893"/>
      <c r="AU131" s="893"/>
      <c r="AV131" s="893"/>
      <c r="AW131" s="893"/>
      <c r="AX131" s="893"/>
      <c r="AY131" s="893"/>
      <c r="AZ131" s="893" t="s">
        <v>5</v>
      </c>
      <c r="BA131" s="894"/>
    </row>
    <row r="132" spans="1:53" x14ac:dyDescent="0.2">
      <c r="A132" s="931"/>
      <c r="B132"/>
      <c r="C132" s="856" t="s">
        <v>56</v>
      </c>
      <c r="D132" s="867"/>
      <c r="E132" s="867"/>
      <c r="F132" s="868"/>
      <c r="G132" s="869" t="s">
        <v>57</v>
      </c>
      <c r="H132" s="870"/>
      <c r="I132" s="870"/>
      <c r="J132" s="870"/>
      <c r="K132" s="870"/>
      <c r="L132" s="870"/>
      <c r="M132" s="870"/>
      <c r="N132" s="870"/>
      <c r="O132" s="870"/>
      <c r="P132" s="870"/>
      <c r="Q132" s="870"/>
      <c r="R132" s="870"/>
      <c r="S132" s="870"/>
      <c r="T132" s="870"/>
      <c r="U132" s="870"/>
      <c r="V132" s="870"/>
      <c r="W132" s="870"/>
      <c r="X132" s="871"/>
      <c r="Y132" s="47"/>
      <c r="Z132" s="48"/>
      <c r="AB132" s="931"/>
      <c r="AC132"/>
      <c r="AD132" s="856" t="s">
        <v>56</v>
      </c>
      <c r="AE132" s="867"/>
      <c r="AF132" s="867"/>
      <c r="AG132" s="868"/>
      <c r="AH132" s="869" t="s">
        <v>57</v>
      </c>
      <c r="AI132" s="870"/>
      <c r="AJ132" s="870"/>
      <c r="AK132" s="870"/>
      <c r="AL132" s="870"/>
      <c r="AM132" s="870"/>
      <c r="AN132" s="870"/>
      <c r="AO132" s="870"/>
      <c r="AP132" s="870"/>
      <c r="AQ132" s="870"/>
      <c r="AR132" s="870"/>
      <c r="AS132" s="870"/>
      <c r="AT132" s="870"/>
      <c r="AU132" s="870"/>
      <c r="AV132" s="870"/>
      <c r="AW132" s="870"/>
      <c r="AX132" s="870"/>
      <c r="AY132" s="871"/>
      <c r="AZ132" s="47"/>
      <c r="BA132" s="48"/>
    </row>
    <row r="133" spans="1:53" ht="15.75" x14ac:dyDescent="0.25">
      <c r="A133" s="931"/>
      <c r="B133"/>
      <c r="C133" s="838" t="s">
        <v>508</v>
      </c>
      <c r="D133" s="839"/>
      <c r="E133" s="839"/>
      <c r="F133" s="840"/>
      <c r="G133" s="817" t="s">
        <v>617</v>
      </c>
      <c r="H133" s="818"/>
      <c r="I133" s="818"/>
      <c r="J133" s="818"/>
      <c r="K133" s="819"/>
      <c r="L133" s="1057" t="s">
        <v>607</v>
      </c>
      <c r="M133" s="851"/>
      <c r="N133" s="851"/>
      <c r="O133" s="851"/>
      <c r="P133" s="851"/>
      <c r="Q133" s="851"/>
      <c r="R133" s="851"/>
      <c r="S133" s="851"/>
      <c r="T133" s="851"/>
      <c r="U133" s="851"/>
      <c r="V133" s="851"/>
      <c r="W133" s="851"/>
      <c r="X133" s="851"/>
      <c r="Y133" s="851"/>
      <c r="Z133" s="852"/>
      <c r="AB133" s="931"/>
      <c r="AC133"/>
      <c r="AD133" s="838" t="s">
        <v>508</v>
      </c>
      <c r="AE133" s="839"/>
      <c r="AF133" s="839"/>
      <c r="AG133" s="840"/>
      <c r="AH133" s="817" t="s">
        <v>617</v>
      </c>
      <c r="AI133" s="818"/>
      <c r="AJ133" s="818"/>
      <c r="AK133" s="818"/>
      <c r="AL133" s="819"/>
      <c r="AM133" s="1057" t="s">
        <v>607</v>
      </c>
      <c r="AN133" s="851"/>
      <c r="AO133" s="851"/>
      <c r="AP133" s="851"/>
      <c r="AQ133" s="851"/>
      <c r="AR133" s="851"/>
      <c r="AS133" s="851"/>
      <c r="AT133" s="851"/>
      <c r="AU133" s="851"/>
      <c r="AV133" s="851"/>
      <c r="AW133" s="851"/>
      <c r="AX133" s="851"/>
      <c r="AY133" s="851"/>
      <c r="AZ133" s="851"/>
      <c r="BA133" s="852"/>
    </row>
    <row r="134" spans="1:53" ht="15.6" customHeight="1" x14ac:dyDescent="0.2">
      <c r="A134" s="931"/>
      <c r="B134"/>
      <c r="C134" s="856"/>
      <c r="D134" s="857"/>
      <c r="E134" s="857"/>
      <c r="F134" s="858"/>
      <c r="G134" s="817" t="s">
        <v>618</v>
      </c>
      <c r="H134" s="818"/>
      <c r="I134" s="818"/>
      <c r="J134" s="818"/>
      <c r="K134" s="819"/>
      <c r="L134" s="883" t="s">
        <v>6</v>
      </c>
      <c r="M134" s="883"/>
      <c r="N134" s="884"/>
      <c r="O134" s="884"/>
      <c r="P134" s="884"/>
      <c r="Q134" s="884"/>
      <c r="R134" s="883" t="s">
        <v>7</v>
      </c>
      <c r="S134" s="883"/>
      <c r="T134" s="883"/>
      <c r="U134" s="883"/>
      <c r="V134" s="883"/>
      <c r="W134" s="858" t="s">
        <v>689</v>
      </c>
      <c r="X134" s="893"/>
      <c r="Y134" s="893"/>
      <c r="Z134" s="894"/>
      <c r="AB134" s="931"/>
      <c r="AC134"/>
      <c r="AD134" s="856"/>
      <c r="AE134" s="857"/>
      <c r="AF134" s="857"/>
      <c r="AG134" s="858"/>
      <c r="AH134" s="817" t="s">
        <v>618</v>
      </c>
      <c r="AI134" s="818"/>
      <c r="AJ134" s="818"/>
      <c r="AK134" s="818"/>
      <c r="AL134" s="819"/>
      <c r="AM134" s="883" t="s">
        <v>6</v>
      </c>
      <c r="AN134" s="883"/>
      <c r="AO134" s="884"/>
      <c r="AP134" s="884"/>
      <c r="AQ134" s="884"/>
      <c r="AR134" s="884"/>
      <c r="AS134" s="883" t="s">
        <v>7</v>
      </c>
      <c r="AT134" s="883"/>
      <c r="AU134" s="883"/>
      <c r="AV134" s="883"/>
      <c r="AW134" s="883"/>
      <c r="AX134" s="858" t="s">
        <v>689</v>
      </c>
      <c r="AY134" s="893"/>
      <c r="AZ134" s="893"/>
      <c r="BA134" s="894"/>
    </row>
    <row r="135" spans="1:53" ht="16.5" thickBot="1" x14ac:dyDescent="0.3">
      <c r="A135" s="931"/>
      <c r="B135"/>
      <c r="C135" s="856"/>
      <c r="D135" s="857"/>
      <c r="E135" s="857"/>
      <c r="F135" s="858"/>
      <c r="G135" s="50"/>
      <c r="H135" s="51"/>
      <c r="I135" s="51"/>
      <c r="J135" s="51"/>
      <c r="K135" s="52"/>
      <c r="L135" s="846" t="s">
        <v>8</v>
      </c>
      <c r="M135" s="847"/>
      <c r="N135" s="848"/>
      <c r="O135" s="848"/>
      <c r="P135" s="848"/>
      <c r="Q135" s="849"/>
      <c r="R135" s="928"/>
      <c r="S135" s="928"/>
      <c r="T135" s="928"/>
      <c r="U135" s="928"/>
      <c r="V135" s="928"/>
      <c r="W135" s="895"/>
      <c r="X135" s="896"/>
      <c r="Y135" s="896"/>
      <c r="Z135" s="897"/>
      <c r="AB135" s="931"/>
      <c r="AC135"/>
      <c r="AD135" s="856"/>
      <c r="AE135" s="857"/>
      <c r="AF135" s="857"/>
      <c r="AG135" s="858"/>
      <c r="AH135" s="50"/>
      <c r="AI135" s="51"/>
      <c r="AJ135" s="51"/>
      <c r="AK135" s="51"/>
      <c r="AL135" s="52"/>
      <c r="AM135" s="846" t="s">
        <v>8</v>
      </c>
      <c r="AN135" s="847"/>
      <c r="AO135" s="848"/>
      <c r="AP135" s="848"/>
      <c r="AQ135" s="848"/>
      <c r="AR135" s="849"/>
      <c r="AS135" s="928"/>
      <c r="AT135" s="928"/>
      <c r="AU135" s="928"/>
      <c r="AV135" s="928"/>
      <c r="AW135" s="928"/>
      <c r="AX135" s="895"/>
      <c r="AY135" s="896"/>
      <c r="AZ135" s="896"/>
      <c r="BA135" s="897"/>
    </row>
    <row r="136" spans="1:53" ht="13.5" customHeight="1" thickBot="1" x14ac:dyDescent="0.25">
      <c r="A136" s="901" t="s">
        <v>750</v>
      </c>
      <c r="B136"/>
      <c r="C136" s="861"/>
      <c r="D136" s="862"/>
      <c r="E136" s="863"/>
      <c r="F136" s="820" t="s">
        <v>9</v>
      </c>
      <c r="G136" s="829" t="s">
        <v>88</v>
      </c>
      <c r="H136" s="835"/>
      <c r="I136" s="836"/>
      <c r="J136" s="829" t="s">
        <v>139</v>
      </c>
      <c r="K136" s="835"/>
      <c r="L136" s="836"/>
      <c r="M136" s="829" t="s">
        <v>140</v>
      </c>
      <c r="N136" s="830"/>
      <c r="O136" s="831"/>
      <c r="P136" s="829" t="s">
        <v>141</v>
      </c>
      <c r="Q136" s="830"/>
      <c r="R136" s="831"/>
      <c r="S136" s="829"/>
      <c r="T136" s="830"/>
      <c r="U136" s="831"/>
      <c r="V136" s="842"/>
      <c r="W136" s="830"/>
      <c r="X136" s="831"/>
      <c r="Y136" s="53" t="s">
        <v>10</v>
      </c>
      <c r="Z136" s="54" t="s">
        <v>60</v>
      </c>
      <c r="AB136" s="901" t="s">
        <v>750</v>
      </c>
      <c r="AC136"/>
      <c r="AD136" s="861"/>
      <c r="AE136" s="862"/>
      <c r="AF136" s="863"/>
      <c r="AG136" s="820" t="s">
        <v>9</v>
      </c>
      <c r="AH136" s="829" t="s">
        <v>88</v>
      </c>
      <c r="AI136" s="835"/>
      <c r="AJ136" s="836"/>
      <c r="AK136" s="829" t="s">
        <v>139</v>
      </c>
      <c r="AL136" s="835"/>
      <c r="AM136" s="836"/>
      <c r="AN136" s="829" t="s">
        <v>140</v>
      </c>
      <c r="AO136" s="830"/>
      <c r="AP136" s="831"/>
      <c r="AQ136" s="829" t="s">
        <v>141</v>
      </c>
      <c r="AR136" s="830"/>
      <c r="AS136" s="831"/>
      <c r="AT136" s="829"/>
      <c r="AU136" s="830"/>
      <c r="AV136" s="831"/>
      <c r="AW136" s="842"/>
      <c r="AX136" s="830"/>
      <c r="AY136" s="831"/>
      <c r="AZ136" s="53" t="s">
        <v>10</v>
      </c>
      <c r="BA136" s="54" t="s">
        <v>60</v>
      </c>
    </row>
    <row r="137" spans="1:53" ht="27" customHeight="1" thickBot="1" x14ac:dyDescent="0.25">
      <c r="A137" s="902"/>
      <c r="B137"/>
      <c r="C137" s="864"/>
      <c r="D137" s="865"/>
      <c r="E137" s="866"/>
      <c r="F137" s="821"/>
      <c r="G137" s="155" t="s">
        <v>493</v>
      </c>
      <c r="H137" s="156" t="s">
        <v>494</v>
      </c>
      <c r="I137" s="157" t="s">
        <v>516</v>
      </c>
      <c r="J137" s="155" t="s">
        <v>493</v>
      </c>
      <c r="K137" s="156" t="s">
        <v>494</v>
      </c>
      <c r="L137" s="157" t="s">
        <v>516</v>
      </c>
      <c r="M137" s="155" t="s">
        <v>493</v>
      </c>
      <c r="N137" s="156" t="s">
        <v>494</v>
      </c>
      <c r="O137" s="157" t="s">
        <v>516</v>
      </c>
      <c r="P137" s="155" t="s">
        <v>493</v>
      </c>
      <c r="Q137" s="156" t="s">
        <v>494</v>
      </c>
      <c r="R137" s="157" t="s">
        <v>516</v>
      </c>
      <c r="S137" s="155" t="s">
        <v>493</v>
      </c>
      <c r="T137" s="156" t="s">
        <v>494</v>
      </c>
      <c r="U137" s="157" t="s">
        <v>516</v>
      </c>
      <c r="V137" s="155" t="s">
        <v>493</v>
      </c>
      <c r="W137" s="156" t="s">
        <v>494</v>
      </c>
      <c r="X137" s="157" t="s">
        <v>516</v>
      </c>
      <c r="Y137" s="881" t="s">
        <v>15</v>
      </c>
      <c r="Z137" s="882"/>
      <c r="AB137" s="902"/>
      <c r="AC137"/>
      <c r="AD137" s="864"/>
      <c r="AE137" s="865"/>
      <c r="AF137" s="866"/>
      <c r="AG137" s="821"/>
      <c r="AH137" s="155" t="s">
        <v>493</v>
      </c>
      <c r="AI137" s="156" t="s">
        <v>494</v>
      </c>
      <c r="AJ137" s="157" t="s">
        <v>516</v>
      </c>
      <c r="AK137" s="155" t="s">
        <v>493</v>
      </c>
      <c r="AL137" s="156" t="s">
        <v>494</v>
      </c>
      <c r="AM137" s="157" t="s">
        <v>516</v>
      </c>
      <c r="AN137" s="155" t="s">
        <v>493</v>
      </c>
      <c r="AO137" s="156" t="s">
        <v>494</v>
      </c>
      <c r="AP137" s="157" t="s">
        <v>516</v>
      </c>
      <c r="AQ137" s="155" t="s">
        <v>493</v>
      </c>
      <c r="AR137" s="156" t="s">
        <v>494</v>
      </c>
      <c r="AS137" s="157" t="s">
        <v>516</v>
      </c>
      <c r="AT137" s="155" t="s">
        <v>493</v>
      </c>
      <c r="AU137" s="156" t="s">
        <v>494</v>
      </c>
      <c r="AV137" s="157" t="s">
        <v>516</v>
      </c>
      <c r="AW137" s="155" t="s">
        <v>493</v>
      </c>
      <c r="AX137" s="156" t="s">
        <v>494</v>
      </c>
      <c r="AY137" s="157" t="s">
        <v>516</v>
      </c>
      <c r="AZ137" s="881" t="s">
        <v>15</v>
      </c>
      <c r="BA137" s="882"/>
    </row>
    <row r="138" spans="1:53" ht="19.7" customHeight="1" x14ac:dyDescent="0.2">
      <c r="A138" s="902"/>
      <c r="B138"/>
      <c r="C138" s="843">
        <v>1</v>
      </c>
      <c r="D138" s="795" t="s">
        <v>64</v>
      </c>
      <c r="E138" s="601" t="s">
        <v>16</v>
      </c>
      <c r="F138" s="55" t="s">
        <v>449</v>
      </c>
      <c r="G138" s="98" t="str">
        <f>TEXT((TIME(0,LEFT('Erwachsene-DOSB 2020'!AO7,FIND(":",'Erwachsene-DOSB 2020'!AO7)-1),RIGHT('Erwachsene-DOSB 2020'!AO7,2)))*$BC$54,"[mm]:ss")</f>
        <v>28:13</v>
      </c>
      <c r="H138" s="99" t="str">
        <f>TEXT((TIME(0,LEFT('Erwachsene-DOSB 2020'!AP7,FIND(":",'Erwachsene-DOSB 2020'!AP7)-1),RIGHT('Erwachsene-DOSB 2020'!AP7,2)))*$BC$54,"[mm]:ss")</f>
        <v>25:15</v>
      </c>
      <c r="I138" s="100" t="str">
        <f>TEXT((TIME(0,LEFT('Erwachsene-DOSB 2020'!AQ7,FIND(":",'Erwachsene-DOSB 2020'!AQ7)-1),RIGHT('Erwachsene-DOSB 2020'!AQ7,2)))*$BC$54,"[mm]:ss")</f>
        <v>22:16</v>
      </c>
      <c r="J138" s="108" t="str">
        <f>TEXT((TIME(0,LEFT('Erwachsene-DOSB 2020'!AR7,FIND(":",'Erwachsene-DOSB 2020'!AR7)-1),RIGHT('Erwachsene-DOSB 2020'!AR7,2)))*$BC$54,"[mm]:ss")</f>
        <v>29:22</v>
      </c>
      <c r="K138" s="99" t="str">
        <f>TEXT((TIME(0,LEFT('Erwachsene-DOSB 2020'!AS7,FIND(":",'Erwachsene-DOSB 2020'!AS7)-1),RIGHT('Erwachsene-DOSB 2020'!AS7,2)))*$BC$54,"[mm]:ss")</f>
        <v>26:24</v>
      </c>
      <c r="L138" s="100" t="str">
        <f>TEXT((TIME(0,LEFT('Erwachsene-DOSB 2020'!AT7,FIND(":",'Erwachsene-DOSB 2020'!AT7)-1),RIGHT('Erwachsene-DOSB 2020'!AT7,2)))*$BC$54,"[mm]:ss")</f>
        <v>23:26</v>
      </c>
      <c r="M138" s="108" t="str">
        <f>TEXT((TIME(0,LEFT('Erwachsene-DOSB 2020'!AU7,FIND(":",'Erwachsene-DOSB 2020'!AU7)-1),RIGHT('Erwachsene-DOSB 2020'!AU7,2)))*$BC$54,"[mm]:ss")</f>
        <v>30:41</v>
      </c>
      <c r="N138" s="99" t="str">
        <f>TEXT((TIME(0,LEFT('Erwachsene-DOSB 2020'!AV7,FIND(":",'Erwachsene-DOSB 2020'!AV7)-1),RIGHT('Erwachsene-DOSB 2020'!AV7,2)))*$BC$54,"[mm]:ss")</f>
        <v>27:43</v>
      </c>
      <c r="O138" s="100" t="str">
        <f>TEXT((TIME(0,LEFT('Erwachsene-DOSB 2020'!AW7,FIND(":",'Erwachsene-DOSB 2020'!AW7)-1),RIGHT('Erwachsene-DOSB 2020'!AW7,2)))*$BC$54,"[mm]:ss")</f>
        <v>24:45</v>
      </c>
      <c r="P138" s="108" t="str">
        <f>TEXT((TIME(0,LEFT('Erwachsene-DOSB 2020'!AX7,FIND(":",'Erwachsene-DOSB 2020'!AX7)-1),RIGHT('Erwachsene-DOSB 2020'!AX7,2)))*$BC$54,"[mm]:ss")</f>
        <v>32:10</v>
      </c>
      <c r="Q138" s="99" t="str">
        <f>TEXT((TIME(0,LEFT('Erwachsene-DOSB 2020'!AY7,FIND(":",'Erwachsene-DOSB 2020'!AY7)-1),RIGHT('Erwachsene-DOSB 2020'!AY7,2)))*$BC$54,"[mm]:ss")</f>
        <v>29:12</v>
      </c>
      <c r="R138" s="100" t="str">
        <f>TEXT((TIME(0,LEFT('Erwachsene-DOSB 2020'!AZ7,FIND(":",'Erwachsene-DOSB 2020'!AZ7)-1),RIGHT('Erwachsene-DOSB 2020'!AZ7,2)))*$BC$54,"[mm]:ss")</f>
        <v>26:14</v>
      </c>
      <c r="S138" s="6"/>
      <c r="T138" s="8"/>
      <c r="U138" s="9"/>
      <c r="V138" s="56"/>
      <c r="W138" s="7"/>
      <c r="X138" s="9"/>
      <c r="Y138" s="180"/>
      <c r="Z138" s="181"/>
      <c r="AB138" s="902"/>
      <c r="AC138"/>
      <c r="AD138" s="843">
        <v>1</v>
      </c>
      <c r="AE138" s="795" t="s">
        <v>64</v>
      </c>
      <c r="AF138" s="601" t="s">
        <v>16</v>
      </c>
      <c r="AG138" s="55" t="s">
        <v>449</v>
      </c>
      <c r="AH138" s="98" t="str">
        <f>TEXT((TIME(0,LEFT('Erwachsene-DOSB 2020'!AO39,FIND(":",'Erwachsene-DOSB 2020'!AO39)-1),RIGHT('Erwachsene-DOSB 2020'!AO39,2)))*$BC$54,"[mm]:ss")</f>
        <v>25:44</v>
      </c>
      <c r="AI138" s="99" t="str">
        <f>TEXT((TIME(0,LEFT('Erwachsene-DOSB 2020'!AP39,FIND(":",'Erwachsene-DOSB 2020'!AP39)-1),RIGHT('Erwachsene-DOSB 2020'!AP39,2)))*$BC$54,"[mm]:ss")</f>
        <v>22:46</v>
      </c>
      <c r="AJ138" s="100" t="str">
        <f>TEXT((TIME(0,LEFT('Erwachsene-DOSB 2020'!AQ39,FIND(":",'Erwachsene-DOSB 2020'!AQ39)-1),RIGHT('Erwachsene-DOSB 2020'!AQ39,2)))*$BC$54,"[mm]:ss")</f>
        <v>19:48</v>
      </c>
      <c r="AK138" s="108" t="str">
        <f>TEXT((TIME(0,LEFT('Erwachsene-DOSB 2020'!AR39,FIND(":",'Erwachsene-DOSB 2020'!AR39)-1),RIGHT('Erwachsene-DOSB 2020'!AR39,2)))*$BC$54,"[mm]:ss")</f>
        <v>26:14</v>
      </c>
      <c r="AL138" s="99" t="str">
        <f>TEXT((TIME(0,LEFT('Erwachsene-DOSB 2020'!AS39,FIND(":",'Erwachsene-DOSB 2020'!AS39)-1),RIGHT('Erwachsene-DOSB 2020'!AS39,2)))*$BC$54,"[mm]:ss")</f>
        <v>23:16</v>
      </c>
      <c r="AM138" s="100" t="str">
        <f>TEXT((TIME(0,LEFT('Erwachsene-DOSB 2020'!AT39,FIND(":",'Erwachsene-DOSB 2020'!AT39)-1),RIGHT('Erwachsene-DOSB 2020'!AT39,2)))*$BC$54,"[mm]:ss")</f>
        <v>20:18</v>
      </c>
      <c r="AN138" s="108" t="str">
        <f>TEXT((TIME(0,LEFT('Erwachsene-DOSB 2020'!AU39,FIND(":",'Erwachsene-DOSB 2020'!AU39)-1),RIGHT('Erwachsene-DOSB 2020'!AU39,2)))*$BC$54,"[mm]:ss")</f>
        <v>27:14</v>
      </c>
      <c r="AO138" s="99" t="str">
        <f>TEXT((TIME(0,LEFT('Erwachsene-DOSB 2020'!AV39,FIND(":",'Erwachsene-DOSB 2020'!AV39)-1),RIGHT('Erwachsene-DOSB 2020'!AV39,2)))*$BC$54,"[mm]:ss")</f>
        <v>24:15</v>
      </c>
      <c r="AP138" s="100" t="str">
        <f>TEXT((TIME(0,LEFT('Erwachsene-DOSB 2020'!AW39,FIND(":",'Erwachsene-DOSB 2020'!AW39)-1),RIGHT('Erwachsene-DOSB 2020'!AW39,2)))*$BC$54,"[mm]:ss")</f>
        <v>21:17</v>
      </c>
      <c r="AQ138" s="108" t="str">
        <f>TEXT((TIME(0,LEFT('Erwachsene-DOSB 2020'!AX39,FIND(":",'Erwachsene-DOSB 2020'!AX39)-1),RIGHT('Erwachsene-DOSB 2020'!AX39,2)))*$BC$54,"[mm]:ss")</f>
        <v>29:32</v>
      </c>
      <c r="AR138" s="99" t="str">
        <f>TEXT((TIME(0,LEFT('Erwachsene-DOSB 2020'!AY39,FIND(":",'Erwachsene-DOSB 2020'!AY39)-1),RIGHT('Erwachsene-DOSB 2020'!AY39,2)))*$BC$54,"[mm]:ss")</f>
        <v>26:34</v>
      </c>
      <c r="AS138" s="100" t="str">
        <f>TEXT((TIME(0,LEFT('Erwachsene-DOSB 2020'!AZ39,FIND(":",'Erwachsene-DOSB 2020'!AZ39)-1),RIGHT('Erwachsene-DOSB 2020'!AZ39,2)))*$BC$54,"[mm]:ss")</f>
        <v>23:36</v>
      </c>
      <c r="AT138" s="6"/>
      <c r="AU138" s="8"/>
      <c r="AV138" s="9"/>
      <c r="AW138" s="56"/>
      <c r="AX138" s="7"/>
      <c r="AY138" s="9"/>
      <c r="AZ138" s="180"/>
      <c r="BA138" s="181"/>
    </row>
    <row r="139" spans="1:53" ht="19.7" customHeight="1" x14ac:dyDescent="0.2">
      <c r="A139" s="902"/>
      <c r="B139"/>
      <c r="C139" s="844"/>
      <c r="D139" s="796"/>
      <c r="E139" s="801" t="s">
        <v>17</v>
      </c>
      <c r="F139" s="793" t="s">
        <v>155</v>
      </c>
      <c r="G139" s="832" t="s">
        <v>173</v>
      </c>
      <c r="H139" s="833"/>
      <c r="I139" s="833"/>
      <c r="J139" s="833"/>
      <c r="K139" s="833"/>
      <c r="L139" s="833"/>
      <c r="M139" s="833"/>
      <c r="N139" s="833"/>
      <c r="O139" s="833"/>
      <c r="P139" s="833"/>
      <c r="Q139" s="833"/>
      <c r="R139" s="834"/>
      <c r="S139" s="13"/>
      <c r="T139" s="14"/>
      <c r="U139" s="15"/>
      <c r="V139" s="59"/>
      <c r="W139" s="12"/>
      <c r="X139" s="15"/>
      <c r="Y139" s="184"/>
      <c r="Z139" s="185"/>
      <c r="AB139" s="902"/>
      <c r="AC139"/>
      <c r="AD139" s="844"/>
      <c r="AE139" s="796"/>
      <c r="AF139" s="801" t="s">
        <v>17</v>
      </c>
      <c r="AG139" s="793" t="s">
        <v>155</v>
      </c>
      <c r="AH139" s="832" t="s">
        <v>173</v>
      </c>
      <c r="AI139" s="833"/>
      <c r="AJ139" s="833"/>
      <c r="AK139" s="833"/>
      <c r="AL139" s="833"/>
      <c r="AM139" s="833"/>
      <c r="AN139" s="833"/>
      <c r="AO139" s="833"/>
      <c r="AP139" s="833"/>
      <c r="AQ139" s="833"/>
      <c r="AR139" s="833"/>
      <c r="AS139" s="834"/>
      <c r="AT139" s="13"/>
      <c r="AU139" s="14"/>
      <c r="AV139" s="15"/>
      <c r="AW139" s="59"/>
      <c r="AX139" s="12"/>
      <c r="AY139" s="15"/>
      <c r="AZ139" s="184"/>
      <c r="BA139" s="185"/>
    </row>
    <row r="140" spans="1:53" ht="19.7" customHeight="1" x14ac:dyDescent="0.2">
      <c r="A140" s="902"/>
      <c r="B140"/>
      <c r="C140" s="844"/>
      <c r="D140" s="796"/>
      <c r="E140" s="792"/>
      <c r="F140" s="794"/>
      <c r="G140" s="101" t="str">
        <f>TEXT((TIME(0,LEFT('Erwachsene-DOSB 2020'!AO10,FIND(":",'Erwachsene-DOSB 2020'!AO10)-1),RIGHT('Erwachsene-DOSB 2020'!AO10,2)))*$BC$56,"[mm]:ss")</f>
        <v>16:24</v>
      </c>
      <c r="H140" s="102" t="str">
        <f>TEXT((TIME(0,LEFT('Erwachsene-DOSB 2020'!AP10,FIND(":",'Erwachsene-DOSB 2020'!AP10)-1),RIGHT('Erwachsene-DOSB 2020'!AP10,2)))*$BC$56,"[mm]:ss")</f>
        <v>13:20</v>
      </c>
      <c r="I140" s="103" t="str">
        <f>TEXT((TIME(0,LEFT('Erwachsene-DOSB 2020'!AQ10,FIND(":",'Erwachsene-DOSB 2020'!AQ10)-1),RIGHT('Erwachsene-DOSB 2020'!AQ10,2)))*$BC$56,"[mm]:ss")</f>
        <v>10:24</v>
      </c>
      <c r="J140" s="109" t="str">
        <f>TEXT((TIME(0,LEFT('Erwachsene-DOSB 2020'!AR10,FIND(":",'Erwachsene-DOSB 2020'!AR10)-1),RIGHT('Erwachsene-DOSB 2020'!AR10,2)))*$BC$56,"[mm]:ss")</f>
        <v>16:40</v>
      </c>
      <c r="K140" s="102" t="str">
        <f>TEXT((TIME(0,LEFT('Erwachsene-DOSB 2020'!AS10,FIND(":",'Erwachsene-DOSB 2020'!AS10)-1),RIGHT('Erwachsene-DOSB 2020'!AS10,2)))*$BC$56,"[mm]:ss")</f>
        <v>13:36</v>
      </c>
      <c r="L140" s="103" t="str">
        <f>TEXT((TIME(0,LEFT('Erwachsene-DOSB 2020'!AT10,FIND(":",'Erwachsene-DOSB 2020'!AT10)-1),RIGHT('Erwachsene-DOSB 2020'!AT10,2)))*$BC$56,"[mm]:ss")</f>
        <v>10:48</v>
      </c>
      <c r="M140" s="109" t="str">
        <f>TEXT((TIME(0,LEFT('Erwachsene-DOSB 2020'!AU10,FIND(":",'Erwachsene-DOSB 2020'!AU10)-1),RIGHT('Erwachsene-DOSB 2020'!AU10,2)))*$BC$56,"[mm]:ss")</f>
        <v>16:56</v>
      </c>
      <c r="N140" s="102" t="str">
        <f>TEXT((TIME(0,LEFT('Erwachsene-DOSB 2020'!AV10,FIND(":",'Erwachsene-DOSB 2020'!AV10)-1),RIGHT('Erwachsene-DOSB 2020'!AV10,2)))*$BC$56,"[mm]:ss")</f>
        <v>14:00</v>
      </c>
      <c r="O140" s="103" t="str">
        <f>TEXT((TIME(0,LEFT('Erwachsene-DOSB 2020'!AW10,FIND(":",'Erwachsene-DOSB 2020'!AW10)-1),RIGHT('Erwachsene-DOSB 2020'!AW10,2)))*$BC$56,"[mm]:ss")</f>
        <v>11:20</v>
      </c>
      <c r="P140" s="109" t="str">
        <f>TEXT((TIME(0,LEFT('Erwachsene-DOSB 2020'!AX10,FIND(":",'Erwachsene-DOSB 2020'!AX10)-1),RIGHT('Erwachsene-DOSB 2020'!AX10,2)))*$BC$56,"[mm]:ss")</f>
        <v>17:12</v>
      </c>
      <c r="Q140" s="102" t="str">
        <f>TEXT((TIME(0,LEFT('Erwachsene-DOSB 2020'!AY10,FIND(":",'Erwachsene-DOSB 2020'!AY10)-1),RIGHT('Erwachsene-DOSB 2020'!AY10,2)))*$BC$56,"[mm]:ss")</f>
        <v>14:16</v>
      </c>
      <c r="R140" s="103" t="str">
        <f>TEXT((TIME(0,LEFT('Erwachsene-DOSB 2020'!AZ10,FIND(":",'Erwachsene-DOSB 2020'!AZ10)-1),RIGHT('Erwachsene-DOSB 2020'!AZ10,2)))*$BC$56,"[mm]:ss")</f>
        <v>11:44</v>
      </c>
      <c r="S140" s="13"/>
      <c r="T140" s="14"/>
      <c r="U140" s="15"/>
      <c r="V140" s="59"/>
      <c r="W140" s="12"/>
      <c r="X140" s="15"/>
      <c r="Y140" s="184"/>
      <c r="Z140" s="185"/>
      <c r="AB140" s="902"/>
      <c r="AC140"/>
      <c r="AD140" s="844"/>
      <c r="AE140" s="796"/>
      <c r="AF140" s="792"/>
      <c r="AG140" s="794"/>
      <c r="AH140" s="101" t="str">
        <f>TEXT((TIME(0,LEFT('Erwachsene-DOSB 2020'!AO42,FIND(":",'Erwachsene-DOSB 2020'!AO42)-1),RIGHT('Erwachsene-DOSB 2020'!AO42,2)))*$BC$56,"[mm]:ss")</f>
        <v>15:04</v>
      </c>
      <c r="AI140" s="102" t="str">
        <f>TEXT((TIME(0,LEFT('Erwachsene-DOSB 2020'!AP42,FIND(":",'Erwachsene-DOSB 2020'!AP42)-1),RIGHT('Erwachsene-DOSB 2020'!AP42,2)))*$BC$56,"[mm]:ss")</f>
        <v>12:16</v>
      </c>
      <c r="AJ140" s="103" t="str">
        <f>TEXT((TIME(0,LEFT('Erwachsene-DOSB 2020'!AQ42,FIND(":",'Erwachsene-DOSB 2020'!AQ42)-1),RIGHT('Erwachsene-DOSB 2020'!AQ42,2)))*$BC$56,"[mm]:ss")</f>
        <v>09:44</v>
      </c>
      <c r="AK140" s="109" t="str">
        <f>TEXT((TIME(0,LEFT('Erwachsene-DOSB 2020'!AR42,FIND(":",'Erwachsene-DOSB 2020'!AR42)-1),RIGHT('Erwachsene-DOSB 2020'!AR42,2)))*$BC$56,"[mm]:ss")</f>
        <v>15:12</v>
      </c>
      <c r="AL140" s="102" t="str">
        <f>TEXT((TIME(0,LEFT('Erwachsene-DOSB 2020'!AS42,FIND(":",'Erwachsene-DOSB 2020'!AS42)-1),RIGHT('Erwachsene-DOSB 2020'!AS42,2)))*$BC$56,"[mm]:ss")</f>
        <v>12:32</v>
      </c>
      <c r="AM140" s="103" t="str">
        <f>TEXT((TIME(0,LEFT('Erwachsene-DOSB 2020'!AT42,FIND(":",'Erwachsene-DOSB 2020'!AT42)-1),RIGHT('Erwachsene-DOSB 2020'!AT42,2)))*$BC$56,"[mm]:ss")</f>
        <v>09:52</v>
      </c>
      <c r="AN140" s="109" t="str">
        <f>TEXT((TIME(0,LEFT('Erwachsene-DOSB 2020'!AU42,FIND(":",'Erwachsene-DOSB 2020'!AU42)-1),RIGHT('Erwachsene-DOSB 2020'!AU42,2)))*$BC$56,"[mm]:ss")</f>
        <v>15:12</v>
      </c>
      <c r="AO140" s="102" t="str">
        <f>TEXT((TIME(0,LEFT('Erwachsene-DOSB 2020'!AV42,FIND(":",'Erwachsene-DOSB 2020'!AV42)-1),RIGHT('Erwachsene-DOSB 2020'!AV42,2)))*$BC$56,"[mm]:ss")</f>
        <v>12:48</v>
      </c>
      <c r="AP140" s="103" t="str">
        <f>TEXT((TIME(0,LEFT('Erwachsene-DOSB 2020'!AW42,FIND(":",'Erwachsene-DOSB 2020'!AW42)-1),RIGHT('Erwachsene-DOSB 2020'!AW42,2)))*$BC$56,"[mm]:ss")</f>
        <v>10:16</v>
      </c>
      <c r="AQ140" s="109" t="str">
        <f>TEXT((TIME(0,LEFT('Erwachsene-DOSB 2020'!AX42,FIND(":",'Erwachsene-DOSB 2020'!AX42)-1),RIGHT('Erwachsene-DOSB 2020'!AX42,2)))*$BC$56,"[mm]:ss")</f>
        <v>15:36</v>
      </c>
      <c r="AR140" s="102" t="str">
        <f>TEXT((TIME(0,LEFT('Erwachsene-DOSB 2020'!AY42,FIND(":",'Erwachsene-DOSB 2020'!AY42)-1),RIGHT('Erwachsene-DOSB 2020'!AY42,2)))*$BC$56,"[mm]:ss")</f>
        <v>13:04</v>
      </c>
      <c r="AS140" s="103" t="str">
        <f>TEXT((TIME(0,LEFT('Erwachsene-DOSB 2020'!AZ42,FIND(":",'Erwachsene-DOSB 2020'!AZ42)-1),RIGHT('Erwachsene-DOSB 2020'!AZ42,2)))*$BC$56,"[mm]:ss")</f>
        <v>10:48</v>
      </c>
      <c r="AT140" s="13"/>
      <c r="AU140" s="14"/>
      <c r="AV140" s="15"/>
      <c r="AW140" s="59"/>
      <c r="AX140" s="12"/>
      <c r="AY140" s="15"/>
      <c r="AZ140" s="184"/>
      <c r="BA140" s="185"/>
    </row>
    <row r="141" spans="1:53" ht="19.7" customHeight="1" x14ac:dyDescent="0.2">
      <c r="A141" s="902"/>
      <c r="B141"/>
      <c r="C141" s="844"/>
      <c r="D141" s="796"/>
      <c r="E141" s="618" t="s">
        <v>21</v>
      </c>
      <c r="F141" s="58" t="s">
        <v>698</v>
      </c>
      <c r="G141" s="101" t="str">
        <f>TEXT((TIME(0,LEFT('Erwachsene-DOSB 2020'!AO11,FIND(":",'Erwachsene-DOSB 2020'!AO11)-1),RIGHT('Erwachsene-DOSB 2020'!AO11,2)))*$BC$57,"[mm]:ss")</f>
        <v>64:45</v>
      </c>
      <c r="H141" s="102" t="str">
        <f>TEXT((TIME(0,LEFT('Erwachsene-DOSB 2020'!AP11,FIND(":",'Erwachsene-DOSB 2020'!AP11)-1),RIGHT('Erwachsene-DOSB 2020'!AP11,2)))*$BC$57,"[mm]:ss")</f>
        <v>57:03</v>
      </c>
      <c r="I141" s="103" t="str">
        <f>TEXT((TIME(0,LEFT('Erwachsene-DOSB 2020'!AQ11,FIND(":",'Erwachsene-DOSB 2020'!AQ11)-1),RIGHT('Erwachsene-DOSB 2020'!AQ11,2)))*$BC$57,"[mm]:ss")</f>
        <v>52:09</v>
      </c>
      <c r="J141" s="109" t="str">
        <f>TEXT((TIME(0,LEFT('Erwachsene-DOSB 2020'!AR11,FIND(":",'Erwachsene-DOSB 2020'!AR11)-1),RIGHT('Erwachsene-DOSB 2020'!AR11,2)))*$BC$57,"[mm]:ss")</f>
        <v>68:57</v>
      </c>
      <c r="K141" s="102" t="str">
        <f>TEXT((TIME(0,LEFT('Erwachsene-DOSB 2020'!AS11,FIND(":",'Erwachsene-DOSB 2020'!AS11)-1),RIGHT('Erwachsene-DOSB 2020'!AS11,2)))*$BC$57,"[mm]:ss")</f>
        <v>59:41</v>
      </c>
      <c r="L141" s="103" t="str">
        <f>TEXT((TIME(0,LEFT('Erwachsene-DOSB 2020'!AT11,FIND(":",'Erwachsene-DOSB 2020'!AT11)-1),RIGHT('Erwachsene-DOSB 2020'!AT11,2)))*$BC$57,"[mm]:ss")</f>
        <v>54:15</v>
      </c>
      <c r="M141" s="109" t="str">
        <f>TEXT((TIME(0,LEFT('Erwachsene-DOSB 2020'!AU11,FIND(":",'Erwachsene-DOSB 2020'!AU11)-1),RIGHT('Erwachsene-DOSB 2020'!AU11,2)))*$BC$57,"[mm]:ss")</f>
        <v>72:48</v>
      </c>
      <c r="N141" s="102" t="str">
        <f>TEXT((TIME(0,LEFT('Erwachsene-DOSB 2020'!AV11,FIND(":",'Erwachsene-DOSB 2020'!AV11)-1),RIGHT('Erwachsene-DOSB 2020'!AV11,2)))*$BC$57,"[mm]:ss")</f>
        <v>63:14</v>
      </c>
      <c r="O141" s="103" t="str">
        <f>TEXT((TIME(0,LEFT('Erwachsene-DOSB 2020'!AW11,FIND(":",'Erwachsene-DOSB 2020'!AW11)-1),RIGHT('Erwachsene-DOSB 2020'!AW11,2)))*$BC$57,"[mm]:ss")</f>
        <v>57:24</v>
      </c>
      <c r="P141" s="109" t="str">
        <f>TEXT((TIME(0,LEFT('Erwachsene-DOSB 2020'!AX11,FIND(":",'Erwachsene-DOSB 2020'!AX11)-1),RIGHT('Erwachsene-DOSB 2020'!AX11,2)))*$BC$57,"[mm]:ss")</f>
        <v>77:14</v>
      </c>
      <c r="Q141" s="102" t="str">
        <f>TEXT((TIME(0,LEFT('Erwachsene-DOSB 2020'!AY11,FIND(":",'Erwachsene-DOSB 2020'!AY11)-1),RIGHT('Erwachsene-DOSB 2020'!AY11,2)))*$BC$57,"[mm]:ss")</f>
        <v>67:12</v>
      </c>
      <c r="R141" s="103" t="str">
        <f>TEXT((TIME(0,LEFT('Erwachsene-DOSB 2020'!AZ11,FIND(":",'Erwachsene-DOSB 2020'!AZ11)-1),RIGHT('Erwachsene-DOSB 2020'!AZ11,2)))*$BC$57,"[mm]:ss")</f>
        <v>60:54</v>
      </c>
      <c r="S141" s="13"/>
      <c r="T141" s="14"/>
      <c r="U141" s="15"/>
      <c r="V141" s="59"/>
      <c r="W141" s="12"/>
      <c r="X141" s="15"/>
      <c r="Y141" s="182"/>
      <c r="Z141" s="183"/>
      <c r="AB141" s="902"/>
      <c r="AC141"/>
      <c r="AD141" s="844"/>
      <c r="AE141" s="796"/>
      <c r="AF141" s="618" t="s">
        <v>21</v>
      </c>
      <c r="AG141" s="58" t="s">
        <v>698</v>
      </c>
      <c r="AH141" s="101" t="str">
        <f>TEXT((TIME(0,LEFT('Erwachsene-DOSB 2020'!AO44,FIND(":",'Erwachsene-DOSB 2020'!AO44)-1),RIGHT('Erwachsene-DOSB 2020'!AO44,2)))*$BC$57,"[mm]:ss")</f>
        <v>60:19</v>
      </c>
      <c r="AI141" s="102" t="str">
        <f>TEXT((TIME(0,LEFT('Erwachsene-DOSB 2020'!AP44,FIND(":",'Erwachsene-DOSB 2020'!AP44)-1),RIGHT('Erwachsene-DOSB 2020'!AP44,2)))*$BC$57,"[mm]:ss")</f>
        <v>53:02</v>
      </c>
      <c r="AJ141" s="103" t="str">
        <f>TEXT((TIME(0,LEFT('Erwachsene-DOSB 2020'!AQ44,FIND(":",'Erwachsene-DOSB 2020'!AQ44)-1),RIGHT('Erwachsene-DOSB 2020'!AQ44,2)))*$BC$57,"[mm]:ss")</f>
        <v>50:24</v>
      </c>
      <c r="AK141" s="109" t="str">
        <f>TEXT((TIME(0,LEFT('Erwachsene-DOSB 2020'!AR44,FIND(":",'Erwachsene-DOSB 2020'!AR44)-1),RIGHT('Erwachsene-DOSB 2020'!AR44,2)))*$BC$57,"[mm]:ss")</f>
        <v>64:03</v>
      </c>
      <c r="AL141" s="102" t="str">
        <f>TEXT((TIME(0,LEFT('Erwachsene-DOSB 2020'!AS44,FIND(":",'Erwachsene-DOSB 2020'!AS44)-1),RIGHT('Erwachsene-DOSB 2020'!AS44,2)))*$BC$57,"[mm]:ss")</f>
        <v>55:50</v>
      </c>
      <c r="AM141" s="103" t="str">
        <f>TEXT((TIME(0,LEFT('Erwachsene-DOSB 2020'!AT44,FIND(":",'Erwachsene-DOSB 2020'!AT44)-1),RIGHT('Erwachsene-DOSB 2020'!AT44,2)))*$BC$57,"[mm]:ss")</f>
        <v>50:24</v>
      </c>
      <c r="AN141" s="109" t="str">
        <f>TEXT((TIME(0,LEFT('Erwachsene-DOSB 2020'!AU44,FIND(":",'Erwachsene-DOSB 2020'!AU44)-1),RIGHT('Erwachsene-DOSB 2020'!AU44,2)))*$BC$57,"[mm]:ss")</f>
        <v>67:12</v>
      </c>
      <c r="AO141" s="102" t="str">
        <f>TEXT((TIME(0,LEFT('Erwachsene-DOSB 2020'!AV44,FIND(":",'Erwachsene-DOSB 2020'!AV44)-1),RIGHT('Erwachsene-DOSB 2020'!AV44,2)))*$BC$57,"[mm]:ss")</f>
        <v>58:58</v>
      </c>
      <c r="AP141" s="103" t="str">
        <f>TEXT((TIME(0,LEFT('Erwachsene-DOSB 2020'!AW44,FIND(":",'Erwachsene-DOSB 2020'!AW44)-1),RIGHT('Erwachsene-DOSB 2020'!AW44,2)))*$BC$57,"[mm]:ss")</f>
        <v>52:51</v>
      </c>
      <c r="AQ141" s="109" t="str">
        <f>TEXT((TIME(0,LEFT('Erwachsene-DOSB 2020'!AX44,FIND(":",'Erwachsene-DOSB 2020'!AX44)-1),RIGHT('Erwachsene-DOSB 2020'!AX44,2)))*$BC$57,"[mm]:ss")</f>
        <v>71:56</v>
      </c>
      <c r="AR141" s="102" t="str">
        <f>TEXT((TIME(0,LEFT('Erwachsene-DOSB 2020'!AY44,FIND(":",'Erwachsene-DOSB 2020'!AY44)-1),RIGHT('Erwachsene-DOSB 2020'!AY44,2)))*$BC$57,"[mm]:ss")</f>
        <v>62:32</v>
      </c>
      <c r="AS141" s="103" t="str">
        <f>TEXT((TIME(0,LEFT('Erwachsene-DOSB 2020'!AZ44,FIND(":",'Erwachsene-DOSB 2020'!AZ44)-1),RIGHT('Erwachsene-DOSB 2020'!AZ44,2)))*$BC$57,"[mm]:ss")</f>
        <v>56:00</v>
      </c>
      <c r="AT141" s="13"/>
      <c r="AU141" s="14"/>
      <c r="AV141" s="15"/>
      <c r="AW141" s="59"/>
      <c r="AX141" s="12"/>
      <c r="AY141" s="15"/>
      <c r="AZ141" s="182"/>
      <c r="BA141" s="183"/>
    </row>
    <row r="142" spans="1:53" ht="19.7" customHeight="1" x14ac:dyDescent="0.2">
      <c r="A142" s="902"/>
      <c r="B142"/>
      <c r="C142" s="844"/>
      <c r="D142" s="796"/>
      <c r="E142" s="618" t="s">
        <v>22</v>
      </c>
      <c r="F142" s="58" t="s">
        <v>506</v>
      </c>
      <c r="G142" s="101" t="str">
        <f>TEXT((TIME(0,LEFT('Erwachsene-DOSB 2020'!AO12,FIND(":",'Erwachsene-DOSB 2020'!AO12)-1),RIGHT('Erwachsene-DOSB 2020'!AO12,2)))*$BC$58,"[mm]:ss")</f>
        <v>80:41</v>
      </c>
      <c r="H142" s="102" t="str">
        <f>TEXT((TIME(0,LEFT('Erwachsene-DOSB 2020'!AP12,FIND(":",'Erwachsene-DOSB 2020'!AP12)-1),RIGHT('Erwachsene-DOSB 2020'!AP12,2)))*$BC$58,"[mm]:ss")</f>
        <v>69:48</v>
      </c>
      <c r="I142" s="103" t="str">
        <f>TEXT((TIME(0,LEFT('Erwachsene-DOSB 2020'!AQ12,FIND(":",'Erwachsene-DOSB 2020'!AQ12)-1),RIGHT('Erwachsene-DOSB 2020'!AQ12,2)))*$BC$58,"[mm]:ss")</f>
        <v>62:22</v>
      </c>
      <c r="J142" s="109" t="str">
        <f>TEXT((TIME(0,LEFT('Erwachsene-DOSB 2020'!AR12,FIND(":",'Erwachsene-DOSB 2020'!AR12)-1),RIGHT('Erwachsene-DOSB 2020'!AR12,2)))*$BC$58,"[mm]:ss")</f>
        <v>83:39</v>
      </c>
      <c r="K142" s="102" t="str">
        <f>TEXT((TIME(0,LEFT('Erwachsene-DOSB 2020'!AS12,FIND(":",'Erwachsene-DOSB 2020'!AS12)-1),RIGHT('Erwachsene-DOSB 2020'!AS12,2)))*$BC$58,"[mm]:ss")</f>
        <v>74:15</v>
      </c>
      <c r="L142" s="103" t="str">
        <f>TEXT((TIME(0,LEFT('Erwachsene-DOSB 2020'!AT12,FIND(":",'Erwachsene-DOSB 2020'!AT12)-1),RIGHT('Erwachsene-DOSB 2020'!AT12,2)))*$BC$58,"[mm]:ss")</f>
        <v>64:51</v>
      </c>
      <c r="M142" s="109" t="str">
        <f>TEXT((TIME(0,LEFT('Erwachsene-DOSB 2020'!AU12,FIND(":",'Erwachsene-DOSB 2020'!AU12)-1),RIGHT('Erwachsene-DOSB 2020'!AU12,2)))*$BC$58,"[mm]:ss")</f>
        <v>88:36</v>
      </c>
      <c r="N142" s="102" t="str">
        <f>TEXT((TIME(0,LEFT('Erwachsene-DOSB 2020'!AV12,FIND(":",'Erwachsene-DOSB 2020'!AV12)-1),RIGHT('Erwachsene-DOSB 2020'!AV12,2)))*$BC$58,"[mm]:ss")</f>
        <v>79:12</v>
      </c>
      <c r="O142" s="103" t="str">
        <f>TEXT((TIME(0,LEFT('Erwachsene-DOSB 2020'!AW12,FIND(":",'Erwachsene-DOSB 2020'!AW12)-1),RIGHT('Erwachsene-DOSB 2020'!AW12,2)))*$BC$58,"[mm]:ss")</f>
        <v>68:19</v>
      </c>
      <c r="P142" s="109" t="str">
        <f>TEXT((TIME(0,LEFT('Erwachsene-DOSB 2020'!AX12,FIND(":",'Erwachsene-DOSB 2020'!AX12)-1),RIGHT('Erwachsene-DOSB 2020'!AX12,2)))*$BC$58,"[mm]:ss")</f>
        <v>92:04</v>
      </c>
      <c r="Q142" s="102" t="str">
        <f>TEXT((TIME(0,LEFT('Erwachsene-DOSB 2020'!AY12,FIND(":",'Erwachsene-DOSB 2020'!AY12)-1),RIGHT('Erwachsene-DOSB 2020'!AY12,2)))*$BC$58,"[mm]:ss")</f>
        <v>82:10</v>
      </c>
      <c r="R142" s="103" t="str">
        <f>TEXT((TIME(0,LEFT('Erwachsene-DOSB 2020'!AZ12,FIND(":",'Erwachsene-DOSB 2020'!AZ12)-1),RIGHT('Erwachsene-DOSB 2020'!AZ12,2)))*$BC$58,"[mm]:ss")</f>
        <v>71:46</v>
      </c>
      <c r="S142" s="13"/>
      <c r="T142" s="14"/>
      <c r="U142" s="15"/>
      <c r="V142" s="59"/>
      <c r="W142" s="12"/>
      <c r="X142" s="15"/>
      <c r="Y142" s="182"/>
      <c r="Z142" s="183"/>
      <c r="AB142" s="902"/>
      <c r="AC142"/>
      <c r="AD142" s="844"/>
      <c r="AE142" s="796"/>
      <c r="AF142" s="618" t="s">
        <v>22</v>
      </c>
      <c r="AG142" s="58" t="s">
        <v>506</v>
      </c>
      <c r="AH142" s="101" t="str">
        <f>TEXT((TIME(0,LEFT('Erwachsene-DOSB 2020'!AO45,FIND(":",'Erwachsene-DOSB 2020'!AO45)-1),RIGHT('Erwachsene-DOSB 2020'!AO45,2)))*$BC$58,"[mm]:ss")</f>
        <v>73:45</v>
      </c>
      <c r="AI142" s="102" t="str">
        <f>TEXT((TIME(0,LEFT('Erwachsene-DOSB 2020'!AP45,FIND(":",'Erwachsene-DOSB 2020'!AP45)-1),RIGHT('Erwachsene-DOSB 2020'!AP45,2)))*$BC$58,"[mm]:ss")</f>
        <v>62:22</v>
      </c>
      <c r="AJ142" s="103" t="str">
        <f>TEXT((TIME(0,LEFT('Erwachsene-DOSB 2020'!AQ45,FIND(":",'Erwachsene-DOSB 2020'!AQ45)-1),RIGHT('Erwachsene-DOSB 2020'!AQ45,2)))*$BC$58,"[mm]:ss")</f>
        <v>50:59</v>
      </c>
      <c r="AK142" s="109" t="str">
        <f>TEXT((TIME(0,LEFT('Erwachsene-DOSB 2020'!AR45,FIND(":",'Erwachsene-DOSB 2020'!AR45)-1),RIGHT('Erwachsene-DOSB 2020'!AR45,2)))*$BC$58,"[mm]:ss")</f>
        <v>75:14</v>
      </c>
      <c r="AL142" s="102" t="str">
        <f>TEXT((TIME(0,LEFT('Erwachsene-DOSB 2020'!AS45,FIND(":",'Erwachsene-DOSB 2020'!AS45)-1),RIGHT('Erwachsene-DOSB 2020'!AS45,2)))*$BC$58,"[mm]:ss")</f>
        <v>63:51</v>
      </c>
      <c r="AM142" s="103" t="str">
        <f>TEXT((TIME(0,LEFT('Erwachsene-DOSB 2020'!AT45,FIND(":",'Erwachsene-DOSB 2020'!AT45)-1),RIGHT('Erwachsene-DOSB 2020'!AT45,2)))*$BC$58,"[mm]:ss")</f>
        <v>52:28</v>
      </c>
      <c r="AN142" s="109" t="str">
        <f>TEXT((TIME(0,LEFT('Erwachsene-DOSB 2020'!AU45,FIND(":",'Erwachsene-DOSB 2020'!AU45)-1),RIGHT('Erwachsene-DOSB 2020'!AU45,2)))*$BC$58,"[mm]:ss")</f>
        <v>76:44</v>
      </c>
      <c r="AO142" s="102" t="str">
        <f>TEXT((TIME(0,LEFT('Erwachsene-DOSB 2020'!AV45,FIND(":",'Erwachsene-DOSB 2020'!AV45)-1),RIGHT('Erwachsene-DOSB 2020'!AV45,2)))*$BC$58,"[mm]:ss")</f>
        <v>65:50</v>
      </c>
      <c r="AP142" s="103" t="str">
        <f>TEXT((TIME(0,LEFT('Erwachsene-DOSB 2020'!AW45,FIND(":",'Erwachsene-DOSB 2020'!AW45)-1),RIGHT('Erwachsene-DOSB 2020'!AW45,2)))*$BC$58,"[mm]:ss")</f>
        <v>54:57</v>
      </c>
      <c r="AQ142" s="109" t="str">
        <f>TEXT((TIME(0,LEFT('Erwachsene-DOSB 2020'!AX45,FIND(":",'Erwachsene-DOSB 2020'!AX45)-1),RIGHT('Erwachsene-DOSB 2020'!AX45,2)))*$BC$58,"[mm]:ss")</f>
        <v>78:13</v>
      </c>
      <c r="AR142" s="102" t="str">
        <f>TEXT((TIME(0,LEFT('Erwachsene-DOSB 2020'!AY45,FIND(":",'Erwachsene-DOSB 2020'!AY45)-1),RIGHT('Erwachsene-DOSB 2020'!AY45,2)))*$BC$58,"[mm]:ss")</f>
        <v>67:19</v>
      </c>
      <c r="AS142" s="103" t="str">
        <f>TEXT((TIME(0,LEFT('Erwachsene-DOSB 2020'!AZ45,FIND(":",'Erwachsene-DOSB 2020'!AZ45)-1),RIGHT('Erwachsene-DOSB 2020'!AZ45,2)))*$BC$58,"[mm]:ss")</f>
        <v>57:25</v>
      </c>
      <c r="AT142" s="13"/>
      <c r="AU142" s="14"/>
      <c r="AV142" s="15"/>
      <c r="AW142" s="59"/>
      <c r="AX142" s="12"/>
      <c r="AY142" s="15"/>
      <c r="AZ142" s="182"/>
      <c r="BA142" s="183"/>
    </row>
    <row r="143" spans="1:53" ht="19.7" customHeight="1" x14ac:dyDescent="0.2">
      <c r="A143" s="902"/>
      <c r="B143"/>
      <c r="C143" s="844"/>
      <c r="D143" s="796"/>
      <c r="E143" s="618" t="s">
        <v>23</v>
      </c>
      <c r="F143" s="58" t="s">
        <v>427</v>
      </c>
      <c r="G143" s="160">
        <f>H143*(1-$BE$59)</f>
        <v>159.75</v>
      </c>
      <c r="H143" s="149">
        <f>W101-12.5</f>
        <v>177.5</v>
      </c>
      <c r="I143" s="150">
        <f>H143*(1+$BE$59)</f>
        <v>195.25000000000003</v>
      </c>
      <c r="J143" s="160">
        <f>K143*(1-$BE$59)</f>
        <v>148.5</v>
      </c>
      <c r="K143" s="149">
        <f>H143-12.5</f>
        <v>165</v>
      </c>
      <c r="L143" s="150">
        <f>K143*(1+$BE$59)</f>
        <v>181.50000000000003</v>
      </c>
      <c r="M143" s="160">
        <f>N143*(1-$BE$59)</f>
        <v>137.25</v>
      </c>
      <c r="N143" s="149">
        <f>K143-12.5</f>
        <v>152.5</v>
      </c>
      <c r="O143" s="150">
        <f>N143*(1+$BE$59)</f>
        <v>167.75</v>
      </c>
      <c r="P143" s="160">
        <f>Q143*(1-$BE$59)</f>
        <v>126</v>
      </c>
      <c r="Q143" s="149">
        <f>N143-12.5</f>
        <v>140</v>
      </c>
      <c r="R143" s="150">
        <f>Q143*(1+$BE$59)</f>
        <v>154</v>
      </c>
      <c r="S143" s="151"/>
      <c r="T143" s="149"/>
      <c r="U143" s="150"/>
      <c r="V143" s="151"/>
      <c r="W143" s="149"/>
      <c r="X143" s="150"/>
      <c r="Y143" s="182"/>
      <c r="Z143" s="183"/>
      <c r="AB143" s="902"/>
      <c r="AC143"/>
      <c r="AD143" s="844"/>
      <c r="AE143" s="796"/>
      <c r="AF143" s="618" t="s">
        <v>23</v>
      </c>
      <c r="AG143" s="58" t="s">
        <v>427</v>
      </c>
      <c r="AH143" s="160">
        <f>AI143*(1-$BE$59)</f>
        <v>218.25</v>
      </c>
      <c r="AI143" s="149">
        <f>AX101-12.5</f>
        <v>242.5</v>
      </c>
      <c r="AJ143" s="150">
        <f>AI143*(1+$BE$59)</f>
        <v>266.75</v>
      </c>
      <c r="AK143" s="160">
        <f>AL143*(1-$BE$59)</f>
        <v>207</v>
      </c>
      <c r="AL143" s="149">
        <f>AI143-12.5</f>
        <v>230</v>
      </c>
      <c r="AM143" s="150">
        <f>AL143*(1+$BE$59)</f>
        <v>253.00000000000003</v>
      </c>
      <c r="AN143" s="160">
        <f>AO143*(1-$BE$59)</f>
        <v>195.75</v>
      </c>
      <c r="AO143" s="149">
        <f>AL143-12.5</f>
        <v>217.5</v>
      </c>
      <c r="AP143" s="150">
        <f>AO143*(1+$BE$59)</f>
        <v>239.25000000000003</v>
      </c>
      <c r="AQ143" s="160">
        <f>AR143*(1-$BE$59)</f>
        <v>184.5</v>
      </c>
      <c r="AR143" s="149">
        <f>AO143-12.5</f>
        <v>205</v>
      </c>
      <c r="AS143" s="150">
        <f>AR143*(1+$BE$59)</f>
        <v>225.50000000000003</v>
      </c>
      <c r="AT143" s="151"/>
      <c r="AU143" s="149"/>
      <c r="AV143" s="150"/>
      <c r="AW143" s="151"/>
      <c r="AX143" s="149"/>
      <c r="AY143" s="150"/>
      <c r="AZ143" s="182"/>
      <c r="BA143" s="183"/>
    </row>
    <row r="144" spans="1:53" ht="19.7" customHeight="1" x14ac:dyDescent="0.2">
      <c r="A144" s="902"/>
      <c r="B144"/>
      <c r="C144" s="844"/>
      <c r="D144" s="796"/>
      <c r="E144" s="618" t="s">
        <v>24</v>
      </c>
      <c r="F144" s="58" t="s">
        <v>428</v>
      </c>
      <c r="G144" s="160">
        <f>H144*(1-$BE$59)</f>
        <v>310.5</v>
      </c>
      <c r="H144" s="149">
        <f>W102-15</f>
        <v>345</v>
      </c>
      <c r="I144" s="150">
        <f>H144*(1+$BE$59)</f>
        <v>379.50000000000006</v>
      </c>
      <c r="J144" s="160">
        <f>K144*(1-$BE$59)</f>
        <v>297</v>
      </c>
      <c r="K144" s="149">
        <f>H144-15</f>
        <v>330</v>
      </c>
      <c r="L144" s="150">
        <f>K144*(1+$BE$59)</f>
        <v>363.00000000000006</v>
      </c>
      <c r="M144" s="160">
        <f>N144*(1-$BE$59)</f>
        <v>283.5</v>
      </c>
      <c r="N144" s="149">
        <f>K144-15</f>
        <v>315</v>
      </c>
      <c r="O144" s="150">
        <f>N144*(1+$BE$59)</f>
        <v>346.5</v>
      </c>
      <c r="P144" s="160">
        <f>Q144*(1-$BE$59)</f>
        <v>270</v>
      </c>
      <c r="Q144" s="149">
        <f>N144-15</f>
        <v>300</v>
      </c>
      <c r="R144" s="150">
        <f>Q144*(1+$BE$59)</f>
        <v>330</v>
      </c>
      <c r="S144" s="151"/>
      <c r="T144" s="149"/>
      <c r="U144" s="150"/>
      <c r="V144" s="151"/>
      <c r="W144" s="149"/>
      <c r="X144" s="150"/>
      <c r="Y144" s="182"/>
      <c r="Z144" s="183"/>
      <c r="AB144" s="902"/>
      <c r="AC144"/>
      <c r="AD144" s="844"/>
      <c r="AE144" s="796"/>
      <c r="AF144" s="618" t="s">
        <v>24</v>
      </c>
      <c r="AG144" s="58" t="s">
        <v>428</v>
      </c>
      <c r="AH144" s="160">
        <f>AI144*(1-$BE$59)</f>
        <v>378</v>
      </c>
      <c r="AI144" s="149">
        <f>AX102-15</f>
        <v>420</v>
      </c>
      <c r="AJ144" s="150">
        <f>AI144*(1+$BE$59)</f>
        <v>462.00000000000006</v>
      </c>
      <c r="AK144" s="160">
        <f>AL144*(1-$BE$59)</f>
        <v>364.5</v>
      </c>
      <c r="AL144" s="149">
        <f>AI144-15</f>
        <v>405</v>
      </c>
      <c r="AM144" s="150">
        <f>AL144*(1+$BE$59)</f>
        <v>445.50000000000006</v>
      </c>
      <c r="AN144" s="160">
        <f>AO144*(1-$BE$59)</f>
        <v>351</v>
      </c>
      <c r="AO144" s="149">
        <f>AL144-15</f>
        <v>390</v>
      </c>
      <c r="AP144" s="150">
        <f>AO144*(1+$BE$59)</f>
        <v>429.00000000000006</v>
      </c>
      <c r="AQ144" s="160">
        <f>AR144*(1-$BE$59)</f>
        <v>337.5</v>
      </c>
      <c r="AR144" s="149">
        <f>AO144-15</f>
        <v>375</v>
      </c>
      <c r="AS144" s="150">
        <f>AR144*(1+$BE$59)</f>
        <v>412.50000000000006</v>
      </c>
      <c r="AT144" s="151"/>
      <c r="AU144" s="149"/>
      <c r="AV144" s="150"/>
      <c r="AW144" s="151"/>
      <c r="AX144" s="149"/>
      <c r="AY144" s="150"/>
      <c r="AZ144" s="182"/>
      <c r="BA144" s="183"/>
    </row>
    <row r="145" spans="1:56" ht="19.7" customHeight="1" x14ac:dyDescent="0.2">
      <c r="A145" s="902"/>
      <c r="B145"/>
      <c r="C145" s="844"/>
      <c r="D145" s="796"/>
      <c r="E145" s="618" t="s">
        <v>25</v>
      </c>
      <c r="F145" s="58" t="s">
        <v>429</v>
      </c>
      <c r="G145" s="160">
        <f>H145*(1-$BE$59)</f>
        <v>243</v>
      </c>
      <c r="H145" s="149">
        <f>W103-15</f>
        <v>270</v>
      </c>
      <c r="I145" s="150">
        <f>H145*(1+$BE$59)</f>
        <v>297</v>
      </c>
      <c r="J145" s="160">
        <f>K145*(1-$BE$59)</f>
        <v>229.5</v>
      </c>
      <c r="K145" s="149">
        <f>H145-15</f>
        <v>255</v>
      </c>
      <c r="L145" s="150">
        <f>K145*(1+$BE$59)</f>
        <v>280.5</v>
      </c>
      <c r="M145" s="160">
        <f>N145*(1-$BE$59)</f>
        <v>216</v>
      </c>
      <c r="N145" s="149">
        <f>K145-15</f>
        <v>240</v>
      </c>
      <c r="O145" s="150">
        <f>N145*(1+$BE$59)</f>
        <v>264</v>
      </c>
      <c r="P145" s="160">
        <f>Q145*(1-$BE$59)</f>
        <v>202.5</v>
      </c>
      <c r="Q145" s="149">
        <f>N145-15</f>
        <v>225</v>
      </c>
      <c r="R145" s="150">
        <f>Q145*(1+$BE$59)</f>
        <v>247.50000000000003</v>
      </c>
      <c r="S145" s="151"/>
      <c r="T145" s="149"/>
      <c r="U145" s="150"/>
      <c r="V145" s="151"/>
      <c r="W145" s="149"/>
      <c r="X145" s="150"/>
      <c r="Y145" s="182"/>
      <c r="Z145" s="183"/>
      <c r="AB145" s="902"/>
      <c r="AC145"/>
      <c r="AD145" s="844"/>
      <c r="AE145" s="796"/>
      <c r="AF145" s="618" t="s">
        <v>25</v>
      </c>
      <c r="AG145" s="58" t="s">
        <v>429</v>
      </c>
      <c r="AH145" s="160">
        <f>AI145*(1-$BE$59)</f>
        <v>306</v>
      </c>
      <c r="AI145" s="149">
        <f>AX103-15</f>
        <v>340</v>
      </c>
      <c r="AJ145" s="150">
        <f>AI145*(1+$BE$59)</f>
        <v>374.00000000000006</v>
      </c>
      <c r="AK145" s="160">
        <f>AL145*(1-$BE$59)</f>
        <v>292.5</v>
      </c>
      <c r="AL145" s="149">
        <f>AI145-15</f>
        <v>325</v>
      </c>
      <c r="AM145" s="150">
        <f>AL145*(1+$BE$59)</f>
        <v>357.50000000000006</v>
      </c>
      <c r="AN145" s="160">
        <f>AO145*(1-$BE$59)</f>
        <v>279</v>
      </c>
      <c r="AO145" s="149">
        <f>AL145-15</f>
        <v>310</v>
      </c>
      <c r="AP145" s="150">
        <f>AO145*(1+$BE$59)</f>
        <v>341</v>
      </c>
      <c r="AQ145" s="160">
        <f>AR145*(1-$BE$59)</f>
        <v>265.5</v>
      </c>
      <c r="AR145" s="149">
        <f>AO145-15</f>
        <v>295</v>
      </c>
      <c r="AS145" s="150">
        <f>AR145*(1+$BE$59)</f>
        <v>324.5</v>
      </c>
      <c r="AT145" s="151"/>
      <c r="AU145" s="149"/>
      <c r="AV145" s="150"/>
      <c r="AW145" s="151"/>
      <c r="AX145" s="149"/>
      <c r="AY145" s="150"/>
      <c r="AZ145" s="182"/>
      <c r="BA145" s="183"/>
    </row>
    <row r="146" spans="1:56" ht="19.7" customHeight="1" thickBot="1" x14ac:dyDescent="0.25">
      <c r="A146" s="902"/>
      <c r="B146"/>
      <c r="C146" s="845"/>
      <c r="D146" s="797"/>
      <c r="E146" s="618" t="s">
        <v>44</v>
      </c>
      <c r="F146" s="163" t="s">
        <v>430</v>
      </c>
      <c r="G146" s="164">
        <f>H146*(1-$BE$59)</f>
        <v>247.5</v>
      </c>
      <c r="H146" s="165">
        <f>W104-15</f>
        <v>275</v>
      </c>
      <c r="I146" s="166">
        <f>H146*(1+$BE$59)</f>
        <v>302.5</v>
      </c>
      <c r="J146" s="164">
        <f>K146*(1-$BE$59)</f>
        <v>234</v>
      </c>
      <c r="K146" s="165">
        <f>H146-15</f>
        <v>260</v>
      </c>
      <c r="L146" s="166">
        <f>K146*(1+$BE$59)</f>
        <v>286</v>
      </c>
      <c r="M146" s="164">
        <f>N146*(1-$BE$59)</f>
        <v>220.5</v>
      </c>
      <c r="N146" s="165">
        <f>K146-15</f>
        <v>245</v>
      </c>
      <c r="O146" s="166">
        <f>N146*(1+$BE$59)</f>
        <v>269.5</v>
      </c>
      <c r="P146" s="164">
        <f>Q146*(1-$BE$59)</f>
        <v>207</v>
      </c>
      <c r="Q146" s="165">
        <f>N146-15</f>
        <v>230</v>
      </c>
      <c r="R146" s="166">
        <f>Q146*(1+$BE$59)</f>
        <v>253.00000000000003</v>
      </c>
      <c r="S146" s="151"/>
      <c r="T146" s="149"/>
      <c r="U146" s="150"/>
      <c r="V146" s="151"/>
      <c r="W146" s="149"/>
      <c r="X146" s="150"/>
      <c r="Y146" s="186"/>
      <c r="Z146" s="187"/>
      <c r="AB146" s="902"/>
      <c r="AC146"/>
      <c r="AD146" s="845"/>
      <c r="AE146" s="797"/>
      <c r="AF146" s="618" t="s">
        <v>44</v>
      </c>
      <c r="AG146" s="163" t="s">
        <v>430</v>
      </c>
      <c r="AH146" s="164">
        <f>AI146*(1-$BE$59)</f>
        <v>310.5</v>
      </c>
      <c r="AI146" s="165">
        <f>AX104-15</f>
        <v>345</v>
      </c>
      <c r="AJ146" s="166">
        <f>AI146*(1+$BE$59)</f>
        <v>379.50000000000006</v>
      </c>
      <c r="AK146" s="164">
        <f>AL146*(1-$BE$59)</f>
        <v>297</v>
      </c>
      <c r="AL146" s="165">
        <f>AI146-15</f>
        <v>330</v>
      </c>
      <c r="AM146" s="166">
        <f>AL146*(1+$BE$59)</f>
        <v>363.00000000000006</v>
      </c>
      <c r="AN146" s="164">
        <f>AO146*(1-$BE$59)</f>
        <v>283.5</v>
      </c>
      <c r="AO146" s="165">
        <f>AL146-15</f>
        <v>315</v>
      </c>
      <c r="AP146" s="166">
        <f>AO146*(1+$BE$59)</f>
        <v>346.5</v>
      </c>
      <c r="AQ146" s="164">
        <f>AR146*(1-$BE$59)</f>
        <v>270</v>
      </c>
      <c r="AR146" s="165">
        <f>AO146-15</f>
        <v>300</v>
      </c>
      <c r="AS146" s="166">
        <f>AR146*(1+$BE$59)</f>
        <v>330</v>
      </c>
      <c r="AT146" s="151"/>
      <c r="AU146" s="149"/>
      <c r="AV146" s="150"/>
      <c r="AW146" s="151"/>
      <c r="AX146" s="149"/>
      <c r="AY146" s="150"/>
      <c r="AZ146" s="186"/>
      <c r="BA146" s="187"/>
    </row>
    <row r="147" spans="1:56" s="586" customFormat="1" ht="19.5" customHeight="1" x14ac:dyDescent="0.2">
      <c r="A147" s="902"/>
      <c r="C147" s="843">
        <v>2</v>
      </c>
      <c r="D147" s="795" t="s">
        <v>65</v>
      </c>
      <c r="E147" s="601" t="s">
        <v>16</v>
      </c>
      <c r="F147" s="522" t="s">
        <v>446</v>
      </c>
      <c r="G147" s="13">
        <f>'Erwachsene-DOSB 2020'!AO28*$BC63</f>
        <v>7.1999999999999993</v>
      </c>
      <c r="H147" s="12">
        <f>'Erwachsene-DOSB 2020'!AP28*$BC63</f>
        <v>9.2999999999999989</v>
      </c>
      <c r="I147" s="15">
        <f>'Erwachsene-DOSB 2020'!AQ28*$BC63</f>
        <v>11.1</v>
      </c>
      <c r="J147" s="13">
        <f>'Erwachsene-DOSB 2020'!AR28*$BC63</f>
        <v>6.6</v>
      </c>
      <c r="K147" s="12">
        <f>'Erwachsene-DOSB 2020'!AS28*$BC63</f>
        <v>8.6999999999999993</v>
      </c>
      <c r="L147" s="15">
        <f>'Erwachsene-DOSB 2020'!AT28*$BC63</f>
        <v>10.5</v>
      </c>
      <c r="M147" s="13">
        <f>'Erwachsene-DOSB 2020'!AU28*$BC63</f>
        <v>5.7</v>
      </c>
      <c r="N147" s="12">
        <f>'Erwachsene-DOSB 2020'!AV28*$BC63</f>
        <v>7.8</v>
      </c>
      <c r="O147" s="15">
        <f>'Erwachsene-DOSB 2020'!AW28*$BC63</f>
        <v>9.6</v>
      </c>
      <c r="P147" s="13">
        <f>'Erwachsene-DOSB 2020'!AX28*$BC63</f>
        <v>4.5</v>
      </c>
      <c r="Q147" s="12">
        <f>'Erwachsene-DOSB 2020'!AY28*$BC63</f>
        <v>6.6</v>
      </c>
      <c r="R147" s="15">
        <f>'Erwachsene-DOSB 2020'!AZ28*$BC63</f>
        <v>8.4</v>
      </c>
      <c r="S147" s="23"/>
      <c r="T147" s="24"/>
      <c r="U147" s="64"/>
      <c r="V147" s="66"/>
      <c r="W147" s="25"/>
      <c r="X147" s="26"/>
      <c r="Y147" s="180"/>
      <c r="Z147" s="181"/>
      <c r="AB147" s="902"/>
      <c r="AD147" s="843">
        <v>2</v>
      </c>
      <c r="AE147" s="795" t="s">
        <v>65</v>
      </c>
      <c r="AF147" s="601" t="s">
        <v>16</v>
      </c>
      <c r="AG147" s="522" t="s">
        <v>446</v>
      </c>
      <c r="AH147" s="6">
        <f>'Erwachsene-DOSB 2020'!AO61*$BC63</f>
        <v>9.6</v>
      </c>
      <c r="AI147" s="7">
        <f>'Erwachsene-DOSB 2020'!AP61*$BC63</f>
        <v>12.6</v>
      </c>
      <c r="AJ147" s="7">
        <f>'Erwachsene-DOSB 2020'!AQ61*$BC63</f>
        <v>15.6</v>
      </c>
      <c r="AK147" s="6">
        <f>'Erwachsene-DOSB 2020'!AR61*$BC63</f>
        <v>8.4</v>
      </c>
      <c r="AL147" s="7">
        <f>'Erwachsene-DOSB 2020'!AS61*$BC63</f>
        <v>11.4</v>
      </c>
      <c r="AM147" s="7">
        <f>'Erwachsene-DOSB 2020'!AT61*$BC63</f>
        <v>14.399999999999999</v>
      </c>
      <c r="AN147" s="6">
        <f>'Erwachsene-DOSB 2020'!AU61*$BC63</f>
        <v>7.1999999999999993</v>
      </c>
      <c r="AO147" s="7">
        <f>'Erwachsene-DOSB 2020'!AV61*$BC63</f>
        <v>9.9</v>
      </c>
      <c r="AP147" s="7">
        <f>'Erwachsene-DOSB 2020'!AW61*$BC63</f>
        <v>12.6</v>
      </c>
      <c r="AQ147" s="6">
        <f>'Erwachsene-DOSB 2020'!AX61*$BC63</f>
        <v>6.3</v>
      </c>
      <c r="AR147" s="7">
        <f>'Erwachsene-DOSB 2020'!AY61*$BC63</f>
        <v>9</v>
      </c>
      <c r="AS147" s="7">
        <f>'Erwachsene-DOSB 2020'!AZ61*$BC63</f>
        <v>11.7</v>
      </c>
      <c r="AT147" s="23"/>
      <c r="AU147" s="24"/>
      <c r="AV147" s="64"/>
      <c r="AW147" s="66"/>
      <c r="AX147" s="25"/>
      <c r="AY147" s="26"/>
      <c r="AZ147" s="180"/>
      <c r="BA147" s="181"/>
      <c r="BC147" s="587"/>
      <c r="BD147" s="5"/>
    </row>
    <row r="148" spans="1:56" ht="19.7" customHeight="1" x14ac:dyDescent="0.2">
      <c r="A148" s="902"/>
      <c r="B148"/>
      <c r="C148" s="845"/>
      <c r="D148" s="796"/>
      <c r="E148" s="1055" t="s">
        <v>17</v>
      </c>
      <c r="F148" s="793" t="s">
        <v>26</v>
      </c>
      <c r="G148" s="826" t="s">
        <v>340</v>
      </c>
      <c r="H148" s="827"/>
      <c r="I148" s="827"/>
      <c r="J148" s="827"/>
      <c r="K148" s="827"/>
      <c r="L148" s="827"/>
      <c r="M148" s="827"/>
      <c r="N148" s="827"/>
      <c r="O148" s="827"/>
      <c r="P148" s="827"/>
      <c r="Q148" s="827"/>
      <c r="R148" s="828"/>
      <c r="S148" s="28"/>
      <c r="T148" s="30"/>
      <c r="U148" s="38"/>
      <c r="V148" s="61"/>
      <c r="W148" s="32"/>
      <c r="X148" s="33"/>
      <c r="Y148" s="182"/>
      <c r="Z148" s="188"/>
      <c r="AB148" s="902"/>
      <c r="AC148"/>
      <c r="AD148" s="845"/>
      <c r="AE148" s="796"/>
      <c r="AF148" s="1055" t="s">
        <v>17</v>
      </c>
      <c r="AG148" s="793" t="s">
        <v>26</v>
      </c>
      <c r="AH148" s="998" t="s">
        <v>96</v>
      </c>
      <c r="AI148" s="891"/>
      <c r="AJ148" s="892"/>
      <c r="AK148" s="998" t="s">
        <v>340</v>
      </c>
      <c r="AL148" s="891"/>
      <c r="AM148" s="891"/>
      <c r="AN148" s="891"/>
      <c r="AO148" s="891"/>
      <c r="AP148" s="891"/>
      <c r="AQ148" s="891"/>
      <c r="AR148" s="891"/>
      <c r="AS148" s="892"/>
      <c r="AT148" s="28"/>
      <c r="AU148" s="30"/>
      <c r="AV148" s="38"/>
      <c r="AW148" s="61"/>
      <c r="AX148" s="32"/>
      <c r="AY148" s="33"/>
      <c r="AZ148" s="182"/>
      <c r="BA148" s="188"/>
    </row>
    <row r="149" spans="1:56" ht="19.7" customHeight="1" x14ac:dyDescent="0.2">
      <c r="A149" s="902"/>
      <c r="B149"/>
      <c r="C149" s="845"/>
      <c r="D149" s="796"/>
      <c r="E149" s="1056"/>
      <c r="F149" s="794"/>
      <c r="G149" s="13">
        <f>'Erwachsene-DOSB 2020'!AO15*$BC$65</f>
        <v>2.7625000000000002</v>
      </c>
      <c r="H149" s="12">
        <f>'Erwachsene-DOSB 2020'!AP15*$BC$65</f>
        <v>3.4125000000000001</v>
      </c>
      <c r="I149" s="15">
        <f>'Erwachsene-DOSB 2020'!AQ15*$BC$65</f>
        <v>4.0625</v>
      </c>
      <c r="J149" s="59">
        <f>'Erwachsene-DOSB 2020'!AR15*$BC$65</f>
        <v>2.6</v>
      </c>
      <c r="K149" s="12">
        <f>'Erwachsene-DOSB 2020'!AS15*$BC$65</f>
        <v>3.25</v>
      </c>
      <c r="L149" s="15">
        <f>'Erwachsene-DOSB 2020'!AT15*$BC$65</f>
        <v>3.7375000000000003</v>
      </c>
      <c r="M149" s="59">
        <f>'Erwachsene-DOSB 2020'!AU15*$BC$65</f>
        <v>2.4375</v>
      </c>
      <c r="N149" s="12">
        <f>'Erwachsene-DOSB 2020'!AV15*$BC$65</f>
        <v>2.9250000000000003</v>
      </c>
      <c r="O149" s="15">
        <f>'Erwachsene-DOSB 2020'!AW15*$BC$65</f>
        <v>3.5750000000000002</v>
      </c>
      <c r="P149" s="59">
        <f>'Erwachsene-DOSB 2020'!AX15*$BC$65</f>
        <v>2.1125000000000003</v>
      </c>
      <c r="Q149" s="12">
        <f>'Erwachsene-DOSB 2020'!AY15*$BC$65</f>
        <v>2.7625000000000002</v>
      </c>
      <c r="R149" s="15">
        <f>'Erwachsene-DOSB 2020'!AZ15*$BC$65</f>
        <v>3.25</v>
      </c>
      <c r="S149" s="28"/>
      <c r="T149" s="30"/>
      <c r="U149" s="38"/>
      <c r="V149" s="71"/>
      <c r="W149" s="3"/>
      <c r="X149" s="4"/>
      <c r="Y149" s="182"/>
      <c r="Z149" s="188"/>
      <c r="AB149" s="902"/>
      <c r="AC149"/>
      <c r="AD149" s="845"/>
      <c r="AE149" s="796"/>
      <c r="AF149" s="1056"/>
      <c r="AG149" s="794"/>
      <c r="AH149" s="13">
        <f>'Erwachsene-DOSB 2020'!AO48*$BC$65-0.16</f>
        <v>3.5775000000000001</v>
      </c>
      <c r="AI149" s="12">
        <f>'Erwachsene-DOSB 2020'!AP48*$BC$65</f>
        <v>4.2250000000000005</v>
      </c>
      <c r="AJ149" s="15">
        <f>'Erwachsene-DOSB 2020'!AQ48*$BC$65-0.23</f>
        <v>4.6449999999999996</v>
      </c>
      <c r="AK149" s="59">
        <f>'Erwachsene-DOSB 2020'!AR48*$BC$65</f>
        <v>3.5750000000000002</v>
      </c>
      <c r="AL149" s="12">
        <f>'Erwachsene-DOSB 2020'!AS48*$BC$65</f>
        <v>4.0625</v>
      </c>
      <c r="AM149" s="15">
        <f>'Erwachsene-DOSB 2020'!AT48*$BC$65</f>
        <v>4.7125000000000004</v>
      </c>
      <c r="AN149" s="59">
        <f>'Erwachsene-DOSB 2020'!AU48*$BC$65</f>
        <v>3.25</v>
      </c>
      <c r="AO149" s="12">
        <f>'Erwachsene-DOSB 2020'!AV48*$BC$65</f>
        <v>3.9000000000000004</v>
      </c>
      <c r="AP149" s="15">
        <f>'Erwachsene-DOSB 2020'!AW48*$BC$65</f>
        <v>4.3875000000000002</v>
      </c>
      <c r="AQ149" s="59">
        <f>'Erwachsene-DOSB 2020'!AX48*$BC$65</f>
        <v>2.9250000000000003</v>
      </c>
      <c r="AR149" s="12">
        <f>'Erwachsene-DOSB 2020'!AY48*$BC$65</f>
        <v>3.4125000000000001</v>
      </c>
      <c r="AS149" s="15">
        <f>'Erwachsene-DOSB 2020'!AZ48*$BC$65</f>
        <v>4.0625</v>
      </c>
      <c r="AT149" s="28"/>
      <c r="AU149" s="30"/>
      <c r="AV149" s="38"/>
      <c r="AW149" s="71"/>
      <c r="AX149" s="3"/>
      <c r="AY149" s="4"/>
      <c r="AZ149" s="182"/>
      <c r="BA149" s="188"/>
    </row>
    <row r="150" spans="1:56" ht="19.7" customHeight="1" x14ac:dyDescent="0.2">
      <c r="A150" s="902"/>
      <c r="B150"/>
      <c r="C150" s="845"/>
      <c r="D150" s="796"/>
      <c r="E150" s="3" t="s">
        <v>21</v>
      </c>
      <c r="F150" s="161" t="s">
        <v>27</v>
      </c>
      <c r="G150" s="13">
        <f t="shared" ref="G150:R150" si="8">G149*$BC$66</f>
        <v>4.69625</v>
      </c>
      <c r="H150" s="12">
        <f t="shared" si="8"/>
        <v>5.8012499999999996</v>
      </c>
      <c r="I150" s="15">
        <f t="shared" si="8"/>
        <v>6.90625</v>
      </c>
      <c r="J150" s="13">
        <f t="shared" si="8"/>
        <v>4.42</v>
      </c>
      <c r="K150" s="12">
        <f t="shared" si="8"/>
        <v>5.5249999999999995</v>
      </c>
      <c r="L150" s="15">
        <f t="shared" si="8"/>
        <v>6.3537500000000007</v>
      </c>
      <c r="M150" s="13">
        <f t="shared" si="8"/>
        <v>4.1437499999999998</v>
      </c>
      <c r="N150" s="12">
        <f t="shared" si="8"/>
        <v>4.9725000000000001</v>
      </c>
      <c r="O150" s="15">
        <f t="shared" si="8"/>
        <v>6.0775000000000006</v>
      </c>
      <c r="P150" s="13">
        <f t="shared" si="8"/>
        <v>3.5912500000000005</v>
      </c>
      <c r="Q150" s="12">
        <f t="shared" si="8"/>
        <v>4.69625</v>
      </c>
      <c r="R150" s="15">
        <f t="shared" si="8"/>
        <v>5.5249999999999995</v>
      </c>
      <c r="S150" s="28"/>
      <c r="T150" s="30"/>
      <c r="U150" s="38"/>
      <c r="V150" s="71"/>
      <c r="W150" s="3"/>
      <c r="X150" s="4"/>
      <c r="Y150" s="182"/>
      <c r="Z150" s="188"/>
      <c r="AB150" s="902"/>
      <c r="AC150"/>
      <c r="AD150" s="845"/>
      <c r="AE150" s="796"/>
      <c r="AF150" s="3" t="s">
        <v>21</v>
      </c>
      <c r="AG150" s="161" t="s">
        <v>27</v>
      </c>
      <c r="AH150" s="13">
        <f t="shared" ref="AH150:AS150" si="9">AH149*$BC$66</f>
        <v>6.0817500000000004</v>
      </c>
      <c r="AI150" s="12">
        <f t="shared" si="9"/>
        <v>7.182500000000001</v>
      </c>
      <c r="AJ150" s="15">
        <f t="shared" si="9"/>
        <v>7.8964999999999987</v>
      </c>
      <c r="AK150" s="13">
        <f t="shared" si="9"/>
        <v>6.0775000000000006</v>
      </c>
      <c r="AL150" s="12">
        <f t="shared" si="9"/>
        <v>6.90625</v>
      </c>
      <c r="AM150" s="15">
        <f t="shared" si="9"/>
        <v>8.0112500000000004</v>
      </c>
      <c r="AN150" s="13">
        <f t="shared" si="9"/>
        <v>5.5249999999999995</v>
      </c>
      <c r="AO150" s="12">
        <f t="shared" si="9"/>
        <v>6.6300000000000008</v>
      </c>
      <c r="AP150" s="15">
        <f t="shared" si="9"/>
        <v>7.4587500000000002</v>
      </c>
      <c r="AQ150" s="13">
        <f t="shared" si="9"/>
        <v>4.9725000000000001</v>
      </c>
      <c r="AR150" s="12">
        <f t="shared" si="9"/>
        <v>5.8012499999999996</v>
      </c>
      <c r="AS150" s="15">
        <f t="shared" si="9"/>
        <v>6.90625</v>
      </c>
      <c r="AT150" s="28"/>
      <c r="AU150" s="30"/>
      <c r="AV150" s="38"/>
      <c r="AW150" s="71"/>
      <c r="AX150" s="3"/>
      <c r="AY150" s="4"/>
      <c r="AZ150" s="182"/>
      <c r="BA150" s="188"/>
    </row>
    <row r="151" spans="1:56" ht="19.7" customHeight="1" thickBot="1" x14ac:dyDescent="0.25">
      <c r="A151" s="902"/>
      <c r="B151"/>
      <c r="C151" s="845"/>
      <c r="D151" s="796"/>
      <c r="E151" s="3" t="s">
        <v>22</v>
      </c>
      <c r="F151" s="2" t="s">
        <v>92</v>
      </c>
      <c r="G151" s="13">
        <f>'Erwachsene-DOSB 2020'!AO18*$BC$67</f>
        <v>0.54</v>
      </c>
      <c r="H151" s="12">
        <f>'Erwachsene-DOSB 2020'!AP18*$BC$67</f>
        <v>0.69</v>
      </c>
      <c r="I151" s="15">
        <f>'Erwachsene-DOSB 2020'!AQ18*$BC$67</f>
        <v>0.81</v>
      </c>
      <c r="J151" s="59">
        <f>'Erwachsene-DOSB 2020'!AR18*$BC$67</f>
        <v>0.54</v>
      </c>
      <c r="K151" s="12">
        <f>'Erwachsene-DOSB 2020'!AS18*$BC$67</f>
        <v>0.66</v>
      </c>
      <c r="L151" s="15">
        <f>'Erwachsene-DOSB 2020'!AT18*$BC$67</f>
        <v>0.78</v>
      </c>
      <c r="M151" s="59">
        <f>'Erwachsene-DOSB 2020'!AU18*$BC$67</f>
        <v>0.51</v>
      </c>
      <c r="N151" s="12">
        <f>'Erwachsene-DOSB 2020'!AV18*$BC$67</f>
        <v>0.63</v>
      </c>
      <c r="O151" s="15">
        <f>'Erwachsene-DOSB 2020'!AW18*$BC$67</f>
        <v>0.75</v>
      </c>
      <c r="P151" s="59">
        <f>'Erwachsene-DOSB 2020'!AX18*$BC$67</f>
        <v>0.48</v>
      </c>
      <c r="Q151" s="12">
        <f>'Erwachsene-DOSB 2020'!AY18*$BC$67</f>
        <v>0.6</v>
      </c>
      <c r="R151" s="15">
        <f>'Erwachsene-DOSB 2020'!AZ18*$BC$67</f>
        <v>0.72</v>
      </c>
      <c r="S151" s="36"/>
      <c r="T151" s="31"/>
      <c r="U151" s="33"/>
      <c r="V151" s="71"/>
      <c r="W151" s="34"/>
      <c r="X151" s="33"/>
      <c r="Y151" s="186"/>
      <c r="Z151" s="187"/>
      <c r="AB151" s="902"/>
      <c r="AC151"/>
      <c r="AD151" s="845"/>
      <c r="AE151" s="796"/>
      <c r="AF151" s="3" t="s">
        <v>22</v>
      </c>
      <c r="AG151" s="2" t="s">
        <v>92</v>
      </c>
      <c r="AH151" s="13">
        <f>'Erwachsene-DOSB 2020'!AO51*$BC$67</f>
        <v>0.72</v>
      </c>
      <c r="AI151" s="12">
        <f>'Erwachsene-DOSB 2020'!AP51*$BC$67</f>
        <v>0.89999999999999991</v>
      </c>
      <c r="AJ151" s="15">
        <f>'Erwachsene-DOSB 2020'!AQ51*$BC$67</f>
        <v>1.08</v>
      </c>
      <c r="AK151" s="59">
        <f>'Erwachsene-DOSB 2020'!AR51*$BC$67</f>
        <v>0.69</v>
      </c>
      <c r="AL151" s="12">
        <f>'Erwachsene-DOSB 2020'!AS51*$BC$67</f>
        <v>0.87</v>
      </c>
      <c r="AM151" s="15">
        <f>'Erwachsene-DOSB 2020'!AT51*$BC$67</f>
        <v>1.05</v>
      </c>
      <c r="AN151" s="59">
        <f>'Erwachsene-DOSB 2020'!AU51*$BC$67</f>
        <v>0.6</v>
      </c>
      <c r="AO151" s="12">
        <f>'Erwachsene-DOSB 2020'!AV51*$BC$67</f>
        <v>0.78</v>
      </c>
      <c r="AP151" s="15">
        <f>'Erwachsene-DOSB 2020'!AW51*$BC$67</f>
        <v>0.96</v>
      </c>
      <c r="AQ151" s="59">
        <f>'Erwachsene-DOSB 2020'!AX51*$BC$67</f>
        <v>0.54</v>
      </c>
      <c r="AR151" s="12">
        <f>'Erwachsene-DOSB 2020'!AY51*$BC$67</f>
        <v>0.72</v>
      </c>
      <c r="AS151" s="15">
        <f>'Erwachsene-DOSB 2020'!AZ51*$BC$67</f>
        <v>0.89999999999999991</v>
      </c>
      <c r="AT151" s="36"/>
      <c r="AU151" s="31"/>
      <c r="AV151" s="33"/>
      <c r="AW151" s="71"/>
      <c r="AX151" s="34"/>
      <c r="AY151" s="33"/>
      <c r="AZ151" s="186"/>
      <c r="BA151" s="187"/>
    </row>
    <row r="152" spans="1:56" ht="19.7" customHeight="1" x14ac:dyDescent="0.2">
      <c r="A152" s="902"/>
      <c r="B152"/>
      <c r="C152" s="843">
        <v>3</v>
      </c>
      <c r="D152" s="795" t="s">
        <v>66</v>
      </c>
      <c r="E152" s="791" t="s">
        <v>16</v>
      </c>
      <c r="F152" s="822" t="s">
        <v>156</v>
      </c>
      <c r="G152" s="823" t="s">
        <v>194</v>
      </c>
      <c r="H152" s="824"/>
      <c r="I152" s="824"/>
      <c r="J152" s="824"/>
      <c r="K152" s="824"/>
      <c r="L152" s="824"/>
      <c r="M152" s="824"/>
      <c r="N152" s="824"/>
      <c r="O152" s="824"/>
      <c r="P152" s="824"/>
      <c r="Q152" s="824"/>
      <c r="R152" s="825"/>
      <c r="S152" s="6"/>
      <c r="T152" s="8"/>
      <c r="U152" s="9"/>
      <c r="V152" s="66"/>
      <c r="W152" s="25"/>
      <c r="X152" s="26"/>
      <c r="Y152" s="180"/>
      <c r="Z152" s="181"/>
      <c r="AB152" s="902"/>
      <c r="AC152"/>
      <c r="AD152" s="843">
        <v>3</v>
      </c>
      <c r="AE152" s="795" t="s">
        <v>66</v>
      </c>
      <c r="AF152" s="791" t="s">
        <v>16</v>
      </c>
      <c r="AG152" s="822" t="s">
        <v>156</v>
      </c>
      <c r="AH152" s="823" t="s">
        <v>194</v>
      </c>
      <c r="AI152" s="824"/>
      <c r="AJ152" s="824"/>
      <c r="AK152" s="824"/>
      <c r="AL152" s="824"/>
      <c r="AM152" s="824"/>
      <c r="AN152" s="824"/>
      <c r="AO152" s="824"/>
      <c r="AP152" s="824"/>
      <c r="AQ152" s="824"/>
      <c r="AR152" s="824"/>
      <c r="AS152" s="825"/>
      <c r="AT152" s="6"/>
      <c r="AU152" s="8"/>
      <c r="AV152" s="9"/>
      <c r="AW152" s="66"/>
      <c r="AX152" s="25"/>
      <c r="AY152" s="26"/>
      <c r="AZ152" s="180"/>
      <c r="BA152" s="181"/>
    </row>
    <row r="153" spans="1:56" ht="19.7" customHeight="1" x14ac:dyDescent="0.2">
      <c r="A153" s="902"/>
      <c r="B153"/>
      <c r="C153" s="845"/>
      <c r="D153" s="796"/>
      <c r="E153" s="1056"/>
      <c r="F153" s="794"/>
      <c r="G153" s="717">
        <f>'Erwachsene-DOSB 2020'!AO21*$BC$69</f>
        <v>29.700000000000003</v>
      </c>
      <c r="H153" s="718">
        <f>'Erwachsene-DOSB 2020'!AP21*$BC$69</f>
        <v>27.060000000000002</v>
      </c>
      <c r="I153" s="719">
        <f>'Erwachsene-DOSB 2020'!AQ21*$BC$69</f>
        <v>24.42</v>
      </c>
      <c r="J153" s="720">
        <f>'Erwachsene-DOSB 2020'!AR21*$BC$69</f>
        <v>31.460000000000004</v>
      </c>
      <c r="K153" s="718">
        <f>'Erwachsene-DOSB 2020'!AS21*$BC$69</f>
        <v>28.82</v>
      </c>
      <c r="L153" s="719">
        <f>'Erwachsene-DOSB 2020'!AT21*$BC$69</f>
        <v>26.400000000000002</v>
      </c>
      <c r="M153" s="720">
        <f>'Erwachsene-DOSB 2020'!AU21*$BC$69</f>
        <v>34.1</v>
      </c>
      <c r="N153" s="718">
        <f>'Erwachsene-DOSB 2020'!AV21*$BC$69</f>
        <v>31.460000000000004</v>
      </c>
      <c r="O153" s="719">
        <f>'Erwachsene-DOSB 2020'!AW21*$BC$69</f>
        <v>29.04</v>
      </c>
      <c r="P153" s="720">
        <f>'Erwachsene-DOSB 2020'!AX21*$BC$69</f>
        <v>37.620000000000005</v>
      </c>
      <c r="Q153" s="718">
        <f>'Erwachsene-DOSB 2020'!AY21*$BC$69</f>
        <v>34.980000000000004</v>
      </c>
      <c r="R153" s="719">
        <f>'Erwachsene-DOSB 2020'!AZ21*$BC$69</f>
        <v>32.56</v>
      </c>
      <c r="S153" s="28"/>
      <c r="T153" s="30"/>
      <c r="U153" s="38"/>
      <c r="V153" s="67"/>
      <c r="W153" s="29"/>
      <c r="X153" s="38"/>
      <c r="Y153" s="182"/>
      <c r="Z153" s="188"/>
      <c r="AB153" s="902"/>
      <c r="AC153"/>
      <c r="AD153" s="845"/>
      <c r="AE153" s="796"/>
      <c r="AF153" s="1056"/>
      <c r="AG153" s="794"/>
      <c r="AH153" s="717">
        <f>'Erwachsene-DOSB 2020'!AO54*$BC$69</f>
        <v>26.84</v>
      </c>
      <c r="AI153" s="718">
        <f>'Erwachsene-DOSB 2020'!AP54*$BC$69</f>
        <v>24.64</v>
      </c>
      <c r="AJ153" s="719">
        <f>'Erwachsene-DOSB 2020'!AQ54*$BC$69</f>
        <v>22.220000000000002</v>
      </c>
      <c r="AK153" s="720">
        <f>'Erwachsene-DOSB 2020'!AR54*$BC$69</f>
        <v>28.6</v>
      </c>
      <c r="AL153" s="718">
        <f>'Erwachsene-DOSB 2020'!AS54*$BC$69</f>
        <v>26.400000000000002</v>
      </c>
      <c r="AM153" s="719">
        <f>'Erwachsene-DOSB 2020'!AT54*$BC$69</f>
        <v>23.980000000000004</v>
      </c>
      <c r="AN153" s="720">
        <f>'Erwachsene-DOSB 2020'!AU54*$BC$69</f>
        <v>31.020000000000003</v>
      </c>
      <c r="AO153" s="718">
        <f>'Erwachsene-DOSB 2020'!AV54*$BC$69</f>
        <v>28.82</v>
      </c>
      <c r="AP153" s="719">
        <f>'Erwachsene-DOSB 2020'!AW54*$BC$69</f>
        <v>26.400000000000002</v>
      </c>
      <c r="AQ153" s="720">
        <f>'Erwachsene-DOSB 2020'!AX54*$BC$69</f>
        <v>34.1</v>
      </c>
      <c r="AR153" s="718">
        <f>'Erwachsene-DOSB 2020'!AY54*$BC$69</f>
        <v>31.900000000000002</v>
      </c>
      <c r="AS153" s="719">
        <f>'Erwachsene-DOSB 2020'!AZ54*$BC$69</f>
        <v>29.480000000000004</v>
      </c>
      <c r="AT153" s="28"/>
      <c r="AU153" s="30"/>
      <c r="AV153" s="38"/>
      <c r="AW153" s="67"/>
      <c r="AX153" s="29"/>
      <c r="AY153" s="38"/>
      <c r="AZ153" s="182"/>
      <c r="BA153" s="188"/>
    </row>
    <row r="154" spans="1:56" ht="19.7" customHeight="1" x14ac:dyDescent="0.2">
      <c r="A154" s="902"/>
      <c r="B154"/>
      <c r="C154" s="845"/>
      <c r="D154" s="796"/>
      <c r="E154" s="3" t="s">
        <v>17</v>
      </c>
      <c r="F154" s="27" t="s">
        <v>158</v>
      </c>
      <c r="G154" s="69">
        <f>'Erwachsene-DOSB 2020'!AO22*$BC$70</f>
        <v>97.600000000000009</v>
      </c>
      <c r="H154" s="228">
        <f>'Erwachsene-DOSB 2020'!AP22*$BC$70</f>
        <v>80</v>
      </c>
      <c r="I154" s="229">
        <f>'Erwachsene-DOSB 2020'!AQ22*$BC$70</f>
        <v>60.800000000000004</v>
      </c>
      <c r="J154" s="230">
        <f>'Erwachsene-DOSB 2020'!AR22*$BC$70</f>
        <v>101.60000000000001</v>
      </c>
      <c r="K154" s="228">
        <f>'Erwachsene-DOSB 2020'!AS22*$BC$70</f>
        <v>83.2</v>
      </c>
      <c r="L154" s="229">
        <f>'Erwachsene-DOSB 2020'!AT22*$BC$70</f>
        <v>64</v>
      </c>
      <c r="M154" s="230">
        <f>'Erwachsene-DOSB 2020'!AU22*$BC$70</f>
        <v>104.80000000000001</v>
      </c>
      <c r="N154" s="228">
        <f>'Erwachsene-DOSB 2020'!AV22*$BC$70</f>
        <v>85.600000000000009</v>
      </c>
      <c r="O154" s="229">
        <f>'Erwachsene-DOSB 2020'!AW22*$BC$70</f>
        <v>66.400000000000006</v>
      </c>
      <c r="P154" s="230">
        <f>'Erwachsene-DOSB 2020'!AX22*$BC$70</f>
        <v>106.4</v>
      </c>
      <c r="Q154" s="228">
        <f>'Erwachsene-DOSB 2020'!AY22*$BC$70</f>
        <v>87.2</v>
      </c>
      <c r="R154" s="229">
        <f>'Erwachsene-DOSB 2020'!AZ22*$BC$70</f>
        <v>68</v>
      </c>
      <c r="S154" s="28"/>
      <c r="T154" s="30"/>
      <c r="U154" s="38"/>
      <c r="V154" s="67"/>
      <c r="W154" s="29"/>
      <c r="X154" s="38"/>
      <c r="Y154" s="182"/>
      <c r="Z154" s="188"/>
      <c r="AB154" s="902"/>
      <c r="AC154"/>
      <c r="AD154" s="845"/>
      <c r="AE154" s="796"/>
      <c r="AF154" s="3" t="s">
        <v>17</v>
      </c>
      <c r="AG154" s="27" t="s">
        <v>158</v>
      </c>
      <c r="AH154" s="69">
        <f>'Erwachsene-DOSB 2020'!AO55*$BC$70</f>
        <v>92</v>
      </c>
      <c r="AI154" s="228">
        <f>'Erwachsene-DOSB 2020'!AP55*$BC$70</f>
        <v>72.8</v>
      </c>
      <c r="AJ154" s="229">
        <f>'Erwachsene-DOSB 2020'!AQ55*$BC$70</f>
        <v>53.6</v>
      </c>
      <c r="AK154" s="230">
        <f>'Erwachsene-DOSB 2020'!AR55*$BC$70</f>
        <v>94.4</v>
      </c>
      <c r="AL154" s="228">
        <f>'Erwachsene-DOSB 2020'!AS55*$BC$70</f>
        <v>76.800000000000011</v>
      </c>
      <c r="AM154" s="229">
        <f>'Erwachsene-DOSB 2020'!AT55*$BC$70</f>
        <v>57.6</v>
      </c>
      <c r="AN154" s="230">
        <f>'Erwachsene-DOSB 2020'!AU55*$BC$70</f>
        <v>95.2</v>
      </c>
      <c r="AO154" s="228">
        <f>'Erwachsene-DOSB 2020'!AV55*$BC$70</f>
        <v>78.400000000000006</v>
      </c>
      <c r="AP154" s="229">
        <f>'Erwachsene-DOSB 2020'!AW55*$BC$70</f>
        <v>60.800000000000004</v>
      </c>
      <c r="AQ154" s="230">
        <f>'Erwachsene-DOSB 2020'!AX55*$BC$70</f>
        <v>96</v>
      </c>
      <c r="AR154" s="228">
        <f>'Erwachsene-DOSB 2020'!AY55*$BC$70</f>
        <v>80</v>
      </c>
      <c r="AS154" s="229">
        <f>'Erwachsene-DOSB 2020'!AZ55*$BC$70</f>
        <v>64</v>
      </c>
      <c r="AT154" s="28"/>
      <c r="AU154" s="30"/>
      <c r="AV154" s="38"/>
      <c r="AW154" s="67"/>
      <c r="AX154" s="29"/>
      <c r="AY154" s="38"/>
      <c r="AZ154" s="182"/>
      <c r="BA154" s="188"/>
    </row>
    <row r="155" spans="1:56" ht="19.7" customHeight="1" thickBot="1" x14ac:dyDescent="0.25">
      <c r="A155" s="902"/>
      <c r="B155"/>
      <c r="C155" s="845"/>
      <c r="D155" s="796"/>
      <c r="E155" s="3" t="s">
        <v>21</v>
      </c>
      <c r="F155" s="27" t="s">
        <v>157</v>
      </c>
      <c r="G155" s="234">
        <f>'Erwachsene-DOSB 2020'!AO23*$BC$71</f>
        <v>58.5</v>
      </c>
      <c r="H155" s="231">
        <f>'Erwachsene-DOSB 2020'!AP23*$BC$71</f>
        <v>49.5</v>
      </c>
      <c r="I155" s="232">
        <f>'Erwachsene-DOSB 2020'!AQ23*$BC$71</f>
        <v>41.25</v>
      </c>
      <c r="J155" s="233">
        <f>'Erwachsene-DOSB 2020'!AR23*$BC$71</f>
        <v>60.75</v>
      </c>
      <c r="K155" s="231">
        <f>'Erwachsene-DOSB 2020'!AS23*$BC$71</f>
        <v>51.75</v>
      </c>
      <c r="L155" s="232">
        <f>'Erwachsene-DOSB 2020'!AT23*$BC$71</f>
        <v>42.75</v>
      </c>
      <c r="M155" s="233">
        <f>'Erwachsene-DOSB 2020'!AU23*$BC$71</f>
        <v>63</v>
      </c>
      <c r="N155" s="231">
        <f>'Erwachsene-DOSB 2020'!AV23*$BC$71</f>
        <v>54</v>
      </c>
      <c r="O155" s="232">
        <f>'Erwachsene-DOSB 2020'!AW23*$BC$71</f>
        <v>45</v>
      </c>
      <c r="P155" s="233">
        <f>'Erwachsene-DOSB 2020'!AX23*$BC$71</f>
        <v>66.75</v>
      </c>
      <c r="Q155" s="231">
        <f>'Erwachsene-DOSB 2020'!AY23*$BC$71</f>
        <v>57</v>
      </c>
      <c r="R155" s="232">
        <f>'Erwachsene-DOSB 2020'!AZ23*$BC$71</f>
        <v>47.25</v>
      </c>
      <c r="S155" s="28"/>
      <c r="T155" s="30"/>
      <c r="U155" s="38"/>
      <c r="V155" s="67"/>
      <c r="W155" s="29"/>
      <c r="X155" s="38"/>
      <c r="Y155" s="186"/>
      <c r="Z155" s="187"/>
      <c r="AB155" s="902"/>
      <c r="AC155"/>
      <c r="AD155" s="845"/>
      <c r="AE155" s="796"/>
      <c r="AF155" s="3" t="s">
        <v>21</v>
      </c>
      <c r="AG155" s="27" t="s">
        <v>157</v>
      </c>
      <c r="AH155" s="234">
        <f>'Erwachsene-DOSB 2020'!AO56*$BC$71</f>
        <v>56.25</v>
      </c>
      <c r="AI155" s="231">
        <f>'Erwachsene-DOSB 2020'!AP56*$BC$71</f>
        <v>44.25</v>
      </c>
      <c r="AJ155" s="232">
        <f>'Erwachsene-DOSB 2020'!AQ56*$BC$71</f>
        <v>32.25</v>
      </c>
      <c r="AK155" s="233">
        <f>'Erwachsene-DOSB 2020'!AR56*$BC$71</f>
        <v>58.5</v>
      </c>
      <c r="AL155" s="231">
        <f>'Erwachsene-DOSB 2020'!AS56*$BC$71</f>
        <v>47.25</v>
      </c>
      <c r="AM155" s="232">
        <f>'Erwachsene-DOSB 2020'!AT56*$BC$71</f>
        <v>34.5</v>
      </c>
      <c r="AN155" s="233">
        <f>'Erwachsene-DOSB 2020'!AU56*$BC$71</f>
        <v>61.5</v>
      </c>
      <c r="AO155" s="231">
        <f>'Erwachsene-DOSB 2020'!AV56*$BC$71</f>
        <v>49.5</v>
      </c>
      <c r="AP155" s="232">
        <f>'Erwachsene-DOSB 2020'!AW56*$BC$71</f>
        <v>36.75</v>
      </c>
      <c r="AQ155" s="233">
        <f>'Erwachsene-DOSB 2020'!AX56*$BC$71</f>
        <v>65.25</v>
      </c>
      <c r="AR155" s="231">
        <f>'Erwachsene-DOSB 2020'!AY56*$BC$71</f>
        <v>53.25</v>
      </c>
      <c r="AS155" s="232">
        <f>'Erwachsene-DOSB 2020'!AZ56*$BC$71</f>
        <v>40.5</v>
      </c>
      <c r="AT155" s="28"/>
      <c r="AU155" s="30"/>
      <c r="AV155" s="38"/>
      <c r="AW155" s="67"/>
      <c r="AX155" s="29"/>
      <c r="AY155" s="38"/>
      <c r="AZ155" s="186"/>
      <c r="BA155" s="187"/>
    </row>
    <row r="156" spans="1:56" ht="19.7" customHeight="1" x14ac:dyDescent="0.2">
      <c r="A156" s="902"/>
      <c r="B156"/>
      <c r="C156" s="843">
        <v>4</v>
      </c>
      <c r="D156" s="795" t="s">
        <v>67</v>
      </c>
      <c r="E156" s="601" t="s">
        <v>16</v>
      </c>
      <c r="F156" s="22" t="s">
        <v>20</v>
      </c>
      <c r="G156" s="141">
        <f>'Erwachsene-DOSB 2020'!AO25*$BC$72</f>
        <v>0.39</v>
      </c>
      <c r="H156" s="132">
        <f>'Erwachsene-DOSB 2020'!AP25*$BC$72</f>
        <v>0.44999999999999996</v>
      </c>
      <c r="I156" s="133">
        <f>'Erwachsene-DOSB 2020'!AQ25*$BC$72</f>
        <v>0.51</v>
      </c>
      <c r="J156" s="134">
        <f>'Erwachsene-DOSB 2020'!AR25*$BC$72</f>
        <v>0.39</v>
      </c>
      <c r="K156" s="132">
        <f>'Erwachsene-DOSB 2020'!AS25*$BC$72</f>
        <v>0.44999999999999996</v>
      </c>
      <c r="L156" s="133">
        <f>'Erwachsene-DOSB 2020'!AT25*$BC$72</f>
        <v>0.51</v>
      </c>
      <c r="M156" s="134">
        <f>'Erwachsene-DOSB 2020'!AU25*$BC$72</f>
        <v>0.36</v>
      </c>
      <c r="N156" s="132">
        <f>'Erwachsene-DOSB 2020'!AV25*$BC$72</f>
        <v>0.42</v>
      </c>
      <c r="O156" s="133">
        <f>'Erwachsene-DOSB 2020'!AW25*$BC$72</f>
        <v>0.48</v>
      </c>
      <c r="P156" s="735">
        <f>'Erwachsene-DOSB 2020'!AX25*$BC$72</f>
        <v>0.33</v>
      </c>
      <c r="Q156" s="736">
        <f>'Erwachsene-DOSB 2020'!AY25*$BC$72</f>
        <v>0.36</v>
      </c>
      <c r="R156" s="737">
        <f>'Erwachsene-DOSB 2020'!AZ25*$BC$72</f>
        <v>0.39</v>
      </c>
      <c r="S156" s="23"/>
      <c r="T156" s="24"/>
      <c r="U156" s="74"/>
      <c r="V156" s="66"/>
      <c r="W156" s="25"/>
      <c r="X156" s="26"/>
      <c r="Y156" s="180"/>
      <c r="Z156" s="181"/>
      <c r="AB156" s="902"/>
      <c r="AC156"/>
      <c r="AD156" s="843">
        <v>4</v>
      </c>
      <c r="AE156" s="795" t="s">
        <v>67</v>
      </c>
      <c r="AF156" s="601" t="s">
        <v>16</v>
      </c>
      <c r="AG156" s="22" t="s">
        <v>20</v>
      </c>
      <c r="AH156" s="141">
        <f>'Erwachsene-DOSB 2020'!AO58*$BC$72</f>
        <v>0.44999999999999996</v>
      </c>
      <c r="AI156" s="132">
        <f>'Erwachsene-DOSB 2020'!AP58*$BC$72</f>
        <v>0.54</v>
      </c>
      <c r="AJ156" s="133">
        <f>'Erwachsene-DOSB 2020'!AQ58*$BC$72</f>
        <v>0.6</v>
      </c>
      <c r="AK156" s="134">
        <f>'Erwachsene-DOSB 2020'!AR58*$BC$72</f>
        <v>0.44999999999999996</v>
      </c>
      <c r="AL156" s="132">
        <f>'Erwachsene-DOSB 2020'!AS58*$BC$72</f>
        <v>0.51</v>
      </c>
      <c r="AM156" s="133">
        <f>'Erwachsene-DOSB 2020'!AT58*$BC$72</f>
        <v>0.56999999999999995</v>
      </c>
      <c r="AN156" s="134">
        <f>'Erwachsene-DOSB 2020'!AU58*$BC$72</f>
        <v>0.42</v>
      </c>
      <c r="AO156" s="132">
        <f>'Erwachsene-DOSB 2020'!AV58*$BC$72</f>
        <v>0.48</v>
      </c>
      <c r="AP156" s="133">
        <f>'Erwachsene-DOSB 2020'!AW58*$BC$72</f>
        <v>0.54</v>
      </c>
      <c r="AQ156" s="735">
        <f>'Erwachsene-DOSB 2020'!AX58*$BC$72</f>
        <v>0.39</v>
      </c>
      <c r="AR156" s="736">
        <f>'Erwachsene-DOSB 2020'!AY58*$BC$72</f>
        <v>0.44999999999999996</v>
      </c>
      <c r="AS156" s="737">
        <f>'Erwachsene-DOSB 2020'!AZ58*$BC$72</f>
        <v>0.51</v>
      </c>
      <c r="AT156" s="23"/>
      <c r="AU156" s="24"/>
      <c r="AV156" s="74"/>
      <c r="AW156" s="66"/>
      <c r="AX156" s="25"/>
      <c r="AY156" s="26"/>
      <c r="AZ156" s="180"/>
      <c r="BA156" s="181"/>
    </row>
    <row r="157" spans="1:56" ht="19.7" customHeight="1" thickBot="1" x14ac:dyDescent="0.25">
      <c r="A157" s="902"/>
      <c r="B157"/>
      <c r="C157" s="845"/>
      <c r="D157" s="796"/>
      <c r="E157" s="3" t="s">
        <v>17</v>
      </c>
      <c r="F157" s="27" t="s">
        <v>163</v>
      </c>
      <c r="G157" s="13">
        <f>'Erwachsene-DOSB 2020'!AO27*$BC$73</f>
        <v>1.08</v>
      </c>
      <c r="H157" s="12">
        <f>'Erwachsene-DOSB 2020'!AP27*$BC$73</f>
        <v>1.32</v>
      </c>
      <c r="I157" s="15">
        <f>'Erwachsene-DOSB 2020'!AQ27*$BC$73</f>
        <v>1.56</v>
      </c>
      <c r="J157" s="59">
        <f>'Erwachsene-DOSB 2020'!AR27*$BC$73</f>
        <v>0.96</v>
      </c>
      <c r="K157" s="12">
        <f>'Erwachsene-DOSB 2020'!AS27*$BC$73</f>
        <v>1.2</v>
      </c>
      <c r="L157" s="15">
        <f>'Erwachsene-DOSB 2020'!AT27*$BC$73</f>
        <v>1.44</v>
      </c>
      <c r="M157" s="59">
        <f>'Erwachsene-DOSB 2020'!AU27*$BC$73</f>
        <v>0.78</v>
      </c>
      <c r="N157" s="12">
        <f>'Erwachsene-DOSB 2020'!AV27*$BC$73</f>
        <v>1.02</v>
      </c>
      <c r="O157" s="15">
        <f>'Erwachsene-DOSB 2020'!AW27*$BC$73</f>
        <v>1.26</v>
      </c>
      <c r="P157" s="59">
        <f>'Erwachsene-DOSB 2020'!AX27*$BC$73</f>
        <v>0.66</v>
      </c>
      <c r="Q157" s="12">
        <f>'Erwachsene-DOSB 2020'!AY27*$BC$73</f>
        <v>0.89999999999999991</v>
      </c>
      <c r="R157" s="15">
        <f>'Erwachsene-DOSB 2020'!AZ27*$BC$73</f>
        <v>1.1399999999999999</v>
      </c>
      <c r="S157" s="28"/>
      <c r="T157" s="30"/>
      <c r="U157" s="38"/>
      <c r="V157" s="71"/>
      <c r="W157" s="40"/>
      <c r="X157" s="39"/>
      <c r="Y157" s="182"/>
      <c r="Z157" s="188"/>
      <c r="AB157" s="902"/>
      <c r="AC157"/>
      <c r="AD157" s="845"/>
      <c r="AE157" s="796"/>
      <c r="AF157" s="3" t="s">
        <v>17</v>
      </c>
      <c r="AG157" s="27" t="s">
        <v>163</v>
      </c>
      <c r="AH157" s="13">
        <f>'Erwachsene-DOSB 2020'!AO60*$BC$73</f>
        <v>1.44</v>
      </c>
      <c r="AI157" s="12">
        <f>'Erwachsene-DOSB 2020'!AP60*$BC$73</f>
        <v>1.74</v>
      </c>
      <c r="AJ157" s="15">
        <f>'Erwachsene-DOSB 2020'!AQ60*$BC$73</f>
        <v>1.9799999999999998</v>
      </c>
      <c r="AK157" s="14">
        <f>'Erwachsene-DOSB 2020'!AR60*$BC$73</f>
        <v>1.26</v>
      </c>
      <c r="AL157" s="12">
        <f>'Erwachsene-DOSB 2020'!AS60*$BC$73</f>
        <v>1.56</v>
      </c>
      <c r="AM157" s="60">
        <f>'Erwachsene-DOSB 2020'!AT60*$BC$73</f>
        <v>1.8599999999999999</v>
      </c>
      <c r="AN157" s="14">
        <f>'Erwachsene-DOSB 2020'!AU60*$BC$73</f>
        <v>1.1399999999999999</v>
      </c>
      <c r="AO157" s="12">
        <f>'Erwachsene-DOSB 2020'!AV60*$BC$73</f>
        <v>1.44</v>
      </c>
      <c r="AP157" s="60">
        <f>'Erwachsene-DOSB 2020'!AW60*$BC$73</f>
        <v>1.74</v>
      </c>
      <c r="AQ157" s="14">
        <f>'Erwachsene-DOSB 2020'!AX60*$BC$73</f>
        <v>0.96</v>
      </c>
      <c r="AR157" s="12">
        <f>'Erwachsene-DOSB 2020'!AY60*$BC$73</f>
        <v>1.26</v>
      </c>
      <c r="AS157" s="60">
        <f>'Erwachsene-DOSB 2020'!AZ60*$BC$73</f>
        <v>1.56</v>
      </c>
      <c r="AT157" s="28"/>
      <c r="AU157" s="30"/>
      <c r="AV157" s="38"/>
      <c r="AW157" s="71"/>
      <c r="AX157" s="40"/>
      <c r="AY157" s="39"/>
      <c r="AZ157" s="182"/>
      <c r="BA157" s="188"/>
    </row>
    <row r="158" spans="1:56" s="158" customFormat="1" ht="22.5" customHeight="1" x14ac:dyDescent="0.2">
      <c r="A158" s="902"/>
      <c r="C158" s="923"/>
      <c r="D158" s="796"/>
      <c r="E158" s="1058" t="s">
        <v>21</v>
      </c>
      <c r="F158" s="800" t="s">
        <v>159</v>
      </c>
      <c r="G158" s="995" t="s">
        <v>423</v>
      </c>
      <c r="H158" s="889"/>
      <c r="I158" s="889"/>
      <c r="J158" s="889"/>
      <c r="K158" s="889"/>
      <c r="L158" s="889"/>
      <c r="M158" s="889"/>
      <c r="N158" s="889"/>
      <c r="O158" s="889"/>
      <c r="P158" s="889"/>
      <c r="Q158" s="889"/>
      <c r="R158" s="890"/>
      <c r="S158" s="110"/>
      <c r="T158" s="198"/>
      <c r="U158" s="112"/>
      <c r="V158" s="201"/>
      <c r="W158" s="202"/>
      <c r="X158" s="203"/>
      <c r="Y158" s="180"/>
      <c r="Z158" s="181"/>
      <c r="AB158" s="902"/>
      <c r="AD158" s="923"/>
      <c r="AE158" s="796"/>
      <c r="AF158" s="1058" t="s">
        <v>21</v>
      </c>
      <c r="AG158" s="800" t="s">
        <v>159</v>
      </c>
      <c r="AH158" s="995" t="s">
        <v>423</v>
      </c>
      <c r="AI158" s="889"/>
      <c r="AJ158" s="889"/>
      <c r="AK158" s="889"/>
      <c r="AL158" s="889"/>
      <c r="AM158" s="889"/>
      <c r="AN158" s="889"/>
      <c r="AO158" s="889"/>
      <c r="AP158" s="889"/>
      <c r="AQ158" s="889"/>
      <c r="AR158" s="889"/>
      <c r="AS158" s="890"/>
      <c r="AT158" s="212"/>
      <c r="AU158" s="213"/>
      <c r="AV158" s="214"/>
      <c r="AW158" s="212"/>
      <c r="AX158" s="213"/>
      <c r="AY158" s="214"/>
      <c r="AZ158" s="180"/>
      <c r="BA158" s="181"/>
      <c r="BC158" s="153"/>
      <c r="BD158" s="83"/>
    </row>
    <row r="159" spans="1:56" s="158" customFormat="1" ht="22.5" customHeight="1" x14ac:dyDescent="0.2">
      <c r="A159" s="902"/>
      <c r="C159" s="923"/>
      <c r="D159" s="796"/>
      <c r="E159" s="1056"/>
      <c r="F159" s="794"/>
      <c r="G159" s="42">
        <v>10</v>
      </c>
      <c r="H159" s="43">
        <v>15</v>
      </c>
      <c r="I159" s="135">
        <v>20</v>
      </c>
      <c r="J159" s="42">
        <v>10</v>
      </c>
      <c r="K159" s="43">
        <v>15</v>
      </c>
      <c r="L159" s="135">
        <v>20</v>
      </c>
      <c r="M159" s="42">
        <v>10</v>
      </c>
      <c r="N159" s="43">
        <v>15</v>
      </c>
      <c r="O159" s="135">
        <v>20</v>
      </c>
      <c r="P159" s="42">
        <v>10</v>
      </c>
      <c r="Q159" s="43">
        <v>15</v>
      </c>
      <c r="R159" s="135">
        <v>20</v>
      </c>
      <c r="S159" s="28"/>
      <c r="T159" s="30"/>
      <c r="U159" s="38"/>
      <c r="V159" s="71"/>
      <c r="W159" s="41"/>
      <c r="X159" s="39"/>
      <c r="Y159" s="182"/>
      <c r="Z159" s="188"/>
      <c r="AB159" s="902"/>
      <c r="AD159" s="923"/>
      <c r="AE159" s="796"/>
      <c r="AF159" s="1056"/>
      <c r="AG159" s="794"/>
      <c r="AH159" s="42">
        <v>10</v>
      </c>
      <c r="AI159" s="43">
        <v>15</v>
      </c>
      <c r="AJ159" s="135">
        <v>20</v>
      </c>
      <c r="AK159" s="42">
        <v>10</v>
      </c>
      <c r="AL159" s="43">
        <v>15</v>
      </c>
      <c r="AM159" s="135">
        <v>20</v>
      </c>
      <c r="AN159" s="42">
        <v>10</v>
      </c>
      <c r="AO159" s="43">
        <v>15</v>
      </c>
      <c r="AP159" s="135">
        <v>20</v>
      </c>
      <c r="AQ159" s="42">
        <v>10</v>
      </c>
      <c r="AR159" s="43">
        <v>15</v>
      </c>
      <c r="AS159" s="135">
        <v>20</v>
      </c>
      <c r="AT159" s="42"/>
      <c r="AU159" s="43"/>
      <c r="AV159" s="135"/>
      <c r="AW159" s="42"/>
      <c r="AX159" s="43"/>
      <c r="AY159" s="135"/>
      <c r="AZ159" s="182"/>
      <c r="BA159" s="188"/>
      <c r="BC159" s="153"/>
      <c r="BD159" s="83"/>
    </row>
    <row r="160" spans="1:56" s="158" customFormat="1" ht="21.2" customHeight="1" thickBot="1" x14ac:dyDescent="0.25">
      <c r="A160" s="902"/>
      <c r="C160" s="923"/>
      <c r="D160" s="796"/>
      <c r="E160" s="199" t="s">
        <v>22</v>
      </c>
      <c r="F160" s="16" t="s">
        <v>432</v>
      </c>
      <c r="G160" s="563" t="s">
        <v>433</v>
      </c>
      <c r="H160" s="199" t="s">
        <v>434</v>
      </c>
      <c r="I160" s="200" t="s">
        <v>435</v>
      </c>
      <c r="J160" s="563" t="s">
        <v>433</v>
      </c>
      <c r="K160" s="199" t="s">
        <v>434</v>
      </c>
      <c r="L160" s="200" t="s">
        <v>435</v>
      </c>
      <c r="M160" s="563" t="s">
        <v>433</v>
      </c>
      <c r="N160" s="199" t="s">
        <v>434</v>
      </c>
      <c r="O160" s="200" t="s">
        <v>435</v>
      </c>
      <c r="P160" s="563" t="s">
        <v>433</v>
      </c>
      <c r="Q160" s="199" t="s">
        <v>434</v>
      </c>
      <c r="R160" s="200" t="s">
        <v>435</v>
      </c>
      <c r="S160" s="563"/>
      <c r="T160" s="199"/>
      <c r="U160" s="200"/>
      <c r="V160" s="563"/>
      <c r="W160" s="199"/>
      <c r="X160" s="200"/>
      <c r="Y160" s="186"/>
      <c r="Z160" s="187"/>
      <c r="AB160" s="902"/>
      <c r="AD160" s="923"/>
      <c r="AE160" s="796"/>
      <c r="AF160" s="191" t="s">
        <v>22</v>
      </c>
      <c r="AG160" s="159" t="s">
        <v>432</v>
      </c>
      <c r="AH160" s="11" t="s">
        <v>433</v>
      </c>
      <c r="AI160" s="3" t="s">
        <v>434</v>
      </c>
      <c r="AJ160" s="4" t="s">
        <v>435</v>
      </c>
      <c r="AK160" s="11" t="s">
        <v>433</v>
      </c>
      <c r="AL160" s="3" t="s">
        <v>434</v>
      </c>
      <c r="AM160" s="4" t="s">
        <v>435</v>
      </c>
      <c r="AN160" s="11" t="s">
        <v>433</v>
      </c>
      <c r="AO160" s="3" t="s">
        <v>434</v>
      </c>
      <c r="AP160" s="4" t="s">
        <v>435</v>
      </c>
      <c r="AQ160" s="11" t="s">
        <v>433</v>
      </c>
      <c r="AR160" s="3" t="s">
        <v>434</v>
      </c>
      <c r="AS160" s="4" t="s">
        <v>435</v>
      </c>
      <c r="AT160" s="11"/>
      <c r="AU160" s="3"/>
      <c r="AV160" s="4"/>
      <c r="AW160" s="11"/>
      <c r="AX160" s="3"/>
      <c r="AY160" s="4"/>
      <c r="AZ160" s="186"/>
      <c r="BA160" s="187"/>
      <c r="BC160" s="153"/>
      <c r="BD160" s="146"/>
    </row>
    <row r="161" spans="1:53" ht="18.75" thickBot="1" x14ac:dyDescent="0.3">
      <c r="A161" s="853" t="s">
        <v>495</v>
      </c>
      <c r="B161"/>
      <c r="C161" s="905" t="s">
        <v>51</v>
      </c>
      <c r="D161" s="906"/>
      <c r="E161" s="907"/>
      <c r="F161" s="907"/>
      <c r="G161" s="907" t="s">
        <v>616</v>
      </c>
      <c r="H161" s="907"/>
      <c r="I161" s="907"/>
      <c r="J161" s="907"/>
      <c r="K161" s="907"/>
      <c r="L161" s="907"/>
      <c r="M161" s="907"/>
      <c r="N161" s="907"/>
      <c r="O161" s="907"/>
      <c r="P161" s="907"/>
      <c r="Q161" s="907"/>
      <c r="R161" s="908" t="s">
        <v>52</v>
      </c>
      <c r="S161" s="908"/>
      <c r="T161" s="908"/>
      <c r="U161" s="908"/>
      <c r="V161" s="908"/>
      <c r="W161" s="908"/>
      <c r="X161" s="908"/>
      <c r="Y161" s="802" t="s">
        <v>53</v>
      </c>
      <c r="Z161" s="803"/>
      <c r="AB161" s="853" t="s">
        <v>495</v>
      </c>
      <c r="AC161"/>
      <c r="AD161" s="905" t="s">
        <v>51</v>
      </c>
      <c r="AE161" s="906"/>
      <c r="AF161" s="907"/>
      <c r="AG161" s="907"/>
      <c r="AH161" s="907" t="s">
        <v>616</v>
      </c>
      <c r="AI161" s="907"/>
      <c r="AJ161" s="907"/>
      <c r="AK161" s="907"/>
      <c r="AL161" s="907"/>
      <c r="AM161" s="907"/>
      <c r="AN161" s="907"/>
      <c r="AO161" s="907"/>
      <c r="AP161" s="907"/>
      <c r="AQ161" s="907"/>
      <c r="AR161" s="907"/>
      <c r="AS161" s="908" t="s">
        <v>52</v>
      </c>
      <c r="AT161" s="908"/>
      <c r="AU161" s="908"/>
      <c r="AV161" s="908"/>
      <c r="AW161" s="908"/>
      <c r="AX161" s="908"/>
      <c r="AY161" s="908"/>
      <c r="AZ161" s="802" t="s">
        <v>53</v>
      </c>
      <c r="BA161" s="803"/>
    </row>
    <row r="162" spans="1:53" ht="13.5" thickBot="1" x14ac:dyDescent="0.25">
      <c r="A162" s="853"/>
      <c r="B162"/>
      <c r="C162" s="914" t="s">
        <v>585</v>
      </c>
      <c r="D162" s="915"/>
      <c r="E162" s="915"/>
      <c r="F162" s="915"/>
      <c r="G162" s="915"/>
      <c r="H162" s="915"/>
      <c r="I162" s="916"/>
      <c r="J162" s="917" t="s">
        <v>68</v>
      </c>
      <c r="K162" s="918"/>
      <c r="L162" s="918"/>
      <c r="M162" s="918"/>
      <c r="N162" s="918"/>
      <c r="O162" s="918"/>
      <c r="P162" s="918"/>
      <c r="Q162" s="919"/>
      <c r="R162" s="920" t="s">
        <v>69</v>
      </c>
      <c r="S162" s="921"/>
      <c r="T162" s="921"/>
      <c r="U162" s="921"/>
      <c r="V162" s="921"/>
      <c r="W162" s="921"/>
      <c r="X162" s="922"/>
      <c r="Y162" s="75" t="s">
        <v>70</v>
      </c>
      <c r="Z162" s="76"/>
      <c r="AB162" s="853"/>
      <c r="AC162"/>
      <c r="AD162" s="914" t="s">
        <v>585</v>
      </c>
      <c r="AE162" s="915"/>
      <c r="AF162" s="915"/>
      <c r="AG162" s="915"/>
      <c r="AH162" s="915"/>
      <c r="AI162" s="915"/>
      <c r="AJ162" s="916"/>
      <c r="AK162" s="917" t="s">
        <v>68</v>
      </c>
      <c r="AL162" s="918"/>
      <c r="AM162" s="918"/>
      <c r="AN162" s="918"/>
      <c r="AO162" s="918"/>
      <c r="AP162" s="918"/>
      <c r="AQ162" s="918"/>
      <c r="AR162" s="919"/>
      <c r="AS162" s="920" t="s">
        <v>69</v>
      </c>
      <c r="AT162" s="921"/>
      <c r="AU162" s="921"/>
      <c r="AV162" s="921"/>
      <c r="AW162" s="921"/>
      <c r="AX162" s="921"/>
      <c r="AY162" s="922"/>
      <c r="AZ162" s="75" t="s">
        <v>70</v>
      </c>
      <c r="BA162" s="76"/>
    </row>
    <row r="163" spans="1:53" ht="14.25" customHeight="1" thickBot="1" x14ac:dyDescent="0.3">
      <c r="A163" s="853"/>
      <c r="B163" s="44"/>
      <c r="C163" s="909" t="s">
        <v>71</v>
      </c>
      <c r="D163" s="910"/>
      <c r="E163" s="910"/>
      <c r="F163" s="910"/>
      <c r="G163" s="910"/>
      <c r="H163" s="910"/>
      <c r="I163" s="77"/>
      <c r="J163" s="911"/>
      <c r="K163" s="912"/>
      <c r="L163" s="912"/>
      <c r="M163" s="912"/>
      <c r="N163" s="912"/>
      <c r="O163" s="912"/>
      <c r="P163" s="912"/>
      <c r="Q163" s="913"/>
      <c r="R163" s="898" t="s">
        <v>72</v>
      </c>
      <c r="S163" s="899"/>
      <c r="T163" s="810"/>
      <c r="U163" s="810"/>
      <c r="V163" s="810"/>
      <c r="W163" s="810"/>
      <c r="X163" s="811"/>
      <c r="Y163" s="75" t="s">
        <v>73</v>
      </c>
      <c r="Z163" s="78" t="s">
        <v>54</v>
      </c>
      <c r="AB163" s="853"/>
      <c r="AC163" s="44"/>
      <c r="AD163" s="909" t="s">
        <v>71</v>
      </c>
      <c r="AE163" s="910"/>
      <c r="AF163" s="910"/>
      <c r="AG163" s="910"/>
      <c r="AH163" s="910"/>
      <c r="AI163" s="910"/>
      <c r="AJ163" s="77"/>
      <c r="AK163" s="911"/>
      <c r="AL163" s="912"/>
      <c r="AM163" s="912"/>
      <c r="AN163" s="912"/>
      <c r="AO163" s="912"/>
      <c r="AP163" s="912"/>
      <c r="AQ163" s="912"/>
      <c r="AR163" s="913"/>
      <c r="AS163" s="898" t="s">
        <v>72</v>
      </c>
      <c r="AT163" s="899"/>
      <c r="AU163" s="810"/>
      <c r="AV163" s="810"/>
      <c r="AW163" s="810"/>
      <c r="AX163" s="810"/>
      <c r="AY163" s="811"/>
      <c r="AZ163" s="75" t="s">
        <v>73</v>
      </c>
      <c r="BA163" s="78" t="s">
        <v>54</v>
      </c>
    </row>
    <row r="164" spans="1:53" ht="13.5" thickBot="1" x14ac:dyDescent="0.25">
      <c r="A164" s="853"/>
      <c r="B164"/>
      <c r="C164" s="812" t="s">
        <v>74</v>
      </c>
      <c r="D164" s="813"/>
      <c r="E164" s="813"/>
      <c r="F164" s="813"/>
      <c r="G164" s="813"/>
      <c r="H164" s="813"/>
      <c r="I164" s="77"/>
      <c r="J164" s="807"/>
      <c r="K164" s="808"/>
      <c r="L164" s="808"/>
      <c r="M164" s="808"/>
      <c r="N164" s="808"/>
      <c r="O164" s="808"/>
      <c r="P164" s="808"/>
      <c r="Q164" s="809"/>
      <c r="R164" s="898" t="s">
        <v>75</v>
      </c>
      <c r="S164" s="899"/>
      <c r="T164" s="810"/>
      <c r="U164" s="810"/>
      <c r="V164" s="810"/>
      <c r="W164" s="810"/>
      <c r="X164" s="811"/>
      <c r="Y164" s="75" t="s">
        <v>76</v>
      </c>
      <c r="Z164" s="79"/>
      <c r="AB164" s="853"/>
      <c r="AC164"/>
      <c r="AD164" s="812" t="s">
        <v>74</v>
      </c>
      <c r="AE164" s="813"/>
      <c r="AF164" s="813"/>
      <c r="AG164" s="813"/>
      <c r="AH164" s="813"/>
      <c r="AI164" s="813"/>
      <c r="AJ164" s="77"/>
      <c r="AK164" s="807"/>
      <c r="AL164" s="808"/>
      <c r="AM164" s="808"/>
      <c r="AN164" s="808"/>
      <c r="AO164" s="808"/>
      <c r="AP164" s="808"/>
      <c r="AQ164" s="808"/>
      <c r="AR164" s="809"/>
      <c r="AS164" s="898" t="s">
        <v>75</v>
      </c>
      <c r="AT164" s="899"/>
      <c r="AU164" s="810"/>
      <c r="AV164" s="810"/>
      <c r="AW164" s="810"/>
      <c r="AX164" s="810"/>
      <c r="AY164" s="811"/>
      <c r="AZ164" s="75" t="s">
        <v>76</v>
      </c>
      <c r="BA164" s="79"/>
    </row>
    <row r="165" spans="1:53" ht="13.5" thickBot="1" x14ac:dyDescent="0.25">
      <c r="A165" s="853"/>
      <c r="B165"/>
      <c r="C165" s="812" t="s">
        <v>518</v>
      </c>
      <c r="D165" s="813"/>
      <c r="E165" s="813"/>
      <c r="F165" s="813"/>
      <c r="G165" s="813"/>
      <c r="H165" s="813"/>
      <c r="I165" s="77"/>
      <c r="J165" s="814"/>
      <c r="K165" s="815"/>
      <c r="L165" s="815"/>
      <c r="M165" s="815"/>
      <c r="N165" s="815"/>
      <c r="O165" s="815"/>
      <c r="P165" s="815"/>
      <c r="Q165" s="816"/>
      <c r="R165" s="898" t="s">
        <v>77</v>
      </c>
      <c r="S165" s="899"/>
      <c r="T165" s="810"/>
      <c r="U165" s="810"/>
      <c r="V165" s="810"/>
      <c r="W165" s="810"/>
      <c r="X165" s="811"/>
      <c r="Y165" s="75" t="s">
        <v>78</v>
      </c>
      <c r="Z165" s="79"/>
      <c r="AB165" s="853"/>
      <c r="AC165"/>
      <c r="AD165" s="812" t="s">
        <v>518</v>
      </c>
      <c r="AE165" s="813"/>
      <c r="AF165" s="813"/>
      <c r="AG165" s="813"/>
      <c r="AH165" s="813"/>
      <c r="AI165" s="813"/>
      <c r="AJ165" s="77"/>
      <c r="AK165" s="814"/>
      <c r="AL165" s="815"/>
      <c r="AM165" s="815"/>
      <c r="AN165" s="815"/>
      <c r="AO165" s="815"/>
      <c r="AP165" s="815"/>
      <c r="AQ165" s="815"/>
      <c r="AR165" s="816"/>
      <c r="AS165" s="898" t="s">
        <v>77</v>
      </c>
      <c r="AT165" s="899"/>
      <c r="AU165" s="810"/>
      <c r="AV165" s="810"/>
      <c r="AW165" s="810"/>
      <c r="AX165" s="810"/>
      <c r="AY165" s="811"/>
      <c r="AZ165" s="75" t="s">
        <v>78</v>
      </c>
      <c r="BA165" s="79"/>
    </row>
    <row r="166" spans="1:53" ht="13.5" thickBot="1" x14ac:dyDescent="0.25">
      <c r="A166" s="853"/>
      <c r="B166"/>
      <c r="C166" s="812" t="s">
        <v>586</v>
      </c>
      <c r="D166" s="813"/>
      <c r="E166" s="813"/>
      <c r="F166" s="813"/>
      <c r="G166" s="813"/>
      <c r="H166" s="813"/>
      <c r="I166" s="77"/>
      <c r="J166" s="80"/>
      <c r="K166" s="80"/>
      <c r="L166" s="80"/>
      <c r="M166" s="80"/>
      <c r="N166" s="80"/>
      <c r="O166" s="80"/>
      <c r="P166" s="80"/>
      <c r="Q166" s="80"/>
      <c r="R166" s="872" t="s">
        <v>79</v>
      </c>
      <c r="S166" s="873"/>
      <c r="T166" s="874"/>
      <c r="U166" s="874"/>
      <c r="V166" s="874"/>
      <c r="W166" s="874"/>
      <c r="X166" s="875"/>
      <c r="Y166" s="81"/>
      <c r="Z166" s="82"/>
      <c r="AB166" s="853"/>
      <c r="AC166"/>
      <c r="AD166" s="812" t="s">
        <v>586</v>
      </c>
      <c r="AE166" s="813"/>
      <c r="AF166" s="813"/>
      <c r="AG166" s="813"/>
      <c r="AH166" s="813"/>
      <c r="AI166" s="813"/>
      <c r="AJ166" s="77"/>
      <c r="AK166" s="80"/>
      <c r="AL166" s="80"/>
      <c r="AM166" s="80"/>
      <c r="AN166" s="80"/>
      <c r="AO166" s="80"/>
      <c r="AP166" s="80"/>
      <c r="AQ166" s="80"/>
      <c r="AR166" s="80"/>
      <c r="AS166" s="872" t="s">
        <v>79</v>
      </c>
      <c r="AT166" s="873"/>
      <c r="AU166" s="874"/>
      <c r="AV166" s="874"/>
      <c r="AW166" s="874"/>
      <c r="AX166" s="874"/>
      <c r="AY166" s="875"/>
      <c r="AZ166" s="81"/>
      <c r="BA166" s="82"/>
    </row>
    <row r="167" spans="1:53" ht="15" x14ac:dyDescent="0.2">
      <c r="A167" s="904">
        <f>A125+1</f>
        <v>81</v>
      </c>
      <c r="B167"/>
      <c r="C167" s="841" t="s">
        <v>587</v>
      </c>
      <c r="D167" s="813"/>
      <c r="E167" s="813"/>
      <c r="F167" s="813"/>
      <c r="G167" s="813"/>
      <c r="H167" s="813"/>
      <c r="I167" s="77"/>
      <c r="U167" s="45"/>
      <c r="W167" s="781" t="s">
        <v>667</v>
      </c>
      <c r="X167" s="781"/>
      <c r="Y167" s="781"/>
      <c r="Z167" s="781"/>
      <c r="AB167" s="904">
        <f>AB125+1</f>
        <v>84</v>
      </c>
      <c r="AC167"/>
      <c r="AD167" s="841" t="s">
        <v>587</v>
      </c>
      <c r="AE167" s="813"/>
      <c r="AF167" s="813"/>
      <c r="AG167" s="813"/>
      <c r="AH167" s="813"/>
      <c r="AI167" s="813"/>
      <c r="AJ167" s="77"/>
      <c r="AV167" s="45"/>
      <c r="AX167" s="781" t="s">
        <v>668</v>
      </c>
      <c r="AY167" s="781"/>
      <c r="AZ167" s="781"/>
      <c r="BA167" s="781"/>
    </row>
    <row r="168" spans="1:53" ht="13.5" thickBot="1" x14ac:dyDescent="0.25">
      <c r="A168" s="904"/>
      <c r="B168"/>
      <c r="C168" s="804" t="s">
        <v>80</v>
      </c>
      <c r="D168" s="805"/>
      <c r="E168" s="805"/>
      <c r="F168" s="805"/>
      <c r="G168" s="805"/>
      <c r="H168" s="805"/>
      <c r="I168" s="806"/>
      <c r="W168" s="781"/>
      <c r="X168" s="781"/>
      <c r="Y168" s="781"/>
      <c r="Z168" s="781"/>
      <c r="AB168" s="904"/>
      <c r="AC168"/>
      <c r="AD168" s="804" t="s">
        <v>80</v>
      </c>
      <c r="AE168" s="805"/>
      <c r="AF168" s="805"/>
      <c r="AG168" s="805"/>
      <c r="AH168" s="805"/>
      <c r="AI168" s="805"/>
      <c r="AJ168" s="806"/>
      <c r="AX168" s="781"/>
      <c r="AY168" s="781"/>
      <c r="AZ168" s="781"/>
      <c r="BA168" s="781"/>
    </row>
  </sheetData>
  <mergeCells count="668">
    <mergeCell ref="V74:X74"/>
    <mergeCell ref="AG74:AG75"/>
    <mergeCell ref="AH74:AV74"/>
    <mergeCell ref="AF110:AF111"/>
    <mergeCell ref="V116:X116"/>
    <mergeCell ref="AD110:AD113"/>
    <mergeCell ref="AW116:AY116"/>
    <mergeCell ref="E158:E159"/>
    <mergeCell ref="F158:F159"/>
    <mergeCell ref="G158:R158"/>
    <mergeCell ref="AF158:AF159"/>
    <mergeCell ref="AG158:AG159"/>
    <mergeCell ref="AH158:AS158"/>
    <mergeCell ref="F116:F117"/>
    <mergeCell ref="AK148:AS148"/>
    <mergeCell ref="AE152:AE155"/>
    <mergeCell ref="AF152:AF153"/>
    <mergeCell ref="AH152:AS152"/>
    <mergeCell ref="AK136:AM136"/>
    <mergeCell ref="AN136:AP136"/>
    <mergeCell ref="AQ136:AS136"/>
    <mergeCell ref="AT136:AV136"/>
    <mergeCell ref="AW136:AY136"/>
    <mergeCell ref="P136:R136"/>
    <mergeCell ref="A167:A168"/>
    <mergeCell ref="C167:H167"/>
    <mergeCell ref="AB167:AB168"/>
    <mergeCell ref="AD167:AI167"/>
    <mergeCell ref="C168:I168"/>
    <mergeCell ref="G116:U116"/>
    <mergeCell ref="C166:H166"/>
    <mergeCell ref="AF116:AF117"/>
    <mergeCell ref="AG116:AG117"/>
    <mergeCell ref="AH116:AV116"/>
    <mergeCell ref="AD168:AJ168"/>
    <mergeCell ref="C164:H164"/>
    <mergeCell ref="J164:Q164"/>
    <mergeCell ref="R164:S164"/>
    <mergeCell ref="AS165:AT165"/>
    <mergeCell ref="AU165:AY165"/>
    <mergeCell ref="AS166:AT166"/>
    <mergeCell ref="AU166:AY166"/>
    <mergeCell ref="R165:S165"/>
    <mergeCell ref="T165:X165"/>
    <mergeCell ref="AK165:AR165"/>
    <mergeCell ref="R166:S166"/>
    <mergeCell ref="C165:H165"/>
    <mergeCell ref="J165:Q165"/>
    <mergeCell ref="AZ161:BA161"/>
    <mergeCell ref="C162:I162"/>
    <mergeCell ref="J162:Q162"/>
    <mergeCell ref="R162:X162"/>
    <mergeCell ref="AD162:AJ162"/>
    <mergeCell ref="AK162:AR162"/>
    <mergeCell ref="AD165:AI165"/>
    <mergeCell ref="J163:Q163"/>
    <mergeCell ref="R163:S163"/>
    <mergeCell ref="AS163:AT163"/>
    <mergeCell ref="AU163:AY163"/>
    <mergeCell ref="AS164:AT164"/>
    <mergeCell ref="AU164:AY164"/>
    <mergeCell ref="AD164:AI164"/>
    <mergeCell ref="AK164:AR164"/>
    <mergeCell ref="T164:X164"/>
    <mergeCell ref="A161:A166"/>
    <mergeCell ref="C161:F161"/>
    <mergeCell ref="G161:Q161"/>
    <mergeCell ref="R161:X161"/>
    <mergeCell ref="Y161:Z161"/>
    <mergeCell ref="C163:H163"/>
    <mergeCell ref="AS162:AY162"/>
    <mergeCell ref="AB161:AB166"/>
    <mergeCell ref="AK163:AR163"/>
    <mergeCell ref="T163:X163"/>
    <mergeCell ref="AD161:AG161"/>
    <mergeCell ref="AD163:AI163"/>
    <mergeCell ref="T166:X166"/>
    <mergeCell ref="AD166:AI166"/>
    <mergeCell ref="AH161:AR161"/>
    <mergeCell ref="AS161:AY161"/>
    <mergeCell ref="AZ137:BA137"/>
    <mergeCell ref="C138:C146"/>
    <mergeCell ref="D138:D146"/>
    <mergeCell ref="AD138:AD146"/>
    <mergeCell ref="AE138:AE146"/>
    <mergeCell ref="E139:E140"/>
    <mergeCell ref="F139:F140"/>
    <mergeCell ref="G139:R139"/>
    <mergeCell ref="AF139:AF140"/>
    <mergeCell ref="AG139:AG140"/>
    <mergeCell ref="AH139:AS139"/>
    <mergeCell ref="S136:U136"/>
    <mergeCell ref="V136:X136"/>
    <mergeCell ref="AB136:AB160"/>
    <mergeCell ref="AD136:AF137"/>
    <mergeCell ref="AG136:AG137"/>
    <mergeCell ref="Y137:Z137"/>
    <mergeCell ref="AG152:AG153"/>
    <mergeCell ref="AH136:AJ136"/>
    <mergeCell ref="AD147:AD151"/>
    <mergeCell ref="AE147:AE151"/>
    <mergeCell ref="G148:R148"/>
    <mergeCell ref="AF148:AF149"/>
    <mergeCell ref="AG148:AG149"/>
    <mergeCell ref="G152:R152"/>
    <mergeCell ref="AD152:AD155"/>
    <mergeCell ref="AD156:AD160"/>
    <mergeCell ref="AE156:AE160"/>
    <mergeCell ref="AH148:AJ148"/>
    <mergeCell ref="A136:A160"/>
    <mergeCell ref="C136:E137"/>
    <mergeCell ref="F136:F137"/>
    <mergeCell ref="G136:I136"/>
    <mergeCell ref="J136:L136"/>
    <mergeCell ref="M136:O136"/>
    <mergeCell ref="C156:C160"/>
    <mergeCell ref="C152:C155"/>
    <mergeCell ref="D152:D155"/>
    <mergeCell ref="E152:E153"/>
    <mergeCell ref="C147:C151"/>
    <mergeCell ref="D147:D151"/>
    <mergeCell ref="E148:E149"/>
    <mergeCell ref="F148:F149"/>
    <mergeCell ref="F152:F153"/>
    <mergeCell ref="D156:D160"/>
    <mergeCell ref="G132:X132"/>
    <mergeCell ref="AD132:AG132"/>
    <mergeCell ref="AH132:AY132"/>
    <mergeCell ref="C133:F133"/>
    <mergeCell ref="G133:K133"/>
    <mergeCell ref="AS134:AW134"/>
    <mergeCell ref="AX134:BA135"/>
    <mergeCell ref="C135:F135"/>
    <mergeCell ref="L135:Q135"/>
    <mergeCell ref="R135:V135"/>
    <mergeCell ref="AD135:AG135"/>
    <mergeCell ref="AM135:AR135"/>
    <mergeCell ref="AS135:AW135"/>
    <mergeCell ref="C134:F134"/>
    <mergeCell ref="L134:Q134"/>
    <mergeCell ref="G134:K134"/>
    <mergeCell ref="AH134:AL134"/>
    <mergeCell ref="AZ131:BA131"/>
    <mergeCell ref="A129:A135"/>
    <mergeCell ref="C129:L129"/>
    <mergeCell ref="M129:Y129"/>
    <mergeCell ref="AB129:AB135"/>
    <mergeCell ref="AD129:AM129"/>
    <mergeCell ref="AN129:AZ129"/>
    <mergeCell ref="C130:L130"/>
    <mergeCell ref="M130:X130"/>
    <mergeCell ref="L133:Z133"/>
    <mergeCell ref="AD133:AG133"/>
    <mergeCell ref="AH133:AL133"/>
    <mergeCell ref="AM133:BA133"/>
    <mergeCell ref="AN130:AY130"/>
    <mergeCell ref="AZ130:BA130"/>
    <mergeCell ref="C131:L131"/>
    <mergeCell ref="M131:X131"/>
    <mergeCell ref="Y131:Z131"/>
    <mergeCell ref="AD131:AM131"/>
    <mergeCell ref="R134:V134"/>
    <mergeCell ref="W134:Z135"/>
    <mergeCell ref="AD134:AG134"/>
    <mergeCell ref="AM134:AR134"/>
    <mergeCell ref="C132:F132"/>
    <mergeCell ref="Y130:Z130"/>
    <mergeCell ref="AD130:AM130"/>
    <mergeCell ref="A125:A126"/>
    <mergeCell ref="C125:H125"/>
    <mergeCell ref="AB125:AB126"/>
    <mergeCell ref="AD125:AI125"/>
    <mergeCell ref="C126:I126"/>
    <mergeCell ref="AD126:AJ126"/>
    <mergeCell ref="AN131:AY131"/>
    <mergeCell ref="W125:Z126"/>
    <mergeCell ref="AD123:AI123"/>
    <mergeCell ref="AK123:AR123"/>
    <mergeCell ref="T122:X122"/>
    <mergeCell ref="AD122:AI122"/>
    <mergeCell ref="AK122:AR122"/>
    <mergeCell ref="AU123:AY123"/>
    <mergeCell ref="T124:X124"/>
    <mergeCell ref="AD124:AI124"/>
    <mergeCell ref="AS124:AT124"/>
    <mergeCell ref="AU124:AY124"/>
    <mergeCell ref="Y119:Z119"/>
    <mergeCell ref="AD119:AG119"/>
    <mergeCell ref="C121:H121"/>
    <mergeCell ref="J121:Q121"/>
    <mergeCell ref="AS119:AY119"/>
    <mergeCell ref="AZ119:BA119"/>
    <mergeCell ref="C120:I120"/>
    <mergeCell ref="J120:Q120"/>
    <mergeCell ref="R120:X120"/>
    <mergeCell ref="AD120:AJ120"/>
    <mergeCell ref="AK120:AR120"/>
    <mergeCell ref="AS120:AY120"/>
    <mergeCell ref="AH119:AR119"/>
    <mergeCell ref="R121:S121"/>
    <mergeCell ref="T121:X121"/>
    <mergeCell ref="AD121:AI121"/>
    <mergeCell ref="AK121:AR121"/>
    <mergeCell ref="AS121:AT121"/>
    <mergeCell ref="AU121:AY121"/>
    <mergeCell ref="AB119:AB124"/>
    <mergeCell ref="AS122:AT122"/>
    <mergeCell ref="AU122:AY122"/>
    <mergeCell ref="AS123:AT123"/>
    <mergeCell ref="T123:X123"/>
    <mergeCell ref="A119:A124"/>
    <mergeCell ref="C119:F119"/>
    <mergeCell ref="G119:Q119"/>
    <mergeCell ref="R119:X119"/>
    <mergeCell ref="C122:H122"/>
    <mergeCell ref="J122:Q122"/>
    <mergeCell ref="R122:S122"/>
    <mergeCell ref="C124:H124"/>
    <mergeCell ref="R124:S124"/>
    <mergeCell ref="C123:H123"/>
    <mergeCell ref="J123:Q123"/>
    <mergeCell ref="R123:S123"/>
    <mergeCell ref="AZ95:BA95"/>
    <mergeCell ref="C96:C104"/>
    <mergeCell ref="D96:D104"/>
    <mergeCell ref="AD96:AD104"/>
    <mergeCell ref="AE96:AE104"/>
    <mergeCell ref="E97:E98"/>
    <mergeCell ref="F97:F98"/>
    <mergeCell ref="G97:I97"/>
    <mergeCell ref="J97:X97"/>
    <mergeCell ref="AF97:AF98"/>
    <mergeCell ref="AH97:AJ97"/>
    <mergeCell ref="AK97:AY97"/>
    <mergeCell ref="AB94:AB118"/>
    <mergeCell ref="AD94:AF95"/>
    <mergeCell ref="AG94:AG95"/>
    <mergeCell ref="Y95:Z95"/>
    <mergeCell ref="AG97:AG98"/>
    <mergeCell ref="AF106:AF107"/>
    <mergeCell ref="AG106:AG107"/>
    <mergeCell ref="AH94:AJ94"/>
    <mergeCell ref="AK94:AM94"/>
    <mergeCell ref="AD105:AD109"/>
    <mergeCell ref="AE105:AE109"/>
    <mergeCell ref="AE110:AE113"/>
    <mergeCell ref="AH110:AY110"/>
    <mergeCell ref="AD114:AD118"/>
    <mergeCell ref="AE114:AE118"/>
    <mergeCell ref="AH106:AJ106"/>
    <mergeCell ref="AG110:AG111"/>
    <mergeCell ref="AK106:AY106"/>
    <mergeCell ref="AN94:AP94"/>
    <mergeCell ref="AQ94:AS94"/>
    <mergeCell ref="AT94:AV94"/>
    <mergeCell ref="AW94:AY94"/>
    <mergeCell ref="A94:A118"/>
    <mergeCell ref="C94:E95"/>
    <mergeCell ref="F94:F95"/>
    <mergeCell ref="G94:I94"/>
    <mergeCell ref="J94:L94"/>
    <mergeCell ref="M94:O94"/>
    <mergeCell ref="E116:E117"/>
    <mergeCell ref="E110:E111"/>
    <mergeCell ref="F110:F111"/>
    <mergeCell ref="G110:X110"/>
    <mergeCell ref="P94:R94"/>
    <mergeCell ref="S94:U94"/>
    <mergeCell ref="V94:X94"/>
    <mergeCell ref="C105:C109"/>
    <mergeCell ref="D105:D109"/>
    <mergeCell ref="E106:E107"/>
    <mergeCell ref="F106:F107"/>
    <mergeCell ref="G106:I106"/>
    <mergeCell ref="J106:X106"/>
    <mergeCell ref="C114:C118"/>
    <mergeCell ref="D114:D118"/>
    <mergeCell ref="C110:C113"/>
    <mergeCell ref="D110:D113"/>
    <mergeCell ref="Y89:Z89"/>
    <mergeCell ref="AD89:AM89"/>
    <mergeCell ref="R92:V92"/>
    <mergeCell ref="W92:Z93"/>
    <mergeCell ref="AD92:AG92"/>
    <mergeCell ref="AM92:AR92"/>
    <mergeCell ref="C90:F90"/>
    <mergeCell ref="G90:X90"/>
    <mergeCell ref="AD90:AG90"/>
    <mergeCell ref="AH90:AY90"/>
    <mergeCell ref="C91:F91"/>
    <mergeCell ref="G91:K91"/>
    <mergeCell ref="AS92:AW92"/>
    <mergeCell ref="AX92:BA93"/>
    <mergeCell ref="C93:F93"/>
    <mergeCell ref="L93:Q93"/>
    <mergeCell ref="R93:V93"/>
    <mergeCell ref="AD93:AG93"/>
    <mergeCell ref="AM93:AR93"/>
    <mergeCell ref="AS93:AW93"/>
    <mergeCell ref="C92:F92"/>
    <mergeCell ref="L92:Q92"/>
    <mergeCell ref="G92:K92"/>
    <mergeCell ref="AH92:AL92"/>
    <mergeCell ref="A83:A84"/>
    <mergeCell ref="C83:H83"/>
    <mergeCell ref="AB83:AB84"/>
    <mergeCell ref="AD83:AI83"/>
    <mergeCell ref="C84:I84"/>
    <mergeCell ref="AD84:AJ84"/>
    <mergeCell ref="AN89:AY89"/>
    <mergeCell ref="AZ89:BA89"/>
    <mergeCell ref="A87:A93"/>
    <mergeCell ref="C87:L87"/>
    <mergeCell ref="M87:Y87"/>
    <mergeCell ref="AB87:AB93"/>
    <mergeCell ref="AD87:AM87"/>
    <mergeCell ref="AN87:AZ87"/>
    <mergeCell ref="C88:L88"/>
    <mergeCell ref="M88:X88"/>
    <mergeCell ref="L91:Z91"/>
    <mergeCell ref="AD91:AG91"/>
    <mergeCell ref="AH91:AL91"/>
    <mergeCell ref="AM91:BA91"/>
    <mergeCell ref="AN88:AY88"/>
    <mergeCell ref="AZ88:BA88"/>
    <mergeCell ref="C89:L89"/>
    <mergeCell ref="M89:X89"/>
    <mergeCell ref="C82:H82"/>
    <mergeCell ref="R82:S82"/>
    <mergeCell ref="T82:X82"/>
    <mergeCell ref="AD82:AI82"/>
    <mergeCell ref="AS82:AT82"/>
    <mergeCell ref="AU82:AY82"/>
    <mergeCell ref="Y88:Z88"/>
    <mergeCell ref="AD88:AM88"/>
    <mergeCell ref="C81:H81"/>
    <mergeCell ref="J81:Q81"/>
    <mergeCell ref="T81:X81"/>
    <mergeCell ref="AD81:AI81"/>
    <mergeCell ref="AK81:AR81"/>
    <mergeCell ref="W83:Z84"/>
    <mergeCell ref="AS79:AT79"/>
    <mergeCell ref="AU79:AY79"/>
    <mergeCell ref="AS80:AT80"/>
    <mergeCell ref="AU80:AY80"/>
    <mergeCell ref="AS81:AT81"/>
    <mergeCell ref="AU81:AY81"/>
    <mergeCell ref="AZ77:BA77"/>
    <mergeCell ref="C78:I78"/>
    <mergeCell ref="J78:Q78"/>
    <mergeCell ref="R78:X78"/>
    <mergeCell ref="AD78:AJ78"/>
    <mergeCell ref="AK78:AR78"/>
    <mergeCell ref="AS78:AY78"/>
    <mergeCell ref="AD79:AI79"/>
    <mergeCell ref="AK79:AR79"/>
    <mergeCell ref="AD72:AD76"/>
    <mergeCell ref="AE72:AE76"/>
    <mergeCell ref="E74:E75"/>
    <mergeCell ref="AW74:AY74"/>
    <mergeCell ref="A77:A82"/>
    <mergeCell ref="C77:F77"/>
    <mergeCell ref="G77:Q77"/>
    <mergeCell ref="R77:X77"/>
    <mergeCell ref="Y77:Z77"/>
    <mergeCell ref="AB77:AB82"/>
    <mergeCell ref="C79:H79"/>
    <mergeCell ref="J79:Q79"/>
    <mergeCell ref="R79:S79"/>
    <mergeCell ref="T79:X79"/>
    <mergeCell ref="AD77:AG77"/>
    <mergeCell ref="AH77:AR77"/>
    <mergeCell ref="AS77:AY77"/>
    <mergeCell ref="C80:H80"/>
    <mergeCell ref="J80:Q80"/>
    <mergeCell ref="R80:S80"/>
    <mergeCell ref="T80:X80"/>
    <mergeCell ref="AD80:AI80"/>
    <mergeCell ref="AK80:AR80"/>
    <mergeCell ref="R81:S81"/>
    <mergeCell ref="AD63:AD67"/>
    <mergeCell ref="AE63:AE67"/>
    <mergeCell ref="E64:E65"/>
    <mergeCell ref="F64:F65"/>
    <mergeCell ref="G64:X64"/>
    <mergeCell ref="AF64:AF65"/>
    <mergeCell ref="AG64:AG65"/>
    <mergeCell ref="AH64:AY64"/>
    <mergeCell ref="C68:C71"/>
    <mergeCell ref="D68:D71"/>
    <mergeCell ref="E68:E69"/>
    <mergeCell ref="F68:F69"/>
    <mergeCell ref="G68:U68"/>
    <mergeCell ref="V68:X68"/>
    <mergeCell ref="AD68:AD71"/>
    <mergeCell ref="AE68:AE71"/>
    <mergeCell ref="AH68:AV68"/>
    <mergeCell ref="AW68:AY68"/>
    <mergeCell ref="AZ53:BA53"/>
    <mergeCell ref="C54:C62"/>
    <mergeCell ref="D54:D62"/>
    <mergeCell ref="AD54:AD62"/>
    <mergeCell ref="AE54:AE62"/>
    <mergeCell ref="E55:E56"/>
    <mergeCell ref="F55:F56"/>
    <mergeCell ref="G55:X55"/>
    <mergeCell ref="AF55:AF56"/>
    <mergeCell ref="AG55:AG56"/>
    <mergeCell ref="AH55:AY55"/>
    <mergeCell ref="A52:A76"/>
    <mergeCell ref="C52:E53"/>
    <mergeCell ref="F52:F53"/>
    <mergeCell ref="G52:I52"/>
    <mergeCell ref="J52:L52"/>
    <mergeCell ref="M52:O52"/>
    <mergeCell ref="F74:F75"/>
    <mergeCell ref="P52:R52"/>
    <mergeCell ref="S52:U52"/>
    <mergeCell ref="C63:C67"/>
    <mergeCell ref="D63:D67"/>
    <mergeCell ref="C72:C76"/>
    <mergeCell ref="D72:D76"/>
    <mergeCell ref="G74:U74"/>
    <mergeCell ref="R50:V50"/>
    <mergeCell ref="W50:Z51"/>
    <mergeCell ref="AD50:AG50"/>
    <mergeCell ref="AM50:AR50"/>
    <mergeCell ref="C48:F48"/>
    <mergeCell ref="G48:X48"/>
    <mergeCell ref="AD48:AG48"/>
    <mergeCell ref="AH48:AY48"/>
    <mergeCell ref="C49:F49"/>
    <mergeCell ref="G49:K49"/>
    <mergeCell ref="AS50:AW50"/>
    <mergeCell ref="AX50:BA51"/>
    <mergeCell ref="C51:F51"/>
    <mergeCell ref="L51:Q51"/>
    <mergeCell ref="R51:V51"/>
    <mergeCell ref="AD51:AG51"/>
    <mergeCell ref="AM51:AR51"/>
    <mergeCell ref="AS51:AW51"/>
    <mergeCell ref="C50:F50"/>
    <mergeCell ref="L50:Q50"/>
    <mergeCell ref="G50:K50"/>
    <mergeCell ref="AH50:AL50"/>
    <mergeCell ref="AS37:AT37"/>
    <mergeCell ref="T40:X40"/>
    <mergeCell ref="AX41:BA42"/>
    <mergeCell ref="W41:Z42"/>
    <mergeCell ref="AU37:AY37"/>
    <mergeCell ref="AS38:AT38"/>
    <mergeCell ref="AU38:AY38"/>
    <mergeCell ref="AS39:AT39"/>
    <mergeCell ref="A45:A51"/>
    <mergeCell ref="C45:L45"/>
    <mergeCell ref="M45:Y45"/>
    <mergeCell ref="AB45:AB51"/>
    <mergeCell ref="AD45:AM45"/>
    <mergeCell ref="C46:L46"/>
    <mergeCell ref="M46:X46"/>
    <mergeCell ref="L49:Z49"/>
    <mergeCell ref="AD49:AG49"/>
    <mergeCell ref="AH49:AL49"/>
    <mergeCell ref="AM49:BA49"/>
    <mergeCell ref="AN46:AY46"/>
    <mergeCell ref="AZ46:BA46"/>
    <mergeCell ref="C47:L47"/>
    <mergeCell ref="M47:X47"/>
    <mergeCell ref="Y47:Z47"/>
    <mergeCell ref="AD37:AI37"/>
    <mergeCell ref="AK37:AR37"/>
    <mergeCell ref="A41:A42"/>
    <mergeCell ref="C41:H41"/>
    <mergeCell ref="AB41:AB42"/>
    <mergeCell ref="AD41:AI41"/>
    <mergeCell ref="C42:I42"/>
    <mergeCell ref="AD42:AJ42"/>
    <mergeCell ref="C40:H40"/>
    <mergeCell ref="R40:S40"/>
    <mergeCell ref="AD38:AI38"/>
    <mergeCell ref="AK38:AR38"/>
    <mergeCell ref="AU39:AY39"/>
    <mergeCell ref="A35:A40"/>
    <mergeCell ref="C35:F35"/>
    <mergeCell ref="G35:Q35"/>
    <mergeCell ref="R35:X35"/>
    <mergeCell ref="Y35:Z35"/>
    <mergeCell ref="AB35:AB40"/>
    <mergeCell ref="C37:H37"/>
    <mergeCell ref="J37:Q37"/>
    <mergeCell ref="R37:S37"/>
    <mergeCell ref="T37:X37"/>
    <mergeCell ref="R39:S39"/>
    <mergeCell ref="C39:H39"/>
    <mergeCell ref="J39:Q39"/>
    <mergeCell ref="C38:H38"/>
    <mergeCell ref="J38:Q38"/>
    <mergeCell ref="R38:S38"/>
    <mergeCell ref="T38:X38"/>
    <mergeCell ref="AD40:AI40"/>
    <mergeCell ref="AS40:AT40"/>
    <mergeCell ref="AU40:AY40"/>
    <mergeCell ref="T39:X39"/>
    <mergeCell ref="AD39:AI39"/>
    <mergeCell ref="AK39:AR39"/>
    <mergeCell ref="AH26:AM26"/>
    <mergeCell ref="AN26:AS26"/>
    <mergeCell ref="AT26:AY26"/>
    <mergeCell ref="AF32:AF33"/>
    <mergeCell ref="AG32:AG33"/>
    <mergeCell ref="AH32:AP32"/>
    <mergeCell ref="AQ32:AY32"/>
    <mergeCell ref="AZ35:BA35"/>
    <mergeCell ref="C36:I36"/>
    <mergeCell ref="J36:Q36"/>
    <mergeCell ref="R36:X36"/>
    <mergeCell ref="AD36:AJ36"/>
    <mergeCell ref="AK36:AR36"/>
    <mergeCell ref="AS36:AY36"/>
    <mergeCell ref="AD35:AG35"/>
    <mergeCell ref="AH35:AR35"/>
    <mergeCell ref="AS35:AY35"/>
    <mergeCell ref="AK14:AM14"/>
    <mergeCell ref="AN14:AY14"/>
    <mergeCell ref="AH20:AP20"/>
    <mergeCell ref="AQ20:AY20"/>
    <mergeCell ref="AF22:AF23"/>
    <mergeCell ref="AG22:AG23"/>
    <mergeCell ref="AQ22:AV22"/>
    <mergeCell ref="AW22:AY22"/>
    <mergeCell ref="P20:X20"/>
    <mergeCell ref="AD20:AD25"/>
    <mergeCell ref="AE20:AE25"/>
    <mergeCell ref="AK8:AM8"/>
    <mergeCell ref="AN8:AP8"/>
    <mergeCell ref="AQ8:AS8"/>
    <mergeCell ref="AT8:AV8"/>
    <mergeCell ref="AW8:AY8"/>
    <mergeCell ref="AZ9:BA9"/>
    <mergeCell ref="C10:C19"/>
    <mergeCell ref="D10:D19"/>
    <mergeCell ref="AD10:AD19"/>
    <mergeCell ref="AE10:AE19"/>
    <mergeCell ref="E12:E13"/>
    <mergeCell ref="F12:F13"/>
    <mergeCell ref="G12:O12"/>
    <mergeCell ref="P12:X12"/>
    <mergeCell ref="AF12:AF13"/>
    <mergeCell ref="E14:E15"/>
    <mergeCell ref="F14:F15"/>
    <mergeCell ref="J14:L14"/>
    <mergeCell ref="M14:X14"/>
    <mergeCell ref="AF14:AF15"/>
    <mergeCell ref="AG14:AG15"/>
    <mergeCell ref="AH8:AJ8"/>
    <mergeCell ref="AH12:AP12"/>
    <mergeCell ref="AQ12:AY12"/>
    <mergeCell ref="A8:A34"/>
    <mergeCell ref="C8:E9"/>
    <mergeCell ref="F8:F9"/>
    <mergeCell ref="G8:I8"/>
    <mergeCell ref="J8:L8"/>
    <mergeCell ref="M8:O8"/>
    <mergeCell ref="C20:C25"/>
    <mergeCell ref="D20:D25"/>
    <mergeCell ref="E20:E21"/>
    <mergeCell ref="F20:F21"/>
    <mergeCell ref="E22:E23"/>
    <mergeCell ref="F22:F23"/>
    <mergeCell ref="G20:O20"/>
    <mergeCell ref="C30:C34"/>
    <mergeCell ref="D30:D34"/>
    <mergeCell ref="C26:C29"/>
    <mergeCell ref="D26:D29"/>
    <mergeCell ref="E26:E27"/>
    <mergeCell ref="F26:F27"/>
    <mergeCell ref="G26:L26"/>
    <mergeCell ref="M26:R26"/>
    <mergeCell ref="E32:E33"/>
    <mergeCell ref="F32:F33"/>
    <mergeCell ref="G32:O32"/>
    <mergeCell ref="AS6:AW6"/>
    <mergeCell ref="AH4:AY4"/>
    <mergeCell ref="C5:F5"/>
    <mergeCell ref="G5:K5"/>
    <mergeCell ref="L5:Z5"/>
    <mergeCell ref="AD5:AG5"/>
    <mergeCell ref="AX6:BA7"/>
    <mergeCell ref="C7:F7"/>
    <mergeCell ref="L7:Q7"/>
    <mergeCell ref="R7:V7"/>
    <mergeCell ref="AD7:AG7"/>
    <mergeCell ref="AM7:AR7"/>
    <mergeCell ref="AS7:AW7"/>
    <mergeCell ref="C6:F6"/>
    <mergeCell ref="G6:K6"/>
    <mergeCell ref="AH6:AL6"/>
    <mergeCell ref="L6:Q6"/>
    <mergeCell ref="R6:V6"/>
    <mergeCell ref="W6:Z7"/>
    <mergeCell ref="AD6:AG6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AN2:AY2"/>
    <mergeCell ref="AZ2:BA2"/>
    <mergeCell ref="AH5:AL5"/>
    <mergeCell ref="AM5:BA5"/>
    <mergeCell ref="C3:L3"/>
    <mergeCell ref="M3:X3"/>
    <mergeCell ref="Y3:Z3"/>
    <mergeCell ref="AD3:AM3"/>
    <mergeCell ref="AN3:AY3"/>
    <mergeCell ref="AZ3:BA3"/>
    <mergeCell ref="C4:F4"/>
    <mergeCell ref="G4:X4"/>
    <mergeCell ref="AD4:AG4"/>
    <mergeCell ref="AM6:AR6"/>
    <mergeCell ref="P8:R8"/>
    <mergeCell ref="S8:U8"/>
    <mergeCell ref="V8:X8"/>
    <mergeCell ref="AB8:AB34"/>
    <mergeCell ref="AD8:AF9"/>
    <mergeCell ref="AG8:AG9"/>
    <mergeCell ref="Y9:Z9"/>
    <mergeCell ref="AG12:AG13"/>
    <mergeCell ref="AF26:AF27"/>
    <mergeCell ref="AG26:AG27"/>
    <mergeCell ref="P22:X22"/>
    <mergeCell ref="S26:X26"/>
    <mergeCell ref="AF20:AF21"/>
    <mergeCell ref="AG20:AG21"/>
    <mergeCell ref="AD26:AD29"/>
    <mergeCell ref="AE26:AE29"/>
    <mergeCell ref="AD30:AD34"/>
    <mergeCell ref="AE30:AE34"/>
    <mergeCell ref="P32:X32"/>
    <mergeCell ref="W167:Z168"/>
    <mergeCell ref="AX167:BA168"/>
    <mergeCell ref="AX125:BA126"/>
    <mergeCell ref="AX83:BA84"/>
    <mergeCell ref="Y46:Z46"/>
    <mergeCell ref="AD46:AM46"/>
    <mergeCell ref="AN45:AZ45"/>
    <mergeCell ref="AD47:AM47"/>
    <mergeCell ref="AZ47:BA47"/>
    <mergeCell ref="AN47:AY47"/>
    <mergeCell ref="V52:X52"/>
    <mergeCell ref="AB52:AB76"/>
    <mergeCell ref="AD52:AF53"/>
    <mergeCell ref="AG52:AG53"/>
    <mergeCell ref="Y53:Z53"/>
    <mergeCell ref="AG68:AG69"/>
    <mergeCell ref="AF69:AF70"/>
    <mergeCell ref="AF73:AF74"/>
    <mergeCell ref="AH52:AJ52"/>
    <mergeCell ref="AK52:AM52"/>
    <mergeCell ref="AN52:AP52"/>
    <mergeCell ref="AQ52:AS52"/>
    <mergeCell ref="AT52:AV52"/>
    <mergeCell ref="AW52:AY52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43" max="16383" man="1"/>
    <brk id="85" max="16383" man="1"/>
    <brk id="127" max="16383" man="1"/>
  </rowBreaks>
  <colBreaks count="1" manualBreakCount="1"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U167"/>
  <sheetViews>
    <sheetView view="pageBreakPreview" zoomScale="80" zoomScaleNormal="70" zoomScaleSheetLayoutView="80" zoomScalePageLayoutView="70" workbookViewId="0">
      <selection activeCell="AA15" sqref="AA15"/>
    </sheetView>
  </sheetViews>
  <sheetFormatPr baseColWidth="10" defaultColWidth="10.85546875" defaultRowHeight="12.75" x14ac:dyDescent="0.2"/>
  <cols>
    <col min="1" max="1" width="3.28515625" style="158" customWidth="1"/>
    <col min="2" max="2" width="3.140625" style="554" customWidth="1"/>
    <col min="3" max="4" width="3.140625" style="158" customWidth="1"/>
    <col min="5" max="5" width="3.28515625" style="608" customWidth="1"/>
    <col min="6" max="6" width="38.7109375" style="158" customWidth="1"/>
    <col min="7" max="7" width="8.140625" style="158" customWidth="1"/>
    <col min="8" max="24" width="6.7109375" style="158" customWidth="1"/>
    <col min="25" max="25" width="17.42578125" style="158" customWidth="1"/>
    <col min="26" max="26" width="12" style="158" customWidth="1"/>
    <col min="27" max="27" width="5.7109375" style="158" customWidth="1"/>
    <col min="28" max="28" width="3.28515625" style="158" customWidth="1"/>
    <col min="29" max="29" width="3.140625" style="554" customWidth="1"/>
    <col min="30" max="31" width="3.140625" style="158" customWidth="1"/>
    <col min="32" max="32" width="3.28515625" style="555" customWidth="1"/>
    <col min="33" max="33" width="38.7109375" style="158" customWidth="1"/>
    <col min="34" max="51" width="6.7109375" style="158" customWidth="1"/>
    <col min="52" max="52" width="17.42578125" style="158" customWidth="1"/>
    <col min="53" max="53" width="12" style="158" customWidth="1"/>
    <col min="54" max="54" width="4" style="158" customWidth="1"/>
    <col min="55" max="55" width="11.42578125" style="153" customWidth="1"/>
    <col min="56" max="56" width="11.42578125" style="83" customWidth="1"/>
    <col min="57" max="16384" width="10.85546875" style="158"/>
  </cols>
  <sheetData>
    <row r="1" spans="1:56" ht="18" customHeight="1" x14ac:dyDescent="0.25">
      <c r="A1" s="931" t="s">
        <v>0</v>
      </c>
      <c r="B1" s="158"/>
      <c r="C1" s="1002" t="s">
        <v>584</v>
      </c>
      <c r="D1" s="1003"/>
      <c r="E1" s="1003"/>
      <c r="F1" s="1003"/>
      <c r="G1" s="1003"/>
      <c r="H1" s="1003"/>
      <c r="I1" s="1003"/>
      <c r="J1" s="1003"/>
      <c r="K1" s="1003"/>
      <c r="L1" s="1004"/>
      <c r="M1" s="1005" t="s">
        <v>643</v>
      </c>
      <c r="N1" s="1005"/>
      <c r="O1" s="1005"/>
      <c r="P1" s="1005"/>
      <c r="Q1" s="1005"/>
      <c r="R1" s="1005"/>
      <c r="S1" s="1005"/>
      <c r="T1" s="1005"/>
      <c r="U1" s="1005"/>
      <c r="V1" s="1005"/>
      <c r="W1" s="1005"/>
      <c r="X1" s="1005"/>
      <c r="Y1" s="1005"/>
      <c r="Z1" s="546" t="s">
        <v>749</v>
      </c>
      <c r="AB1" s="931" t="s">
        <v>0</v>
      </c>
      <c r="AC1" s="158"/>
      <c r="AD1" s="1002" t="s">
        <v>584</v>
      </c>
      <c r="AE1" s="1003"/>
      <c r="AF1" s="1003"/>
      <c r="AG1" s="1003"/>
      <c r="AH1" s="1003"/>
      <c r="AI1" s="1003"/>
      <c r="AJ1" s="1003"/>
      <c r="AK1" s="1003"/>
      <c r="AL1" s="1003"/>
      <c r="AM1" s="1004"/>
      <c r="AN1" s="1005" t="s">
        <v>644</v>
      </c>
      <c r="AO1" s="1005"/>
      <c r="AP1" s="1005"/>
      <c r="AQ1" s="1005"/>
      <c r="AR1" s="1005"/>
      <c r="AS1" s="1005"/>
      <c r="AT1" s="1005"/>
      <c r="AU1" s="1005"/>
      <c r="AV1" s="1005"/>
      <c r="AW1" s="1005"/>
      <c r="AX1" s="1005"/>
      <c r="AY1" s="1005"/>
      <c r="AZ1" s="1005"/>
      <c r="BA1" s="546" t="s">
        <v>749</v>
      </c>
      <c r="BC1" s="552" t="s">
        <v>419</v>
      </c>
    </row>
    <row r="2" spans="1:56" ht="16.5" customHeight="1" x14ac:dyDescent="0.2">
      <c r="A2" s="931"/>
      <c r="B2" s="158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 s="158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 s="158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 s="158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 s="158"/>
      <c r="C4" s="856" t="s">
        <v>56</v>
      </c>
      <c r="D4" s="1019"/>
      <c r="E4" s="1019"/>
      <c r="F4" s="1020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 s="158"/>
      <c r="AD4" s="856" t="s">
        <v>56</v>
      </c>
      <c r="AE4" s="1019"/>
      <c r="AF4" s="1019"/>
      <c r="AG4" s="1020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 s="158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1057" t="s">
        <v>608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 s="158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1057" t="s">
        <v>608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customFormat="1" ht="15.6" customHeight="1" x14ac:dyDescent="0.2">
      <c r="A6" s="931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  <c r="BC6" s="143"/>
      <c r="BD6" s="83"/>
    </row>
    <row r="7" spans="1:56" ht="16.5" customHeight="1" thickBot="1" x14ac:dyDescent="0.3">
      <c r="A7" s="931"/>
      <c r="B7" s="158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1021"/>
      <c r="O7" s="1021"/>
      <c r="P7" s="1021"/>
      <c r="Q7" s="1022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 s="158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1021"/>
      <c r="AP7" s="1021"/>
      <c r="AQ7" s="1021"/>
      <c r="AR7" s="1022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 s="158"/>
      <c r="C8" s="1023"/>
      <c r="D8" s="819"/>
      <c r="E8" s="1024"/>
      <c r="F8" s="1028" t="s">
        <v>9</v>
      </c>
      <c r="G8" s="903" t="s">
        <v>58</v>
      </c>
      <c r="H8" s="1030"/>
      <c r="I8" s="1031"/>
      <c r="J8" s="903" t="s">
        <v>11</v>
      </c>
      <c r="K8" s="1030"/>
      <c r="L8" s="1031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47" t="s">
        <v>10</v>
      </c>
      <c r="Z8" s="548" t="s">
        <v>60</v>
      </c>
      <c r="AB8" s="901" t="s">
        <v>750</v>
      </c>
      <c r="AC8" s="158"/>
      <c r="AD8" s="1023"/>
      <c r="AE8" s="819"/>
      <c r="AF8" s="1024"/>
      <c r="AG8" s="1028" t="s">
        <v>9</v>
      </c>
      <c r="AH8" s="903" t="s">
        <v>58</v>
      </c>
      <c r="AI8" s="1030"/>
      <c r="AJ8" s="1031"/>
      <c r="AK8" s="903" t="s">
        <v>11</v>
      </c>
      <c r="AL8" s="1030"/>
      <c r="AM8" s="1031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47" t="s">
        <v>10</v>
      </c>
      <c r="BA8" s="548" t="s">
        <v>60</v>
      </c>
    </row>
    <row r="9" spans="1:56" ht="27" customHeight="1" thickBot="1" x14ac:dyDescent="0.25">
      <c r="A9" s="902"/>
      <c r="B9" s="158"/>
      <c r="C9" s="1025"/>
      <c r="D9" s="1026"/>
      <c r="E9" s="1027"/>
      <c r="F9" s="1029"/>
      <c r="G9" s="549" t="s">
        <v>493</v>
      </c>
      <c r="H9" s="550" t="s">
        <v>494</v>
      </c>
      <c r="I9" s="551" t="s">
        <v>516</v>
      </c>
      <c r="J9" s="549" t="s">
        <v>493</v>
      </c>
      <c r="K9" s="550" t="s">
        <v>494</v>
      </c>
      <c r="L9" s="551" t="s">
        <v>516</v>
      </c>
      <c r="M9" s="549" t="s">
        <v>493</v>
      </c>
      <c r="N9" s="550" t="s">
        <v>494</v>
      </c>
      <c r="O9" s="551" t="s">
        <v>516</v>
      </c>
      <c r="P9" s="549" t="s">
        <v>493</v>
      </c>
      <c r="Q9" s="550" t="s">
        <v>494</v>
      </c>
      <c r="R9" s="551" t="s">
        <v>516</v>
      </c>
      <c r="S9" s="549" t="s">
        <v>493</v>
      </c>
      <c r="T9" s="550" t="s">
        <v>494</v>
      </c>
      <c r="U9" s="551" t="s">
        <v>516</v>
      </c>
      <c r="V9" s="549" t="s">
        <v>493</v>
      </c>
      <c r="W9" s="550" t="s">
        <v>494</v>
      </c>
      <c r="X9" s="551" t="s">
        <v>516</v>
      </c>
      <c r="Y9" s="1006" t="s">
        <v>15</v>
      </c>
      <c r="Z9" s="1007"/>
      <c r="AB9" s="902"/>
      <c r="AC9" s="158"/>
      <c r="AD9" s="1025"/>
      <c r="AE9" s="1026"/>
      <c r="AF9" s="1027"/>
      <c r="AG9" s="1029"/>
      <c r="AH9" s="549" t="s">
        <v>493</v>
      </c>
      <c r="AI9" s="550" t="s">
        <v>494</v>
      </c>
      <c r="AJ9" s="551" t="s">
        <v>516</v>
      </c>
      <c r="AK9" s="549" t="s">
        <v>493</v>
      </c>
      <c r="AL9" s="550" t="s">
        <v>494</v>
      </c>
      <c r="AM9" s="551" t="s">
        <v>516</v>
      </c>
      <c r="AN9" s="549" t="s">
        <v>493</v>
      </c>
      <c r="AO9" s="550" t="s">
        <v>494</v>
      </c>
      <c r="AP9" s="551" t="s">
        <v>516</v>
      </c>
      <c r="AQ9" s="549" t="s">
        <v>493</v>
      </c>
      <c r="AR9" s="550" t="s">
        <v>494</v>
      </c>
      <c r="AS9" s="551" t="s">
        <v>516</v>
      </c>
      <c r="AT9" s="549" t="s">
        <v>493</v>
      </c>
      <c r="AU9" s="550" t="s">
        <v>494</v>
      </c>
      <c r="AV9" s="551" t="s">
        <v>516</v>
      </c>
      <c r="AW9" s="549" t="s">
        <v>493</v>
      </c>
      <c r="AX9" s="550" t="s">
        <v>494</v>
      </c>
      <c r="AY9" s="551" t="s">
        <v>516</v>
      </c>
      <c r="AZ9" s="1006" t="s">
        <v>15</v>
      </c>
      <c r="BA9" s="1007"/>
    </row>
    <row r="10" spans="1:56" ht="17.100000000000001" customHeight="1" x14ac:dyDescent="0.2">
      <c r="A10" s="902"/>
      <c r="B10" s="158"/>
      <c r="C10" s="1049">
        <v>1</v>
      </c>
      <c r="D10" s="795" t="s">
        <v>64</v>
      </c>
      <c r="E10" s="601" t="s">
        <v>16</v>
      </c>
      <c r="F10" s="55" t="s">
        <v>153</v>
      </c>
      <c r="G10" s="101" t="str">
        <f>TEXT((TIME(0,LEFT('JUGEND-DOSB 2020'!E8,FIND(":",'JUGEND-DOSB 2020'!E8)-1),RIGHT('JUGEND-DOSB 2020'!E8,2)))*$BC$10,"[mm]:ss")</f>
        <v>02:24</v>
      </c>
      <c r="H10" s="102" t="str">
        <f>TEXT((TIME(0,LEFT('JUGEND-DOSB 2020'!F8,FIND(":",'JUGEND-DOSB 2020'!F8)-1),RIGHT('JUGEND-DOSB 2020'!F8,2)))*$BC$10,"[mm]:ss")</f>
        <v>03:36</v>
      </c>
      <c r="I10" s="103" t="str">
        <f>TEXT((TIME(0,LEFT('JUGEND-DOSB 2020'!G8,FIND(":",'JUGEND-DOSB 2020'!G8)-1),RIGHT('JUGEND-DOSB 2020'!G8,2)))*$BC$10,"[mm]:ss")</f>
        <v>05:06</v>
      </c>
      <c r="J10" s="109" t="str">
        <f>TEXT((TIME(0,LEFT('JUGEND-DOSB 2020'!H8,FIND(":",'JUGEND-DOSB 2020'!H8)-1),RIGHT('JUGEND-DOSB 2020'!H8,2)))*$BC$10,"[mm]:ss")</f>
        <v>03:00</v>
      </c>
      <c r="K10" s="102" t="str">
        <f>TEXT((TIME(0,LEFT('JUGEND-DOSB 2020'!I8,FIND(":",'JUGEND-DOSB 2020'!I8)-1),RIGHT('JUGEND-DOSB 2020'!I8,2)))*$BC$10,"[mm]:ss")</f>
        <v>04:30</v>
      </c>
      <c r="L10" s="103" t="str">
        <f>TEXT((TIME(0,LEFT('JUGEND-DOSB 2020'!J8,FIND(":",'JUGEND-DOSB 2020'!J8)-1),RIGHT('JUGEND-DOSB 2020'!J8,2)))*$BC$10,"[mm]:ss")</f>
        <v>06:00</v>
      </c>
      <c r="M10" s="109" t="str">
        <f>TEXT((TIME(0,LEFT('JUGEND-DOSB 2020'!K8,FIND(":",'JUGEND-DOSB 2020'!K8)-1),RIGHT('JUGEND-DOSB 2020'!K8,2)))*$BC$10,"[mm]:ss")</f>
        <v>04:30</v>
      </c>
      <c r="N10" s="102" t="str">
        <f>TEXT((TIME(0,LEFT('JUGEND-DOSB 2020'!L8,FIND(":",'JUGEND-DOSB 2020'!L8)-1),RIGHT('JUGEND-DOSB 2020'!L8,2)))*$BC$10,"[mm]:ss")</f>
        <v>06:00</v>
      </c>
      <c r="O10" s="103" t="str">
        <f>TEXT((TIME(0,LEFT('JUGEND-DOSB 2020'!M8,FIND(":",'JUGEND-DOSB 2020'!M8)-1),RIGHT('JUGEND-DOSB 2020'!M8,2)))*$BC$10,"[mm]:ss")</f>
        <v>09:00</v>
      </c>
      <c r="P10" s="109" t="str">
        <f>TEXT((TIME(0,LEFT('JUGEND-DOSB 2020'!N8,FIND(":",'JUGEND-DOSB 2020'!N8)-1),RIGHT('JUGEND-DOSB 2020'!N8,2)))*$BC$10,"[mm]:ss")</f>
        <v>06:00</v>
      </c>
      <c r="Q10" s="102" t="str">
        <f>TEXT((TIME(0,LEFT('JUGEND-DOSB 2020'!O8,FIND(":",'JUGEND-DOSB 2020'!O8)-1),RIGHT('JUGEND-DOSB 2020'!O8,2)))*$BC$10,"[mm]:ss")</f>
        <v>09:00</v>
      </c>
      <c r="R10" s="103" t="str">
        <f>TEXT((TIME(0,LEFT('JUGEND-DOSB 2020'!P8,FIND(":",'JUGEND-DOSB 2020'!P8)-1),RIGHT('JUGEND-DOSB 2020'!P8,2)))*$BC$10,"[mm]:ss")</f>
        <v>12:00</v>
      </c>
      <c r="S10" s="109" t="str">
        <f>TEXT((TIME(0,LEFT('JUGEND-DOSB 2020'!Q8,FIND(":",'JUGEND-DOSB 2020'!Q8)-1),RIGHT('JUGEND-DOSB 2020'!Q8,2)))*$BC$10,"[mm]:ss")</f>
        <v>09:00</v>
      </c>
      <c r="T10" s="102" t="str">
        <f>TEXT((TIME(0,LEFT('JUGEND-DOSB 2020'!R8,FIND(":",'JUGEND-DOSB 2020'!R8)-1),RIGHT('JUGEND-DOSB 2020'!R8,2)))*$BC$10,"[mm]:ss")</f>
        <v>12:00</v>
      </c>
      <c r="U10" s="103" t="str">
        <f>TEXT((TIME(0,LEFT('JUGEND-DOSB 2020'!S8,FIND(":",'JUGEND-DOSB 2020'!S8)-1),RIGHT('JUGEND-DOSB 2020'!S8,2)))*$BC$10,"[mm]:ss")</f>
        <v>15:00</v>
      </c>
      <c r="V10" s="109" t="str">
        <f>TEXT((TIME(0,LEFT('JUGEND-DOSB 2020'!T8,FIND(":",'JUGEND-DOSB 2020'!T8)-1),RIGHT('JUGEND-DOSB 2020'!T8,2)))*$BC$10,"[mm]:ss")</f>
        <v>13:30</v>
      </c>
      <c r="W10" s="102" t="str">
        <f>TEXT((TIME(0,LEFT('JUGEND-DOSB 2020'!U8,FIND(":",'JUGEND-DOSB 2020'!U8)-1),RIGHT('JUGEND-DOSB 2020'!U8,2)))*$BC$10,"[mm]:ss")</f>
        <v>18:00</v>
      </c>
      <c r="X10" s="103" t="str">
        <f>TEXT((TIME(0,LEFT('JUGEND-DOSB 2020'!V8,FIND(":",'JUGEND-DOSB 2020'!V8)-1),RIGHT('JUGEND-DOSB 2020'!V8,2)))*$BC$10,"[mm]:ss")</f>
        <v>22:30</v>
      </c>
      <c r="Y10" s="182"/>
      <c r="Z10" s="215"/>
      <c r="AB10" s="902"/>
      <c r="AC10" s="158"/>
      <c r="AD10" s="1049"/>
      <c r="AE10" s="795"/>
      <c r="AF10" s="601" t="s">
        <v>16</v>
      </c>
      <c r="AG10" s="55" t="s">
        <v>153</v>
      </c>
      <c r="AH10" s="101" t="str">
        <f>TEXT((TIME(0,LEFT('JUGEND-DOSB 2020'!E39,FIND(":",'JUGEND-DOSB 2020'!E39)-1),RIGHT('JUGEND-DOSB 2020'!E39,2)))*$BC$10,"[mm]:ss")</f>
        <v>03:00</v>
      </c>
      <c r="AI10" s="102" t="str">
        <f>TEXT((TIME(0,LEFT('JUGEND-DOSB 2020'!F39,FIND(":",'JUGEND-DOSB 2020'!F39)-1),RIGHT('JUGEND-DOSB 2020'!F39,2)))*$BC$10,"[mm]:ss")</f>
        <v>04:30</v>
      </c>
      <c r="AJ10" s="103" t="str">
        <f>TEXT((TIME(0,LEFT('JUGEND-DOSB 2020'!G39,FIND(":",'JUGEND-DOSB 2020'!G39)-1),RIGHT('JUGEND-DOSB 2020'!G39,2)))*$BC$10,"[mm]:ss")</f>
        <v>06:00</v>
      </c>
      <c r="AK10" s="109" t="str">
        <f>TEXT((TIME(0,LEFT('JUGEND-DOSB 2020'!H39,FIND(":",'JUGEND-DOSB 2020'!H39)-1),RIGHT('JUGEND-DOSB 2020'!H39,2)))*$BC$10,"[mm]:ss")</f>
        <v>03:36</v>
      </c>
      <c r="AL10" s="102" t="str">
        <f>TEXT((TIME(0,LEFT('JUGEND-DOSB 2020'!I39,FIND(":",'JUGEND-DOSB 2020'!I39)-1),RIGHT('JUGEND-DOSB 2020'!I39,2)))*$BC$10,"[mm]:ss")</f>
        <v>05:06</v>
      </c>
      <c r="AM10" s="103" t="str">
        <f>TEXT((TIME(0,LEFT('JUGEND-DOSB 2020'!J39,FIND(":",'JUGEND-DOSB 2020'!J39)-1),RIGHT('JUGEND-DOSB 2020'!J39,2)))*$BC$10,"[mm]:ss")</f>
        <v>06:54</v>
      </c>
      <c r="AN10" s="109" t="str">
        <f>TEXT((TIME(0,LEFT('JUGEND-DOSB 2020'!K39,FIND(":",'JUGEND-DOSB 2020'!K39)-1),RIGHT('JUGEND-DOSB 2020'!K39,2)))*$BC$10,"[mm]:ss")</f>
        <v>05:06</v>
      </c>
      <c r="AO10" s="102" t="str">
        <f>TEXT((TIME(0,LEFT('JUGEND-DOSB 2020'!L39,FIND(":",'JUGEND-DOSB 2020'!L39)-1),RIGHT('JUGEND-DOSB 2020'!L39,2)))*$BC$10,"[mm]:ss")</f>
        <v>07:30</v>
      </c>
      <c r="AP10" s="103" t="str">
        <f>TEXT((TIME(0,LEFT('JUGEND-DOSB 2020'!M39,FIND(":",'JUGEND-DOSB 2020'!M39)-1),RIGHT('JUGEND-DOSB 2020'!M39,2)))*$BC$10,"[mm]:ss")</f>
        <v>10:30</v>
      </c>
      <c r="AQ10" s="109" t="str">
        <f>TEXT((TIME(0,LEFT('JUGEND-DOSB 2020'!N39,FIND(":",'JUGEND-DOSB 2020'!N39)-1),RIGHT('JUGEND-DOSB 2020'!N39,2)))*$BC$10,"[mm]:ss")</f>
        <v>07:30</v>
      </c>
      <c r="AR10" s="102" t="str">
        <f>TEXT((TIME(0,LEFT('JUGEND-DOSB 2020'!O39,FIND(":",'JUGEND-DOSB 2020'!O39)-1),RIGHT('JUGEND-DOSB 2020'!O39,2)))*$BC$10,"[mm]:ss")</f>
        <v>10:30</v>
      </c>
      <c r="AS10" s="103" t="str">
        <f>TEXT((TIME(0,LEFT('JUGEND-DOSB 2020'!P39,FIND(":",'JUGEND-DOSB 2020'!P39)-1),RIGHT('JUGEND-DOSB 2020'!P39,2)))*$BC$10,"[mm]:ss")</f>
        <v>13:30</v>
      </c>
      <c r="AT10" s="109" t="str">
        <f>TEXT((TIME(0,LEFT('JUGEND-DOSB 2020'!Q39,FIND(":",'JUGEND-DOSB 2020'!Q39)-1),RIGHT('JUGEND-DOSB 2020'!Q39,2)))*$BC$10,"[mm]:ss")</f>
        <v>10:30</v>
      </c>
      <c r="AU10" s="102" t="str">
        <f>TEXT((TIME(0,LEFT('JUGEND-DOSB 2020'!R39,FIND(":",'JUGEND-DOSB 2020'!R39)-1),RIGHT('JUGEND-DOSB 2020'!R39,2)))*$BC$10,"[mm]:ss")</f>
        <v>13:30</v>
      </c>
      <c r="AV10" s="103" t="str">
        <f>TEXT((TIME(0,LEFT('JUGEND-DOSB 2020'!S39,FIND(":",'JUGEND-DOSB 2020'!S39)-1),RIGHT('JUGEND-DOSB 2020'!S39,2)))*$BC$10,"[mm]:ss")</f>
        <v>18:00</v>
      </c>
      <c r="AW10" s="109" t="str">
        <f>TEXT((TIME(0,LEFT('JUGEND-DOSB 2020'!T39,FIND(":",'JUGEND-DOSB 2020'!T39)-1),RIGHT('JUGEND-DOSB 2020'!T39,2)))*$BC$10,"[mm]:ss")</f>
        <v>16:30</v>
      </c>
      <c r="AX10" s="102" t="str">
        <f>TEXT((TIME(0,LEFT('JUGEND-DOSB 2020'!U39,FIND(":",'JUGEND-DOSB 2020'!U39)-1),RIGHT('JUGEND-DOSB 2020'!U39,2)))*$BC$10,"[mm]:ss")</f>
        <v>21:00</v>
      </c>
      <c r="AY10" s="103" t="str">
        <f>TEXT((TIME(0,LEFT('JUGEND-DOSB 2020'!V39,FIND(":",'JUGEND-DOSB 2020'!V39)-1),RIGHT('JUGEND-DOSB 2020'!V39,2)))*$BC$10,"[mm]:ss")</f>
        <v>27:00</v>
      </c>
      <c r="AZ10" s="182"/>
      <c r="BA10" s="215"/>
      <c r="BC10" s="153">
        <v>0.3</v>
      </c>
      <c r="BD10" s="5" t="s">
        <v>153</v>
      </c>
    </row>
    <row r="11" spans="1:56" s="577" customFormat="1" ht="21.2" customHeight="1" x14ac:dyDescent="0.2">
      <c r="A11" s="902"/>
      <c r="C11" s="1050"/>
      <c r="D11" s="796"/>
      <c r="E11" s="798" t="s">
        <v>17</v>
      </c>
      <c r="F11" s="793" t="s">
        <v>155</v>
      </c>
      <c r="G11" s="1061" t="s">
        <v>693</v>
      </c>
      <c r="H11" s="1059"/>
      <c r="I11" s="1059"/>
      <c r="J11" s="1059"/>
      <c r="K11" s="1059"/>
      <c r="L11" s="1059"/>
      <c r="M11" s="1059"/>
      <c r="N11" s="1059"/>
      <c r="O11" s="1060"/>
      <c r="P11" s="1059" t="s">
        <v>694</v>
      </c>
      <c r="Q11" s="1059"/>
      <c r="R11" s="1059"/>
      <c r="S11" s="1059"/>
      <c r="T11" s="1059"/>
      <c r="U11" s="1059"/>
      <c r="V11" s="1059"/>
      <c r="W11" s="1059"/>
      <c r="X11" s="1060"/>
      <c r="Y11" s="593"/>
      <c r="Z11" s="589"/>
      <c r="AA11" s="611"/>
      <c r="AB11" s="902"/>
      <c r="AD11" s="1050"/>
      <c r="AE11" s="796"/>
      <c r="AF11" s="798" t="s">
        <v>17</v>
      </c>
      <c r="AG11" s="793" t="s">
        <v>155</v>
      </c>
      <c r="AH11" s="1061" t="s">
        <v>693</v>
      </c>
      <c r="AI11" s="1059"/>
      <c r="AJ11" s="1059"/>
      <c r="AK11" s="1059"/>
      <c r="AL11" s="1059"/>
      <c r="AM11" s="1059"/>
      <c r="AN11" s="1059"/>
      <c r="AO11" s="1059"/>
      <c r="AP11" s="1060"/>
      <c r="AQ11" s="1059" t="s">
        <v>694</v>
      </c>
      <c r="AR11" s="1059"/>
      <c r="AS11" s="1059"/>
      <c r="AT11" s="1059"/>
      <c r="AU11" s="1059"/>
      <c r="AV11" s="1059"/>
      <c r="AW11" s="1059"/>
      <c r="AX11" s="1059"/>
      <c r="AY11" s="1060"/>
      <c r="AZ11" s="589"/>
      <c r="BA11" s="590"/>
      <c r="BC11" s="591"/>
      <c r="BD11" s="592"/>
    </row>
    <row r="12" spans="1:56" customFormat="1" ht="21.2" customHeight="1" thickBot="1" x14ac:dyDescent="0.25">
      <c r="A12" s="902"/>
      <c r="C12" s="1050"/>
      <c r="D12" s="796"/>
      <c r="E12" s="970"/>
      <c r="F12" s="794"/>
      <c r="G12" s="101" t="str">
        <f>TEXT((TIME(0,LEFT('JUGEND-DOSB 2020'!E10,FIND(":",'JUGEND-DOSB 2020'!E10)-1),RIGHT('JUGEND-DOSB 2020'!E10,2)))*$BC$12,"[mm]:ss")</f>
        <v>08:06</v>
      </c>
      <c r="H12" s="102" t="str">
        <f>TEXT((TIME(0,LEFT('JUGEND-DOSB 2020'!F10,FIND(":",'JUGEND-DOSB 2020'!F10)-1),RIGHT('JUGEND-DOSB 2020'!F10,2)))*$BC$12,"[mm]:ss")</f>
        <v>06:54</v>
      </c>
      <c r="I12" s="103" t="str">
        <f>TEXT((TIME(0,LEFT('JUGEND-DOSB 2020'!G10,FIND(":",'JUGEND-DOSB 2020'!G10)-1),RIGHT('JUGEND-DOSB 2020'!G10,2)))*$BC$12,"[mm]:ss")</f>
        <v>05:42</v>
      </c>
      <c r="J12" s="109" t="str">
        <f>TEXT((TIME(0,LEFT('JUGEND-DOSB 2020'!H10,FIND(":",'JUGEND-DOSB 2020'!H10)-1),RIGHT('JUGEND-DOSB 2020'!H10,2)))*$BC$12,"[mm]:ss")</f>
        <v>07:12</v>
      </c>
      <c r="K12" s="102" t="str">
        <f>TEXT((TIME(0,LEFT('JUGEND-DOSB 2020'!I10,FIND(":",'JUGEND-DOSB 2020'!I10)-1),RIGHT('JUGEND-DOSB 2020'!I10,2)))*$BC$12,"[mm]:ss")</f>
        <v>06:18</v>
      </c>
      <c r="L12" s="103" t="str">
        <f>TEXT((TIME(0,LEFT('JUGEND-DOSB 2020'!J10,FIND(":",'JUGEND-DOSB 2020'!J10)-1),RIGHT('JUGEND-DOSB 2020'!J10,2)))*$BC$12,"[mm]:ss")</f>
        <v>05:20</v>
      </c>
      <c r="M12" s="109" t="str">
        <f>TEXT((TIME(0,LEFT('JUGEND-DOSB 2020'!K10,FIND(":",'JUGEND-DOSB 2020'!K10)-1),RIGHT('JUGEND-DOSB 2020'!K10,2)))*$BC$12,"[mm]:ss")</f>
        <v>06:36</v>
      </c>
      <c r="N12" s="102" t="str">
        <f>TEXT((TIME(0,LEFT('JUGEND-DOSB 2020'!L10,FIND(":",'JUGEND-DOSB 2020'!L10)-1),RIGHT('JUGEND-DOSB 2020'!L10,2)))*$BC$12,"[mm]:ss")</f>
        <v>05:47</v>
      </c>
      <c r="O12" s="103" t="str">
        <f>TEXT((TIME(0,LEFT('JUGEND-DOSB 2020'!M10,FIND(":",'JUGEND-DOSB 2020'!M10)-1),RIGHT('JUGEND-DOSB 2020'!M10,2)))*$BC$12,"[mm]:ss")</f>
        <v>04:57</v>
      </c>
      <c r="P12" s="109" t="str">
        <f>TEXT((TIME(0,LEFT('JUGEND-DOSB 2020'!N10,FIND(":",'JUGEND-DOSB 2020'!N10)-1),RIGHT('JUGEND-DOSB 2020'!N10,2)))*$BC$12,"[mm]:ss")</f>
        <v>13:21</v>
      </c>
      <c r="Q12" s="102" t="str">
        <f>TEXT((TIME(0,LEFT('JUGEND-DOSB 2020'!O10,FIND(":",'JUGEND-DOSB 2020'!O10)-1),RIGHT('JUGEND-DOSB 2020'!O10,2)))*$BC$12,"[mm]:ss")</f>
        <v>11:37</v>
      </c>
      <c r="R12" s="103" t="str">
        <f>TEXT((TIME(0,LEFT('JUGEND-DOSB 2020'!P10,FIND(":",'JUGEND-DOSB 2020'!P10)-1),RIGHT('JUGEND-DOSB 2020'!P10,2)))*$BC$12,"[mm]:ss")</f>
        <v>09:54</v>
      </c>
      <c r="S12" s="109" t="str">
        <f>TEXT((TIME(0,LEFT('JUGEND-DOSB 2020'!Q10,FIND(":",'JUGEND-DOSB 2020'!Q10)-1),RIGHT('JUGEND-DOSB 2020'!Q10,2)))*$BC$12,"[mm]:ss")</f>
        <v>11:46</v>
      </c>
      <c r="T12" s="102" t="str">
        <f>TEXT((TIME(0,LEFT('JUGEND-DOSB 2020'!R10,FIND(":",'JUGEND-DOSB 2020'!R10)-1),RIGHT('JUGEND-DOSB 2020'!R10,2)))*$BC$12,"[mm]:ss")</f>
        <v>10:30</v>
      </c>
      <c r="U12" s="103" t="str">
        <f>TEXT((TIME(0,LEFT('JUGEND-DOSB 2020'!S10,FIND(":",'JUGEND-DOSB 2020'!S10)-1),RIGHT('JUGEND-DOSB 2020'!S10,2)))*$BC$12,"[mm]:ss")</f>
        <v>09:00</v>
      </c>
      <c r="V12" s="109" t="str">
        <f>TEXT((TIME(0,LEFT('JUGEND-DOSB 2020'!T10,FIND(":",'JUGEND-DOSB 2020'!T10)-1),RIGHT('JUGEND-DOSB 2020'!T10,2)))*$BC$12,"[mm]:ss")</f>
        <v>10:39</v>
      </c>
      <c r="W12" s="102" t="str">
        <f>TEXT((TIME(0,LEFT('JUGEND-DOSB 2020'!U10,FIND(":",'JUGEND-DOSB 2020'!U10)-1),RIGHT('JUGEND-DOSB 2020'!U10,2)))*$BC$12,"[mm]:ss")</f>
        <v>09:27</v>
      </c>
      <c r="X12" s="103" t="str">
        <f>TEXT((TIME(0,LEFT('JUGEND-DOSB 2020'!V10,FIND(":",'JUGEND-DOSB 2020'!V10)-1),RIGHT('JUGEND-DOSB 2020'!V10,2)))*$BC$12,"[mm]:ss")</f>
        <v>08:11</v>
      </c>
      <c r="Y12" s="184"/>
      <c r="Z12" s="185"/>
      <c r="AB12" s="902"/>
      <c r="AD12" s="1050"/>
      <c r="AE12" s="796"/>
      <c r="AF12" s="970"/>
      <c r="AG12" s="794"/>
      <c r="AH12" s="580" t="str">
        <f>TEXT((TIME(0,LEFT('JUGEND-DOSB 2020'!E41,FIND(":",'JUGEND-DOSB 2020'!E41)-1),RIGHT('JUGEND-DOSB 2020'!E41,2)))*$BC$12,"[mm]:ss")</f>
        <v>08:06</v>
      </c>
      <c r="AI12" s="598" t="str">
        <f>TEXT((TIME(0,LEFT('JUGEND-DOSB 2020'!F41,FIND(":",'JUGEND-DOSB 2020'!F41)-1),RIGHT('JUGEND-DOSB 2020'!F41,2)))*$BC$12,"[mm]:ss")</f>
        <v>06:36</v>
      </c>
      <c r="AJ12" s="599" t="str">
        <f>TEXT((TIME(0,LEFT('JUGEND-DOSB 2020'!G41,FIND(":",'JUGEND-DOSB 2020'!G41)-1),RIGHT('JUGEND-DOSB 2020'!G41,2)))*$BC$12,"[mm]:ss")</f>
        <v>05:33</v>
      </c>
      <c r="AK12" s="580" t="str">
        <f>TEXT((TIME(0,LEFT('JUGEND-DOSB 2020'!H41,FIND(":",'JUGEND-DOSB 2020'!H41)-1),RIGHT('JUGEND-DOSB 2020'!H41,2)))*$BC$12,"[mm]:ss")</f>
        <v>07:12</v>
      </c>
      <c r="AL12" s="598" t="str">
        <f>TEXT((TIME(0,LEFT('JUGEND-DOSB 2020'!I41,FIND(":",'JUGEND-DOSB 2020'!I41)-1),RIGHT('JUGEND-DOSB 2020'!I41,2)))*$BC$12,"[mm]:ss")</f>
        <v>06:04</v>
      </c>
      <c r="AM12" s="599" t="str">
        <f>TEXT((TIME(0,LEFT('JUGEND-DOSB 2020'!J41,FIND(":",'JUGEND-DOSB 2020'!J41)-1),RIGHT('JUGEND-DOSB 2020'!J41,2)))*$BC$12,"[mm]:ss")</f>
        <v>05:06</v>
      </c>
      <c r="AN12" s="580" t="str">
        <f>TEXT((TIME(0,LEFT('JUGEND-DOSB 2020'!K41,FIND(":",'JUGEND-DOSB 2020'!K41)-1),RIGHT('JUGEND-DOSB 2020'!K41,2)))*$BC$12,"[mm]:ss")</f>
        <v>06:18</v>
      </c>
      <c r="AO12" s="598" t="str">
        <f>TEXT((TIME(0,LEFT('JUGEND-DOSB 2020'!L41,FIND(":",'JUGEND-DOSB 2020'!L41)-1),RIGHT('JUGEND-DOSB 2020'!L41,2)))*$BC$12,"[mm]:ss")</f>
        <v>05:42</v>
      </c>
      <c r="AP12" s="599" t="str">
        <f>TEXT((TIME(0,LEFT('JUGEND-DOSB 2020'!M41,FIND(":",'JUGEND-DOSB 2020'!M41)-1),RIGHT('JUGEND-DOSB 2020'!M41,2)))*$BC$12,"[mm]:ss")</f>
        <v>04:39</v>
      </c>
      <c r="AQ12" s="580" t="str">
        <f>TEXT((TIME(0,LEFT('JUGEND-DOSB 2020'!N41,FIND(":",'JUGEND-DOSB 2020'!N41)-1),RIGHT('JUGEND-DOSB 2020'!N41,2)))*$BC$12,"[mm]:ss")</f>
        <v>12:09</v>
      </c>
      <c r="AR12" s="598" t="str">
        <f>TEXT((TIME(0,LEFT('JUGEND-DOSB 2020'!O41,FIND(":",'JUGEND-DOSB 2020'!O41)-1),RIGHT('JUGEND-DOSB 2020'!O41,2)))*$BC$12,"[mm]:ss")</f>
        <v>10:21</v>
      </c>
      <c r="AS12" s="599" t="str">
        <f>TEXT((TIME(0,LEFT('JUGEND-DOSB 2020'!P41,FIND(":",'JUGEND-DOSB 2020'!P41)-1),RIGHT('JUGEND-DOSB 2020'!P41,2)))*$BC$12,"[mm]:ss")</f>
        <v>08:47</v>
      </c>
      <c r="AT12" s="580" t="str">
        <f>TEXT((TIME(0,LEFT('JUGEND-DOSB 2020'!Q41,FIND(":",'JUGEND-DOSB 2020'!Q41)-1),RIGHT('JUGEND-DOSB 2020'!Q41,2)))*$BC$12,"[mm]:ss")</f>
        <v>10:48</v>
      </c>
      <c r="AU12" s="598" t="str">
        <f>TEXT((TIME(0,LEFT('JUGEND-DOSB 2020'!R41,FIND(":",'JUGEND-DOSB 2020'!R41)-1),RIGHT('JUGEND-DOSB 2020'!R41,2)))*$BC$12,"[mm]:ss")</f>
        <v>09:13</v>
      </c>
      <c r="AV12" s="599" t="str">
        <f>TEXT((TIME(0,LEFT('JUGEND-DOSB 2020'!S41,FIND(":",'JUGEND-DOSB 2020'!S41)-1),RIGHT('JUGEND-DOSB 2020'!S41,2)))*$BC$12,"[mm]:ss")</f>
        <v>07:57</v>
      </c>
      <c r="AW12" s="580" t="str">
        <f>TEXT((TIME(0,LEFT('JUGEND-DOSB 2020'!T41,FIND(":",'JUGEND-DOSB 2020'!T41)-1),RIGHT('JUGEND-DOSB 2020'!T41,2)))*$BC$12,"[mm]:ss")</f>
        <v>09:54</v>
      </c>
      <c r="AX12" s="598" t="str">
        <f>TEXT((TIME(0,LEFT('JUGEND-DOSB 2020'!U41,FIND(":",'JUGEND-DOSB 2020'!U41)-1),RIGHT('JUGEND-DOSB 2020'!U41,2)))*$BC$12,"[mm]:ss")</f>
        <v>08:42</v>
      </c>
      <c r="AY12" s="599" t="str">
        <f>TEXT((TIME(0,LEFT('JUGEND-DOSB 2020'!V41,FIND(":",'JUGEND-DOSB 2020'!V41)-1),RIGHT('JUGEND-DOSB 2020'!V41,2)))*$BC$12,"[mm]:ss")</f>
        <v>07:30</v>
      </c>
      <c r="AZ12" s="184"/>
      <c r="BA12" s="185"/>
      <c r="BC12" s="143">
        <v>0.9</v>
      </c>
      <c r="BD12" s="148" t="s">
        <v>155</v>
      </c>
    </row>
    <row r="13" spans="1:56" ht="17.100000000000001" customHeight="1" x14ac:dyDescent="0.2">
      <c r="A13" s="902"/>
      <c r="B13" s="158"/>
      <c r="C13" s="1050"/>
      <c r="D13" s="796"/>
      <c r="E13" s="798" t="s">
        <v>21</v>
      </c>
      <c r="F13" s="793" t="s">
        <v>32</v>
      </c>
      <c r="G13" s="118"/>
      <c r="H13" s="119"/>
      <c r="I13" s="120"/>
      <c r="J13" s="827" t="s">
        <v>441</v>
      </c>
      <c r="K13" s="827"/>
      <c r="L13" s="828"/>
      <c r="M13" s="827" t="s">
        <v>440</v>
      </c>
      <c r="N13" s="827"/>
      <c r="O13" s="827"/>
      <c r="P13" s="827"/>
      <c r="Q13" s="827"/>
      <c r="R13" s="827"/>
      <c r="S13" s="827"/>
      <c r="T13" s="827"/>
      <c r="U13" s="827"/>
      <c r="V13" s="827"/>
      <c r="W13" s="827"/>
      <c r="X13" s="828"/>
      <c r="Y13" s="182"/>
      <c r="Z13" s="215"/>
      <c r="AB13" s="902"/>
      <c r="AC13" s="158"/>
      <c r="AD13" s="1050"/>
      <c r="AE13" s="796"/>
      <c r="AF13" s="798" t="s">
        <v>21</v>
      </c>
      <c r="AG13" s="793" t="s">
        <v>32</v>
      </c>
      <c r="AH13" s="136"/>
      <c r="AI13" s="137"/>
      <c r="AJ13" s="138"/>
      <c r="AK13" s="827" t="s">
        <v>441</v>
      </c>
      <c r="AL13" s="827"/>
      <c r="AM13" s="828"/>
      <c r="AN13" s="827" t="s">
        <v>440</v>
      </c>
      <c r="AO13" s="827"/>
      <c r="AP13" s="827"/>
      <c r="AQ13" s="827"/>
      <c r="AR13" s="827"/>
      <c r="AS13" s="827"/>
      <c r="AT13" s="827"/>
      <c r="AU13" s="827"/>
      <c r="AV13" s="827"/>
      <c r="AW13" s="827"/>
      <c r="AX13" s="827"/>
      <c r="AY13" s="828"/>
      <c r="AZ13" s="182"/>
      <c r="BA13" s="215"/>
    </row>
    <row r="14" spans="1:56" ht="17.100000000000001" customHeight="1" x14ac:dyDescent="0.2">
      <c r="A14" s="902"/>
      <c r="B14" s="158"/>
      <c r="C14" s="1050"/>
      <c r="D14" s="796"/>
      <c r="E14" s="970"/>
      <c r="F14" s="1018"/>
      <c r="G14" s="121"/>
      <c r="H14" s="122"/>
      <c r="I14" s="123"/>
      <c r="J14" s="109" t="str">
        <f>TEXT((TIME(0,LEFT('JUGEND-DOSB 2020'!H12,FIND(":",'JUGEND-DOSB 2020'!H12)-1),RIGHT('JUGEND-DOSB 2020'!H12,2)))*$BC$14,"[mm]:ss")</f>
        <v>13:30</v>
      </c>
      <c r="K14" s="102" t="str">
        <f>TEXT((TIME(0,LEFT('JUGEND-DOSB 2020'!I12,FIND(":",'JUGEND-DOSB 2020'!I12)-1),RIGHT('JUGEND-DOSB 2020'!I12,2)))*$BC$14,"[mm]:ss")</f>
        <v>12:00</v>
      </c>
      <c r="L14" s="103" t="str">
        <f>TEXT((TIME(0,LEFT('JUGEND-DOSB 2020'!J12,FIND(":",'JUGEND-DOSB 2020'!J12)-1),RIGHT('JUGEND-DOSB 2020'!J12,2)))*$BC$14,"[mm]:ss")</f>
        <v>10:30</v>
      </c>
      <c r="M14" s="109" t="str">
        <f>TEXT((TIME(0,LEFT('JUGEND-DOSB 2020'!K12,FIND(":",'JUGEND-DOSB 2020'!K12)-1),RIGHT('JUGEND-DOSB 2020'!K12,2)))*$BC$14,"[mm]:ss")</f>
        <v>25:15</v>
      </c>
      <c r="N14" s="102" t="str">
        <f>TEXT((TIME(0,LEFT('JUGEND-DOSB 2020'!L12,FIND(":",'JUGEND-DOSB 2020'!L12)-1),RIGHT('JUGEND-DOSB 2020'!L12,2)))*$BC$14,"[mm]:ss")</f>
        <v>21:30</v>
      </c>
      <c r="O14" s="103" t="str">
        <f>TEXT((TIME(0,LEFT('JUGEND-DOSB 2020'!M12,FIND(":",'JUGEND-DOSB 2020'!M12)-1),RIGHT('JUGEND-DOSB 2020'!M12,2)))*$BC$14,"[mm]:ss")</f>
        <v>17:45</v>
      </c>
      <c r="P14" s="109" t="str">
        <f>TEXT((TIME(0,LEFT('JUGEND-DOSB 2020'!N12,FIND(":",'JUGEND-DOSB 2020'!N12)-1),RIGHT('JUGEND-DOSB 2020'!N12,2)))*$BC$14,"[mm]:ss")</f>
        <v>22:30</v>
      </c>
      <c r="Q14" s="102" t="str">
        <f>TEXT((TIME(0,LEFT('JUGEND-DOSB 2020'!O12,FIND(":",'JUGEND-DOSB 2020'!O12)-1),RIGHT('JUGEND-DOSB 2020'!O12,2)))*$BC$14,"[mm]:ss")</f>
        <v>19:45</v>
      </c>
      <c r="R14" s="103" t="str">
        <f>TEXT((TIME(0,LEFT('JUGEND-DOSB 2020'!P12,FIND(":",'JUGEND-DOSB 2020'!P12)-1),RIGHT('JUGEND-DOSB 2020'!P12,2)))*$BC$14,"[mm]:ss")</f>
        <v>16:45</v>
      </c>
      <c r="S14" s="109" t="str">
        <f>TEXT((TIME(0,LEFT('JUGEND-DOSB 2020'!Q12,FIND(":",'JUGEND-DOSB 2020'!Q12)-1),RIGHT('JUGEND-DOSB 2020'!Q12,2)))*$BC$14,"[mm]:ss")</f>
        <v>19:00</v>
      </c>
      <c r="T14" s="102" t="str">
        <f>TEXT((TIME(0,LEFT('JUGEND-DOSB 2020'!R12,FIND(":",'JUGEND-DOSB 2020'!R12)-1),RIGHT('JUGEND-DOSB 2020'!R12,2)))*$BC$14,"[mm]:ss")</f>
        <v>16:15</v>
      </c>
      <c r="U14" s="103" t="str">
        <f>TEXT((TIME(0,LEFT('JUGEND-DOSB 2020'!S12,FIND(":",'JUGEND-DOSB 2020'!S12)-1),RIGHT('JUGEND-DOSB 2020'!S12,2)))*$BC$14,"[mm]:ss")</f>
        <v>14:15</v>
      </c>
      <c r="V14" s="109" t="str">
        <f>TEXT((TIME(0,LEFT('JUGEND-DOSB 2020'!T12,FIND(":",'JUGEND-DOSB 2020'!T12)-1),RIGHT('JUGEND-DOSB 2020'!T12,2)))*$BC$14,"[mm]:ss")</f>
        <v>16:15</v>
      </c>
      <c r="W14" s="102" t="str">
        <f>TEXT((TIME(0,LEFT('JUGEND-DOSB 2020'!U12,FIND(":",'JUGEND-DOSB 2020'!U12)-1),RIGHT('JUGEND-DOSB 2020'!U12,2)))*$BC$14,"[mm]:ss")</f>
        <v>14:15</v>
      </c>
      <c r="X14" s="103" t="str">
        <f>TEXT((TIME(0,LEFT('JUGEND-DOSB 2020'!V12,FIND(":",'JUGEND-DOSB 2020'!V12)-1),RIGHT('JUGEND-DOSB 2020'!V12,2)))*$BC$14,"[mm]:ss")</f>
        <v>12:30</v>
      </c>
      <c r="Y14" s="182"/>
      <c r="Z14" s="215"/>
      <c r="AB14" s="902"/>
      <c r="AC14" s="158"/>
      <c r="AD14" s="1050"/>
      <c r="AE14" s="796"/>
      <c r="AF14" s="970"/>
      <c r="AG14" s="1018"/>
      <c r="AH14" s="121"/>
      <c r="AI14" s="122"/>
      <c r="AJ14" s="123"/>
      <c r="AK14" s="109" t="str">
        <f>TEXT((TIME(0,LEFT('JUGEND-DOSB 2020'!H43,FIND(":",'JUGEND-DOSB 2020'!H43)-1),RIGHT('JUGEND-DOSB 2020'!H43,2)))*$BC$14,"[mm]:ss")</f>
        <v>13:15</v>
      </c>
      <c r="AL14" s="102" t="str">
        <f>TEXT((TIME(0,LEFT('JUGEND-DOSB 2020'!I43,FIND(":",'JUGEND-DOSB 2020'!I43)-1),RIGHT('JUGEND-DOSB 2020'!I43,2)))*$BC$14,"[mm]:ss")</f>
        <v>11:45</v>
      </c>
      <c r="AM14" s="103" t="str">
        <f>TEXT((TIME(0,LEFT('JUGEND-DOSB 2020'!J43,FIND(":",'JUGEND-DOSB 2020'!J43)-1),RIGHT('JUGEND-DOSB 2020'!J43,2)))*$BC$14,"[mm]:ss")</f>
        <v>10:15</v>
      </c>
      <c r="AN14" s="109" t="str">
        <f>TEXT((TIME(0,LEFT('JUGEND-DOSB 2020'!K43,FIND(":",'JUGEND-DOSB 2020'!K43)-1),RIGHT('JUGEND-DOSB 2020'!K43,2)))*$BC$14,"[mm]:ss")</f>
        <v>24:15</v>
      </c>
      <c r="AO14" s="102" t="str">
        <f>TEXT((TIME(0,LEFT('JUGEND-DOSB 2020'!L43,FIND(":",'JUGEND-DOSB 2020'!L43)-1),RIGHT('JUGEND-DOSB 2020'!L43,2)))*$BC$14,"[mm]:ss")</f>
        <v>20:30</v>
      </c>
      <c r="AP14" s="103" t="str">
        <f>TEXT((TIME(0,LEFT('JUGEND-DOSB 2020'!M43,FIND(":",'JUGEND-DOSB 2020'!M43)-1),RIGHT('JUGEND-DOSB 2020'!M43,2)))*$BC$14,"[mm]:ss")</f>
        <v>16:45</v>
      </c>
      <c r="AQ14" s="109" t="str">
        <f>TEXT((TIME(0,LEFT('JUGEND-DOSB 2020'!N43,FIND(":",'JUGEND-DOSB 2020'!N43)-1),RIGHT('JUGEND-DOSB 2020'!N43,2)))*$BC$14,"[mm]:ss")</f>
        <v>21:30</v>
      </c>
      <c r="AR14" s="102" t="str">
        <f>TEXT((TIME(0,LEFT('JUGEND-DOSB 2020'!O43,FIND(":",'JUGEND-DOSB 2020'!O43)-1),RIGHT('JUGEND-DOSB 2020'!O43,2)))*$BC$14,"[mm]:ss")</f>
        <v>18:30</v>
      </c>
      <c r="AS14" s="103" t="str">
        <f>TEXT((TIME(0,LEFT('JUGEND-DOSB 2020'!P43,FIND(":",'JUGEND-DOSB 2020'!P43)-1),RIGHT('JUGEND-DOSB 2020'!P43,2)))*$BC$14,"[mm]:ss")</f>
        <v>15:45</v>
      </c>
      <c r="AT14" s="109" t="str">
        <f>TEXT((TIME(0,LEFT('JUGEND-DOSB 2020'!Q43,FIND(":",'JUGEND-DOSB 2020'!Q43)-1),RIGHT('JUGEND-DOSB 2020'!Q43,2)))*$BC$14,"[mm]:ss")</f>
        <v>16:00</v>
      </c>
      <c r="AU14" s="102" t="str">
        <f>TEXT((TIME(0,LEFT('JUGEND-DOSB 2020'!R43,FIND(":",'JUGEND-DOSB 2020'!R43)-1),RIGHT('JUGEND-DOSB 2020'!R43,2)))*$BC$14,"[mm]:ss")</f>
        <v>14:00</v>
      </c>
      <c r="AV14" s="103" t="str">
        <f>TEXT((TIME(0,LEFT('JUGEND-DOSB 2020'!S43,FIND(":",'JUGEND-DOSB 2020'!S43)-1),RIGHT('JUGEND-DOSB 2020'!S43,2)))*$BC$14,"[mm]:ss")</f>
        <v>12:00</v>
      </c>
      <c r="AW14" s="109" t="str">
        <f>TEXT((TIME(0,LEFT('JUGEND-DOSB 2020'!T43,FIND(":",'JUGEND-DOSB 2020'!T43)-1),RIGHT('JUGEND-DOSB 2020'!T43,2)))*$BC$14,"[mm]:ss")</f>
        <v>13:30</v>
      </c>
      <c r="AX14" s="102" t="str">
        <f>TEXT((TIME(0,LEFT('JUGEND-DOSB 2020'!U43,FIND(":",'JUGEND-DOSB 2020'!U43)-1),RIGHT('JUGEND-DOSB 2020'!U43,2)))*$BC$14,"[mm]:ss")</f>
        <v>11:45</v>
      </c>
      <c r="AY14" s="103" t="str">
        <f>TEXT((TIME(0,LEFT('JUGEND-DOSB 2020'!V43,FIND(":",'JUGEND-DOSB 2020'!V43)-1),RIGHT('JUGEND-DOSB 2020'!V43,2)))*$BC$14,"[mm]:ss")</f>
        <v>10:15</v>
      </c>
      <c r="AZ14" s="182"/>
      <c r="BA14" s="215"/>
      <c r="BC14" s="153">
        <v>0.5</v>
      </c>
      <c r="BD14" s="148" t="s">
        <v>32</v>
      </c>
    </row>
    <row r="15" spans="1:56" ht="17.100000000000001" customHeight="1" x14ac:dyDescent="0.2">
      <c r="A15" s="902"/>
      <c r="B15" s="158"/>
      <c r="C15" s="1050"/>
      <c r="D15" s="796"/>
      <c r="E15" s="576" t="s">
        <v>22</v>
      </c>
      <c r="F15" s="58" t="s">
        <v>427</v>
      </c>
      <c r="G15" s="160">
        <f>H15*(1-$BE$58)</f>
        <v>74.25</v>
      </c>
      <c r="H15" s="149">
        <f>K15-12.5</f>
        <v>82.5</v>
      </c>
      <c r="I15" s="150">
        <f>H15*(1+$BE$58)</f>
        <v>90.750000000000014</v>
      </c>
      <c r="J15" s="160">
        <f>K15*(1-$BE$58)</f>
        <v>85.5</v>
      </c>
      <c r="K15" s="149">
        <f>N15-12.5</f>
        <v>95</v>
      </c>
      <c r="L15" s="150">
        <f>K15*(1+$BE$58)</f>
        <v>104.50000000000001</v>
      </c>
      <c r="M15" s="160">
        <f>N15*(1-$BE$58)</f>
        <v>96.75</v>
      </c>
      <c r="N15" s="149">
        <f>Q15-12.5</f>
        <v>107.5</v>
      </c>
      <c r="O15" s="150">
        <f>N15*(1+$BE$58)</f>
        <v>118.25000000000001</v>
      </c>
      <c r="P15" s="160">
        <f>Q15*(1-$BE$58)</f>
        <v>108</v>
      </c>
      <c r="Q15" s="149">
        <f>T15-12.5</f>
        <v>120</v>
      </c>
      <c r="R15" s="150">
        <f>Q15*(1+$BE$58)</f>
        <v>132</v>
      </c>
      <c r="S15" s="160">
        <f>T15*(1-$BE$58)</f>
        <v>119.25</v>
      </c>
      <c r="T15" s="149">
        <f>W15-12.5</f>
        <v>132.5</v>
      </c>
      <c r="U15" s="150">
        <f>T15*(1+$BE$58)</f>
        <v>145.75</v>
      </c>
      <c r="V15" s="160">
        <f>W15*(1-$BE$58)</f>
        <v>130.5</v>
      </c>
      <c r="W15" s="149">
        <f>H58-100</f>
        <v>145</v>
      </c>
      <c r="X15" s="150">
        <f>W15*(1+$BE$58)</f>
        <v>159.5</v>
      </c>
      <c r="Y15" s="182"/>
      <c r="Z15" s="215"/>
      <c r="AB15" s="902"/>
      <c r="AC15" s="158"/>
      <c r="AD15" s="1050"/>
      <c r="AE15" s="796"/>
      <c r="AF15" s="576" t="s">
        <v>22</v>
      </c>
      <c r="AG15" s="58" t="s">
        <v>427</v>
      </c>
      <c r="AH15" s="160">
        <f>AI15*(1-$BE$58)</f>
        <v>146.25</v>
      </c>
      <c r="AI15" s="149">
        <f>AL15-12.5</f>
        <v>162.5</v>
      </c>
      <c r="AJ15" s="150">
        <f>AI15*(1+$BE$58)</f>
        <v>178.75000000000003</v>
      </c>
      <c r="AK15" s="160">
        <f>AL15*(1-$BE$58)</f>
        <v>157.5</v>
      </c>
      <c r="AL15" s="149">
        <f>AO15-12.5</f>
        <v>175</v>
      </c>
      <c r="AM15" s="150">
        <f>AL15*(1+$BE$58)</f>
        <v>192.50000000000003</v>
      </c>
      <c r="AN15" s="160">
        <f>AO15*(1-$BE$58)</f>
        <v>168.75</v>
      </c>
      <c r="AO15" s="149">
        <f>AR15-12.5</f>
        <v>187.5</v>
      </c>
      <c r="AP15" s="150">
        <f>AO15*(1+$BE$58)</f>
        <v>206.25000000000003</v>
      </c>
      <c r="AQ15" s="160">
        <f>AR15*(1-$BE$58)</f>
        <v>180</v>
      </c>
      <c r="AR15" s="149">
        <f>AU15-12.5</f>
        <v>200</v>
      </c>
      <c r="AS15" s="150">
        <f>AR15*(1+$BE$58)</f>
        <v>220.00000000000003</v>
      </c>
      <c r="AT15" s="160">
        <f>AU15*(1-$BE$58)</f>
        <v>191.25</v>
      </c>
      <c r="AU15" s="149">
        <f>AX15-12.5</f>
        <v>212.5</v>
      </c>
      <c r="AV15" s="150">
        <f>AU15*(1+$BE$58)</f>
        <v>233.75000000000003</v>
      </c>
      <c r="AW15" s="160">
        <f>AX15*(1-$BE$58)</f>
        <v>202.5</v>
      </c>
      <c r="AX15" s="149">
        <f>AI58-100</f>
        <v>225</v>
      </c>
      <c r="AY15" s="150">
        <f>AX15*(1+$BE$58)</f>
        <v>247.50000000000003</v>
      </c>
      <c r="AZ15" s="182"/>
      <c r="BA15" s="215"/>
      <c r="BD15" s="5"/>
    </row>
    <row r="16" spans="1:56" ht="17.100000000000001" customHeight="1" x14ac:dyDescent="0.2">
      <c r="A16" s="902"/>
      <c r="B16" s="158"/>
      <c r="C16" s="1050"/>
      <c r="D16" s="796"/>
      <c r="E16" s="576" t="s">
        <v>23</v>
      </c>
      <c r="F16" s="58" t="s">
        <v>428</v>
      </c>
      <c r="G16" s="160">
        <f>H16*(1-$BE$58)</f>
        <v>234</v>
      </c>
      <c r="H16" s="149">
        <f>K16-15</f>
        <v>260</v>
      </c>
      <c r="I16" s="150">
        <f>H16*(1+$BE$58)</f>
        <v>286</v>
      </c>
      <c r="J16" s="160">
        <f>K16*(1-$BE$58)</f>
        <v>247.5</v>
      </c>
      <c r="K16" s="149">
        <f>N16-15</f>
        <v>275</v>
      </c>
      <c r="L16" s="150">
        <f>K16*(1+$BE$58)</f>
        <v>302.5</v>
      </c>
      <c r="M16" s="160">
        <f>N16*(1-$BE$58)</f>
        <v>261</v>
      </c>
      <c r="N16" s="149">
        <f>Q16-15</f>
        <v>290</v>
      </c>
      <c r="O16" s="150">
        <f>N16*(1+$BE$58)</f>
        <v>319</v>
      </c>
      <c r="P16" s="160">
        <f>Q16*(1-$BE$58)</f>
        <v>274.5</v>
      </c>
      <c r="Q16" s="149">
        <f>T16-15</f>
        <v>305</v>
      </c>
      <c r="R16" s="150">
        <f>Q16*(1+$BE$58)</f>
        <v>335.5</v>
      </c>
      <c r="S16" s="160">
        <f>T16*(1-$BE$58)</f>
        <v>288</v>
      </c>
      <c r="T16" s="149">
        <f>W16-15</f>
        <v>320</v>
      </c>
      <c r="U16" s="150">
        <f>T16*(1+$BE$58)</f>
        <v>352</v>
      </c>
      <c r="V16" s="160">
        <f>W16*(1-$BE$58)</f>
        <v>301.5</v>
      </c>
      <c r="W16" s="149">
        <f>H59-100</f>
        <v>335</v>
      </c>
      <c r="X16" s="150">
        <f>W16*(1+$BE$58)</f>
        <v>368.50000000000006</v>
      </c>
      <c r="Y16" s="182"/>
      <c r="Z16" s="215"/>
      <c r="AB16" s="902"/>
      <c r="AC16" s="158"/>
      <c r="AD16" s="1050"/>
      <c r="AE16" s="796"/>
      <c r="AF16" s="576" t="s">
        <v>23</v>
      </c>
      <c r="AG16" s="58" t="s">
        <v>428</v>
      </c>
      <c r="AH16" s="160">
        <f>AI16*(1-$BE$58)</f>
        <v>315</v>
      </c>
      <c r="AI16" s="149">
        <f>AL16-15</f>
        <v>350</v>
      </c>
      <c r="AJ16" s="150">
        <f>AI16*(1+$BE$58)</f>
        <v>385.00000000000006</v>
      </c>
      <c r="AK16" s="160">
        <f>AL16*(1-$BE$58)</f>
        <v>328.5</v>
      </c>
      <c r="AL16" s="149">
        <f>AO16-15</f>
        <v>365</v>
      </c>
      <c r="AM16" s="150">
        <f>AL16*(1+$BE$58)</f>
        <v>401.50000000000006</v>
      </c>
      <c r="AN16" s="160">
        <f>AO16*(1-$BE$58)</f>
        <v>342</v>
      </c>
      <c r="AO16" s="149">
        <f>AR16-15</f>
        <v>380</v>
      </c>
      <c r="AP16" s="150">
        <f>AO16*(1+$BE$58)</f>
        <v>418.00000000000006</v>
      </c>
      <c r="AQ16" s="160">
        <f>AR16*(1-$BE$58)</f>
        <v>355.5</v>
      </c>
      <c r="AR16" s="149">
        <f>AU16-15</f>
        <v>395</v>
      </c>
      <c r="AS16" s="150">
        <f>AR16*(1+$BE$58)</f>
        <v>434.50000000000006</v>
      </c>
      <c r="AT16" s="160">
        <f>AU16*(1-$BE$58)</f>
        <v>369</v>
      </c>
      <c r="AU16" s="149">
        <f>AX16-15</f>
        <v>410</v>
      </c>
      <c r="AV16" s="150">
        <f>AU16*(1+$BE$58)</f>
        <v>451.00000000000006</v>
      </c>
      <c r="AW16" s="160">
        <f>AX16*(1-$BE$58)</f>
        <v>382.5</v>
      </c>
      <c r="AX16" s="149">
        <f>AI59-100</f>
        <v>425</v>
      </c>
      <c r="AY16" s="150">
        <f>AX16*(1+$BE$58)</f>
        <v>467.50000000000006</v>
      </c>
      <c r="AZ16" s="182"/>
      <c r="BA16" s="215"/>
      <c r="BD16" s="5"/>
    </row>
    <row r="17" spans="1:73" ht="17.100000000000001" customHeight="1" x14ac:dyDescent="0.2">
      <c r="A17" s="902"/>
      <c r="B17" s="158"/>
      <c r="C17" s="1050"/>
      <c r="D17" s="796"/>
      <c r="E17" s="576" t="s">
        <v>24</v>
      </c>
      <c r="F17" s="58" t="s">
        <v>429</v>
      </c>
      <c r="G17" s="160">
        <f>H17*(1-$BE$58)</f>
        <v>166.5</v>
      </c>
      <c r="H17" s="149">
        <f>K17-15</f>
        <v>185</v>
      </c>
      <c r="I17" s="150">
        <f>H17*(1+$BE$58)</f>
        <v>203.50000000000003</v>
      </c>
      <c r="J17" s="160">
        <f>K17*(1-$BE$58)</f>
        <v>180</v>
      </c>
      <c r="K17" s="149">
        <f>N17-15</f>
        <v>200</v>
      </c>
      <c r="L17" s="150">
        <f>K17*(1+$BE$58)</f>
        <v>220.00000000000003</v>
      </c>
      <c r="M17" s="160">
        <f>N17*(1-$BE$58)</f>
        <v>193.5</v>
      </c>
      <c r="N17" s="149">
        <f>Q17-15</f>
        <v>215</v>
      </c>
      <c r="O17" s="150">
        <f>N17*(1+$BE$58)</f>
        <v>236.50000000000003</v>
      </c>
      <c r="P17" s="160">
        <f>Q17*(1-$BE$58)</f>
        <v>207</v>
      </c>
      <c r="Q17" s="149">
        <f>T17-15</f>
        <v>230</v>
      </c>
      <c r="R17" s="150">
        <f>Q17*(1+$BE$58)</f>
        <v>253.00000000000003</v>
      </c>
      <c r="S17" s="160">
        <f>T17*(1-$BE$58)</f>
        <v>220.5</v>
      </c>
      <c r="T17" s="149">
        <f>W17-15</f>
        <v>245</v>
      </c>
      <c r="U17" s="150">
        <f>T17*(1+$BE$58)</f>
        <v>269.5</v>
      </c>
      <c r="V17" s="160">
        <f>W17*(1-$BE$58)</f>
        <v>234</v>
      </c>
      <c r="W17" s="149">
        <f>H60-100</f>
        <v>260</v>
      </c>
      <c r="X17" s="150">
        <f>W17*(1+$BE$58)</f>
        <v>286</v>
      </c>
      <c r="Y17" s="182"/>
      <c r="Z17" s="215"/>
      <c r="AB17" s="902"/>
      <c r="AC17" s="158"/>
      <c r="AD17" s="1050"/>
      <c r="AE17" s="796"/>
      <c r="AF17" s="576" t="s">
        <v>24</v>
      </c>
      <c r="AG17" s="58" t="s">
        <v>429</v>
      </c>
      <c r="AH17" s="160">
        <f>AI17*(1-$BE$58)</f>
        <v>243</v>
      </c>
      <c r="AI17" s="149">
        <f>AL17-15</f>
        <v>270</v>
      </c>
      <c r="AJ17" s="150">
        <f>AI17*(1+$BE$58)</f>
        <v>297</v>
      </c>
      <c r="AK17" s="160">
        <f>AL17*(1-$BE$58)</f>
        <v>256.5</v>
      </c>
      <c r="AL17" s="149">
        <f>AO17-15</f>
        <v>285</v>
      </c>
      <c r="AM17" s="150">
        <f>AL17*(1+$BE$58)</f>
        <v>313.5</v>
      </c>
      <c r="AN17" s="160">
        <f>AO17*(1-$BE$58)</f>
        <v>270</v>
      </c>
      <c r="AO17" s="149">
        <f>AR17-15</f>
        <v>300</v>
      </c>
      <c r="AP17" s="150">
        <f>AO17*(1+$BE$58)</f>
        <v>330</v>
      </c>
      <c r="AQ17" s="160">
        <f>AR17*(1-$BE$58)</f>
        <v>283.5</v>
      </c>
      <c r="AR17" s="149">
        <f>AU17-15</f>
        <v>315</v>
      </c>
      <c r="AS17" s="150">
        <f>AR17*(1+$BE$58)</f>
        <v>346.5</v>
      </c>
      <c r="AT17" s="160">
        <f>AU17*(1-$BE$58)</f>
        <v>297</v>
      </c>
      <c r="AU17" s="149">
        <f>AX17-15</f>
        <v>330</v>
      </c>
      <c r="AV17" s="150">
        <f>AU17*(1+$BE$58)</f>
        <v>363.00000000000006</v>
      </c>
      <c r="AW17" s="160">
        <f>AX17*(1-$BE$58)</f>
        <v>310.5</v>
      </c>
      <c r="AX17" s="149">
        <f>AI60-100</f>
        <v>345</v>
      </c>
      <c r="AY17" s="150">
        <f>AX17*(1+$BE$58)</f>
        <v>379.50000000000006</v>
      </c>
      <c r="AZ17" s="182"/>
      <c r="BA17" s="215"/>
      <c r="BD17" s="5" t="s">
        <v>54</v>
      </c>
    </row>
    <row r="18" spans="1:73" ht="17.100000000000001" customHeight="1" thickBot="1" x14ac:dyDescent="0.25">
      <c r="A18" s="902"/>
      <c r="B18" s="158"/>
      <c r="C18" s="1050"/>
      <c r="D18" s="796"/>
      <c r="E18" s="576" t="s">
        <v>25</v>
      </c>
      <c r="F18" s="58" t="s">
        <v>430</v>
      </c>
      <c r="G18" s="160">
        <f>H18*(1-$BE$58)</f>
        <v>234</v>
      </c>
      <c r="H18" s="149">
        <f>K18-15</f>
        <v>260</v>
      </c>
      <c r="I18" s="150">
        <f>H18*(1+$BE$58)</f>
        <v>286</v>
      </c>
      <c r="J18" s="160">
        <f>K18*(1-$BE$58)</f>
        <v>247.5</v>
      </c>
      <c r="K18" s="149">
        <f>N18-15</f>
        <v>275</v>
      </c>
      <c r="L18" s="150">
        <f>K18*(1+$BE$58)</f>
        <v>302.5</v>
      </c>
      <c r="M18" s="160">
        <f>N18*(1-$BE$58)</f>
        <v>261</v>
      </c>
      <c r="N18" s="149">
        <f>Q18-15</f>
        <v>290</v>
      </c>
      <c r="O18" s="150">
        <f>N18*(1+$BE$58)</f>
        <v>319</v>
      </c>
      <c r="P18" s="160">
        <f>Q18*(1-$BE$58)</f>
        <v>274.5</v>
      </c>
      <c r="Q18" s="149">
        <f>T18-15</f>
        <v>305</v>
      </c>
      <c r="R18" s="150">
        <f>Q18*(1+$BE$58)</f>
        <v>335.5</v>
      </c>
      <c r="S18" s="164">
        <f>T18*(1-$BE$58)</f>
        <v>288</v>
      </c>
      <c r="T18" s="165">
        <f>W18-15</f>
        <v>320</v>
      </c>
      <c r="U18" s="166">
        <f>T18*(1+$BE$58)</f>
        <v>352</v>
      </c>
      <c r="V18" s="164">
        <f>W18*(1-$BE$58)</f>
        <v>301.5</v>
      </c>
      <c r="W18" s="165">
        <f>H59-100</f>
        <v>335</v>
      </c>
      <c r="X18" s="166">
        <f>W18*(1+$BE$58)</f>
        <v>368.50000000000006</v>
      </c>
      <c r="Y18" s="186"/>
      <c r="Z18" s="187"/>
      <c r="AB18" s="902"/>
      <c r="AC18" s="158"/>
      <c r="AD18" s="1050"/>
      <c r="AE18" s="796"/>
      <c r="AF18" s="576" t="s">
        <v>25</v>
      </c>
      <c r="AG18" s="58" t="s">
        <v>430</v>
      </c>
      <c r="AH18" s="160">
        <f>AI18*(1-$BE$58)</f>
        <v>315</v>
      </c>
      <c r="AI18" s="149">
        <f>AL18-15</f>
        <v>350</v>
      </c>
      <c r="AJ18" s="150">
        <f>AI18*(1+$BE$58)</f>
        <v>385.00000000000006</v>
      </c>
      <c r="AK18" s="160">
        <f>AL18*(1-$BE$58)</f>
        <v>328.5</v>
      </c>
      <c r="AL18" s="149">
        <f>AO18-15</f>
        <v>365</v>
      </c>
      <c r="AM18" s="150">
        <f>AL18*(1+$BE$58)</f>
        <v>401.50000000000006</v>
      </c>
      <c r="AN18" s="160">
        <f>AO18*(1-$BE$58)</f>
        <v>342</v>
      </c>
      <c r="AO18" s="149">
        <f>AR18-15</f>
        <v>380</v>
      </c>
      <c r="AP18" s="150">
        <f>AO18*(1+$BE$58)</f>
        <v>418.00000000000006</v>
      </c>
      <c r="AQ18" s="160">
        <f>AR18*(1-$BE$58)</f>
        <v>355.5</v>
      </c>
      <c r="AR18" s="149">
        <f>AU18-15</f>
        <v>395</v>
      </c>
      <c r="AS18" s="150">
        <f>AR18*(1+$BE$58)</f>
        <v>434.50000000000006</v>
      </c>
      <c r="AT18" s="160">
        <f>AU18*(1-$BE$58)</f>
        <v>369</v>
      </c>
      <c r="AU18" s="149">
        <f>AX18-15</f>
        <v>410</v>
      </c>
      <c r="AV18" s="150">
        <f>AU18*(1+$BE$58)</f>
        <v>451.00000000000006</v>
      </c>
      <c r="AW18" s="160">
        <f>AX18*(1-$BE$58)</f>
        <v>382.5</v>
      </c>
      <c r="AX18" s="149">
        <f>AI59-100</f>
        <v>425</v>
      </c>
      <c r="AY18" s="150">
        <f>AX18*(1+$BE$58)</f>
        <v>467.50000000000006</v>
      </c>
      <c r="AZ18" s="182"/>
      <c r="BA18" s="215"/>
      <c r="BD18" s="146"/>
    </row>
    <row r="19" spans="1:73" ht="18.600000000000001" customHeight="1" thickBot="1" x14ac:dyDescent="0.25">
      <c r="A19" s="902"/>
      <c r="B19" s="158"/>
      <c r="C19" s="1051"/>
      <c r="D19" s="951"/>
      <c r="E19" s="107" t="s">
        <v>44</v>
      </c>
      <c r="F19" s="607" t="s">
        <v>497</v>
      </c>
      <c r="G19" s="216">
        <v>3.472222222222222E-3</v>
      </c>
      <c r="H19" s="217">
        <v>5.208333333333333E-3</v>
      </c>
      <c r="I19" s="218">
        <v>6.9444444444444441E-3</v>
      </c>
      <c r="J19" s="216">
        <v>5.208333333333333E-3</v>
      </c>
      <c r="K19" s="217">
        <v>6.9444444444444441E-3</v>
      </c>
      <c r="L19" s="218">
        <v>8.6805555555555559E-3</v>
      </c>
      <c r="M19" s="216">
        <v>6.9444444444444441E-3</v>
      </c>
      <c r="N19" s="217">
        <v>8.6805555555555559E-3</v>
      </c>
      <c r="O19" s="218">
        <v>1.0416666666666666E-2</v>
      </c>
      <c r="P19" s="216">
        <v>8.6805555555555559E-3</v>
      </c>
      <c r="Q19" s="217">
        <v>1.0416666666666666E-2</v>
      </c>
      <c r="R19" s="218">
        <v>1.2152777777777778E-2</v>
      </c>
      <c r="S19" s="216">
        <v>8.6805555555555559E-3</v>
      </c>
      <c r="T19" s="217">
        <v>1.0416666666666666E-2</v>
      </c>
      <c r="U19" s="218">
        <v>1.2152777777777778E-2</v>
      </c>
      <c r="V19" s="216">
        <v>8.6805555555555559E-3</v>
      </c>
      <c r="W19" s="217">
        <v>1.0416666666666666E-2</v>
      </c>
      <c r="X19" s="218">
        <v>1.2152777777777778E-2</v>
      </c>
      <c r="Y19" s="186"/>
      <c r="Z19" s="187"/>
      <c r="AB19" s="902"/>
      <c r="AC19" s="158"/>
      <c r="AD19" s="1051"/>
      <c r="AE19" s="951"/>
      <c r="AF19" s="107" t="s">
        <v>44</v>
      </c>
      <c r="AG19" s="610" t="s">
        <v>497</v>
      </c>
      <c r="AH19" s="560">
        <v>3.472222222222222E-3</v>
      </c>
      <c r="AI19" s="561">
        <v>5.208333333333333E-3</v>
      </c>
      <c r="AJ19" s="562">
        <v>6.9444444444444441E-3</v>
      </c>
      <c r="AK19" s="560">
        <v>5.208333333333333E-3</v>
      </c>
      <c r="AL19" s="561">
        <v>6.9444444444444441E-3</v>
      </c>
      <c r="AM19" s="562">
        <v>8.6805555555555559E-3</v>
      </c>
      <c r="AN19" s="560">
        <v>6.9444444444444441E-3</v>
      </c>
      <c r="AO19" s="561">
        <v>8.6805555555555559E-3</v>
      </c>
      <c r="AP19" s="562">
        <v>1.0416666666666666E-2</v>
      </c>
      <c r="AQ19" s="560">
        <v>8.6805555555555559E-3</v>
      </c>
      <c r="AR19" s="561">
        <v>1.0416666666666666E-2</v>
      </c>
      <c r="AS19" s="562">
        <v>1.2152777777777778E-2</v>
      </c>
      <c r="AT19" s="560">
        <v>8.6805555555555559E-3</v>
      </c>
      <c r="AU19" s="561">
        <v>1.0416666666666666E-2</v>
      </c>
      <c r="AV19" s="562">
        <v>1.2152777777777778E-2</v>
      </c>
      <c r="AW19" s="560">
        <v>8.6805555555555559E-3</v>
      </c>
      <c r="AX19" s="561">
        <v>1.0416666666666666E-2</v>
      </c>
      <c r="AY19" s="562">
        <v>1.2152777777777778E-2</v>
      </c>
      <c r="AZ19" s="186"/>
      <c r="BA19" s="187"/>
      <c r="BD19" s="578"/>
      <c r="BE19" s="578"/>
      <c r="BF19" s="578"/>
      <c r="BG19" s="578"/>
      <c r="BH19" s="578"/>
      <c r="BI19" s="578"/>
      <c r="BJ19" s="578"/>
      <c r="BK19" s="578"/>
      <c r="BL19" s="578"/>
      <c r="BM19" s="578"/>
      <c r="BN19" s="578"/>
      <c r="BO19" s="578"/>
      <c r="BP19" s="578"/>
      <c r="BQ19" s="578"/>
      <c r="BR19" s="578"/>
      <c r="BS19" s="578"/>
      <c r="BT19" s="578"/>
      <c r="BU19" s="578"/>
    </row>
    <row r="20" spans="1:73" ht="17.100000000000001" customHeight="1" x14ac:dyDescent="0.2">
      <c r="A20" s="902"/>
      <c r="B20" s="158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 s="158"/>
      <c r="AD20" s="843">
        <v>2</v>
      </c>
      <c r="AE20" s="795" t="s">
        <v>65</v>
      </c>
      <c r="AF20" s="943" t="s">
        <v>16</v>
      </c>
      <c r="AG20" s="800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73" ht="17.100000000000001" customHeight="1" x14ac:dyDescent="0.2">
      <c r="A21" s="902"/>
      <c r="B21" s="158"/>
      <c r="C21" s="845"/>
      <c r="D21" s="796"/>
      <c r="E21" s="970"/>
      <c r="F21" s="794"/>
      <c r="G21" s="28">
        <f>'JUGEND-DOSB 2020'!E14*$BC$21</f>
        <v>2.7</v>
      </c>
      <c r="H21" s="29">
        <f>'JUGEND-DOSB 2020'!F14*$BC$21</f>
        <v>4.05</v>
      </c>
      <c r="I21" s="707">
        <f>'JUGEND-DOSB 2020'!G14*$BC$21</f>
        <v>5.4</v>
      </c>
      <c r="J21" s="67">
        <f>'JUGEND-DOSB 2020'!H14*$BC$21</f>
        <v>4.05</v>
      </c>
      <c r="K21" s="29">
        <f>'JUGEND-DOSB 2020'!I14*$BC$21</f>
        <v>5.4</v>
      </c>
      <c r="L21" s="38">
        <f>'JUGEND-DOSB 2020'!J14*$BC$21</f>
        <v>6.75</v>
      </c>
      <c r="M21" s="67">
        <f>'JUGEND-DOSB 2020'!K14*$BC$21</f>
        <v>4.95</v>
      </c>
      <c r="N21" s="29">
        <f>'JUGEND-DOSB 2020'!L14*$BC$21</f>
        <v>6.75</v>
      </c>
      <c r="O21" s="38">
        <f>'JUGEND-DOSB 2020'!M14*$BC$21</f>
        <v>8.1</v>
      </c>
      <c r="P21" s="708">
        <f>'JUGEND-DOSB 2020'!N14*$BC$21</f>
        <v>6.75</v>
      </c>
      <c r="Q21" s="709">
        <f>'JUGEND-DOSB 2020'!O14*$BC$21</f>
        <v>8.1</v>
      </c>
      <c r="R21" s="707">
        <f>'JUGEND-DOSB 2020'!P14*$BC$21</f>
        <v>9.9</v>
      </c>
      <c r="S21" s="67">
        <f>'JUGEND-DOSB 2020'!Q14*$BC$21</f>
        <v>9</v>
      </c>
      <c r="T21" s="29">
        <f>'JUGEND-DOSB 2020'!R14*$BC$21</f>
        <v>10.8</v>
      </c>
      <c r="U21" s="38">
        <f>'JUGEND-DOSB 2020'!S14*$BC$21</f>
        <v>12.15</v>
      </c>
      <c r="V21" s="67">
        <f>'JUGEND-DOSB 2020'!T14*$BC$21</f>
        <v>10.8</v>
      </c>
      <c r="W21" s="29">
        <f>'JUGEND-DOSB 2020'!U14*$BC$21</f>
        <v>12.15</v>
      </c>
      <c r="X21" s="707">
        <f>'JUGEND-DOSB 2020'!V14*$BC$21</f>
        <v>13.950000000000001</v>
      </c>
      <c r="Y21" s="182"/>
      <c r="Z21" s="188"/>
      <c r="AB21" s="902"/>
      <c r="AC21" s="158"/>
      <c r="AD21" s="845"/>
      <c r="AE21" s="796"/>
      <c r="AF21" s="970"/>
      <c r="AG21" s="794"/>
      <c r="AH21" s="28">
        <f>'JUGEND-DOSB 2020'!E45*$BC$21</f>
        <v>5.4</v>
      </c>
      <c r="AI21" s="29">
        <f>'JUGEND-DOSB 2020'!F45*$BC$21</f>
        <v>6.75</v>
      </c>
      <c r="AJ21" s="38">
        <f>'JUGEND-DOSB 2020'!G45*$BC$21</f>
        <v>7.65</v>
      </c>
      <c r="AK21" s="67">
        <f>'JUGEND-DOSB 2020'!H45*$BC$21</f>
        <v>7.65</v>
      </c>
      <c r="AL21" s="29">
        <f>'JUGEND-DOSB 2020'!I45*$BC$21</f>
        <v>9</v>
      </c>
      <c r="AM21" s="38">
        <f>'JUGEND-DOSB 2020'!J45*$BC$21</f>
        <v>10.35</v>
      </c>
      <c r="AN21" s="67">
        <f>'JUGEND-DOSB 2020'!K45*$BC$21</f>
        <v>9.4500000000000011</v>
      </c>
      <c r="AO21" s="29">
        <f>'JUGEND-DOSB 2020'!L45*$BC$21</f>
        <v>11.25</v>
      </c>
      <c r="AP21" s="38">
        <f>'JUGEND-DOSB 2020'!M45*$BC$21</f>
        <v>12.6</v>
      </c>
      <c r="AQ21" s="67">
        <f>'JUGEND-DOSB 2020'!N45*$BC$21</f>
        <v>11.700000000000001</v>
      </c>
      <c r="AR21" s="29">
        <f>'JUGEND-DOSB 2020'!O45*$BC$21</f>
        <v>13.5</v>
      </c>
      <c r="AS21" s="38">
        <f>'JUGEND-DOSB 2020'!P45*$BC$21</f>
        <v>14.85</v>
      </c>
      <c r="AT21" s="67">
        <f>'JUGEND-DOSB 2020'!Q45*$BC$21</f>
        <v>13.5</v>
      </c>
      <c r="AU21" s="29">
        <f>'JUGEND-DOSB 2020'!R45*$BC$21</f>
        <v>15.3</v>
      </c>
      <c r="AV21" s="38">
        <f>'JUGEND-DOSB 2020'!S45*$BC$21</f>
        <v>16.650000000000002</v>
      </c>
      <c r="AW21" s="701">
        <f>'JUGEND-DOSB 2020'!T45*$BC$21</f>
        <v>15.3</v>
      </c>
      <c r="AX21" s="702">
        <f>'JUGEND-DOSB 2020'!U45*$BC$21</f>
        <v>17.100000000000001</v>
      </c>
      <c r="AY21" s="703">
        <f>'JUGEND-DOSB 2020'!V45*$BC$21</f>
        <v>18.900000000000002</v>
      </c>
      <c r="AZ21" s="182"/>
      <c r="BA21" s="188"/>
      <c r="BC21" s="153">
        <v>0.45</v>
      </c>
      <c r="BD21" s="148" t="s">
        <v>420</v>
      </c>
    </row>
    <row r="22" spans="1:73" ht="17.100000000000001" customHeight="1" x14ac:dyDescent="0.2">
      <c r="A22" s="902"/>
      <c r="B22" s="158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2" t="s">
        <v>340</v>
      </c>
      <c r="Q22" s="783"/>
      <c r="R22" s="783"/>
      <c r="S22" s="783"/>
      <c r="T22" s="783"/>
      <c r="U22" s="783"/>
      <c r="V22" s="783"/>
      <c r="W22" s="783"/>
      <c r="X22" s="784"/>
      <c r="Y22" s="182"/>
      <c r="Z22" s="188"/>
      <c r="AB22" s="902"/>
      <c r="AC22" s="158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2" t="s">
        <v>340</v>
      </c>
      <c r="AR22" s="783"/>
      <c r="AS22" s="783"/>
      <c r="AT22" s="783"/>
      <c r="AU22" s="783"/>
      <c r="AV22" s="783"/>
      <c r="AW22" s="783"/>
      <c r="AX22" s="783"/>
      <c r="AY22" s="784"/>
      <c r="AZ22" s="182"/>
      <c r="BA22" s="188"/>
    </row>
    <row r="23" spans="1:73" ht="17.100000000000001" customHeight="1" x14ac:dyDescent="0.2">
      <c r="A23" s="902"/>
      <c r="B23" s="158"/>
      <c r="C23" s="845"/>
      <c r="D23" s="796"/>
      <c r="E23" s="970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2.1375000000000002</v>
      </c>
      <c r="Q23" s="29">
        <f>'JUGEND-DOSB 2020'!O16*$BC$23</f>
        <v>2.3625000000000003</v>
      </c>
      <c r="R23" s="38">
        <f>'JUGEND-DOSB 2020'!P16*$BC$23</f>
        <v>2.5874999999999999</v>
      </c>
      <c r="S23" s="67">
        <f>'JUGEND-DOSB 2020'!Q16*$BC$23</f>
        <v>2.4750000000000001</v>
      </c>
      <c r="T23" s="29">
        <f>'JUGEND-DOSB 2020'!R16*$BC$23</f>
        <v>2.7</v>
      </c>
      <c r="U23" s="38">
        <f>'JUGEND-DOSB 2020'!S16*$BC$23</f>
        <v>2.9250000000000003</v>
      </c>
      <c r="V23" s="67">
        <f>'JUGEND-DOSB 2020'!T16*$BC$23</f>
        <v>2.5874999999999999</v>
      </c>
      <c r="W23" s="29">
        <f>'JUGEND-DOSB 2020'!U16*$BC$23</f>
        <v>2.8125</v>
      </c>
      <c r="X23" s="38">
        <f>'JUGEND-DOSB 2020'!V16*$BC$23</f>
        <v>3.0375000000000001</v>
      </c>
      <c r="Y23" s="184"/>
      <c r="Z23" s="185"/>
      <c r="AB23" s="902"/>
      <c r="AC23" s="158"/>
      <c r="AD23" s="845"/>
      <c r="AE23" s="796"/>
      <c r="AF23" s="970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2.8125</v>
      </c>
      <c r="AR23" s="29">
        <f>'JUGEND-DOSB 2020'!O47*$BC$23</f>
        <v>3.0375000000000001</v>
      </c>
      <c r="AS23" s="38">
        <f>'JUGEND-DOSB 2020'!P47*$BC$23</f>
        <v>3.2625000000000002</v>
      </c>
      <c r="AT23" s="67">
        <f>'JUGEND-DOSB 2020'!Q47*$BC$23</f>
        <v>3.15</v>
      </c>
      <c r="AU23" s="29">
        <f>'JUGEND-DOSB 2020'!R47*$BC$23</f>
        <v>3.375</v>
      </c>
      <c r="AV23" s="38">
        <f>'JUGEND-DOSB 2020'!S47*$BC$23</f>
        <v>3.6</v>
      </c>
      <c r="AW23" s="67">
        <f>'JUGEND-DOSB 2020'!T47*$BC$23</f>
        <v>3.375</v>
      </c>
      <c r="AX23" s="29">
        <f>'JUGEND-DOSB 2020'!U47*$BC$23</f>
        <v>3.6</v>
      </c>
      <c r="AY23" s="38">
        <f>'JUGEND-DOSB 2020'!V47*$BC$23</f>
        <v>3.8250000000000002</v>
      </c>
      <c r="AZ23" s="184"/>
      <c r="BA23" s="185"/>
      <c r="BC23" s="153">
        <v>0.45</v>
      </c>
      <c r="BD23" s="148" t="s">
        <v>26</v>
      </c>
    </row>
    <row r="24" spans="1:73" ht="17.100000000000001" customHeight="1" x14ac:dyDescent="0.2">
      <c r="A24" s="902"/>
      <c r="B24" s="158"/>
      <c r="C24" s="845"/>
      <c r="D24" s="796"/>
      <c r="E24" s="576" t="s">
        <v>21</v>
      </c>
      <c r="F24" s="104" t="s">
        <v>27</v>
      </c>
      <c r="G24" s="124"/>
      <c r="H24" s="125"/>
      <c r="I24" s="126"/>
      <c r="J24" s="127"/>
      <c r="K24" s="125"/>
      <c r="L24" s="126"/>
      <c r="M24" s="127"/>
      <c r="N24" s="125"/>
      <c r="O24" s="126"/>
      <c r="P24" s="67">
        <f>P23*$BC$24</f>
        <v>3.63375</v>
      </c>
      <c r="Q24" s="67">
        <f t="shared" ref="Q24:X24" si="0">Q23*$BC$24</f>
        <v>4.0162500000000003</v>
      </c>
      <c r="R24" s="38">
        <f t="shared" si="0"/>
        <v>4.3987499999999997</v>
      </c>
      <c r="S24" s="67">
        <f t="shared" si="0"/>
        <v>4.2075000000000005</v>
      </c>
      <c r="T24" s="67">
        <f t="shared" si="0"/>
        <v>4.59</v>
      </c>
      <c r="U24" s="38">
        <f t="shared" si="0"/>
        <v>4.9725000000000001</v>
      </c>
      <c r="V24" s="67">
        <f t="shared" si="0"/>
        <v>4.3987499999999997</v>
      </c>
      <c r="W24" s="67">
        <f t="shared" si="0"/>
        <v>4.78125</v>
      </c>
      <c r="X24" s="67">
        <f t="shared" si="0"/>
        <v>5.1637500000000003</v>
      </c>
      <c r="Y24" s="184"/>
      <c r="Z24" s="185"/>
      <c r="AB24" s="902"/>
      <c r="AC24" s="158"/>
      <c r="AD24" s="845"/>
      <c r="AE24" s="796"/>
      <c r="AF24" s="106" t="s">
        <v>21</v>
      </c>
      <c r="AG24" s="104" t="s">
        <v>27</v>
      </c>
      <c r="AH24" s="124"/>
      <c r="AI24" s="125"/>
      <c r="AJ24" s="126"/>
      <c r="AK24" s="127"/>
      <c r="AL24" s="125"/>
      <c r="AM24" s="126"/>
      <c r="AN24" s="127"/>
      <c r="AO24" s="125"/>
      <c r="AP24" s="126"/>
      <c r="AQ24" s="67">
        <f t="shared" ref="AQ24:AY24" si="1">AQ23*$BC$24</f>
        <v>4.78125</v>
      </c>
      <c r="AR24" s="67">
        <f t="shared" si="1"/>
        <v>5.1637500000000003</v>
      </c>
      <c r="AS24" s="38">
        <f t="shared" si="1"/>
        <v>5.5462500000000006</v>
      </c>
      <c r="AT24" s="67">
        <f t="shared" si="1"/>
        <v>5.3549999999999995</v>
      </c>
      <c r="AU24" s="67">
        <f t="shared" si="1"/>
        <v>5.7374999999999998</v>
      </c>
      <c r="AV24" s="38">
        <f t="shared" si="1"/>
        <v>6.12</v>
      </c>
      <c r="AW24" s="67">
        <f t="shared" si="1"/>
        <v>5.7374999999999998</v>
      </c>
      <c r="AX24" s="67">
        <f t="shared" si="1"/>
        <v>6.12</v>
      </c>
      <c r="AY24" s="67">
        <f t="shared" si="1"/>
        <v>6.5025000000000004</v>
      </c>
      <c r="AZ24" s="184"/>
      <c r="BA24" s="185"/>
      <c r="BC24" s="153">
        <v>1.7</v>
      </c>
      <c r="BD24" s="146" t="s">
        <v>27</v>
      </c>
    </row>
    <row r="25" spans="1:73" customFormat="1" ht="17.100000000000001" customHeight="1" thickBot="1" x14ac:dyDescent="0.25">
      <c r="A25" s="902"/>
      <c r="C25" s="845"/>
      <c r="D25" s="796"/>
      <c r="E25" s="106" t="s">
        <v>22</v>
      </c>
      <c r="F25" s="104" t="s">
        <v>92</v>
      </c>
      <c r="G25" s="28">
        <f>'JUGEND-DOSB 2020'!E17*$BC$25</f>
        <v>0.42000000000000004</v>
      </c>
      <c r="H25" s="29">
        <f>'JUGEND-DOSB 2020'!F17*$BC$25</f>
        <v>0.5</v>
      </c>
      <c r="I25" s="38">
        <f>'JUGEND-DOSB 2020'!G17*$BC$25</f>
        <v>0.55999999999999994</v>
      </c>
      <c r="J25" s="67">
        <f>'JUGEND-DOSB 2020'!H17*$BC$25</f>
        <v>0.45999999999999996</v>
      </c>
      <c r="K25" s="29">
        <f>'JUGEND-DOSB 2020'!I17*$BC$25</f>
        <v>0.52</v>
      </c>
      <c r="L25" s="38">
        <f>'JUGEND-DOSB 2020'!J17*$BC$25</f>
        <v>0.60000000000000009</v>
      </c>
      <c r="M25" s="67">
        <f>'JUGEND-DOSB 2020'!K17*$BC$25</f>
        <v>0.52</v>
      </c>
      <c r="N25" s="29">
        <f>'JUGEND-DOSB 2020'!L17*$BC$25</f>
        <v>0.57999999999999996</v>
      </c>
      <c r="O25" s="38">
        <f>'JUGEND-DOSB 2020'!M17*$BC$25</f>
        <v>0.66</v>
      </c>
      <c r="P25" s="67">
        <f>'JUGEND-DOSB 2020'!N17*$BC$25</f>
        <v>0.55999999999999994</v>
      </c>
      <c r="Q25" s="29">
        <f>'JUGEND-DOSB 2020'!O17*$BC$25</f>
        <v>0.64000000000000012</v>
      </c>
      <c r="R25" s="38">
        <f>'JUGEND-DOSB 2020'!P17*$BC$25</f>
        <v>0.72000000000000008</v>
      </c>
      <c r="S25" s="67">
        <f>'JUGEND-DOSB 2020'!Q17*$BC$25</f>
        <v>0.62000000000000011</v>
      </c>
      <c r="T25" s="29">
        <f>'JUGEND-DOSB 2020'!R17*$BC$25</f>
        <v>0.68</v>
      </c>
      <c r="U25" s="38">
        <f>'JUGEND-DOSB 2020'!S17*$BC$25</f>
        <v>0.76</v>
      </c>
      <c r="V25" s="67">
        <f>'JUGEND-DOSB 2020'!T17*$BC$25</f>
        <v>0.66</v>
      </c>
      <c r="W25" s="29">
        <f>'JUGEND-DOSB 2020'!U17*$BC$25</f>
        <v>0.72000000000000008</v>
      </c>
      <c r="X25" s="38">
        <f>'JUGEND-DOSB 2020'!V17*$BC$25</f>
        <v>0.8</v>
      </c>
      <c r="Y25" s="182"/>
      <c r="Z25" s="188"/>
      <c r="AB25" s="902"/>
      <c r="AD25" s="845"/>
      <c r="AE25" s="796"/>
      <c r="AF25" s="106" t="s">
        <v>22</v>
      </c>
      <c r="AG25" s="104" t="s">
        <v>92</v>
      </c>
      <c r="AH25" s="28">
        <f>'JUGEND-DOSB 2020'!E48*$BC$25</f>
        <v>0.45999999999999996</v>
      </c>
      <c r="AI25" s="29">
        <f>'JUGEND-DOSB 2020'!F48*$BC$25</f>
        <v>0.54</v>
      </c>
      <c r="AJ25" s="38">
        <f>'JUGEND-DOSB 2020'!G48*$BC$25</f>
        <v>0.60000000000000009</v>
      </c>
      <c r="AK25" s="67">
        <f>'JUGEND-DOSB 2020'!H48*$BC$25</f>
        <v>0.52</v>
      </c>
      <c r="AL25" s="29">
        <f>'JUGEND-DOSB 2020'!I48*$BC$25</f>
        <v>0.60000000000000009</v>
      </c>
      <c r="AM25" s="38">
        <f>'JUGEND-DOSB 2020'!J48*$BC$25</f>
        <v>0.66</v>
      </c>
      <c r="AN25" s="67">
        <f>'JUGEND-DOSB 2020'!K48*$BC$25</f>
        <v>0.60000000000000009</v>
      </c>
      <c r="AO25" s="29">
        <f>'JUGEND-DOSB 2020'!L48*$BC$25</f>
        <v>0.68</v>
      </c>
      <c r="AP25" s="38">
        <f>'JUGEND-DOSB 2020'!M48*$BC$25</f>
        <v>0.7400000000000001</v>
      </c>
      <c r="AQ25" s="67">
        <f>'JUGEND-DOSB 2020'!N48*$BC$25</f>
        <v>0.68</v>
      </c>
      <c r="AR25" s="29">
        <f>'JUGEND-DOSB 2020'!O48*$BC$25</f>
        <v>0.76</v>
      </c>
      <c r="AS25" s="38">
        <f>'JUGEND-DOSB 2020'!P48*$BC$25</f>
        <v>0.82</v>
      </c>
      <c r="AT25" s="67">
        <f>'JUGEND-DOSB 2020'!Q48*$BC$25</f>
        <v>0.76</v>
      </c>
      <c r="AU25" s="29">
        <f>'JUGEND-DOSB 2020'!R48*$BC$25</f>
        <v>0.82</v>
      </c>
      <c r="AV25" s="38">
        <f>'JUGEND-DOSB 2020'!S48*$BC$25</f>
        <v>0.9</v>
      </c>
      <c r="AW25" s="67">
        <f>'JUGEND-DOSB 2020'!T48*$BC$25</f>
        <v>0.82</v>
      </c>
      <c r="AX25" s="29">
        <f>'JUGEND-DOSB 2020'!U48*$BC$25</f>
        <v>0.88000000000000012</v>
      </c>
      <c r="AY25" s="38">
        <f>'JUGEND-DOSB 2020'!V48*$BC$25</f>
        <v>0.96</v>
      </c>
      <c r="AZ25" s="182"/>
      <c r="BA25" s="188"/>
      <c r="BC25" s="143">
        <v>0.4</v>
      </c>
      <c r="BD25" s="146" t="s">
        <v>92</v>
      </c>
    </row>
    <row r="26" spans="1:73" ht="17.100000000000001" customHeight="1" x14ac:dyDescent="0.2">
      <c r="A26" s="902"/>
      <c r="B26" s="158"/>
      <c r="C26" s="843">
        <v>3</v>
      </c>
      <c r="D26" s="795" t="s">
        <v>66</v>
      </c>
      <c r="E26" s="791" t="s">
        <v>16</v>
      </c>
      <c r="F26" s="822" t="s">
        <v>156</v>
      </c>
      <c r="G26" s="785" t="s">
        <v>193</v>
      </c>
      <c r="H26" s="786"/>
      <c r="I26" s="786"/>
      <c r="J26" s="786"/>
      <c r="K26" s="786"/>
      <c r="L26" s="787"/>
      <c r="M26" s="788" t="s">
        <v>194</v>
      </c>
      <c r="N26" s="789"/>
      <c r="O26" s="789"/>
      <c r="P26" s="789"/>
      <c r="Q26" s="789"/>
      <c r="R26" s="790"/>
      <c r="S26" s="785" t="s">
        <v>195</v>
      </c>
      <c r="T26" s="786"/>
      <c r="U26" s="786"/>
      <c r="V26" s="786"/>
      <c r="W26" s="786"/>
      <c r="X26" s="787"/>
      <c r="Y26" s="180"/>
      <c r="Z26" s="181"/>
      <c r="AB26" s="902"/>
      <c r="AC26" s="158"/>
      <c r="AD26" s="843">
        <v>3</v>
      </c>
      <c r="AE26" s="795" t="s">
        <v>66</v>
      </c>
      <c r="AF26" s="791" t="s">
        <v>16</v>
      </c>
      <c r="AG26" s="822" t="s">
        <v>156</v>
      </c>
      <c r="AH26" s="785" t="s">
        <v>193</v>
      </c>
      <c r="AI26" s="786"/>
      <c r="AJ26" s="786"/>
      <c r="AK26" s="786"/>
      <c r="AL26" s="786"/>
      <c r="AM26" s="787"/>
      <c r="AN26" s="789" t="s">
        <v>194</v>
      </c>
      <c r="AO26" s="789"/>
      <c r="AP26" s="789"/>
      <c r="AQ26" s="789"/>
      <c r="AR26" s="789"/>
      <c r="AS26" s="790"/>
      <c r="AT26" s="786" t="s">
        <v>195</v>
      </c>
      <c r="AU26" s="786"/>
      <c r="AV26" s="786"/>
      <c r="AW26" s="786"/>
      <c r="AX26" s="786"/>
      <c r="AY26" s="787"/>
      <c r="AZ26" s="180"/>
      <c r="BA26" s="181"/>
    </row>
    <row r="27" spans="1:73" ht="17.100000000000001" customHeight="1" x14ac:dyDescent="0.2">
      <c r="A27" s="902"/>
      <c r="B27" s="158"/>
      <c r="C27" s="845"/>
      <c r="D27" s="796"/>
      <c r="E27" s="970"/>
      <c r="F27" s="794"/>
      <c r="G27" s="220">
        <f>'JUGEND-DOSB 2020'!E20*$BC$27</f>
        <v>22.4</v>
      </c>
      <c r="H27" s="221">
        <f>'JUGEND-DOSB 2020'!F20*$BC$27</f>
        <v>19.88</v>
      </c>
      <c r="I27" s="72">
        <f>'JUGEND-DOSB 2020'!G20*$BC$27</f>
        <v>17.639999999999997</v>
      </c>
      <c r="J27" s="222">
        <f>'JUGEND-DOSB 2020'!H20*$BC$27</f>
        <v>20.72</v>
      </c>
      <c r="K27" s="221">
        <f>'JUGEND-DOSB 2020'!I20*$BC$27</f>
        <v>18.479999999999997</v>
      </c>
      <c r="L27" s="72">
        <f>'JUGEND-DOSB 2020'!J20*$BC$27</f>
        <v>15.959999999999999</v>
      </c>
      <c r="M27" s="222">
        <f>'JUGEND-DOSB 2020'!K20*$BC$27</f>
        <v>30.799999999999997</v>
      </c>
      <c r="N27" s="221">
        <f>'JUGEND-DOSB 2020'!L20*$BC$27</f>
        <v>28.279999999999998</v>
      </c>
      <c r="O27" s="72">
        <f>'JUGEND-DOSB 2020'!M20*$BC$27</f>
        <v>25.479999999999997</v>
      </c>
      <c r="P27" s="222">
        <f>'JUGEND-DOSB 2020'!N20*$BC$27</f>
        <v>29.679999999999996</v>
      </c>
      <c r="Q27" s="221">
        <f>'JUGEND-DOSB 2020'!O20*$BC$27</f>
        <v>26.88</v>
      </c>
      <c r="R27" s="72">
        <f>'JUGEND-DOSB 2020'!P20*$BC$27</f>
        <v>23.799999999999997</v>
      </c>
      <c r="S27" s="222">
        <f>'JUGEND-DOSB 2020'!Q20*$BC$27</f>
        <v>52.08</v>
      </c>
      <c r="T27" s="221">
        <f>'JUGEND-DOSB 2020'!R20*$BC$27</f>
        <v>47.599999999999994</v>
      </c>
      <c r="U27" s="72">
        <f>'JUGEND-DOSB 2020'!S20*$BC$27</f>
        <v>43.4</v>
      </c>
      <c r="V27" s="222">
        <f>'JUGEND-DOSB 2020'!T20*$BC$27</f>
        <v>49.28</v>
      </c>
      <c r="W27" s="221">
        <f>'JUGEND-DOSB 2020'!U20*$BC$27</f>
        <v>45.64</v>
      </c>
      <c r="X27" s="223">
        <f>'JUGEND-DOSB 2020'!V20*$BC$27</f>
        <v>42</v>
      </c>
      <c r="Y27" s="182"/>
      <c r="Z27" s="188"/>
      <c r="AB27" s="902"/>
      <c r="AC27" s="158"/>
      <c r="AD27" s="845"/>
      <c r="AE27" s="796"/>
      <c r="AF27" s="970"/>
      <c r="AG27" s="794"/>
      <c r="AH27" s="70">
        <f>'JUGEND-DOSB 2020'!E51*$BC$27</f>
        <v>21.56</v>
      </c>
      <c r="AI27" s="35">
        <f>'JUGEND-DOSB 2020'!F51*$BC$27</f>
        <v>19.04</v>
      </c>
      <c r="AJ27" s="72">
        <f>'JUGEND-DOSB 2020'!G51*$BC$27</f>
        <v>16.799999999999997</v>
      </c>
      <c r="AK27" s="224">
        <f>'JUGEND-DOSB 2020'!H51*$BC$27</f>
        <v>20.16</v>
      </c>
      <c r="AL27" s="35">
        <f>'JUGEND-DOSB 2020'!I51*$BC$27</f>
        <v>17.919999999999998</v>
      </c>
      <c r="AM27" s="72">
        <f>'JUGEND-DOSB 2020'!J51*$BC$27</f>
        <v>15.959999999999999</v>
      </c>
      <c r="AN27" s="224">
        <f>'JUGEND-DOSB 2020'!K51*$BC$27</f>
        <v>28.84</v>
      </c>
      <c r="AO27" s="35">
        <f>'JUGEND-DOSB 2020'!L51*$BC$27</f>
        <v>26.04</v>
      </c>
      <c r="AP27" s="72">
        <f>'JUGEND-DOSB 2020'!M51*$BC$27</f>
        <v>23.52</v>
      </c>
      <c r="AQ27" s="224">
        <f>'JUGEND-DOSB 2020'!N51*$BC$27</f>
        <v>27.159999999999997</v>
      </c>
      <c r="AR27" s="35">
        <f>'JUGEND-DOSB 2020'!O51*$BC$27</f>
        <v>24.919999999999998</v>
      </c>
      <c r="AS27" s="72">
        <f>'JUGEND-DOSB 2020'!P51*$BC$27</f>
        <v>22.679999999999996</v>
      </c>
      <c r="AT27" s="224">
        <f>'JUGEND-DOSB 2020'!Q51*$BC$27</f>
        <v>47.599999999999994</v>
      </c>
      <c r="AU27" s="35">
        <f>'JUGEND-DOSB 2020'!R51*$BC$27</f>
        <v>43.12</v>
      </c>
      <c r="AV27" s="72">
        <f>'JUGEND-DOSB 2020'!S51*$BC$27</f>
        <v>39.479999999999997</v>
      </c>
      <c r="AW27" s="224">
        <f>'JUGEND-DOSB 2020'!T51*$BC$27</f>
        <v>45.64</v>
      </c>
      <c r="AX27" s="35">
        <f>'JUGEND-DOSB 2020'!U51*$BC$27</f>
        <v>41.44</v>
      </c>
      <c r="AY27" s="72">
        <f>'JUGEND-DOSB 2020'!V51*$BC$27</f>
        <v>37.799999999999997</v>
      </c>
      <c r="AZ27" s="182"/>
      <c r="BA27" s="188"/>
      <c r="BC27" s="153">
        <v>2.8</v>
      </c>
      <c r="BD27" s="148" t="s">
        <v>156</v>
      </c>
    </row>
    <row r="28" spans="1:73" ht="17.100000000000001" customHeight="1" x14ac:dyDescent="0.2">
      <c r="A28" s="902"/>
      <c r="B28" s="158"/>
      <c r="C28" s="845"/>
      <c r="D28" s="796"/>
      <c r="E28" s="576" t="s">
        <v>17</v>
      </c>
      <c r="F28" s="27" t="s">
        <v>158</v>
      </c>
      <c r="G28" s="70">
        <f>'JUGEND-DOSB 2020'!E21*$BC$28</f>
        <v>88.35</v>
      </c>
      <c r="H28" s="35">
        <f>'JUGEND-DOSB 2020'!F21*$BC$28</f>
        <v>73.149999999999991</v>
      </c>
      <c r="I28" s="72">
        <f>'JUGEND-DOSB 2020'!G21*$BC$28</f>
        <v>57.949999999999996</v>
      </c>
      <c r="J28" s="224">
        <f>'JUGEND-DOSB 2020'!H21*$BC$28</f>
        <v>79.8</v>
      </c>
      <c r="K28" s="35">
        <f>'JUGEND-DOSB 2020'!I21*$BC$28</f>
        <v>64.599999999999994</v>
      </c>
      <c r="L28" s="72">
        <f>'JUGEND-DOSB 2020'!J21*$BC$28</f>
        <v>53.199999999999996</v>
      </c>
      <c r="M28" s="224">
        <f>'JUGEND-DOSB 2020'!K21*$BC$28</f>
        <v>74.099999999999994</v>
      </c>
      <c r="N28" s="35">
        <f>'JUGEND-DOSB 2020'!L21*$BC$28</f>
        <v>59.849999999999994</v>
      </c>
      <c r="O28" s="72">
        <f>'JUGEND-DOSB 2020'!M21*$BC$28</f>
        <v>48.449999999999996</v>
      </c>
      <c r="P28" s="224">
        <f>'JUGEND-DOSB 2020'!N21*$BC$28</f>
        <v>66.5</v>
      </c>
      <c r="Q28" s="35">
        <f>'JUGEND-DOSB 2020'!O21*$BC$28</f>
        <v>55.099999999999994</v>
      </c>
      <c r="R28" s="72">
        <f>'JUGEND-DOSB 2020'!P21*$BC$28</f>
        <v>44.65</v>
      </c>
      <c r="S28" s="224">
        <f>'JUGEND-DOSB 2020'!Q21*$BC$28</f>
        <v>62.699999999999996</v>
      </c>
      <c r="T28" s="35">
        <f>'JUGEND-DOSB 2020'!R21*$BC$28</f>
        <v>52.25</v>
      </c>
      <c r="U28" s="72">
        <f>'JUGEND-DOSB 2020'!S21*$BC$28</f>
        <v>40.85</v>
      </c>
      <c r="V28" s="224">
        <f>'JUGEND-DOSB 2020'!T21*$BC$28</f>
        <v>57.949999999999996</v>
      </c>
      <c r="W28" s="35">
        <f>'JUGEND-DOSB 2020'!U21*$BC$28</f>
        <v>48.449999999999996</v>
      </c>
      <c r="X28" s="72">
        <f>'JUGEND-DOSB 2020'!V21*$BC$28</f>
        <v>38</v>
      </c>
      <c r="Y28" s="182"/>
      <c r="Z28" s="188"/>
      <c r="AB28" s="902"/>
      <c r="AC28" s="158"/>
      <c r="AD28" s="845"/>
      <c r="AE28" s="796"/>
      <c r="AF28" s="106" t="s">
        <v>17</v>
      </c>
      <c r="AG28" s="27" t="s">
        <v>158</v>
      </c>
      <c r="AH28" s="70">
        <f>'JUGEND-DOSB 2020'!E52*$BC$28</f>
        <v>87.399999999999991</v>
      </c>
      <c r="AI28" s="35">
        <f>'JUGEND-DOSB 2020'!F52*$BC$28</f>
        <v>72.2</v>
      </c>
      <c r="AJ28" s="72">
        <f>'JUGEND-DOSB 2020'!G52*$BC$28</f>
        <v>57</v>
      </c>
      <c r="AK28" s="224">
        <f>'JUGEND-DOSB 2020'!H52*$BC$28</f>
        <v>77.899999999999991</v>
      </c>
      <c r="AL28" s="35">
        <f>'JUGEND-DOSB 2020'!I52*$BC$28</f>
        <v>62.699999999999996</v>
      </c>
      <c r="AM28" s="72">
        <f>'JUGEND-DOSB 2020'!J52*$BC$28</f>
        <v>49.4</v>
      </c>
      <c r="AN28" s="224">
        <f>'JUGEND-DOSB 2020'!K52*$BC$28</f>
        <v>68.399999999999991</v>
      </c>
      <c r="AO28" s="35">
        <f>'JUGEND-DOSB 2020'!L52*$BC$28</f>
        <v>55.099999999999994</v>
      </c>
      <c r="AP28" s="72">
        <f>'JUGEND-DOSB 2020'!M52*$BC$28</f>
        <v>42.75</v>
      </c>
      <c r="AQ28" s="224">
        <f>'JUGEND-DOSB 2020'!N52*$BC$28</f>
        <v>62.699999999999996</v>
      </c>
      <c r="AR28" s="35">
        <f>'JUGEND-DOSB 2020'!O52*$BC$28</f>
        <v>51.3</v>
      </c>
      <c r="AS28" s="72">
        <f>'JUGEND-DOSB 2020'!P52*$BC$28</f>
        <v>39.9</v>
      </c>
      <c r="AT28" s="224">
        <f>'JUGEND-DOSB 2020'!Q52*$BC$28</f>
        <v>58.9</v>
      </c>
      <c r="AU28" s="35">
        <f>'JUGEND-DOSB 2020'!R52*$BC$28</f>
        <v>48.449999999999996</v>
      </c>
      <c r="AV28" s="72">
        <f>'JUGEND-DOSB 2020'!S52*$BC$28</f>
        <v>38</v>
      </c>
      <c r="AW28" s="224">
        <f>'JUGEND-DOSB 2020'!T52*$BC$28</f>
        <v>56.05</v>
      </c>
      <c r="AX28" s="35">
        <f>'JUGEND-DOSB 2020'!U52*$BC$28</f>
        <v>46.55</v>
      </c>
      <c r="AY28" s="72">
        <f>'JUGEND-DOSB 2020'!V52*$BC$28</f>
        <v>36.1</v>
      </c>
      <c r="AZ28" s="182"/>
      <c r="BA28" s="188"/>
      <c r="BC28" s="153">
        <v>1.9</v>
      </c>
      <c r="BD28" s="146" t="s">
        <v>158</v>
      </c>
    </row>
    <row r="29" spans="1:73" ht="17.100000000000001" customHeight="1" thickBot="1" x14ac:dyDescent="0.25">
      <c r="A29" s="902"/>
      <c r="B29" s="158"/>
      <c r="C29" s="950"/>
      <c r="D29" s="951"/>
      <c r="E29" s="567" t="s">
        <v>21</v>
      </c>
      <c r="F29" s="211" t="s">
        <v>157</v>
      </c>
      <c r="G29" s="245"/>
      <c r="H29" s="246"/>
      <c r="I29" s="247"/>
      <c r="J29" s="258">
        <f>'JUGEND-DOSB 2020'!H22*$BC$29</f>
        <v>73.8</v>
      </c>
      <c r="K29" s="246">
        <f>'JUGEND-DOSB 2020'!I22*$BC$29</f>
        <v>64.8</v>
      </c>
      <c r="L29" s="247">
        <f>'JUGEND-DOSB 2020'!J22*$BC$29</f>
        <v>55.800000000000004</v>
      </c>
      <c r="M29" s="258">
        <f>'JUGEND-DOSB 2020'!K22*$BC$29</f>
        <v>66.600000000000009</v>
      </c>
      <c r="N29" s="246">
        <f>'JUGEND-DOSB 2020'!L22*$BC$29</f>
        <v>57.6</v>
      </c>
      <c r="O29" s="247">
        <f>'JUGEND-DOSB 2020'!M22*$BC$29</f>
        <v>48.6</v>
      </c>
      <c r="P29" s="258">
        <f>'JUGEND-DOSB 2020'!N22*$BC$29</f>
        <v>55.800000000000004</v>
      </c>
      <c r="Q29" s="246">
        <f>'JUGEND-DOSB 2020'!O22*$BC$29</f>
        <v>48.6</v>
      </c>
      <c r="R29" s="247">
        <f>'JUGEND-DOSB 2020'!P22*$BC$29</f>
        <v>42.300000000000004</v>
      </c>
      <c r="S29" s="258">
        <f>'JUGEND-DOSB 2020'!Q22*$BC$29</f>
        <v>48.6</v>
      </c>
      <c r="T29" s="246">
        <f>'JUGEND-DOSB 2020'!R22*$BC$29</f>
        <v>44.1</v>
      </c>
      <c r="U29" s="247">
        <f>'JUGEND-DOSB 2020'!S22*$BC$29</f>
        <v>38.700000000000003</v>
      </c>
      <c r="V29" s="258">
        <f>'JUGEND-DOSB 2020'!T22*$BC$29</f>
        <v>45</v>
      </c>
      <c r="W29" s="246">
        <f>'JUGEND-DOSB 2020'!U22*$BC$29</f>
        <v>40.5</v>
      </c>
      <c r="X29" s="247">
        <f>'JUGEND-DOSB 2020'!V22*$BC$29</f>
        <v>36</v>
      </c>
      <c r="Y29" s="186"/>
      <c r="Z29" s="187"/>
      <c r="AB29" s="902"/>
      <c r="AC29" s="158"/>
      <c r="AD29" s="950"/>
      <c r="AE29" s="951"/>
      <c r="AF29" s="107" t="s">
        <v>21</v>
      </c>
      <c r="AG29" s="211" t="s">
        <v>157</v>
      </c>
      <c r="AH29" s="245"/>
      <c r="AI29" s="246"/>
      <c r="AJ29" s="247"/>
      <c r="AK29" s="258">
        <f>'JUGEND-DOSB 2020'!H53*$BC$29</f>
        <v>68.400000000000006</v>
      </c>
      <c r="AL29" s="246">
        <f>'JUGEND-DOSB 2020'!I53*$BC$29</f>
        <v>59.4</v>
      </c>
      <c r="AM29" s="247">
        <f>'JUGEND-DOSB 2020'!J53*$BC$29</f>
        <v>50.4</v>
      </c>
      <c r="AN29" s="258">
        <f>'JUGEND-DOSB 2020'!K53*$BC$29</f>
        <v>63</v>
      </c>
      <c r="AO29" s="246">
        <f>'JUGEND-DOSB 2020'!L53*$BC$29</f>
        <v>54.9</v>
      </c>
      <c r="AP29" s="247">
        <f>'JUGEND-DOSB 2020'!M53*$BC$29</f>
        <v>46.800000000000004</v>
      </c>
      <c r="AQ29" s="258">
        <f>'JUGEND-DOSB 2020'!N53*$BC$29</f>
        <v>53.1</v>
      </c>
      <c r="AR29" s="246">
        <f>'JUGEND-DOSB 2020'!O53*$BC$29</f>
        <v>46.800000000000004</v>
      </c>
      <c r="AS29" s="247">
        <f>'JUGEND-DOSB 2020'!P53*$BC$29</f>
        <v>40.5</v>
      </c>
      <c r="AT29" s="258">
        <f>'JUGEND-DOSB 2020'!Q53*$BC$29</f>
        <v>43.2</v>
      </c>
      <c r="AU29" s="246">
        <f>'JUGEND-DOSB 2020'!R53*$BC$29</f>
        <v>38.700000000000003</v>
      </c>
      <c r="AV29" s="247">
        <f>'JUGEND-DOSB 2020'!S53*$BC$29</f>
        <v>34.200000000000003</v>
      </c>
      <c r="AW29" s="258">
        <f>'JUGEND-DOSB 2020'!T53*$BC$29</f>
        <v>39.6</v>
      </c>
      <c r="AX29" s="246">
        <f>'JUGEND-DOSB 2020'!U53*$BC$29</f>
        <v>35.1</v>
      </c>
      <c r="AY29" s="247">
        <f>'JUGEND-DOSB 2020'!V53*$BC$29</f>
        <v>30.6</v>
      </c>
      <c r="AZ29" s="186"/>
      <c r="BA29" s="187"/>
      <c r="BC29" s="153">
        <v>1.8</v>
      </c>
      <c r="BD29" s="146" t="s">
        <v>157</v>
      </c>
    </row>
    <row r="30" spans="1:73" ht="17.100000000000001" customHeight="1" x14ac:dyDescent="0.2">
      <c r="A30" s="902"/>
      <c r="B30" s="158"/>
      <c r="C30" s="1049">
        <v>4</v>
      </c>
      <c r="D30" s="795" t="s">
        <v>67</v>
      </c>
      <c r="E30" s="605" t="s">
        <v>16</v>
      </c>
      <c r="F30" s="162" t="s">
        <v>163</v>
      </c>
      <c r="G30" s="113">
        <f t="shared" ref="G30:L30" si="2">J30-0.2</f>
        <v>0.52</v>
      </c>
      <c r="H30" s="111">
        <f t="shared" si="2"/>
        <v>0.64000000000000012</v>
      </c>
      <c r="I30" s="112">
        <f t="shared" si="2"/>
        <v>0.76</v>
      </c>
      <c r="J30" s="113">
        <f t="shared" si="2"/>
        <v>0.72</v>
      </c>
      <c r="K30" s="111">
        <f t="shared" si="2"/>
        <v>0.84000000000000008</v>
      </c>
      <c r="L30" s="112">
        <f t="shared" si="2"/>
        <v>0.96</v>
      </c>
      <c r="M30" s="113">
        <f>'JUGEND-DOSB 2020'!K26*$BC$30</f>
        <v>0.91999999999999993</v>
      </c>
      <c r="N30" s="111">
        <f>'JUGEND-DOSB 2020'!L26*$BC$30</f>
        <v>1.04</v>
      </c>
      <c r="O30" s="112">
        <f>'JUGEND-DOSB 2020'!M26*$BC$30</f>
        <v>1.1599999999999999</v>
      </c>
      <c r="P30" s="113">
        <f>'JUGEND-DOSB 2020'!N26*$BC$30</f>
        <v>1.1199999999999999</v>
      </c>
      <c r="Q30" s="111">
        <f>'JUGEND-DOSB 2020'!O26*$BC$30</f>
        <v>1.2400000000000002</v>
      </c>
      <c r="R30" s="112">
        <f>'JUGEND-DOSB 2020'!P26*$BC$30</f>
        <v>1.36</v>
      </c>
      <c r="S30" s="113">
        <f>'JUGEND-DOSB 2020'!Q26*$BC$30</f>
        <v>1.2800000000000002</v>
      </c>
      <c r="T30" s="111">
        <f>'JUGEND-DOSB 2020'!R26*$BC$30</f>
        <v>1.4000000000000001</v>
      </c>
      <c r="U30" s="112">
        <f>'JUGEND-DOSB 2020'!S26*$BC$30</f>
        <v>1.52</v>
      </c>
      <c r="V30" s="113">
        <f>'JUGEND-DOSB 2020'!T26*$BC$30</f>
        <v>1.36</v>
      </c>
      <c r="W30" s="111">
        <f>'JUGEND-DOSB 2020'!U26*$BC$30</f>
        <v>1.4800000000000002</v>
      </c>
      <c r="X30" s="112">
        <f>'JUGEND-DOSB 2020'!V26*$BC$30</f>
        <v>1.6</v>
      </c>
      <c r="Y30" s="182" t="s">
        <v>54</v>
      </c>
      <c r="Z30" s="188"/>
      <c r="AB30" s="902"/>
      <c r="AC30" s="158"/>
      <c r="AD30" s="1049">
        <v>4</v>
      </c>
      <c r="AE30" s="795" t="s">
        <v>67</v>
      </c>
      <c r="AF30" s="603" t="s">
        <v>16</v>
      </c>
      <c r="AG30" s="162" t="s">
        <v>163</v>
      </c>
      <c r="AH30" s="113">
        <f t="shared" ref="AH30:AM30" si="3">AK30-0.2</f>
        <v>0.64000000000000012</v>
      </c>
      <c r="AI30" s="111">
        <f t="shared" si="3"/>
        <v>0.76</v>
      </c>
      <c r="AJ30" s="112">
        <f t="shared" si="3"/>
        <v>0.88000000000000034</v>
      </c>
      <c r="AK30" s="113">
        <f t="shared" si="3"/>
        <v>0.84000000000000008</v>
      </c>
      <c r="AL30" s="111">
        <f t="shared" si="3"/>
        <v>0.96</v>
      </c>
      <c r="AM30" s="112">
        <f t="shared" si="3"/>
        <v>1.0800000000000003</v>
      </c>
      <c r="AN30" s="112">
        <f>'JUGEND-DOSB 2020'!K57*$BC$30</f>
        <v>1.04</v>
      </c>
      <c r="AO30" s="111">
        <f>'JUGEND-DOSB 2020'!L57*$BC$30</f>
        <v>1.1599999999999999</v>
      </c>
      <c r="AP30" s="112">
        <f>'JUGEND-DOSB 2020'!M57*$BC$30</f>
        <v>1.2800000000000002</v>
      </c>
      <c r="AQ30" s="113">
        <f>'JUGEND-DOSB 2020'!N57*$BC$30</f>
        <v>1.2800000000000002</v>
      </c>
      <c r="AR30" s="111">
        <f>'JUGEND-DOSB 2020'!O57*$BC$30</f>
        <v>1.4000000000000001</v>
      </c>
      <c r="AS30" s="112">
        <f>'JUGEND-DOSB 2020'!P57*$BC$30</f>
        <v>1.52</v>
      </c>
      <c r="AT30" s="113">
        <f>'JUGEND-DOSB 2020'!Q57*$BC$30</f>
        <v>1.52</v>
      </c>
      <c r="AU30" s="111">
        <f>'JUGEND-DOSB 2020'!R57*$BC$30</f>
        <v>1.64</v>
      </c>
      <c r="AV30" s="112">
        <f>'JUGEND-DOSB 2020'!S57*$BC$30</f>
        <v>1.7600000000000002</v>
      </c>
      <c r="AW30" s="113">
        <f>'JUGEND-DOSB 2020'!T57*$BC$30</f>
        <v>1.72</v>
      </c>
      <c r="AX30" s="111">
        <f>'JUGEND-DOSB 2020'!U57*$BC$30</f>
        <v>1.8399999999999999</v>
      </c>
      <c r="AY30" s="112">
        <f>'JUGEND-DOSB 2020'!V57*$BC$30</f>
        <v>1.9600000000000002</v>
      </c>
      <c r="AZ30" s="182"/>
      <c r="BA30" s="188"/>
      <c r="BC30" s="153">
        <v>0.4</v>
      </c>
      <c r="BD30" s="146" t="s">
        <v>163</v>
      </c>
    </row>
    <row r="31" spans="1:73" ht="17.100000000000001" customHeight="1" x14ac:dyDescent="0.2">
      <c r="A31" s="902"/>
      <c r="B31" s="158"/>
      <c r="C31" s="1050"/>
      <c r="D31" s="796"/>
      <c r="E31" s="798" t="s">
        <v>17</v>
      </c>
      <c r="F31" s="793" t="s">
        <v>159</v>
      </c>
      <c r="G31" s="782" t="s">
        <v>424</v>
      </c>
      <c r="H31" s="783"/>
      <c r="I31" s="783"/>
      <c r="J31" s="783"/>
      <c r="K31" s="783"/>
      <c r="L31" s="783"/>
      <c r="M31" s="783"/>
      <c r="N31" s="783"/>
      <c r="O31" s="784"/>
      <c r="P31" s="782" t="s">
        <v>425</v>
      </c>
      <c r="Q31" s="783"/>
      <c r="R31" s="783"/>
      <c r="S31" s="783"/>
      <c r="T31" s="783"/>
      <c r="U31" s="783"/>
      <c r="V31" s="783"/>
      <c r="W31" s="783"/>
      <c r="X31" s="784"/>
      <c r="Y31" s="182"/>
      <c r="Z31" s="188"/>
      <c r="AB31" s="902"/>
      <c r="AC31" s="158"/>
      <c r="AD31" s="1050"/>
      <c r="AE31" s="796"/>
      <c r="AF31" s="798" t="s">
        <v>17</v>
      </c>
      <c r="AG31" s="793" t="s">
        <v>159</v>
      </c>
      <c r="AH31" s="782" t="s">
        <v>424</v>
      </c>
      <c r="AI31" s="783"/>
      <c r="AJ31" s="783"/>
      <c r="AK31" s="783"/>
      <c r="AL31" s="783"/>
      <c r="AM31" s="783"/>
      <c r="AN31" s="783"/>
      <c r="AO31" s="783"/>
      <c r="AP31" s="784"/>
      <c r="AQ31" s="782" t="s">
        <v>425</v>
      </c>
      <c r="AR31" s="783"/>
      <c r="AS31" s="783"/>
      <c r="AT31" s="783"/>
      <c r="AU31" s="783"/>
      <c r="AV31" s="783"/>
      <c r="AW31" s="783"/>
      <c r="AX31" s="783"/>
      <c r="AY31" s="784"/>
      <c r="AZ31" s="182"/>
      <c r="BA31" s="188"/>
      <c r="BD31" s="148"/>
    </row>
    <row r="32" spans="1:73" ht="17.100000000000001" customHeight="1" x14ac:dyDescent="0.2">
      <c r="A32" s="902"/>
      <c r="B32" s="158"/>
      <c r="C32" s="1050"/>
      <c r="D32" s="796"/>
      <c r="E32" s="970"/>
      <c r="F32" s="794"/>
      <c r="G32" s="42">
        <v>10</v>
      </c>
      <c r="H32" s="43">
        <v>15</v>
      </c>
      <c r="I32" s="135">
        <v>20</v>
      </c>
      <c r="J32" s="42">
        <v>10</v>
      </c>
      <c r="K32" s="43">
        <v>15</v>
      </c>
      <c r="L32" s="135">
        <v>20</v>
      </c>
      <c r="M32" s="42">
        <v>10</v>
      </c>
      <c r="N32" s="43">
        <v>15</v>
      </c>
      <c r="O32" s="135">
        <v>20</v>
      </c>
      <c r="P32" s="42">
        <v>10</v>
      </c>
      <c r="Q32" s="43">
        <v>15</v>
      </c>
      <c r="R32" s="135">
        <v>20</v>
      </c>
      <c r="S32" s="42">
        <v>10</v>
      </c>
      <c r="T32" s="43">
        <v>15</v>
      </c>
      <c r="U32" s="135">
        <v>20</v>
      </c>
      <c r="V32" s="42">
        <v>10</v>
      </c>
      <c r="W32" s="43">
        <v>15</v>
      </c>
      <c r="X32" s="135">
        <v>20</v>
      </c>
      <c r="Y32" s="182"/>
      <c r="Z32" s="188"/>
      <c r="AB32" s="902"/>
      <c r="AC32" s="158"/>
      <c r="AD32" s="1050"/>
      <c r="AE32" s="796"/>
      <c r="AF32" s="970"/>
      <c r="AG32" s="794"/>
      <c r="AH32" s="42">
        <v>10</v>
      </c>
      <c r="AI32" s="43">
        <v>15</v>
      </c>
      <c r="AJ32" s="135">
        <v>20</v>
      </c>
      <c r="AK32" s="42">
        <v>10</v>
      </c>
      <c r="AL32" s="43">
        <v>15</v>
      </c>
      <c r="AM32" s="135">
        <v>20</v>
      </c>
      <c r="AN32" s="42">
        <v>10</v>
      </c>
      <c r="AO32" s="43">
        <v>15</v>
      </c>
      <c r="AP32" s="135">
        <v>20</v>
      </c>
      <c r="AQ32" s="42">
        <v>10</v>
      </c>
      <c r="AR32" s="43">
        <v>15</v>
      </c>
      <c r="AS32" s="135">
        <v>20</v>
      </c>
      <c r="AT32" s="42">
        <v>10</v>
      </c>
      <c r="AU32" s="43">
        <v>15</v>
      </c>
      <c r="AV32" s="135">
        <v>20</v>
      </c>
      <c r="AW32" s="42">
        <v>10</v>
      </c>
      <c r="AX32" s="43">
        <v>15</v>
      </c>
      <c r="AY32" s="135">
        <v>20</v>
      </c>
      <c r="AZ32" s="182"/>
      <c r="BA32" s="188"/>
      <c r="BD32" s="148"/>
    </row>
    <row r="33" spans="1:56" ht="17.100000000000001" customHeight="1" thickBot="1" x14ac:dyDescent="0.25">
      <c r="A33" s="902"/>
      <c r="B33" s="158"/>
      <c r="C33" s="1051"/>
      <c r="D33" s="951"/>
      <c r="E33" s="528" t="s">
        <v>21</v>
      </c>
      <c r="F33" s="16" t="s">
        <v>432</v>
      </c>
      <c r="G33" s="563" t="s">
        <v>433</v>
      </c>
      <c r="H33" s="199" t="s">
        <v>434</v>
      </c>
      <c r="I33" s="200" t="s">
        <v>435</v>
      </c>
      <c r="J33" s="563" t="s">
        <v>433</v>
      </c>
      <c r="K33" s="199" t="s">
        <v>434</v>
      </c>
      <c r="L33" s="200" t="s">
        <v>435</v>
      </c>
      <c r="M33" s="563" t="s">
        <v>433</v>
      </c>
      <c r="N33" s="199" t="s">
        <v>434</v>
      </c>
      <c r="O33" s="200" t="s">
        <v>435</v>
      </c>
      <c r="P33" s="563" t="s">
        <v>433</v>
      </c>
      <c r="Q33" s="199" t="s">
        <v>434</v>
      </c>
      <c r="R33" s="200" t="s">
        <v>435</v>
      </c>
      <c r="S33" s="563" t="s">
        <v>433</v>
      </c>
      <c r="T33" s="199" t="s">
        <v>434</v>
      </c>
      <c r="U33" s="200" t="s">
        <v>435</v>
      </c>
      <c r="V33" s="563" t="s">
        <v>433</v>
      </c>
      <c r="W33" s="199" t="s">
        <v>434</v>
      </c>
      <c r="X33" s="200" t="s">
        <v>435</v>
      </c>
      <c r="Y33" s="182"/>
      <c r="Z33" s="188"/>
      <c r="AB33" s="902"/>
      <c r="AC33" s="158"/>
      <c r="AD33" s="1051"/>
      <c r="AE33" s="951"/>
      <c r="AF33" s="528" t="s">
        <v>21</v>
      </c>
      <c r="AG33" s="16" t="s">
        <v>432</v>
      </c>
      <c r="AH33" s="563" t="s">
        <v>433</v>
      </c>
      <c r="AI33" s="199" t="s">
        <v>434</v>
      </c>
      <c r="AJ33" s="200" t="s">
        <v>435</v>
      </c>
      <c r="AK33" s="563" t="s">
        <v>433</v>
      </c>
      <c r="AL33" s="199" t="s">
        <v>434</v>
      </c>
      <c r="AM33" s="200" t="s">
        <v>435</v>
      </c>
      <c r="AN33" s="563" t="s">
        <v>433</v>
      </c>
      <c r="AO33" s="199" t="s">
        <v>434</v>
      </c>
      <c r="AP33" s="200" t="s">
        <v>435</v>
      </c>
      <c r="AQ33" s="563" t="s">
        <v>433</v>
      </c>
      <c r="AR33" s="199" t="s">
        <v>434</v>
      </c>
      <c r="AS33" s="200" t="s">
        <v>435</v>
      </c>
      <c r="AT33" s="563" t="s">
        <v>433</v>
      </c>
      <c r="AU33" s="199" t="s">
        <v>434</v>
      </c>
      <c r="AV33" s="200" t="s">
        <v>435</v>
      </c>
      <c r="AW33" s="563" t="s">
        <v>433</v>
      </c>
      <c r="AX33" s="199" t="s">
        <v>434</v>
      </c>
      <c r="AY33" s="200" t="s">
        <v>435</v>
      </c>
      <c r="AZ33" s="182"/>
      <c r="BA33" s="188"/>
      <c r="BD33" s="148"/>
    </row>
    <row r="34" spans="1:56" s="533" customFormat="1" ht="19.5" customHeight="1" thickBot="1" x14ac:dyDescent="0.3">
      <c r="A34" s="853" t="s">
        <v>495</v>
      </c>
      <c r="B34" s="158"/>
      <c r="C34" s="905" t="s">
        <v>51</v>
      </c>
      <c r="D34" s="906"/>
      <c r="E34" s="907"/>
      <c r="F34" s="907"/>
      <c r="G34" s="907" t="s">
        <v>616</v>
      </c>
      <c r="H34" s="907"/>
      <c r="I34" s="907"/>
      <c r="J34" s="907"/>
      <c r="K34" s="907"/>
      <c r="L34" s="907"/>
      <c r="M34" s="907"/>
      <c r="N34" s="907"/>
      <c r="O34" s="907"/>
      <c r="P34" s="907"/>
      <c r="Q34" s="907"/>
      <c r="R34" s="1041" t="s">
        <v>52</v>
      </c>
      <c r="S34" s="1041"/>
      <c r="T34" s="1041"/>
      <c r="U34" s="1041"/>
      <c r="V34" s="1041"/>
      <c r="W34" s="1041"/>
      <c r="X34" s="1041"/>
      <c r="Y34" s="802" t="s">
        <v>53</v>
      </c>
      <c r="Z34" s="803"/>
      <c r="AB34" s="853" t="s">
        <v>495</v>
      </c>
      <c r="AC34" s="158"/>
      <c r="AD34" s="905" t="s">
        <v>51</v>
      </c>
      <c r="AE34" s="906"/>
      <c r="AF34" s="907"/>
      <c r="AG34" s="907"/>
      <c r="AH34" s="907" t="s">
        <v>616</v>
      </c>
      <c r="AI34" s="907"/>
      <c r="AJ34" s="907"/>
      <c r="AK34" s="907"/>
      <c r="AL34" s="907"/>
      <c r="AM34" s="907"/>
      <c r="AN34" s="907"/>
      <c r="AO34" s="907"/>
      <c r="AP34" s="907"/>
      <c r="AQ34" s="907"/>
      <c r="AR34" s="907"/>
      <c r="AS34" s="1041" t="s">
        <v>52</v>
      </c>
      <c r="AT34" s="1041"/>
      <c r="AU34" s="1041"/>
      <c r="AV34" s="1041"/>
      <c r="AW34" s="1041"/>
      <c r="AX34" s="1041"/>
      <c r="AY34" s="1041"/>
      <c r="AZ34" s="802" t="s">
        <v>53</v>
      </c>
      <c r="BA34" s="803"/>
      <c r="BC34" s="553"/>
      <c r="BD34" s="147"/>
    </row>
    <row r="35" spans="1:56" ht="15.75" thickBot="1" x14ac:dyDescent="0.25">
      <c r="A35" s="853"/>
      <c r="B35" s="158"/>
      <c r="C35" s="914" t="s">
        <v>585</v>
      </c>
      <c r="D35" s="915"/>
      <c r="E35" s="915"/>
      <c r="F35" s="915"/>
      <c r="G35" s="915"/>
      <c r="H35" s="915"/>
      <c r="I35" s="916"/>
      <c r="J35" s="1032" t="s">
        <v>68</v>
      </c>
      <c r="K35" s="1033"/>
      <c r="L35" s="1033"/>
      <c r="M35" s="1033"/>
      <c r="N35" s="1033"/>
      <c r="O35" s="1033"/>
      <c r="P35" s="1033"/>
      <c r="Q35" s="1034"/>
      <c r="R35" s="1035" t="s">
        <v>69</v>
      </c>
      <c r="S35" s="1036"/>
      <c r="T35" s="1036"/>
      <c r="U35" s="1036"/>
      <c r="V35" s="1036"/>
      <c r="W35" s="1036"/>
      <c r="X35" s="1037"/>
      <c r="Y35" s="75" t="s">
        <v>70</v>
      </c>
      <c r="Z35" s="76"/>
      <c r="AA35" s="379"/>
      <c r="AB35" s="853"/>
      <c r="AC35" s="158"/>
      <c r="AD35" s="914" t="s">
        <v>585</v>
      </c>
      <c r="AE35" s="915"/>
      <c r="AF35" s="915"/>
      <c r="AG35" s="915"/>
      <c r="AH35" s="915"/>
      <c r="AI35" s="915"/>
      <c r="AJ35" s="916"/>
      <c r="AK35" s="1032" t="s">
        <v>68</v>
      </c>
      <c r="AL35" s="1033"/>
      <c r="AM35" s="1033"/>
      <c r="AN35" s="1033"/>
      <c r="AO35" s="1033"/>
      <c r="AP35" s="1033"/>
      <c r="AQ35" s="1033"/>
      <c r="AR35" s="1034"/>
      <c r="AS35" s="1035" t="s">
        <v>69</v>
      </c>
      <c r="AT35" s="1036"/>
      <c r="AU35" s="1036"/>
      <c r="AV35" s="1036"/>
      <c r="AW35" s="1036"/>
      <c r="AX35" s="1036"/>
      <c r="AY35" s="1037"/>
      <c r="AZ35" s="75" t="s">
        <v>70</v>
      </c>
      <c r="BA35" s="76"/>
      <c r="BB35" s="379"/>
    </row>
    <row r="36" spans="1:56" ht="15" customHeight="1" thickBot="1" x14ac:dyDescent="0.3">
      <c r="A36" s="853"/>
      <c r="B36" s="533"/>
      <c r="C36" s="909" t="s">
        <v>71</v>
      </c>
      <c r="D36" s="910"/>
      <c r="E36" s="910"/>
      <c r="F36" s="910"/>
      <c r="G36" s="910"/>
      <c r="H36" s="910"/>
      <c r="I36" s="534"/>
      <c r="J36" s="1038"/>
      <c r="K36" s="1039"/>
      <c r="L36" s="1039"/>
      <c r="M36" s="1039"/>
      <c r="N36" s="1039"/>
      <c r="O36" s="1039"/>
      <c r="P36" s="1039"/>
      <c r="Q36" s="1040"/>
      <c r="R36" s="1009" t="s">
        <v>72</v>
      </c>
      <c r="S36" s="1010"/>
      <c r="T36" s="1011"/>
      <c r="U36" s="1011"/>
      <c r="V36" s="1011"/>
      <c r="W36" s="1011"/>
      <c r="X36" s="1012"/>
      <c r="Y36" s="75" t="s">
        <v>73</v>
      </c>
      <c r="Z36" s="78" t="s">
        <v>54</v>
      </c>
      <c r="AA36" s="379"/>
      <c r="AB36" s="853"/>
      <c r="AC36" s="533"/>
      <c r="AD36" s="909" t="s">
        <v>71</v>
      </c>
      <c r="AE36" s="910"/>
      <c r="AF36" s="910"/>
      <c r="AG36" s="910"/>
      <c r="AH36" s="910"/>
      <c r="AI36" s="910"/>
      <c r="AJ36" s="534"/>
      <c r="AK36" s="1038"/>
      <c r="AL36" s="1039"/>
      <c r="AM36" s="1039"/>
      <c r="AN36" s="1039"/>
      <c r="AO36" s="1039"/>
      <c r="AP36" s="1039"/>
      <c r="AQ36" s="1039"/>
      <c r="AR36" s="1040"/>
      <c r="AS36" s="1009" t="s">
        <v>72</v>
      </c>
      <c r="AT36" s="1010"/>
      <c r="AU36" s="1011"/>
      <c r="AV36" s="1011"/>
      <c r="AW36" s="1011"/>
      <c r="AX36" s="1011"/>
      <c r="AY36" s="1012"/>
      <c r="AZ36" s="75" t="s">
        <v>73</v>
      </c>
      <c r="BA36" s="78" t="s">
        <v>54</v>
      </c>
      <c r="BB36" s="379"/>
    </row>
    <row r="37" spans="1:56" ht="15" customHeight="1" thickBot="1" x14ac:dyDescent="0.25">
      <c r="A37" s="853"/>
      <c r="B37" s="158"/>
      <c r="C37" s="909" t="s">
        <v>74</v>
      </c>
      <c r="D37" s="910"/>
      <c r="E37" s="910"/>
      <c r="F37" s="910"/>
      <c r="G37" s="910"/>
      <c r="H37" s="910"/>
      <c r="I37" s="534"/>
      <c r="J37" s="1042"/>
      <c r="K37" s="1043"/>
      <c r="L37" s="1043"/>
      <c r="M37" s="1043"/>
      <c r="N37" s="1043"/>
      <c r="O37" s="1043"/>
      <c r="P37" s="1043"/>
      <c r="Q37" s="1044"/>
      <c r="R37" s="1009" t="s">
        <v>75</v>
      </c>
      <c r="S37" s="1010"/>
      <c r="T37" s="1011"/>
      <c r="U37" s="1011"/>
      <c r="V37" s="1011"/>
      <c r="W37" s="1011"/>
      <c r="X37" s="1012"/>
      <c r="Y37" s="75" t="s">
        <v>76</v>
      </c>
      <c r="Z37" s="76"/>
      <c r="AA37" s="379"/>
      <c r="AB37" s="853"/>
      <c r="AC37" s="158"/>
      <c r="AD37" s="909" t="s">
        <v>74</v>
      </c>
      <c r="AE37" s="910"/>
      <c r="AF37" s="910"/>
      <c r="AG37" s="910"/>
      <c r="AH37" s="910"/>
      <c r="AI37" s="910"/>
      <c r="AJ37" s="534"/>
      <c r="AK37" s="1042"/>
      <c r="AL37" s="1043"/>
      <c r="AM37" s="1043"/>
      <c r="AN37" s="1043"/>
      <c r="AO37" s="1043"/>
      <c r="AP37" s="1043"/>
      <c r="AQ37" s="1043"/>
      <c r="AR37" s="1044"/>
      <c r="AS37" s="1009" t="s">
        <v>75</v>
      </c>
      <c r="AT37" s="1010"/>
      <c r="AU37" s="1011"/>
      <c r="AV37" s="1011"/>
      <c r="AW37" s="1011"/>
      <c r="AX37" s="1011"/>
      <c r="AY37" s="1012"/>
      <c r="AZ37" s="75" t="s">
        <v>76</v>
      </c>
      <c r="BA37" s="76"/>
      <c r="BB37" s="379"/>
    </row>
    <row r="38" spans="1:56" ht="15.75" thickBot="1" x14ac:dyDescent="0.25">
      <c r="A38" s="853"/>
      <c r="B38" s="158"/>
      <c r="C38" s="939" t="s">
        <v>518</v>
      </c>
      <c r="D38" s="910"/>
      <c r="E38" s="910"/>
      <c r="F38" s="910"/>
      <c r="G38" s="910"/>
      <c r="H38" s="910"/>
      <c r="I38" s="534"/>
      <c r="J38" s="1045"/>
      <c r="K38" s="1021"/>
      <c r="L38" s="1021"/>
      <c r="M38" s="1021"/>
      <c r="N38" s="1021"/>
      <c r="O38" s="1021"/>
      <c r="P38" s="1021"/>
      <c r="Q38" s="1046"/>
      <c r="R38" s="1009" t="s">
        <v>77</v>
      </c>
      <c r="S38" s="1010"/>
      <c r="T38" s="1011"/>
      <c r="U38" s="1011"/>
      <c r="V38" s="1011"/>
      <c r="W38" s="1011"/>
      <c r="X38" s="1012"/>
      <c r="Y38" s="75" t="s">
        <v>78</v>
      </c>
      <c r="Z38" s="76"/>
      <c r="AA38" s="379"/>
      <c r="AB38" s="853"/>
      <c r="AC38" s="158"/>
      <c r="AD38" s="909" t="s">
        <v>518</v>
      </c>
      <c r="AE38" s="910"/>
      <c r="AF38" s="910"/>
      <c r="AG38" s="910"/>
      <c r="AH38" s="910"/>
      <c r="AI38" s="910"/>
      <c r="AJ38" s="534"/>
      <c r="AK38" s="1045"/>
      <c r="AL38" s="1021"/>
      <c r="AM38" s="1021"/>
      <c r="AN38" s="1021"/>
      <c r="AO38" s="1021"/>
      <c r="AP38" s="1021"/>
      <c r="AQ38" s="1021"/>
      <c r="AR38" s="1046"/>
      <c r="AS38" s="1009" t="s">
        <v>77</v>
      </c>
      <c r="AT38" s="1010"/>
      <c r="AU38" s="1011"/>
      <c r="AV38" s="1011"/>
      <c r="AW38" s="1011"/>
      <c r="AX38" s="1011"/>
      <c r="AY38" s="1012"/>
      <c r="AZ38" s="75" t="s">
        <v>78</v>
      </c>
      <c r="BA38" s="76"/>
      <c r="BB38" s="379"/>
    </row>
    <row r="39" spans="1:56" ht="15.75" thickBot="1" x14ac:dyDescent="0.25">
      <c r="A39" s="853"/>
      <c r="B39" s="158"/>
      <c r="C39" s="939" t="s">
        <v>586</v>
      </c>
      <c r="D39" s="910"/>
      <c r="E39" s="910"/>
      <c r="F39" s="910"/>
      <c r="G39" s="910"/>
      <c r="H39" s="910"/>
      <c r="I39" s="534"/>
      <c r="J39" s="80"/>
      <c r="K39" s="80"/>
      <c r="L39" s="80"/>
      <c r="M39" s="80"/>
      <c r="N39" s="80"/>
      <c r="O39" s="80"/>
      <c r="P39" s="80"/>
      <c r="Q39" s="80"/>
      <c r="R39" s="1013" t="s">
        <v>79</v>
      </c>
      <c r="S39" s="1014"/>
      <c r="T39" s="1047"/>
      <c r="U39" s="1047"/>
      <c r="V39" s="1047"/>
      <c r="W39" s="1047"/>
      <c r="X39" s="1048"/>
      <c r="Y39" s="81"/>
      <c r="Z39" s="83"/>
      <c r="AA39" s="379"/>
      <c r="AB39" s="853"/>
      <c r="AC39" s="158"/>
      <c r="AD39" s="939" t="s">
        <v>586</v>
      </c>
      <c r="AE39" s="910"/>
      <c r="AF39" s="910"/>
      <c r="AG39" s="910"/>
      <c r="AH39" s="910"/>
      <c r="AI39" s="910"/>
      <c r="AJ39" s="534"/>
      <c r="AK39" s="80"/>
      <c r="AL39" s="80"/>
      <c r="AM39" s="80"/>
      <c r="AN39" s="80"/>
      <c r="AO39" s="80"/>
      <c r="AP39" s="80"/>
      <c r="AQ39" s="80"/>
      <c r="AR39" s="80"/>
      <c r="AS39" s="1013" t="s">
        <v>79</v>
      </c>
      <c r="AT39" s="1014"/>
      <c r="AU39" s="1047"/>
      <c r="AV39" s="1047"/>
      <c r="AW39" s="1047"/>
      <c r="AX39" s="1047"/>
      <c r="AY39" s="1048"/>
      <c r="AZ39" s="81"/>
      <c r="BA39" s="83"/>
      <c r="BB39" s="379"/>
    </row>
    <row r="40" spans="1:56" ht="15" x14ac:dyDescent="0.2">
      <c r="A40" s="904">
        <v>29</v>
      </c>
      <c r="B40" s="158"/>
      <c r="C40" s="939" t="s">
        <v>587</v>
      </c>
      <c r="D40" s="910"/>
      <c r="E40" s="910"/>
      <c r="F40" s="910"/>
      <c r="G40" s="910"/>
      <c r="H40" s="910"/>
      <c r="I40" s="534"/>
      <c r="M40" s="555" t="s">
        <v>54</v>
      </c>
      <c r="U40" s="379"/>
      <c r="W40" s="1062" t="s">
        <v>635</v>
      </c>
      <c r="X40" s="1062"/>
      <c r="Y40" s="1062"/>
      <c r="Z40" s="1062"/>
      <c r="AB40" s="904">
        <f>A40+1</f>
        <v>30</v>
      </c>
      <c r="AC40" s="158"/>
      <c r="AD40" s="939" t="s">
        <v>587</v>
      </c>
      <c r="AE40" s="910"/>
      <c r="AF40" s="910"/>
      <c r="AG40" s="910"/>
      <c r="AH40" s="910"/>
      <c r="AI40" s="910"/>
      <c r="AJ40" s="534"/>
      <c r="AV40" s="379"/>
      <c r="AX40" s="781" t="s">
        <v>672</v>
      </c>
      <c r="AY40" s="781"/>
      <c r="AZ40" s="781"/>
      <c r="BA40" s="781"/>
    </row>
    <row r="41" spans="1:56" ht="13.5" thickBot="1" x14ac:dyDescent="0.25">
      <c r="A41" s="904"/>
      <c r="B41" s="158"/>
      <c r="C41" s="1015" t="s">
        <v>80</v>
      </c>
      <c r="D41" s="1016"/>
      <c r="E41" s="1016"/>
      <c r="F41" s="1016"/>
      <c r="G41" s="1016"/>
      <c r="H41" s="1016"/>
      <c r="I41" s="1017"/>
      <c r="U41" s="555" t="s">
        <v>54</v>
      </c>
      <c r="W41" s="1062"/>
      <c r="X41" s="1062"/>
      <c r="Y41" s="1062"/>
      <c r="Z41" s="1062"/>
      <c r="AB41" s="904"/>
      <c r="AC41" s="158"/>
      <c r="AD41" s="1015" t="s">
        <v>80</v>
      </c>
      <c r="AE41" s="1016"/>
      <c r="AF41" s="1016"/>
      <c r="AG41" s="1016"/>
      <c r="AH41" s="1016"/>
      <c r="AI41" s="1016"/>
      <c r="AJ41" s="1017"/>
      <c r="AX41" s="781"/>
      <c r="AY41" s="781"/>
      <c r="AZ41" s="781"/>
      <c r="BA41" s="781"/>
    </row>
    <row r="43" spans="1:56" ht="13.5" thickBot="1" x14ac:dyDescent="0.25"/>
    <row r="44" spans="1:56" ht="18" customHeight="1" x14ac:dyDescent="0.25">
      <c r="A44" s="930" t="s">
        <v>496</v>
      </c>
      <c r="B44" s="158"/>
      <c r="C44" s="1002" t="s">
        <v>584</v>
      </c>
      <c r="D44" s="1003"/>
      <c r="E44" s="1003"/>
      <c r="F44" s="1003"/>
      <c r="G44" s="1003"/>
      <c r="H44" s="1003"/>
      <c r="I44" s="1003"/>
      <c r="J44" s="1003"/>
      <c r="K44" s="1003"/>
      <c r="L44" s="1004"/>
      <c r="M44" s="1005" t="s">
        <v>137</v>
      </c>
      <c r="N44" s="1005"/>
      <c r="O44" s="1005"/>
      <c r="P44" s="1005"/>
      <c r="Q44" s="1005"/>
      <c r="R44" s="1005"/>
      <c r="S44" s="1005"/>
      <c r="T44" s="1005"/>
      <c r="U44" s="1005"/>
      <c r="V44" s="1005"/>
      <c r="W44" s="1005"/>
      <c r="X44" s="1005"/>
      <c r="Y44" s="1005"/>
      <c r="Z44" s="546" t="s">
        <v>749</v>
      </c>
      <c r="AB44" s="930" t="s">
        <v>496</v>
      </c>
      <c r="AC44" s="158"/>
      <c r="AD44" s="1002" t="s">
        <v>584</v>
      </c>
      <c r="AE44" s="1003"/>
      <c r="AF44" s="1003"/>
      <c r="AG44" s="1003"/>
      <c r="AH44" s="1003"/>
      <c r="AI44" s="1003"/>
      <c r="AJ44" s="1003"/>
      <c r="AK44" s="1003"/>
      <c r="AL44" s="1003"/>
      <c r="AM44" s="1004"/>
      <c r="AN44" s="1005" t="s">
        <v>143</v>
      </c>
      <c r="AO44" s="1005"/>
      <c r="AP44" s="1005"/>
      <c r="AQ44" s="1005"/>
      <c r="AR44" s="1005"/>
      <c r="AS44" s="1005"/>
      <c r="AT44" s="1005"/>
      <c r="AU44" s="1005"/>
      <c r="AV44" s="1005"/>
      <c r="AW44" s="1005"/>
      <c r="AX44" s="1005"/>
      <c r="AY44" s="1005"/>
      <c r="AZ44" s="1005"/>
      <c r="BA44" s="546" t="s">
        <v>749</v>
      </c>
    </row>
    <row r="45" spans="1:56" x14ac:dyDescent="0.2">
      <c r="A45" s="931"/>
      <c r="B45" s="158"/>
      <c r="C45" s="856" t="s">
        <v>1</v>
      </c>
      <c r="D45" s="857"/>
      <c r="E45" s="857"/>
      <c r="F45" s="857"/>
      <c r="G45" s="857"/>
      <c r="H45" s="857"/>
      <c r="I45" s="857"/>
      <c r="J45" s="857"/>
      <c r="K45" s="857"/>
      <c r="L45" s="858"/>
      <c r="M45" s="893" t="s">
        <v>2</v>
      </c>
      <c r="N45" s="893"/>
      <c r="O45" s="893"/>
      <c r="P45" s="893"/>
      <c r="Q45" s="893"/>
      <c r="R45" s="893"/>
      <c r="S45" s="893"/>
      <c r="T45" s="893"/>
      <c r="U45" s="893"/>
      <c r="V45" s="893"/>
      <c r="W45" s="893"/>
      <c r="X45" s="893"/>
      <c r="Y45" s="893" t="s">
        <v>55</v>
      </c>
      <c r="Z45" s="894"/>
      <c r="AB45" s="931"/>
      <c r="AC45" s="158"/>
      <c r="AD45" s="856" t="s">
        <v>1</v>
      </c>
      <c r="AE45" s="857"/>
      <c r="AF45" s="857"/>
      <c r="AG45" s="857"/>
      <c r="AH45" s="857"/>
      <c r="AI45" s="857"/>
      <c r="AJ45" s="857"/>
      <c r="AK45" s="857"/>
      <c r="AL45" s="857"/>
      <c r="AM45" s="858"/>
      <c r="AN45" s="893" t="s">
        <v>2</v>
      </c>
      <c r="AO45" s="893"/>
      <c r="AP45" s="893"/>
      <c r="AQ45" s="893"/>
      <c r="AR45" s="893"/>
      <c r="AS45" s="893"/>
      <c r="AT45" s="893"/>
      <c r="AU45" s="893"/>
      <c r="AV45" s="893"/>
      <c r="AW45" s="893"/>
      <c r="AX45" s="893"/>
      <c r="AY45" s="893"/>
      <c r="AZ45" s="893" t="s">
        <v>55</v>
      </c>
      <c r="BA45" s="894"/>
    </row>
    <row r="46" spans="1:56" x14ac:dyDescent="0.2">
      <c r="A46" s="931"/>
      <c r="B46" s="158"/>
      <c r="C46" s="856" t="s">
        <v>3</v>
      </c>
      <c r="D46" s="857"/>
      <c r="E46" s="857"/>
      <c r="F46" s="857"/>
      <c r="G46" s="857"/>
      <c r="H46" s="857"/>
      <c r="I46" s="857"/>
      <c r="J46" s="857"/>
      <c r="K46" s="857"/>
      <c r="L46" s="858"/>
      <c r="M46" s="893" t="s">
        <v>4</v>
      </c>
      <c r="N46" s="893"/>
      <c r="O46" s="893"/>
      <c r="P46" s="893"/>
      <c r="Q46" s="893"/>
      <c r="R46" s="893"/>
      <c r="S46" s="893"/>
      <c r="T46" s="893"/>
      <c r="U46" s="893"/>
      <c r="V46" s="893"/>
      <c r="W46" s="893"/>
      <c r="X46" s="893"/>
      <c r="Y46" s="893" t="s">
        <v>5</v>
      </c>
      <c r="Z46" s="894"/>
      <c r="AB46" s="931"/>
      <c r="AC46" s="158"/>
      <c r="AD46" s="856" t="s">
        <v>3</v>
      </c>
      <c r="AE46" s="857"/>
      <c r="AF46" s="857"/>
      <c r="AG46" s="857"/>
      <c r="AH46" s="857"/>
      <c r="AI46" s="857"/>
      <c r="AJ46" s="857"/>
      <c r="AK46" s="857"/>
      <c r="AL46" s="857"/>
      <c r="AM46" s="858"/>
      <c r="AN46" s="893" t="s">
        <v>4</v>
      </c>
      <c r="AO46" s="893"/>
      <c r="AP46" s="893"/>
      <c r="AQ46" s="893"/>
      <c r="AR46" s="893"/>
      <c r="AS46" s="893"/>
      <c r="AT46" s="893"/>
      <c r="AU46" s="893"/>
      <c r="AV46" s="893"/>
      <c r="AW46" s="893"/>
      <c r="AX46" s="893"/>
      <c r="AY46" s="893"/>
      <c r="AZ46" s="893" t="s">
        <v>5</v>
      </c>
      <c r="BA46" s="894"/>
    </row>
    <row r="47" spans="1:56" x14ac:dyDescent="0.2">
      <c r="A47" s="931"/>
      <c r="B47" s="158"/>
      <c r="C47" s="856" t="s">
        <v>56</v>
      </c>
      <c r="D47" s="1019"/>
      <c r="E47" s="1019"/>
      <c r="F47" s="1020"/>
      <c r="G47" s="869" t="s">
        <v>57</v>
      </c>
      <c r="H47" s="870"/>
      <c r="I47" s="870"/>
      <c r="J47" s="870"/>
      <c r="K47" s="870"/>
      <c r="L47" s="870"/>
      <c r="M47" s="870"/>
      <c r="N47" s="870"/>
      <c r="O47" s="870"/>
      <c r="P47" s="870"/>
      <c r="Q47" s="870"/>
      <c r="R47" s="870"/>
      <c r="S47" s="870"/>
      <c r="T47" s="870"/>
      <c r="U47" s="870"/>
      <c r="V47" s="870"/>
      <c r="W47" s="870"/>
      <c r="X47" s="871"/>
      <c r="Y47" s="47"/>
      <c r="Z47" s="48"/>
      <c r="AB47" s="931"/>
      <c r="AC47" s="158"/>
      <c r="AD47" s="856" t="s">
        <v>56</v>
      </c>
      <c r="AE47" s="1019"/>
      <c r="AF47" s="1019"/>
      <c r="AG47" s="1020"/>
      <c r="AH47" s="869" t="s">
        <v>57</v>
      </c>
      <c r="AI47" s="870"/>
      <c r="AJ47" s="870"/>
      <c r="AK47" s="870"/>
      <c r="AL47" s="870"/>
      <c r="AM47" s="870"/>
      <c r="AN47" s="870"/>
      <c r="AO47" s="870"/>
      <c r="AP47" s="870"/>
      <c r="AQ47" s="870"/>
      <c r="AR47" s="870"/>
      <c r="AS47" s="870"/>
      <c r="AT47" s="870"/>
      <c r="AU47" s="870"/>
      <c r="AV47" s="870"/>
      <c r="AW47" s="870"/>
      <c r="AX47" s="870"/>
      <c r="AY47" s="871"/>
      <c r="AZ47" s="47"/>
      <c r="BA47" s="48"/>
    </row>
    <row r="48" spans="1:56" ht="15.75" x14ac:dyDescent="0.25">
      <c r="A48" s="931"/>
      <c r="B48" s="158"/>
      <c r="C48" s="838" t="s">
        <v>508</v>
      </c>
      <c r="D48" s="839"/>
      <c r="E48" s="839"/>
      <c r="F48" s="840"/>
      <c r="G48" s="817" t="s">
        <v>617</v>
      </c>
      <c r="H48" s="818"/>
      <c r="I48" s="818"/>
      <c r="J48" s="818"/>
      <c r="K48" s="819"/>
      <c r="L48" s="1057" t="s">
        <v>608</v>
      </c>
      <c r="M48" s="851"/>
      <c r="N48" s="851"/>
      <c r="O48" s="851"/>
      <c r="P48" s="851"/>
      <c r="Q48" s="851"/>
      <c r="R48" s="851"/>
      <c r="S48" s="851"/>
      <c r="T48" s="851"/>
      <c r="U48" s="851"/>
      <c r="V48" s="851"/>
      <c r="W48" s="851"/>
      <c r="X48" s="851"/>
      <c r="Y48" s="851"/>
      <c r="Z48" s="852"/>
      <c r="AB48" s="931"/>
      <c r="AC48" s="158"/>
      <c r="AD48" s="838" t="s">
        <v>508</v>
      </c>
      <c r="AE48" s="839"/>
      <c r="AF48" s="839"/>
      <c r="AG48" s="840"/>
      <c r="AH48" s="817" t="s">
        <v>617</v>
      </c>
      <c r="AI48" s="818"/>
      <c r="AJ48" s="818"/>
      <c r="AK48" s="818"/>
      <c r="AL48" s="819"/>
      <c r="AM48" s="1057" t="s">
        <v>608</v>
      </c>
      <c r="AN48" s="851"/>
      <c r="AO48" s="851"/>
      <c r="AP48" s="851"/>
      <c r="AQ48" s="851"/>
      <c r="AR48" s="851"/>
      <c r="AS48" s="851"/>
      <c r="AT48" s="851"/>
      <c r="AU48" s="851"/>
      <c r="AV48" s="851"/>
      <c r="AW48" s="851"/>
      <c r="AX48" s="851"/>
      <c r="AY48" s="851"/>
      <c r="AZ48" s="851"/>
      <c r="BA48" s="852"/>
    </row>
    <row r="49" spans="1:57" customFormat="1" ht="15.6" customHeight="1" x14ac:dyDescent="0.2">
      <c r="A49" s="931"/>
      <c r="C49" s="856"/>
      <c r="D49" s="857"/>
      <c r="E49" s="857"/>
      <c r="F49" s="858"/>
      <c r="G49" s="817" t="s">
        <v>618</v>
      </c>
      <c r="H49" s="818"/>
      <c r="I49" s="818"/>
      <c r="J49" s="818"/>
      <c r="K49" s="819"/>
      <c r="L49" s="883" t="s">
        <v>6</v>
      </c>
      <c r="M49" s="883"/>
      <c r="N49" s="884"/>
      <c r="O49" s="884"/>
      <c r="P49" s="884"/>
      <c r="Q49" s="884"/>
      <c r="R49" s="883" t="s">
        <v>7</v>
      </c>
      <c r="S49" s="883"/>
      <c r="T49" s="883"/>
      <c r="U49" s="883"/>
      <c r="V49" s="883"/>
      <c r="W49" s="858" t="s">
        <v>689</v>
      </c>
      <c r="X49" s="893"/>
      <c r="Y49" s="893"/>
      <c r="Z49" s="894"/>
      <c r="AB49" s="931"/>
      <c r="AD49" s="856"/>
      <c r="AE49" s="857"/>
      <c r="AF49" s="857"/>
      <c r="AG49" s="858"/>
      <c r="AH49" s="817" t="s">
        <v>618</v>
      </c>
      <c r="AI49" s="818"/>
      <c r="AJ49" s="818"/>
      <c r="AK49" s="818"/>
      <c r="AL49" s="819"/>
      <c r="AM49" s="883" t="s">
        <v>6</v>
      </c>
      <c r="AN49" s="883"/>
      <c r="AO49" s="884"/>
      <c r="AP49" s="884"/>
      <c r="AQ49" s="884"/>
      <c r="AR49" s="884"/>
      <c r="AS49" s="883" t="s">
        <v>7</v>
      </c>
      <c r="AT49" s="883"/>
      <c r="AU49" s="883"/>
      <c r="AV49" s="883"/>
      <c r="AW49" s="883"/>
      <c r="AX49" s="858" t="s">
        <v>689</v>
      </c>
      <c r="AY49" s="893"/>
      <c r="AZ49" s="893"/>
      <c r="BA49" s="894"/>
      <c r="BC49" s="143"/>
      <c r="BD49" s="83"/>
    </row>
    <row r="50" spans="1:57" ht="16.5" thickBot="1" x14ac:dyDescent="0.3">
      <c r="A50" s="931"/>
      <c r="B50" s="158"/>
      <c r="C50" s="856"/>
      <c r="D50" s="857"/>
      <c r="E50" s="857"/>
      <c r="F50" s="858"/>
      <c r="G50" s="50"/>
      <c r="H50" s="51"/>
      <c r="I50" s="51"/>
      <c r="J50" s="51"/>
      <c r="K50" s="52"/>
      <c r="L50" s="846" t="s">
        <v>8</v>
      </c>
      <c r="M50" s="847"/>
      <c r="N50" s="1021"/>
      <c r="O50" s="1021"/>
      <c r="P50" s="1021"/>
      <c r="Q50" s="1022"/>
      <c r="R50" s="928"/>
      <c r="S50" s="928"/>
      <c r="T50" s="928"/>
      <c r="U50" s="928"/>
      <c r="V50" s="928"/>
      <c r="W50" s="895"/>
      <c r="X50" s="896"/>
      <c r="Y50" s="896"/>
      <c r="Z50" s="897"/>
      <c r="AB50" s="931"/>
      <c r="AC50" s="158"/>
      <c r="AD50" s="856"/>
      <c r="AE50" s="857"/>
      <c r="AF50" s="857"/>
      <c r="AG50" s="858"/>
      <c r="AH50" s="50"/>
      <c r="AI50" s="51"/>
      <c r="AJ50" s="51"/>
      <c r="AK50" s="51"/>
      <c r="AL50" s="52"/>
      <c r="AM50" s="846" t="s">
        <v>8</v>
      </c>
      <c r="AN50" s="847"/>
      <c r="AO50" s="1021"/>
      <c r="AP50" s="1021"/>
      <c r="AQ50" s="1021"/>
      <c r="AR50" s="1022"/>
      <c r="AS50" s="928"/>
      <c r="AT50" s="928"/>
      <c r="AU50" s="928"/>
      <c r="AV50" s="928"/>
      <c r="AW50" s="928"/>
      <c r="AX50" s="895"/>
      <c r="AY50" s="896"/>
      <c r="AZ50" s="896"/>
      <c r="BA50" s="897"/>
    </row>
    <row r="51" spans="1:57" ht="13.5" customHeight="1" thickBot="1" x14ac:dyDescent="0.25">
      <c r="A51" s="901" t="s">
        <v>750</v>
      </c>
      <c r="B51" s="158"/>
      <c r="C51" s="1023"/>
      <c r="D51" s="819"/>
      <c r="E51" s="1024"/>
      <c r="F51" s="1028" t="s">
        <v>9</v>
      </c>
      <c r="G51" s="829" t="s">
        <v>132</v>
      </c>
      <c r="H51" s="1030"/>
      <c r="I51" s="1031"/>
      <c r="J51" s="829" t="s">
        <v>133</v>
      </c>
      <c r="K51" s="1030"/>
      <c r="L51" s="1031"/>
      <c r="M51" s="829" t="s">
        <v>134</v>
      </c>
      <c r="N51" s="830"/>
      <c r="O51" s="831"/>
      <c r="P51" s="829" t="s">
        <v>135</v>
      </c>
      <c r="Q51" s="830"/>
      <c r="R51" s="831"/>
      <c r="S51" s="829" t="s">
        <v>136</v>
      </c>
      <c r="T51" s="830"/>
      <c r="U51" s="831"/>
      <c r="V51" s="842" t="s">
        <v>81</v>
      </c>
      <c r="W51" s="830"/>
      <c r="X51" s="831"/>
      <c r="Y51" s="547" t="s">
        <v>10</v>
      </c>
      <c r="Z51" s="548" t="s">
        <v>60</v>
      </c>
      <c r="AB51" s="901" t="s">
        <v>750</v>
      </c>
      <c r="AC51" s="158"/>
      <c r="AD51" s="1023"/>
      <c r="AE51" s="819"/>
      <c r="AF51" s="1024"/>
      <c r="AG51" s="1028" t="s">
        <v>9</v>
      </c>
      <c r="AH51" s="829" t="s">
        <v>132</v>
      </c>
      <c r="AI51" s="1030"/>
      <c r="AJ51" s="1031"/>
      <c r="AK51" s="829" t="s">
        <v>133</v>
      </c>
      <c r="AL51" s="1030"/>
      <c r="AM51" s="1031"/>
      <c r="AN51" s="829" t="s">
        <v>134</v>
      </c>
      <c r="AO51" s="830"/>
      <c r="AP51" s="831"/>
      <c r="AQ51" s="829" t="s">
        <v>135</v>
      </c>
      <c r="AR51" s="830"/>
      <c r="AS51" s="831"/>
      <c r="AT51" s="829" t="s">
        <v>136</v>
      </c>
      <c r="AU51" s="830"/>
      <c r="AV51" s="831"/>
      <c r="AW51" s="842" t="s">
        <v>81</v>
      </c>
      <c r="AX51" s="830"/>
      <c r="AY51" s="831"/>
      <c r="AZ51" s="547" t="s">
        <v>10</v>
      </c>
      <c r="BA51" s="548" t="s">
        <v>60</v>
      </c>
    </row>
    <row r="52" spans="1:57" ht="27" customHeight="1" thickBot="1" x14ac:dyDescent="0.25">
      <c r="A52" s="902"/>
      <c r="B52" s="158"/>
      <c r="C52" s="1025"/>
      <c r="D52" s="1026"/>
      <c r="E52" s="1027"/>
      <c r="F52" s="1029"/>
      <c r="G52" s="549" t="s">
        <v>493</v>
      </c>
      <c r="H52" s="550" t="s">
        <v>494</v>
      </c>
      <c r="I52" s="551" t="s">
        <v>517</v>
      </c>
      <c r="J52" s="549" t="s">
        <v>493</v>
      </c>
      <c r="K52" s="550" t="s">
        <v>494</v>
      </c>
      <c r="L52" s="551" t="s">
        <v>517</v>
      </c>
      <c r="M52" s="549" t="s">
        <v>493</v>
      </c>
      <c r="N52" s="550" t="s">
        <v>494</v>
      </c>
      <c r="O52" s="551" t="s">
        <v>517</v>
      </c>
      <c r="P52" s="549" t="s">
        <v>493</v>
      </c>
      <c r="Q52" s="550" t="s">
        <v>494</v>
      </c>
      <c r="R52" s="551" t="s">
        <v>517</v>
      </c>
      <c r="S52" s="549" t="s">
        <v>493</v>
      </c>
      <c r="T52" s="550" t="s">
        <v>494</v>
      </c>
      <c r="U52" s="551" t="s">
        <v>517</v>
      </c>
      <c r="V52" s="549" t="s">
        <v>493</v>
      </c>
      <c r="W52" s="550" t="s">
        <v>494</v>
      </c>
      <c r="X52" s="551" t="s">
        <v>517</v>
      </c>
      <c r="Y52" s="1006" t="s">
        <v>15</v>
      </c>
      <c r="Z52" s="1007"/>
      <c r="AB52" s="902"/>
      <c r="AC52" s="158"/>
      <c r="AD52" s="1025"/>
      <c r="AE52" s="1026"/>
      <c r="AF52" s="1027"/>
      <c r="AG52" s="1029"/>
      <c r="AH52" s="549" t="s">
        <v>493</v>
      </c>
      <c r="AI52" s="550" t="s">
        <v>494</v>
      </c>
      <c r="AJ52" s="551" t="s">
        <v>516</v>
      </c>
      <c r="AK52" s="549" t="s">
        <v>493</v>
      </c>
      <c r="AL52" s="550" t="s">
        <v>494</v>
      </c>
      <c r="AM52" s="551" t="s">
        <v>516</v>
      </c>
      <c r="AN52" s="549" t="s">
        <v>493</v>
      </c>
      <c r="AO52" s="550" t="s">
        <v>494</v>
      </c>
      <c r="AP52" s="551" t="s">
        <v>516</v>
      </c>
      <c r="AQ52" s="549" t="s">
        <v>493</v>
      </c>
      <c r="AR52" s="550" t="s">
        <v>494</v>
      </c>
      <c r="AS52" s="551" t="s">
        <v>516</v>
      </c>
      <c r="AT52" s="549" t="s">
        <v>493</v>
      </c>
      <c r="AU52" s="550" t="s">
        <v>494</v>
      </c>
      <c r="AV52" s="551" t="s">
        <v>516</v>
      </c>
      <c r="AW52" s="549" t="s">
        <v>493</v>
      </c>
      <c r="AX52" s="550" t="s">
        <v>494</v>
      </c>
      <c r="AY52" s="551" t="s">
        <v>516</v>
      </c>
      <c r="AZ52" s="1006" t="s">
        <v>15</v>
      </c>
      <c r="BA52" s="1007"/>
    </row>
    <row r="53" spans="1:57" s="586" customFormat="1" ht="18.600000000000001" customHeight="1" x14ac:dyDescent="0.2">
      <c r="A53" s="902"/>
      <c r="C53" s="843">
        <v>1</v>
      </c>
      <c r="D53" s="795" t="s">
        <v>64</v>
      </c>
      <c r="E53" s="601" t="s">
        <v>16</v>
      </c>
      <c r="F53" s="55" t="s">
        <v>154</v>
      </c>
      <c r="G53" s="98" t="str">
        <f>TEXT((TIME(0,LEFT('Erwachsene-DOSB 2020'!E7,FIND(":",'Erwachsene-DOSB 2020'!E7)-1),RIGHT('Erwachsene-DOSB 2020'!E7,2)))*$BC$53,"[mm]:ss")</f>
        <v>08:20</v>
      </c>
      <c r="H53" s="99" t="str">
        <f>TEXT((TIME(0,LEFT('Erwachsene-DOSB 2020'!F7,FIND(":",'Erwachsene-DOSB 2020'!F7)-1),RIGHT('Erwachsene-DOSB 2020'!F7,2)))*$BC$53,"[mm]:ss")</f>
        <v>07:32</v>
      </c>
      <c r="I53" s="100" t="str">
        <f>TEXT((TIME(0,LEFT('Erwachsene-DOSB 2020'!G7,FIND(":",'Erwachsene-DOSB 2020'!G7)-1),RIGHT('Erwachsene-DOSB 2020'!G7,2)))*$BC$53,"[mm]:ss")</f>
        <v>06:44</v>
      </c>
      <c r="J53" s="108" t="str">
        <f>TEXT((TIME(0,LEFT('Erwachsene-DOSB 2020'!H7,FIND(":",'Erwachsene-DOSB 2020'!H7)-1),RIGHT('Erwachsene-DOSB 2020'!H7,2)))*$BC$53,"[mm]:ss")</f>
        <v>08:08</v>
      </c>
      <c r="K53" s="99" t="str">
        <f>TEXT((TIME(0,LEFT('Erwachsene-DOSB 2020'!I7,FIND(":",'Erwachsene-DOSB 2020'!I7)-1),RIGHT('Erwachsene-DOSB 2020'!I7,2)))*$BC$53,"[mm]:ss")</f>
        <v>07:20</v>
      </c>
      <c r="L53" s="100" t="str">
        <f>TEXT((TIME(0,LEFT('Erwachsene-DOSB 2020'!J7,FIND(":",'Erwachsene-DOSB 2020'!J7)-1),RIGHT('Erwachsene-DOSB 2020'!J7,2)))*$BC$53,"[mm]:ss")</f>
        <v>06:32</v>
      </c>
      <c r="M53" s="108" t="str">
        <f>TEXT((TIME(0,LEFT('Erwachsene-DOSB 2020'!K7,FIND(":",'Erwachsene-DOSB 2020'!K7)-1),RIGHT('Erwachsene-DOSB 2020'!K7,2)))*$BC$53,"[mm]:ss")</f>
        <v>08:16</v>
      </c>
      <c r="N53" s="99" t="str">
        <f>TEXT((TIME(0,LEFT('Erwachsene-DOSB 2020'!L7,FIND(":",'Erwachsene-DOSB 2020'!L7)-1),RIGHT('Erwachsene-DOSB 2020'!L7,2)))*$BC$53,"[mm]:ss")</f>
        <v>07:28</v>
      </c>
      <c r="O53" s="100" t="str">
        <f>TEXT((TIME(0,LEFT('Erwachsene-DOSB 2020'!M7,FIND(":",'Erwachsene-DOSB 2020'!M7)-1),RIGHT('Erwachsene-DOSB 2020'!M7,2)))*$BC$53,"[mm]:ss")</f>
        <v>06:40</v>
      </c>
      <c r="P53" s="108" t="str">
        <f>TEXT((TIME(0,LEFT('Erwachsene-DOSB 2020'!N7,FIND(":",'Erwachsene-DOSB 2020'!N7)-1),RIGHT('Erwachsene-DOSB 2020'!N7,2)))*$BC$53,"[mm]:ss")</f>
        <v>08:36</v>
      </c>
      <c r="Q53" s="99" t="str">
        <f>TEXT((TIME(0,LEFT('Erwachsene-DOSB 2020'!O7,FIND(":",'Erwachsene-DOSB 2020'!O7)-1),RIGHT('Erwachsene-DOSB 2020'!O7,2)))*$BC$53,"[mm]:ss")</f>
        <v>07:48</v>
      </c>
      <c r="R53" s="100" t="str">
        <f>TEXT((TIME(0,LEFT('Erwachsene-DOSB 2020'!P7,FIND(":",'Erwachsene-DOSB 2020'!P7)-1),RIGHT('Erwachsene-DOSB 2020'!P7,2)))*$BC$53,"[mm]:ss")</f>
        <v>07:00</v>
      </c>
      <c r="S53" s="108" t="str">
        <f>TEXT((TIME(0,LEFT('Erwachsene-DOSB 2020'!Q7,FIND(":",'Erwachsene-DOSB 2020'!Q7)-1),RIGHT('Erwachsene-DOSB 2020'!Q7,2)))*$BC$53,"[mm]:ss")</f>
        <v>08:48</v>
      </c>
      <c r="T53" s="99" t="str">
        <f>TEXT((TIME(0,LEFT('Erwachsene-DOSB 2020'!R7,FIND(":",'Erwachsene-DOSB 2020'!R7)-1),RIGHT('Erwachsene-DOSB 2020'!R7,2)))*$BC$53,"[mm]:ss")</f>
        <v>08:00</v>
      </c>
      <c r="U53" s="100" t="str">
        <f>TEXT((TIME(0,LEFT('Erwachsene-DOSB 2020'!S7,FIND(":",'Erwachsene-DOSB 2020'!S7)-1),RIGHT('Erwachsene-DOSB 2020'!S7,2)))*$BC$53,"[mm]:ss")</f>
        <v>07:12</v>
      </c>
      <c r="V53" s="108" t="str">
        <f>TEXT((TIME(0,LEFT('Erwachsene-DOSB 2020'!T7,FIND(":",'Erwachsene-DOSB 2020'!T7)-1),RIGHT('Erwachsene-DOSB 2020'!T7,2)))*$BC$53,"[mm]:ss")</f>
        <v>09:08</v>
      </c>
      <c r="W53" s="99" t="str">
        <f>TEXT((TIME(0,LEFT('Erwachsene-DOSB 2020'!U7,FIND(":",'Erwachsene-DOSB 2020'!U7)-1),RIGHT('Erwachsene-DOSB 2020'!U7,2)))*$BC$53,"[mm]:ss")</f>
        <v>08:16</v>
      </c>
      <c r="X53" s="100" t="str">
        <f>TEXT((TIME(0,LEFT('Erwachsene-DOSB 2020'!V7,FIND(":",'Erwachsene-DOSB 2020'!V7)-1),RIGHT('Erwachsene-DOSB 2020'!V7,2)))*$BC$53,"[mm]:ss")</f>
        <v>07:24</v>
      </c>
      <c r="Y53" s="180"/>
      <c r="Z53" s="181"/>
      <c r="AB53" s="902"/>
      <c r="AD53" s="843">
        <v>1</v>
      </c>
      <c r="AE53" s="795" t="s">
        <v>64</v>
      </c>
      <c r="AF53" s="601" t="s">
        <v>16</v>
      </c>
      <c r="AG53" s="55" t="s">
        <v>154</v>
      </c>
      <c r="AH53" s="98" t="str">
        <f>TEXT((TIME(0,LEFT('Erwachsene-DOSB 2020'!E39,FIND(":",'Erwachsene-DOSB 2020'!E39)-1),RIGHT('Erwachsene-DOSB 2020'!E39,2)))*$BC$53,"[mm]:ss")</f>
        <v>07:08</v>
      </c>
      <c r="AI53" s="99" t="str">
        <f>TEXT((TIME(0,LEFT('Erwachsene-DOSB 2020'!F39,FIND(":",'Erwachsene-DOSB 2020'!F39)-1),RIGHT('Erwachsene-DOSB 2020'!F39,2)))*$BC$53,"[mm]:ss")</f>
        <v>06:20</v>
      </c>
      <c r="AJ53" s="100" t="str">
        <f>TEXT((TIME(0,LEFT('Erwachsene-DOSB 2020'!G39,FIND(":",'Erwachsene-DOSB 2020'!G39)-1),RIGHT('Erwachsene-DOSB 2020'!G39,2)))*$BC$53,"[mm]:ss")</f>
        <v>05:32</v>
      </c>
      <c r="AK53" s="108" t="str">
        <f>TEXT((TIME(0,LEFT('Erwachsene-DOSB 2020'!H39,FIND(":",'Erwachsene-DOSB 2020'!H39)-1),RIGHT('Erwachsene-DOSB 2020'!H39,2)))*$BC$53,"[mm]:ss")</f>
        <v>06:56</v>
      </c>
      <c r="AL53" s="99" t="str">
        <f>TEXT((TIME(0,LEFT('Erwachsene-DOSB 2020'!I39,FIND(":",'Erwachsene-DOSB 2020'!I39)-1),RIGHT('Erwachsene-DOSB 2020'!I39,2)))*$BC$53,"[mm]:ss")</f>
        <v>06:08</v>
      </c>
      <c r="AM53" s="100" t="str">
        <f>TEXT((TIME(0,LEFT('Erwachsene-DOSB 2020'!J39,FIND(":",'Erwachsene-DOSB 2020'!J39)-1),RIGHT('Erwachsene-DOSB 2020'!J39,2)))*$BC$53,"[mm]:ss")</f>
        <v>05:20</v>
      </c>
      <c r="AN53" s="108" t="str">
        <f>TEXT((TIME(0,LEFT('Erwachsene-DOSB 2020'!K39,FIND(":",'Erwachsene-DOSB 2020'!K39)-1),RIGHT('Erwachsene-DOSB 2020'!K39,2)))*$BC$53,"[mm]:ss")</f>
        <v>07:04</v>
      </c>
      <c r="AO53" s="99" t="str">
        <f>TEXT((TIME(0,LEFT('Erwachsene-DOSB 2020'!L39,FIND(":",'Erwachsene-DOSB 2020'!L39)-1),RIGHT('Erwachsene-DOSB 2020'!L39,2)))*$BC$53,"[mm]:ss")</f>
        <v>06:16</v>
      </c>
      <c r="AP53" s="100" t="str">
        <f>TEXT((TIME(0,LEFT('Erwachsene-DOSB 2020'!M39,FIND(":",'Erwachsene-DOSB 2020'!M39)-1),RIGHT('Erwachsene-DOSB 2020'!M39,2)))*$BC$53,"[mm]:ss")</f>
        <v>05:28</v>
      </c>
      <c r="AQ53" s="108" t="str">
        <f>TEXT((TIME(0,LEFT('Erwachsene-DOSB 2020'!N39,FIND(":",'Erwachsene-DOSB 2020'!N39)-1),RIGHT('Erwachsene-DOSB 2020'!N39,2)))*$BC$53,"[mm]:ss")</f>
        <v>07:24</v>
      </c>
      <c r="AR53" s="99" t="str">
        <f>TEXT((TIME(0,LEFT('Erwachsene-DOSB 2020'!O39,FIND(":",'Erwachsene-DOSB 2020'!O39)-1),RIGHT('Erwachsene-DOSB 2020'!O39,2)))*$BC$53,"[mm]:ss")</f>
        <v>06:36</v>
      </c>
      <c r="AS53" s="100" t="str">
        <f>TEXT((TIME(0,LEFT('Erwachsene-DOSB 2020'!P39,FIND(":",'Erwachsene-DOSB 2020'!P39)-1),RIGHT('Erwachsene-DOSB 2020'!P39,2)))*$BC$53,"[mm]:ss")</f>
        <v>05:48</v>
      </c>
      <c r="AT53" s="108" t="str">
        <f>TEXT((TIME(0,LEFT('Erwachsene-DOSB 2020'!Q39,FIND(":",'Erwachsene-DOSB 2020'!Q39)-1),RIGHT('Erwachsene-DOSB 2020'!Q39,2)))*$BC$53,"[mm]:ss")</f>
        <v>07:56</v>
      </c>
      <c r="AU53" s="99" t="str">
        <f>TEXT((TIME(0,LEFT('Erwachsene-DOSB 2020'!R39,FIND(":",'Erwachsene-DOSB 2020'!R39)-1),RIGHT('Erwachsene-DOSB 2020'!R39,2)))*$BC$53,"[mm]:ss")</f>
        <v>06:56</v>
      </c>
      <c r="AV53" s="100" t="str">
        <f>TEXT((TIME(0,LEFT('Erwachsene-DOSB 2020'!S39,FIND(":",'Erwachsene-DOSB 2020'!S39)-1),RIGHT('Erwachsene-DOSB 2020'!S39,2)))*$BC$53,"[mm]:ss")</f>
        <v>06:00</v>
      </c>
      <c r="AW53" s="108" t="str">
        <f>TEXT((TIME(0,LEFT('Erwachsene-DOSB 2020'!T39,FIND(":",'Erwachsene-DOSB 2020'!T39)-1),RIGHT('Erwachsene-DOSB 2020'!T39,2)))*$BC$53,"[mm]:ss")</f>
        <v>08:24</v>
      </c>
      <c r="AX53" s="99" t="str">
        <f>TEXT((TIME(0,LEFT('Erwachsene-DOSB 2020'!U39,FIND(":",'Erwachsene-DOSB 2020'!U39)-1),RIGHT('Erwachsene-DOSB 2020'!U39,2)))*$BC$53,"[mm]:ss")</f>
        <v>07:24</v>
      </c>
      <c r="AY53" s="100" t="str">
        <f>TEXT((TIME(0,LEFT('Erwachsene-DOSB 2020'!V39,FIND(":",'Erwachsene-DOSB 2020'!V39)-1),RIGHT('Erwachsene-DOSB 2020'!V39,2)))*$BC$53,"[mm]:ss")</f>
        <v>06:20</v>
      </c>
      <c r="AZ53" s="180"/>
      <c r="BA53" s="181"/>
      <c r="BC53" s="587">
        <v>0.4</v>
      </c>
      <c r="BD53" s="5">
        <v>3000</v>
      </c>
      <c r="BE53" s="586" t="s">
        <v>714</v>
      </c>
    </row>
    <row r="54" spans="1:57" ht="18.600000000000001" customHeight="1" x14ac:dyDescent="0.2">
      <c r="A54" s="902"/>
      <c r="B54" s="158"/>
      <c r="C54" s="844"/>
      <c r="D54" s="796"/>
      <c r="E54" s="798" t="s">
        <v>17</v>
      </c>
      <c r="F54" s="793" t="s">
        <v>155</v>
      </c>
      <c r="G54" s="832" t="s">
        <v>174</v>
      </c>
      <c r="H54" s="833"/>
      <c r="I54" s="833"/>
      <c r="J54" s="833"/>
      <c r="K54" s="833"/>
      <c r="L54" s="833"/>
      <c r="M54" s="833"/>
      <c r="N54" s="833"/>
      <c r="O54" s="833"/>
      <c r="P54" s="833"/>
      <c r="Q54" s="833"/>
      <c r="R54" s="833"/>
      <c r="S54" s="833"/>
      <c r="T54" s="833"/>
      <c r="U54" s="833"/>
      <c r="V54" s="833"/>
      <c r="W54" s="833"/>
      <c r="X54" s="834"/>
      <c r="Y54" s="184"/>
      <c r="Z54" s="185"/>
      <c r="AB54" s="902"/>
      <c r="AC54" s="158"/>
      <c r="AD54" s="844"/>
      <c r="AE54" s="796"/>
      <c r="AF54" s="798" t="s">
        <v>17</v>
      </c>
      <c r="AG54" s="793" t="s">
        <v>155</v>
      </c>
      <c r="AH54" s="832" t="s">
        <v>174</v>
      </c>
      <c r="AI54" s="833"/>
      <c r="AJ54" s="833"/>
      <c r="AK54" s="833"/>
      <c r="AL54" s="833"/>
      <c r="AM54" s="833"/>
      <c r="AN54" s="833"/>
      <c r="AO54" s="833"/>
      <c r="AP54" s="833"/>
      <c r="AQ54" s="833"/>
      <c r="AR54" s="833"/>
      <c r="AS54" s="833"/>
      <c r="AT54" s="833"/>
      <c r="AU54" s="833"/>
      <c r="AV54" s="833"/>
      <c r="AW54" s="833"/>
      <c r="AX54" s="833"/>
      <c r="AY54" s="834"/>
      <c r="AZ54" s="184"/>
      <c r="BA54" s="185"/>
      <c r="BD54" s="5"/>
    </row>
    <row r="55" spans="1:57" customFormat="1" ht="24" customHeight="1" x14ac:dyDescent="0.2">
      <c r="A55" s="902"/>
      <c r="C55" s="844"/>
      <c r="D55" s="796"/>
      <c r="E55" s="970"/>
      <c r="F55" s="794"/>
      <c r="G55" s="101" t="str">
        <f>TEXT((TIME(0,LEFT('Erwachsene-DOSB 2020'!E10,FIND(":",'Erwachsene-DOSB 2020'!E10)-1),RIGHT('Erwachsene-DOSB 2020'!E10,2)))*$BC$55,"[mm]:ss")</f>
        <v>21:36</v>
      </c>
      <c r="H55" s="102" t="str">
        <f>TEXT((TIME(0,LEFT('Erwachsene-DOSB 2020'!F10,FIND(":",'Erwachsene-DOSB 2020'!F10)-1),RIGHT('Erwachsene-DOSB 2020'!F10,2)))*$BC$55,"[mm]:ss")</f>
        <v>19:03</v>
      </c>
      <c r="I55" s="103" t="str">
        <f>TEXT((TIME(0,LEFT('Erwachsene-DOSB 2020'!G10,FIND(":",'Erwachsene-DOSB 2020'!G10)-1),RIGHT('Erwachsene-DOSB 2020'!G10,2)))*$BC$55,"[mm]:ss")</f>
        <v>16:35</v>
      </c>
      <c r="J55" s="109" t="str">
        <f>TEXT((TIME(0,LEFT('Erwachsene-DOSB 2020'!H10,FIND(":",'Erwachsene-DOSB 2020'!H10)-1),RIGHT('Erwachsene-DOSB 2020'!H10,2)))*$BC$55,"[mm]:ss")</f>
        <v>21:13</v>
      </c>
      <c r="K55" s="102" t="str">
        <f>TEXT((TIME(0,LEFT('Erwachsene-DOSB 2020'!I10,FIND(":",'Erwachsene-DOSB 2020'!I10)-1),RIGHT('Erwachsene-DOSB 2020'!I10,2)))*$BC$55,"[mm]:ss")</f>
        <v>18:45</v>
      </c>
      <c r="L55" s="103" t="str">
        <f>TEXT((TIME(0,LEFT('Erwachsene-DOSB 2020'!J10,FIND(":",'Erwachsene-DOSB 2020'!J10)-1),RIGHT('Erwachsene-DOSB 2020'!J10,2)))*$BC$55,"[mm]:ss")</f>
        <v>16:12</v>
      </c>
      <c r="M55" s="109" t="str">
        <f>TEXT((TIME(0,LEFT('Erwachsene-DOSB 2020'!K10,FIND(":",'Erwachsene-DOSB 2020'!K10)-1),RIGHT('Erwachsene-DOSB 2020'!K10,2)))*$BC$55,"[mm]:ss")</f>
        <v>22:57</v>
      </c>
      <c r="N55" s="102" t="str">
        <f>TEXT((TIME(0,LEFT('Erwachsene-DOSB 2020'!L10,FIND(":",'Erwachsene-DOSB 2020'!L10)-1),RIGHT('Erwachsene-DOSB 2020'!L10,2)))*$BC$55,"[mm]:ss")</f>
        <v>18:58</v>
      </c>
      <c r="O55" s="103" t="str">
        <f>TEXT((TIME(0,LEFT('Erwachsene-DOSB 2020'!M10,FIND(":",'Erwachsene-DOSB 2020'!M10)-1),RIGHT('Erwachsene-DOSB 2020'!M10,2)))*$BC$55,"[mm]:ss")</f>
        <v>16:48</v>
      </c>
      <c r="P55" s="109" t="str">
        <f>TEXT((TIME(0,LEFT('Erwachsene-DOSB 2020'!N10,FIND(":",'Erwachsene-DOSB 2020'!N10)-1),RIGHT('Erwachsene-DOSB 2020'!N10,2)))*$BC$55,"[mm]:ss")</f>
        <v>25:57</v>
      </c>
      <c r="Q55" s="102" t="str">
        <f>TEXT((TIME(0,LEFT('Erwachsene-DOSB 2020'!O10,FIND(":",'Erwachsene-DOSB 2020'!O10)-1),RIGHT('Erwachsene-DOSB 2020'!O10,2)))*$BC$55,"[mm]:ss")</f>
        <v>21:18</v>
      </c>
      <c r="R55" s="103" t="str">
        <f>TEXT((TIME(0,LEFT('Erwachsene-DOSB 2020'!P10,FIND(":",'Erwachsene-DOSB 2020'!P10)-1),RIGHT('Erwachsene-DOSB 2020'!P10,2)))*$BC$55,"[mm]:ss")</f>
        <v>17:33</v>
      </c>
      <c r="S55" s="109" t="str">
        <f>TEXT((TIME(0,LEFT('Erwachsene-DOSB 2020'!Q10,FIND(":",'Erwachsene-DOSB 2020'!Q10)-1),RIGHT('Erwachsene-DOSB 2020'!Q10,2)))*$BC$55,"[mm]:ss")</f>
        <v>28:48</v>
      </c>
      <c r="T55" s="102" t="str">
        <f>TEXT((TIME(0,LEFT('Erwachsene-DOSB 2020'!R10,FIND(":",'Erwachsene-DOSB 2020'!R10)-1),RIGHT('Erwachsene-DOSB 2020'!R10,2)))*$BC$55,"[mm]:ss")</f>
        <v>23:02</v>
      </c>
      <c r="U55" s="103" t="str">
        <f>TEXT((TIME(0,LEFT('Erwachsene-DOSB 2020'!S10,FIND(":",'Erwachsene-DOSB 2020'!S10)-1),RIGHT('Erwachsene-DOSB 2020'!S10,2)))*$BC$55,"[mm]:ss")</f>
        <v>18:18</v>
      </c>
      <c r="V55" s="109" t="str">
        <f>TEXT((TIME(0,LEFT('Erwachsene-DOSB 2020'!T10,FIND(":",'Erwachsene-DOSB 2020'!T10)-1),RIGHT('Erwachsene-DOSB 2020'!T10,2)))*$BC$55,"[mm]:ss")</f>
        <v>30:36</v>
      </c>
      <c r="W55" s="102" t="str">
        <f>TEXT((TIME(0,LEFT('Erwachsene-DOSB 2020'!U10,FIND(":",'Erwachsene-DOSB 2020'!U10)-1),RIGHT('Erwachsene-DOSB 2020'!U10,2)))*$BC$55,"[mm]:ss")</f>
        <v>24:54</v>
      </c>
      <c r="X55" s="103" t="str">
        <f>TEXT((TIME(0,LEFT('Erwachsene-DOSB 2020'!V10,FIND(":",'Erwachsene-DOSB 2020'!V10)-1),RIGHT('Erwachsene-DOSB 2020'!V10,2)))*$BC$55,"[mm]:ss")</f>
        <v>19:12</v>
      </c>
      <c r="Y55" s="184"/>
      <c r="Z55" s="185"/>
      <c r="AB55" s="902"/>
      <c r="AD55" s="844"/>
      <c r="AE55" s="796"/>
      <c r="AF55" s="970"/>
      <c r="AG55" s="794"/>
      <c r="AH55" s="101" t="str">
        <f>TEXT((TIME(0,LEFT('Erwachsene-DOSB 2020'!E42,FIND(":",'Erwachsene-DOSB 2020'!E42)-1),RIGHT('Erwachsene-DOSB 2020'!E42,2)))*$BC$55,"[mm]:ss")</f>
        <v>20:20</v>
      </c>
      <c r="AI55" s="102" t="str">
        <f>TEXT((TIME(0,LEFT('Erwachsene-DOSB 2020'!F42,FIND(":",'Erwachsene-DOSB 2020'!F42)-1),RIGHT('Erwachsene-DOSB 2020'!F42,2)))*$BC$55,"[mm]:ss")</f>
        <v>17:51</v>
      </c>
      <c r="AJ55" s="103" t="str">
        <f>TEXT((TIME(0,LEFT('Erwachsene-DOSB 2020'!G42,FIND(":",'Erwachsene-DOSB 2020'!G42)-1),RIGHT('Erwachsene-DOSB 2020'!G42,2)))*$BC$55,"[mm]:ss")</f>
        <v>15:18</v>
      </c>
      <c r="AK55" s="109" t="str">
        <f>TEXT((TIME(0,LEFT('Erwachsene-DOSB 2020'!H42,FIND(":",'Erwachsene-DOSB 2020'!H42)-1),RIGHT('Erwachsene-DOSB 2020'!H42,2)))*$BC$55,"[mm]:ss")</f>
        <v>19:57</v>
      </c>
      <c r="AL55" s="102" t="str">
        <f>TEXT((TIME(0,LEFT('Erwachsene-DOSB 2020'!I42,FIND(":",'Erwachsene-DOSB 2020'!I42)-1),RIGHT('Erwachsene-DOSB 2020'!I42,2)))*$BC$55,"[mm]:ss")</f>
        <v>17:33</v>
      </c>
      <c r="AM55" s="103" t="str">
        <f>TEXT((TIME(0,LEFT('Erwachsene-DOSB 2020'!J42,FIND(":",'Erwachsene-DOSB 2020'!J42)-1),RIGHT('Erwachsene-DOSB 2020'!J42,2)))*$BC$55,"[mm]:ss")</f>
        <v>14:47</v>
      </c>
      <c r="AN55" s="109" t="str">
        <f>TEXT((TIME(0,LEFT('Erwachsene-DOSB 2020'!K42,FIND(":",'Erwachsene-DOSB 2020'!K42)-1),RIGHT('Erwachsene-DOSB 2020'!K42,2)))*$BC$55,"[mm]:ss")</f>
        <v>20:51</v>
      </c>
      <c r="AO55" s="102" t="str">
        <f>TEXT((TIME(0,LEFT('Erwachsene-DOSB 2020'!L42,FIND(":",'Erwachsene-DOSB 2020'!L42)-1),RIGHT('Erwachsene-DOSB 2020'!L42,2)))*$BC$55,"[mm]:ss")</f>
        <v>18:00</v>
      </c>
      <c r="AP55" s="103" t="str">
        <f>TEXT((TIME(0,LEFT('Erwachsene-DOSB 2020'!M42,FIND(":",'Erwachsene-DOSB 2020'!M42)-1),RIGHT('Erwachsene-DOSB 2020'!M42,2)))*$BC$55,"[mm]:ss")</f>
        <v>15:18</v>
      </c>
      <c r="AQ55" s="109" t="str">
        <f>TEXT((TIME(0,LEFT('Erwachsene-DOSB 2020'!N42,FIND(":",'Erwachsene-DOSB 2020'!N42)-1),RIGHT('Erwachsene-DOSB 2020'!N42,2)))*$BC$55,"[mm]:ss")</f>
        <v>23:11</v>
      </c>
      <c r="AR55" s="102" t="str">
        <f>TEXT((TIME(0,LEFT('Erwachsene-DOSB 2020'!O42,FIND(":",'Erwachsene-DOSB 2020'!O42)-1),RIGHT('Erwachsene-DOSB 2020'!O42,2)))*$BC$55,"[mm]:ss")</f>
        <v>19:21</v>
      </c>
      <c r="AS55" s="103" t="str">
        <f>TEXT((TIME(0,LEFT('Erwachsene-DOSB 2020'!P42,FIND(":",'Erwachsene-DOSB 2020'!P42)-1),RIGHT('Erwachsene-DOSB 2020'!P42,2)))*$BC$55,"[mm]:ss")</f>
        <v>16:12</v>
      </c>
      <c r="AT55" s="109" t="str">
        <f>TEXT((TIME(0,LEFT('Erwachsene-DOSB 2020'!Q42,FIND(":",'Erwachsene-DOSB 2020'!Q42)-1),RIGHT('Erwachsene-DOSB 2020'!Q42,2)))*$BC$55,"[mm]:ss")</f>
        <v>25:57</v>
      </c>
      <c r="AU55" s="102" t="str">
        <f>TEXT((TIME(0,LEFT('Erwachsene-DOSB 2020'!R42,FIND(":",'Erwachsene-DOSB 2020'!R42)-1),RIGHT('Erwachsene-DOSB 2020'!R42,2)))*$BC$55,"[mm]:ss")</f>
        <v>21:36</v>
      </c>
      <c r="AV55" s="103" t="str">
        <f>TEXT((TIME(0,LEFT('Erwachsene-DOSB 2020'!S42,FIND(":",'Erwachsene-DOSB 2020'!S42)-1),RIGHT('Erwachsene-DOSB 2020'!S42,2)))*$BC$55,"[mm]:ss")</f>
        <v>17:20</v>
      </c>
      <c r="AW55" s="109" t="str">
        <f>TEXT((TIME(0,LEFT('Erwachsene-DOSB 2020'!T42,FIND(":",'Erwachsene-DOSB 2020'!T42)-1),RIGHT('Erwachsene-DOSB 2020'!T42,2)))*$BC$55,"[mm]:ss")</f>
        <v>29:11</v>
      </c>
      <c r="AX55" s="102" t="str">
        <f>TEXT((TIME(0,LEFT('Erwachsene-DOSB 2020'!U42,FIND(":",'Erwachsene-DOSB 2020'!U42)-1),RIGHT('Erwachsene-DOSB 2020'!U42,2)))*$BC$55,"[mm]:ss")</f>
        <v>23:47</v>
      </c>
      <c r="AY55" s="103" t="str">
        <f>TEXT((TIME(0,LEFT('Erwachsene-DOSB 2020'!V42,FIND(":",'Erwachsene-DOSB 2020'!V42)-1),RIGHT('Erwachsene-DOSB 2020'!V42,2)))*$BC$55,"[mm]:ss")</f>
        <v>18:23</v>
      </c>
      <c r="AZ55" s="184"/>
      <c r="BA55" s="185"/>
      <c r="BC55" s="143">
        <v>0.9</v>
      </c>
      <c r="BD55" s="5" t="s">
        <v>155</v>
      </c>
    </row>
    <row r="56" spans="1:57" customFormat="1" ht="18.600000000000001" customHeight="1" x14ac:dyDescent="0.2">
      <c r="A56" s="902"/>
      <c r="C56" s="844"/>
      <c r="D56" s="796"/>
      <c r="E56" s="618" t="s">
        <v>21</v>
      </c>
      <c r="F56" s="620" t="s">
        <v>728</v>
      </c>
      <c r="G56" s="101" t="str">
        <f>TEXT((TIME(0,LEFT('Erwachsene-DOSB 2020'!E11,FIND(":",'Erwachsene-DOSB 2020'!E11)-1),RIGHT('Erwachsene-DOSB 2020'!E11,2)))*$BC$56,"[mm]:ss")</f>
        <v>22:14</v>
      </c>
      <c r="H56" s="102" t="str">
        <f>TEXT((TIME(0,LEFT('Erwachsene-DOSB 2020'!F11,FIND(":",'Erwachsene-DOSB 2020'!F11)-1),RIGHT('Erwachsene-DOSB 2020'!F11,2)))*$BC$56,"[mm]:ss")</f>
        <v>21:07</v>
      </c>
      <c r="I56" s="103" t="str">
        <f>TEXT((TIME(0,LEFT('Erwachsene-DOSB 2020'!G11,FIND(":",'Erwachsene-DOSB 2020'!G11)-1),RIGHT('Erwachsene-DOSB 2020'!G11,2)))*$BC$56,"[mm]:ss")</f>
        <v>19:50</v>
      </c>
      <c r="J56" s="101" t="str">
        <f>TEXT((TIME(0,LEFT('Erwachsene-DOSB 2020'!H11,FIND(":",'Erwachsene-DOSB 2020'!H11)-1),RIGHT('Erwachsene-DOSB 2020'!H11,2)))*$BC$56,"[mm]:ss")</f>
        <v>21:17</v>
      </c>
      <c r="K56" s="102" t="str">
        <f>TEXT((TIME(0,LEFT('Erwachsene-DOSB 2020'!I11,FIND(":",'Erwachsene-DOSB 2020'!I11)-1),RIGHT('Erwachsene-DOSB 2020'!I11,2)))*$BC$56,"[mm]:ss")</f>
        <v>20:10</v>
      </c>
      <c r="L56" s="103" t="str">
        <f>TEXT((TIME(0,LEFT('Erwachsene-DOSB 2020'!J11,FIND(":",'Erwachsene-DOSB 2020'!J11)-1),RIGHT('Erwachsene-DOSB 2020'!J11,2)))*$BC$56,"[mm]:ss")</f>
        <v>19:02</v>
      </c>
      <c r="M56" s="101" t="str">
        <f>TEXT((TIME(0,LEFT('Erwachsene-DOSB 2020'!K11,FIND(":",'Erwachsene-DOSB 2020'!K11)-1),RIGHT('Erwachsene-DOSB 2020'!K11,2)))*$BC$56,"[mm]:ss")</f>
        <v>21:26</v>
      </c>
      <c r="N56" s="102" t="str">
        <f>TEXT((TIME(0,LEFT('Erwachsene-DOSB 2020'!L11,FIND(":",'Erwachsene-DOSB 2020'!L11)-1),RIGHT('Erwachsene-DOSB 2020'!L11,2)))*$BC$56,"[mm]:ss")</f>
        <v>20:19</v>
      </c>
      <c r="O56" s="103" t="str">
        <f>TEXT((TIME(0,LEFT('Erwachsene-DOSB 2020'!M11,FIND(":",'Erwachsene-DOSB 2020'!M11)-1),RIGHT('Erwachsene-DOSB 2020'!M11,2)))*$BC$56,"[mm]:ss")</f>
        <v>19:12</v>
      </c>
      <c r="P56" s="101" t="str">
        <f>TEXT((TIME(0,LEFT('Erwachsene-DOSB 2020'!N11,FIND(":",'Erwachsene-DOSB 2020'!N11)-1),RIGHT('Erwachsene-DOSB 2020'!N11,2)))*$BC$56,"[mm]:ss")</f>
        <v>21:36</v>
      </c>
      <c r="Q56" s="102" t="str">
        <f>TEXT((TIME(0,LEFT('Erwachsene-DOSB 2020'!O11,FIND(":",'Erwachsene-DOSB 2020'!O11)-1),RIGHT('Erwachsene-DOSB 2020'!O11,2)))*$BC$56,"[mm]:ss")</f>
        <v>20:29</v>
      </c>
      <c r="R56" s="654" t="str">
        <f>TEXT((TIME(0,LEFT('Erwachsene-DOSB 2020'!P11,FIND(":",'Erwachsene-DOSB 2020'!P11)-1),RIGHT('Erwachsene-DOSB 2020'!P11,2)))*$BC$56,"[mm]:ss")</f>
        <v>19:20</v>
      </c>
      <c r="S56" s="101" t="str">
        <f>TEXT((TIME(0,LEFT('Erwachsene-DOSB 2020'!Q11,FIND(":",'Erwachsene-DOSB 2020'!Q11)-1),RIGHT('Erwachsene-DOSB 2020'!Q11,2)))*$BC$56,"[mm]:ss")</f>
        <v>22:24</v>
      </c>
      <c r="T56" s="102" t="str">
        <f>TEXT((TIME(0,LEFT('Erwachsene-DOSB 2020'!R11,FIND(":",'Erwachsene-DOSB 2020'!R11)-1),RIGHT('Erwachsene-DOSB 2020'!R11,2)))*$BC$56,"[mm]:ss")</f>
        <v>20:48</v>
      </c>
      <c r="U56" s="655" t="str">
        <f>TEXT((TIME(0,LEFT('Erwachsene-DOSB 2020'!S11,FIND(":",'Erwachsene-DOSB 2020'!S11)-1),RIGHT('Erwachsene-DOSB 2020'!S11,2)))*$BC$56,"[mm]:ss")</f>
        <v>19:26</v>
      </c>
      <c r="V56" s="101" t="str">
        <f>TEXT((TIME(0,LEFT('Erwachsene-DOSB 2020'!T11,FIND(":",'Erwachsene-DOSB 2020'!T11)-1),RIGHT('Erwachsene-DOSB 2020'!T11,2)))*$BC$56,"[mm]:ss")</f>
        <v>23:22</v>
      </c>
      <c r="W56" s="102" t="str">
        <f>TEXT((TIME(0,LEFT('Erwachsene-DOSB 2020'!U11,FIND(":",'Erwachsene-DOSB 2020'!U11)-1),RIGHT('Erwachsene-DOSB 2020'!U11,2)))*$BC$56,"[mm]:ss")</f>
        <v>21:26</v>
      </c>
      <c r="X56" s="103" t="str">
        <f>TEXT((TIME(0,LEFT('Erwachsene-DOSB 2020'!V11,FIND(":",'Erwachsene-DOSB 2020'!V11)-1),RIGHT('Erwachsene-DOSB 2020'!V11,2)))*$BC$56,"[mm]:ss")</f>
        <v>19:31</v>
      </c>
      <c r="Y56" s="182"/>
      <c r="Z56" s="183"/>
      <c r="AB56" s="902"/>
      <c r="AD56" s="844"/>
      <c r="AE56" s="796"/>
      <c r="AF56" s="618" t="s">
        <v>21</v>
      </c>
      <c r="AG56" s="58" t="s">
        <v>728</v>
      </c>
      <c r="AH56" s="101" t="str">
        <f>TEXT((TIME(0,LEFT('Erwachsene-DOSB 2020'!E44,FIND(":",'Erwachsene-DOSB 2020'!E44)-1),RIGHT('Erwachsene-DOSB 2020'!E44,2)))*$BC$56,"[mm]:ss")</f>
        <v>18:43</v>
      </c>
      <c r="AI56" s="102" t="str">
        <f>TEXT((TIME(0,LEFT('Erwachsene-DOSB 2020'!F44,FIND(":",'Erwachsene-DOSB 2020'!F44)-1),RIGHT('Erwachsene-DOSB 2020'!F44,2)))*$BC$56,"[mm]:ss")</f>
        <v>17:26</v>
      </c>
      <c r="AJ56" s="103" t="str">
        <f>TEXT((TIME(0,LEFT('Erwachsene-DOSB 2020'!G44,FIND(":",'Erwachsene-DOSB 2020'!G44)-1),RIGHT('Erwachsene-DOSB 2020'!G44,2)))*$BC$56,"[mm]:ss")</f>
        <v>16:10</v>
      </c>
      <c r="AK56" s="101" t="str">
        <f>TEXT((TIME(0,LEFT('Erwachsene-DOSB 2020'!H44,FIND(":",'Erwachsene-DOSB 2020'!H44)-1),RIGHT('Erwachsene-DOSB 2020'!H44,2)))*$BC$56,"[mm]:ss")</f>
        <v>18:14</v>
      </c>
      <c r="AL56" s="102" t="str">
        <f>TEXT((TIME(0,LEFT('Erwachsene-DOSB 2020'!I44,FIND(":",'Erwachsene-DOSB 2020'!I44)-1),RIGHT('Erwachsene-DOSB 2020'!I44,2)))*$BC$56,"[mm]:ss")</f>
        <v>16:58</v>
      </c>
      <c r="AM56" s="103" t="str">
        <f>TEXT((TIME(0,LEFT('Erwachsene-DOSB 2020'!J44,FIND(":",'Erwachsene-DOSB 2020'!J44)-1),RIGHT('Erwachsene-DOSB 2020'!J44,2)))*$BC$56,"[mm]:ss")</f>
        <v>15:41</v>
      </c>
      <c r="AN56" s="101" t="str">
        <f>TEXT((TIME(0,LEFT('Erwachsene-DOSB 2020'!K44,FIND(":",'Erwachsene-DOSB 2020'!K44)-1),RIGHT('Erwachsene-DOSB 2020'!K44,2)))*$BC$56,"[mm]:ss")</f>
        <v>18:43</v>
      </c>
      <c r="AO56" s="102" t="str">
        <f>TEXT((TIME(0,LEFT('Erwachsene-DOSB 2020'!L44,FIND(":",'Erwachsene-DOSB 2020'!L44)-1),RIGHT('Erwachsene-DOSB 2020'!L44,2)))*$BC$56,"[mm]:ss")</f>
        <v>17:26</v>
      </c>
      <c r="AP56" s="103" t="str">
        <f>TEXT((TIME(0,LEFT('Erwachsene-DOSB 2020'!M44,FIND(":",'Erwachsene-DOSB 2020'!M44)-1),RIGHT('Erwachsene-DOSB 2020'!M44,2)))*$BC$56,"[mm]:ss")</f>
        <v>16:10</v>
      </c>
      <c r="AQ56" s="101" t="str">
        <f>TEXT((TIME(0,LEFT('Erwachsene-DOSB 2020'!N44,FIND(":",'Erwachsene-DOSB 2020'!N44)-1),RIGHT('Erwachsene-DOSB 2020'!N44,2)))*$BC$56,"[mm]:ss")</f>
        <v>20:00</v>
      </c>
      <c r="AR56" s="102" t="str">
        <f>TEXT((TIME(0,LEFT('Erwachsene-DOSB 2020'!O44,FIND(":",'Erwachsene-DOSB 2020'!O44)-1),RIGHT('Erwachsene-DOSB 2020'!O44,2)))*$BC$56,"[mm]:ss")</f>
        <v>18:14</v>
      </c>
      <c r="AS56" s="103" t="str">
        <f>TEXT((TIME(0,LEFT('Erwachsene-DOSB 2020'!P44,FIND(":",'Erwachsene-DOSB 2020'!P44)-1),RIGHT('Erwachsene-DOSB 2020'!P44,2)))*$BC$56,"[mm]:ss")</f>
        <v>16:19</v>
      </c>
      <c r="AT56" s="101" t="str">
        <f>TEXT((TIME(0,LEFT('Erwachsene-DOSB 2020'!Q44,FIND(":",'Erwachsene-DOSB 2020'!Q44)-1),RIGHT('Erwachsene-DOSB 2020'!Q44,2)))*$BC$56,"[mm]:ss")</f>
        <v>20:48</v>
      </c>
      <c r="AU56" s="102" t="str">
        <f>TEXT((TIME(0,LEFT('Erwachsene-DOSB 2020'!R44,FIND(":",'Erwachsene-DOSB 2020'!R44)-1),RIGHT('Erwachsene-DOSB 2020'!R44,2)))*$BC$56,"[mm]:ss")</f>
        <v>18:43</v>
      </c>
      <c r="AV56" s="103" t="str">
        <f>TEXT((TIME(0,LEFT('Erwachsene-DOSB 2020'!S44,FIND(":",'Erwachsene-DOSB 2020'!S44)-1),RIGHT('Erwachsene-DOSB 2020'!S44,2)))*$BC$56,"[mm]:ss")</f>
        <v>17:07</v>
      </c>
      <c r="AW56" s="101" t="str">
        <f>TEXT((TIME(0,LEFT('Erwachsene-DOSB 2020'!T44,FIND(":",'Erwachsene-DOSB 2020'!T44)-1),RIGHT('Erwachsene-DOSB 2020'!T44,2)))*$BC$56,"[mm]:ss")</f>
        <v>21:07</v>
      </c>
      <c r="AX56" s="102" t="str">
        <f>TEXT((TIME(0,LEFT('Erwachsene-DOSB 2020'!U44,FIND(":",'Erwachsene-DOSB 2020'!U44)-1),RIGHT('Erwachsene-DOSB 2020'!U44,2)))*$BC$56,"[mm]:ss")</f>
        <v>19:22</v>
      </c>
      <c r="AY56" s="103" t="str">
        <f>TEXT((TIME(0,LEFT('Erwachsene-DOSB 2020'!V44,FIND(":",'Erwachsene-DOSB 2020'!V44)-1),RIGHT('Erwachsene-DOSB 2020'!V44,2)))*$BC$56,"[mm]:ss")</f>
        <v>17:17</v>
      </c>
      <c r="AZ56" s="182"/>
      <c r="BA56" s="183"/>
      <c r="BC56" s="591">
        <v>0.32</v>
      </c>
      <c r="BD56" s="5" t="s">
        <v>162</v>
      </c>
    </row>
    <row r="57" spans="1:57" ht="18.600000000000001" customHeight="1" x14ac:dyDescent="0.2">
      <c r="A57" s="902"/>
      <c r="B57" s="158"/>
      <c r="C57" s="844"/>
      <c r="D57" s="796"/>
      <c r="E57" s="106" t="s">
        <v>22</v>
      </c>
      <c r="F57" s="58" t="s">
        <v>697</v>
      </c>
      <c r="G57" s="101" t="str">
        <f>TEXT((TIME(0,LEFT('Erwachsene-DOSB 2020'!E12,FIND(":",'Erwachsene-DOSB 2020'!E12)-1),RIGHT('Erwachsene-DOSB 2020'!E12,2)))*$BC$57,"[mm]:ss")</f>
        <v>17:15</v>
      </c>
      <c r="H57" s="102" t="str">
        <f>TEXT((TIME(0,LEFT('Erwachsene-DOSB 2020'!F12,FIND(":",'Erwachsene-DOSB 2020'!F12)-1),RIGHT('Erwachsene-DOSB 2020'!F12,2)))*$BC$57,"[mm]:ss")</f>
        <v>15:36</v>
      </c>
      <c r="I57" s="103" t="str">
        <f>TEXT((TIME(0,LEFT('Erwachsene-DOSB 2020'!G12,FIND(":",'Erwachsene-DOSB 2020'!G12)-1),RIGHT('Erwachsene-DOSB 2020'!G12,2)))*$BC$57,"[mm]:ss")</f>
        <v>13:57</v>
      </c>
      <c r="J57" s="109" t="str">
        <f>TEXT((TIME(0,LEFT('Erwachsene-DOSB 2020'!H12,FIND(":",'Erwachsene-DOSB 2020'!H12)-1),RIGHT('Erwachsene-DOSB 2020'!H12,2)))*$BC$57,"[mm]:ss")</f>
        <v>17:06</v>
      </c>
      <c r="K57" s="102" t="str">
        <f>TEXT((TIME(0,LEFT('Erwachsene-DOSB 2020'!I12,FIND(":",'Erwachsene-DOSB 2020'!I12)-1),RIGHT('Erwachsene-DOSB 2020'!I12,2)))*$BC$57,"[mm]:ss")</f>
        <v>15:27</v>
      </c>
      <c r="L57" s="103" t="str">
        <f>TEXT((TIME(0,LEFT('Erwachsene-DOSB 2020'!J12,FIND(":",'Erwachsene-DOSB 2020'!J12)-1),RIGHT('Erwachsene-DOSB 2020'!J12,2)))*$BC$57,"[mm]:ss")</f>
        <v>13:39</v>
      </c>
      <c r="M57" s="109" t="str">
        <f>TEXT((TIME(0,LEFT('Erwachsene-DOSB 2020'!K12,FIND(":",'Erwachsene-DOSB 2020'!K12)-1),RIGHT('Erwachsene-DOSB 2020'!K12,2)))*$BC$57,"[mm]:ss")</f>
        <v>16:48</v>
      </c>
      <c r="N57" s="102" t="str">
        <f>TEXT((TIME(0,LEFT('Erwachsene-DOSB 2020'!L12,FIND(":",'Erwachsene-DOSB 2020'!L12)-1),RIGHT('Erwachsene-DOSB 2020'!L12,2)))*$BC$57,"[mm]:ss")</f>
        <v>15:09</v>
      </c>
      <c r="O57" s="103" t="str">
        <f>TEXT((TIME(0,LEFT('Erwachsene-DOSB 2020'!M12,FIND(":",'Erwachsene-DOSB 2020'!M12)-1),RIGHT('Erwachsene-DOSB 2020'!M12,2)))*$BC$57,"[mm]:ss")</f>
        <v>13:30</v>
      </c>
      <c r="P57" s="109" t="str">
        <f>TEXT((TIME(0,LEFT('Erwachsene-DOSB 2020'!N12,FIND(":",'Erwachsene-DOSB 2020'!N12)-1),RIGHT('Erwachsene-DOSB 2020'!N12,2)))*$BC$57,"[mm]:ss")</f>
        <v>17:06</v>
      </c>
      <c r="Q57" s="102" t="str">
        <f>TEXT((TIME(0,LEFT('Erwachsene-DOSB 2020'!O12,FIND(":",'Erwachsene-DOSB 2020'!O12)-1),RIGHT('Erwachsene-DOSB 2020'!O12,2)))*$BC$57,"[mm]:ss")</f>
        <v>15:27</v>
      </c>
      <c r="R57" s="103" t="str">
        <f>TEXT((TIME(0,LEFT('Erwachsene-DOSB 2020'!P12,FIND(":",'Erwachsene-DOSB 2020'!P12)-1),RIGHT('Erwachsene-DOSB 2020'!P12,2)))*$BC$57,"[mm]:ss")</f>
        <v>13:39</v>
      </c>
      <c r="S57" s="109" t="str">
        <f>TEXT((TIME(0,LEFT('Erwachsene-DOSB 2020'!Q12,FIND(":",'Erwachsene-DOSB 2020'!Q12)-1),RIGHT('Erwachsene-DOSB 2020'!Q12,2)))*$BC$57,"[mm]:ss")</f>
        <v>18:00</v>
      </c>
      <c r="T57" s="102" t="str">
        <f>TEXT((TIME(0,LEFT('Erwachsene-DOSB 2020'!R12,FIND(":",'Erwachsene-DOSB 2020'!R12)-1),RIGHT('Erwachsene-DOSB 2020'!R12,2)))*$BC$57,"[mm]:ss")</f>
        <v>15:54</v>
      </c>
      <c r="U57" s="103" t="str">
        <f>TEXT((TIME(0,LEFT('Erwachsene-DOSB 2020'!S12,FIND(":",'Erwachsene-DOSB 2020'!S12)-1),RIGHT('Erwachsene-DOSB 2020'!S12,2)))*$BC$57,"[mm]:ss")</f>
        <v>14:06</v>
      </c>
      <c r="V57" s="109" t="str">
        <f>TEXT((TIME(0,LEFT('Erwachsene-DOSB 2020'!T12,FIND(":",'Erwachsene-DOSB 2020'!T12)-1),RIGHT('Erwachsene-DOSB 2020'!T12,2)))*$BC$57,"[mm]:ss")</f>
        <v>19:12</v>
      </c>
      <c r="W57" s="102" t="str">
        <f>TEXT((TIME(0,LEFT('Erwachsene-DOSB 2020'!U12,FIND(":",'Erwachsene-DOSB 2020'!U12)-1),RIGHT('Erwachsene-DOSB 2020'!U12,2)))*$BC$57,"[mm]:ss")</f>
        <v>16:39</v>
      </c>
      <c r="X57" s="103" t="str">
        <f>TEXT((TIME(0,LEFT('Erwachsene-DOSB 2020'!V12,FIND(":",'Erwachsene-DOSB 2020'!V12)-1),RIGHT('Erwachsene-DOSB 2020'!V12,2)))*$BC$57,"[mm]:ss")</f>
        <v>14:51</v>
      </c>
      <c r="Y57" s="182"/>
      <c r="Z57" s="215"/>
      <c r="AB57" s="902"/>
      <c r="AC57" s="158"/>
      <c r="AD57" s="844"/>
      <c r="AE57" s="796"/>
      <c r="AF57" s="106" t="s">
        <v>21</v>
      </c>
      <c r="AG57" s="58" t="s">
        <v>697</v>
      </c>
      <c r="AH57" s="101" t="str">
        <f>TEXT((TIME(0,LEFT('Erwachsene-DOSB 2020'!E45,FIND(":",'Erwachsene-DOSB 2020'!E45)-1),RIGHT('Erwachsene-DOSB 2020'!E45,2)))*$BC$57,"[mm]:ss")</f>
        <v>14:06</v>
      </c>
      <c r="AI57" s="102" t="str">
        <f>TEXT((TIME(0,LEFT('Erwachsene-DOSB 2020'!F45,FIND(":",'Erwachsene-DOSB 2020'!F45)-1),RIGHT('Erwachsene-DOSB 2020'!F45,2)))*$BC$57,"[mm]:ss")</f>
        <v>12:45</v>
      </c>
      <c r="AJ57" s="103" t="str">
        <f>TEXT((TIME(0,LEFT('Erwachsene-DOSB 2020'!G45,FIND(":",'Erwachsene-DOSB 2020'!G45)-1),RIGHT('Erwachsene-DOSB 2020'!G45,2)))*$BC$57,"[mm]:ss")</f>
        <v>11:33</v>
      </c>
      <c r="AK57" s="109" t="str">
        <f>TEXT((TIME(0,LEFT('Erwachsene-DOSB 2020'!H45,FIND(":",'Erwachsene-DOSB 2020'!H45)-1),RIGHT('Erwachsene-DOSB 2020'!H45,2)))*$BC$57,"[mm]:ss")</f>
        <v>13:57</v>
      </c>
      <c r="AL57" s="102" t="str">
        <f>TEXT((TIME(0,LEFT('Erwachsene-DOSB 2020'!I45,FIND(":",'Erwachsene-DOSB 2020'!I45)-1),RIGHT('Erwachsene-DOSB 2020'!I45,2)))*$BC$57,"[mm]:ss")</f>
        <v>12:36</v>
      </c>
      <c r="AM57" s="103" t="str">
        <f>TEXT((TIME(0,LEFT('Erwachsene-DOSB 2020'!J45,FIND(":",'Erwachsene-DOSB 2020'!J45)-1),RIGHT('Erwachsene-DOSB 2020'!J45,2)))*$BC$57,"[mm]:ss")</f>
        <v>11:15</v>
      </c>
      <c r="AN57" s="109" t="str">
        <f>TEXT((TIME(0,LEFT('Erwachsene-DOSB 2020'!K45,FIND(":",'Erwachsene-DOSB 2020'!K45)-1),RIGHT('Erwachsene-DOSB 2020'!K45,2)))*$BC$57,"[mm]:ss")</f>
        <v>15:00</v>
      </c>
      <c r="AO57" s="102" t="str">
        <f>TEXT((TIME(0,LEFT('Erwachsene-DOSB 2020'!L45,FIND(":",'Erwachsene-DOSB 2020'!L45)-1),RIGHT('Erwachsene-DOSB 2020'!L45,2)))*$BC$57,"[mm]:ss")</f>
        <v>13:21</v>
      </c>
      <c r="AP57" s="103" t="str">
        <f>TEXT((TIME(0,LEFT('Erwachsene-DOSB 2020'!M45,FIND(":",'Erwachsene-DOSB 2020'!M45)-1),RIGHT('Erwachsene-DOSB 2020'!M45,2)))*$BC$57,"[mm]:ss")</f>
        <v>11:42</v>
      </c>
      <c r="AQ57" s="109" t="str">
        <f>TEXT((TIME(0,LEFT('Erwachsene-DOSB 2020'!N45,FIND(":",'Erwachsene-DOSB 2020'!N45)-1),RIGHT('Erwachsene-DOSB 2020'!N45,2)))*$BC$57,"[mm]:ss")</f>
        <v>16:03</v>
      </c>
      <c r="AR57" s="102" t="str">
        <f>TEXT((TIME(0,LEFT('Erwachsene-DOSB 2020'!O45,FIND(":",'Erwachsene-DOSB 2020'!O45)-1),RIGHT('Erwachsene-DOSB 2020'!O45,2)))*$BC$57,"[mm]:ss")</f>
        <v>14:06</v>
      </c>
      <c r="AS57" s="103" t="str">
        <f>TEXT((TIME(0,LEFT('Erwachsene-DOSB 2020'!P45,FIND(":",'Erwachsene-DOSB 2020'!P45)-1),RIGHT('Erwachsene-DOSB 2020'!P45,2)))*$BC$57,"[mm]:ss")</f>
        <v>12:09</v>
      </c>
      <c r="AT57" s="109" t="str">
        <f>TEXT((TIME(0,LEFT('Erwachsene-DOSB 2020'!Q45,FIND(":",'Erwachsene-DOSB 2020'!Q45)-1),RIGHT('Erwachsene-DOSB 2020'!Q45,2)))*$BC$57,"[mm]:ss")</f>
        <v>17:24</v>
      </c>
      <c r="AU57" s="102" t="str">
        <f>TEXT((TIME(0,LEFT('Erwachsene-DOSB 2020'!R45,FIND(":",'Erwachsene-DOSB 2020'!R45)-1),RIGHT('Erwachsene-DOSB 2020'!R45,2)))*$BC$57,"[mm]:ss")</f>
        <v>15:00</v>
      </c>
      <c r="AV57" s="103" t="str">
        <f>TEXT((TIME(0,LEFT('Erwachsene-DOSB 2020'!S45,FIND(":",'Erwachsene-DOSB 2020'!S45)-1),RIGHT('Erwachsene-DOSB 2020'!S45,2)))*$BC$57,"[mm]:ss")</f>
        <v>12:27</v>
      </c>
      <c r="AW57" s="109" t="str">
        <f>TEXT((TIME(0,LEFT('Erwachsene-DOSB 2020'!T45,FIND(":",'Erwachsene-DOSB 2020'!T45)-1),RIGHT('Erwachsene-DOSB 2020'!T45,2)))*$BC$57,"[mm]:ss")</f>
        <v>18:54</v>
      </c>
      <c r="AX57" s="102" t="str">
        <f>TEXT((TIME(0,LEFT('Erwachsene-DOSB 2020'!U45,FIND(":",'Erwachsene-DOSB 2020'!U45)-1),RIGHT('Erwachsene-DOSB 2020'!U45,2)))*$BC$57,"[mm]:ss")</f>
        <v>15:36</v>
      </c>
      <c r="AY57" s="103" t="str">
        <f>TEXT((TIME(0,LEFT('Erwachsene-DOSB 2020'!V45,FIND(":",'Erwachsene-DOSB 2020'!V45)-1),RIGHT('Erwachsene-DOSB 2020'!V45,2)))*$BC$57,"[mm]:ss")</f>
        <v>13:03</v>
      </c>
      <c r="AZ57" s="182"/>
      <c r="BA57" s="215"/>
      <c r="BC57" s="153">
        <v>0.3</v>
      </c>
      <c r="BD57" s="5" t="s">
        <v>161</v>
      </c>
    </row>
    <row r="58" spans="1:57" ht="18.600000000000001" customHeight="1" x14ac:dyDescent="0.2">
      <c r="A58" s="902"/>
      <c r="B58" s="158"/>
      <c r="C58" s="844"/>
      <c r="D58" s="796"/>
      <c r="E58" s="106" t="s">
        <v>23</v>
      </c>
      <c r="F58" s="58" t="s">
        <v>427</v>
      </c>
      <c r="G58" s="160">
        <f>H58*(1-$BE$58)</f>
        <v>220.5</v>
      </c>
      <c r="H58" s="149">
        <v>245</v>
      </c>
      <c r="I58" s="150">
        <f>H58*(1+$BE$58)</f>
        <v>269.5</v>
      </c>
      <c r="J58" s="160">
        <f>K58*(1-$BE$58)</f>
        <v>220.5</v>
      </c>
      <c r="K58" s="149">
        <f>H58</f>
        <v>245</v>
      </c>
      <c r="L58" s="150">
        <f>K58*(1+$BE$58)</f>
        <v>269.5</v>
      </c>
      <c r="M58" s="160">
        <f>N58*(1-$BE$58)</f>
        <v>220.5</v>
      </c>
      <c r="N58" s="149">
        <f>H58</f>
        <v>245</v>
      </c>
      <c r="O58" s="150">
        <f>N58*(1+$BE$58)</f>
        <v>269.5</v>
      </c>
      <c r="P58" s="160">
        <f>Q58*(1-$BE$58)</f>
        <v>209.25</v>
      </c>
      <c r="Q58" s="149">
        <f>H58-12.5</f>
        <v>232.5</v>
      </c>
      <c r="R58" s="150">
        <f>Q58*(1+$BE$58)</f>
        <v>255.75000000000003</v>
      </c>
      <c r="S58" s="160">
        <f>T58*(1-$BE$58)</f>
        <v>209.25</v>
      </c>
      <c r="T58" s="149">
        <f>Q58</f>
        <v>232.5</v>
      </c>
      <c r="U58" s="150">
        <f>T58*(1+$BE$58)</f>
        <v>255.75000000000003</v>
      </c>
      <c r="V58" s="160">
        <f>W58*(1-$BE$58)</f>
        <v>198</v>
      </c>
      <c r="W58" s="149">
        <f>T58-12.5</f>
        <v>220</v>
      </c>
      <c r="X58" s="150">
        <f>W58*(1+$BE$58)</f>
        <v>242.00000000000003</v>
      </c>
      <c r="Y58" s="182"/>
      <c r="Z58" s="215"/>
      <c r="AB58" s="902"/>
      <c r="AC58" s="158"/>
      <c r="AD58" s="844"/>
      <c r="AE58" s="796"/>
      <c r="AF58" s="106" t="s">
        <v>22</v>
      </c>
      <c r="AG58" s="58" t="s">
        <v>427</v>
      </c>
      <c r="AH58" s="160">
        <f>AI58*(1-$BE$58)</f>
        <v>292.5</v>
      </c>
      <c r="AI58" s="149">
        <v>325</v>
      </c>
      <c r="AJ58" s="150">
        <f>AI58*(1+$BE$58)</f>
        <v>357.50000000000006</v>
      </c>
      <c r="AK58" s="160">
        <f>AL58*(1-$BE$58)</f>
        <v>292.5</v>
      </c>
      <c r="AL58" s="149">
        <f>AI58</f>
        <v>325</v>
      </c>
      <c r="AM58" s="150">
        <f>AL58*(1+$BE$58)</f>
        <v>357.50000000000006</v>
      </c>
      <c r="AN58" s="160">
        <f>AO58*(1-$BE$58)</f>
        <v>292.5</v>
      </c>
      <c r="AO58" s="149">
        <f>AI58</f>
        <v>325</v>
      </c>
      <c r="AP58" s="150">
        <f>AO58*(1+$BE$58)</f>
        <v>357.50000000000006</v>
      </c>
      <c r="AQ58" s="160">
        <f>AR58*(1-$BE$58)</f>
        <v>281.25</v>
      </c>
      <c r="AR58" s="149">
        <f>AI58-12.5</f>
        <v>312.5</v>
      </c>
      <c r="AS58" s="150">
        <f>AR58*(1+$BE$58)</f>
        <v>343.75</v>
      </c>
      <c r="AT58" s="160">
        <f>AU58*(1-$BE$58)</f>
        <v>281.25</v>
      </c>
      <c r="AU58" s="149">
        <f>AR58</f>
        <v>312.5</v>
      </c>
      <c r="AV58" s="150">
        <f>AU58*(1+$BE$58)</f>
        <v>343.75</v>
      </c>
      <c r="AW58" s="160">
        <f>AX58*(1-$BE$58)</f>
        <v>270</v>
      </c>
      <c r="AX58" s="149">
        <f>AU58-12.5</f>
        <v>300</v>
      </c>
      <c r="AY58" s="150">
        <f>AX58*(1+$BE$58)</f>
        <v>330</v>
      </c>
      <c r="AZ58" s="182"/>
      <c r="BA58" s="215"/>
      <c r="BD58" s="5" t="s">
        <v>431</v>
      </c>
      <c r="BE58" s="158">
        <v>0.1</v>
      </c>
    </row>
    <row r="59" spans="1:57" ht="18.600000000000001" customHeight="1" x14ac:dyDescent="0.2">
      <c r="A59" s="902"/>
      <c r="B59" s="158"/>
      <c r="C59" s="844"/>
      <c r="D59" s="796"/>
      <c r="E59" s="106" t="s">
        <v>24</v>
      </c>
      <c r="F59" s="58" t="s">
        <v>428</v>
      </c>
      <c r="G59" s="160">
        <f>H59*(1-$BE$58)</f>
        <v>391.5</v>
      </c>
      <c r="H59" s="149">
        <v>435</v>
      </c>
      <c r="I59" s="150">
        <f>H59*(1+$BE$58)</f>
        <v>478.50000000000006</v>
      </c>
      <c r="J59" s="160">
        <f>K59*(1-$BE$58)</f>
        <v>391.5</v>
      </c>
      <c r="K59" s="149">
        <f>H59</f>
        <v>435</v>
      </c>
      <c r="L59" s="150">
        <f>K59*(1+$BE$58)</f>
        <v>478.50000000000006</v>
      </c>
      <c r="M59" s="160">
        <f>N59*(1-$BE$58)</f>
        <v>391.5</v>
      </c>
      <c r="N59" s="149">
        <f>H59</f>
        <v>435</v>
      </c>
      <c r="O59" s="150">
        <f>N59*(1+$BE$58)</f>
        <v>478.50000000000006</v>
      </c>
      <c r="P59" s="160">
        <f>Q59*(1-$BE$58)</f>
        <v>378</v>
      </c>
      <c r="Q59" s="149">
        <f>H59-15</f>
        <v>420</v>
      </c>
      <c r="R59" s="150">
        <f>Q59*(1+$BE$58)</f>
        <v>462.00000000000006</v>
      </c>
      <c r="S59" s="160">
        <f>T59*(1-$BE$58)</f>
        <v>378</v>
      </c>
      <c r="T59" s="149">
        <f>Q59</f>
        <v>420</v>
      </c>
      <c r="U59" s="150">
        <f>T59*(1+$BE$58)</f>
        <v>462.00000000000006</v>
      </c>
      <c r="V59" s="160">
        <f>W59*(1-$BE$58)</f>
        <v>364.5</v>
      </c>
      <c r="W59" s="149">
        <f>T59-15</f>
        <v>405</v>
      </c>
      <c r="X59" s="150">
        <f>W59*(1+$BE$58)</f>
        <v>445.50000000000006</v>
      </c>
      <c r="Y59" s="182"/>
      <c r="Z59" s="215"/>
      <c r="AB59" s="902"/>
      <c r="AC59" s="158"/>
      <c r="AD59" s="844"/>
      <c r="AE59" s="796"/>
      <c r="AF59" s="106" t="s">
        <v>23</v>
      </c>
      <c r="AG59" s="58" t="s">
        <v>428</v>
      </c>
      <c r="AH59" s="160">
        <f>AI59*(1-$BE$58)</f>
        <v>472.5</v>
      </c>
      <c r="AI59" s="149">
        <v>525</v>
      </c>
      <c r="AJ59" s="150">
        <f>AI59*(1+$BE$58)</f>
        <v>577.5</v>
      </c>
      <c r="AK59" s="160">
        <f>AL59*(1-$BE$58)</f>
        <v>472.5</v>
      </c>
      <c r="AL59" s="149">
        <f>AI59</f>
        <v>525</v>
      </c>
      <c r="AM59" s="150">
        <f>AL59*(1+$BE$58)</f>
        <v>577.5</v>
      </c>
      <c r="AN59" s="160">
        <f>AO59*(1-$BE$58)</f>
        <v>580.5</v>
      </c>
      <c r="AO59" s="149">
        <v>645</v>
      </c>
      <c r="AP59" s="150">
        <f>AO59*(1+$BE$58)</f>
        <v>709.50000000000011</v>
      </c>
      <c r="AQ59" s="160">
        <f>AR59*(1-$BE$58)</f>
        <v>459</v>
      </c>
      <c r="AR59" s="149">
        <f>AI59-15</f>
        <v>510</v>
      </c>
      <c r="AS59" s="150">
        <f>AR59*(1+$BE$58)</f>
        <v>561</v>
      </c>
      <c r="AT59" s="160">
        <f>AU59*(1-$BE$58)</f>
        <v>459</v>
      </c>
      <c r="AU59" s="149">
        <f>AR59</f>
        <v>510</v>
      </c>
      <c r="AV59" s="150">
        <f>AU59*(1+$BE$58)</f>
        <v>561</v>
      </c>
      <c r="AW59" s="160">
        <f>AX59*(1-$BE$58)</f>
        <v>445.5</v>
      </c>
      <c r="AX59" s="149">
        <f>AU59-15</f>
        <v>495</v>
      </c>
      <c r="AY59" s="150">
        <f>AX59*(1+$BE$58)</f>
        <v>544.5</v>
      </c>
      <c r="AZ59" s="182"/>
      <c r="BA59" s="215"/>
      <c r="BD59" s="5"/>
    </row>
    <row r="60" spans="1:57" ht="18.600000000000001" customHeight="1" x14ac:dyDescent="0.2">
      <c r="A60" s="902"/>
      <c r="B60" s="158"/>
      <c r="C60" s="844"/>
      <c r="D60" s="796"/>
      <c r="E60" s="106" t="s">
        <v>25</v>
      </c>
      <c r="F60" s="58" t="s">
        <v>429</v>
      </c>
      <c r="G60" s="160">
        <f>H60*(1-$BE$58)</f>
        <v>324</v>
      </c>
      <c r="H60" s="149">
        <v>360</v>
      </c>
      <c r="I60" s="150">
        <f>H60*(1+$BE$58)</f>
        <v>396.00000000000006</v>
      </c>
      <c r="J60" s="160">
        <f>K60*(1-$BE$58)</f>
        <v>324</v>
      </c>
      <c r="K60" s="149">
        <f>H60</f>
        <v>360</v>
      </c>
      <c r="L60" s="150">
        <f>K60*(1+$BE$58)</f>
        <v>396.00000000000006</v>
      </c>
      <c r="M60" s="160">
        <f>N60*(1-$BE$58)</f>
        <v>324</v>
      </c>
      <c r="N60" s="149">
        <f>H60</f>
        <v>360</v>
      </c>
      <c r="O60" s="150">
        <f>N60*(1+$BE$58)</f>
        <v>396.00000000000006</v>
      </c>
      <c r="P60" s="160">
        <f>Q60*(1-$BE$58)</f>
        <v>310.5</v>
      </c>
      <c r="Q60" s="149">
        <f>H60-15</f>
        <v>345</v>
      </c>
      <c r="R60" s="150">
        <f>Q60*(1+$BE$58)</f>
        <v>379.50000000000006</v>
      </c>
      <c r="S60" s="160">
        <f>T60*(1-$BE$58)</f>
        <v>310.5</v>
      </c>
      <c r="T60" s="149">
        <f>Q60</f>
        <v>345</v>
      </c>
      <c r="U60" s="150">
        <f>T60*(1+$BE$58)</f>
        <v>379.50000000000006</v>
      </c>
      <c r="V60" s="160">
        <f>W60*(1-$BE$58)</f>
        <v>297</v>
      </c>
      <c r="W60" s="149">
        <f>T60-15</f>
        <v>330</v>
      </c>
      <c r="X60" s="150">
        <f>W60*(1+$BE$58)</f>
        <v>363.00000000000006</v>
      </c>
      <c r="Y60" s="182"/>
      <c r="Z60" s="215"/>
      <c r="AB60" s="902"/>
      <c r="AC60" s="158"/>
      <c r="AD60" s="844"/>
      <c r="AE60" s="796"/>
      <c r="AF60" s="106" t="s">
        <v>24</v>
      </c>
      <c r="AG60" s="58" t="s">
        <v>429</v>
      </c>
      <c r="AH60" s="160">
        <f>AI60*(1-$BE$58)</f>
        <v>400.5</v>
      </c>
      <c r="AI60" s="149">
        <v>445</v>
      </c>
      <c r="AJ60" s="150">
        <f>AI60*(1+$BE$58)</f>
        <v>489.50000000000006</v>
      </c>
      <c r="AK60" s="160">
        <f>AL60*(1-$BE$58)</f>
        <v>400.5</v>
      </c>
      <c r="AL60" s="149">
        <f>AI60</f>
        <v>445</v>
      </c>
      <c r="AM60" s="150">
        <f>AL60*(1+$BE$58)</f>
        <v>489.50000000000006</v>
      </c>
      <c r="AN60" s="160">
        <f>AO60*(1-$BE$58)</f>
        <v>508.5</v>
      </c>
      <c r="AO60" s="149">
        <v>565</v>
      </c>
      <c r="AP60" s="150">
        <f>AO60*(1+$BE$58)</f>
        <v>621.5</v>
      </c>
      <c r="AQ60" s="160">
        <f>AR60*(1-$BE$58)</f>
        <v>387</v>
      </c>
      <c r="AR60" s="149">
        <f>AI60-15</f>
        <v>430</v>
      </c>
      <c r="AS60" s="150">
        <f>AR60*(1+$BE$58)</f>
        <v>473.00000000000006</v>
      </c>
      <c r="AT60" s="160">
        <f>AU60*(1-$BE$58)</f>
        <v>387</v>
      </c>
      <c r="AU60" s="149">
        <f>AR60</f>
        <v>430</v>
      </c>
      <c r="AV60" s="150">
        <f>AU60*(1+$BE$58)</f>
        <v>473.00000000000006</v>
      </c>
      <c r="AW60" s="160">
        <f>AX60*(1-$BE$58)</f>
        <v>373.5</v>
      </c>
      <c r="AX60" s="149">
        <f>AU60-15</f>
        <v>415</v>
      </c>
      <c r="AY60" s="150">
        <f>AX60*(1+$BE$58)</f>
        <v>456.50000000000006</v>
      </c>
      <c r="AZ60" s="182"/>
      <c r="BA60" s="215"/>
      <c r="BD60" s="5"/>
    </row>
    <row r="61" spans="1:57" ht="18.600000000000001" customHeight="1" x14ac:dyDescent="0.2">
      <c r="A61" s="902"/>
      <c r="B61" s="158"/>
      <c r="C61" s="844"/>
      <c r="D61" s="796"/>
      <c r="E61" s="106" t="s">
        <v>44</v>
      </c>
      <c r="F61" s="58" t="s">
        <v>430</v>
      </c>
      <c r="G61" s="160">
        <f>H61*(1-$BE$58)</f>
        <v>328.5</v>
      </c>
      <c r="H61" s="149">
        <v>365</v>
      </c>
      <c r="I61" s="150">
        <f>H61*(1+$BE$58)</f>
        <v>401.50000000000006</v>
      </c>
      <c r="J61" s="160">
        <f>K61*(1-$BE$58)</f>
        <v>328.5</v>
      </c>
      <c r="K61" s="149">
        <f>H61</f>
        <v>365</v>
      </c>
      <c r="L61" s="150">
        <f>K61*(1+$BE$58)</f>
        <v>401.50000000000006</v>
      </c>
      <c r="M61" s="160">
        <f>N61*(1-$BE$58)</f>
        <v>328.5</v>
      </c>
      <c r="N61" s="149">
        <f>H61</f>
        <v>365</v>
      </c>
      <c r="O61" s="150">
        <f>N61*(1+$BE$58)</f>
        <v>401.50000000000006</v>
      </c>
      <c r="P61" s="160">
        <f>Q61*(1-$BE$58)</f>
        <v>315</v>
      </c>
      <c r="Q61" s="149">
        <f>H61-15</f>
        <v>350</v>
      </c>
      <c r="R61" s="150">
        <f>Q61*(1+$BE$58)</f>
        <v>385.00000000000006</v>
      </c>
      <c r="S61" s="160">
        <f>T61*(1-$BE$58)</f>
        <v>315</v>
      </c>
      <c r="T61" s="149">
        <f>Q61</f>
        <v>350</v>
      </c>
      <c r="U61" s="150">
        <f>T61*(1+$BE$58)</f>
        <v>385.00000000000006</v>
      </c>
      <c r="V61" s="160">
        <f>W61*(1-$BE$58)</f>
        <v>301.5</v>
      </c>
      <c r="W61" s="149">
        <f>T61-15</f>
        <v>335</v>
      </c>
      <c r="X61" s="150">
        <f>W61*(1+$BE$58)</f>
        <v>368.50000000000006</v>
      </c>
      <c r="Y61" s="182"/>
      <c r="Z61" s="215"/>
      <c r="AB61" s="902"/>
      <c r="AC61" s="158"/>
      <c r="AD61" s="844"/>
      <c r="AE61" s="796"/>
      <c r="AF61" s="106" t="s">
        <v>25</v>
      </c>
      <c r="AG61" s="58" t="s">
        <v>430</v>
      </c>
      <c r="AH61" s="160">
        <f>AI61*(1-$BE$58)</f>
        <v>405</v>
      </c>
      <c r="AI61" s="149">
        <v>450</v>
      </c>
      <c r="AJ61" s="150">
        <f>AI61*(1+$BE$58)</f>
        <v>495.00000000000006</v>
      </c>
      <c r="AK61" s="160">
        <f>AL61*(1-$BE$58)</f>
        <v>405</v>
      </c>
      <c r="AL61" s="149">
        <f>AI61</f>
        <v>450</v>
      </c>
      <c r="AM61" s="150">
        <f>AL61*(1+$BE$58)</f>
        <v>495.00000000000006</v>
      </c>
      <c r="AN61" s="160">
        <f>AO61*(1-$BE$58)</f>
        <v>513</v>
      </c>
      <c r="AO61" s="149">
        <v>570</v>
      </c>
      <c r="AP61" s="150">
        <f>AO61*(1+$BE$58)</f>
        <v>627</v>
      </c>
      <c r="AQ61" s="160">
        <f>AR61*(1-$BE$58)</f>
        <v>391.5</v>
      </c>
      <c r="AR61" s="149">
        <f>AI61-15</f>
        <v>435</v>
      </c>
      <c r="AS61" s="150">
        <f>AR61*(1+$BE$58)</f>
        <v>478.50000000000006</v>
      </c>
      <c r="AT61" s="160">
        <f>AU61*(1-$BE$58)</f>
        <v>391.5</v>
      </c>
      <c r="AU61" s="149">
        <f>AR61</f>
        <v>435</v>
      </c>
      <c r="AV61" s="150">
        <f>AU61*(1+$BE$58)</f>
        <v>478.50000000000006</v>
      </c>
      <c r="AW61" s="160">
        <f>AX61*(1-$BE$58)</f>
        <v>378</v>
      </c>
      <c r="AX61" s="149">
        <f>AU61-15</f>
        <v>420</v>
      </c>
      <c r="AY61" s="150">
        <f>AX61*(1+$BE$58)</f>
        <v>462.00000000000006</v>
      </c>
      <c r="AZ61" s="182"/>
      <c r="BA61" s="215"/>
      <c r="BD61" s="5"/>
    </row>
    <row r="62" spans="1:57" ht="17.45" customHeight="1" thickBot="1" x14ac:dyDescent="0.25">
      <c r="A62" s="902"/>
      <c r="B62" s="158"/>
      <c r="C62" s="845"/>
      <c r="D62" s="1063"/>
      <c r="E62" s="619" t="s">
        <v>727</v>
      </c>
      <c r="F62" s="16" t="s">
        <v>497</v>
      </c>
      <c r="G62" s="216">
        <v>0.96875</v>
      </c>
      <c r="H62" s="217">
        <v>0.97048611111111105</v>
      </c>
      <c r="I62" s="218">
        <v>1.3888888888888888E-2</v>
      </c>
      <c r="J62" s="216">
        <v>0.96875</v>
      </c>
      <c r="K62" s="217">
        <v>0.97048611111111105</v>
      </c>
      <c r="L62" s="218">
        <v>1.3888888888888888E-2</v>
      </c>
      <c r="M62" s="216">
        <v>0.96875</v>
      </c>
      <c r="N62" s="217">
        <v>0.97048611111111105</v>
      </c>
      <c r="O62" s="218">
        <v>1.3888888888888888E-2</v>
      </c>
      <c r="P62" s="216">
        <v>0.96875</v>
      </c>
      <c r="Q62" s="217">
        <v>0.97048611111111105</v>
      </c>
      <c r="R62" s="218">
        <v>1.3888888888888888E-2</v>
      </c>
      <c r="S62" s="216">
        <v>0.96875</v>
      </c>
      <c r="T62" s="217">
        <v>0.97048611111111105</v>
      </c>
      <c r="U62" s="218">
        <v>1.3888888888888888E-2</v>
      </c>
      <c r="V62" s="216">
        <v>0.96875</v>
      </c>
      <c r="W62" s="217">
        <v>0.97048611111111105</v>
      </c>
      <c r="X62" s="218">
        <v>1.3888888888888888E-2</v>
      </c>
      <c r="Y62" s="186"/>
      <c r="Z62" s="187"/>
      <c r="AB62" s="902"/>
      <c r="AC62" s="158"/>
      <c r="AD62" s="845"/>
      <c r="AE62" s="1063"/>
      <c r="AF62" s="594" t="s">
        <v>44</v>
      </c>
      <c r="AG62" s="559" t="s">
        <v>497</v>
      </c>
      <c r="AH62" s="560">
        <v>0.96875</v>
      </c>
      <c r="AI62" s="561">
        <v>0.97048611111111105</v>
      </c>
      <c r="AJ62" s="562">
        <v>1.3888888888888888E-2</v>
      </c>
      <c r="AK62" s="560">
        <v>0.96875</v>
      </c>
      <c r="AL62" s="561">
        <v>0.97048611111111105</v>
      </c>
      <c r="AM62" s="562">
        <v>1.3888888888888888E-2</v>
      </c>
      <c r="AN62" s="560">
        <v>0.96875</v>
      </c>
      <c r="AO62" s="561">
        <v>0.97048611111111105</v>
      </c>
      <c r="AP62" s="562">
        <v>1.3888888888888888E-2</v>
      </c>
      <c r="AQ62" s="560">
        <v>0.96875</v>
      </c>
      <c r="AR62" s="561">
        <v>0.97048611111111105</v>
      </c>
      <c r="AS62" s="562">
        <v>1.3888888888888888E-2</v>
      </c>
      <c r="AT62" s="560">
        <v>0.96875</v>
      </c>
      <c r="AU62" s="561">
        <v>0.97048611111111105</v>
      </c>
      <c r="AV62" s="562">
        <v>1.3888888888888888E-2</v>
      </c>
      <c r="AW62" s="560">
        <v>0.96875</v>
      </c>
      <c r="AX62" s="561">
        <v>0.97048611111111105</v>
      </c>
      <c r="AY62" s="562">
        <v>1.3888888888888888E-2</v>
      </c>
      <c r="AZ62" s="186"/>
      <c r="BA62" s="187"/>
      <c r="BD62" s="146"/>
    </row>
    <row r="63" spans="1:57" s="555" customFormat="1" ht="18.600000000000001" customHeight="1" x14ac:dyDescent="0.2">
      <c r="A63" s="902"/>
      <c r="C63" s="843">
        <v>2</v>
      </c>
      <c r="D63" s="795" t="s">
        <v>65</v>
      </c>
      <c r="E63" s="601" t="s">
        <v>16</v>
      </c>
      <c r="F63" s="522" t="s">
        <v>446</v>
      </c>
      <c r="G63" s="13">
        <f>'Erwachsene-DOSB 2020'!E28*$BC63</f>
        <v>9.4</v>
      </c>
      <c r="H63" s="12">
        <f>'Erwachsene-DOSB 2020'!F28*$BC63</f>
        <v>10.600000000000001</v>
      </c>
      <c r="I63" s="15">
        <f>'Erwachsene-DOSB 2020'!G28*$BC63</f>
        <v>11.600000000000001</v>
      </c>
      <c r="J63" s="13">
        <f>'Erwachsene-DOSB 2020'!H28*$BC63</f>
        <v>9.6000000000000014</v>
      </c>
      <c r="K63" s="12">
        <f>'Erwachsene-DOSB 2020'!I28*$BC63</f>
        <v>10.8</v>
      </c>
      <c r="L63" s="15">
        <f>'Erwachsene-DOSB 2020'!J28*$BC63</f>
        <v>11.8</v>
      </c>
      <c r="M63" s="13">
        <f>'Erwachsene-DOSB 2020'!K28*$BC63</f>
        <v>9.6000000000000014</v>
      </c>
      <c r="N63" s="12">
        <f>'Erwachsene-DOSB 2020'!L28*$BC63</f>
        <v>10.8</v>
      </c>
      <c r="O63" s="15">
        <f>'Erwachsene-DOSB 2020'!M28*$BC63</f>
        <v>11.8</v>
      </c>
      <c r="P63" s="13">
        <f>'Erwachsene-DOSB 2020'!N28*$BC63</f>
        <v>8.8000000000000007</v>
      </c>
      <c r="Q63" s="12">
        <f>'Erwachsene-DOSB 2020'!O28*$BC63</f>
        <v>10</v>
      </c>
      <c r="R63" s="15">
        <f>'Erwachsene-DOSB 2020'!P28*$BC63</f>
        <v>11</v>
      </c>
      <c r="S63" s="13">
        <f>'Erwachsene-DOSB 2020'!Q28*$BC63</f>
        <v>8.4</v>
      </c>
      <c r="T63" s="12">
        <f>'Erwachsene-DOSB 2020'!R28*$BC63</f>
        <v>9.6000000000000014</v>
      </c>
      <c r="U63" s="15">
        <f>'Erwachsene-DOSB 2020'!S28*$BC63</f>
        <v>10.600000000000001</v>
      </c>
      <c r="V63" s="13">
        <f>'Erwachsene-DOSB 2020'!T28*$BC63</f>
        <v>7.8000000000000007</v>
      </c>
      <c r="W63" s="12">
        <f>'Erwachsene-DOSB 2020'!U28*$BC63</f>
        <v>9</v>
      </c>
      <c r="X63" s="15">
        <f>'Erwachsene-DOSB 2020'!V28*$BC63</f>
        <v>10</v>
      </c>
      <c r="Y63" s="180"/>
      <c r="Z63" s="181"/>
      <c r="AB63" s="902"/>
      <c r="AD63" s="843">
        <v>2</v>
      </c>
      <c r="AE63" s="795" t="s">
        <v>65</v>
      </c>
      <c r="AF63" s="601" t="s">
        <v>16</v>
      </c>
      <c r="AG63" s="522" t="s">
        <v>446</v>
      </c>
      <c r="AH63" s="6">
        <f>'Erwachsene-DOSB 2020'!E61*$BC63</f>
        <v>12.600000000000001</v>
      </c>
      <c r="AI63" s="7">
        <f>'Erwachsene-DOSB 2020'!F61*$BC63</f>
        <v>14.4</v>
      </c>
      <c r="AJ63" s="9">
        <f>'Erwachsene-DOSB 2020'!G61*$BC63</f>
        <v>16.2</v>
      </c>
      <c r="AK63" s="6">
        <f>'Erwachsene-DOSB 2020'!H61*$BC63</f>
        <v>13.200000000000001</v>
      </c>
      <c r="AL63" s="7">
        <f>'Erwachsene-DOSB 2020'!I61*$BC63</f>
        <v>15.200000000000001</v>
      </c>
      <c r="AM63" s="9">
        <f>'Erwachsene-DOSB 2020'!J61*$BC63</f>
        <v>16.8</v>
      </c>
      <c r="AN63" s="6">
        <f>'Erwachsene-DOSB 2020'!K61*$BC63</f>
        <v>13</v>
      </c>
      <c r="AO63" s="7">
        <f>'Erwachsene-DOSB 2020'!L61*$BC63</f>
        <v>15</v>
      </c>
      <c r="AP63" s="9">
        <f>'Erwachsene-DOSB 2020'!M61*$BC63</f>
        <v>16.600000000000001</v>
      </c>
      <c r="AQ63" s="6">
        <f>'Erwachsene-DOSB 2020'!N61*$BC63</f>
        <v>12</v>
      </c>
      <c r="AR63" s="7">
        <f>'Erwachsene-DOSB 2020'!O61*$BC63</f>
        <v>14</v>
      </c>
      <c r="AS63" s="9">
        <f>'Erwachsene-DOSB 2020'!P61*$BC63</f>
        <v>16</v>
      </c>
      <c r="AT63" s="6">
        <f>'Erwachsene-DOSB 2020'!Q61*$BC63</f>
        <v>11.4</v>
      </c>
      <c r="AU63" s="7">
        <f>'Erwachsene-DOSB 2020'!R61*$BC63</f>
        <v>13.4</v>
      </c>
      <c r="AV63" s="9">
        <f>'Erwachsene-DOSB 2020'!S61*$BC63</f>
        <v>15.4</v>
      </c>
      <c r="AW63" s="6">
        <f>'Erwachsene-DOSB 2020'!T61*$BC63</f>
        <v>11.200000000000001</v>
      </c>
      <c r="AX63" s="7">
        <f>'Erwachsene-DOSB 2020'!U61*$BC63</f>
        <v>13.200000000000001</v>
      </c>
      <c r="AY63" s="9">
        <f>'Erwachsene-DOSB 2020'!V61*$BC63</f>
        <v>15.200000000000001</v>
      </c>
      <c r="AZ63" s="180"/>
      <c r="BA63" s="181"/>
      <c r="BC63" s="552">
        <v>0.4</v>
      </c>
      <c r="BD63" s="523" t="s">
        <v>446</v>
      </c>
    </row>
    <row r="64" spans="1:57" ht="18.600000000000001" customHeight="1" x14ac:dyDescent="0.2">
      <c r="A64" s="902"/>
      <c r="B64" s="158"/>
      <c r="C64" s="845"/>
      <c r="D64" s="796"/>
      <c r="E64" s="798" t="s">
        <v>17</v>
      </c>
      <c r="F64" s="793" t="s">
        <v>26</v>
      </c>
      <c r="G64" s="826" t="s">
        <v>699</v>
      </c>
      <c r="H64" s="827"/>
      <c r="I64" s="827"/>
      <c r="J64" s="827"/>
      <c r="K64" s="827"/>
      <c r="L64" s="827"/>
      <c r="M64" s="827"/>
      <c r="N64" s="827"/>
      <c r="O64" s="827"/>
      <c r="P64" s="827"/>
      <c r="Q64" s="827"/>
      <c r="R64" s="827"/>
      <c r="S64" s="827"/>
      <c r="T64" s="827"/>
      <c r="U64" s="827"/>
      <c r="V64" s="827"/>
      <c r="W64" s="827"/>
      <c r="X64" s="828"/>
      <c r="Y64" s="182" t="s">
        <v>54</v>
      </c>
      <c r="Z64" s="188"/>
      <c r="AB64" s="902"/>
      <c r="AC64" s="158"/>
      <c r="AD64" s="845"/>
      <c r="AE64" s="796"/>
      <c r="AF64" s="798" t="s">
        <v>17</v>
      </c>
      <c r="AG64" s="793" t="s">
        <v>26</v>
      </c>
      <c r="AH64" s="826" t="s">
        <v>340</v>
      </c>
      <c r="AI64" s="827"/>
      <c r="AJ64" s="827"/>
      <c r="AK64" s="827"/>
      <c r="AL64" s="827"/>
      <c r="AM64" s="827"/>
      <c r="AN64" s="827"/>
      <c r="AO64" s="827"/>
      <c r="AP64" s="827"/>
      <c r="AQ64" s="827"/>
      <c r="AR64" s="827"/>
      <c r="AS64" s="827"/>
      <c r="AT64" s="827"/>
      <c r="AU64" s="827"/>
      <c r="AV64" s="827"/>
      <c r="AW64" s="827"/>
      <c r="AX64" s="827"/>
      <c r="AY64" s="828"/>
      <c r="AZ64" s="182"/>
      <c r="BA64" s="188"/>
      <c r="BD64" s="146"/>
    </row>
    <row r="65" spans="1:56" ht="18.600000000000001" customHeight="1" x14ac:dyDescent="0.2">
      <c r="A65" s="902"/>
      <c r="B65" s="158"/>
      <c r="C65" s="845"/>
      <c r="D65" s="796"/>
      <c r="E65" s="970"/>
      <c r="F65" s="794"/>
      <c r="G65" s="13">
        <f>'Erwachsene-DOSB 2020'!E15*$BC$65</f>
        <v>2.9250000000000003</v>
      </c>
      <c r="H65" s="12">
        <f>'Erwachsene-DOSB 2020'!F15*$BC$65</f>
        <v>3.15</v>
      </c>
      <c r="I65" s="15">
        <f>'Erwachsene-DOSB 2020'!G15*$BC$65</f>
        <v>3.375</v>
      </c>
      <c r="J65" s="59">
        <f>'Erwachsene-DOSB 2020'!H15*$BC$65</f>
        <v>2.9250000000000003</v>
      </c>
      <c r="K65" s="12">
        <f>'Erwachsene-DOSB 2020'!I15*$BC$65</f>
        <v>3.15</v>
      </c>
      <c r="L65" s="15">
        <f>'Erwachsene-DOSB 2020'!J15*$BC$65</f>
        <v>3.375</v>
      </c>
      <c r="M65" s="59">
        <f>'Erwachsene-DOSB 2020'!K15*$BC$65</f>
        <v>2.9250000000000003</v>
      </c>
      <c r="N65" s="12">
        <f>'Erwachsene-DOSB 2020'!L15*$BC$65</f>
        <v>3.15</v>
      </c>
      <c r="O65" s="15">
        <f>'Erwachsene-DOSB 2020'!M15*$BC$65</f>
        <v>3.375</v>
      </c>
      <c r="P65" s="59">
        <f>'Erwachsene-DOSB 2020'!N15*$BC$65</f>
        <v>2.8125</v>
      </c>
      <c r="Q65" s="12">
        <f>'Erwachsene-DOSB 2020'!O15*$BC$65</f>
        <v>3.0375000000000001</v>
      </c>
      <c r="R65" s="15">
        <f>'Erwachsene-DOSB 2020'!P15*$BC$65</f>
        <v>3.2625000000000002</v>
      </c>
      <c r="S65" s="59">
        <f>'Erwachsene-DOSB 2020'!Q15*$BC$65</f>
        <v>2.7</v>
      </c>
      <c r="T65" s="12">
        <f>'Erwachsene-DOSB 2020'!R15*$BC$65</f>
        <v>2.9250000000000003</v>
      </c>
      <c r="U65" s="15">
        <f>'Erwachsene-DOSB 2020'!S15*$BC$65</f>
        <v>3.15</v>
      </c>
      <c r="V65" s="59">
        <f>'Erwachsene-DOSB 2020'!T15*$BC$65</f>
        <v>2.4750000000000001</v>
      </c>
      <c r="W65" s="12">
        <f>'Erwachsene-DOSB 2020'!U15*$BC$65</f>
        <v>2.7</v>
      </c>
      <c r="X65" s="15">
        <f>'Erwachsene-DOSB 2020'!V15*$BC$65</f>
        <v>2.9250000000000003</v>
      </c>
      <c r="Y65" s="182"/>
      <c r="Z65" s="188"/>
      <c r="AB65" s="902"/>
      <c r="AC65" s="158"/>
      <c r="AD65" s="845"/>
      <c r="AE65" s="796"/>
      <c r="AF65" s="970"/>
      <c r="AG65" s="794"/>
      <c r="AH65" s="13">
        <f>'Erwachsene-DOSB 2020'!E48*$BC$65</f>
        <v>3.4875000000000003</v>
      </c>
      <c r="AI65" s="12">
        <f>'Erwachsene-DOSB 2020'!F48*$BC$65</f>
        <v>3.7124999999999999</v>
      </c>
      <c r="AJ65" s="15">
        <f>'Erwachsene-DOSB 2020'!G48*$BC$65</f>
        <v>3.9375</v>
      </c>
      <c r="AK65" s="59">
        <f>'Erwachsene-DOSB 2020'!H48*$BC$65</f>
        <v>3.4875000000000003</v>
      </c>
      <c r="AL65" s="12">
        <f>'Erwachsene-DOSB 2020'!I48*$BC$65</f>
        <v>3.8250000000000002</v>
      </c>
      <c r="AM65" s="15">
        <f>'Erwachsene-DOSB 2020'!J48*$BC$65</f>
        <v>4.05</v>
      </c>
      <c r="AN65" s="59">
        <f>'Erwachsene-DOSB 2020'!K48*$BC$65</f>
        <v>3.375</v>
      </c>
      <c r="AO65" s="12">
        <f>'Erwachsene-DOSB 2020'!L48*$BC$65</f>
        <v>3.7124999999999999</v>
      </c>
      <c r="AP65" s="15">
        <f>'Erwachsene-DOSB 2020'!M48*$BC$65</f>
        <v>3.9375</v>
      </c>
      <c r="AQ65" s="59">
        <f>'Erwachsene-DOSB 2020'!N48*$BC$65</f>
        <v>3.15</v>
      </c>
      <c r="AR65" s="12">
        <f>'Erwachsene-DOSB 2020'!O48*$BC$65</f>
        <v>3.4875000000000003</v>
      </c>
      <c r="AS65" s="15">
        <f>'Erwachsene-DOSB 2020'!P48*$BC$65</f>
        <v>3.7124999999999999</v>
      </c>
      <c r="AT65" s="59">
        <f>'Erwachsene-DOSB 2020'!Q48*$BC$65</f>
        <v>3.0375000000000001</v>
      </c>
      <c r="AU65" s="12">
        <f>'Erwachsene-DOSB 2020'!R48*$BC$65</f>
        <v>3.2625000000000002</v>
      </c>
      <c r="AV65" s="15">
        <f>'Erwachsene-DOSB 2020'!S48*$BC$65</f>
        <v>3.6</v>
      </c>
      <c r="AW65" s="59">
        <f>'Erwachsene-DOSB 2020'!T48*$BC$65</f>
        <v>2.8125</v>
      </c>
      <c r="AX65" s="12">
        <f>'Erwachsene-DOSB 2020'!U48*$BC$65</f>
        <v>3.15</v>
      </c>
      <c r="AY65" s="15">
        <f>'Erwachsene-DOSB 2020'!V48*$BC$65</f>
        <v>3.4875000000000003</v>
      </c>
      <c r="AZ65" s="182"/>
      <c r="BA65" s="188"/>
      <c r="BC65" s="153">
        <v>0.45</v>
      </c>
      <c r="BD65" s="146" t="s">
        <v>26</v>
      </c>
    </row>
    <row r="66" spans="1:56" ht="18.600000000000001" customHeight="1" x14ac:dyDescent="0.2">
      <c r="A66" s="902"/>
      <c r="B66" s="158"/>
      <c r="C66" s="845"/>
      <c r="D66" s="796"/>
      <c r="E66" s="106" t="s">
        <v>21</v>
      </c>
      <c r="F66" s="161" t="s">
        <v>27</v>
      </c>
      <c r="G66" s="13">
        <f t="shared" ref="G66:X66" si="4">G65*$BC$66</f>
        <v>4.9725000000000001</v>
      </c>
      <c r="H66" s="12">
        <f t="shared" si="4"/>
        <v>5.3549999999999995</v>
      </c>
      <c r="I66" s="15">
        <f t="shared" si="4"/>
        <v>5.7374999999999998</v>
      </c>
      <c r="J66" s="13">
        <f t="shared" si="4"/>
        <v>4.9725000000000001</v>
      </c>
      <c r="K66" s="12">
        <f t="shared" si="4"/>
        <v>5.3549999999999995</v>
      </c>
      <c r="L66" s="15">
        <f t="shared" si="4"/>
        <v>5.7374999999999998</v>
      </c>
      <c r="M66" s="13">
        <f t="shared" si="4"/>
        <v>4.9725000000000001</v>
      </c>
      <c r="N66" s="12">
        <f t="shared" si="4"/>
        <v>5.3549999999999995</v>
      </c>
      <c r="O66" s="15">
        <f t="shared" si="4"/>
        <v>5.7374999999999998</v>
      </c>
      <c r="P66" s="13">
        <f t="shared" si="4"/>
        <v>4.78125</v>
      </c>
      <c r="Q66" s="12">
        <f t="shared" si="4"/>
        <v>5.1637500000000003</v>
      </c>
      <c r="R66" s="15">
        <f t="shared" si="4"/>
        <v>5.5462500000000006</v>
      </c>
      <c r="S66" s="13">
        <f t="shared" si="4"/>
        <v>4.59</v>
      </c>
      <c r="T66" s="12">
        <f t="shared" si="4"/>
        <v>4.9725000000000001</v>
      </c>
      <c r="U66" s="15">
        <f t="shared" si="4"/>
        <v>5.3549999999999995</v>
      </c>
      <c r="V66" s="13">
        <f t="shared" si="4"/>
        <v>4.2075000000000005</v>
      </c>
      <c r="W66" s="12">
        <f t="shared" si="4"/>
        <v>4.59</v>
      </c>
      <c r="X66" s="15">
        <f t="shared" si="4"/>
        <v>4.9725000000000001</v>
      </c>
      <c r="Y66" s="182"/>
      <c r="Z66" s="188"/>
      <c r="AB66" s="902"/>
      <c r="AC66" s="158"/>
      <c r="AD66" s="845"/>
      <c r="AE66" s="796"/>
      <c r="AF66" s="106" t="s">
        <v>21</v>
      </c>
      <c r="AG66" s="161" t="s">
        <v>27</v>
      </c>
      <c r="AH66" s="13">
        <f t="shared" ref="AH66:AY66" si="5">AH65*$BC$66</f>
        <v>5.92875</v>
      </c>
      <c r="AI66" s="12">
        <f t="shared" si="5"/>
        <v>6.3112499999999994</v>
      </c>
      <c r="AJ66" s="15">
        <f t="shared" si="5"/>
        <v>6.6937499999999996</v>
      </c>
      <c r="AK66" s="13">
        <f t="shared" si="5"/>
        <v>5.92875</v>
      </c>
      <c r="AL66" s="12">
        <f t="shared" si="5"/>
        <v>6.5025000000000004</v>
      </c>
      <c r="AM66" s="15">
        <f t="shared" si="5"/>
        <v>6.8849999999999998</v>
      </c>
      <c r="AN66" s="13">
        <f t="shared" si="5"/>
        <v>5.7374999999999998</v>
      </c>
      <c r="AO66" s="12">
        <f t="shared" si="5"/>
        <v>6.3112499999999994</v>
      </c>
      <c r="AP66" s="15">
        <f t="shared" si="5"/>
        <v>6.6937499999999996</v>
      </c>
      <c r="AQ66" s="13">
        <f t="shared" si="5"/>
        <v>5.3549999999999995</v>
      </c>
      <c r="AR66" s="12">
        <f t="shared" si="5"/>
        <v>5.92875</v>
      </c>
      <c r="AS66" s="15">
        <f t="shared" si="5"/>
        <v>6.3112499999999994</v>
      </c>
      <c r="AT66" s="13">
        <f t="shared" si="5"/>
        <v>5.1637500000000003</v>
      </c>
      <c r="AU66" s="12">
        <f t="shared" si="5"/>
        <v>5.5462500000000006</v>
      </c>
      <c r="AV66" s="15">
        <f t="shared" si="5"/>
        <v>6.12</v>
      </c>
      <c r="AW66" s="13">
        <f t="shared" si="5"/>
        <v>4.78125</v>
      </c>
      <c r="AX66" s="12">
        <f t="shared" si="5"/>
        <v>5.3549999999999995</v>
      </c>
      <c r="AY66" s="15">
        <f t="shared" si="5"/>
        <v>5.92875</v>
      </c>
      <c r="AZ66" s="182" t="s">
        <v>54</v>
      </c>
      <c r="BA66" s="188"/>
      <c r="BC66" s="153">
        <v>1.7</v>
      </c>
      <c r="BD66" s="146" t="s">
        <v>27</v>
      </c>
    </row>
    <row r="67" spans="1:56" ht="18.600000000000001" customHeight="1" thickBot="1" x14ac:dyDescent="0.25">
      <c r="A67" s="902"/>
      <c r="B67" s="158"/>
      <c r="C67" s="845"/>
      <c r="D67" s="796"/>
      <c r="E67" s="106" t="s">
        <v>22</v>
      </c>
      <c r="F67" s="2" t="s">
        <v>92</v>
      </c>
      <c r="G67" s="13">
        <f>'Erwachsene-DOSB 2020'!E18*$BC$67</f>
        <v>0.66</v>
      </c>
      <c r="H67" s="12">
        <f>'Erwachsene-DOSB 2020'!F18*$BC$67</f>
        <v>0.7400000000000001</v>
      </c>
      <c r="I67" s="15">
        <f>'Erwachsene-DOSB 2020'!G18*$BC$67</f>
        <v>0.82</v>
      </c>
      <c r="J67" s="59">
        <f>'Erwachsene-DOSB 2020'!H18*$BC$67</f>
        <v>0.64000000000000012</v>
      </c>
      <c r="K67" s="12">
        <f>'Erwachsene-DOSB 2020'!I18*$BC$67</f>
        <v>0.72000000000000008</v>
      </c>
      <c r="L67" s="15">
        <f>'Erwachsene-DOSB 2020'!J18*$BC$67</f>
        <v>0.8</v>
      </c>
      <c r="M67" s="59">
        <f>'Erwachsene-DOSB 2020'!K18*$BC$67</f>
        <v>0.60000000000000009</v>
      </c>
      <c r="N67" s="12">
        <f>'Erwachsene-DOSB 2020'!L18*$BC$67</f>
        <v>0.68</v>
      </c>
      <c r="O67" s="15">
        <f>'Erwachsene-DOSB 2020'!M18*$BC$67</f>
        <v>0.78</v>
      </c>
      <c r="P67" s="59">
        <f>'Erwachsene-DOSB 2020'!N18*$BC$67</f>
        <v>0.54</v>
      </c>
      <c r="Q67" s="12">
        <f>'Erwachsene-DOSB 2020'!O18*$BC$67</f>
        <v>0.64000000000000012</v>
      </c>
      <c r="R67" s="15">
        <f>'Erwachsene-DOSB 2020'!P18*$BC$67</f>
        <v>0.7400000000000001</v>
      </c>
      <c r="S67" s="59">
        <f>'Erwachsene-DOSB 2020'!Q18*$BC$67</f>
        <v>0.5</v>
      </c>
      <c r="T67" s="12">
        <f>'Erwachsene-DOSB 2020'!R18*$BC$67</f>
        <v>0.60000000000000009</v>
      </c>
      <c r="U67" s="15">
        <f>'Erwachsene-DOSB 2020'!S18*$BC$67</f>
        <v>0.72000000000000008</v>
      </c>
      <c r="V67" s="59">
        <f>'Erwachsene-DOSB 2020'!T18*$BC$67</f>
        <v>0.45999999999999996</v>
      </c>
      <c r="W67" s="12">
        <f>'Erwachsene-DOSB 2020'!U18*$BC$67</f>
        <v>0.55999999999999994</v>
      </c>
      <c r="X67" s="15">
        <f>'Erwachsene-DOSB 2020'!V18*$BC$67</f>
        <v>0.66</v>
      </c>
      <c r="Y67" s="186"/>
      <c r="Z67" s="187"/>
      <c r="AB67" s="902"/>
      <c r="AC67" s="158"/>
      <c r="AD67" s="845"/>
      <c r="AE67" s="796"/>
      <c r="AF67" s="106" t="s">
        <v>22</v>
      </c>
      <c r="AG67" s="2" t="s">
        <v>92</v>
      </c>
      <c r="AH67" s="13">
        <f>'Erwachsene-DOSB 2020'!E51*$BC$67</f>
        <v>0.84000000000000008</v>
      </c>
      <c r="AI67" s="12">
        <f>'Erwachsene-DOSB 2020'!F51*$BC$67</f>
        <v>0.91999999999999993</v>
      </c>
      <c r="AJ67" s="15">
        <f>'Erwachsene-DOSB 2020'!G51*$BC$67</f>
        <v>1</v>
      </c>
      <c r="AK67" s="59">
        <f>'Erwachsene-DOSB 2020'!H51*$BC$67</f>
        <v>0.84000000000000008</v>
      </c>
      <c r="AL67" s="12">
        <f>'Erwachsene-DOSB 2020'!I51*$BC$67</f>
        <v>0.91999999999999993</v>
      </c>
      <c r="AM67" s="15">
        <f>'Erwachsene-DOSB 2020'!J51*$BC$67</f>
        <v>1</v>
      </c>
      <c r="AN67" s="59">
        <f>'Erwachsene-DOSB 2020'!K51*$BC$67</f>
        <v>0.82</v>
      </c>
      <c r="AO67" s="12">
        <f>'Erwachsene-DOSB 2020'!L51*$BC$67</f>
        <v>0.9</v>
      </c>
      <c r="AP67" s="15">
        <f>'Erwachsene-DOSB 2020'!M51*$BC$67</f>
        <v>0.98000000000000009</v>
      </c>
      <c r="AQ67" s="59">
        <f>'Erwachsene-DOSB 2020'!N51*$BC$67</f>
        <v>0.7400000000000001</v>
      </c>
      <c r="AR67" s="12">
        <f>'Erwachsene-DOSB 2020'!O51*$BC$67</f>
        <v>0.84000000000000008</v>
      </c>
      <c r="AS67" s="15">
        <f>'Erwachsene-DOSB 2020'!P51*$BC$67</f>
        <v>0.94000000000000006</v>
      </c>
      <c r="AT67" s="59">
        <f>'Erwachsene-DOSB 2020'!Q51*$BC$67</f>
        <v>0.66</v>
      </c>
      <c r="AU67" s="12">
        <f>'Erwachsene-DOSB 2020'!R51*$BC$67</f>
        <v>0.78</v>
      </c>
      <c r="AV67" s="15">
        <f>'Erwachsene-DOSB 2020'!S51*$BC$67</f>
        <v>0.9</v>
      </c>
      <c r="AW67" s="59">
        <f>'Erwachsene-DOSB 2020'!T51*$BC$67</f>
        <v>0.62000000000000011</v>
      </c>
      <c r="AX67" s="12">
        <f>'Erwachsene-DOSB 2020'!U51*$BC$67</f>
        <v>0.7400000000000001</v>
      </c>
      <c r="AY67" s="15">
        <f>'Erwachsene-DOSB 2020'!V51*$BC$67</f>
        <v>0.86</v>
      </c>
      <c r="AZ67" s="186"/>
      <c r="BA67" s="187"/>
      <c r="BC67" s="153">
        <v>0.4</v>
      </c>
      <c r="BD67" s="146" t="s">
        <v>92</v>
      </c>
    </row>
    <row r="68" spans="1:56" ht="18.600000000000001" customHeight="1" x14ac:dyDescent="0.2">
      <c r="A68" s="902"/>
      <c r="B68" s="158"/>
      <c r="C68" s="843">
        <v>3</v>
      </c>
      <c r="D68" s="795" t="s">
        <v>66</v>
      </c>
      <c r="E68" s="791" t="s">
        <v>16</v>
      </c>
      <c r="F68" s="822" t="s">
        <v>156</v>
      </c>
      <c r="G68" s="785" t="s">
        <v>195</v>
      </c>
      <c r="H68" s="786"/>
      <c r="I68" s="786"/>
      <c r="J68" s="786"/>
      <c r="K68" s="786"/>
      <c r="L68" s="786"/>
      <c r="M68" s="786"/>
      <c r="N68" s="786"/>
      <c r="O68" s="786"/>
      <c r="P68" s="786"/>
      <c r="Q68" s="786"/>
      <c r="R68" s="786"/>
      <c r="S68" s="786"/>
      <c r="T68" s="786"/>
      <c r="U68" s="787"/>
      <c r="V68" s="788" t="s">
        <v>194</v>
      </c>
      <c r="W68" s="789"/>
      <c r="X68" s="790"/>
      <c r="Y68" s="180"/>
      <c r="Z68" s="181"/>
      <c r="AB68" s="902"/>
      <c r="AC68" s="158"/>
      <c r="AD68" s="843">
        <v>3</v>
      </c>
      <c r="AE68" s="795" t="s">
        <v>66</v>
      </c>
      <c r="AF68" s="791" t="s">
        <v>16</v>
      </c>
      <c r="AG68" s="822" t="s">
        <v>156</v>
      </c>
      <c r="AH68" s="785" t="s">
        <v>195</v>
      </c>
      <c r="AI68" s="786"/>
      <c r="AJ68" s="786"/>
      <c r="AK68" s="786"/>
      <c r="AL68" s="786"/>
      <c r="AM68" s="786"/>
      <c r="AN68" s="786"/>
      <c r="AO68" s="786"/>
      <c r="AP68" s="786"/>
      <c r="AQ68" s="786"/>
      <c r="AR68" s="786"/>
      <c r="AS68" s="786"/>
      <c r="AT68" s="786"/>
      <c r="AU68" s="786"/>
      <c r="AV68" s="787"/>
      <c r="AW68" s="788" t="s">
        <v>194</v>
      </c>
      <c r="AX68" s="789"/>
      <c r="AY68" s="790"/>
      <c r="AZ68" s="180"/>
      <c r="BA68" s="181"/>
      <c r="BD68" s="146"/>
    </row>
    <row r="69" spans="1:56" ht="18.600000000000001" customHeight="1" x14ac:dyDescent="0.2">
      <c r="A69" s="902"/>
      <c r="B69" s="158"/>
      <c r="C69" s="845"/>
      <c r="D69" s="796"/>
      <c r="E69" s="970"/>
      <c r="F69" s="794"/>
      <c r="G69" s="69">
        <f>'Erwachsene-DOSB 2020'!E21*$BC$69</f>
        <v>50.959999999999994</v>
      </c>
      <c r="H69" s="228">
        <f>'Erwachsene-DOSB 2020'!F21*$BC$69</f>
        <v>46.199999999999996</v>
      </c>
      <c r="I69" s="229">
        <f>'Erwachsene-DOSB 2020'!G21*$BC$69</f>
        <v>42.839999999999996</v>
      </c>
      <c r="J69" s="230">
        <f>'Erwachsene-DOSB 2020'!H21*$BC$69</f>
        <v>51.8</v>
      </c>
      <c r="K69" s="228">
        <f>'Erwachsene-DOSB 2020'!I21*$BC$69</f>
        <v>47.04</v>
      </c>
      <c r="L69" s="229">
        <f>'Erwachsene-DOSB 2020'!J21*$BC$69</f>
        <v>43.68</v>
      </c>
      <c r="M69" s="230">
        <f>'Erwachsene-DOSB 2020'!K21*$BC$69</f>
        <v>52.919999999999995</v>
      </c>
      <c r="N69" s="228">
        <f>'Erwachsene-DOSB 2020'!L21*$BC$69</f>
        <v>48.16</v>
      </c>
      <c r="O69" s="229">
        <f>'Erwachsene-DOSB 2020'!M21*$BC$69</f>
        <v>44.8</v>
      </c>
      <c r="P69" s="230">
        <f>'Erwachsene-DOSB 2020'!N21*$BC$69</f>
        <v>54.88</v>
      </c>
      <c r="Q69" s="228">
        <f>'Erwachsene-DOSB 2020'!O21*$BC$69</f>
        <v>49.839999999999996</v>
      </c>
      <c r="R69" s="229">
        <f>'Erwachsene-DOSB 2020'!P21*$BC$69</f>
        <v>45.919999999999995</v>
      </c>
      <c r="S69" s="230">
        <f>'Erwachsene-DOSB 2020'!Q21*$BC$69</f>
        <v>57.11999999999999</v>
      </c>
      <c r="T69" s="228">
        <f>'Erwachsene-DOSB 2020'!R21*$BC$69</f>
        <v>52.08</v>
      </c>
      <c r="U69" s="229">
        <f>'Erwachsene-DOSB 2020'!S21*$BC$69</f>
        <v>47.599999999999994</v>
      </c>
      <c r="V69" s="230">
        <f>'Erwachsene-DOSB 2020'!T21*$BC$69</f>
        <v>30.799999999999997</v>
      </c>
      <c r="W69" s="228">
        <f>'Erwachsene-DOSB 2020'!U21*$BC$69</f>
        <v>27.72</v>
      </c>
      <c r="X69" s="229">
        <f>'Erwachsene-DOSB 2020'!V21*$BC$69</f>
        <v>24.64</v>
      </c>
      <c r="Y69" s="182"/>
      <c r="Z69" s="188"/>
      <c r="AB69" s="902"/>
      <c r="AC69" s="158"/>
      <c r="AD69" s="845"/>
      <c r="AE69" s="796"/>
      <c r="AF69" s="970"/>
      <c r="AG69" s="794"/>
      <c r="AH69" s="69">
        <f>'Erwachsene-DOSB 2020'!E54*$BC$69</f>
        <v>44.8</v>
      </c>
      <c r="AI69" s="228">
        <f>'Erwachsene-DOSB 2020'!F54*$BC$69</f>
        <v>40.879999999999995</v>
      </c>
      <c r="AJ69" s="229">
        <f>'Erwachsene-DOSB 2020'!G54*$BC$69</f>
        <v>36.959999999999994</v>
      </c>
      <c r="AK69" s="230">
        <f>'Erwachsene-DOSB 2020'!H54*$BC$69</f>
        <v>44.24</v>
      </c>
      <c r="AL69" s="228">
        <f>'Erwachsene-DOSB 2020'!I54*$BC$69</f>
        <v>40.32</v>
      </c>
      <c r="AM69" s="229">
        <f>'Erwachsene-DOSB 2020'!J54*$BC$69</f>
        <v>36.4</v>
      </c>
      <c r="AN69" s="230">
        <f>'Erwachsene-DOSB 2020'!K54*$BC$69</f>
        <v>45.64</v>
      </c>
      <c r="AO69" s="228">
        <f>'Erwachsene-DOSB 2020'!L54*$BC$69</f>
        <v>41.44</v>
      </c>
      <c r="AP69" s="229">
        <f>'Erwachsene-DOSB 2020'!M54*$BC$69</f>
        <v>37.24</v>
      </c>
      <c r="AQ69" s="230">
        <f>'Erwachsene-DOSB 2020'!N54*$BC$69</f>
        <v>47.04</v>
      </c>
      <c r="AR69" s="228">
        <f>'Erwachsene-DOSB 2020'!O54*$BC$69</f>
        <v>42.279999999999994</v>
      </c>
      <c r="AS69" s="229">
        <f>'Erwachsene-DOSB 2020'!P54*$BC$69</f>
        <v>38.08</v>
      </c>
      <c r="AT69" s="230">
        <f>'Erwachsene-DOSB 2020'!Q54*$BC$69</f>
        <v>49.28</v>
      </c>
      <c r="AU69" s="228">
        <f>'Erwachsene-DOSB 2020'!R54*$BC$69</f>
        <v>44.519999999999996</v>
      </c>
      <c r="AV69" s="229">
        <f>'Erwachsene-DOSB 2020'!S54*$BC$69</f>
        <v>39.76</v>
      </c>
      <c r="AW69" s="230">
        <f>'Erwachsene-DOSB 2020'!T54*$BC$69</f>
        <v>26.88</v>
      </c>
      <c r="AX69" s="228">
        <f>'Erwachsene-DOSB 2020'!U54*$BC$69</f>
        <v>24.359999999999996</v>
      </c>
      <c r="AY69" s="229">
        <f>'Erwachsene-DOSB 2020'!V54*$BC$69</f>
        <v>21.56</v>
      </c>
      <c r="AZ69" s="182"/>
      <c r="BA69" s="188"/>
      <c r="BC69" s="153">
        <v>2.8</v>
      </c>
      <c r="BD69" s="146" t="s">
        <v>156</v>
      </c>
    </row>
    <row r="70" spans="1:56" ht="18.600000000000001" customHeight="1" x14ac:dyDescent="0.2">
      <c r="A70" s="902"/>
      <c r="B70" s="158"/>
      <c r="C70" s="845"/>
      <c r="D70" s="796"/>
      <c r="E70" s="576" t="s">
        <v>17</v>
      </c>
      <c r="F70" s="27" t="s">
        <v>158</v>
      </c>
      <c r="G70" s="69">
        <f>'Erwachsene-DOSB 2020'!E22*$BC$70</f>
        <v>56.05</v>
      </c>
      <c r="H70" s="228">
        <f>'Erwachsene-DOSB 2020'!F22*$BC$70</f>
        <v>45.599999999999994</v>
      </c>
      <c r="I70" s="229">
        <f>'Erwachsene-DOSB 2020'!G22*$BC$70</f>
        <v>35.15</v>
      </c>
      <c r="J70" s="230">
        <f>'Erwachsene-DOSB 2020'!H22*$BC$70</f>
        <v>55.099999999999994</v>
      </c>
      <c r="K70" s="228">
        <f>'Erwachsene-DOSB 2020'!I22*$BC$70</f>
        <v>45.599999999999994</v>
      </c>
      <c r="L70" s="229">
        <f>'Erwachsene-DOSB 2020'!J22*$BC$70</f>
        <v>35.15</v>
      </c>
      <c r="M70" s="230">
        <f>'Erwachsene-DOSB 2020'!K22*$BC$70</f>
        <v>57</v>
      </c>
      <c r="N70" s="228">
        <f>'Erwachsene-DOSB 2020'!L22*$BC$70</f>
        <v>47.5</v>
      </c>
      <c r="O70" s="229">
        <f>'Erwachsene-DOSB 2020'!M22*$BC$70</f>
        <v>37.049999999999997</v>
      </c>
      <c r="P70" s="230">
        <f>'Erwachsene-DOSB 2020'!N22*$BC$70</f>
        <v>61.75</v>
      </c>
      <c r="Q70" s="228">
        <f>'Erwachsene-DOSB 2020'!O22*$BC$70</f>
        <v>50.349999999999994</v>
      </c>
      <c r="R70" s="229">
        <f>'Erwachsene-DOSB 2020'!P22*$BC$70</f>
        <v>39.9</v>
      </c>
      <c r="S70" s="230">
        <f>'Erwachsene-DOSB 2020'!Q22*$BC$70</f>
        <v>68.399999999999991</v>
      </c>
      <c r="T70" s="228">
        <f>'Erwachsene-DOSB 2020'!R22*$BC$70</f>
        <v>55.099999999999994</v>
      </c>
      <c r="U70" s="229">
        <f>'Erwachsene-DOSB 2020'!S22*$BC$70</f>
        <v>41.8</v>
      </c>
      <c r="V70" s="230">
        <f>'Erwachsene-DOSB 2020'!T22*$BC$70</f>
        <v>76</v>
      </c>
      <c r="W70" s="228">
        <f>'Erwachsene-DOSB 2020'!U22*$BC$70</f>
        <v>59.849999999999994</v>
      </c>
      <c r="X70" s="229">
        <f>'Erwachsene-DOSB 2020'!V22*$BC$70</f>
        <v>44.65</v>
      </c>
      <c r="Y70" s="182"/>
      <c r="Z70" s="188"/>
      <c r="AB70" s="902"/>
      <c r="AC70" s="158"/>
      <c r="AD70" s="845"/>
      <c r="AE70" s="796"/>
      <c r="AF70" s="106" t="s">
        <v>17</v>
      </c>
      <c r="AG70" s="27" t="s">
        <v>158</v>
      </c>
      <c r="AH70" s="69">
        <f>'Erwachsene-DOSB 2020'!E55*$BC$70</f>
        <v>53.199999999999996</v>
      </c>
      <c r="AI70" s="228">
        <f>'Erwachsene-DOSB 2020'!F55*$BC$70</f>
        <v>43.699999999999996</v>
      </c>
      <c r="AJ70" s="229">
        <f>'Erwachsene-DOSB 2020'!G55*$BC$70</f>
        <v>33.25</v>
      </c>
      <c r="AK70" s="230">
        <f>'Erwachsene-DOSB 2020'!H55*$BC$70</f>
        <v>51.3</v>
      </c>
      <c r="AL70" s="228">
        <f>'Erwachsene-DOSB 2020'!I55*$BC$70</f>
        <v>41.8</v>
      </c>
      <c r="AM70" s="229">
        <f>'Erwachsene-DOSB 2020'!J55*$BC$70</f>
        <v>29.45</v>
      </c>
      <c r="AN70" s="230">
        <f>'Erwachsene-DOSB 2020'!K55*$BC$70</f>
        <v>55.099999999999994</v>
      </c>
      <c r="AO70" s="228">
        <f>'Erwachsene-DOSB 2020'!L55*$BC$70</f>
        <v>43.699999999999996</v>
      </c>
      <c r="AP70" s="229">
        <f>'Erwachsene-DOSB 2020'!M55*$BC$70</f>
        <v>31.349999999999998</v>
      </c>
      <c r="AQ70" s="230">
        <f>'Erwachsene-DOSB 2020'!N55*$BC$70</f>
        <v>59.849999999999994</v>
      </c>
      <c r="AR70" s="228">
        <f>'Erwachsene-DOSB 2020'!O55*$BC$70</f>
        <v>45.599999999999994</v>
      </c>
      <c r="AS70" s="229">
        <f>'Erwachsene-DOSB 2020'!P55*$BC$70</f>
        <v>32.299999999999997</v>
      </c>
      <c r="AT70" s="230">
        <f>'Erwachsene-DOSB 2020'!Q55*$BC$70</f>
        <v>66.5</v>
      </c>
      <c r="AU70" s="228">
        <f>'Erwachsene-DOSB 2020'!R55*$BC$70</f>
        <v>50.349999999999994</v>
      </c>
      <c r="AV70" s="229">
        <f>'Erwachsene-DOSB 2020'!S55*$BC$70</f>
        <v>35.15</v>
      </c>
      <c r="AW70" s="230">
        <f>'Erwachsene-DOSB 2020'!T55*$BC$70</f>
        <v>73.149999999999991</v>
      </c>
      <c r="AX70" s="228">
        <f>'Erwachsene-DOSB 2020'!U55*$BC$70</f>
        <v>56.05</v>
      </c>
      <c r="AY70" s="229">
        <f>'Erwachsene-DOSB 2020'!V55*$BC$70</f>
        <v>36.1</v>
      </c>
      <c r="AZ70" s="182"/>
      <c r="BA70" s="188"/>
      <c r="BC70" s="153">
        <v>1.9</v>
      </c>
      <c r="BD70" s="146" t="s">
        <v>158</v>
      </c>
    </row>
    <row r="71" spans="1:56" ht="18.600000000000001" customHeight="1" thickBot="1" x14ac:dyDescent="0.25">
      <c r="A71" s="902"/>
      <c r="B71" s="158"/>
      <c r="C71" s="923"/>
      <c r="D71" s="796"/>
      <c r="E71" s="528" t="s">
        <v>21</v>
      </c>
      <c r="F71" s="154" t="s">
        <v>157</v>
      </c>
      <c r="G71" s="248">
        <f>'Erwachsene-DOSB 2020'!E23*$BC$71</f>
        <v>43.2</v>
      </c>
      <c r="H71" s="249">
        <f>'Erwachsene-DOSB 2020'!F23*$BC$71</f>
        <v>39.6</v>
      </c>
      <c r="I71" s="250">
        <f>'Erwachsene-DOSB 2020'!G23*$BC$71</f>
        <v>35.1</v>
      </c>
      <c r="J71" s="251">
        <f>'Erwachsene-DOSB 2020'!H23*$BC$71</f>
        <v>44.1</v>
      </c>
      <c r="K71" s="249">
        <f>'Erwachsene-DOSB 2020'!I23*$BC$71</f>
        <v>39.6</v>
      </c>
      <c r="L71" s="250">
        <f>'Erwachsene-DOSB 2020'!J23*$BC$71</f>
        <v>35.1</v>
      </c>
      <c r="M71" s="251">
        <f>'Erwachsene-DOSB 2020'!K23*$BC$71</f>
        <v>45</v>
      </c>
      <c r="N71" s="249">
        <f>'Erwachsene-DOSB 2020'!L23*$BC$71</f>
        <v>40.5</v>
      </c>
      <c r="O71" s="250">
        <f>'Erwachsene-DOSB 2020'!M23*$BC$71</f>
        <v>36</v>
      </c>
      <c r="P71" s="251">
        <f>'Erwachsene-DOSB 2020'!N23*$BC$71</f>
        <v>46.800000000000004</v>
      </c>
      <c r="Q71" s="249">
        <f>'Erwachsene-DOSB 2020'!O23*$BC$71</f>
        <v>42.300000000000004</v>
      </c>
      <c r="R71" s="250">
        <f>'Erwachsene-DOSB 2020'!P23*$BC$71</f>
        <v>38.700000000000003</v>
      </c>
      <c r="S71" s="251">
        <f>'Erwachsene-DOSB 2020'!Q23*$BC$71</f>
        <v>49.5</v>
      </c>
      <c r="T71" s="249">
        <f>'Erwachsene-DOSB 2020'!R23*$BC$71</f>
        <v>44.1</v>
      </c>
      <c r="U71" s="250">
        <f>'Erwachsene-DOSB 2020'!S23*$BC$71</f>
        <v>39.6</v>
      </c>
      <c r="V71" s="251">
        <f>'Erwachsene-DOSB 2020'!T23*$BC$71</f>
        <v>52.2</v>
      </c>
      <c r="W71" s="249">
        <f>'Erwachsene-DOSB 2020'!U23*$BC$71</f>
        <v>45.9</v>
      </c>
      <c r="X71" s="250">
        <f>'Erwachsene-DOSB 2020'!V23*$BC$71</f>
        <v>40.5</v>
      </c>
      <c r="Y71" s="186"/>
      <c r="Z71" s="187"/>
      <c r="AB71" s="902"/>
      <c r="AC71" s="158"/>
      <c r="AD71" s="923"/>
      <c r="AE71" s="796"/>
      <c r="AF71" s="140" t="s">
        <v>21</v>
      </c>
      <c r="AG71" s="154" t="s">
        <v>157</v>
      </c>
      <c r="AH71" s="248">
        <f>'Erwachsene-DOSB 2020'!E56*$BC$71</f>
        <v>36.9</v>
      </c>
      <c r="AI71" s="249">
        <f>'Erwachsene-DOSB 2020'!F56*$BC$71</f>
        <v>32.4</v>
      </c>
      <c r="AJ71" s="250">
        <f>'Erwachsene-DOSB 2020'!G56*$BC$71</f>
        <v>27.900000000000002</v>
      </c>
      <c r="AK71" s="251">
        <f>'Erwachsene-DOSB 2020'!H56*$BC$71</f>
        <v>36</v>
      </c>
      <c r="AL71" s="249">
        <f>'Erwachsene-DOSB 2020'!I56*$BC$71</f>
        <v>31.5</v>
      </c>
      <c r="AM71" s="250">
        <f>'Erwachsene-DOSB 2020'!J56*$BC$71</f>
        <v>27</v>
      </c>
      <c r="AN71" s="251">
        <f>'Erwachsene-DOSB 2020'!K56*$BC$71</f>
        <v>37.800000000000004</v>
      </c>
      <c r="AO71" s="249">
        <f>'Erwachsene-DOSB 2020'!L56*$BC$71</f>
        <v>32.4</v>
      </c>
      <c r="AP71" s="250">
        <f>'Erwachsene-DOSB 2020'!M56*$BC$71</f>
        <v>27</v>
      </c>
      <c r="AQ71" s="251">
        <f>'Erwachsene-DOSB 2020'!N56*$BC$71</f>
        <v>40.5</v>
      </c>
      <c r="AR71" s="249">
        <f>'Erwachsene-DOSB 2020'!O56*$BC$71</f>
        <v>33.300000000000004</v>
      </c>
      <c r="AS71" s="250">
        <f>'Erwachsene-DOSB 2020'!P56*$BC$71</f>
        <v>27</v>
      </c>
      <c r="AT71" s="251">
        <f>'Erwachsene-DOSB 2020'!Q56*$BC$71</f>
        <v>43.2</v>
      </c>
      <c r="AU71" s="249">
        <f>'Erwachsene-DOSB 2020'!R56*$BC$71</f>
        <v>36</v>
      </c>
      <c r="AV71" s="250">
        <f>'Erwachsene-DOSB 2020'!S56*$BC$71</f>
        <v>27.900000000000002</v>
      </c>
      <c r="AW71" s="251">
        <f>'Erwachsene-DOSB 2020'!T56*$BC$71</f>
        <v>47.7</v>
      </c>
      <c r="AX71" s="249">
        <f>'Erwachsene-DOSB 2020'!U56*$BC$71</f>
        <v>38.700000000000003</v>
      </c>
      <c r="AY71" s="250">
        <f>'Erwachsene-DOSB 2020'!V56*$BC$71</f>
        <v>29.7</v>
      </c>
      <c r="AZ71" s="186"/>
      <c r="BA71" s="187"/>
      <c r="BC71" s="153">
        <v>1.8</v>
      </c>
      <c r="BD71" s="146" t="s">
        <v>157</v>
      </c>
    </row>
    <row r="72" spans="1:56" ht="18.600000000000001" customHeight="1" thickBot="1" x14ac:dyDescent="0.25">
      <c r="A72" s="902"/>
      <c r="B72" s="158"/>
      <c r="C72" s="1049">
        <v>4</v>
      </c>
      <c r="D72" s="795" t="s">
        <v>67</v>
      </c>
      <c r="E72" s="604" t="s">
        <v>16</v>
      </c>
      <c r="F72" s="566" t="s">
        <v>163</v>
      </c>
      <c r="G72" s="6">
        <f>'Erwachsene-DOSB 2020'!E27*$BC$72</f>
        <v>1.36</v>
      </c>
      <c r="H72" s="7">
        <f>'Erwachsene-DOSB 2020'!F27*$BC$72</f>
        <v>1.4800000000000002</v>
      </c>
      <c r="I72" s="9">
        <f>'Erwachsene-DOSB 2020'!G27*$BC$72</f>
        <v>1.6</v>
      </c>
      <c r="J72" s="56">
        <f>'Erwachsene-DOSB 2020'!H27*$BC$72</f>
        <v>1.36</v>
      </c>
      <c r="K72" s="7">
        <f>'Erwachsene-DOSB 2020'!I27*$BC$72</f>
        <v>1.4800000000000002</v>
      </c>
      <c r="L72" s="9">
        <f>'Erwachsene-DOSB 2020'!J27*$BC$72</f>
        <v>1.6</v>
      </c>
      <c r="M72" s="56">
        <f>'Erwachsene-DOSB 2020'!K27*$BC$72</f>
        <v>1.32</v>
      </c>
      <c r="N72" s="7">
        <f>'Erwachsene-DOSB 2020'!L27*$BC$72</f>
        <v>1.4400000000000002</v>
      </c>
      <c r="O72" s="9">
        <f>'Erwachsene-DOSB 2020'!M27*$BC$72</f>
        <v>1.56</v>
      </c>
      <c r="P72" s="56">
        <f>'Erwachsene-DOSB 2020'!N27*$BC$72</f>
        <v>1.2800000000000002</v>
      </c>
      <c r="Q72" s="7">
        <f>'Erwachsene-DOSB 2020'!O27*$BC$72</f>
        <v>1.4000000000000001</v>
      </c>
      <c r="R72" s="9">
        <f>'Erwachsene-DOSB 2020'!P27*$BC$72</f>
        <v>1.52</v>
      </c>
      <c r="S72" s="56">
        <f>'Erwachsene-DOSB 2020'!Q27*$BC$72</f>
        <v>1.2400000000000002</v>
      </c>
      <c r="T72" s="7">
        <f>'Erwachsene-DOSB 2020'!R27*$BC$72</f>
        <v>1.36</v>
      </c>
      <c r="U72" s="9">
        <f>'Erwachsene-DOSB 2020'!S27*$BC$72</f>
        <v>1.4800000000000002</v>
      </c>
      <c r="V72" s="56">
        <f>'Erwachsene-DOSB 2020'!T27*$BC$72</f>
        <v>1.2000000000000002</v>
      </c>
      <c r="W72" s="7">
        <f>'Erwachsene-DOSB 2020'!U27*$BC$72</f>
        <v>1.32</v>
      </c>
      <c r="X72" s="9">
        <f>'Erwachsene-DOSB 2020'!V27*$BC$72</f>
        <v>1.4400000000000002</v>
      </c>
      <c r="Y72" s="182"/>
      <c r="Z72" s="188"/>
      <c r="AB72" s="902"/>
      <c r="AC72" s="158"/>
      <c r="AD72" s="1049">
        <v>4</v>
      </c>
      <c r="AE72" s="795" t="s">
        <v>67</v>
      </c>
      <c r="AF72" s="601" t="s">
        <v>16</v>
      </c>
      <c r="AG72" s="566" t="s">
        <v>163</v>
      </c>
      <c r="AH72" s="6">
        <f>'Erwachsene-DOSB 2020'!E60*$BC$72</f>
        <v>1.8</v>
      </c>
      <c r="AI72" s="7">
        <f>'Erwachsene-DOSB 2020'!F60*$BC$72</f>
        <v>1.92</v>
      </c>
      <c r="AJ72" s="9">
        <f>'Erwachsene-DOSB 2020'!G60*$BC$72</f>
        <v>2.04</v>
      </c>
      <c r="AK72" s="56">
        <f>'Erwachsene-DOSB 2020'!H60*$BC$72</f>
        <v>1.7600000000000002</v>
      </c>
      <c r="AL72" s="7">
        <f>'Erwachsene-DOSB 2020'!I60*$BC$72</f>
        <v>1.8800000000000001</v>
      </c>
      <c r="AM72" s="9">
        <f>'Erwachsene-DOSB 2020'!J60*$BC$72</f>
        <v>2</v>
      </c>
      <c r="AN72" s="56">
        <f>'Erwachsene-DOSB 2020'!K60*$BC$72</f>
        <v>1.72</v>
      </c>
      <c r="AO72" s="7">
        <f>'Erwachsene-DOSB 2020'!L60*$BC$72</f>
        <v>1.8399999999999999</v>
      </c>
      <c r="AP72" s="9">
        <f>'Erwachsene-DOSB 2020'!M60*$BC$72</f>
        <v>1.9600000000000002</v>
      </c>
      <c r="AQ72" s="56">
        <f>'Erwachsene-DOSB 2020'!N60*$BC$72</f>
        <v>1.6800000000000002</v>
      </c>
      <c r="AR72" s="7">
        <f>'Erwachsene-DOSB 2020'!O60*$BC$72</f>
        <v>1.8</v>
      </c>
      <c r="AS72" s="9">
        <f>'Erwachsene-DOSB 2020'!P60*$BC$72</f>
        <v>1.92</v>
      </c>
      <c r="AT72" s="56">
        <f>'Erwachsene-DOSB 2020'!Q60*$BC$72</f>
        <v>1.64</v>
      </c>
      <c r="AU72" s="7">
        <f>'Erwachsene-DOSB 2020'!R60*$BC$72</f>
        <v>1.7600000000000002</v>
      </c>
      <c r="AV72" s="742">
        <f>'Erwachsene-DOSB 2020'!S60*$BC$72</f>
        <v>1.8800000000000001</v>
      </c>
      <c r="AW72" s="56">
        <f>'Erwachsene-DOSB 2020'!T60*$BC$72</f>
        <v>1.56</v>
      </c>
      <c r="AX72" s="7">
        <f>'Erwachsene-DOSB 2020'!U60*$BC$72</f>
        <v>1.72</v>
      </c>
      <c r="AY72" s="742">
        <f>'Erwachsene-DOSB 2020'!V60*$BC$72</f>
        <v>1.8399999999999999</v>
      </c>
      <c r="AZ72" s="182"/>
      <c r="BA72" s="188"/>
      <c r="BC72" s="153">
        <v>0.4</v>
      </c>
      <c r="BD72" s="146" t="s">
        <v>163</v>
      </c>
    </row>
    <row r="73" spans="1:56" ht="22.5" customHeight="1" x14ac:dyDescent="0.2">
      <c r="A73" s="902"/>
      <c r="B73" s="158"/>
      <c r="C73" s="1050"/>
      <c r="D73" s="796"/>
      <c r="E73" s="1054" t="s">
        <v>17</v>
      </c>
      <c r="F73" s="800" t="s">
        <v>159</v>
      </c>
      <c r="G73" s="995" t="s">
        <v>426</v>
      </c>
      <c r="H73" s="889"/>
      <c r="I73" s="889"/>
      <c r="J73" s="889"/>
      <c r="K73" s="889"/>
      <c r="L73" s="889"/>
      <c r="M73" s="889"/>
      <c r="N73" s="889"/>
      <c r="O73" s="889"/>
      <c r="P73" s="889"/>
      <c r="Q73" s="889"/>
      <c r="R73" s="889"/>
      <c r="S73" s="889"/>
      <c r="T73" s="889"/>
      <c r="U73" s="890"/>
      <c r="V73" s="889" t="s">
        <v>425</v>
      </c>
      <c r="W73" s="889"/>
      <c r="X73" s="890"/>
      <c r="Y73" s="180"/>
      <c r="Z73" s="181"/>
      <c r="AB73" s="902"/>
      <c r="AC73" s="158"/>
      <c r="AD73" s="1050"/>
      <c r="AE73" s="796"/>
      <c r="AF73" s="1054" t="s">
        <v>17</v>
      </c>
      <c r="AG73" s="800" t="s">
        <v>159</v>
      </c>
      <c r="AH73" s="995" t="s">
        <v>426</v>
      </c>
      <c r="AI73" s="889"/>
      <c r="AJ73" s="889"/>
      <c r="AK73" s="889"/>
      <c r="AL73" s="889"/>
      <c r="AM73" s="889"/>
      <c r="AN73" s="889"/>
      <c r="AO73" s="889"/>
      <c r="AP73" s="889"/>
      <c r="AQ73" s="889"/>
      <c r="AR73" s="889"/>
      <c r="AS73" s="889"/>
      <c r="AT73" s="889"/>
      <c r="AU73" s="889"/>
      <c r="AV73" s="890"/>
      <c r="AW73" s="889" t="s">
        <v>425</v>
      </c>
      <c r="AX73" s="889"/>
      <c r="AY73" s="890"/>
      <c r="AZ73" s="180"/>
      <c r="BA73" s="181"/>
      <c r="BD73" s="148"/>
    </row>
    <row r="74" spans="1:56" ht="22.5" customHeight="1" x14ac:dyDescent="0.2">
      <c r="A74" s="902"/>
      <c r="B74" s="158"/>
      <c r="C74" s="1050"/>
      <c r="D74" s="796"/>
      <c r="E74" s="970"/>
      <c r="F74" s="794"/>
      <c r="G74" s="42">
        <v>10</v>
      </c>
      <c r="H74" s="43">
        <v>15</v>
      </c>
      <c r="I74" s="135">
        <v>20</v>
      </c>
      <c r="J74" s="42">
        <v>10</v>
      </c>
      <c r="K74" s="43">
        <v>15</v>
      </c>
      <c r="L74" s="135">
        <v>20</v>
      </c>
      <c r="M74" s="42">
        <v>10</v>
      </c>
      <c r="N74" s="43">
        <v>15</v>
      </c>
      <c r="O74" s="135">
        <v>20</v>
      </c>
      <c r="P74" s="42">
        <v>10</v>
      </c>
      <c r="Q74" s="43">
        <v>15</v>
      </c>
      <c r="R74" s="135">
        <v>20</v>
      </c>
      <c r="S74" s="42">
        <v>10</v>
      </c>
      <c r="T74" s="43">
        <v>15</v>
      </c>
      <c r="U74" s="135">
        <v>20</v>
      </c>
      <c r="V74" s="42">
        <v>10</v>
      </c>
      <c r="W74" s="43">
        <v>15</v>
      </c>
      <c r="X74" s="135">
        <v>20</v>
      </c>
      <c r="Y74" s="182"/>
      <c r="Z74" s="188"/>
      <c r="AB74" s="902"/>
      <c r="AC74" s="158"/>
      <c r="AD74" s="1050"/>
      <c r="AE74" s="796"/>
      <c r="AF74" s="970"/>
      <c r="AG74" s="794"/>
      <c r="AH74" s="42">
        <v>10</v>
      </c>
      <c r="AI74" s="43">
        <v>15</v>
      </c>
      <c r="AJ74" s="135">
        <v>20</v>
      </c>
      <c r="AK74" s="42">
        <v>10</v>
      </c>
      <c r="AL74" s="43">
        <v>15</v>
      </c>
      <c r="AM74" s="135">
        <v>20</v>
      </c>
      <c r="AN74" s="42">
        <v>10</v>
      </c>
      <c r="AO74" s="43">
        <v>15</v>
      </c>
      <c r="AP74" s="135">
        <v>20</v>
      </c>
      <c r="AQ74" s="42">
        <v>10</v>
      </c>
      <c r="AR74" s="43">
        <v>15</v>
      </c>
      <c r="AS74" s="135">
        <v>20</v>
      </c>
      <c r="AT74" s="42">
        <v>10</v>
      </c>
      <c r="AU74" s="43">
        <v>15</v>
      </c>
      <c r="AV74" s="135">
        <v>20</v>
      </c>
      <c r="AW74" s="42">
        <v>10</v>
      </c>
      <c r="AX74" s="43">
        <v>15</v>
      </c>
      <c r="AY74" s="135">
        <v>20</v>
      </c>
      <c r="AZ74" s="182"/>
      <c r="BA74" s="188"/>
      <c r="BD74" s="148"/>
    </row>
    <row r="75" spans="1:56" ht="17.100000000000001" customHeight="1" thickBot="1" x14ac:dyDescent="0.25">
      <c r="A75" s="902"/>
      <c r="B75" s="158"/>
      <c r="C75" s="1051"/>
      <c r="D75" s="951"/>
      <c r="E75" s="567" t="s">
        <v>21</v>
      </c>
      <c r="F75" s="16" t="s">
        <v>432</v>
      </c>
      <c r="G75" s="563" t="s">
        <v>433</v>
      </c>
      <c r="H75" s="199" t="s">
        <v>434</v>
      </c>
      <c r="I75" s="200" t="s">
        <v>435</v>
      </c>
      <c r="J75" s="563" t="s">
        <v>433</v>
      </c>
      <c r="K75" s="199" t="s">
        <v>434</v>
      </c>
      <c r="L75" s="200" t="s">
        <v>435</v>
      </c>
      <c r="M75" s="563" t="s">
        <v>433</v>
      </c>
      <c r="N75" s="199" t="s">
        <v>434</v>
      </c>
      <c r="O75" s="200" t="s">
        <v>435</v>
      </c>
      <c r="P75" s="563" t="s">
        <v>433</v>
      </c>
      <c r="Q75" s="199" t="s">
        <v>434</v>
      </c>
      <c r="R75" s="200" t="s">
        <v>435</v>
      </c>
      <c r="S75" s="563" t="s">
        <v>433</v>
      </c>
      <c r="T75" s="199" t="s">
        <v>434</v>
      </c>
      <c r="U75" s="200" t="s">
        <v>435</v>
      </c>
      <c r="V75" s="563" t="s">
        <v>433</v>
      </c>
      <c r="W75" s="199" t="s">
        <v>434</v>
      </c>
      <c r="X75" s="200" t="s">
        <v>435</v>
      </c>
      <c r="Y75" s="182"/>
      <c r="Z75" s="188"/>
      <c r="AB75" s="902"/>
      <c r="AC75" s="158"/>
      <c r="AD75" s="1051"/>
      <c r="AE75" s="951"/>
      <c r="AF75" s="567" t="s">
        <v>21</v>
      </c>
      <c r="AG75" s="16" t="s">
        <v>432</v>
      </c>
      <c r="AH75" s="563" t="s">
        <v>433</v>
      </c>
      <c r="AI75" s="199" t="s">
        <v>434</v>
      </c>
      <c r="AJ75" s="200" t="s">
        <v>435</v>
      </c>
      <c r="AK75" s="563" t="s">
        <v>433</v>
      </c>
      <c r="AL75" s="199" t="s">
        <v>434</v>
      </c>
      <c r="AM75" s="200" t="s">
        <v>435</v>
      </c>
      <c r="AN75" s="563" t="s">
        <v>433</v>
      </c>
      <c r="AO75" s="199" t="s">
        <v>434</v>
      </c>
      <c r="AP75" s="200" t="s">
        <v>435</v>
      </c>
      <c r="AQ75" s="563" t="s">
        <v>433</v>
      </c>
      <c r="AR75" s="199" t="s">
        <v>434</v>
      </c>
      <c r="AS75" s="200" t="s">
        <v>435</v>
      </c>
      <c r="AT75" s="563" t="s">
        <v>433</v>
      </c>
      <c r="AU75" s="199" t="s">
        <v>434</v>
      </c>
      <c r="AV75" s="200" t="s">
        <v>435</v>
      </c>
      <c r="AW75" s="563" t="s">
        <v>433</v>
      </c>
      <c r="AX75" s="199" t="s">
        <v>434</v>
      </c>
      <c r="AY75" s="200" t="s">
        <v>435</v>
      </c>
      <c r="AZ75" s="182"/>
      <c r="BA75" s="188"/>
      <c r="BD75" s="148"/>
    </row>
    <row r="76" spans="1:56" ht="18.75" thickBot="1" x14ac:dyDescent="0.3">
      <c r="A76" s="853" t="s">
        <v>495</v>
      </c>
      <c r="B76" s="158"/>
      <c r="C76" s="944" t="s">
        <v>51</v>
      </c>
      <c r="D76" s="945"/>
      <c r="E76" s="946"/>
      <c r="F76" s="946"/>
      <c r="G76" s="946" t="s">
        <v>616</v>
      </c>
      <c r="H76" s="946"/>
      <c r="I76" s="946"/>
      <c r="J76" s="946"/>
      <c r="K76" s="946"/>
      <c r="L76" s="946"/>
      <c r="M76" s="946"/>
      <c r="N76" s="946"/>
      <c r="O76" s="946"/>
      <c r="P76" s="946"/>
      <c r="Q76" s="946"/>
      <c r="R76" s="1064" t="s">
        <v>52</v>
      </c>
      <c r="S76" s="1064"/>
      <c r="T76" s="1064"/>
      <c r="U76" s="1064"/>
      <c r="V76" s="1064"/>
      <c r="W76" s="1064"/>
      <c r="X76" s="1064"/>
      <c r="Y76" s="937" t="s">
        <v>53</v>
      </c>
      <c r="Z76" s="938"/>
      <c r="AB76" s="853" t="s">
        <v>495</v>
      </c>
      <c r="AC76" s="158"/>
      <c r="AD76" s="905" t="s">
        <v>51</v>
      </c>
      <c r="AE76" s="906"/>
      <c r="AF76" s="907"/>
      <c r="AG76" s="907"/>
      <c r="AH76" s="907" t="s">
        <v>616</v>
      </c>
      <c r="AI76" s="907"/>
      <c r="AJ76" s="907"/>
      <c r="AK76" s="907"/>
      <c r="AL76" s="907"/>
      <c r="AM76" s="907"/>
      <c r="AN76" s="907"/>
      <c r="AO76" s="907"/>
      <c r="AP76" s="907"/>
      <c r="AQ76" s="907"/>
      <c r="AR76" s="907"/>
      <c r="AS76" s="1041" t="s">
        <v>52</v>
      </c>
      <c r="AT76" s="1041"/>
      <c r="AU76" s="1041"/>
      <c r="AV76" s="1041"/>
      <c r="AW76" s="1041"/>
      <c r="AX76" s="1041"/>
      <c r="AY76" s="1041"/>
      <c r="AZ76" s="802" t="s">
        <v>53</v>
      </c>
      <c r="BA76" s="803"/>
    </row>
    <row r="77" spans="1:56" ht="13.5" thickBot="1" x14ac:dyDescent="0.25">
      <c r="A77" s="853"/>
      <c r="B77" s="158"/>
      <c r="C77" s="914" t="s">
        <v>585</v>
      </c>
      <c r="D77" s="915"/>
      <c r="E77" s="915"/>
      <c r="F77" s="915"/>
      <c r="G77" s="915"/>
      <c r="H77" s="915"/>
      <c r="I77" s="916"/>
      <c r="J77" s="1032" t="s">
        <v>68</v>
      </c>
      <c r="K77" s="1033"/>
      <c r="L77" s="1033"/>
      <c r="M77" s="1033"/>
      <c r="N77" s="1033"/>
      <c r="O77" s="1033"/>
      <c r="P77" s="1033"/>
      <c r="Q77" s="1034"/>
      <c r="R77" s="1035" t="s">
        <v>69</v>
      </c>
      <c r="S77" s="1036"/>
      <c r="T77" s="1036"/>
      <c r="U77" s="1036"/>
      <c r="V77" s="1036"/>
      <c r="W77" s="1036"/>
      <c r="X77" s="1037"/>
      <c r="Y77" s="75" t="s">
        <v>70</v>
      </c>
      <c r="Z77" s="76"/>
      <c r="AB77" s="853"/>
      <c r="AC77" s="158"/>
      <c r="AD77" s="914" t="s">
        <v>585</v>
      </c>
      <c r="AE77" s="915"/>
      <c r="AF77" s="915"/>
      <c r="AG77" s="915"/>
      <c r="AH77" s="915"/>
      <c r="AI77" s="915"/>
      <c r="AJ77" s="916"/>
      <c r="AK77" s="1032" t="s">
        <v>68</v>
      </c>
      <c r="AL77" s="1033"/>
      <c r="AM77" s="1033"/>
      <c r="AN77" s="1033"/>
      <c r="AO77" s="1033"/>
      <c r="AP77" s="1033"/>
      <c r="AQ77" s="1033"/>
      <c r="AR77" s="1034"/>
      <c r="AS77" s="1035" t="s">
        <v>69</v>
      </c>
      <c r="AT77" s="1036"/>
      <c r="AU77" s="1036"/>
      <c r="AV77" s="1036"/>
      <c r="AW77" s="1036"/>
      <c r="AX77" s="1036"/>
      <c r="AY77" s="1037"/>
      <c r="AZ77" s="75" t="s">
        <v>70</v>
      </c>
      <c r="BA77" s="76"/>
    </row>
    <row r="78" spans="1:56" ht="15" customHeight="1" thickBot="1" x14ac:dyDescent="0.3">
      <c r="A78" s="853"/>
      <c r="B78" s="533"/>
      <c r="C78" s="909" t="s">
        <v>71</v>
      </c>
      <c r="D78" s="910"/>
      <c r="E78" s="910"/>
      <c r="F78" s="910"/>
      <c r="G78" s="910"/>
      <c r="H78" s="910"/>
      <c r="I78" s="534"/>
      <c r="J78" s="1038"/>
      <c r="K78" s="1039"/>
      <c r="L78" s="1039"/>
      <c r="M78" s="1039"/>
      <c r="N78" s="1039"/>
      <c r="O78" s="1039"/>
      <c r="P78" s="1039"/>
      <c r="Q78" s="1040"/>
      <c r="R78" s="1009" t="s">
        <v>72</v>
      </c>
      <c r="S78" s="1010"/>
      <c r="T78" s="1011"/>
      <c r="U78" s="1011"/>
      <c r="V78" s="1011"/>
      <c r="W78" s="1011"/>
      <c r="X78" s="1012"/>
      <c r="Y78" s="75" t="s">
        <v>73</v>
      </c>
      <c r="Z78" s="78" t="s">
        <v>54</v>
      </c>
      <c r="AB78" s="853"/>
      <c r="AC78" s="533"/>
      <c r="AD78" s="939" t="s">
        <v>71</v>
      </c>
      <c r="AE78" s="910"/>
      <c r="AF78" s="910"/>
      <c r="AG78" s="910"/>
      <c r="AH78" s="910"/>
      <c r="AI78" s="910"/>
      <c r="AJ78" s="534"/>
      <c r="AK78" s="1038"/>
      <c r="AL78" s="1039"/>
      <c r="AM78" s="1039"/>
      <c r="AN78" s="1039"/>
      <c r="AO78" s="1039"/>
      <c r="AP78" s="1039"/>
      <c r="AQ78" s="1039"/>
      <c r="AR78" s="1040"/>
      <c r="AS78" s="1009" t="s">
        <v>72</v>
      </c>
      <c r="AT78" s="1010"/>
      <c r="AU78" s="1011"/>
      <c r="AV78" s="1011"/>
      <c r="AW78" s="1011"/>
      <c r="AX78" s="1011"/>
      <c r="AY78" s="1012"/>
      <c r="AZ78" s="75" t="s">
        <v>73</v>
      </c>
      <c r="BA78" s="78" t="s">
        <v>54</v>
      </c>
    </row>
    <row r="79" spans="1:56" ht="13.5" thickBot="1" x14ac:dyDescent="0.25">
      <c r="A79" s="853"/>
      <c r="B79" s="158"/>
      <c r="C79" s="909" t="s">
        <v>74</v>
      </c>
      <c r="D79" s="910"/>
      <c r="E79" s="910"/>
      <c r="F79" s="910"/>
      <c r="G79" s="910"/>
      <c r="H79" s="910"/>
      <c r="I79" s="534"/>
      <c r="J79" s="1042"/>
      <c r="K79" s="1043"/>
      <c r="L79" s="1043"/>
      <c r="M79" s="1043"/>
      <c r="N79" s="1043"/>
      <c r="O79" s="1043"/>
      <c r="P79" s="1043"/>
      <c r="Q79" s="1044"/>
      <c r="R79" s="1009" t="s">
        <v>75</v>
      </c>
      <c r="S79" s="1010"/>
      <c r="T79" s="1011"/>
      <c r="U79" s="1011"/>
      <c r="V79" s="1011"/>
      <c r="W79" s="1011"/>
      <c r="X79" s="1012"/>
      <c r="Y79" s="75" t="s">
        <v>76</v>
      </c>
      <c r="Z79" s="76"/>
      <c r="AB79" s="853"/>
      <c r="AC79" s="158"/>
      <c r="AD79" s="909" t="s">
        <v>74</v>
      </c>
      <c r="AE79" s="910"/>
      <c r="AF79" s="910"/>
      <c r="AG79" s="910"/>
      <c r="AH79" s="910"/>
      <c r="AI79" s="910"/>
      <c r="AJ79" s="534"/>
      <c r="AK79" s="1042"/>
      <c r="AL79" s="1043"/>
      <c r="AM79" s="1043"/>
      <c r="AN79" s="1043"/>
      <c r="AO79" s="1043"/>
      <c r="AP79" s="1043"/>
      <c r="AQ79" s="1043"/>
      <c r="AR79" s="1044"/>
      <c r="AS79" s="1009" t="s">
        <v>75</v>
      </c>
      <c r="AT79" s="1010"/>
      <c r="AU79" s="1011"/>
      <c r="AV79" s="1011"/>
      <c r="AW79" s="1011"/>
      <c r="AX79" s="1011"/>
      <c r="AY79" s="1012"/>
      <c r="AZ79" s="75" t="s">
        <v>76</v>
      </c>
      <c r="BA79" s="76"/>
    </row>
    <row r="80" spans="1:56" ht="13.5" thickBot="1" x14ac:dyDescent="0.25">
      <c r="A80" s="853"/>
      <c r="B80" s="158"/>
      <c r="C80" s="909" t="s">
        <v>518</v>
      </c>
      <c r="D80" s="910"/>
      <c r="E80" s="910"/>
      <c r="F80" s="910"/>
      <c r="G80" s="910"/>
      <c r="H80" s="910"/>
      <c r="I80" s="534"/>
      <c r="J80" s="1045"/>
      <c r="K80" s="1021"/>
      <c r="L80" s="1021"/>
      <c r="M80" s="1021"/>
      <c r="N80" s="1021"/>
      <c r="O80" s="1021"/>
      <c r="P80" s="1021"/>
      <c r="Q80" s="1046"/>
      <c r="R80" s="1009" t="s">
        <v>77</v>
      </c>
      <c r="S80" s="1010"/>
      <c r="T80" s="1011"/>
      <c r="U80" s="1011"/>
      <c r="V80" s="1011"/>
      <c r="W80" s="1011"/>
      <c r="X80" s="1012"/>
      <c r="Y80" s="75" t="s">
        <v>78</v>
      </c>
      <c r="Z80" s="76"/>
      <c r="AB80" s="853"/>
      <c r="AC80" s="158"/>
      <c r="AD80" s="909" t="s">
        <v>518</v>
      </c>
      <c r="AE80" s="910"/>
      <c r="AF80" s="910"/>
      <c r="AG80" s="910"/>
      <c r="AH80" s="910"/>
      <c r="AI80" s="910"/>
      <c r="AJ80" s="534"/>
      <c r="AK80" s="1045"/>
      <c r="AL80" s="1021"/>
      <c r="AM80" s="1021"/>
      <c r="AN80" s="1021"/>
      <c r="AO80" s="1021"/>
      <c r="AP80" s="1021"/>
      <c r="AQ80" s="1021"/>
      <c r="AR80" s="1046"/>
      <c r="AS80" s="1009" t="s">
        <v>77</v>
      </c>
      <c r="AT80" s="1010"/>
      <c r="AU80" s="1011"/>
      <c r="AV80" s="1011"/>
      <c r="AW80" s="1011"/>
      <c r="AX80" s="1011"/>
      <c r="AY80" s="1012"/>
      <c r="AZ80" s="75" t="s">
        <v>78</v>
      </c>
      <c r="BA80" s="76"/>
    </row>
    <row r="81" spans="1:56" ht="13.5" thickBot="1" x14ac:dyDescent="0.25">
      <c r="A81" s="853"/>
      <c r="B81" s="158"/>
      <c r="C81" s="939" t="s">
        <v>586</v>
      </c>
      <c r="D81" s="910"/>
      <c r="E81" s="910"/>
      <c r="F81" s="910"/>
      <c r="G81" s="910"/>
      <c r="H81" s="910"/>
      <c r="I81" s="534"/>
      <c r="J81" s="80"/>
      <c r="K81" s="80"/>
      <c r="L81" s="80"/>
      <c r="M81" s="80"/>
      <c r="N81" s="80"/>
      <c r="O81" s="80"/>
      <c r="P81" s="80"/>
      <c r="Q81" s="80"/>
      <c r="R81" s="1013" t="s">
        <v>79</v>
      </c>
      <c r="S81" s="1014"/>
      <c r="T81" s="1047"/>
      <c r="U81" s="1047"/>
      <c r="V81" s="1047"/>
      <c r="W81" s="1047"/>
      <c r="X81" s="1048"/>
      <c r="Y81" s="81"/>
      <c r="Z81" s="83"/>
      <c r="AB81" s="853"/>
      <c r="AC81" s="158"/>
      <c r="AD81" s="939" t="s">
        <v>586</v>
      </c>
      <c r="AE81" s="910"/>
      <c r="AF81" s="910"/>
      <c r="AG81" s="910"/>
      <c r="AH81" s="910"/>
      <c r="AI81" s="910"/>
      <c r="AJ81" s="534"/>
      <c r="AK81" s="80"/>
      <c r="AL81" s="80"/>
      <c r="AM81" s="80"/>
      <c r="AN81" s="80"/>
      <c r="AO81" s="80"/>
      <c r="AP81" s="80"/>
      <c r="AQ81" s="80"/>
      <c r="AR81" s="80"/>
      <c r="AS81" s="1013" t="s">
        <v>79</v>
      </c>
      <c r="AT81" s="1014"/>
      <c r="AU81" s="1047"/>
      <c r="AV81" s="1047"/>
      <c r="AW81" s="1047"/>
      <c r="AX81" s="1047"/>
      <c r="AY81" s="1048"/>
      <c r="AZ81" s="81"/>
      <c r="BA81" s="83"/>
    </row>
    <row r="82" spans="1:56" ht="15" customHeight="1" x14ac:dyDescent="0.2">
      <c r="A82" s="904">
        <v>85</v>
      </c>
      <c r="B82" s="158"/>
      <c r="C82" s="939" t="s">
        <v>587</v>
      </c>
      <c r="D82" s="910"/>
      <c r="E82" s="910"/>
      <c r="F82" s="910"/>
      <c r="G82" s="910"/>
      <c r="H82" s="910"/>
      <c r="I82" s="534"/>
      <c r="U82" s="379"/>
      <c r="W82" s="781" t="s">
        <v>670</v>
      </c>
      <c r="X82" s="781"/>
      <c r="Y82" s="781"/>
      <c r="Z82" s="781"/>
      <c r="AB82" s="904">
        <f>A82+3</f>
        <v>88</v>
      </c>
      <c r="AC82" s="158"/>
      <c r="AD82" s="841" t="s">
        <v>587</v>
      </c>
      <c r="AE82" s="813"/>
      <c r="AF82" s="813"/>
      <c r="AG82" s="813"/>
      <c r="AH82" s="813"/>
      <c r="AI82" s="813"/>
      <c r="AJ82" s="534"/>
      <c r="AV82" s="379"/>
      <c r="AX82" s="781" t="s">
        <v>671</v>
      </c>
      <c r="AY82" s="781"/>
      <c r="AZ82" s="781"/>
      <c r="BA82" s="781"/>
    </row>
    <row r="83" spans="1:56" ht="13.5" customHeight="1" thickBot="1" x14ac:dyDescent="0.25">
      <c r="A83" s="904"/>
      <c r="B83" s="158"/>
      <c r="C83" s="1015" t="s">
        <v>80</v>
      </c>
      <c r="D83" s="1016"/>
      <c r="E83" s="1016"/>
      <c r="F83" s="1016"/>
      <c r="G83" s="1016"/>
      <c r="H83" s="1016"/>
      <c r="I83" s="1017"/>
      <c r="L83" s="555"/>
      <c r="W83" s="781"/>
      <c r="X83" s="781"/>
      <c r="Y83" s="781"/>
      <c r="Z83" s="781"/>
      <c r="AB83" s="904"/>
      <c r="AC83" s="158"/>
      <c r="AD83" s="1015" t="s">
        <v>80</v>
      </c>
      <c r="AE83" s="1016"/>
      <c r="AF83" s="1016"/>
      <c r="AG83" s="1016"/>
      <c r="AH83" s="1016"/>
      <c r="AI83" s="1016"/>
      <c r="AJ83" s="1017"/>
      <c r="AX83" s="781"/>
      <c r="AY83" s="781"/>
      <c r="AZ83" s="781"/>
      <c r="BA83" s="781"/>
    </row>
    <row r="85" spans="1:56" ht="13.5" thickBot="1" x14ac:dyDescent="0.25"/>
    <row r="86" spans="1:56" ht="18" customHeight="1" x14ac:dyDescent="0.25">
      <c r="A86" s="930" t="s">
        <v>496</v>
      </c>
      <c r="B86" s="158"/>
      <c r="C86" s="1002" t="s">
        <v>584</v>
      </c>
      <c r="D86" s="1003"/>
      <c r="E86" s="1003"/>
      <c r="F86" s="1003"/>
      <c r="G86" s="1003"/>
      <c r="H86" s="1003"/>
      <c r="I86" s="1003"/>
      <c r="J86" s="1003"/>
      <c r="K86" s="1003"/>
      <c r="L86" s="1004"/>
      <c r="M86" s="1005" t="s">
        <v>138</v>
      </c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  <c r="Z86" s="546" t="s">
        <v>749</v>
      </c>
      <c r="AB86" s="930" t="s">
        <v>496</v>
      </c>
      <c r="AC86" s="158"/>
      <c r="AD86" s="1002" t="s">
        <v>584</v>
      </c>
      <c r="AE86" s="1003"/>
      <c r="AF86" s="1003"/>
      <c r="AG86" s="1003"/>
      <c r="AH86" s="1003"/>
      <c r="AI86" s="1003"/>
      <c r="AJ86" s="1003"/>
      <c r="AK86" s="1003"/>
      <c r="AL86" s="1003"/>
      <c r="AM86" s="1004"/>
      <c r="AN86" s="1005" t="s">
        <v>144</v>
      </c>
      <c r="AO86" s="1005"/>
      <c r="AP86" s="1005"/>
      <c r="AQ86" s="1005"/>
      <c r="AR86" s="1005"/>
      <c r="AS86" s="1005"/>
      <c r="AT86" s="1005"/>
      <c r="AU86" s="1005"/>
      <c r="AV86" s="1005"/>
      <c r="AW86" s="1005"/>
      <c r="AX86" s="1005"/>
      <c r="AY86" s="1005"/>
      <c r="AZ86" s="1005"/>
      <c r="BA86" s="546" t="s">
        <v>749</v>
      </c>
    </row>
    <row r="87" spans="1:56" x14ac:dyDescent="0.2">
      <c r="A87" s="931"/>
      <c r="B87" s="158"/>
      <c r="C87" s="856" t="s">
        <v>1</v>
      </c>
      <c r="D87" s="857"/>
      <c r="E87" s="857"/>
      <c r="F87" s="857"/>
      <c r="G87" s="857"/>
      <c r="H87" s="857"/>
      <c r="I87" s="857"/>
      <c r="J87" s="857"/>
      <c r="K87" s="857"/>
      <c r="L87" s="858"/>
      <c r="M87" s="893" t="s">
        <v>2</v>
      </c>
      <c r="N87" s="893"/>
      <c r="O87" s="893"/>
      <c r="P87" s="893"/>
      <c r="Q87" s="893"/>
      <c r="R87" s="893"/>
      <c r="S87" s="893"/>
      <c r="T87" s="893"/>
      <c r="U87" s="893"/>
      <c r="V87" s="893"/>
      <c r="W87" s="893"/>
      <c r="X87" s="893"/>
      <c r="Y87" s="893" t="s">
        <v>55</v>
      </c>
      <c r="Z87" s="894"/>
      <c r="AB87" s="931"/>
      <c r="AC87" s="158"/>
      <c r="AD87" s="856" t="s">
        <v>1</v>
      </c>
      <c r="AE87" s="857"/>
      <c r="AF87" s="857"/>
      <c r="AG87" s="857"/>
      <c r="AH87" s="857"/>
      <c r="AI87" s="857"/>
      <c r="AJ87" s="857"/>
      <c r="AK87" s="857"/>
      <c r="AL87" s="857"/>
      <c r="AM87" s="858"/>
      <c r="AN87" s="893" t="s">
        <v>2</v>
      </c>
      <c r="AO87" s="893"/>
      <c r="AP87" s="893"/>
      <c r="AQ87" s="893"/>
      <c r="AR87" s="893"/>
      <c r="AS87" s="893"/>
      <c r="AT87" s="893"/>
      <c r="AU87" s="893"/>
      <c r="AV87" s="893"/>
      <c r="AW87" s="893"/>
      <c r="AX87" s="893"/>
      <c r="AY87" s="893"/>
      <c r="AZ87" s="893" t="s">
        <v>55</v>
      </c>
      <c r="BA87" s="894"/>
    </row>
    <row r="88" spans="1:56" x14ac:dyDescent="0.2">
      <c r="A88" s="931"/>
      <c r="B88" s="158"/>
      <c r="C88" s="856" t="s">
        <v>3</v>
      </c>
      <c r="D88" s="857"/>
      <c r="E88" s="857"/>
      <c r="F88" s="857"/>
      <c r="G88" s="857"/>
      <c r="H88" s="857"/>
      <c r="I88" s="857"/>
      <c r="J88" s="857"/>
      <c r="K88" s="857"/>
      <c r="L88" s="858"/>
      <c r="M88" s="893" t="s">
        <v>4</v>
      </c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 t="s">
        <v>5</v>
      </c>
      <c r="Z88" s="894"/>
      <c r="AB88" s="931"/>
      <c r="AC88" s="158"/>
      <c r="AD88" s="856" t="s">
        <v>3</v>
      </c>
      <c r="AE88" s="857"/>
      <c r="AF88" s="857"/>
      <c r="AG88" s="857"/>
      <c r="AH88" s="857"/>
      <c r="AI88" s="857"/>
      <c r="AJ88" s="857"/>
      <c r="AK88" s="857"/>
      <c r="AL88" s="857"/>
      <c r="AM88" s="858"/>
      <c r="AN88" s="893" t="s">
        <v>4</v>
      </c>
      <c r="AO88" s="893"/>
      <c r="AP88" s="893"/>
      <c r="AQ88" s="893"/>
      <c r="AR88" s="893"/>
      <c r="AS88" s="893"/>
      <c r="AT88" s="893"/>
      <c r="AU88" s="893"/>
      <c r="AV88" s="893"/>
      <c r="AW88" s="893"/>
      <c r="AX88" s="893"/>
      <c r="AY88" s="893"/>
      <c r="AZ88" s="893" t="s">
        <v>5</v>
      </c>
      <c r="BA88" s="894"/>
    </row>
    <row r="89" spans="1:56" x14ac:dyDescent="0.2">
      <c r="A89" s="931"/>
      <c r="B89" s="158"/>
      <c r="C89" s="856" t="s">
        <v>56</v>
      </c>
      <c r="D89" s="1019"/>
      <c r="E89" s="1019"/>
      <c r="F89" s="1020"/>
      <c r="G89" s="869" t="s">
        <v>57</v>
      </c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47"/>
      <c r="Z89" s="48"/>
      <c r="AB89" s="931"/>
      <c r="AC89" s="158"/>
      <c r="AD89" s="856" t="s">
        <v>56</v>
      </c>
      <c r="AE89" s="1019"/>
      <c r="AF89" s="1019"/>
      <c r="AG89" s="1020"/>
      <c r="AH89" s="869" t="s">
        <v>57</v>
      </c>
      <c r="AI89" s="870"/>
      <c r="AJ89" s="870"/>
      <c r="AK89" s="870"/>
      <c r="AL89" s="870"/>
      <c r="AM89" s="870"/>
      <c r="AN89" s="870"/>
      <c r="AO89" s="870"/>
      <c r="AP89" s="870"/>
      <c r="AQ89" s="870"/>
      <c r="AR89" s="870"/>
      <c r="AS89" s="870"/>
      <c r="AT89" s="870"/>
      <c r="AU89" s="870"/>
      <c r="AV89" s="870"/>
      <c r="AW89" s="870"/>
      <c r="AX89" s="870"/>
      <c r="AY89" s="871"/>
      <c r="AZ89" s="47"/>
      <c r="BA89" s="48"/>
    </row>
    <row r="90" spans="1:56" ht="15.75" x14ac:dyDescent="0.25">
      <c r="A90" s="931"/>
      <c r="B90" s="158"/>
      <c r="C90" s="838" t="s">
        <v>508</v>
      </c>
      <c r="D90" s="839"/>
      <c r="E90" s="839"/>
      <c r="F90" s="840"/>
      <c r="G90" s="817" t="s">
        <v>617</v>
      </c>
      <c r="H90" s="818"/>
      <c r="I90" s="818"/>
      <c r="J90" s="818"/>
      <c r="K90" s="819"/>
      <c r="L90" s="1057" t="s">
        <v>608</v>
      </c>
      <c r="M90" s="851"/>
      <c r="N90" s="851"/>
      <c r="O90" s="851"/>
      <c r="P90" s="851"/>
      <c r="Q90" s="851"/>
      <c r="R90" s="851"/>
      <c r="S90" s="851"/>
      <c r="T90" s="851"/>
      <c r="U90" s="851"/>
      <c r="V90" s="851"/>
      <c r="W90" s="851"/>
      <c r="X90" s="851"/>
      <c r="Y90" s="851"/>
      <c r="Z90" s="852"/>
      <c r="AB90" s="931"/>
      <c r="AC90" s="158"/>
      <c r="AD90" s="838" t="s">
        <v>508</v>
      </c>
      <c r="AE90" s="839"/>
      <c r="AF90" s="839"/>
      <c r="AG90" s="840"/>
      <c r="AH90" s="817" t="s">
        <v>617</v>
      </c>
      <c r="AI90" s="818"/>
      <c r="AJ90" s="818"/>
      <c r="AK90" s="818"/>
      <c r="AL90" s="819"/>
      <c r="AM90" s="1057" t="s">
        <v>608</v>
      </c>
      <c r="AN90" s="851"/>
      <c r="AO90" s="851"/>
      <c r="AP90" s="851"/>
      <c r="AQ90" s="851"/>
      <c r="AR90" s="851"/>
      <c r="AS90" s="851"/>
      <c r="AT90" s="851"/>
      <c r="AU90" s="851"/>
      <c r="AV90" s="851"/>
      <c r="AW90" s="851"/>
      <c r="AX90" s="851"/>
      <c r="AY90" s="851"/>
      <c r="AZ90" s="851"/>
      <c r="BA90" s="852"/>
    </row>
    <row r="91" spans="1:56" customFormat="1" ht="15.6" customHeight="1" x14ac:dyDescent="0.2">
      <c r="A91" s="931"/>
      <c r="C91" s="856"/>
      <c r="D91" s="857"/>
      <c r="E91" s="857"/>
      <c r="F91" s="858"/>
      <c r="G91" s="817" t="s">
        <v>618</v>
      </c>
      <c r="H91" s="818"/>
      <c r="I91" s="818"/>
      <c r="J91" s="818"/>
      <c r="K91" s="819"/>
      <c r="L91" s="883" t="s">
        <v>6</v>
      </c>
      <c r="M91" s="883"/>
      <c r="N91" s="884"/>
      <c r="O91" s="884"/>
      <c r="P91" s="884"/>
      <c r="Q91" s="884"/>
      <c r="R91" s="883" t="s">
        <v>7</v>
      </c>
      <c r="S91" s="883"/>
      <c r="T91" s="883"/>
      <c r="U91" s="883"/>
      <c r="V91" s="883"/>
      <c r="W91" s="858" t="s">
        <v>689</v>
      </c>
      <c r="X91" s="893"/>
      <c r="Y91" s="893"/>
      <c r="Z91" s="894"/>
      <c r="AB91" s="931"/>
      <c r="AD91" s="856"/>
      <c r="AE91" s="857"/>
      <c r="AF91" s="857"/>
      <c r="AG91" s="858"/>
      <c r="AH91" s="817" t="s">
        <v>618</v>
      </c>
      <c r="AI91" s="818"/>
      <c r="AJ91" s="818"/>
      <c r="AK91" s="818"/>
      <c r="AL91" s="819"/>
      <c r="AM91" s="883" t="s">
        <v>6</v>
      </c>
      <c r="AN91" s="883"/>
      <c r="AO91" s="884"/>
      <c r="AP91" s="884"/>
      <c r="AQ91" s="884"/>
      <c r="AR91" s="884"/>
      <c r="AS91" s="883" t="s">
        <v>7</v>
      </c>
      <c r="AT91" s="883"/>
      <c r="AU91" s="883"/>
      <c r="AV91" s="883"/>
      <c r="AW91" s="883"/>
      <c r="AX91" s="858" t="s">
        <v>689</v>
      </c>
      <c r="AY91" s="893"/>
      <c r="AZ91" s="893"/>
      <c r="BA91" s="894"/>
      <c r="BC91" s="143"/>
      <c r="BD91" s="83"/>
    </row>
    <row r="92" spans="1:56" ht="16.5" thickBot="1" x14ac:dyDescent="0.3">
      <c r="A92" s="931"/>
      <c r="B92" s="158"/>
      <c r="C92" s="856"/>
      <c r="D92" s="857"/>
      <c r="E92" s="857"/>
      <c r="F92" s="858"/>
      <c r="G92" s="50"/>
      <c r="H92" s="51"/>
      <c r="I92" s="51"/>
      <c r="J92" s="51"/>
      <c r="K92" s="52"/>
      <c r="L92" s="846" t="s">
        <v>8</v>
      </c>
      <c r="M92" s="847"/>
      <c r="N92" s="1021"/>
      <c r="O92" s="1021"/>
      <c r="P92" s="1021"/>
      <c r="Q92" s="1022"/>
      <c r="R92" s="928"/>
      <c r="S92" s="928"/>
      <c r="T92" s="928"/>
      <c r="U92" s="928"/>
      <c r="V92" s="928"/>
      <c r="W92" s="895"/>
      <c r="X92" s="896"/>
      <c r="Y92" s="896"/>
      <c r="Z92" s="897"/>
      <c r="AB92" s="931"/>
      <c r="AC92" s="158"/>
      <c r="AD92" s="856"/>
      <c r="AE92" s="857"/>
      <c r="AF92" s="857"/>
      <c r="AG92" s="858"/>
      <c r="AH92" s="50"/>
      <c r="AI92" s="51"/>
      <c r="AJ92" s="51"/>
      <c r="AK92" s="51"/>
      <c r="AL92" s="52"/>
      <c r="AM92" s="846" t="s">
        <v>8</v>
      </c>
      <c r="AN92" s="847"/>
      <c r="AO92" s="1021"/>
      <c r="AP92" s="1021"/>
      <c r="AQ92" s="1021"/>
      <c r="AR92" s="1022"/>
      <c r="AS92" s="928"/>
      <c r="AT92" s="928"/>
      <c r="AU92" s="928"/>
      <c r="AV92" s="928"/>
      <c r="AW92" s="928"/>
      <c r="AX92" s="895"/>
      <c r="AY92" s="896"/>
      <c r="AZ92" s="896"/>
      <c r="BA92" s="897"/>
    </row>
    <row r="93" spans="1:56" ht="13.5" customHeight="1" thickBot="1" x14ac:dyDescent="0.25">
      <c r="A93" s="901" t="s">
        <v>750</v>
      </c>
      <c r="B93" s="158"/>
      <c r="C93" s="1023"/>
      <c r="D93" s="819"/>
      <c r="E93" s="1024"/>
      <c r="F93" s="1028" t="s">
        <v>9</v>
      </c>
      <c r="G93" s="829" t="s">
        <v>82</v>
      </c>
      <c r="H93" s="1030"/>
      <c r="I93" s="1031"/>
      <c r="J93" s="829" t="s">
        <v>83</v>
      </c>
      <c r="K93" s="1030"/>
      <c r="L93" s="1031"/>
      <c r="M93" s="829" t="s">
        <v>84</v>
      </c>
      <c r="N93" s="830"/>
      <c r="O93" s="831"/>
      <c r="P93" s="829" t="s">
        <v>85</v>
      </c>
      <c r="Q93" s="830"/>
      <c r="R93" s="831"/>
      <c r="S93" s="829" t="s">
        <v>86</v>
      </c>
      <c r="T93" s="830"/>
      <c r="U93" s="831"/>
      <c r="V93" s="842" t="s">
        <v>87</v>
      </c>
      <c r="W93" s="830"/>
      <c r="X93" s="831"/>
      <c r="Y93" s="547" t="s">
        <v>10</v>
      </c>
      <c r="Z93" s="548" t="s">
        <v>60</v>
      </c>
      <c r="AB93" s="901" t="s">
        <v>750</v>
      </c>
      <c r="AC93" s="158"/>
      <c r="AD93" s="1023"/>
      <c r="AE93" s="819"/>
      <c r="AF93" s="1024"/>
      <c r="AG93" s="1028" t="s">
        <v>9</v>
      </c>
      <c r="AH93" s="829" t="s">
        <v>82</v>
      </c>
      <c r="AI93" s="1030"/>
      <c r="AJ93" s="1031"/>
      <c r="AK93" s="829" t="s">
        <v>83</v>
      </c>
      <c r="AL93" s="1030"/>
      <c r="AM93" s="1031"/>
      <c r="AN93" s="829" t="s">
        <v>84</v>
      </c>
      <c r="AO93" s="830"/>
      <c r="AP93" s="831"/>
      <c r="AQ93" s="829" t="s">
        <v>85</v>
      </c>
      <c r="AR93" s="830"/>
      <c r="AS93" s="831"/>
      <c r="AT93" s="829" t="s">
        <v>86</v>
      </c>
      <c r="AU93" s="830"/>
      <c r="AV93" s="831"/>
      <c r="AW93" s="842" t="s">
        <v>87</v>
      </c>
      <c r="AX93" s="830"/>
      <c r="AY93" s="831"/>
      <c r="AZ93" s="547" t="s">
        <v>10</v>
      </c>
      <c r="BA93" s="548" t="s">
        <v>60</v>
      </c>
    </row>
    <row r="94" spans="1:56" ht="27" customHeight="1" thickBot="1" x14ac:dyDescent="0.25">
      <c r="A94" s="902"/>
      <c r="B94" s="158"/>
      <c r="C94" s="1025"/>
      <c r="D94" s="1026"/>
      <c r="E94" s="1027"/>
      <c r="F94" s="1029"/>
      <c r="G94" s="549" t="s">
        <v>493</v>
      </c>
      <c r="H94" s="550" t="s">
        <v>494</v>
      </c>
      <c r="I94" s="551" t="s">
        <v>516</v>
      </c>
      <c r="J94" s="549" t="s">
        <v>493</v>
      </c>
      <c r="K94" s="550" t="s">
        <v>494</v>
      </c>
      <c r="L94" s="551" t="s">
        <v>516</v>
      </c>
      <c r="M94" s="549" t="s">
        <v>493</v>
      </c>
      <c r="N94" s="550" t="s">
        <v>494</v>
      </c>
      <c r="O94" s="551" t="s">
        <v>516</v>
      </c>
      <c r="P94" s="549" t="s">
        <v>493</v>
      </c>
      <c r="Q94" s="550" t="s">
        <v>494</v>
      </c>
      <c r="R94" s="551" t="s">
        <v>516</v>
      </c>
      <c r="S94" s="549" t="s">
        <v>493</v>
      </c>
      <c r="T94" s="550" t="s">
        <v>494</v>
      </c>
      <c r="U94" s="551" t="s">
        <v>516</v>
      </c>
      <c r="V94" s="549" t="s">
        <v>493</v>
      </c>
      <c r="W94" s="550" t="s">
        <v>494</v>
      </c>
      <c r="X94" s="551" t="s">
        <v>516</v>
      </c>
      <c r="Y94" s="1006" t="s">
        <v>15</v>
      </c>
      <c r="Z94" s="1007"/>
      <c r="AB94" s="902"/>
      <c r="AC94" s="158"/>
      <c r="AD94" s="1025"/>
      <c r="AE94" s="1026"/>
      <c r="AF94" s="1027"/>
      <c r="AG94" s="1029"/>
      <c r="AH94" s="549" t="s">
        <v>493</v>
      </c>
      <c r="AI94" s="550" t="s">
        <v>494</v>
      </c>
      <c r="AJ94" s="551" t="s">
        <v>516</v>
      </c>
      <c r="AK94" s="549" t="s">
        <v>493</v>
      </c>
      <c r="AL94" s="550" t="s">
        <v>494</v>
      </c>
      <c r="AM94" s="551" t="s">
        <v>516</v>
      </c>
      <c r="AN94" s="549" t="s">
        <v>493</v>
      </c>
      <c r="AO94" s="550" t="s">
        <v>494</v>
      </c>
      <c r="AP94" s="551" t="s">
        <v>516</v>
      </c>
      <c r="AQ94" s="549" t="s">
        <v>493</v>
      </c>
      <c r="AR94" s="550" t="s">
        <v>494</v>
      </c>
      <c r="AS94" s="551" t="s">
        <v>516</v>
      </c>
      <c r="AT94" s="549" t="s">
        <v>493</v>
      </c>
      <c r="AU94" s="550" t="s">
        <v>494</v>
      </c>
      <c r="AV94" s="551" t="s">
        <v>516</v>
      </c>
      <c r="AW94" s="549" t="s">
        <v>493</v>
      </c>
      <c r="AX94" s="550" t="s">
        <v>494</v>
      </c>
      <c r="AY94" s="551" t="s">
        <v>516</v>
      </c>
      <c r="AZ94" s="1006" t="s">
        <v>15</v>
      </c>
      <c r="BA94" s="1007"/>
    </row>
    <row r="95" spans="1:56" s="586" customFormat="1" ht="18.600000000000001" customHeight="1" x14ac:dyDescent="0.2">
      <c r="A95" s="902"/>
      <c r="C95" s="1049">
        <v>1</v>
      </c>
      <c r="D95" s="795" t="s">
        <v>64</v>
      </c>
      <c r="E95" s="601" t="s">
        <v>16</v>
      </c>
      <c r="F95" s="55" t="s">
        <v>154</v>
      </c>
      <c r="G95" s="98" t="str">
        <f>TEXT((TIME(0,LEFT('Erwachsene-DOSB 2020'!W7,FIND(":",'Erwachsene-DOSB 2020'!W7)-1),RIGHT('Erwachsene-DOSB 2020'!W7,2)))*$BC$53,"[mm]:ss")</f>
        <v>09:32</v>
      </c>
      <c r="H95" s="99" t="str">
        <f>TEXT((TIME(0,LEFT('Erwachsene-DOSB 2020'!X7,FIND(":",'Erwachsene-DOSB 2020'!X7)-1),RIGHT('Erwachsene-DOSB 2020'!X7,2)))*$BC$53,"[mm]:ss")</f>
        <v>08:36</v>
      </c>
      <c r="I95" s="100" t="str">
        <f>TEXT((TIME(0,LEFT('Erwachsene-DOSB 2020'!Y7,FIND(":",'Erwachsene-DOSB 2020'!Y7)-1),RIGHT('Erwachsene-DOSB 2020'!Y7,2)))*$BC$53,"[mm]:ss")</f>
        <v>07:32</v>
      </c>
      <c r="J95" s="108" t="str">
        <f>TEXT((TIME(0,LEFT('Erwachsene-DOSB 2020'!Z7,FIND(":",'Erwachsene-DOSB 2020'!Z7)-1),RIGHT('Erwachsene-DOSB 2020'!Z7,2)))*$BC$53,"[mm]:ss")</f>
        <v>09:56</v>
      </c>
      <c r="K95" s="99" t="str">
        <f>TEXT((TIME(0,LEFT('Erwachsene-DOSB 2020'!AA7,FIND(":",'Erwachsene-DOSB 2020'!AA7)-1),RIGHT('Erwachsene-DOSB 2020'!AA7,2)))*$BC$53,"[mm]:ss")</f>
        <v>08:52</v>
      </c>
      <c r="L95" s="100" t="str">
        <f>TEXT((TIME(0,LEFT('Erwachsene-DOSB 2020'!AB7,FIND(":",'Erwachsene-DOSB 2020'!AB7)-1),RIGHT('Erwachsene-DOSB 2020'!AB7,2)))*$BC$53,"[mm]:ss")</f>
        <v>07:40</v>
      </c>
      <c r="M95" s="108" t="str">
        <f>TEXT((TIME(0,LEFT('Erwachsene-DOSB 2020'!AC7,FIND(":",'Erwachsene-DOSB 2020'!AC7)-1),RIGHT('Erwachsene-DOSB 2020'!AC7,2)))*$BC$53,"[mm]:ss")</f>
        <v>10:20</v>
      </c>
      <c r="N95" s="99" t="str">
        <f>TEXT((TIME(0,LEFT('Erwachsene-DOSB 2020'!AD7,FIND(":",'Erwachsene-DOSB 2020'!AD7)-1),RIGHT('Erwachsene-DOSB 2020'!AD7,2)))*$BC$53,"[mm]:ss")</f>
        <v>09:08</v>
      </c>
      <c r="O95" s="100" t="str">
        <f>TEXT((TIME(0,LEFT('Erwachsene-DOSB 2020'!AE7,FIND(":",'Erwachsene-DOSB 2020'!AE7)-1),RIGHT('Erwachsene-DOSB 2020'!AE7,2)))*$BC$53,"[mm]:ss")</f>
        <v>07:56</v>
      </c>
      <c r="P95" s="108" t="str">
        <f>TEXT((TIME(0,LEFT('Erwachsene-DOSB 2020'!AF7,FIND(":",'Erwachsene-DOSB 2020'!AF7)-1),RIGHT('Erwachsene-DOSB 2020'!AF7,2)))*$BC$53,"[mm]:ss")</f>
        <v>10:36</v>
      </c>
      <c r="Q95" s="99" t="str">
        <f>TEXT((TIME(0,LEFT('Erwachsene-DOSB 2020'!AG7,FIND(":",'Erwachsene-DOSB 2020'!AG7)-1),RIGHT('Erwachsene-DOSB 2020'!AG7,2)))*$BC$53,"[mm]:ss")</f>
        <v>09:24</v>
      </c>
      <c r="R95" s="100" t="str">
        <f>TEXT((TIME(0,LEFT('Erwachsene-DOSB 2020'!AH7,FIND(":",'Erwachsene-DOSB 2020'!AH7)-1),RIGHT('Erwachsene-DOSB 2020'!AH7,2)))*$BC$53,"[mm]:ss")</f>
        <v>08:12</v>
      </c>
      <c r="S95" s="108" t="str">
        <f>TEXT((TIME(0,LEFT('Erwachsene-DOSB 2020'!AI7,FIND(":",'Erwachsene-DOSB 2020'!AI7)-1),RIGHT('Erwachsene-DOSB 2020'!AI7,2)))*$BC$53,"[mm]:ss")</f>
        <v>10:52</v>
      </c>
      <c r="T95" s="99" t="str">
        <f>TEXT((TIME(0,LEFT('Erwachsene-DOSB 2020'!AJ7,FIND(":",'Erwachsene-DOSB 2020'!AJ7)-1),RIGHT('Erwachsene-DOSB 2020'!AJ7,2)))*$BC$53,"[mm]:ss")</f>
        <v>09:40</v>
      </c>
      <c r="U95" s="100" t="str">
        <f>TEXT((TIME(0,LEFT('Erwachsene-DOSB 2020'!AK7,FIND(":",'Erwachsene-DOSB 2020'!AK7)-1),RIGHT('Erwachsene-DOSB 2020'!AK7,2)))*$BC$53,"[mm]:ss")</f>
        <v>08:28</v>
      </c>
      <c r="V95" s="108" t="str">
        <f>TEXT((TIME(0,LEFT('Erwachsene-DOSB 2020'!AL7,FIND(":",'Erwachsene-DOSB 2020'!AL7)-1),RIGHT('Erwachsene-DOSB 2020'!AL7,2)))*$BC$53,"[mm]:ss")</f>
        <v>11:04</v>
      </c>
      <c r="W95" s="99" t="str">
        <f>TEXT((TIME(0,LEFT('Erwachsene-DOSB 2020'!AM7,FIND(":",'Erwachsene-DOSB 2020'!AM7)-1),RIGHT('Erwachsene-DOSB 2020'!AM7,2)))*$BC$53,"[mm]:ss")</f>
        <v>09:52</v>
      </c>
      <c r="X95" s="100" t="str">
        <f>TEXT((TIME(0,LEFT('Erwachsene-DOSB 2020'!AN7,FIND(":",'Erwachsene-DOSB 2020'!AN7)-1),RIGHT('Erwachsene-DOSB 2020'!AN7,2)))*$BC$53,"[mm]:ss")</f>
        <v>08:40</v>
      </c>
      <c r="Y95" s="180"/>
      <c r="Z95" s="181"/>
      <c r="AB95" s="902"/>
      <c r="AD95" s="1049">
        <v>1</v>
      </c>
      <c r="AE95" s="795" t="s">
        <v>64</v>
      </c>
      <c r="AF95" s="601" t="s">
        <v>16</v>
      </c>
      <c r="AG95" s="55" t="s">
        <v>154</v>
      </c>
      <c r="AH95" s="98" t="str">
        <f>TEXT((TIME(0,LEFT('Erwachsene-DOSB 2020'!W39,FIND(":",'Erwachsene-DOSB 2020'!W39)-1),RIGHT('Erwachsene-DOSB 2020'!W39,2)))*$BC$53,"[mm]:ss")</f>
        <v>08:52</v>
      </c>
      <c r="AI95" s="99" t="str">
        <f>TEXT((TIME(0,LEFT('Erwachsene-DOSB 2020'!X39,FIND(":",'Erwachsene-DOSB 2020'!X39)-1),RIGHT('Erwachsene-DOSB 2020'!X39,2)))*$BC$53,"[mm]:ss")</f>
        <v>07:48</v>
      </c>
      <c r="AJ95" s="100" t="str">
        <f>TEXT((TIME(0,LEFT('Erwachsene-DOSB 2020'!Y39,FIND(":",'Erwachsene-DOSB 2020'!Y39)-1),RIGHT('Erwachsene-DOSB 2020'!Y39,2)))*$BC$53,"[mm]:ss")</f>
        <v>06:36</v>
      </c>
      <c r="AK95" s="108" t="str">
        <f>TEXT((TIME(0,LEFT('Erwachsene-DOSB 2020'!Z39,FIND(":",'Erwachsene-DOSB 2020'!Z39)-1),RIGHT('Erwachsene-DOSB 2020'!Z39,2)))*$BC$53,"[mm]:ss")</f>
        <v>09:20</v>
      </c>
      <c r="AL95" s="99" t="str">
        <f>TEXT((TIME(0,LEFT('Erwachsene-DOSB 2020'!AA39,FIND(":",'Erwachsene-DOSB 2020'!AA39)-1),RIGHT('Erwachsene-DOSB 2020'!AA39,2)))*$BC$53,"[mm]:ss")</f>
        <v>08:08</v>
      </c>
      <c r="AM95" s="100" t="str">
        <f>TEXT((TIME(0,LEFT('Erwachsene-DOSB 2020'!AB39,FIND(":",'Erwachsene-DOSB 2020'!AB39)-1),RIGHT('Erwachsene-DOSB 2020'!AB39,2)))*$BC$53,"[mm]:ss")</f>
        <v>06:56</v>
      </c>
      <c r="AN95" s="108" t="str">
        <f>TEXT((TIME(0,LEFT('Erwachsene-DOSB 2020'!AC39,FIND(":",'Erwachsene-DOSB 2020'!AC39)-1),RIGHT('Erwachsene-DOSB 2020'!AC39,2)))*$BC$53,"[mm]:ss")</f>
        <v>09:32</v>
      </c>
      <c r="AO95" s="99" t="str">
        <f>TEXT((TIME(0,LEFT('Erwachsene-DOSB 2020'!AD39,FIND(":",'Erwachsene-DOSB 2020'!AD39)-1),RIGHT('Erwachsene-DOSB 2020'!AD39,2)))*$BC$53,"[mm]:ss")</f>
        <v>08:20</v>
      </c>
      <c r="AP95" s="100" t="str">
        <f>TEXT((TIME(0,LEFT('Erwachsene-DOSB 2020'!AE39,FIND(":",'Erwachsene-DOSB 2020'!AE39)-1),RIGHT('Erwachsene-DOSB 2020'!AE39,2)))*$BC$53,"[mm]:ss")</f>
        <v>07:08</v>
      </c>
      <c r="AQ95" s="108" t="str">
        <f>TEXT((TIME(0,LEFT('Erwachsene-DOSB 2020'!AF39,FIND(":",'Erwachsene-DOSB 2020'!AF39)-1),RIGHT('Erwachsene-DOSB 2020'!AF39,2)))*$BC$53,"[mm]:ss")</f>
        <v>09:48</v>
      </c>
      <c r="AR95" s="99" t="str">
        <f>TEXT((TIME(0,LEFT('Erwachsene-DOSB 2020'!AG39,FIND(":",'Erwachsene-DOSB 2020'!AG39)-1),RIGHT('Erwachsene-DOSB 2020'!AG39,2)))*$BC$53,"[mm]:ss")</f>
        <v>08:36</v>
      </c>
      <c r="AS95" s="100" t="str">
        <f>TEXT((TIME(0,LEFT('Erwachsene-DOSB 2020'!AH39,FIND(":",'Erwachsene-DOSB 2020'!AH39)-1),RIGHT('Erwachsene-DOSB 2020'!AH39,2)))*$BC$53,"[mm]:ss")</f>
        <v>07:24</v>
      </c>
      <c r="AT95" s="108" t="str">
        <f>TEXT((TIME(0,LEFT('Erwachsene-DOSB 2020'!AI39,FIND(":",'Erwachsene-DOSB 2020'!AI39)-1),RIGHT('Erwachsene-DOSB 2020'!AI39,2)))*$BC$53,"[mm]:ss")</f>
        <v>10:00</v>
      </c>
      <c r="AU95" s="99" t="str">
        <f>TEXT((TIME(0,LEFT('Erwachsene-DOSB 2020'!AJ39,FIND(":",'Erwachsene-DOSB 2020'!AJ39)-1),RIGHT('Erwachsene-DOSB 2020'!AJ39,2)))*$BC$53,"[mm]:ss")</f>
        <v>08:48</v>
      </c>
      <c r="AV95" s="100" t="str">
        <f>TEXT((TIME(0,LEFT('Erwachsene-DOSB 2020'!AK39,FIND(":",'Erwachsene-DOSB 2020'!AK39)-1),RIGHT('Erwachsene-DOSB 2020'!AK39,2)))*$BC$53,"[mm]:ss")</f>
        <v>07:36</v>
      </c>
      <c r="AW95" s="108" t="str">
        <f>TEXT((TIME(0,LEFT('Erwachsene-DOSB 2020'!AL39,FIND(":",'Erwachsene-DOSB 2020'!AL39)-1),RIGHT('Erwachsene-DOSB 2020'!AL39,2)))*$BC$53,"[mm]:ss")</f>
        <v>10:08</v>
      </c>
      <c r="AX95" s="99" t="str">
        <f>TEXT((TIME(0,LEFT('Erwachsene-DOSB 2020'!AM39,FIND(":",'Erwachsene-DOSB 2020'!AM39)-1),RIGHT('Erwachsene-DOSB 2020'!AM39,2)))*$BC$53,"[mm]:ss")</f>
        <v>08:56</v>
      </c>
      <c r="AY95" s="100" t="str">
        <f>TEXT((TIME(0,LEFT('Erwachsene-DOSB 2020'!AN39,FIND(":",'Erwachsene-DOSB 2020'!AN39)-1),RIGHT('Erwachsene-DOSB 2020'!AN39,2)))*$BC$53,"[mm]:ss")</f>
        <v>07:44</v>
      </c>
      <c r="AZ95" s="180"/>
      <c r="BA95" s="181"/>
      <c r="BC95" s="587"/>
      <c r="BD95" s="5"/>
    </row>
    <row r="96" spans="1:56" customFormat="1" ht="24" customHeight="1" x14ac:dyDescent="0.2">
      <c r="A96" s="902"/>
      <c r="C96" s="1050"/>
      <c r="D96" s="796"/>
      <c r="E96" s="798" t="s">
        <v>17</v>
      </c>
      <c r="F96" s="793" t="s">
        <v>155</v>
      </c>
      <c r="G96" s="832" t="s">
        <v>174</v>
      </c>
      <c r="H96" s="833"/>
      <c r="I96" s="834"/>
      <c r="J96" s="832" t="s">
        <v>173</v>
      </c>
      <c r="K96" s="833"/>
      <c r="L96" s="833"/>
      <c r="M96" s="833"/>
      <c r="N96" s="833"/>
      <c r="O96" s="833"/>
      <c r="P96" s="833"/>
      <c r="Q96" s="833"/>
      <c r="R96" s="833"/>
      <c r="S96" s="833"/>
      <c r="T96" s="833"/>
      <c r="U96" s="833"/>
      <c r="V96" s="833"/>
      <c r="W96" s="833"/>
      <c r="X96" s="834"/>
      <c r="Y96" s="184"/>
      <c r="Z96" s="185"/>
      <c r="AB96" s="902"/>
      <c r="AD96" s="1050"/>
      <c r="AE96" s="796"/>
      <c r="AF96" s="798" t="s">
        <v>17</v>
      </c>
      <c r="AG96" s="793" t="s">
        <v>155</v>
      </c>
      <c r="AH96" s="832" t="s">
        <v>174</v>
      </c>
      <c r="AI96" s="833"/>
      <c r="AJ96" s="834"/>
      <c r="AK96" s="832" t="s">
        <v>173</v>
      </c>
      <c r="AL96" s="833"/>
      <c r="AM96" s="833"/>
      <c r="AN96" s="833"/>
      <c r="AO96" s="833"/>
      <c r="AP96" s="833"/>
      <c r="AQ96" s="833"/>
      <c r="AR96" s="833"/>
      <c r="AS96" s="833"/>
      <c r="AT96" s="833"/>
      <c r="AU96" s="833"/>
      <c r="AV96" s="833"/>
      <c r="AW96" s="833"/>
      <c r="AX96" s="833"/>
      <c r="AY96" s="834"/>
      <c r="AZ96" s="184"/>
      <c r="BA96" s="185"/>
      <c r="BC96" s="143"/>
      <c r="BD96" s="83"/>
    </row>
    <row r="97" spans="1:56" customFormat="1" ht="24" customHeight="1" x14ac:dyDescent="0.2">
      <c r="A97" s="902"/>
      <c r="C97" s="1050"/>
      <c r="D97" s="796"/>
      <c r="E97" s="970"/>
      <c r="F97" s="794"/>
      <c r="G97" s="101" t="str">
        <f>TEXT((TIME(0,LEFT('Erwachsene-DOSB 2020'!W10,FIND(":",'Erwachsene-DOSB 2020'!W10)-1),RIGHT('Erwachsene-DOSB 2020'!W10,2)))*$BC$55,"[mm]:ss")</f>
        <v>31:48</v>
      </c>
      <c r="H97" s="102" t="str">
        <f>TEXT((TIME(0,LEFT('Erwachsene-DOSB 2020'!X10,FIND(":",'Erwachsene-DOSB 2020'!X10)-1),RIGHT('Erwachsene-DOSB 2020'!X10,2)))*$BC$55,"[mm]:ss")</f>
        <v>26:06</v>
      </c>
      <c r="I97" s="103" t="str">
        <f>TEXT((TIME(0,LEFT('Erwachsene-DOSB 2020'!Y10,FIND(":",'Erwachsene-DOSB 2020'!Y10)-1),RIGHT('Erwachsene-DOSB 2020'!Y10,2)))*$BC$55,"[mm]:ss")</f>
        <v>19:21</v>
      </c>
      <c r="J97" s="109" t="str">
        <f>TEXT((TIME(0,LEFT('Erwachsene-DOSB 2020'!Z10,FIND(":",'Erwachsene-DOSB 2020'!Z10)-1),RIGHT('Erwachsene-DOSB 2020'!Z10,2)))*$BC$55,"[mm]:ss")</f>
        <v>16:12</v>
      </c>
      <c r="K97" s="102" t="str">
        <f>TEXT((TIME(0,LEFT('Erwachsene-DOSB 2020'!AA10,FIND(":",'Erwachsene-DOSB 2020'!AA10)-1),RIGHT('Erwachsene-DOSB 2020'!AA10,2)))*$BC$55,"[mm]:ss")</f>
        <v>13:30</v>
      </c>
      <c r="L97" s="103" t="str">
        <f>TEXT((TIME(0,LEFT('Erwachsene-DOSB 2020'!AB10,FIND(":",'Erwachsene-DOSB 2020'!AB10)-1),RIGHT('Erwachsene-DOSB 2020'!AB10,2)))*$BC$55,"[mm]:ss")</f>
        <v>10:21</v>
      </c>
      <c r="M97" s="109" t="str">
        <f>TEXT((TIME(0,LEFT('Erwachsene-DOSB 2020'!AC10,FIND(":",'Erwachsene-DOSB 2020'!AC10)-1),RIGHT('Erwachsene-DOSB 2020'!AC10,2)))*$BC$55,"[mm]:ss")</f>
        <v>16:43</v>
      </c>
      <c r="N97" s="102" t="str">
        <f>TEXT((TIME(0,LEFT('Erwachsene-DOSB 2020'!AD10,FIND(":",'Erwachsene-DOSB 2020'!AD10)-1),RIGHT('Erwachsene-DOSB 2020'!AD10,2)))*$BC$55,"[mm]:ss")</f>
        <v>13:48</v>
      </c>
      <c r="O97" s="103" t="str">
        <f>TEXT((TIME(0,LEFT('Erwachsene-DOSB 2020'!AE10,FIND(":",'Erwachsene-DOSB 2020'!AE10)-1),RIGHT('Erwachsene-DOSB 2020'!AE10,2)))*$BC$55,"[mm]:ss")</f>
        <v>10:43</v>
      </c>
      <c r="P97" s="109" t="str">
        <f>TEXT((TIME(0,LEFT('Erwachsene-DOSB 2020'!AF10,FIND(":",'Erwachsene-DOSB 2020'!AF10)-1),RIGHT('Erwachsene-DOSB 2020'!AF10,2)))*$BC$55,"[mm]:ss")</f>
        <v>17:06</v>
      </c>
      <c r="Q97" s="102" t="str">
        <f>TEXT((TIME(0,LEFT('Erwachsene-DOSB 2020'!AG10,FIND(":",'Erwachsene-DOSB 2020'!AG10)-1),RIGHT('Erwachsene-DOSB 2020'!AG10,2)))*$BC$55,"[mm]:ss")</f>
        <v>14:02</v>
      </c>
      <c r="R97" s="103" t="str">
        <f>TEXT((TIME(0,LEFT('Erwachsene-DOSB 2020'!AH10,FIND(":",'Erwachsene-DOSB 2020'!AH10)-1),RIGHT('Erwachsene-DOSB 2020'!AH10,2)))*$BC$55,"[mm]:ss")</f>
        <v>10:57</v>
      </c>
      <c r="S97" s="109" t="str">
        <f>TEXT((TIME(0,LEFT('Erwachsene-DOSB 2020'!AI10,FIND(":",'Erwachsene-DOSB 2020'!AI10)-1),RIGHT('Erwachsene-DOSB 2020'!AI10,2)))*$BC$55,"[mm]:ss")</f>
        <v>17:29</v>
      </c>
      <c r="T97" s="102" t="str">
        <f>TEXT((TIME(0,LEFT('Erwachsene-DOSB 2020'!AJ10,FIND(":",'Erwachsene-DOSB 2020'!AJ10)-1),RIGHT('Erwachsene-DOSB 2020'!AJ10,2)))*$BC$55,"[mm]:ss")</f>
        <v>14:11</v>
      </c>
      <c r="U97" s="103" t="str">
        <f>TEXT((TIME(0,LEFT('Erwachsene-DOSB 2020'!AK10,FIND(":",'Erwachsene-DOSB 2020'!AK10)-1),RIGHT('Erwachsene-DOSB 2020'!AK10,2)))*$BC$55,"[mm]:ss")</f>
        <v>11:01</v>
      </c>
      <c r="V97" s="109" t="str">
        <f>TEXT((TIME(0,LEFT('Erwachsene-DOSB 2020'!AL10,FIND(":",'Erwachsene-DOSB 2020'!AL10)-1),RIGHT('Erwachsene-DOSB 2020'!AL10,2)))*$BC$55,"[mm]:ss")</f>
        <v>17:51</v>
      </c>
      <c r="W97" s="102" t="str">
        <f>TEXT((TIME(0,LEFT('Erwachsene-DOSB 2020'!AM10,FIND(":",'Erwachsene-DOSB 2020'!AM10)-1),RIGHT('Erwachsene-DOSB 2020'!AM10,2)))*$BC$55,"[mm]:ss")</f>
        <v>14:28</v>
      </c>
      <c r="X97" s="103" t="str">
        <f>TEXT((TIME(0,LEFT('Erwachsene-DOSB 2020'!AN10,FIND(":",'Erwachsene-DOSB 2020'!AN10)-1),RIGHT('Erwachsene-DOSB 2020'!AN10,2)))*$BC$55,"[mm]:ss")</f>
        <v>11:24</v>
      </c>
      <c r="Y97" s="184"/>
      <c r="Z97" s="185"/>
      <c r="AB97" s="902"/>
      <c r="AD97" s="1050"/>
      <c r="AE97" s="796"/>
      <c r="AF97" s="970"/>
      <c r="AG97" s="794"/>
      <c r="AH97" s="101" t="str">
        <f>TEXT((TIME(0,LEFT('Erwachsene-DOSB 2020'!W42,FIND(":",'Erwachsene-DOSB 2020'!W42)-1),RIGHT('Erwachsene-DOSB 2020'!W42,2)))*$BC$55,"[mm]:ss")</f>
        <v>31:03</v>
      </c>
      <c r="AI97" s="102" t="str">
        <f>TEXT((TIME(0,LEFT('Erwachsene-DOSB 2020'!X42,FIND(":",'Erwachsene-DOSB 2020'!X42)-1),RIGHT('Erwachsene-DOSB 2020'!X42,2)))*$BC$55,"[mm]:ss")</f>
        <v>25:03</v>
      </c>
      <c r="AJ97" s="103" t="str">
        <f>TEXT((TIME(0,LEFT('Erwachsene-DOSB 2020'!Y42,FIND(":",'Erwachsene-DOSB 2020'!Y42)-1),RIGHT('Erwachsene-DOSB 2020'!Y42,2)))*$BC$55,"[mm]:ss")</f>
        <v>18:36</v>
      </c>
      <c r="AK97" s="109" t="str">
        <f>TEXT((TIME(0,LEFT('Erwachsene-DOSB 2020'!Z42,FIND(":",'Erwachsene-DOSB 2020'!Z42)-1),RIGHT('Erwachsene-DOSB 2020'!Z42,2)))*$BC$55,"[mm]:ss")</f>
        <v>15:41</v>
      </c>
      <c r="AL97" s="102" t="str">
        <f>TEXT((TIME(0,LEFT('Erwachsene-DOSB 2020'!AA42,FIND(":",'Erwachsene-DOSB 2020'!AA42)-1),RIGHT('Erwachsene-DOSB 2020'!AA42,2)))*$BC$55,"[mm]:ss")</f>
        <v>12:54</v>
      </c>
      <c r="AM97" s="103" t="str">
        <f>TEXT((TIME(0,LEFT('Erwachsene-DOSB 2020'!AB42,FIND(":",'Erwachsene-DOSB 2020'!AB42)-1),RIGHT('Erwachsene-DOSB 2020'!AB42,2)))*$BC$55,"[mm]:ss")</f>
        <v>09:41</v>
      </c>
      <c r="AN97" s="109" t="str">
        <f>TEXT((TIME(0,LEFT('Erwachsene-DOSB 2020'!AC42,FIND(":",'Erwachsene-DOSB 2020'!AC42)-1),RIGHT('Erwachsene-DOSB 2020'!AC42,2)))*$BC$55,"[mm]:ss")</f>
        <v>16:03</v>
      </c>
      <c r="AO97" s="102" t="str">
        <f>TEXT((TIME(0,LEFT('Erwachsene-DOSB 2020'!AD42,FIND(":",'Erwachsene-DOSB 2020'!AD42)-1),RIGHT('Erwachsene-DOSB 2020'!AD42,2)))*$BC$55,"[mm]:ss")</f>
        <v>13:08</v>
      </c>
      <c r="AP97" s="103" t="str">
        <f>TEXT((TIME(0,LEFT('Erwachsene-DOSB 2020'!AE42,FIND(":",'Erwachsene-DOSB 2020'!AE42)-1),RIGHT('Erwachsene-DOSB 2020'!AE42,2)))*$BC$55,"[mm]:ss")</f>
        <v>10:12</v>
      </c>
      <c r="AQ97" s="109" t="str">
        <f>TEXT((TIME(0,LEFT('Erwachsene-DOSB 2020'!AF42,FIND(":",'Erwachsene-DOSB 2020'!AF42)-1),RIGHT('Erwachsene-DOSB 2020'!AF42,2)))*$BC$55,"[mm]:ss")</f>
        <v>16:21</v>
      </c>
      <c r="AR97" s="102" t="str">
        <f>TEXT((TIME(0,LEFT('Erwachsene-DOSB 2020'!AG42,FIND(":",'Erwachsene-DOSB 2020'!AG42)-1),RIGHT('Erwachsene-DOSB 2020'!AG42,2)))*$BC$55,"[mm]:ss")</f>
        <v>13:16</v>
      </c>
      <c r="AS97" s="103" t="str">
        <f>TEXT((TIME(0,LEFT('Erwachsene-DOSB 2020'!AH42,FIND(":",'Erwachsene-DOSB 2020'!AH42)-1),RIGHT('Erwachsene-DOSB 2020'!AH42,2)))*$BC$55,"[mm]:ss")</f>
        <v>10:16</v>
      </c>
      <c r="AT97" s="109" t="str">
        <f>TEXT((TIME(0,LEFT('Erwachsene-DOSB 2020'!AI42,FIND(":",'Erwachsene-DOSB 2020'!AI42)-1),RIGHT('Erwachsene-DOSB 2020'!AI42,2)))*$BC$55,"[mm]:ss")</f>
        <v>16:35</v>
      </c>
      <c r="AU97" s="102" t="str">
        <f>TEXT((TIME(0,LEFT('Erwachsene-DOSB 2020'!AJ42,FIND(":",'Erwachsene-DOSB 2020'!AJ42)-1),RIGHT('Erwachsene-DOSB 2020'!AJ42,2)))*$BC$55,"[mm]:ss")</f>
        <v>13:35</v>
      </c>
      <c r="AV97" s="103" t="str">
        <f>TEXT((TIME(0,LEFT('Erwachsene-DOSB 2020'!AK42,FIND(":",'Erwachsene-DOSB 2020'!AK42)-1),RIGHT('Erwachsene-DOSB 2020'!AK42,2)))*$BC$55,"[mm]:ss")</f>
        <v>10:21</v>
      </c>
      <c r="AW97" s="109" t="str">
        <f>TEXT((TIME(0,LEFT('Erwachsene-DOSB 2020'!AL42,FIND(":",'Erwachsene-DOSB 2020'!AL42)-1),RIGHT('Erwachsene-DOSB 2020'!AL42,2)))*$BC$55,"[mm]:ss")</f>
        <v>16:35</v>
      </c>
      <c r="AX97" s="102" t="str">
        <f>TEXT((TIME(0,LEFT('Erwachsene-DOSB 2020'!AM42,FIND(":",'Erwachsene-DOSB 2020'!AM42)-1),RIGHT('Erwachsene-DOSB 2020'!AM42,2)))*$BC$55,"[mm]:ss")</f>
        <v>13:43</v>
      </c>
      <c r="AY97" s="103" t="str">
        <f>TEXT((TIME(0,LEFT('Erwachsene-DOSB 2020'!AN42,FIND(":",'Erwachsene-DOSB 2020'!AN42)-1),RIGHT('Erwachsene-DOSB 2020'!AN42,2)))*$BC$55,"[mm]:ss")</f>
        <v>10:26</v>
      </c>
      <c r="AZ97" s="184"/>
      <c r="BA97" s="185"/>
      <c r="BC97" s="143"/>
      <c r="BD97" s="83"/>
    </row>
    <row r="98" spans="1:56" customFormat="1" ht="18.600000000000001" customHeight="1" x14ac:dyDescent="0.2">
      <c r="A98" s="902"/>
      <c r="C98" s="1050"/>
      <c r="D98" s="796"/>
      <c r="E98" s="618" t="s">
        <v>21</v>
      </c>
      <c r="F98" s="58" t="s">
        <v>728</v>
      </c>
      <c r="G98" s="101" t="str">
        <f>TEXT((TIME(0,LEFT('Erwachsene-DOSB 2020'!W11,FIND(":",'Erwachsene-DOSB 2020'!W11)-1),RIGHT('Erwachsene-DOSB 2020'!W11,2)))*$BC$56,"[mm]:ss")</f>
        <v>24:10</v>
      </c>
      <c r="H98" s="102" t="str">
        <f>TEXT((TIME(0,LEFT('Erwachsene-DOSB 2020'!X11,FIND(":",'Erwachsene-DOSB 2020'!X11)-1),RIGHT('Erwachsene-DOSB 2020'!X11,2)))*$BC$56,"[mm]:ss")</f>
        <v>22:05</v>
      </c>
      <c r="I98" s="103" t="str">
        <f>TEXT((TIME(0,LEFT('Erwachsene-DOSB 2020'!Y11,FIND(":",'Erwachsene-DOSB 2020'!Y11)-1),RIGHT('Erwachsene-DOSB 2020'!Y11,2)))*$BC$56,"[mm]:ss")</f>
        <v>19:50</v>
      </c>
      <c r="J98" s="101" t="str">
        <f>TEXT((TIME(0,LEFT('Erwachsene-DOSB 2020'!Z11,FIND(":",'Erwachsene-DOSB 2020'!Z11)-1),RIGHT('Erwachsene-DOSB 2020'!Z11,2)))*$BC$56,"[mm]:ss")</f>
        <v>24:58</v>
      </c>
      <c r="K98" s="102" t="str">
        <f>TEXT((TIME(0,LEFT('Erwachsene-DOSB 2020'!AA11,FIND(":",'Erwachsene-DOSB 2020'!AA11)-1),RIGHT('Erwachsene-DOSB 2020'!AA11,2)))*$BC$56,"[mm]:ss")</f>
        <v>22:43</v>
      </c>
      <c r="L98" s="103" t="str">
        <f>TEXT((TIME(0,LEFT('Erwachsene-DOSB 2020'!AB11,FIND(":",'Erwachsene-DOSB 2020'!AB11)-1),RIGHT('Erwachsene-DOSB 2020'!AB11,2)))*$BC$56,"[mm]:ss")</f>
        <v>20:29</v>
      </c>
      <c r="M98" s="101" t="str">
        <f>TEXT((TIME(0,LEFT('Erwachsene-DOSB 2020'!AC11,FIND(":",'Erwachsene-DOSB 2020'!AC11)-1),RIGHT('Erwachsene-DOSB 2020'!AC11,2)))*$BC$56,"[mm]:ss")</f>
        <v>25:36</v>
      </c>
      <c r="N98" s="102" t="str">
        <f>TEXT((TIME(0,LEFT('Erwachsene-DOSB 2020'!AD11,FIND(":",'Erwachsene-DOSB 2020'!AD11)-1),RIGHT('Erwachsene-DOSB 2020'!AD11,2)))*$BC$56,"[mm]:ss")</f>
        <v>23:22</v>
      </c>
      <c r="O98" s="103" t="str">
        <f>TEXT((TIME(0,LEFT('Erwachsene-DOSB 2020'!AE11,FIND(":",'Erwachsene-DOSB 2020'!AE11)-1),RIGHT('Erwachsene-DOSB 2020'!AE11,2)))*$BC$56,"[mm]:ss")</f>
        <v>21:07</v>
      </c>
      <c r="P98" s="101" t="str">
        <f>TEXT((TIME(0,LEFT('Erwachsene-DOSB 2020'!AF11,FIND(":",'Erwachsene-DOSB 2020'!AF11)-1),RIGHT('Erwachsene-DOSB 2020'!AF11,2)))*$BC$56,"[mm]:ss")</f>
        <v>26:24</v>
      </c>
      <c r="Q98" s="102" t="str">
        <f>TEXT((TIME(0,LEFT('Erwachsene-DOSB 2020'!AG11,FIND(":",'Erwachsene-DOSB 2020'!AG11)-1),RIGHT('Erwachsene-DOSB 2020'!AG11,2)))*$BC$56,"[mm]:ss")</f>
        <v>23:50</v>
      </c>
      <c r="R98" s="103" t="str">
        <f>TEXT((TIME(0,LEFT('Erwachsene-DOSB 2020'!AH11,FIND(":",'Erwachsene-DOSB 2020'!AH11)-1),RIGHT('Erwachsene-DOSB 2020'!AH11,2)))*$BC$56,"[mm]:ss")</f>
        <v>21:36</v>
      </c>
      <c r="S98" s="101" t="str">
        <f>TEXT((TIME(0,LEFT('Erwachsene-DOSB 2020'!AI11,FIND(":",'Erwachsene-DOSB 2020'!AI11)-1),RIGHT('Erwachsene-DOSB 2020'!AI11,2)))*$BC$56,"[mm]:ss")</f>
        <v>26:58</v>
      </c>
      <c r="T98" s="102" t="str">
        <f>TEXT((TIME(0,LEFT('Erwachsene-DOSB 2020'!AJ11,FIND(":",'Erwachsene-DOSB 2020'!AJ11)-1),RIGHT('Erwachsene-DOSB 2020'!AJ11,2)))*$BC$56,"[mm]:ss")</f>
        <v>24:29</v>
      </c>
      <c r="U98" s="103" t="str">
        <f>TEXT((TIME(0,LEFT('Erwachsene-DOSB 2020'!AK11,FIND(":",'Erwachsene-DOSB 2020'!AK11)-1),RIGHT('Erwachsene-DOSB 2020'!AK11,2)))*$BC$56,"[mm]:ss")</f>
        <v>22:24</v>
      </c>
      <c r="V98" s="101" t="str">
        <f>TEXT((TIME(0,LEFT('Erwachsene-DOSB 2020'!AL11,FIND(":",'Erwachsene-DOSB 2020'!AL11)-1),RIGHT('Erwachsene-DOSB 2020'!AL11,2)))*$BC$56,"[mm]:ss")</f>
        <v>28:14</v>
      </c>
      <c r="W98" s="102" t="str">
        <f>TEXT((TIME(0,LEFT('Erwachsene-DOSB 2020'!AM11,FIND(":",'Erwachsene-DOSB 2020'!AM11)-1),RIGHT('Erwachsene-DOSB 2020'!AM11,2)))*$BC$56,"[mm]:ss")</f>
        <v>25:17</v>
      </c>
      <c r="X98" s="103" t="str">
        <f>TEXT((TIME(0,LEFT('Erwachsene-DOSB 2020'!AN11,FIND(":",'Erwachsene-DOSB 2020'!AN11)-1),RIGHT('Erwachsene-DOSB 2020'!AN11,2)))*$BC$56,"[mm]:ss")</f>
        <v>23:02</v>
      </c>
      <c r="Y98" s="182"/>
      <c r="Z98" s="183"/>
      <c r="AB98" s="902"/>
      <c r="AD98" s="1050"/>
      <c r="AE98" s="796"/>
      <c r="AF98" s="618" t="s">
        <v>21</v>
      </c>
      <c r="AG98" s="58" t="s">
        <v>728</v>
      </c>
      <c r="AH98" s="101" t="str">
        <f>TEXT((TIME(0,LEFT('Erwachsene-DOSB 2020'!W44,FIND(":",'Erwachsene-DOSB 2020'!W44)-1),RIGHT('Erwachsene-DOSB 2020'!W44,2)))*$BC$56,"[mm]:ss")</f>
        <v>21:55</v>
      </c>
      <c r="AI98" s="102" t="str">
        <f>TEXT((TIME(0,LEFT('Erwachsene-DOSB 2020'!X44,FIND(":",'Erwachsene-DOSB 2020'!X44)-1),RIGHT('Erwachsene-DOSB 2020'!X44,2)))*$BC$57,"[mm]:ss")</f>
        <v>18:45</v>
      </c>
      <c r="AJ98" s="103" t="str">
        <f>TEXT((TIME(0,LEFT('Erwachsene-DOSB 2020'!Y44,FIND(":",'Erwachsene-DOSB 2020'!Y44)-1),RIGHT('Erwachsene-DOSB 2020'!Y44,2)))*$BC$57,"[mm]:ss")</f>
        <v>16:30</v>
      </c>
      <c r="AK98" s="101" t="str">
        <f>TEXT((TIME(0,LEFT('Erwachsene-DOSB 2020'!Z44,FIND(":",'Erwachsene-DOSB 2020'!Z44)-1),RIGHT('Erwachsene-DOSB 2020'!Z44,2)))*$BC$57,"[mm]:ss")</f>
        <v>21:18</v>
      </c>
      <c r="AL98" s="102" t="str">
        <f>TEXT((TIME(0,LEFT('Erwachsene-DOSB 2020'!AA44,FIND(":",'Erwachsene-DOSB 2020'!AA44)-1),RIGHT('Erwachsene-DOSB 2020'!AA44,2)))*$BC$57,"[mm]:ss")</f>
        <v>19:12</v>
      </c>
      <c r="AM98" s="103" t="str">
        <f>TEXT((TIME(0,LEFT('Erwachsene-DOSB 2020'!AB44,FIND(":",'Erwachsene-DOSB 2020'!AB44)-1),RIGHT('Erwachsene-DOSB 2020'!AB44,2)))*$BC$57,"[mm]:ss")</f>
        <v>17:15</v>
      </c>
      <c r="AN98" s="101" t="str">
        <f>TEXT((TIME(0,LEFT('Erwachsene-DOSB 2020'!AC44,FIND(":",'Erwachsene-DOSB 2020'!AC44)-1),RIGHT('Erwachsene-DOSB 2020'!AC44,2)))*$BC$57,"[mm]:ss")</f>
        <v>21:54</v>
      </c>
      <c r="AO98" s="102" t="str">
        <f>TEXT((TIME(0,LEFT('Erwachsene-DOSB 2020'!AD44,FIND(":",'Erwachsene-DOSB 2020'!AD44)-1),RIGHT('Erwachsene-DOSB 2020'!AD44,2)))*$BC$57,"[mm]:ss")</f>
        <v>19:30</v>
      </c>
      <c r="AP98" s="103" t="str">
        <f>TEXT((TIME(0,LEFT('Erwachsene-DOSB 2020'!AE44,FIND(":",'Erwachsene-DOSB 2020'!AE44)-1),RIGHT('Erwachsene-DOSB 2020'!AE44,2)))*$BC$57,"[mm]:ss")</f>
        <v>17:42</v>
      </c>
      <c r="AQ98" s="101" t="str">
        <f>TEXT((TIME(0,LEFT('Erwachsene-DOSB 2020'!AF44,FIND(":",'Erwachsene-DOSB 2020'!AF44)-1),RIGHT('Erwachsene-DOSB 2020'!AF44,2)))*$BC$57,"[mm]:ss")</f>
        <v>22:44</v>
      </c>
      <c r="AR98" s="102" t="str">
        <f>TEXT((TIME(0,LEFT('Erwachsene-DOSB 2020'!AG44,FIND(":",'Erwachsene-DOSB 2020'!AG44)-1),RIGHT('Erwachsene-DOSB 2020'!AG44,2)))*$BC$57,"[mm]:ss")</f>
        <v>20:15</v>
      </c>
      <c r="AS98" s="103" t="str">
        <f>TEXT((TIME(0,LEFT('Erwachsene-DOSB 2020'!AH44,FIND(":",'Erwachsene-DOSB 2020'!AH44)-1),RIGHT('Erwachsene-DOSB 2020'!AH44,2)))*$BC$57,"[mm]:ss")</f>
        <v>18:09</v>
      </c>
      <c r="AT98" s="101" t="str">
        <f>TEXT((TIME(0,LEFT('Erwachsene-DOSB 2020'!AI44,FIND(":",'Erwachsene-DOSB 2020'!AI44)-1),RIGHT('Erwachsene-DOSB 2020'!AI44,2)))*$BC$57,"[mm]:ss")</f>
        <v>23:27</v>
      </c>
      <c r="AU98" s="102" t="str">
        <f>TEXT((TIME(0,LEFT('Erwachsene-DOSB 2020'!AJ44,FIND(":",'Erwachsene-DOSB 2020'!AJ44)-1),RIGHT('Erwachsene-DOSB 2020'!AJ44,2)))*$BC$57,"[mm]:ss")</f>
        <v>20:51</v>
      </c>
      <c r="AV98" s="103" t="str">
        <f>TEXT((TIME(0,LEFT('Erwachsene-DOSB 2020'!AK44,FIND(":",'Erwachsene-DOSB 2020'!AK44)-1),RIGHT('Erwachsene-DOSB 2020'!AK44,2)))*$BC$57,"[mm]:ss")</f>
        <v>18:36</v>
      </c>
      <c r="AW98" s="101" t="str">
        <f>TEXT((TIME(0,LEFT('Erwachsene-DOSB 2020'!AL44,FIND(":",'Erwachsene-DOSB 2020'!AL44)-1),RIGHT('Erwachsene-DOSB 2020'!AL44,2)))*$BC$57,"[mm]:ss")</f>
        <v>24:27</v>
      </c>
      <c r="AX98" s="102" t="str">
        <f>TEXT((TIME(0,LEFT('Erwachsene-DOSB 2020'!AM44,FIND(":",'Erwachsene-DOSB 2020'!AM44)-1),RIGHT('Erwachsene-DOSB 2020'!AM44,2)))*$BC$57,"[mm]:ss")</f>
        <v>21:36</v>
      </c>
      <c r="AY98" s="103" t="str">
        <f>TEXT((TIME(0,LEFT('Erwachsene-DOSB 2020'!AN44,FIND(":",'Erwachsene-DOSB 2020'!AN44)-1),RIGHT('Erwachsene-DOSB 2020'!AN44,2)))*$BC$57,"[mm]:ss")</f>
        <v>19:30</v>
      </c>
      <c r="AZ98" s="182"/>
      <c r="BA98" s="183"/>
      <c r="BC98" s="143"/>
      <c r="BD98" s="83"/>
    </row>
    <row r="99" spans="1:56" ht="18.600000000000001" customHeight="1" x14ac:dyDescent="0.2">
      <c r="A99" s="902"/>
      <c r="B99" s="158"/>
      <c r="C99" s="1050"/>
      <c r="D99" s="796"/>
      <c r="E99" s="106" t="s">
        <v>22</v>
      </c>
      <c r="F99" s="58" t="s">
        <v>697</v>
      </c>
      <c r="G99" s="101" t="str">
        <f>TEXT((TIME(0,LEFT('Erwachsene-DOSB 2020'!W12,FIND(":",'Erwachsene-DOSB 2020'!W12)-1),RIGHT('Erwachsene-DOSB 2020'!W12,2)))*$BC$57,"[mm]:ss")</f>
        <v>20:06</v>
      </c>
      <c r="H99" s="102" t="str">
        <f>TEXT((TIME(0,LEFT('Erwachsene-DOSB 2020'!X12,FIND(":",'Erwachsene-DOSB 2020'!X12)-1),RIGHT('Erwachsene-DOSB 2020'!X12,2)))*$BC$57,"[mm]:ss")</f>
        <v>17:33</v>
      </c>
      <c r="I99" s="103" t="str">
        <f>TEXT((TIME(0,LEFT('Erwachsene-DOSB 2020'!Y12,FIND(":",'Erwachsene-DOSB 2020'!Y12)-1),RIGHT('Erwachsene-DOSB 2020'!Y12,2)))*$BC$57,"[mm]:ss")</f>
        <v>15:27</v>
      </c>
      <c r="J99" s="109" t="str">
        <f>TEXT((TIME(0,LEFT('Erwachsene-DOSB 2020'!Z12,FIND(":",'Erwachsene-DOSB 2020'!Z12)-1),RIGHT('Erwachsene-DOSB 2020'!Z12,2)))*$BC$57,"[mm]:ss")</f>
        <v>20:42</v>
      </c>
      <c r="K99" s="102" t="str">
        <f>TEXT((TIME(0,LEFT('Erwachsene-DOSB 2020'!AA12,FIND(":",'Erwachsene-DOSB 2020'!AA12)-1),RIGHT('Erwachsene-DOSB 2020'!AA12,2)))*$BC$57,"[mm]:ss")</f>
        <v>18:18</v>
      </c>
      <c r="L99" s="103" t="str">
        <f>TEXT((TIME(0,LEFT('Erwachsene-DOSB 2020'!AB12,FIND(":",'Erwachsene-DOSB 2020'!AB12)-1),RIGHT('Erwachsene-DOSB 2020'!AB12,2)))*$BC$57,"[mm]:ss")</f>
        <v>16:03</v>
      </c>
      <c r="M99" s="109" t="str">
        <f>TEXT((TIME(0,LEFT('Erwachsene-DOSB 2020'!AC12,FIND(":",'Erwachsene-DOSB 2020'!AC12)-1),RIGHT('Erwachsene-DOSB 2020'!AC12,2)))*$BC$57,"[mm]:ss")</f>
        <v>21:27</v>
      </c>
      <c r="N99" s="102" t="str">
        <f>TEXT((TIME(0,LEFT('Erwachsene-DOSB 2020'!AD12,FIND(":",'Erwachsene-DOSB 2020'!AD12)-1),RIGHT('Erwachsene-DOSB 2020'!AD12,2)))*$BC$57,"[mm]:ss")</f>
        <v>18:54</v>
      </c>
      <c r="O99" s="103" t="str">
        <f>TEXT((TIME(0,LEFT('Erwachsene-DOSB 2020'!AE12,FIND(":",'Erwachsene-DOSB 2020'!AE12)-1),RIGHT('Erwachsene-DOSB 2020'!AE12,2)))*$BC$57,"[mm]:ss")</f>
        <v>16:39</v>
      </c>
      <c r="P99" s="109" t="str">
        <f>TEXT((TIME(0,LEFT('Erwachsene-DOSB 2020'!AF12,FIND(":",'Erwachsene-DOSB 2020'!AF12)-1),RIGHT('Erwachsene-DOSB 2020'!AF12,2)))*$BC$57,"[mm]:ss")</f>
        <v>22:12</v>
      </c>
      <c r="Q99" s="102" t="str">
        <f>TEXT((TIME(0,LEFT('Erwachsene-DOSB 2020'!AG12,FIND(":",'Erwachsene-DOSB 2020'!AG12)-1),RIGHT('Erwachsene-DOSB 2020'!AG12,2)))*$BC$57,"[mm]:ss")</f>
        <v>19:30</v>
      </c>
      <c r="R99" s="103" t="str">
        <f>TEXT((TIME(0,LEFT('Erwachsene-DOSB 2020'!AH12,FIND(":",'Erwachsene-DOSB 2020'!AH12)-1),RIGHT('Erwachsene-DOSB 2020'!AH12,2)))*$BC$57,"[mm]:ss")</f>
        <v>17:06</v>
      </c>
      <c r="S99" s="109" t="str">
        <f>TEXT((TIME(0,LEFT('Erwachsene-DOSB 2020'!AI12,FIND(":",'Erwachsene-DOSB 2020'!AI12)-1),RIGHT('Erwachsene-DOSB 2020'!AI12,2)))*$BC$57,"[mm]:ss")</f>
        <v>22:39</v>
      </c>
      <c r="T99" s="102" t="str">
        <f>TEXT((TIME(0,LEFT('Erwachsene-DOSB 2020'!AJ12,FIND(":",'Erwachsene-DOSB 2020'!AJ12)-1),RIGHT('Erwachsene-DOSB 2020'!AJ12,2)))*$BC$57,"[mm]:ss")</f>
        <v>19:57</v>
      </c>
      <c r="U99" s="103" t="str">
        <f>TEXT((TIME(0,LEFT('Erwachsene-DOSB 2020'!AK12,FIND(":",'Erwachsene-DOSB 2020'!AK12)-1),RIGHT('Erwachsene-DOSB 2020'!AK12,2)))*$BC$57,"[mm]:ss")</f>
        <v>17:33</v>
      </c>
      <c r="V99" s="109" t="str">
        <f>TEXT((TIME(0,LEFT('Erwachsene-DOSB 2020'!AL12,FIND(":",'Erwachsene-DOSB 2020'!AL12)-1),RIGHT('Erwachsene-DOSB 2020'!AL12,2)))*$BC$57,"[mm]:ss")</f>
        <v>23:24</v>
      </c>
      <c r="W99" s="102" t="str">
        <f>TEXT((TIME(0,LEFT('Erwachsene-DOSB 2020'!AM12,FIND(":",'Erwachsene-DOSB 2020'!AM12)-1),RIGHT('Erwachsene-DOSB 2020'!AM12,2)))*$BC$57,"[mm]:ss")</f>
        <v>20:33</v>
      </c>
      <c r="X99" s="103" t="str">
        <f>TEXT((TIME(0,LEFT('Erwachsene-DOSB 2020'!AN12,FIND(":",'Erwachsene-DOSB 2020'!AN12)-1),RIGHT('Erwachsene-DOSB 2020'!AN12,2)))*$BC$57,"[mm]:ss")</f>
        <v>18:09</v>
      </c>
      <c r="Y99" s="182"/>
      <c r="Z99" s="215"/>
      <c r="AB99" s="902"/>
      <c r="AC99" s="158"/>
      <c r="AD99" s="1050"/>
      <c r="AE99" s="796"/>
      <c r="AF99" s="106" t="s">
        <v>22</v>
      </c>
      <c r="AG99" s="58" t="s">
        <v>697</v>
      </c>
      <c r="AH99" s="101" t="str">
        <f>TEXT((TIME(0,LEFT('Erwachsene-DOSB 2020'!W45,FIND(":",'Erwachsene-DOSB 2020'!W45)-1),RIGHT('Erwachsene-DOSB 2020'!W45,2)))*$BC$57,"[mm]:ss")</f>
        <v>19:48</v>
      </c>
      <c r="AI99" s="102" t="str">
        <f>TEXT((TIME(0,LEFT('Erwachsene-DOSB 2020'!X45,FIND(":",'Erwachsene-DOSB 2020'!X45)-1),RIGHT('Erwachsene-DOSB 2020'!X45,2)))*$BC$56,"[mm]:ss")</f>
        <v>17:36</v>
      </c>
      <c r="AJ99" s="103" t="str">
        <f>TEXT((TIME(0,LEFT('Erwachsene-DOSB 2020'!Y45,FIND(":",'Erwachsene-DOSB 2020'!Y45)-1),RIGHT('Erwachsene-DOSB 2020'!Y45,2)))*$BC$56,"[mm]:ss")</f>
        <v>14:24</v>
      </c>
      <c r="AK99" s="101" t="str">
        <f>TEXT((TIME(0,LEFT('Erwachsene-DOSB 2020'!Z45,FIND(":",'Erwachsene-DOSB 2020'!Z45)-1),RIGHT('Erwachsene-DOSB 2020'!Z45,2)))*$BC$57,"[mm]:ss")</f>
        <v>20:33</v>
      </c>
      <c r="AL99" s="102" t="str">
        <f>TEXT((TIME(0,LEFT('Erwachsene-DOSB 2020'!AA45,FIND(":",'Erwachsene-DOSB 2020'!AA45)-1),RIGHT('Erwachsene-DOSB 2020'!AA45,2)))*$BC$56,"[mm]:ss")</f>
        <v>18:14</v>
      </c>
      <c r="AM99" s="103" t="str">
        <f>TEXT((TIME(0,LEFT('Erwachsene-DOSB 2020'!AB45,FIND(":",'Erwachsene-DOSB 2020'!AB45)-1),RIGHT('Erwachsene-DOSB 2020'!AB45,2)))*$BC$56,"[mm]:ss")</f>
        <v>14:53</v>
      </c>
      <c r="AN99" s="101" t="str">
        <f>TEXT((TIME(0,LEFT('Erwachsene-DOSB 2020'!AC45,FIND(":",'Erwachsene-DOSB 2020'!AC45)-1),RIGHT('Erwachsene-DOSB 2020'!AC45,2)))*$BC$57,"[mm]:ss")</f>
        <v>21:09</v>
      </c>
      <c r="AO99" s="102" t="str">
        <f>TEXT((TIME(0,LEFT('Erwachsene-DOSB 2020'!AD45,FIND(":",'Erwachsene-DOSB 2020'!AD45)-1),RIGHT('Erwachsene-DOSB 2020'!AD45,2)))*$BC$56,"[mm]:ss")</f>
        <v>18:43</v>
      </c>
      <c r="AP99" s="103" t="str">
        <f>TEXT((TIME(0,LEFT('Erwachsene-DOSB 2020'!AE45,FIND(":",'Erwachsene-DOSB 2020'!AE45)-1),RIGHT('Erwachsene-DOSB 2020'!AE45,2)))*$BC$56,"[mm]:ss")</f>
        <v>15:12</v>
      </c>
      <c r="AQ99" s="101" t="str">
        <f>TEXT((TIME(0,LEFT('Erwachsene-DOSB 2020'!AF45,FIND(":",'Erwachsene-DOSB 2020'!AF45)-1),RIGHT('Erwachsene-DOSB 2020'!AF45,2)))*$BC$57,"[mm]:ss")</f>
        <v>21:27</v>
      </c>
      <c r="AR99" s="102" t="str">
        <f>TEXT((TIME(0,LEFT('Erwachsene-DOSB 2020'!AG45,FIND(":",'Erwachsene-DOSB 2020'!AG45)-1),RIGHT('Erwachsene-DOSB 2020'!AG45,2)))*$BC$56,"[mm]:ss")</f>
        <v>19:12</v>
      </c>
      <c r="AS99" s="103" t="str">
        <f>TEXT((TIME(0,LEFT('Erwachsene-DOSB 2020'!AH45,FIND(":",'Erwachsene-DOSB 2020'!AH45)-1),RIGHT('Erwachsene-DOSB 2020'!AH45,2)))*$BC$56,"[mm]:ss")</f>
        <v>15:22</v>
      </c>
      <c r="AT99" s="101" t="str">
        <f>TEXT((TIME(0,LEFT('Erwachsene-DOSB 2020'!AI45,FIND(":",'Erwachsene-DOSB 2020'!AI45)-1),RIGHT('Erwachsene-DOSB 2020'!AI45,2)))*$BC$57,"[mm]:ss")</f>
        <v>21:45</v>
      </c>
      <c r="AU99" s="102" t="str">
        <f>TEXT((TIME(0,LEFT('Erwachsene-DOSB 2020'!AJ45,FIND(":",'Erwachsene-DOSB 2020'!AJ45)-1),RIGHT('Erwachsene-DOSB 2020'!AJ45,2)))*$BC$56,"[mm]:ss")</f>
        <v>19:22</v>
      </c>
      <c r="AV99" s="103" t="str">
        <f>TEXT((TIME(0,LEFT('Erwachsene-DOSB 2020'!AK45,FIND(":",'Erwachsene-DOSB 2020'!AK45)-1),RIGHT('Erwachsene-DOSB 2020'!AK45,2)))*$BC$56,"[mm]:ss")</f>
        <v>15:31</v>
      </c>
      <c r="AW99" s="101" t="str">
        <f>TEXT((TIME(0,LEFT('Erwachsene-DOSB 2020'!AL45,FIND(":",'Erwachsene-DOSB 2020'!AL45)-1),RIGHT('Erwachsene-DOSB 2020'!AL45,2)))*$BC$57,"[mm]:ss")</f>
        <v>22:03</v>
      </c>
      <c r="AX99" s="102" t="str">
        <f>TEXT((TIME(0,LEFT('Erwachsene-DOSB 2020'!AM45,FIND(":",'Erwachsene-DOSB 2020'!AM45)-1),RIGHT('Erwachsene-DOSB 2020'!AM45,2)))*$BC$56,"[mm]:ss")</f>
        <v>19:41</v>
      </c>
      <c r="AY99" s="103" t="str">
        <f>TEXT((TIME(0,LEFT('Erwachsene-DOSB 2020'!AN45,FIND(":",'Erwachsene-DOSB 2020'!AN45)-1),RIGHT('Erwachsene-DOSB 2020'!AN45,2)))*$BC$56,"[mm]:ss")</f>
        <v>15:50</v>
      </c>
      <c r="AZ99" s="182"/>
      <c r="BA99" s="215"/>
    </row>
    <row r="100" spans="1:56" ht="18.600000000000001" customHeight="1" x14ac:dyDescent="0.2">
      <c r="A100" s="902"/>
      <c r="B100" s="158"/>
      <c r="C100" s="1050"/>
      <c r="D100" s="796"/>
      <c r="E100" s="106" t="s">
        <v>23</v>
      </c>
      <c r="F100" s="58" t="s">
        <v>427</v>
      </c>
      <c r="G100" s="160">
        <f>H100*(1-$BE$58)</f>
        <v>186.75</v>
      </c>
      <c r="H100" s="149">
        <f>W58-12.5</f>
        <v>207.5</v>
      </c>
      <c r="I100" s="150">
        <f>H100*(1+$BE$58)</f>
        <v>228.25000000000003</v>
      </c>
      <c r="J100" s="160">
        <f>K100*(1-$BE$58)</f>
        <v>175.5</v>
      </c>
      <c r="K100" s="149">
        <f>H100-12.5</f>
        <v>195</v>
      </c>
      <c r="L100" s="150">
        <f>K100*(1+$BE$58)</f>
        <v>214.50000000000003</v>
      </c>
      <c r="M100" s="160">
        <f>N100*(1-$BE$58)</f>
        <v>164.25</v>
      </c>
      <c r="N100" s="149">
        <f>K100-12.5</f>
        <v>182.5</v>
      </c>
      <c r="O100" s="150">
        <f>N100*(1+$BE$58)</f>
        <v>200.75000000000003</v>
      </c>
      <c r="P100" s="160">
        <f>Q100*(1-$BE$58)</f>
        <v>153</v>
      </c>
      <c r="Q100" s="149">
        <f>N100-12.5</f>
        <v>170</v>
      </c>
      <c r="R100" s="150">
        <f>Q100*(1+$BE$58)</f>
        <v>187.00000000000003</v>
      </c>
      <c r="S100" s="160">
        <f>T100*(1-$BE$58)</f>
        <v>141.75</v>
      </c>
      <c r="T100" s="149">
        <f>Q100-12.5</f>
        <v>157.5</v>
      </c>
      <c r="U100" s="150">
        <f>T100*(1+$BE$58)</f>
        <v>173.25</v>
      </c>
      <c r="V100" s="160">
        <f>W100*(1-$BE$58)</f>
        <v>130.5</v>
      </c>
      <c r="W100" s="149">
        <f>T100-12.5</f>
        <v>145</v>
      </c>
      <c r="X100" s="150">
        <f>W100*(1+$BE$58)</f>
        <v>159.5</v>
      </c>
      <c r="Y100" s="182"/>
      <c r="Z100" s="215"/>
      <c r="AB100" s="902"/>
      <c r="AC100" s="158"/>
      <c r="AD100" s="1050"/>
      <c r="AE100" s="796"/>
      <c r="AF100" s="106" t="s">
        <v>23</v>
      </c>
      <c r="AG100" s="58" t="s">
        <v>427</v>
      </c>
      <c r="AH100" s="160">
        <f>AI100*(1-$BE$58)</f>
        <v>258.75</v>
      </c>
      <c r="AI100" s="149">
        <f>AX58-12.5</f>
        <v>287.5</v>
      </c>
      <c r="AJ100" s="150">
        <f>AI100*(1+$BE$58)</f>
        <v>316.25</v>
      </c>
      <c r="AK100" s="160">
        <f>AL100*(1-$BE$58)</f>
        <v>247.5</v>
      </c>
      <c r="AL100" s="149">
        <f>AI100-12.5</f>
        <v>275</v>
      </c>
      <c r="AM100" s="150">
        <f>AL100*(1+$BE$58)</f>
        <v>302.5</v>
      </c>
      <c r="AN100" s="160">
        <f>AO100*(1-$BE$58)</f>
        <v>236.25</v>
      </c>
      <c r="AO100" s="149">
        <f>AL100-12.5</f>
        <v>262.5</v>
      </c>
      <c r="AP100" s="150">
        <f>AO100*(1+$BE$58)</f>
        <v>288.75</v>
      </c>
      <c r="AQ100" s="160">
        <f>AR100*(1-$BE$58)</f>
        <v>225</v>
      </c>
      <c r="AR100" s="149">
        <f>AO100-12.5</f>
        <v>250</v>
      </c>
      <c r="AS100" s="150">
        <f>AR100*(1+$BE$58)</f>
        <v>275</v>
      </c>
      <c r="AT100" s="160">
        <f>AU100*(1-$BE$58)</f>
        <v>213.75</v>
      </c>
      <c r="AU100" s="149">
        <f>AR100-12.5</f>
        <v>237.5</v>
      </c>
      <c r="AV100" s="150">
        <f>AU100*(1+$BE$58)</f>
        <v>261.25</v>
      </c>
      <c r="AW100" s="160">
        <f>AX100*(1-$BE$58)</f>
        <v>202.5</v>
      </c>
      <c r="AX100" s="149">
        <f>AU100-12.5</f>
        <v>225</v>
      </c>
      <c r="AY100" s="150">
        <f>AX100*(1+$BE$58)</f>
        <v>247.50000000000003</v>
      </c>
      <c r="AZ100" s="182"/>
      <c r="BA100" s="215"/>
    </row>
    <row r="101" spans="1:56" ht="18.600000000000001" customHeight="1" x14ac:dyDescent="0.2">
      <c r="A101" s="902"/>
      <c r="B101" s="158"/>
      <c r="C101" s="1050"/>
      <c r="D101" s="796"/>
      <c r="E101" s="106" t="s">
        <v>24</v>
      </c>
      <c r="F101" s="58" t="s">
        <v>428</v>
      </c>
      <c r="G101" s="160">
        <f>H101*(1-$BE$58)</f>
        <v>351</v>
      </c>
      <c r="H101" s="149">
        <f>W59-15</f>
        <v>390</v>
      </c>
      <c r="I101" s="150">
        <f>H101*(1+$BE$58)</f>
        <v>429.00000000000006</v>
      </c>
      <c r="J101" s="160">
        <f>K101*(1-$BE$58)</f>
        <v>337.5</v>
      </c>
      <c r="K101" s="149">
        <f>H101-15</f>
        <v>375</v>
      </c>
      <c r="L101" s="150">
        <f>K101*(1+$BE$58)</f>
        <v>412.50000000000006</v>
      </c>
      <c r="M101" s="160">
        <f>N101*(1-$BE$58)</f>
        <v>324</v>
      </c>
      <c r="N101" s="149">
        <f>K101-15</f>
        <v>360</v>
      </c>
      <c r="O101" s="150">
        <f>N101*(1+$BE$58)</f>
        <v>396.00000000000006</v>
      </c>
      <c r="P101" s="160">
        <f>Q101*(1-$BE$58)</f>
        <v>310.5</v>
      </c>
      <c r="Q101" s="149">
        <f>N101-15</f>
        <v>345</v>
      </c>
      <c r="R101" s="150">
        <f>Q101*(1+$BE$58)</f>
        <v>379.50000000000006</v>
      </c>
      <c r="S101" s="160">
        <f>T101*(1-$BE$58)</f>
        <v>297</v>
      </c>
      <c r="T101" s="149">
        <f>Q101-15</f>
        <v>330</v>
      </c>
      <c r="U101" s="150">
        <f>T101*(1+$BE$58)</f>
        <v>363.00000000000006</v>
      </c>
      <c r="V101" s="160">
        <f>W101*(1-$BE$58)</f>
        <v>283.5</v>
      </c>
      <c r="W101" s="149">
        <f>T101-15</f>
        <v>315</v>
      </c>
      <c r="X101" s="150">
        <f>W101*(1+$BE$58)</f>
        <v>346.5</v>
      </c>
      <c r="Y101" s="182"/>
      <c r="Z101" s="215"/>
      <c r="AB101" s="902"/>
      <c r="AC101" s="158"/>
      <c r="AD101" s="1050"/>
      <c r="AE101" s="796"/>
      <c r="AF101" s="106" t="s">
        <v>24</v>
      </c>
      <c r="AG101" s="58" t="s">
        <v>428</v>
      </c>
      <c r="AH101" s="160">
        <f>AI101*(1-$BE$58)</f>
        <v>432</v>
      </c>
      <c r="AI101" s="149">
        <f>AX59-15</f>
        <v>480</v>
      </c>
      <c r="AJ101" s="150">
        <f>AI101*(1+$BE$58)</f>
        <v>528</v>
      </c>
      <c r="AK101" s="160">
        <f>AL101*(1-$BE$58)</f>
        <v>418.5</v>
      </c>
      <c r="AL101" s="149">
        <f>AI101-15</f>
        <v>465</v>
      </c>
      <c r="AM101" s="150">
        <f>AL101*(1+$BE$58)</f>
        <v>511.50000000000006</v>
      </c>
      <c r="AN101" s="160">
        <f>AO101*(1-$BE$58)</f>
        <v>405</v>
      </c>
      <c r="AO101" s="149">
        <f>AL101-15</f>
        <v>450</v>
      </c>
      <c r="AP101" s="150">
        <f>AO101*(1+$BE$58)</f>
        <v>495.00000000000006</v>
      </c>
      <c r="AQ101" s="160">
        <f>AR101*(1-$BE$58)</f>
        <v>391.5</v>
      </c>
      <c r="AR101" s="149">
        <f>AO101-15</f>
        <v>435</v>
      </c>
      <c r="AS101" s="150">
        <f>AR101*(1+$BE$58)</f>
        <v>478.50000000000006</v>
      </c>
      <c r="AT101" s="160">
        <f>AU101*(1-$BE$58)</f>
        <v>378</v>
      </c>
      <c r="AU101" s="149">
        <f>AR101-15</f>
        <v>420</v>
      </c>
      <c r="AV101" s="150">
        <f>AU101*(1+$BE$58)</f>
        <v>462.00000000000006</v>
      </c>
      <c r="AW101" s="160">
        <f>AX101*(1-$BE$58)</f>
        <v>364.5</v>
      </c>
      <c r="AX101" s="149">
        <f>AU101-15</f>
        <v>405</v>
      </c>
      <c r="AY101" s="150">
        <f>AX101*(1+$BE$58)</f>
        <v>445.50000000000006</v>
      </c>
      <c r="AZ101" s="182"/>
      <c r="BA101" s="215"/>
    </row>
    <row r="102" spans="1:56" ht="18.600000000000001" customHeight="1" x14ac:dyDescent="0.2">
      <c r="A102" s="902"/>
      <c r="B102" s="158"/>
      <c r="C102" s="1050"/>
      <c r="D102" s="796"/>
      <c r="E102" s="106" t="s">
        <v>25</v>
      </c>
      <c r="F102" s="58" t="s">
        <v>429</v>
      </c>
      <c r="G102" s="160">
        <f>H102*(1-$BE$58)</f>
        <v>283.5</v>
      </c>
      <c r="H102" s="149">
        <f>W60-15</f>
        <v>315</v>
      </c>
      <c r="I102" s="150">
        <f>H102*(1+$BE$58)</f>
        <v>346.5</v>
      </c>
      <c r="J102" s="160">
        <f>K102*(1-$BE$58)</f>
        <v>270</v>
      </c>
      <c r="K102" s="149">
        <f>H102-15</f>
        <v>300</v>
      </c>
      <c r="L102" s="150">
        <f>K102*(1+$BE$58)</f>
        <v>330</v>
      </c>
      <c r="M102" s="160">
        <f>N102*(1-$BE$58)</f>
        <v>256.5</v>
      </c>
      <c r="N102" s="149">
        <f>K102-15</f>
        <v>285</v>
      </c>
      <c r="O102" s="150">
        <f>N102*(1+$BE$58)</f>
        <v>313.5</v>
      </c>
      <c r="P102" s="160">
        <f>Q102*(1-$BE$58)</f>
        <v>243</v>
      </c>
      <c r="Q102" s="149">
        <f>N102-15</f>
        <v>270</v>
      </c>
      <c r="R102" s="150">
        <f>Q102*(1+$BE$58)</f>
        <v>297</v>
      </c>
      <c r="S102" s="160">
        <f>T102*(1-$BE$58)</f>
        <v>229.5</v>
      </c>
      <c r="T102" s="149">
        <f>Q102-15</f>
        <v>255</v>
      </c>
      <c r="U102" s="150">
        <f>T102*(1+$BE$58)</f>
        <v>280.5</v>
      </c>
      <c r="V102" s="160">
        <f>W102*(1-$BE$58)</f>
        <v>216</v>
      </c>
      <c r="W102" s="149">
        <f>T102-15</f>
        <v>240</v>
      </c>
      <c r="X102" s="150">
        <f>W102*(1+$BE$58)</f>
        <v>264</v>
      </c>
      <c r="Y102" s="182"/>
      <c r="Z102" s="215"/>
      <c r="AB102" s="902"/>
      <c r="AC102" s="158"/>
      <c r="AD102" s="1050"/>
      <c r="AE102" s="796"/>
      <c r="AF102" s="106" t="s">
        <v>25</v>
      </c>
      <c r="AG102" s="58" t="s">
        <v>429</v>
      </c>
      <c r="AH102" s="160">
        <f>AI102*(1-$BE$58)</f>
        <v>360</v>
      </c>
      <c r="AI102" s="149">
        <f>AX60-15</f>
        <v>400</v>
      </c>
      <c r="AJ102" s="150">
        <f>AI102*(1+$BE$58)</f>
        <v>440.00000000000006</v>
      </c>
      <c r="AK102" s="160">
        <f>AL102*(1-$BE$58)</f>
        <v>346.5</v>
      </c>
      <c r="AL102" s="149">
        <f>AI102-15</f>
        <v>385</v>
      </c>
      <c r="AM102" s="150">
        <f>AL102*(1+$BE$58)</f>
        <v>423.50000000000006</v>
      </c>
      <c r="AN102" s="160">
        <f>AO102*(1-$BE$58)</f>
        <v>333</v>
      </c>
      <c r="AO102" s="149">
        <f>AL102-15</f>
        <v>370</v>
      </c>
      <c r="AP102" s="150">
        <f>AO102*(1+$BE$58)</f>
        <v>407.00000000000006</v>
      </c>
      <c r="AQ102" s="160">
        <f>AR102*(1-$BE$58)</f>
        <v>319.5</v>
      </c>
      <c r="AR102" s="149">
        <f>AO102-15</f>
        <v>355</v>
      </c>
      <c r="AS102" s="150">
        <f>AR102*(1+$BE$58)</f>
        <v>390.50000000000006</v>
      </c>
      <c r="AT102" s="160">
        <f>AU102*(1-$BE$58)</f>
        <v>306</v>
      </c>
      <c r="AU102" s="149">
        <f>AR102-15</f>
        <v>340</v>
      </c>
      <c r="AV102" s="150">
        <f>AU102*(1+$BE$58)</f>
        <v>374.00000000000006</v>
      </c>
      <c r="AW102" s="160">
        <f>AX102*(1-$BE$58)</f>
        <v>292.5</v>
      </c>
      <c r="AX102" s="149">
        <f>AU102-15</f>
        <v>325</v>
      </c>
      <c r="AY102" s="150">
        <f>AX102*(1+$BE$58)</f>
        <v>357.50000000000006</v>
      </c>
      <c r="AZ102" s="182"/>
      <c r="BA102" s="215"/>
    </row>
    <row r="103" spans="1:56" ht="18.600000000000001" customHeight="1" x14ac:dyDescent="0.2">
      <c r="A103" s="902"/>
      <c r="B103" s="158"/>
      <c r="C103" s="1050"/>
      <c r="D103" s="796"/>
      <c r="E103" s="106" t="s">
        <v>44</v>
      </c>
      <c r="F103" s="58" t="s">
        <v>430</v>
      </c>
      <c r="G103" s="160">
        <f>H103*(1-$BE$58)</f>
        <v>288</v>
      </c>
      <c r="H103" s="149">
        <f>W61-15</f>
        <v>320</v>
      </c>
      <c r="I103" s="150">
        <f>H103*(1+$BE$58)</f>
        <v>352</v>
      </c>
      <c r="J103" s="160">
        <f>K103*(1-$BE$58)</f>
        <v>274.5</v>
      </c>
      <c r="K103" s="149">
        <f>H103-15</f>
        <v>305</v>
      </c>
      <c r="L103" s="150">
        <f>K103*(1+$BE$58)</f>
        <v>335.5</v>
      </c>
      <c r="M103" s="160">
        <f>N103*(1-$BE$58)</f>
        <v>261</v>
      </c>
      <c r="N103" s="149">
        <f>K103-15</f>
        <v>290</v>
      </c>
      <c r="O103" s="150">
        <f>N103*(1+$BE$58)</f>
        <v>319</v>
      </c>
      <c r="P103" s="160">
        <f>Q103*(1-$BE$58)</f>
        <v>247.5</v>
      </c>
      <c r="Q103" s="149">
        <f>N103-15</f>
        <v>275</v>
      </c>
      <c r="R103" s="150">
        <f>Q103*(1+$BE$58)</f>
        <v>302.5</v>
      </c>
      <c r="S103" s="160">
        <f>T103*(1-$BE$58)</f>
        <v>234</v>
      </c>
      <c r="T103" s="149">
        <f>Q103-15</f>
        <v>260</v>
      </c>
      <c r="U103" s="150">
        <f>T103*(1+$BE$58)</f>
        <v>286</v>
      </c>
      <c r="V103" s="160">
        <f>W103*(1-$BE$58)</f>
        <v>220.5</v>
      </c>
      <c r="W103" s="149">
        <f>T103-15</f>
        <v>245</v>
      </c>
      <c r="X103" s="150">
        <f>W103*(1+$BE$58)</f>
        <v>269.5</v>
      </c>
      <c r="Y103" s="182"/>
      <c r="Z103" s="215"/>
      <c r="AB103" s="902"/>
      <c r="AC103" s="158"/>
      <c r="AD103" s="1050"/>
      <c r="AE103" s="796"/>
      <c r="AF103" s="106" t="s">
        <v>44</v>
      </c>
      <c r="AG103" s="58" t="s">
        <v>430</v>
      </c>
      <c r="AH103" s="160">
        <f>AI103*(1-$BE$58)</f>
        <v>364.5</v>
      </c>
      <c r="AI103" s="149">
        <f>AX61-15</f>
        <v>405</v>
      </c>
      <c r="AJ103" s="150">
        <f>AI103*(1+$BE$58)</f>
        <v>445.50000000000006</v>
      </c>
      <c r="AK103" s="160">
        <f>AL103*(1-$BE$58)</f>
        <v>351</v>
      </c>
      <c r="AL103" s="149">
        <f>AI103-15</f>
        <v>390</v>
      </c>
      <c r="AM103" s="150">
        <f>AL103*(1+$BE$58)</f>
        <v>429.00000000000006</v>
      </c>
      <c r="AN103" s="160">
        <f>AO103*(1-$BE$58)</f>
        <v>337.5</v>
      </c>
      <c r="AO103" s="149">
        <f>AL103-15</f>
        <v>375</v>
      </c>
      <c r="AP103" s="150">
        <f>AO103*(1+$BE$58)</f>
        <v>412.50000000000006</v>
      </c>
      <c r="AQ103" s="160">
        <f>AR103*(1-$BE$58)</f>
        <v>324</v>
      </c>
      <c r="AR103" s="149">
        <f>AO103-15</f>
        <v>360</v>
      </c>
      <c r="AS103" s="150">
        <f>AR103*(1+$BE$58)</f>
        <v>396.00000000000006</v>
      </c>
      <c r="AT103" s="160">
        <f>AU103*(1-$BE$58)</f>
        <v>310.5</v>
      </c>
      <c r="AU103" s="149">
        <f>AR103-15</f>
        <v>345</v>
      </c>
      <c r="AV103" s="150">
        <f>AU103*(1+$BE$58)</f>
        <v>379.50000000000006</v>
      </c>
      <c r="AW103" s="160">
        <f>AX103*(1-$BE$58)</f>
        <v>297</v>
      </c>
      <c r="AX103" s="149">
        <f>AU103-15</f>
        <v>330</v>
      </c>
      <c r="AY103" s="150">
        <f>AX103*(1+$BE$58)</f>
        <v>363.00000000000006</v>
      </c>
      <c r="AZ103" s="182"/>
      <c r="BA103" s="215"/>
    </row>
    <row r="104" spans="1:56" ht="18.600000000000001" customHeight="1" thickBot="1" x14ac:dyDescent="0.25">
      <c r="A104" s="902"/>
      <c r="B104" s="158"/>
      <c r="C104" s="1051"/>
      <c r="D104" s="951"/>
      <c r="E104" s="619" t="s">
        <v>727</v>
      </c>
      <c r="F104" s="16" t="s">
        <v>497</v>
      </c>
      <c r="G104" s="216">
        <v>0.96875</v>
      </c>
      <c r="H104" s="217">
        <v>0.97048611111111105</v>
      </c>
      <c r="I104" s="218">
        <v>1.3888888888888888E-2</v>
      </c>
      <c r="J104" s="216">
        <v>8.6805555555555559E-3</v>
      </c>
      <c r="K104" s="217">
        <v>1.0416666666666666E-2</v>
      </c>
      <c r="L104" s="218">
        <v>1.2152777777777778E-2</v>
      </c>
      <c r="M104" s="216">
        <v>8.6805555555555559E-3</v>
      </c>
      <c r="N104" s="217">
        <v>1.0416666666666666E-2</v>
      </c>
      <c r="O104" s="218">
        <v>1.2152777777777778E-2</v>
      </c>
      <c r="P104" s="216">
        <v>8.6805555555555559E-3</v>
      </c>
      <c r="Q104" s="217">
        <v>1.0416666666666666E-2</v>
      </c>
      <c r="R104" s="218">
        <v>1.2152777777777778E-2</v>
      </c>
      <c r="S104" s="216">
        <v>8.6805555555555559E-3</v>
      </c>
      <c r="T104" s="217">
        <v>1.0416666666666666E-2</v>
      </c>
      <c r="U104" s="218">
        <v>1.2152777777777778E-2</v>
      </c>
      <c r="V104" s="216">
        <v>8.6805555555555559E-3</v>
      </c>
      <c r="W104" s="217">
        <v>1.0416666666666666E-2</v>
      </c>
      <c r="X104" s="218">
        <v>1.2152777777777778E-2</v>
      </c>
      <c r="Y104" s="186"/>
      <c r="Z104" s="187"/>
      <c r="AB104" s="902"/>
      <c r="AC104" s="158"/>
      <c r="AD104" s="1051"/>
      <c r="AE104" s="951"/>
      <c r="AF104" s="619" t="s">
        <v>727</v>
      </c>
      <c r="AG104" s="16" t="s">
        <v>497</v>
      </c>
      <c r="AH104" s="216">
        <v>0.96875</v>
      </c>
      <c r="AI104" s="217">
        <v>0.97048611111111105</v>
      </c>
      <c r="AJ104" s="218">
        <v>1.3888888888888888E-2</v>
      </c>
      <c r="AK104" s="216">
        <v>8.6805555555555559E-3</v>
      </c>
      <c r="AL104" s="217">
        <v>1.0416666666666666E-2</v>
      </c>
      <c r="AM104" s="218">
        <v>1.2152777777777778E-2</v>
      </c>
      <c r="AN104" s="216">
        <v>8.6805555555555559E-3</v>
      </c>
      <c r="AO104" s="217">
        <v>1.0416666666666666E-2</v>
      </c>
      <c r="AP104" s="218">
        <v>1.2152777777777778E-2</v>
      </c>
      <c r="AQ104" s="216">
        <v>8.6805555555555559E-3</v>
      </c>
      <c r="AR104" s="217">
        <v>1.0416666666666666E-2</v>
      </c>
      <c r="AS104" s="218">
        <v>1.2152777777777778E-2</v>
      </c>
      <c r="AT104" s="216">
        <v>8.6805555555555559E-3</v>
      </c>
      <c r="AU104" s="217">
        <v>1.0416666666666666E-2</v>
      </c>
      <c r="AV104" s="218">
        <v>1.2152777777777778E-2</v>
      </c>
      <c r="AW104" s="216">
        <v>8.6805555555555559E-3</v>
      </c>
      <c r="AX104" s="217">
        <v>1.0416666666666666E-2</v>
      </c>
      <c r="AY104" s="218">
        <v>1.2152777777777778E-2</v>
      </c>
      <c r="AZ104" s="186"/>
      <c r="BA104" s="187"/>
    </row>
    <row r="105" spans="1:56" ht="18.600000000000001" customHeight="1" x14ac:dyDescent="0.2">
      <c r="A105" s="902"/>
      <c r="B105" s="158"/>
      <c r="C105" s="843">
        <v>2</v>
      </c>
      <c r="D105" s="795" t="s">
        <v>65</v>
      </c>
      <c r="E105" s="601" t="s">
        <v>16</v>
      </c>
      <c r="F105" s="522" t="s">
        <v>446</v>
      </c>
      <c r="G105" s="13">
        <f>'Erwachsene-DOSB 2020'!W28*$BC63</f>
        <v>7.4</v>
      </c>
      <c r="H105" s="12">
        <f>'Erwachsene-DOSB 2020'!X28*$BC63</f>
        <v>8.6</v>
      </c>
      <c r="I105" s="15">
        <f>'Erwachsene-DOSB 2020'!Y28*$BC63</f>
        <v>9.6000000000000014</v>
      </c>
      <c r="J105" s="13">
        <f>'Erwachsene-DOSB 2020'!Z28*$BC63</f>
        <v>6.6000000000000005</v>
      </c>
      <c r="K105" s="12">
        <f>'Erwachsene-DOSB 2020'!AA28*$BC63</f>
        <v>8</v>
      </c>
      <c r="L105" s="15">
        <f>'Erwachsene-DOSB 2020'!AB28*$BC63</f>
        <v>9.2000000000000011</v>
      </c>
      <c r="M105" s="13">
        <f>'Erwachsene-DOSB 2020'!AC28*$BC63</f>
        <v>6.2</v>
      </c>
      <c r="N105" s="12">
        <f>'Erwachsene-DOSB 2020'!AD28*$BC63</f>
        <v>7.6000000000000005</v>
      </c>
      <c r="O105" s="15">
        <f>'Erwachsene-DOSB 2020'!AE28*$BC63</f>
        <v>8.8000000000000007</v>
      </c>
      <c r="P105" s="13">
        <f>'Erwachsene-DOSB 2020'!AF28*$BC63</f>
        <v>5.8000000000000007</v>
      </c>
      <c r="Q105" s="12">
        <f>'Erwachsene-DOSB 2020'!AG28*$BC63</f>
        <v>7.2</v>
      </c>
      <c r="R105" s="15">
        <f>'Erwachsene-DOSB 2020'!AH28*$BC63</f>
        <v>8.4</v>
      </c>
      <c r="S105" s="13">
        <f>'Erwachsene-DOSB 2020'!AI28*$BC63</f>
        <v>5.4</v>
      </c>
      <c r="T105" s="12">
        <f>'Erwachsene-DOSB 2020'!AJ28*$BC63</f>
        <v>6.8000000000000007</v>
      </c>
      <c r="U105" s="15">
        <f>'Erwachsene-DOSB 2020'!AK28*$BC63</f>
        <v>8</v>
      </c>
      <c r="V105" s="13">
        <f>'Erwachsene-DOSB 2020'!AL28*$BC63</f>
        <v>5.2</v>
      </c>
      <c r="W105" s="12">
        <f>'Erwachsene-DOSB 2020'!AM28*$BC63</f>
        <v>6.6000000000000005</v>
      </c>
      <c r="X105" s="15">
        <f>'Erwachsene-DOSB 2020'!AN28*$BC63</f>
        <v>7.8000000000000007</v>
      </c>
      <c r="Y105" s="180"/>
      <c r="Z105" s="181"/>
      <c r="AB105" s="902"/>
      <c r="AC105" s="158"/>
      <c r="AD105" s="843">
        <v>2</v>
      </c>
      <c r="AE105" s="795" t="s">
        <v>65</v>
      </c>
      <c r="AF105" s="601" t="s">
        <v>16</v>
      </c>
      <c r="AG105" s="522" t="s">
        <v>446</v>
      </c>
      <c r="AH105" s="6">
        <f>'Erwachsene-DOSB 2020'!W61*$BC63</f>
        <v>10.8</v>
      </c>
      <c r="AI105" s="7">
        <f>'Erwachsene-DOSB 2020'!X61*$BC63</f>
        <v>12.8</v>
      </c>
      <c r="AJ105" s="9">
        <f>'Erwachsene-DOSB 2020'!Y61*$BC63</f>
        <v>15</v>
      </c>
      <c r="AK105" s="6">
        <f>'Erwachsene-DOSB 2020'!Z61*$BC63</f>
        <v>10.200000000000001</v>
      </c>
      <c r="AL105" s="7">
        <f>'Erwachsene-DOSB 2020'!AA61*$BC63</f>
        <v>12.4</v>
      </c>
      <c r="AM105" s="9">
        <f>'Erwachsene-DOSB 2020'!AB61*$BC63</f>
        <v>14.600000000000001</v>
      </c>
      <c r="AN105" s="6">
        <f>'Erwachsene-DOSB 2020'!AC61*$BC63</f>
        <v>9.4</v>
      </c>
      <c r="AO105" s="7">
        <f>'Erwachsene-DOSB 2020'!AD61*$BC63</f>
        <v>11.600000000000001</v>
      </c>
      <c r="AP105" s="9">
        <f>'Erwachsene-DOSB 2020'!AE61*$BC63</f>
        <v>14</v>
      </c>
      <c r="AQ105" s="6">
        <f>'Erwachsene-DOSB 2020'!AF61*$BC63</f>
        <v>9</v>
      </c>
      <c r="AR105" s="7">
        <f>'Erwachsene-DOSB 2020'!AG61*$BC63</f>
        <v>11.200000000000001</v>
      </c>
      <c r="AS105" s="9">
        <f>'Erwachsene-DOSB 2020'!AH61*$BC63</f>
        <v>13.600000000000001</v>
      </c>
      <c r="AT105" s="6">
        <f>'Erwachsene-DOSB 2020'!AI61*$BC63</f>
        <v>8</v>
      </c>
      <c r="AU105" s="7">
        <f>'Erwachsene-DOSB 2020'!AJ61*$BC63</f>
        <v>10.200000000000001</v>
      </c>
      <c r="AV105" s="9">
        <f>'Erwachsene-DOSB 2020'!AK61*$BC63</f>
        <v>12.200000000000001</v>
      </c>
      <c r="AW105" s="6">
        <f>'Erwachsene-DOSB 2020'!AL61*$BC63</f>
        <v>7.4</v>
      </c>
      <c r="AX105" s="7">
        <f>'Erwachsene-DOSB 2020'!AM61*$BC63</f>
        <v>9.6000000000000014</v>
      </c>
      <c r="AY105" s="9">
        <f>'Erwachsene-DOSB 2020'!AN61*$BC63</f>
        <v>11.600000000000001</v>
      </c>
      <c r="AZ105" s="180"/>
      <c r="BA105" s="181"/>
    </row>
    <row r="106" spans="1:56" ht="18.600000000000001" customHeight="1" x14ac:dyDescent="0.2">
      <c r="A106" s="902"/>
      <c r="B106" s="158"/>
      <c r="C106" s="845"/>
      <c r="D106" s="796"/>
      <c r="E106" s="798" t="s">
        <v>17</v>
      </c>
      <c r="F106" s="793" t="s">
        <v>26</v>
      </c>
      <c r="G106" s="826" t="s">
        <v>340</v>
      </c>
      <c r="H106" s="827"/>
      <c r="I106" s="827"/>
      <c r="J106" s="827"/>
      <c r="K106" s="827"/>
      <c r="L106" s="827"/>
      <c r="M106" s="827"/>
      <c r="N106" s="827"/>
      <c r="O106" s="827"/>
      <c r="P106" s="827"/>
      <c r="Q106" s="827"/>
      <c r="R106" s="827"/>
      <c r="S106" s="827"/>
      <c r="T106" s="827"/>
      <c r="U106" s="827"/>
      <c r="V106" s="827"/>
      <c r="W106" s="827"/>
      <c r="X106" s="828"/>
      <c r="Y106" s="182"/>
      <c r="Z106" s="188"/>
      <c r="AB106" s="902"/>
      <c r="AC106" s="158"/>
      <c r="AD106" s="845"/>
      <c r="AE106" s="796"/>
      <c r="AF106" s="798" t="s">
        <v>17</v>
      </c>
      <c r="AG106" s="793" t="s">
        <v>26</v>
      </c>
      <c r="AH106" s="826" t="s">
        <v>340</v>
      </c>
      <c r="AI106" s="827"/>
      <c r="AJ106" s="827"/>
      <c r="AK106" s="827"/>
      <c r="AL106" s="827"/>
      <c r="AM106" s="827"/>
      <c r="AN106" s="827"/>
      <c r="AO106" s="827"/>
      <c r="AP106" s="827"/>
      <c r="AQ106" s="827"/>
      <c r="AR106" s="827"/>
      <c r="AS106" s="827"/>
      <c r="AT106" s="827"/>
      <c r="AU106" s="827"/>
      <c r="AV106" s="827"/>
      <c r="AW106" s="827"/>
      <c r="AX106" s="827"/>
      <c r="AY106" s="828"/>
      <c r="AZ106" s="182"/>
      <c r="BA106" s="188"/>
    </row>
    <row r="107" spans="1:56" ht="18.600000000000001" customHeight="1" x14ac:dyDescent="0.2">
      <c r="A107" s="902"/>
      <c r="B107" s="158"/>
      <c r="C107" s="845"/>
      <c r="D107" s="796"/>
      <c r="E107" s="970"/>
      <c r="F107" s="794"/>
      <c r="G107" s="13">
        <f>'Erwachsene-DOSB 2020'!W15*$BC$65</f>
        <v>2.3625000000000003</v>
      </c>
      <c r="H107" s="12">
        <f>'Erwachsene-DOSB 2020'!X15*$BC$65</f>
        <v>2.5874999999999999</v>
      </c>
      <c r="I107" s="15">
        <f>'Erwachsene-DOSB 2020'!Y15*$BC$65</f>
        <v>2.8125</v>
      </c>
      <c r="J107" s="13">
        <f>'Erwachsene-DOSB 2020'!Z15*$BC$65-0.04</f>
        <v>2.3225000000000002</v>
      </c>
      <c r="K107" s="12">
        <f>'Erwachsene-DOSB 2020'!AA15*$BC$65</f>
        <v>2.7</v>
      </c>
      <c r="L107" s="15">
        <f>'Erwachsene-DOSB 2020'!AB15*$BC$65</f>
        <v>3.15</v>
      </c>
      <c r="M107" s="13">
        <f>'Erwachsene-DOSB 2020'!AC15*$BC$65</f>
        <v>2.25</v>
      </c>
      <c r="N107" s="12">
        <f>'Erwachsene-DOSB 2020'!AD15*$BC$65</f>
        <v>2.5874999999999999</v>
      </c>
      <c r="O107" s="15">
        <f>'Erwachsene-DOSB 2020'!AE15*$BC$65</f>
        <v>2.9250000000000003</v>
      </c>
      <c r="P107" s="13">
        <f>'Erwachsene-DOSB 2020'!AF15*$BC$65-0.04</f>
        <v>2.0975000000000001</v>
      </c>
      <c r="Q107" s="12">
        <f>'Erwachsene-DOSB 2020'!AG15*$BC$65</f>
        <v>2.4750000000000001</v>
      </c>
      <c r="R107" s="15">
        <f>'Erwachsene-DOSB 2020'!AH15*$BC$65</f>
        <v>2.8125</v>
      </c>
      <c r="S107" s="13">
        <f>'Erwachsene-DOSB 2020'!AI15*$BC$65-0.04</f>
        <v>1.9849999999999999</v>
      </c>
      <c r="T107" s="12">
        <f>'Erwachsene-DOSB 2020'!AJ15*$BC$65</f>
        <v>2.3625000000000003</v>
      </c>
      <c r="U107" s="15">
        <f>'Erwachsene-DOSB 2020'!AK15*$BC$65</f>
        <v>2.8125</v>
      </c>
      <c r="V107" s="13">
        <f>'Erwachsene-DOSB 2020'!AL15*$BC$65-0.04</f>
        <v>1.8725000000000001</v>
      </c>
      <c r="W107" s="12">
        <f>'Erwachsene-DOSB 2020'!AM15*$BC$65</f>
        <v>2.25</v>
      </c>
      <c r="X107" s="15">
        <f>'Erwachsene-DOSB 2020'!AN15*$BC$65</f>
        <v>2.7</v>
      </c>
      <c r="Y107" s="182"/>
      <c r="Z107" s="188"/>
      <c r="AB107" s="902"/>
      <c r="AC107" s="158"/>
      <c r="AD107" s="845"/>
      <c r="AE107" s="796"/>
      <c r="AF107" s="970"/>
      <c r="AG107" s="794"/>
      <c r="AH107" s="13">
        <f>'Erwachsene-DOSB 2020'!W48*$BC$65</f>
        <v>2.7</v>
      </c>
      <c r="AI107" s="12">
        <f>'Erwachsene-DOSB 2020'!X48*$BC$65</f>
        <v>3.0375000000000001</v>
      </c>
      <c r="AJ107" s="15">
        <f>'Erwachsene-DOSB 2020'!Y48*$BC$65</f>
        <v>3.375</v>
      </c>
      <c r="AK107" s="59">
        <f t="shared" ref="AK107:AY107" si="6">AH107-0.04</f>
        <v>2.66</v>
      </c>
      <c r="AL107" s="59">
        <f t="shared" si="6"/>
        <v>2.9975000000000001</v>
      </c>
      <c r="AM107" s="15">
        <f t="shared" si="6"/>
        <v>3.335</v>
      </c>
      <c r="AN107" s="59">
        <f t="shared" si="6"/>
        <v>2.62</v>
      </c>
      <c r="AO107" s="59">
        <f t="shared" si="6"/>
        <v>2.9575</v>
      </c>
      <c r="AP107" s="15">
        <f t="shared" si="6"/>
        <v>3.2949999999999999</v>
      </c>
      <c r="AQ107" s="59">
        <f t="shared" si="6"/>
        <v>2.58</v>
      </c>
      <c r="AR107" s="59">
        <f t="shared" si="6"/>
        <v>2.9175</v>
      </c>
      <c r="AS107" s="15">
        <f t="shared" si="6"/>
        <v>3.2549999999999999</v>
      </c>
      <c r="AT107" s="59">
        <f t="shared" si="6"/>
        <v>2.54</v>
      </c>
      <c r="AU107" s="59">
        <f t="shared" si="6"/>
        <v>2.8774999999999999</v>
      </c>
      <c r="AV107" s="15">
        <f t="shared" si="6"/>
        <v>3.2149999999999999</v>
      </c>
      <c r="AW107" s="59">
        <f t="shared" si="6"/>
        <v>2.5</v>
      </c>
      <c r="AX107" s="59">
        <f t="shared" si="6"/>
        <v>2.8374999999999999</v>
      </c>
      <c r="AY107" s="15">
        <f t="shared" si="6"/>
        <v>3.1749999999999998</v>
      </c>
      <c r="AZ107" s="182"/>
      <c r="BA107" s="188"/>
    </row>
    <row r="108" spans="1:56" ht="18.600000000000001" customHeight="1" x14ac:dyDescent="0.2">
      <c r="A108" s="902"/>
      <c r="B108" s="158"/>
      <c r="C108" s="845"/>
      <c r="D108" s="796"/>
      <c r="E108" s="576" t="s">
        <v>21</v>
      </c>
      <c r="F108" s="161" t="s">
        <v>27</v>
      </c>
      <c r="G108" s="13">
        <f t="shared" ref="G108:X108" si="7">G107*$BC$66</f>
        <v>4.0162500000000003</v>
      </c>
      <c r="H108" s="12">
        <f t="shared" si="7"/>
        <v>4.3987499999999997</v>
      </c>
      <c r="I108" s="15">
        <f t="shared" si="7"/>
        <v>4.78125</v>
      </c>
      <c r="J108" s="13">
        <f t="shared" si="7"/>
        <v>3.9482500000000003</v>
      </c>
      <c r="K108" s="12">
        <f t="shared" si="7"/>
        <v>4.59</v>
      </c>
      <c r="L108" s="15">
        <f t="shared" si="7"/>
        <v>5.3549999999999995</v>
      </c>
      <c r="M108" s="13">
        <f t="shared" si="7"/>
        <v>3.8249999999999997</v>
      </c>
      <c r="N108" s="12">
        <f t="shared" si="7"/>
        <v>4.3987499999999997</v>
      </c>
      <c r="O108" s="15">
        <f t="shared" si="7"/>
        <v>4.9725000000000001</v>
      </c>
      <c r="P108" s="13">
        <f t="shared" si="7"/>
        <v>3.56575</v>
      </c>
      <c r="Q108" s="12">
        <f t="shared" si="7"/>
        <v>4.2075000000000005</v>
      </c>
      <c r="R108" s="15">
        <f t="shared" si="7"/>
        <v>4.78125</v>
      </c>
      <c r="S108" s="13">
        <f t="shared" si="7"/>
        <v>3.3744999999999998</v>
      </c>
      <c r="T108" s="12">
        <f t="shared" si="7"/>
        <v>4.0162500000000003</v>
      </c>
      <c r="U108" s="15">
        <f t="shared" si="7"/>
        <v>4.78125</v>
      </c>
      <c r="V108" s="13">
        <f t="shared" si="7"/>
        <v>3.1832500000000001</v>
      </c>
      <c r="W108" s="12">
        <f t="shared" si="7"/>
        <v>3.8249999999999997</v>
      </c>
      <c r="X108" s="15">
        <f t="shared" si="7"/>
        <v>4.59</v>
      </c>
      <c r="Y108" s="182"/>
      <c r="Z108" s="188"/>
      <c r="AB108" s="902"/>
      <c r="AC108" s="158"/>
      <c r="AD108" s="845"/>
      <c r="AE108" s="796"/>
      <c r="AF108" s="106" t="s">
        <v>21</v>
      </c>
      <c r="AG108" s="161" t="s">
        <v>27</v>
      </c>
      <c r="AH108" s="13">
        <f t="shared" ref="AH108:AY108" si="8">AH107*$BC$66</f>
        <v>4.59</v>
      </c>
      <c r="AI108" s="12">
        <f t="shared" si="8"/>
        <v>5.1637500000000003</v>
      </c>
      <c r="AJ108" s="15">
        <f t="shared" si="8"/>
        <v>5.7374999999999998</v>
      </c>
      <c r="AK108" s="13">
        <f t="shared" si="8"/>
        <v>4.5220000000000002</v>
      </c>
      <c r="AL108" s="12">
        <f t="shared" si="8"/>
        <v>5.0957499999999998</v>
      </c>
      <c r="AM108" s="15">
        <f t="shared" si="8"/>
        <v>5.6695000000000002</v>
      </c>
      <c r="AN108" s="13">
        <f t="shared" si="8"/>
        <v>4.4539999999999997</v>
      </c>
      <c r="AO108" s="12">
        <f t="shared" si="8"/>
        <v>5.0277500000000002</v>
      </c>
      <c r="AP108" s="15">
        <f t="shared" si="8"/>
        <v>5.6014999999999997</v>
      </c>
      <c r="AQ108" s="13">
        <f t="shared" si="8"/>
        <v>4.3860000000000001</v>
      </c>
      <c r="AR108" s="12">
        <f t="shared" si="8"/>
        <v>4.9597499999999997</v>
      </c>
      <c r="AS108" s="15">
        <f t="shared" si="8"/>
        <v>5.5335000000000001</v>
      </c>
      <c r="AT108" s="13">
        <f t="shared" si="8"/>
        <v>4.3179999999999996</v>
      </c>
      <c r="AU108" s="12">
        <f t="shared" si="8"/>
        <v>4.89175</v>
      </c>
      <c r="AV108" s="15">
        <f t="shared" si="8"/>
        <v>5.4654999999999996</v>
      </c>
      <c r="AW108" s="13">
        <f t="shared" si="8"/>
        <v>4.25</v>
      </c>
      <c r="AX108" s="12">
        <f t="shared" si="8"/>
        <v>4.8237499999999995</v>
      </c>
      <c r="AY108" s="15">
        <f t="shared" si="8"/>
        <v>5.3975</v>
      </c>
      <c r="AZ108" s="182"/>
      <c r="BA108" s="188"/>
    </row>
    <row r="109" spans="1:56" ht="18.600000000000001" customHeight="1" thickBot="1" x14ac:dyDescent="0.25">
      <c r="A109" s="902"/>
      <c r="B109" s="158"/>
      <c r="C109" s="845"/>
      <c r="D109" s="796"/>
      <c r="E109" s="576" t="s">
        <v>22</v>
      </c>
      <c r="F109" s="2" t="s">
        <v>92</v>
      </c>
      <c r="G109" s="13">
        <f>'Erwachsene-DOSB 2020'!W18*$BC$67</f>
        <v>0.44000000000000006</v>
      </c>
      <c r="H109" s="12">
        <f>'Erwachsene-DOSB 2020'!X18*$BC$67</f>
        <v>0.54</v>
      </c>
      <c r="I109" s="15">
        <f>'Erwachsene-DOSB 2020'!Y18*$BC$67</f>
        <v>0.64000000000000012</v>
      </c>
      <c r="J109" s="59">
        <f>'Erwachsene-DOSB 2020'!Z18*$BC$67</f>
        <v>0.4</v>
      </c>
      <c r="K109" s="680">
        <f>'Erwachsene-DOSB 2020'!AA18*$BC$67</f>
        <v>0.52</v>
      </c>
      <c r="L109" s="681">
        <f>'Erwachsene-DOSB 2020'!AB18*$BC$67</f>
        <v>0.62000000000000011</v>
      </c>
      <c r="M109" s="59">
        <f>'Erwachsene-DOSB 2020'!AC18*$BC$67</f>
        <v>0.38</v>
      </c>
      <c r="N109" s="12">
        <f>'Erwachsene-DOSB 2020'!AD18*$BC$67</f>
        <v>0.48</v>
      </c>
      <c r="O109" s="15">
        <f>'Erwachsene-DOSB 2020'!AE18*$BC$67</f>
        <v>0.57999999999999996</v>
      </c>
      <c r="P109" s="59">
        <f>'Erwachsene-DOSB 2020'!AF18*$BC$67</f>
        <v>0.38</v>
      </c>
      <c r="Q109" s="12">
        <f>'Erwachsene-DOSB 2020'!AG18*$BC$67</f>
        <v>0.48</v>
      </c>
      <c r="R109" s="15">
        <f>'Erwachsene-DOSB 2020'!AH18*$BC$67</f>
        <v>0.57999999999999996</v>
      </c>
      <c r="S109" s="59">
        <f>'Erwachsene-DOSB 2020'!AI18*$BC$67</f>
        <v>0.36000000000000004</v>
      </c>
      <c r="T109" s="12">
        <f>'Erwachsene-DOSB 2020'!AJ18*$BC$67</f>
        <v>0.45999999999999996</v>
      </c>
      <c r="U109" s="15">
        <f>'Erwachsene-DOSB 2020'!AK18*$BC$67</f>
        <v>0.55999999999999994</v>
      </c>
      <c r="V109" s="59">
        <f>'Erwachsene-DOSB 2020'!AL18*$BC$67</f>
        <v>0.36000000000000004</v>
      </c>
      <c r="W109" s="12">
        <f>'Erwachsene-DOSB 2020'!AM18*$BC$67</f>
        <v>0.45999999999999996</v>
      </c>
      <c r="X109" s="15">
        <f>'Erwachsene-DOSB 2020'!AN18*$BC$67</f>
        <v>0.54</v>
      </c>
      <c r="Y109" s="186"/>
      <c r="Z109" s="187"/>
      <c r="AB109" s="902"/>
      <c r="AC109" s="158"/>
      <c r="AD109" s="845"/>
      <c r="AE109" s="796"/>
      <c r="AF109" s="106" t="s">
        <v>22</v>
      </c>
      <c r="AG109" s="2" t="s">
        <v>92</v>
      </c>
      <c r="AH109" s="13">
        <f>'Erwachsene-DOSB 2020'!W51*$BC$67</f>
        <v>0.57999999999999996</v>
      </c>
      <c r="AI109" s="12">
        <f>'Erwachsene-DOSB 2020'!X51*$BC$67</f>
        <v>0.70000000000000007</v>
      </c>
      <c r="AJ109" s="15">
        <f>'Erwachsene-DOSB 2020'!Y51*$BC$67</f>
        <v>0.82</v>
      </c>
      <c r="AK109" s="679">
        <f>'Erwachsene-DOSB 2020'!Z51*$BC$67</f>
        <v>0.55999999999999994</v>
      </c>
      <c r="AL109" s="680">
        <f>'Erwachsene-DOSB 2020'!AA51*$BC$67</f>
        <v>0.68</v>
      </c>
      <c r="AM109" s="681">
        <f>'Erwachsene-DOSB 2020'!AB51*$BC$67</f>
        <v>0.8</v>
      </c>
      <c r="AN109" s="679">
        <f>'Erwachsene-DOSB 2020'!AC51*$BC$67</f>
        <v>0.54</v>
      </c>
      <c r="AO109" s="680">
        <f>'Erwachsene-DOSB 2020'!AD51*$BC$67</f>
        <v>0.66</v>
      </c>
      <c r="AP109" s="681">
        <f>'Erwachsene-DOSB 2020'!AE51*$BC$67</f>
        <v>0.78</v>
      </c>
      <c r="AQ109" s="59">
        <f>'Erwachsene-DOSB 2020'!AF51*$BC$67</f>
        <v>0.52</v>
      </c>
      <c r="AR109" s="12">
        <f>'Erwachsene-DOSB 2020'!AG51*$BC$67</f>
        <v>0.64000000000000012</v>
      </c>
      <c r="AS109" s="15">
        <f>'Erwachsene-DOSB 2020'!AH51*$BC$67</f>
        <v>0.76</v>
      </c>
      <c r="AT109" s="59">
        <f>'Erwachsene-DOSB 2020'!AI51*$BC$67</f>
        <v>0.52</v>
      </c>
      <c r="AU109" s="12">
        <f>'Erwachsene-DOSB 2020'!AJ51*$BC$67</f>
        <v>0.64000000000000012</v>
      </c>
      <c r="AV109" s="15">
        <f>'Erwachsene-DOSB 2020'!AK51*$BC$67</f>
        <v>0.76</v>
      </c>
      <c r="AW109" s="59">
        <f>'Erwachsene-DOSB 2020'!AL51*$BC$67</f>
        <v>0.5</v>
      </c>
      <c r="AX109" s="12">
        <f>'Erwachsene-DOSB 2020'!AM51*$BC$67</f>
        <v>0.62000000000000011</v>
      </c>
      <c r="AY109" s="15">
        <f>'Erwachsene-DOSB 2020'!AN51*$BC$67</f>
        <v>0.7400000000000001</v>
      </c>
      <c r="AZ109" s="186"/>
      <c r="BA109" s="187"/>
    </row>
    <row r="110" spans="1:56" ht="18.600000000000001" customHeight="1" x14ac:dyDescent="0.2">
      <c r="A110" s="902"/>
      <c r="B110" s="158"/>
      <c r="C110" s="843">
        <v>3</v>
      </c>
      <c r="D110" s="795" t="s">
        <v>66</v>
      </c>
      <c r="E110" s="791" t="s">
        <v>16</v>
      </c>
      <c r="F110" s="822" t="s">
        <v>156</v>
      </c>
      <c r="G110" s="785" t="s">
        <v>194</v>
      </c>
      <c r="H110" s="786"/>
      <c r="I110" s="786"/>
      <c r="J110" s="786"/>
      <c r="K110" s="786"/>
      <c r="L110" s="786"/>
      <c r="M110" s="786"/>
      <c r="N110" s="786"/>
      <c r="O110" s="786"/>
      <c r="P110" s="786"/>
      <c r="Q110" s="786"/>
      <c r="R110" s="786"/>
      <c r="S110" s="786"/>
      <c r="T110" s="786"/>
      <c r="U110" s="786"/>
      <c r="V110" s="786"/>
      <c r="W110" s="786"/>
      <c r="X110" s="787"/>
      <c r="Y110" s="180"/>
      <c r="Z110" s="181"/>
      <c r="AB110" s="902"/>
      <c r="AC110" s="158"/>
      <c r="AD110" s="843">
        <v>3</v>
      </c>
      <c r="AE110" s="795" t="s">
        <v>66</v>
      </c>
      <c r="AF110" s="791" t="s">
        <v>16</v>
      </c>
      <c r="AG110" s="822" t="s">
        <v>156</v>
      </c>
      <c r="AH110" s="785" t="s">
        <v>194</v>
      </c>
      <c r="AI110" s="786"/>
      <c r="AJ110" s="786"/>
      <c r="AK110" s="786"/>
      <c r="AL110" s="786"/>
      <c r="AM110" s="786"/>
      <c r="AN110" s="786"/>
      <c r="AO110" s="786"/>
      <c r="AP110" s="786"/>
      <c r="AQ110" s="786"/>
      <c r="AR110" s="786"/>
      <c r="AS110" s="786"/>
      <c r="AT110" s="786"/>
      <c r="AU110" s="786"/>
      <c r="AV110" s="786"/>
      <c r="AW110" s="786"/>
      <c r="AX110" s="786"/>
      <c r="AY110" s="787"/>
      <c r="AZ110" s="180"/>
      <c r="BA110" s="181"/>
    </row>
    <row r="111" spans="1:56" ht="18.600000000000001" customHeight="1" x14ac:dyDescent="0.2">
      <c r="A111" s="902"/>
      <c r="B111" s="158"/>
      <c r="C111" s="845"/>
      <c r="D111" s="796"/>
      <c r="E111" s="970"/>
      <c r="F111" s="794"/>
      <c r="G111" s="69">
        <f>'Erwachsene-DOSB 2020'!W21*$BC$69</f>
        <v>32.199999999999996</v>
      </c>
      <c r="H111" s="228">
        <f>'Erwachsene-DOSB 2020'!X21*$BC$69</f>
        <v>28.84</v>
      </c>
      <c r="I111" s="229">
        <f>'Erwachsene-DOSB 2020'!Y21*$BC$69</f>
        <v>25.479999999999997</v>
      </c>
      <c r="J111" s="230">
        <f>'Erwachsene-DOSB 2020'!Z21*$BC$69</f>
        <v>33.32</v>
      </c>
      <c r="K111" s="228">
        <f>'Erwachsene-DOSB 2020'!AA21*$BC$69</f>
        <v>29.959999999999997</v>
      </c>
      <c r="L111" s="229">
        <f>'Erwachsene-DOSB 2020'!AB21*$BC$69</f>
        <v>26.599999999999998</v>
      </c>
      <c r="M111" s="230">
        <f>'Erwachsene-DOSB 2020'!AC21*$BC$69</f>
        <v>34.72</v>
      </c>
      <c r="N111" s="228">
        <f>'Erwachsene-DOSB 2020'!AD21*$BC$69</f>
        <v>31.359999999999996</v>
      </c>
      <c r="O111" s="229">
        <f>'Erwachsene-DOSB 2020'!AE21*$BC$69</f>
        <v>27.72</v>
      </c>
      <c r="P111" s="230">
        <f>'Erwachsene-DOSB 2020'!AF21*$BC$69</f>
        <v>35.279999999999994</v>
      </c>
      <c r="Q111" s="228">
        <f>'Erwachsene-DOSB 2020'!AG21*$BC$69</f>
        <v>31.919999999999998</v>
      </c>
      <c r="R111" s="229">
        <f>'Erwachsene-DOSB 2020'!AH21*$BC$69</f>
        <v>28.559999999999995</v>
      </c>
      <c r="S111" s="230">
        <f>'Erwachsene-DOSB 2020'!AI21*$BC$69</f>
        <v>35.839999999999996</v>
      </c>
      <c r="T111" s="228">
        <f>'Erwachsene-DOSB 2020'!AJ21*$BC$69</f>
        <v>32.479999999999997</v>
      </c>
      <c r="U111" s="229">
        <f>'Erwachsene-DOSB 2020'!AK21*$BC$69</f>
        <v>29.119999999999997</v>
      </c>
      <c r="V111" s="230">
        <f>'Erwachsene-DOSB 2020'!AL21*$BC$69</f>
        <v>36.4</v>
      </c>
      <c r="W111" s="228">
        <f>'Erwachsene-DOSB 2020'!AM21*$BC$69</f>
        <v>33.04</v>
      </c>
      <c r="X111" s="229">
        <f>'Erwachsene-DOSB 2020'!AN21*$BC$69</f>
        <v>29.679999999999996</v>
      </c>
      <c r="Y111" s="182"/>
      <c r="Z111" s="188"/>
      <c r="AB111" s="902"/>
      <c r="AC111" s="158"/>
      <c r="AD111" s="845"/>
      <c r="AE111" s="796"/>
      <c r="AF111" s="970"/>
      <c r="AG111" s="794"/>
      <c r="AH111" s="69">
        <f>'Erwachsene-DOSB 2020'!W54*$BC$69</f>
        <v>28</v>
      </c>
      <c r="AI111" s="228">
        <f>'Erwachsene-DOSB 2020'!X54*$BC$69</f>
        <v>24.919999999999998</v>
      </c>
      <c r="AJ111" s="229">
        <f>'Erwachsene-DOSB 2020'!Y54*$BC$69</f>
        <v>22.12</v>
      </c>
      <c r="AK111" s="230">
        <f>'Erwachsene-DOSB 2020'!Z54*$BC$69</f>
        <v>28.84</v>
      </c>
      <c r="AL111" s="228">
        <f>'Erwachsene-DOSB 2020'!AA54*$BC$69</f>
        <v>25.479999999999997</v>
      </c>
      <c r="AM111" s="229">
        <f>'Erwachsene-DOSB 2020'!AB54*$BC$69</f>
        <v>22.959999999999997</v>
      </c>
      <c r="AN111" s="230">
        <f>'Erwachsene-DOSB 2020'!AC54*$BC$69</f>
        <v>29.4</v>
      </c>
      <c r="AO111" s="228">
        <f>'Erwachsene-DOSB 2020'!AD54*$BC$69</f>
        <v>26.32</v>
      </c>
      <c r="AP111" s="229">
        <f>'Erwachsene-DOSB 2020'!AE54*$BC$69</f>
        <v>23.799999999999997</v>
      </c>
      <c r="AQ111" s="230">
        <f>'Erwachsene-DOSB 2020'!AF54*$BC$69</f>
        <v>30.24</v>
      </c>
      <c r="AR111" s="228">
        <f>'Erwachsene-DOSB 2020'!AG54*$BC$69</f>
        <v>27.159999999999997</v>
      </c>
      <c r="AS111" s="229">
        <f>'Erwachsene-DOSB 2020'!AH54*$BC$69</f>
        <v>24.64</v>
      </c>
      <c r="AT111" s="230">
        <f>'Erwachsene-DOSB 2020'!AI54*$BC$69</f>
        <v>31.359999999999996</v>
      </c>
      <c r="AU111" s="228">
        <f>'Erwachsene-DOSB 2020'!AJ54*$BC$69</f>
        <v>28.559999999999995</v>
      </c>
      <c r="AV111" s="229">
        <f>'Erwachsene-DOSB 2020'!AK54*$BC$69</f>
        <v>25.479999999999997</v>
      </c>
      <c r="AW111" s="230">
        <f>'Erwachsene-DOSB 2020'!AL54*$BC$69</f>
        <v>32.76</v>
      </c>
      <c r="AX111" s="228">
        <f>'Erwachsene-DOSB 2020'!AM54*$BC$69</f>
        <v>29.959999999999997</v>
      </c>
      <c r="AY111" s="229">
        <f>'Erwachsene-DOSB 2020'!AN54*$BC$69</f>
        <v>26.88</v>
      </c>
      <c r="AZ111" s="182"/>
      <c r="BA111" s="188"/>
    </row>
    <row r="112" spans="1:56" ht="18.600000000000001" customHeight="1" x14ac:dyDescent="0.2">
      <c r="A112" s="902"/>
      <c r="B112" s="158"/>
      <c r="C112" s="845"/>
      <c r="D112" s="796"/>
      <c r="E112" s="576" t="s">
        <v>17</v>
      </c>
      <c r="F112" s="27" t="s">
        <v>158</v>
      </c>
      <c r="G112" s="69">
        <f>'Erwachsene-DOSB 2020'!W22*$BC$70</f>
        <v>83.6</v>
      </c>
      <c r="H112" s="228">
        <f>'Erwachsene-DOSB 2020'!X22*$BC$70</f>
        <v>66.5</v>
      </c>
      <c r="I112" s="229">
        <f>'Erwachsene-DOSB 2020'!Y22*$BC$70</f>
        <v>47.5</v>
      </c>
      <c r="J112" s="230">
        <f>'Erwachsene-DOSB 2020'!Z22*$BC$70</f>
        <v>91.199999999999989</v>
      </c>
      <c r="K112" s="228">
        <f>'Erwachsene-DOSB 2020'!AA22*$BC$70</f>
        <v>74.099999999999994</v>
      </c>
      <c r="L112" s="229">
        <f>'Erwachsene-DOSB 2020'!AB22*$BC$70</f>
        <v>53.199999999999996</v>
      </c>
      <c r="M112" s="230">
        <f>'Erwachsene-DOSB 2020'!AC22*$BC$70</f>
        <v>97.85</v>
      </c>
      <c r="N112" s="228">
        <f>'Erwachsene-DOSB 2020'!AD22*$BC$70</f>
        <v>80.75</v>
      </c>
      <c r="O112" s="229">
        <f>'Erwachsene-DOSB 2020'!AE22*$BC$70</f>
        <v>57.949999999999996</v>
      </c>
      <c r="P112" s="230">
        <f>'Erwachsene-DOSB 2020'!AF22*$BC$70</f>
        <v>103.55</v>
      </c>
      <c r="Q112" s="228">
        <f>'Erwachsene-DOSB 2020'!AG22*$BC$70</f>
        <v>84.55</v>
      </c>
      <c r="R112" s="229">
        <f>'Erwachsene-DOSB 2020'!AH22*$BC$70</f>
        <v>61.75</v>
      </c>
      <c r="S112" s="230">
        <f>'Erwachsene-DOSB 2020'!AI22*$BC$70</f>
        <v>107.35</v>
      </c>
      <c r="T112" s="228">
        <f>'Erwachsene-DOSB 2020'!AJ22*$BC$70</f>
        <v>88.35</v>
      </c>
      <c r="U112" s="229">
        <f>'Erwachsene-DOSB 2020'!AK22*$BC$70</f>
        <v>65.55</v>
      </c>
      <c r="V112" s="230">
        <f>'Erwachsene-DOSB 2020'!AL22*$BC$70</f>
        <v>112.1</v>
      </c>
      <c r="W112" s="228">
        <f>'Erwachsene-DOSB 2020'!AM22*$BC$70</f>
        <v>91.199999999999989</v>
      </c>
      <c r="X112" s="229">
        <f>'Erwachsene-DOSB 2020'!AN22*$BC$70</f>
        <v>68.399999999999991</v>
      </c>
      <c r="Y112" s="182"/>
      <c r="Z112" s="188"/>
      <c r="AB112" s="902"/>
      <c r="AC112" s="158"/>
      <c r="AD112" s="845"/>
      <c r="AE112" s="796"/>
      <c r="AF112" s="106" t="s">
        <v>17</v>
      </c>
      <c r="AG112" s="27" t="s">
        <v>158</v>
      </c>
      <c r="AH112" s="69">
        <f>'Erwachsene-DOSB 2020'!W55*$BC$70</f>
        <v>79.8</v>
      </c>
      <c r="AI112" s="228">
        <f>'Erwachsene-DOSB 2020'!X55*$BC$70</f>
        <v>61.75</v>
      </c>
      <c r="AJ112" s="229">
        <f>'Erwachsene-DOSB 2020'!Y55*$BC$70</f>
        <v>38.949999999999996</v>
      </c>
      <c r="AK112" s="230">
        <f>'Erwachsene-DOSB 2020'!Z55*$BC$70</f>
        <v>85.5</v>
      </c>
      <c r="AL112" s="228">
        <f>'Erwachsene-DOSB 2020'!AA55*$BC$70</f>
        <v>66.5</v>
      </c>
      <c r="AM112" s="229">
        <f>'Erwachsene-DOSB 2020'!AB55*$BC$70</f>
        <v>43.699999999999996</v>
      </c>
      <c r="AN112" s="230">
        <f>'Erwachsene-DOSB 2020'!AC55*$BC$70</f>
        <v>93.1</v>
      </c>
      <c r="AO112" s="228">
        <f>'Erwachsene-DOSB 2020'!AD55*$BC$70</f>
        <v>70.3</v>
      </c>
      <c r="AP112" s="229">
        <f>'Erwachsene-DOSB 2020'!AE55*$BC$70</f>
        <v>47.5</v>
      </c>
      <c r="AQ112" s="230">
        <f>'Erwachsene-DOSB 2020'!AF55*$BC$70</f>
        <v>96.899999999999991</v>
      </c>
      <c r="AR112" s="228">
        <f>'Erwachsene-DOSB 2020'!AG55*$BC$70</f>
        <v>74.099999999999994</v>
      </c>
      <c r="AS112" s="229">
        <f>'Erwachsene-DOSB 2020'!AH55*$BC$70</f>
        <v>51.3</v>
      </c>
      <c r="AT112" s="230">
        <f>'Erwachsene-DOSB 2020'!AI55*$BC$70</f>
        <v>99.75</v>
      </c>
      <c r="AU112" s="228">
        <f>'Erwachsene-DOSB 2020'!AJ55*$BC$70</f>
        <v>76.95</v>
      </c>
      <c r="AV112" s="229">
        <f>'Erwachsene-DOSB 2020'!AK55*$BC$70</f>
        <v>54.15</v>
      </c>
      <c r="AW112" s="230">
        <f>'Erwachsene-DOSB 2020'!AL55*$BC$70</f>
        <v>104.5</v>
      </c>
      <c r="AX112" s="228">
        <f>'Erwachsene-DOSB 2020'!AM55*$BC$70</f>
        <v>81.7</v>
      </c>
      <c r="AY112" s="229">
        <f>'Erwachsene-DOSB 2020'!AN55*$BC$70</f>
        <v>58.9</v>
      </c>
      <c r="AZ112" s="182"/>
      <c r="BA112" s="188"/>
    </row>
    <row r="113" spans="1:56" ht="18.600000000000001" customHeight="1" thickBot="1" x14ac:dyDescent="0.25">
      <c r="A113" s="902"/>
      <c r="B113" s="158"/>
      <c r="C113" s="923"/>
      <c r="D113" s="796"/>
      <c r="E113" s="528" t="s">
        <v>21</v>
      </c>
      <c r="F113" s="154" t="s">
        <v>157</v>
      </c>
      <c r="G113" s="248">
        <f>'Erwachsene-DOSB 2020'!W23*$BC$71</f>
        <v>54.9</v>
      </c>
      <c r="H113" s="249">
        <f>'Erwachsene-DOSB 2020'!X23*$BC$71</f>
        <v>48.6</v>
      </c>
      <c r="I113" s="250">
        <f>'Erwachsene-DOSB 2020'!Y23*$BC$71</f>
        <v>41.4</v>
      </c>
      <c r="J113" s="251">
        <f>'Erwachsene-DOSB 2020'!Z23*$BC$71</f>
        <v>57.6</v>
      </c>
      <c r="K113" s="249">
        <f>'Erwachsene-DOSB 2020'!AA23*$BC$71</f>
        <v>50.4</v>
      </c>
      <c r="L113" s="250">
        <f>'Erwachsene-DOSB 2020'!AB23*$BC$71</f>
        <v>42.300000000000004</v>
      </c>
      <c r="M113" s="251">
        <f>'Erwachsene-DOSB 2020'!AC23*$BC$71</f>
        <v>60.300000000000004</v>
      </c>
      <c r="N113" s="249">
        <f>'Erwachsene-DOSB 2020'!AD23*$BC$71</f>
        <v>52.2</v>
      </c>
      <c r="O113" s="250">
        <f>'Erwachsene-DOSB 2020'!AE23*$BC$71</f>
        <v>43.2</v>
      </c>
      <c r="P113" s="251">
        <f>'Erwachsene-DOSB 2020'!AF23*$BC$71</f>
        <v>63</v>
      </c>
      <c r="Q113" s="249">
        <f>'Erwachsene-DOSB 2020'!AG23*$BC$71</f>
        <v>54</v>
      </c>
      <c r="R113" s="250">
        <f>'Erwachsene-DOSB 2020'!AH23*$BC$71</f>
        <v>45</v>
      </c>
      <c r="S113" s="251">
        <f>'Erwachsene-DOSB 2020'!AI23*$BC$71</f>
        <v>64.8</v>
      </c>
      <c r="T113" s="249">
        <f>'Erwachsene-DOSB 2020'!AJ23*$BC$71</f>
        <v>55.800000000000004</v>
      </c>
      <c r="U113" s="250">
        <f>'Erwachsene-DOSB 2020'!AK23*$BC$71</f>
        <v>45.9</v>
      </c>
      <c r="V113" s="251">
        <f>'Erwachsene-DOSB 2020'!AL23*$BC$71</f>
        <v>68.400000000000006</v>
      </c>
      <c r="W113" s="249">
        <f>'Erwachsene-DOSB 2020'!AM23*$BC$71</f>
        <v>57.6</v>
      </c>
      <c r="X113" s="250">
        <f>'Erwachsene-DOSB 2020'!AN23*$BC$71</f>
        <v>47.7</v>
      </c>
      <c r="Y113" s="186"/>
      <c r="Z113" s="187"/>
      <c r="AB113" s="902"/>
      <c r="AC113" s="158"/>
      <c r="AD113" s="923"/>
      <c r="AE113" s="796"/>
      <c r="AF113" s="140" t="s">
        <v>21</v>
      </c>
      <c r="AG113" s="154" t="s">
        <v>157</v>
      </c>
      <c r="AH113" s="248">
        <f>'Erwachsene-DOSB 2020'!W56*$BC$71</f>
        <v>51.300000000000004</v>
      </c>
      <c r="AI113" s="249">
        <f>'Erwachsene-DOSB 2020'!X56*$BC$71</f>
        <v>41.4</v>
      </c>
      <c r="AJ113" s="250">
        <f>'Erwachsene-DOSB 2020'!Y56*$BC$71</f>
        <v>30.6</v>
      </c>
      <c r="AK113" s="251">
        <f>'Erwachsene-DOSB 2020'!Z56*$BC$71</f>
        <v>54</v>
      </c>
      <c r="AL113" s="249">
        <f>'Erwachsene-DOSB 2020'!AA56*$BC$71</f>
        <v>43.2</v>
      </c>
      <c r="AM113" s="250">
        <f>'Erwachsene-DOSB 2020'!AB56*$BC$71</f>
        <v>32.4</v>
      </c>
      <c r="AN113" s="251">
        <f>'Erwachsene-DOSB 2020'!AC56*$BC$71</f>
        <v>57.6</v>
      </c>
      <c r="AO113" s="249">
        <f>'Erwachsene-DOSB 2020'!AD56*$BC$71</f>
        <v>45</v>
      </c>
      <c r="AP113" s="250">
        <f>'Erwachsene-DOSB 2020'!AE56*$BC$71</f>
        <v>33.300000000000004</v>
      </c>
      <c r="AQ113" s="251">
        <f>'Erwachsene-DOSB 2020'!AF56*$BC$71</f>
        <v>60.300000000000004</v>
      </c>
      <c r="AR113" s="249">
        <f>'Erwachsene-DOSB 2020'!AG56*$BC$71</f>
        <v>46.800000000000004</v>
      </c>
      <c r="AS113" s="250">
        <f>'Erwachsene-DOSB 2020'!AH56*$BC$71</f>
        <v>34.200000000000003</v>
      </c>
      <c r="AT113" s="251">
        <f>'Erwachsene-DOSB 2020'!AI56*$BC$71</f>
        <v>63</v>
      </c>
      <c r="AU113" s="249">
        <f>'Erwachsene-DOSB 2020'!AJ56*$BC$71</f>
        <v>48.6</v>
      </c>
      <c r="AV113" s="250">
        <f>'Erwachsene-DOSB 2020'!AK56*$BC$71</f>
        <v>35.1</v>
      </c>
      <c r="AW113" s="251">
        <f>'Erwachsene-DOSB 2020'!AL56*$BC$71</f>
        <v>64.8</v>
      </c>
      <c r="AX113" s="249">
        <f>'Erwachsene-DOSB 2020'!AM56*$BC$71</f>
        <v>51.300000000000004</v>
      </c>
      <c r="AY113" s="250">
        <f>'Erwachsene-DOSB 2020'!AN56*$BC$71</f>
        <v>36</v>
      </c>
      <c r="AZ113" s="186"/>
      <c r="BA113" s="187"/>
    </row>
    <row r="114" spans="1:56" ht="18.600000000000001" customHeight="1" thickBot="1" x14ac:dyDescent="0.25">
      <c r="A114" s="902"/>
      <c r="B114" s="158"/>
      <c r="C114" s="1049">
        <v>4</v>
      </c>
      <c r="D114" s="795" t="s">
        <v>67</v>
      </c>
      <c r="E114" s="604" t="s">
        <v>16</v>
      </c>
      <c r="F114" s="566" t="s">
        <v>163</v>
      </c>
      <c r="G114" s="6">
        <f>'Erwachsene-DOSB 2020'!W27*$BC$72</f>
        <v>1.1199999999999999</v>
      </c>
      <c r="H114" s="7">
        <f>'Erwachsene-DOSB 2020'!X27*$BC$72</f>
        <v>1.2800000000000002</v>
      </c>
      <c r="I114" s="9">
        <f>'Erwachsene-DOSB 2020'!Y27*$BC$72</f>
        <v>1.4000000000000001</v>
      </c>
      <c r="J114" s="56">
        <f>'Erwachsene-DOSB 2020'!Z27*$BC$72</f>
        <v>1.04</v>
      </c>
      <c r="K114" s="7">
        <f>'Erwachsene-DOSB 2020'!AA27*$BC$72</f>
        <v>1.2000000000000002</v>
      </c>
      <c r="L114" s="9">
        <f>'Erwachsene-DOSB 2020'!AB27*$BC$72</f>
        <v>1.36</v>
      </c>
      <c r="M114" s="56">
        <f>'Erwachsene-DOSB 2020'!AC27*$BC$72</f>
        <v>1</v>
      </c>
      <c r="N114" s="7">
        <f>'Erwachsene-DOSB 2020'!AD27*$BC$72</f>
        <v>1.1599999999999999</v>
      </c>
      <c r="O114" s="9">
        <f>'Erwachsene-DOSB 2020'!AE27*$BC$72</f>
        <v>1.32</v>
      </c>
      <c r="P114" s="56">
        <f>'Erwachsene-DOSB 2020'!AF27*$BC$72</f>
        <v>0.96</v>
      </c>
      <c r="Q114" s="7">
        <f>'Erwachsene-DOSB 2020'!AG27*$BC$72</f>
        <v>1.1199999999999999</v>
      </c>
      <c r="R114" s="9">
        <f>'Erwachsene-DOSB 2020'!AH27*$BC$72</f>
        <v>1.2800000000000002</v>
      </c>
      <c r="S114" s="56">
        <f>'Erwachsene-DOSB 2020'!AI27*$BC$72</f>
        <v>0.91999999999999993</v>
      </c>
      <c r="T114" s="7">
        <f>'Erwachsene-DOSB 2020'!AJ27*$BC$72</f>
        <v>1.08</v>
      </c>
      <c r="U114" s="9">
        <f>'Erwachsene-DOSB 2020'!AK27*$BC$72</f>
        <v>1.2400000000000002</v>
      </c>
      <c r="V114" s="56">
        <f>'Erwachsene-DOSB 2020'!AL27*$BC$72</f>
        <v>0.84000000000000008</v>
      </c>
      <c r="W114" s="7">
        <f>'Erwachsene-DOSB 2020'!AM27*$BC$72</f>
        <v>1</v>
      </c>
      <c r="X114" s="9">
        <f>'Erwachsene-DOSB 2020'!AN27*$BC$72</f>
        <v>1.1599999999999999</v>
      </c>
      <c r="Y114" s="182"/>
      <c r="Z114" s="188"/>
      <c r="AB114" s="902"/>
      <c r="AC114" s="158"/>
      <c r="AD114" s="1049">
        <v>4</v>
      </c>
      <c r="AE114" s="795" t="s">
        <v>67</v>
      </c>
      <c r="AF114" s="601" t="s">
        <v>16</v>
      </c>
      <c r="AG114" s="566" t="s">
        <v>163</v>
      </c>
      <c r="AH114" s="6">
        <f>'Erwachsene-DOSB 2020'!W60*$BC$72</f>
        <v>1.4800000000000002</v>
      </c>
      <c r="AI114" s="7">
        <f>'Erwachsene-DOSB 2020'!X60*$BC$72</f>
        <v>1.64</v>
      </c>
      <c r="AJ114" s="9">
        <f>'Erwachsene-DOSB 2020'!Y60*$BC$72</f>
        <v>1.8</v>
      </c>
      <c r="AK114" s="56">
        <f>'Erwachsene-DOSB 2020'!Z60*$BC$72</f>
        <v>1.4400000000000002</v>
      </c>
      <c r="AL114" s="7">
        <f>'Erwachsene-DOSB 2020'!AA60*$BC$72</f>
        <v>1.6</v>
      </c>
      <c r="AM114" s="9">
        <f>'Erwachsene-DOSB 2020'!AB60*$BC$72</f>
        <v>1.7600000000000002</v>
      </c>
      <c r="AN114" s="56">
        <f>'Erwachsene-DOSB 2020'!AC60*$BC$72</f>
        <v>1.36</v>
      </c>
      <c r="AO114" s="7">
        <f>'Erwachsene-DOSB 2020'!AD60*$BC$72</f>
        <v>1.52</v>
      </c>
      <c r="AP114" s="9">
        <f>'Erwachsene-DOSB 2020'!AE60*$BC$72</f>
        <v>1.6800000000000002</v>
      </c>
      <c r="AQ114" s="56">
        <f>'Erwachsene-DOSB 2020'!AF60*$BC$72</f>
        <v>1.2800000000000002</v>
      </c>
      <c r="AR114" s="7">
        <f>'Erwachsene-DOSB 2020'!AG60*$BC$72</f>
        <v>1.4400000000000002</v>
      </c>
      <c r="AS114" s="9">
        <f>'Erwachsene-DOSB 2020'!AH60*$BC$72</f>
        <v>1.6</v>
      </c>
      <c r="AT114" s="56">
        <f>'Erwachsene-DOSB 2020'!AI60*$BC$72</f>
        <v>1.1599999999999999</v>
      </c>
      <c r="AU114" s="7">
        <f>'Erwachsene-DOSB 2020'!AJ60*$BC$72</f>
        <v>1.32</v>
      </c>
      <c r="AV114" s="9">
        <f>'Erwachsene-DOSB 2020'!AK60*$BC$72</f>
        <v>1.4800000000000002</v>
      </c>
      <c r="AW114" s="56">
        <f>'Erwachsene-DOSB 2020'!AL60*$BC$72</f>
        <v>1.08</v>
      </c>
      <c r="AX114" s="7">
        <f>'Erwachsene-DOSB 2020'!AM60*$BC$72</f>
        <v>1.2400000000000002</v>
      </c>
      <c r="AY114" s="742">
        <f>'Erwachsene-DOSB 2020'!AN60*$BC$72</f>
        <v>1.4000000000000001</v>
      </c>
      <c r="AZ114" s="182"/>
      <c r="BA114" s="188"/>
    </row>
    <row r="115" spans="1:56" ht="22.5" customHeight="1" x14ac:dyDescent="0.2">
      <c r="A115" s="902"/>
      <c r="B115" s="158"/>
      <c r="C115" s="1050"/>
      <c r="D115" s="796"/>
      <c r="E115" s="1054" t="s">
        <v>17</v>
      </c>
      <c r="F115" s="800" t="s">
        <v>159</v>
      </c>
      <c r="G115" s="995" t="s">
        <v>425</v>
      </c>
      <c r="H115" s="889"/>
      <c r="I115" s="889"/>
      <c r="J115" s="889"/>
      <c r="K115" s="889"/>
      <c r="L115" s="889"/>
      <c r="M115" s="889"/>
      <c r="N115" s="889"/>
      <c r="O115" s="889"/>
      <c r="P115" s="889"/>
      <c r="Q115" s="889"/>
      <c r="R115" s="889"/>
      <c r="S115" s="889"/>
      <c r="T115" s="889"/>
      <c r="U115" s="890"/>
      <c r="V115" s="889" t="s">
        <v>424</v>
      </c>
      <c r="W115" s="889"/>
      <c r="X115" s="890"/>
      <c r="Y115" s="180"/>
      <c r="Z115" s="181"/>
      <c r="AB115" s="902"/>
      <c r="AC115" s="158"/>
      <c r="AD115" s="1050"/>
      <c r="AE115" s="796"/>
      <c r="AF115" s="1054" t="s">
        <v>17</v>
      </c>
      <c r="AG115" s="800" t="s">
        <v>159</v>
      </c>
      <c r="AH115" s="995" t="s">
        <v>425</v>
      </c>
      <c r="AI115" s="889"/>
      <c r="AJ115" s="889"/>
      <c r="AK115" s="889"/>
      <c r="AL115" s="889"/>
      <c r="AM115" s="889"/>
      <c r="AN115" s="889"/>
      <c r="AO115" s="889"/>
      <c r="AP115" s="889"/>
      <c r="AQ115" s="889"/>
      <c r="AR115" s="889"/>
      <c r="AS115" s="889"/>
      <c r="AT115" s="889"/>
      <c r="AU115" s="889"/>
      <c r="AV115" s="890"/>
      <c r="AW115" s="889" t="s">
        <v>424</v>
      </c>
      <c r="AX115" s="889"/>
      <c r="AY115" s="890"/>
      <c r="AZ115" s="180"/>
      <c r="BA115" s="181"/>
    </row>
    <row r="116" spans="1:56" ht="22.5" customHeight="1" x14ac:dyDescent="0.2">
      <c r="A116" s="902"/>
      <c r="B116" s="158"/>
      <c r="C116" s="1050"/>
      <c r="D116" s="796"/>
      <c r="E116" s="970"/>
      <c r="F116" s="794"/>
      <c r="G116" s="42">
        <v>10</v>
      </c>
      <c r="H116" s="43">
        <v>15</v>
      </c>
      <c r="I116" s="135">
        <v>20</v>
      </c>
      <c r="J116" s="42">
        <v>10</v>
      </c>
      <c r="K116" s="43">
        <v>15</v>
      </c>
      <c r="L116" s="135">
        <v>20</v>
      </c>
      <c r="M116" s="42">
        <v>10</v>
      </c>
      <c r="N116" s="43">
        <v>15</v>
      </c>
      <c r="O116" s="135">
        <v>20</v>
      </c>
      <c r="P116" s="42">
        <v>10</v>
      </c>
      <c r="Q116" s="43">
        <v>15</v>
      </c>
      <c r="R116" s="135">
        <v>20</v>
      </c>
      <c r="S116" s="42">
        <v>10</v>
      </c>
      <c r="T116" s="43">
        <v>15</v>
      </c>
      <c r="U116" s="135">
        <v>20</v>
      </c>
      <c r="V116" s="42">
        <v>10</v>
      </c>
      <c r="W116" s="43">
        <v>15</v>
      </c>
      <c r="X116" s="135">
        <v>20</v>
      </c>
      <c r="Y116" s="182"/>
      <c r="Z116" s="188"/>
      <c r="AB116" s="902"/>
      <c r="AC116" s="158"/>
      <c r="AD116" s="1050"/>
      <c r="AE116" s="796"/>
      <c r="AF116" s="970"/>
      <c r="AG116" s="794"/>
      <c r="AH116" s="42">
        <v>10</v>
      </c>
      <c r="AI116" s="43">
        <v>15</v>
      </c>
      <c r="AJ116" s="135">
        <v>20</v>
      </c>
      <c r="AK116" s="42">
        <v>10</v>
      </c>
      <c r="AL116" s="43">
        <v>15</v>
      </c>
      <c r="AM116" s="135">
        <v>20</v>
      </c>
      <c r="AN116" s="42">
        <v>10</v>
      </c>
      <c r="AO116" s="43">
        <v>15</v>
      </c>
      <c r="AP116" s="135">
        <v>20</v>
      </c>
      <c r="AQ116" s="42">
        <v>10</v>
      </c>
      <c r="AR116" s="43">
        <v>15</v>
      </c>
      <c r="AS116" s="135">
        <v>20</v>
      </c>
      <c r="AT116" s="42">
        <v>10</v>
      </c>
      <c r="AU116" s="43">
        <v>15</v>
      </c>
      <c r="AV116" s="135">
        <v>20</v>
      </c>
      <c r="AW116" s="42">
        <v>10</v>
      </c>
      <c r="AX116" s="43">
        <v>15</v>
      </c>
      <c r="AY116" s="135">
        <v>20</v>
      </c>
      <c r="AZ116" s="182"/>
      <c r="BA116" s="188"/>
    </row>
    <row r="117" spans="1:56" ht="17.100000000000001" customHeight="1" thickBot="1" x14ac:dyDescent="0.25">
      <c r="A117" s="902"/>
      <c r="B117" s="158"/>
      <c r="C117" s="1051"/>
      <c r="D117" s="951"/>
      <c r="E117" s="567" t="s">
        <v>21</v>
      </c>
      <c r="F117" s="16" t="s">
        <v>432</v>
      </c>
      <c r="G117" s="563" t="s">
        <v>433</v>
      </c>
      <c r="H117" s="199" t="s">
        <v>434</v>
      </c>
      <c r="I117" s="200" t="s">
        <v>435</v>
      </c>
      <c r="J117" s="563" t="s">
        <v>433</v>
      </c>
      <c r="K117" s="199" t="s">
        <v>434</v>
      </c>
      <c r="L117" s="200" t="s">
        <v>435</v>
      </c>
      <c r="M117" s="563" t="s">
        <v>433</v>
      </c>
      <c r="N117" s="199" t="s">
        <v>434</v>
      </c>
      <c r="O117" s="200" t="s">
        <v>435</v>
      </c>
      <c r="P117" s="563" t="s">
        <v>433</v>
      </c>
      <c r="Q117" s="199" t="s">
        <v>434</v>
      </c>
      <c r="R117" s="200" t="s">
        <v>435</v>
      </c>
      <c r="S117" s="563" t="s">
        <v>433</v>
      </c>
      <c r="T117" s="199" t="s">
        <v>434</v>
      </c>
      <c r="U117" s="200" t="s">
        <v>435</v>
      </c>
      <c r="V117" s="563" t="s">
        <v>433</v>
      </c>
      <c r="W117" s="199" t="s">
        <v>434</v>
      </c>
      <c r="X117" s="200" t="s">
        <v>435</v>
      </c>
      <c r="Y117" s="182"/>
      <c r="Z117" s="188"/>
      <c r="AB117" s="902"/>
      <c r="AC117" s="158"/>
      <c r="AD117" s="1051"/>
      <c r="AE117" s="951"/>
      <c r="AF117" s="567" t="s">
        <v>21</v>
      </c>
      <c r="AG117" s="16" t="s">
        <v>432</v>
      </c>
      <c r="AH117" s="563" t="s">
        <v>433</v>
      </c>
      <c r="AI117" s="199" t="s">
        <v>434</v>
      </c>
      <c r="AJ117" s="200" t="s">
        <v>435</v>
      </c>
      <c r="AK117" s="563" t="s">
        <v>433</v>
      </c>
      <c r="AL117" s="199" t="s">
        <v>434</v>
      </c>
      <c r="AM117" s="200" t="s">
        <v>435</v>
      </c>
      <c r="AN117" s="563" t="s">
        <v>433</v>
      </c>
      <c r="AO117" s="199" t="s">
        <v>434</v>
      </c>
      <c r="AP117" s="200" t="s">
        <v>435</v>
      </c>
      <c r="AQ117" s="563" t="s">
        <v>433</v>
      </c>
      <c r="AR117" s="199" t="s">
        <v>434</v>
      </c>
      <c r="AS117" s="200" t="s">
        <v>435</v>
      </c>
      <c r="AT117" s="563" t="s">
        <v>433</v>
      </c>
      <c r="AU117" s="199" t="s">
        <v>434</v>
      </c>
      <c r="AV117" s="200" t="s">
        <v>435</v>
      </c>
      <c r="AW117" s="563" t="s">
        <v>433</v>
      </c>
      <c r="AX117" s="199" t="s">
        <v>434</v>
      </c>
      <c r="AY117" s="200" t="s">
        <v>435</v>
      </c>
      <c r="AZ117" s="182"/>
      <c r="BA117" s="188"/>
      <c r="BD117" s="148"/>
    </row>
    <row r="118" spans="1:56" ht="18.75" thickBot="1" x14ac:dyDescent="0.3">
      <c r="A118" s="853" t="s">
        <v>495</v>
      </c>
      <c r="B118" s="158"/>
      <c r="C118" s="905" t="s">
        <v>51</v>
      </c>
      <c r="D118" s="906"/>
      <c r="E118" s="907"/>
      <c r="F118" s="907"/>
      <c r="G118" s="907" t="s">
        <v>616</v>
      </c>
      <c r="H118" s="907"/>
      <c r="I118" s="907"/>
      <c r="J118" s="907"/>
      <c r="K118" s="907"/>
      <c r="L118" s="907"/>
      <c r="M118" s="907"/>
      <c r="N118" s="907"/>
      <c r="O118" s="907"/>
      <c r="P118" s="907"/>
      <c r="Q118" s="907"/>
      <c r="R118" s="1041" t="s">
        <v>52</v>
      </c>
      <c r="S118" s="1041"/>
      <c r="T118" s="1041"/>
      <c r="U118" s="1041"/>
      <c r="V118" s="1041"/>
      <c r="W118" s="1041"/>
      <c r="X118" s="1041"/>
      <c r="Y118" s="802" t="s">
        <v>53</v>
      </c>
      <c r="Z118" s="803"/>
      <c r="AB118" s="853" t="s">
        <v>495</v>
      </c>
      <c r="AC118" s="158"/>
      <c r="AD118" s="905" t="s">
        <v>51</v>
      </c>
      <c r="AE118" s="906"/>
      <c r="AF118" s="907"/>
      <c r="AG118" s="907"/>
      <c r="AH118" s="907" t="s">
        <v>616</v>
      </c>
      <c r="AI118" s="907"/>
      <c r="AJ118" s="907"/>
      <c r="AK118" s="907"/>
      <c r="AL118" s="907"/>
      <c r="AM118" s="907"/>
      <c r="AN118" s="907"/>
      <c r="AO118" s="907"/>
      <c r="AP118" s="907"/>
      <c r="AQ118" s="907"/>
      <c r="AR118" s="907"/>
      <c r="AS118" s="1041" t="s">
        <v>52</v>
      </c>
      <c r="AT118" s="1041"/>
      <c r="AU118" s="1041"/>
      <c r="AV118" s="1041"/>
      <c r="AW118" s="1041"/>
      <c r="AX118" s="1041"/>
      <c r="AY118" s="1041"/>
      <c r="AZ118" s="802" t="s">
        <v>53</v>
      </c>
      <c r="BA118" s="803"/>
    </row>
    <row r="119" spans="1:56" ht="13.5" thickBot="1" x14ac:dyDescent="0.25">
      <c r="A119" s="853"/>
      <c r="B119" s="158"/>
      <c r="C119" s="914" t="s">
        <v>585</v>
      </c>
      <c r="D119" s="915"/>
      <c r="E119" s="915"/>
      <c r="F119" s="915"/>
      <c r="G119" s="915"/>
      <c r="H119" s="915"/>
      <c r="I119" s="916"/>
      <c r="J119" s="1032" t="s">
        <v>68</v>
      </c>
      <c r="K119" s="1033"/>
      <c r="L119" s="1033"/>
      <c r="M119" s="1033"/>
      <c r="N119" s="1033"/>
      <c r="O119" s="1033"/>
      <c r="P119" s="1033"/>
      <c r="Q119" s="1034"/>
      <c r="R119" s="1035" t="s">
        <v>69</v>
      </c>
      <c r="S119" s="1036"/>
      <c r="T119" s="1036"/>
      <c r="U119" s="1036"/>
      <c r="V119" s="1036"/>
      <c r="W119" s="1036"/>
      <c r="X119" s="1037"/>
      <c r="Y119" s="75" t="s">
        <v>70</v>
      </c>
      <c r="Z119" s="76"/>
      <c r="AB119" s="853"/>
      <c r="AC119" s="158"/>
      <c r="AD119" s="914" t="s">
        <v>585</v>
      </c>
      <c r="AE119" s="915"/>
      <c r="AF119" s="915"/>
      <c r="AG119" s="915"/>
      <c r="AH119" s="915"/>
      <c r="AI119" s="915"/>
      <c r="AJ119" s="916"/>
      <c r="AK119" s="1032" t="s">
        <v>68</v>
      </c>
      <c r="AL119" s="1033"/>
      <c r="AM119" s="1033"/>
      <c r="AN119" s="1033"/>
      <c r="AO119" s="1033"/>
      <c r="AP119" s="1033"/>
      <c r="AQ119" s="1033"/>
      <c r="AR119" s="1034"/>
      <c r="AS119" s="1035" t="s">
        <v>69</v>
      </c>
      <c r="AT119" s="1036"/>
      <c r="AU119" s="1036"/>
      <c r="AV119" s="1036"/>
      <c r="AW119" s="1036"/>
      <c r="AX119" s="1036"/>
      <c r="AY119" s="1037"/>
      <c r="AZ119" s="75" t="s">
        <v>70</v>
      </c>
      <c r="BA119" s="76"/>
    </row>
    <row r="120" spans="1:56" ht="15" customHeight="1" thickBot="1" x14ac:dyDescent="0.3">
      <c r="A120" s="853"/>
      <c r="B120" s="533"/>
      <c r="C120" s="909" t="s">
        <v>71</v>
      </c>
      <c r="D120" s="910"/>
      <c r="E120" s="910"/>
      <c r="F120" s="910"/>
      <c r="G120" s="910"/>
      <c r="H120" s="910"/>
      <c r="I120" s="534"/>
      <c r="J120" s="1038"/>
      <c r="K120" s="1039"/>
      <c r="L120" s="1039"/>
      <c r="M120" s="1039"/>
      <c r="N120" s="1039"/>
      <c r="O120" s="1039"/>
      <c r="P120" s="1039"/>
      <c r="Q120" s="1040"/>
      <c r="R120" s="1009" t="s">
        <v>72</v>
      </c>
      <c r="S120" s="1010"/>
      <c r="T120" s="1011"/>
      <c r="U120" s="1011"/>
      <c r="V120" s="1011"/>
      <c r="W120" s="1011"/>
      <c r="X120" s="1012"/>
      <c r="Y120" s="75" t="s">
        <v>73</v>
      </c>
      <c r="Z120" s="78" t="s">
        <v>54</v>
      </c>
      <c r="AB120" s="853"/>
      <c r="AC120" s="533"/>
      <c r="AD120" s="909" t="s">
        <v>71</v>
      </c>
      <c r="AE120" s="910"/>
      <c r="AF120" s="910"/>
      <c r="AG120" s="910"/>
      <c r="AH120" s="910"/>
      <c r="AI120" s="910"/>
      <c r="AJ120" s="534"/>
      <c r="AK120" s="1038"/>
      <c r="AL120" s="1039"/>
      <c r="AM120" s="1039"/>
      <c r="AN120" s="1039"/>
      <c r="AO120" s="1039"/>
      <c r="AP120" s="1039"/>
      <c r="AQ120" s="1039"/>
      <c r="AR120" s="1040"/>
      <c r="AS120" s="1009" t="s">
        <v>72</v>
      </c>
      <c r="AT120" s="1010"/>
      <c r="AU120" s="1011"/>
      <c r="AV120" s="1011"/>
      <c r="AW120" s="1011"/>
      <c r="AX120" s="1011"/>
      <c r="AY120" s="1012"/>
      <c r="AZ120" s="75" t="s">
        <v>73</v>
      </c>
      <c r="BA120" s="78" t="s">
        <v>54</v>
      </c>
    </row>
    <row r="121" spans="1:56" ht="13.5" thickBot="1" x14ac:dyDescent="0.25">
      <c r="A121" s="853"/>
      <c r="B121" s="158"/>
      <c r="C121" s="909" t="s">
        <v>74</v>
      </c>
      <c r="D121" s="910"/>
      <c r="E121" s="910"/>
      <c r="F121" s="910"/>
      <c r="G121" s="910"/>
      <c r="H121" s="910"/>
      <c r="I121" s="534"/>
      <c r="J121" s="1042"/>
      <c r="K121" s="1043"/>
      <c r="L121" s="1043"/>
      <c r="M121" s="1043"/>
      <c r="N121" s="1043"/>
      <c r="O121" s="1043"/>
      <c r="P121" s="1043"/>
      <c r="Q121" s="1044"/>
      <c r="R121" s="1009" t="s">
        <v>75</v>
      </c>
      <c r="S121" s="1010"/>
      <c r="T121" s="1011"/>
      <c r="U121" s="1011"/>
      <c r="V121" s="1011"/>
      <c r="W121" s="1011"/>
      <c r="X121" s="1012"/>
      <c r="Y121" s="75" t="s">
        <v>76</v>
      </c>
      <c r="Z121" s="76"/>
      <c r="AB121" s="853"/>
      <c r="AC121" s="158"/>
      <c r="AD121" s="909" t="s">
        <v>74</v>
      </c>
      <c r="AE121" s="910"/>
      <c r="AF121" s="910"/>
      <c r="AG121" s="910"/>
      <c r="AH121" s="910"/>
      <c r="AI121" s="910"/>
      <c r="AJ121" s="534"/>
      <c r="AK121" s="1042"/>
      <c r="AL121" s="1043"/>
      <c r="AM121" s="1043"/>
      <c r="AN121" s="1043"/>
      <c r="AO121" s="1043"/>
      <c r="AP121" s="1043"/>
      <c r="AQ121" s="1043"/>
      <c r="AR121" s="1044"/>
      <c r="AS121" s="1009" t="s">
        <v>75</v>
      </c>
      <c r="AT121" s="1010"/>
      <c r="AU121" s="1011"/>
      <c r="AV121" s="1011"/>
      <c r="AW121" s="1011"/>
      <c r="AX121" s="1011"/>
      <c r="AY121" s="1012"/>
      <c r="AZ121" s="75" t="s">
        <v>76</v>
      </c>
      <c r="BA121" s="76"/>
    </row>
    <row r="122" spans="1:56" ht="13.5" thickBot="1" x14ac:dyDescent="0.25">
      <c r="A122" s="853"/>
      <c r="B122" s="158"/>
      <c r="C122" s="909" t="s">
        <v>518</v>
      </c>
      <c r="D122" s="910"/>
      <c r="E122" s="910"/>
      <c r="F122" s="910"/>
      <c r="G122" s="910"/>
      <c r="H122" s="910"/>
      <c r="I122" s="534"/>
      <c r="J122" s="1045"/>
      <c r="K122" s="1021"/>
      <c r="L122" s="1021"/>
      <c r="M122" s="1021"/>
      <c r="N122" s="1021"/>
      <c r="O122" s="1021"/>
      <c r="P122" s="1021"/>
      <c r="Q122" s="1046"/>
      <c r="R122" s="1009" t="s">
        <v>77</v>
      </c>
      <c r="S122" s="1010"/>
      <c r="T122" s="1011"/>
      <c r="U122" s="1011"/>
      <c r="V122" s="1011"/>
      <c r="W122" s="1011"/>
      <c r="X122" s="1012"/>
      <c r="Y122" s="75" t="s">
        <v>78</v>
      </c>
      <c r="Z122" s="76"/>
      <c r="AB122" s="853"/>
      <c r="AC122" s="158"/>
      <c r="AD122" s="909" t="s">
        <v>518</v>
      </c>
      <c r="AE122" s="910"/>
      <c r="AF122" s="910"/>
      <c r="AG122" s="910"/>
      <c r="AH122" s="910"/>
      <c r="AI122" s="910"/>
      <c r="AJ122" s="534"/>
      <c r="AK122" s="1045"/>
      <c r="AL122" s="1021"/>
      <c r="AM122" s="1021"/>
      <c r="AN122" s="1021"/>
      <c r="AO122" s="1021"/>
      <c r="AP122" s="1021"/>
      <c r="AQ122" s="1021"/>
      <c r="AR122" s="1046"/>
      <c r="AS122" s="1009" t="s">
        <v>77</v>
      </c>
      <c r="AT122" s="1010"/>
      <c r="AU122" s="1011"/>
      <c r="AV122" s="1011"/>
      <c r="AW122" s="1011"/>
      <c r="AX122" s="1011"/>
      <c r="AY122" s="1012"/>
      <c r="AZ122" s="75" t="s">
        <v>78</v>
      </c>
      <c r="BA122" s="76"/>
    </row>
    <row r="123" spans="1:56" ht="13.5" thickBot="1" x14ac:dyDescent="0.25">
      <c r="A123" s="853"/>
      <c r="B123" s="158"/>
      <c r="C123" s="939" t="s">
        <v>586</v>
      </c>
      <c r="D123" s="910"/>
      <c r="E123" s="910"/>
      <c r="F123" s="910"/>
      <c r="G123" s="910"/>
      <c r="H123" s="910"/>
      <c r="I123" s="534"/>
      <c r="J123" s="80"/>
      <c r="K123" s="80"/>
      <c r="L123" s="80"/>
      <c r="M123" s="80"/>
      <c r="N123" s="80"/>
      <c r="O123" s="80"/>
      <c r="P123" s="80"/>
      <c r="Q123" s="80"/>
      <c r="R123" s="1013" t="s">
        <v>79</v>
      </c>
      <c r="S123" s="1014"/>
      <c r="T123" s="1047"/>
      <c r="U123" s="1047"/>
      <c r="V123" s="1047"/>
      <c r="W123" s="1047"/>
      <c r="X123" s="1048"/>
      <c r="Y123" s="81"/>
      <c r="Z123" s="83"/>
      <c r="AB123" s="853"/>
      <c r="AC123" s="158"/>
      <c r="AD123" s="909" t="s">
        <v>586</v>
      </c>
      <c r="AE123" s="910"/>
      <c r="AF123" s="910"/>
      <c r="AG123" s="910"/>
      <c r="AH123" s="910"/>
      <c r="AI123" s="910"/>
      <c r="AJ123" s="534"/>
      <c r="AK123" s="80"/>
      <c r="AL123" s="80"/>
      <c r="AM123" s="80"/>
      <c r="AN123" s="80"/>
      <c r="AO123" s="80"/>
      <c r="AP123" s="80"/>
      <c r="AQ123" s="80"/>
      <c r="AR123" s="80"/>
      <c r="AS123" s="1013" t="s">
        <v>79</v>
      </c>
      <c r="AT123" s="1014"/>
      <c r="AU123" s="1047"/>
      <c r="AV123" s="1047"/>
      <c r="AW123" s="1047"/>
      <c r="AX123" s="1047"/>
      <c r="AY123" s="1048"/>
      <c r="AZ123" s="81"/>
      <c r="BA123" s="83"/>
    </row>
    <row r="124" spans="1:56" ht="15" customHeight="1" x14ac:dyDescent="0.2">
      <c r="A124" s="904">
        <f>A82+1</f>
        <v>86</v>
      </c>
      <c r="B124" s="158"/>
      <c r="C124" s="1065" t="s">
        <v>587</v>
      </c>
      <c r="D124" s="1066"/>
      <c r="E124" s="1066"/>
      <c r="F124" s="1066"/>
      <c r="G124" s="1066"/>
      <c r="H124" s="1067"/>
      <c r="I124" s="534"/>
      <c r="U124" s="379"/>
      <c r="W124" s="781" t="s">
        <v>670</v>
      </c>
      <c r="X124" s="781"/>
      <c r="Y124" s="781"/>
      <c r="Z124" s="781"/>
      <c r="AB124" s="904">
        <f>AB82+1</f>
        <v>89</v>
      </c>
      <c r="AC124" s="158"/>
      <c r="AD124" s="939" t="s">
        <v>587</v>
      </c>
      <c r="AE124" s="910"/>
      <c r="AF124" s="910"/>
      <c r="AG124" s="910"/>
      <c r="AH124" s="910"/>
      <c r="AI124" s="910"/>
      <c r="AJ124" s="534"/>
      <c r="AV124" s="379"/>
      <c r="AX124" s="781" t="s">
        <v>671</v>
      </c>
      <c r="AY124" s="781"/>
      <c r="AZ124" s="781"/>
      <c r="BA124" s="781"/>
    </row>
    <row r="125" spans="1:56" ht="13.5" customHeight="1" thickBot="1" x14ac:dyDescent="0.25">
      <c r="A125" s="904"/>
      <c r="B125" s="158"/>
      <c r="C125" s="1015" t="s">
        <v>80</v>
      </c>
      <c r="D125" s="1016"/>
      <c r="E125" s="1016"/>
      <c r="F125" s="1016"/>
      <c r="G125" s="1016"/>
      <c r="H125" s="1016"/>
      <c r="I125" s="1017"/>
      <c r="W125" s="781"/>
      <c r="X125" s="781"/>
      <c r="Y125" s="781"/>
      <c r="Z125" s="781"/>
      <c r="AB125" s="904"/>
      <c r="AC125" s="158"/>
      <c r="AD125" s="1015" t="s">
        <v>80</v>
      </c>
      <c r="AE125" s="1016"/>
      <c r="AF125" s="1016"/>
      <c r="AG125" s="1016"/>
      <c r="AH125" s="1016"/>
      <c r="AI125" s="1016"/>
      <c r="AJ125" s="1017"/>
      <c r="AX125" s="781"/>
      <c r="AY125" s="781"/>
      <c r="AZ125" s="781"/>
      <c r="BA125" s="781"/>
    </row>
    <row r="127" spans="1:56" ht="13.5" thickBot="1" x14ac:dyDescent="0.25"/>
    <row r="128" spans="1:56" ht="18" customHeight="1" x14ac:dyDescent="0.25">
      <c r="A128" s="930" t="s">
        <v>496</v>
      </c>
      <c r="B128" s="158"/>
      <c r="C128" s="1002" t="s">
        <v>584</v>
      </c>
      <c r="D128" s="1003"/>
      <c r="E128" s="1003"/>
      <c r="F128" s="1003"/>
      <c r="G128" s="1003"/>
      <c r="H128" s="1003"/>
      <c r="I128" s="1003"/>
      <c r="J128" s="1003"/>
      <c r="K128" s="1003"/>
      <c r="L128" s="1004"/>
      <c r="M128" s="1005" t="s">
        <v>142</v>
      </c>
      <c r="N128" s="1005"/>
      <c r="O128" s="1005"/>
      <c r="P128" s="1005"/>
      <c r="Q128" s="1005"/>
      <c r="R128" s="1005"/>
      <c r="S128" s="1005"/>
      <c r="T128" s="1005"/>
      <c r="U128" s="1005"/>
      <c r="V128" s="1005"/>
      <c r="W128" s="1005"/>
      <c r="X128" s="1005"/>
      <c r="Y128" s="1005"/>
      <c r="Z128" s="546" t="s">
        <v>749</v>
      </c>
      <c r="AB128" s="930" t="s">
        <v>496</v>
      </c>
      <c r="AC128" s="158"/>
      <c r="AD128" s="1002" t="s">
        <v>584</v>
      </c>
      <c r="AE128" s="1003"/>
      <c r="AF128" s="1003"/>
      <c r="AG128" s="1003"/>
      <c r="AH128" s="1003"/>
      <c r="AI128" s="1003"/>
      <c r="AJ128" s="1003"/>
      <c r="AK128" s="1003"/>
      <c r="AL128" s="1003"/>
      <c r="AM128" s="1004"/>
      <c r="AN128" s="1005" t="s">
        <v>145</v>
      </c>
      <c r="AO128" s="1005"/>
      <c r="AP128" s="1005"/>
      <c r="AQ128" s="1005"/>
      <c r="AR128" s="1005"/>
      <c r="AS128" s="1005"/>
      <c r="AT128" s="1005"/>
      <c r="AU128" s="1005"/>
      <c r="AV128" s="1005"/>
      <c r="AW128" s="1005"/>
      <c r="AX128" s="1005"/>
      <c r="AY128" s="1005"/>
      <c r="AZ128" s="1005"/>
      <c r="BA128" s="546" t="s">
        <v>749</v>
      </c>
    </row>
    <row r="129" spans="1:56" x14ac:dyDescent="0.2">
      <c r="A129" s="931"/>
      <c r="B129" s="158"/>
      <c r="C129" s="856" t="s">
        <v>1</v>
      </c>
      <c r="D129" s="857"/>
      <c r="E129" s="857"/>
      <c r="F129" s="857"/>
      <c r="G129" s="857"/>
      <c r="H129" s="857"/>
      <c r="I129" s="857"/>
      <c r="J129" s="857"/>
      <c r="K129" s="857"/>
      <c r="L129" s="858"/>
      <c r="M129" s="893" t="s">
        <v>2</v>
      </c>
      <c r="N129" s="893"/>
      <c r="O129" s="893"/>
      <c r="P129" s="893"/>
      <c r="Q129" s="893"/>
      <c r="R129" s="893"/>
      <c r="S129" s="893"/>
      <c r="T129" s="893"/>
      <c r="U129" s="893"/>
      <c r="V129" s="893"/>
      <c r="W129" s="893"/>
      <c r="X129" s="893"/>
      <c r="Y129" s="893" t="s">
        <v>55</v>
      </c>
      <c r="Z129" s="894"/>
      <c r="AB129" s="931"/>
      <c r="AC129" s="158"/>
      <c r="AD129" s="856" t="s">
        <v>1</v>
      </c>
      <c r="AE129" s="857"/>
      <c r="AF129" s="857"/>
      <c r="AG129" s="857"/>
      <c r="AH129" s="857"/>
      <c r="AI129" s="857"/>
      <c r="AJ129" s="857"/>
      <c r="AK129" s="857"/>
      <c r="AL129" s="857"/>
      <c r="AM129" s="858"/>
      <c r="AN129" s="893" t="s">
        <v>2</v>
      </c>
      <c r="AO129" s="893"/>
      <c r="AP129" s="893"/>
      <c r="AQ129" s="893"/>
      <c r="AR129" s="893"/>
      <c r="AS129" s="893"/>
      <c r="AT129" s="893"/>
      <c r="AU129" s="893"/>
      <c r="AV129" s="893"/>
      <c r="AW129" s="893"/>
      <c r="AX129" s="893"/>
      <c r="AY129" s="893"/>
      <c r="AZ129" s="893" t="s">
        <v>55</v>
      </c>
      <c r="BA129" s="894"/>
    </row>
    <row r="130" spans="1:56" x14ac:dyDescent="0.2">
      <c r="A130" s="931"/>
      <c r="B130" s="158"/>
      <c r="C130" s="856" t="s">
        <v>3</v>
      </c>
      <c r="D130" s="857"/>
      <c r="E130" s="857"/>
      <c r="F130" s="857"/>
      <c r="G130" s="857"/>
      <c r="H130" s="857"/>
      <c r="I130" s="857"/>
      <c r="J130" s="857"/>
      <c r="K130" s="857"/>
      <c r="L130" s="858"/>
      <c r="M130" s="893" t="s">
        <v>4</v>
      </c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 t="s">
        <v>5</v>
      </c>
      <c r="Z130" s="894"/>
      <c r="AB130" s="931"/>
      <c r="AC130" s="158"/>
      <c r="AD130" s="856" t="s">
        <v>3</v>
      </c>
      <c r="AE130" s="857"/>
      <c r="AF130" s="857"/>
      <c r="AG130" s="857"/>
      <c r="AH130" s="857"/>
      <c r="AI130" s="857"/>
      <c r="AJ130" s="857"/>
      <c r="AK130" s="857"/>
      <c r="AL130" s="857"/>
      <c r="AM130" s="858"/>
      <c r="AN130" s="893" t="s">
        <v>4</v>
      </c>
      <c r="AO130" s="893"/>
      <c r="AP130" s="893"/>
      <c r="AQ130" s="893"/>
      <c r="AR130" s="893"/>
      <c r="AS130" s="893"/>
      <c r="AT130" s="893"/>
      <c r="AU130" s="893"/>
      <c r="AV130" s="893"/>
      <c r="AW130" s="893"/>
      <c r="AX130" s="893"/>
      <c r="AY130" s="893"/>
      <c r="AZ130" s="893" t="s">
        <v>5</v>
      </c>
      <c r="BA130" s="894"/>
    </row>
    <row r="131" spans="1:56" x14ac:dyDescent="0.2">
      <c r="A131" s="931"/>
      <c r="B131" s="158"/>
      <c r="C131" s="856" t="s">
        <v>56</v>
      </c>
      <c r="D131" s="1019"/>
      <c r="E131" s="1019"/>
      <c r="F131" s="1020"/>
      <c r="G131" s="869" t="s">
        <v>57</v>
      </c>
      <c r="H131" s="870"/>
      <c r="I131" s="870"/>
      <c r="J131" s="870"/>
      <c r="K131" s="870"/>
      <c r="L131" s="870"/>
      <c r="M131" s="870"/>
      <c r="N131" s="870"/>
      <c r="O131" s="870"/>
      <c r="P131" s="870"/>
      <c r="Q131" s="870"/>
      <c r="R131" s="870"/>
      <c r="S131" s="870"/>
      <c r="T131" s="870"/>
      <c r="U131" s="870"/>
      <c r="V131" s="870"/>
      <c r="W131" s="870"/>
      <c r="X131" s="871"/>
      <c r="Y131" s="47"/>
      <c r="Z131" s="48"/>
      <c r="AB131" s="931"/>
      <c r="AC131" s="158"/>
      <c r="AD131" s="856" t="s">
        <v>56</v>
      </c>
      <c r="AE131" s="1019"/>
      <c r="AF131" s="1019"/>
      <c r="AG131" s="1020"/>
      <c r="AH131" s="869" t="s">
        <v>57</v>
      </c>
      <c r="AI131" s="870"/>
      <c r="AJ131" s="870"/>
      <c r="AK131" s="870"/>
      <c r="AL131" s="870"/>
      <c r="AM131" s="870"/>
      <c r="AN131" s="870"/>
      <c r="AO131" s="870"/>
      <c r="AP131" s="870"/>
      <c r="AQ131" s="870"/>
      <c r="AR131" s="870"/>
      <c r="AS131" s="870"/>
      <c r="AT131" s="870"/>
      <c r="AU131" s="870"/>
      <c r="AV131" s="870"/>
      <c r="AW131" s="870"/>
      <c r="AX131" s="870"/>
      <c r="AY131" s="871"/>
      <c r="AZ131" s="47"/>
      <c r="BA131" s="48"/>
    </row>
    <row r="132" spans="1:56" ht="15.75" x14ac:dyDescent="0.25">
      <c r="A132" s="931"/>
      <c r="B132" s="158"/>
      <c r="C132" s="838" t="s">
        <v>508</v>
      </c>
      <c r="D132" s="839"/>
      <c r="E132" s="839"/>
      <c r="F132" s="840"/>
      <c r="G132" s="817" t="s">
        <v>617</v>
      </c>
      <c r="H132" s="818"/>
      <c r="I132" s="818"/>
      <c r="J132" s="818"/>
      <c r="K132" s="819"/>
      <c r="L132" s="1057" t="s">
        <v>608</v>
      </c>
      <c r="M132" s="851"/>
      <c r="N132" s="851"/>
      <c r="O132" s="851"/>
      <c r="P132" s="851"/>
      <c r="Q132" s="851"/>
      <c r="R132" s="851"/>
      <c r="S132" s="851"/>
      <c r="T132" s="851"/>
      <c r="U132" s="851"/>
      <c r="V132" s="851"/>
      <c r="W132" s="851"/>
      <c r="X132" s="851"/>
      <c r="Y132" s="851"/>
      <c r="Z132" s="852"/>
      <c r="AB132" s="931"/>
      <c r="AC132" s="158"/>
      <c r="AD132" s="838" t="s">
        <v>508</v>
      </c>
      <c r="AE132" s="839"/>
      <c r="AF132" s="839"/>
      <c r="AG132" s="840"/>
      <c r="AH132" s="817" t="s">
        <v>617</v>
      </c>
      <c r="AI132" s="818"/>
      <c r="AJ132" s="818"/>
      <c r="AK132" s="818"/>
      <c r="AL132" s="819"/>
      <c r="AM132" s="1057" t="s">
        <v>608</v>
      </c>
      <c r="AN132" s="851"/>
      <c r="AO132" s="851"/>
      <c r="AP132" s="851"/>
      <c r="AQ132" s="851"/>
      <c r="AR132" s="851"/>
      <c r="AS132" s="851"/>
      <c r="AT132" s="851"/>
      <c r="AU132" s="851"/>
      <c r="AV132" s="851"/>
      <c r="AW132" s="851"/>
      <c r="AX132" s="851"/>
      <c r="AY132" s="851"/>
      <c r="AZ132" s="851"/>
      <c r="BA132" s="852"/>
    </row>
    <row r="133" spans="1:56" customFormat="1" ht="15.6" customHeight="1" x14ac:dyDescent="0.2">
      <c r="A133" s="931"/>
      <c r="C133" s="856"/>
      <c r="D133" s="857"/>
      <c r="E133" s="857"/>
      <c r="F133" s="858"/>
      <c r="G133" s="817" t="s">
        <v>618</v>
      </c>
      <c r="H133" s="818"/>
      <c r="I133" s="818"/>
      <c r="J133" s="818"/>
      <c r="K133" s="819"/>
      <c r="L133" s="883" t="s">
        <v>6</v>
      </c>
      <c r="M133" s="883"/>
      <c r="N133" s="884"/>
      <c r="O133" s="884"/>
      <c r="P133" s="884"/>
      <c r="Q133" s="884"/>
      <c r="R133" s="883" t="s">
        <v>7</v>
      </c>
      <c r="S133" s="883"/>
      <c r="T133" s="883"/>
      <c r="U133" s="883"/>
      <c r="V133" s="883"/>
      <c r="W133" s="858" t="s">
        <v>689</v>
      </c>
      <c r="X133" s="893"/>
      <c r="Y133" s="893"/>
      <c r="Z133" s="894"/>
      <c r="AB133" s="931"/>
      <c r="AD133" s="856"/>
      <c r="AE133" s="857"/>
      <c r="AF133" s="857"/>
      <c r="AG133" s="858"/>
      <c r="AH133" s="817" t="s">
        <v>618</v>
      </c>
      <c r="AI133" s="818"/>
      <c r="AJ133" s="818"/>
      <c r="AK133" s="818"/>
      <c r="AL133" s="819"/>
      <c r="AM133" s="883" t="s">
        <v>6</v>
      </c>
      <c r="AN133" s="883"/>
      <c r="AO133" s="884"/>
      <c r="AP133" s="884"/>
      <c r="AQ133" s="884"/>
      <c r="AR133" s="884"/>
      <c r="AS133" s="883" t="s">
        <v>7</v>
      </c>
      <c r="AT133" s="883"/>
      <c r="AU133" s="883"/>
      <c r="AV133" s="883"/>
      <c r="AW133" s="883"/>
      <c r="AX133" s="858" t="s">
        <v>689</v>
      </c>
      <c r="AY133" s="893"/>
      <c r="AZ133" s="893"/>
      <c r="BA133" s="894"/>
      <c r="BC133" s="143"/>
      <c r="BD133" s="83"/>
    </row>
    <row r="134" spans="1:56" ht="16.5" thickBot="1" x14ac:dyDescent="0.3">
      <c r="A134" s="931"/>
      <c r="B134" s="158"/>
      <c r="C134" s="856"/>
      <c r="D134" s="857"/>
      <c r="E134" s="857"/>
      <c r="F134" s="858"/>
      <c r="G134" s="50"/>
      <c r="H134" s="51"/>
      <c r="I134" s="51"/>
      <c r="J134" s="51"/>
      <c r="K134" s="52"/>
      <c r="L134" s="846" t="s">
        <v>8</v>
      </c>
      <c r="M134" s="847"/>
      <c r="N134" s="1021"/>
      <c r="O134" s="1021"/>
      <c r="P134" s="1021"/>
      <c r="Q134" s="1022"/>
      <c r="R134" s="928"/>
      <c r="S134" s="928"/>
      <c r="T134" s="928"/>
      <c r="U134" s="928"/>
      <c r="V134" s="928"/>
      <c r="W134" s="895"/>
      <c r="X134" s="896"/>
      <c r="Y134" s="896"/>
      <c r="Z134" s="897"/>
      <c r="AB134" s="931"/>
      <c r="AC134" s="158"/>
      <c r="AD134" s="856"/>
      <c r="AE134" s="857"/>
      <c r="AF134" s="857"/>
      <c r="AG134" s="858"/>
      <c r="AH134" s="50"/>
      <c r="AI134" s="51"/>
      <c r="AJ134" s="51"/>
      <c r="AK134" s="51"/>
      <c r="AL134" s="52"/>
      <c r="AM134" s="846" t="s">
        <v>8</v>
      </c>
      <c r="AN134" s="847"/>
      <c r="AO134" s="1021"/>
      <c r="AP134" s="1021"/>
      <c r="AQ134" s="1021"/>
      <c r="AR134" s="1022"/>
      <c r="AS134" s="928"/>
      <c r="AT134" s="928"/>
      <c r="AU134" s="928"/>
      <c r="AV134" s="928"/>
      <c r="AW134" s="928"/>
      <c r="AX134" s="895"/>
      <c r="AY134" s="896"/>
      <c r="AZ134" s="896"/>
      <c r="BA134" s="897"/>
    </row>
    <row r="135" spans="1:56" ht="13.5" customHeight="1" thickBot="1" x14ac:dyDescent="0.25">
      <c r="A135" s="901" t="s">
        <v>750</v>
      </c>
      <c r="B135" s="158"/>
      <c r="C135" s="1023"/>
      <c r="D135" s="819"/>
      <c r="E135" s="1024"/>
      <c r="F135" s="1028" t="s">
        <v>9</v>
      </c>
      <c r="G135" s="829" t="s">
        <v>88</v>
      </c>
      <c r="H135" s="1030"/>
      <c r="I135" s="1031"/>
      <c r="J135" s="829" t="s">
        <v>139</v>
      </c>
      <c r="K135" s="1030"/>
      <c r="L135" s="1031"/>
      <c r="M135" s="829" t="s">
        <v>140</v>
      </c>
      <c r="N135" s="830"/>
      <c r="O135" s="831"/>
      <c r="P135" s="829" t="s">
        <v>141</v>
      </c>
      <c r="Q135" s="830"/>
      <c r="R135" s="831"/>
      <c r="S135" s="829"/>
      <c r="T135" s="830"/>
      <c r="U135" s="831"/>
      <c r="V135" s="842"/>
      <c r="W135" s="830"/>
      <c r="X135" s="831"/>
      <c r="Y135" s="547" t="s">
        <v>10</v>
      </c>
      <c r="Z135" s="548" t="s">
        <v>60</v>
      </c>
      <c r="AB135" s="901" t="s">
        <v>750</v>
      </c>
      <c r="AC135" s="158"/>
      <c r="AD135" s="1023"/>
      <c r="AE135" s="819"/>
      <c r="AF135" s="1024"/>
      <c r="AG135" s="1028" t="s">
        <v>9</v>
      </c>
      <c r="AH135" s="829" t="s">
        <v>88</v>
      </c>
      <c r="AI135" s="1030"/>
      <c r="AJ135" s="1031"/>
      <c r="AK135" s="829" t="s">
        <v>139</v>
      </c>
      <c r="AL135" s="1030"/>
      <c r="AM135" s="1031"/>
      <c r="AN135" s="829" t="s">
        <v>140</v>
      </c>
      <c r="AO135" s="830"/>
      <c r="AP135" s="831"/>
      <c r="AQ135" s="829" t="s">
        <v>141</v>
      </c>
      <c r="AR135" s="830"/>
      <c r="AS135" s="831"/>
      <c r="AT135" s="829"/>
      <c r="AU135" s="830"/>
      <c r="AV135" s="831"/>
      <c r="AW135" s="842"/>
      <c r="AX135" s="830"/>
      <c r="AY135" s="831"/>
      <c r="AZ135" s="547" t="s">
        <v>10</v>
      </c>
      <c r="BA135" s="548" t="s">
        <v>60</v>
      </c>
    </row>
    <row r="136" spans="1:56" ht="27" customHeight="1" thickBot="1" x14ac:dyDescent="0.25">
      <c r="A136" s="902"/>
      <c r="B136" s="158"/>
      <c r="C136" s="1025"/>
      <c r="D136" s="1026"/>
      <c r="E136" s="1027"/>
      <c r="F136" s="1029"/>
      <c r="G136" s="549" t="s">
        <v>493</v>
      </c>
      <c r="H136" s="550" t="s">
        <v>494</v>
      </c>
      <c r="I136" s="551" t="s">
        <v>516</v>
      </c>
      <c r="J136" s="549" t="s">
        <v>493</v>
      </c>
      <c r="K136" s="550" t="s">
        <v>494</v>
      </c>
      <c r="L136" s="551" t="s">
        <v>516</v>
      </c>
      <c r="M136" s="549" t="s">
        <v>493</v>
      </c>
      <c r="N136" s="550" t="s">
        <v>494</v>
      </c>
      <c r="O136" s="551" t="s">
        <v>516</v>
      </c>
      <c r="P136" s="549" t="s">
        <v>493</v>
      </c>
      <c r="Q136" s="550" t="s">
        <v>494</v>
      </c>
      <c r="R136" s="551" t="s">
        <v>516</v>
      </c>
      <c r="S136" s="549" t="s">
        <v>493</v>
      </c>
      <c r="T136" s="550" t="s">
        <v>494</v>
      </c>
      <c r="U136" s="551" t="s">
        <v>516</v>
      </c>
      <c r="V136" s="549" t="s">
        <v>493</v>
      </c>
      <c r="W136" s="550" t="s">
        <v>494</v>
      </c>
      <c r="X136" s="551" t="s">
        <v>516</v>
      </c>
      <c r="Y136" s="1006" t="s">
        <v>15</v>
      </c>
      <c r="Z136" s="1007"/>
      <c r="AB136" s="902"/>
      <c r="AC136" s="158"/>
      <c r="AD136" s="1025"/>
      <c r="AE136" s="1026"/>
      <c r="AF136" s="1027"/>
      <c r="AG136" s="1029"/>
      <c r="AH136" s="549" t="s">
        <v>493</v>
      </c>
      <c r="AI136" s="550" t="s">
        <v>494</v>
      </c>
      <c r="AJ136" s="551" t="s">
        <v>516</v>
      </c>
      <c r="AK136" s="549" t="s">
        <v>493</v>
      </c>
      <c r="AL136" s="550" t="s">
        <v>494</v>
      </c>
      <c r="AM136" s="551" t="s">
        <v>516</v>
      </c>
      <c r="AN136" s="549" t="s">
        <v>493</v>
      </c>
      <c r="AO136" s="550" t="s">
        <v>494</v>
      </c>
      <c r="AP136" s="551" t="s">
        <v>516</v>
      </c>
      <c r="AQ136" s="549" t="s">
        <v>493</v>
      </c>
      <c r="AR136" s="550" t="s">
        <v>494</v>
      </c>
      <c r="AS136" s="551" t="s">
        <v>516</v>
      </c>
      <c r="AT136" s="549" t="s">
        <v>493</v>
      </c>
      <c r="AU136" s="550" t="s">
        <v>494</v>
      </c>
      <c r="AV136" s="551" t="s">
        <v>516</v>
      </c>
      <c r="AW136" s="549" t="s">
        <v>493</v>
      </c>
      <c r="AX136" s="550" t="s">
        <v>494</v>
      </c>
      <c r="AY136" s="551" t="s">
        <v>516</v>
      </c>
      <c r="AZ136" s="1006" t="s">
        <v>15</v>
      </c>
      <c r="BA136" s="1007"/>
    </row>
    <row r="137" spans="1:56" s="586" customFormat="1" ht="19.7" customHeight="1" x14ac:dyDescent="0.2">
      <c r="A137" s="902"/>
      <c r="C137" s="1049">
        <v>1</v>
      </c>
      <c r="D137" s="795" t="s">
        <v>64</v>
      </c>
      <c r="E137" s="601" t="s">
        <v>16</v>
      </c>
      <c r="F137" s="55" t="s">
        <v>154</v>
      </c>
      <c r="G137" s="98" t="str">
        <f>TEXT((TIME(0,LEFT('Erwachsene-DOSB 2020'!AO7,FIND(":",'Erwachsene-DOSB 2020'!AO7)-1),RIGHT('Erwachsene-DOSB 2020'!AO7,2)))*$BC$53,"[mm]:ss")</f>
        <v>11:24</v>
      </c>
      <c r="H137" s="99" t="str">
        <f>TEXT((TIME(0,LEFT('Erwachsene-DOSB 2020'!AP7,FIND(":",'Erwachsene-DOSB 2020'!AP7)-1),RIGHT('Erwachsene-DOSB 2020'!AP7,2)))*$BC$53,"[mm]:ss")</f>
        <v>10:12</v>
      </c>
      <c r="I137" s="100" t="str">
        <f>TEXT((TIME(0,LEFT('Erwachsene-DOSB 2020'!AQ7,FIND(":",'Erwachsene-DOSB 2020'!AQ7)-1),RIGHT('Erwachsene-DOSB 2020'!AQ7,2)))*$BC$53,"[mm]:ss")</f>
        <v>09:00</v>
      </c>
      <c r="J137" s="108" t="str">
        <f>TEXT((TIME(0,LEFT('Erwachsene-DOSB 2020'!AR7,FIND(":",'Erwachsene-DOSB 2020'!AR7)-1),RIGHT('Erwachsene-DOSB 2020'!AR7,2)))*$BC$53,"[mm]:ss")</f>
        <v>11:52</v>
      </c>
      <c r="K137" s="99" t="str">
        <f>TEXT((TIME(0,LEFT('Erwachsene-DOSB 2020'!AS7,FIND(":",'Erwachsene-DOSB 2020'!AS7)-1),RIGHT('Erwachsene-DOSB 2020'!AS7,2)))*$BC$53,"[mm]:ss")</f>
        <v>10:40</v>
      </c>
      <c r="L137" s="100" t="str">
        <f>TEXT((TIME(0,LEFT('Erwachsene-DOSB 2020'!AT7,FIND(":",'Erwachsene-DOSB 2020'!AT7)-1),RIGHT('Erwachsene-DOSB 2020'!AT7,2)))*$BC$53,"[mm]:ss")</f>
        <v>09:28</v>
      </c>
      <c r="M137" s="108" t="str">
        <f>TEXT((TIME(0,LEFT('Erwachsene-DOSB 2020'!AU7,FIND(":",'Erwachsene-DOSB 2020'!AU7)-1),RIGHT('Erwachsene-DOSB 2020'!AU7,2)))*$BC$53,"[mm]:ss")</f>
        <v>12:24</v>
      </c>
      <c r="N137" s="99" t="str">
        <f>TEXT((TIME(0,LEFT('Erwachsene-DOSB 2020'!AV7,FIND(":",'Erwachsene-DOSB 2020'!AV7)-1),RIGHT('Erwachsene-DOSB 2020'!AV7,2)))*$BC$53,"[mm]:ss")</f>
        <v>11:12</v>
      </c>
      <c r="O137" s="100" t="str">
        <f>TEXT((TIME(0,LEFT('Erwachsene-DOSB 2020'!AW7,FIND(":",'Erwachsene-DOSB 2020'!AW7)-1),RIGHT('Erwachsene-DOSB 2020'!AW7,2)))*$BC$53,"[mm]:ss")</f>
        <v>10:00</v>
      </c>
      <c r="P137" s="108" t="str">
        <f>TEXT((TIME(0,LEFT('Erwachsene-DOSB 2020'!AX7,FIND(":",'Erwachsene-DOSB 2020'!AX7)-1),RIGHT('Erwachsene-DOSB 2020'!AX7,2)))*$BC$53,"[mm]:ss")</f>
        <v>13:00</v>
      </c>
      <c r="Q137" s="99" t="str">
        <f>TEXT((TIME(0,LEFT('Erwachsene-DOSB 2020'!AY7,FIND(":",'Erwachsene-DOSB 2020'!AY7)-1),RIGHT('Erwachsene-DOSB 2020'!AY7,2)))*$BC$53,"[mm]:ss")</f>
        <v>11:48</v>
      </c>
      <c r="R137" s="100" t="str">
        <f>TEXT((TIME(0,LEFT('Erwachsene-DOSB 2020'!AZ7,FIND(":",'Erwachsene-DOSB 2020'!AZ7)-1),RIGHT('Erwachsene-DOSB 2020'!AZ7,2)))*$BC$53,"[mm]:ss")</f>
        <v>10:36</v>
      </c>
      <c r="S137" s="6"/>
      <c r="T137" s="8"/>
      <c r="U137" s="9"/>
      <c r="V137" s="56"/>
      <c r="W137" s="7"/>
      <c r="X137" s="9"/>
      <c r="Y137" s="180"/>
      <c r="Z137" s="181"/>
      <c r="AB137" s="902"/>
      <c r="AD137" s="1049">
        <v>1</v>
      </c>
      <c r="AE137" s="795" t="s">
        <v>64</v>
      </c>
      <c r="AF137" s="601" t="s">
        <v>16</v>
      </c>
      <c r="AG137" s="55" t="s">
        <v>154</v>
      </c>
      <c r="AH137" s="98" t="str">
        <f>TEXT((TIME(0,LEFT('Erwachsene-DOSB 2020'!AO39,FIND(":",'Erwachsene-DOSB 2020'!AO39)-1),RIGHT('Erwachsene-DOSB 2020'!AO39,2)))*$BC$53,"[mm]:ss")</f>
        <v>10:24</v>
      </c>
      <c r="AI137" s="99" t="str">
        <f>TEXT((TIME(0,LEFT('Erwachsene-DOSB 2020'!AP39,FIND(":",'Erwachsene-DOSB 2020'!AP39)-1),RIGHT('Erwachsene-DOSB 2020'!AP39,2)))*$BC$53,"[mm]:ss")</f>
        <v>09:12</v>
      </c>
      <c r="AJ137" s="100" t="str">
        <f>TEXT((TIME(0,LEFT('Erwachsene-DOSB 2020'!AQ39,FIND(":",'Erwachsene-DOSB 2020'!AQ39)-1),RIGHT('Erwachsene-DOSB 2020'!AQ39,2)))*$BC$53,"[mm]:ss")</f>
        <v>08:00</v>
      </c>
      <c r="AK137" s="108" t="str">
        <f>TEXT((TIME(0,LEFT('Erwachsene-DOSB 2020'!AR39,FIND(":",'Erwachsene-DOSB 2020'!AR39)-1),RIGHT('Erwachsene-DOSB 2020'!AR39,2)))*$BC$53,"[mm]:ss")</f>
        <v>10:36</v>
      </c>
      <c r="AL137" s="99" t="str">
        <f>TEXT((TIME(0,LEFT('Erwachsene-DOSB 2020'!AS39,FIND(":",'Erwachsene-DOSB 2020'!AS39)-1),RIGHT('Erwachsene-DOSB 2020'!AS39,2)))*$BC$53,"[mm]:ss")</f>
        <v>09:24</v>
      </c>
      <c r="AM137" s="100" t="str">
        <f>TEXT((TIME(0,LEFT('Erwachsene-DOSB 2020'!AT39,FIND(":",'Erwachsene-DOSB 2020'!AT39)-1),RIGHT('Erwachsene-DOSB 2020'!AT39,2)))*$BC$53,"[mm]:ss")</f>
        <v>08:12</v>
      </c>
      <c r="AN137" s="108" t="str">
        <f>TEXT((TIME(0,LEFT('Erwachsene-DOSB 2020'!AU39,FIND(":",'Erwachsene-DOSB 2020'!AU39)-1),RIGHT('Erwachsene-DOSB 2020'!AU39,2)))*$BC$53,"[mm]:ss")</f>
        <v>11:00</v>
      </c>
      <c r="AO137" s="99" t="str">
        <f>TEXT((TIME(0,LEFT('Erwachsene-DOSB 2020'!AV39,FIND(":",'Erwachsene-DOSB 2020'!AV39)-1),RIGHT('Erwachsene-DOSB 2020'!AV39,2)))*$BC$53,"[mm]:ss")</f>
        <v>09:48</v>
      </c>
      <c r="AP137" s="100" t="str">
        <f>TEXT((TIME(0,LEFT('Erwachsene-DOSB 2020'!AW39,FIND(":",'Erwachsene-DOSB 2020'!AW39)-1),RIGHT('Erwachsene-DOSB 2020'!AW39,2)))*$BC$53,"[mm]:ss")</f>
        <v>08:36</v>
      </c>
      <c r="AQ137" s="108" t="str">
        <f>TEXT((TIME(0,LEFT('Erwachsene-DOSB 2020'!AX39,FIND(":",'Erwachsene-DOSB 2020'!AX39)-1),RIGHT('Erwachsene-DOSB 2020'!AX39,2)))*$BC$53,"[mm]:ss")</f>
        <v>11:56</v>
      </c>
      <c r="AR137" s="99" t="str">
        <f>TEXT((TIME(0,LEFT('Erwachsene-DOSB 2020'!AY39,FIND(":",'Erwachsene-DOSB 2020'!AY39)-1),RIGHT('Erwachsene-DOSB 2020'!AY39,2)))*$BC$53,"[mm]:ss")</f>
        <v>10:44</v>
      </c>
      <c r="AS137" s="100" t="str">
        <f>TEXT((TIME(0,LEFT('Erwachsene-DOSB 2020'!AZ39,FIND(":",'Erwachsene-DOSB 2020'!AZ39)-1),RIGHT('Erwachsene-DOSB 2020'!AZ39,2)))*$BC$53,"[mm]:ss")</f>
        <v>09:32</v>
      </c>
      <c r="AT137" s="6"/>
      <c r="AU137" s="8"/>
      <c r="AV137" s="9"/>
      <c r="AW137" s="56"/>
      <c r="AX137" s="7"/>
      <c r="AY137" s="9"/>
      <c r="AZ137" s="180"/>
      <c r="BA137" s="181"/>
      <c r="BC137" s="587"/>
      <c r="BD137" s="5"/>
    </row>
    <row r="138" spans="1:56" ht="19.7" customHeight="1" x14ac:dyDescent="0.2">
      <c r="A138" s="902"/>
      <c r="B138" s="158"/>
      <c r="C138" s="1050"/>
      <c r="D138" s="796"/>
      <c r="E138" s="798" t="s">
        <v>17</v>
      </c>
      <c r="F138" s="793" t="s">
        <v>155</v>
      </c>
      <c r="G138" s="832" t="s">
        <v>195</v>
      </c>
      <c r="H138" s="833"/>
      <c r="I138" s="833"/>
      <c r="J138" s="833"/>
      <c r="K138" s="833"/>
      <c r="L138" s="833"/>
      <c r="M138" s="833"/>
      <c r="N138" s="833"/>
      <c r="O138" s="833"/>
      <c r="P138" s="833"/>
      <c r="Q138" s="833"/>
      <c r="R138" s="834"/>
      <c r="S138" s="13"/>
      <c r="T138" s="14"/>
      <c r="U138" s="15"/>
      <c r="V138" s="59"/>
      <c r="W138" s="12"/>
      <c r="X138" s="15"/>
      <c r="Y138" s="184"/>
      <c r="Z138" s="185"/>
      <c r="AB138" s="902"/>
      <c r="AC138" s="158"/>
      <c r="AD138" s="1050"/>
      <c r="AE138" s="796"/>
      <c r="AF138" s="798" t="s">
        <v>17</v>
      </c>
      <c r="AG138" s="793" t="s">
        <v>155</v>
      </c>
      <c r="AH138" s="832" t="s">
        <v>195</v>
      </c>
      <c r="AI138" s="833"/>
      <c r="AJ138" s="833"/>
      <c r="AK138" s="833"/>
      <c r="AL138" s="833"/>
      <c r="AM138" s="833"/>
      <c r="AN138" s="833"/>
      <c r="AO138" s="833"/>
      <c r="AP138" s="833"/>
      <c r="AQ138" s="833"/>
      <c r="AR138" s="833"/>
      <c r="AS138" s="834"/>
      <c r="AT138" s="13"/>
      <c r="AU138" s="14"/>
      <c r="AV138" s="15"/>
      <c r="AW138" s="59"/>
      <c r="AX138" s="12"/>
      <c r="AY138" s="15"/>
      <c r="AZ138" s="184"/>
      <c r="BA138" s="185"/>
    </row>
    <row r="139" spans="1:56" ht="19.7" customHeight="1" x14ac:dyDescent="0.2">
      <c r="A139" s="902"/>
      <c r="B139" s="158"/>
      <c r="C139" s="1050"/>
      <c r="D139" s="796"/>
      <c r="E139" s="970"/>
      <c r="F139" s="794"/>
      <c r="G139" s="101" t="str">
        <f>TEXT((TIME(0,LEFT('Erwachsene-DOSB 2020'!AO10,FIND(":",'Erwachsene-DOSB 2020'!AO10)-1),RIGHT('Erwachsene-DOSB 2020'!AO10,2)))*$BC$55,"[mm]:ss")</f>
        <v>09:13</v>
      </c>
      <c r="H139" s="102" t="str">
        <f>TEXT((TIME(0,LEFT('Erwachsene-DOSB 2020'!AP10,FIND(":",'Erwachsene-DOSB 2020'!AP10)-1),RIGHT('Erwachsene-DOSB 2020'!AP10,2)))*$BC$55,"[mm]:ss")</f>
        <v>07:30</v>
      </c>
      <c r="I139" s="103" t="str">
        <f>TEXT((TIME(0,LEFT('Erwachsene-DOSB 2020'!AQ10,FIND(":",'Erwachsene-DOSB 2020'!AQ10)-1),RIGHT('Erwachsene-DOSB 2020'!AQ10,2)))*$BC$55,"[mm]:ss")</f>
        <v>05:51</v>
      </c>
      <c r="J139" s="109" t="str">
        <f>TEXT((TIME(0,LEFT('Erwachsene-DOSB 2020'!AR10,FIND(":",'Erwachsene-DOSB 2020'!AR10)-1),RIGHT('Erwachsene-DOSB 2020'!AR10,2)))*$BC$55,"[mm]:ss")</f>
        <v>09:22</v>
      </c>
      <c r="K139" s="102" t="str">
        <f>TEXT((TIME(0,LEFT('Erwachsene-DOSB 2020'!AS10,FIND(":",'Erwachsene-DOSB 2020'!AS10)-1),RIGHT('Erwachsene-DOSB 2020'!AS10,2)))*$BC$55,"[mm]:ss")</f>
        <v>07:39</v>
      </c>
      <c r="L139" s="103" t="str">
        <f>TEXT((TIME(0,LEFT('Erwachsene-DOSB 2020'!AT10,FIND(":",'Erwachsene-DOSB 2020'!AT10)-1),RIGHT('Erwachsene-DOSB 2020'!AT10,2)))*$BC$55,"[mm]:ss")</f>
        <v>06:04</v>
      </c>
      <c r="M139" s="109" t="str">
        <f>TEXT((TIME(0,LEFT('Erwachsene-DOSB 2020'!AU10,FIND(":",'Erwachsene-DOSB 2020'!AU10)-1),RIGHT('Erwachsene-DOSB 2020'!AU10,2)))*$BC$55,"[mm]:ss")</f>
        <v>09:31</v>
      </c>
      <c r="N139" s="102" t="str">
        <f>TEXT((TIME(0,LEFT('Erwachsene-DOSB 2020'!AV10,FIND(":",'Erwachsene-DOSB 2020'!AV10)-1),RIGHT('Erwachsene-DOSB 2020'!AV10,2)))*$BC$55,"[mm]:ss")</f>
        <v>07:52</v>
      </c>
      <c r="O139" s="103" t="str">
        <f>TEXT((TIME(0,LEFT('Erwachsene-DOSB 2020'!AW10,FIND(":",'Erwachsene-DOSB 2020'!AW10)-1),RIGHT('Erwachsene-DOSB 2020'!AW10,2)))*$BC$55,"[mm]:ss")</f>
        <v>06:22</v>
      </c>
      <c r="P139" s="109" t="str">
        <f>TEXT((TIME(0,LEFT('Erwachsene-DOSB 2020'!AX10,FIND(":",'Erwachsene-DOSB 2020'!AX10)-1),RIGHT('Erwachsene-DOSB 2020'!AX10,2)))*$BC$55,"[mm]:ss")</f>
        <v>09:41</v>
      </c>
      <c r="Q139" s="102" t="str">
        <f>TEXT((TIME(0,LEFT('Erwachsene-DOSB 2020'!AY10,FIND(":",'Erwachsene-DOSB 2020'!AY10)-1),RIGHT('Erwachsene-DOSB 2020'!AY10,2)))*$BC$55,"[mm]:ss")</f>
        <v>08:01</v>
      </c>
      <c r="R139" s="103" t="str">
        <f>TEXT((TIME(0,LEFT('Erwachsene-DOSB 2020'!AZ10,FIND(":",'Erwachsene-DOSB 2020'!AZ10)-1),RIGHT('Erwachsene-DOSB 2020'!AZ10,2)))*$BC$55,"[mm]:ss")</f>
        <v>06:36</v>
      </c>
      <c r="S139" s="13"/>
      <c r="T139" s="14"/>
      <c r="U139" s="15"/>
      <c r="V139" s="59"/>
      <c r="W139" s="12"/>
      <c r="X139" s="15"/>
      <c r="Y139" s="184"/>
      <c r="Z139" s="185"/>
      <c r="AB139" s="902"/>
      <c r="AC139" s="158"/>
      <c r="AD139" s="1050"/>
      <c r="AE139" s="796"/>
      <c r="AF139" s="970"/>
      <c r="AG139" s="794"/>
      <c r="AH139" s="109" t="str">
        <f>TEXT((TIME(0,LEFT('Erwachsene-DOSB 2020'!AO42,FIND(":",'Erwachsene-DOSB 2020'!AO42)-1),RIGHT('Erwachsene-DOSB 2020'!AO42,2)))*$BC$55,"[mm]:ss")</f>
        <v>08:28</v>
      </c>
      <c r="AI139" s="109" t="str">
        <f>TEXT((TIME(0,LEFT('Erwachsene-DOSB 2020'!AP42,FIND(":",'Erwachsene-DOSB 2020'!AP42)-1),RIGHT('Erwachsene-DOSB 2020'!AP42,2)))*$BC$55,"[mm]:ss")</f>
        <v>06:54</v>
      </c>
      <c r="AJ139" s="103" t="str">
        <f>TEXT((TIME(0,LEFT('Erwachsene-DOSB 2020'!AQ42,FIND(":",'Erwachsene-DOSB 2020'!AQ42)-1),RIGHT('Erwachsene-DOSB 2020'!AQ42,2)))*$BC$55,"[mm]:ss")</f>
        <v>05:29</v>
      </c>
      <c r="AK139" s="109" t="str">
        <f>TEXT((TIME(0,LEFT('Erwachsene-DOSB 2020'!AR42,FIND(":",'Erwachsene-DOSB 2020'!AR42)-1),RIGHT('Erwachsene-DOSB 2020'!AR42,2)))*$BC$55,"[mm]:ss")</f>
        <v>08:33</v>
      </c>
      <c r="AL139" s="102" t="str">
        <f>TEXT((TIME(0,LEFT('Erwachsene-DOSB 2020'!AS42,FIND(":",'Erwachsene-DOSB 2020'!AS42)-1),RIGHT('Erwachsene-DOSB 2020'!AS42,2)))*$BC$55,"[mm]:ss")</f>
        <v>07:03</v>
      </c>
      <c r="AM139" s="103" t="str">
        <f>TEXT((TIME(0,LEFT('Erwachsene-DOSB 2020'!AT42,FIND(":",'Erwachsene-DOSB 2020'!AT42)-1),RIGHT('Erwachsene-DOSB 2020'!AT42,2)))*$BC$55,"[mm]:ss")</f>
        <v>05:33</v>
      </c>
      <c r="AN139" s="109" t="str">
        <f>TEXT((TIME(0,LEFT('Erwachsene-DOSB 2020'!AU42,FIND(":",'Erwachsene-DOSB 2020'!AU42)-1),RIGHT('Erwachsene-DOSB 2020'!AU42,2)))*$BC$55,"[mm]:ss")</f>
        <v>08:33</v>
      </c>
      <c r="AO139" s="102" t="str">
        <f>TEXT((TIME(0,LEFT('Erwachsene-DOSB 2020'!AV42,FIND(":",'Erwachsene-DOSB 2020'!AV42)-1),RIGHT('Erwachsene-DOSB 2020'!AV42,2)))*$BC$55,"[mm]:ss")</f>
        <v>07:12</v>
      </c>
      <c r="AP139" s="103" t="str">
        <f>TEXT((TIME(0,LEFT('Erwachsene-DOSB 2020'!AW42,FIND(":",'Erwachsene-DOSB 2020'!AW42)-1),RIGHT('Erwachsene-DOSB 2020'!AW42,2)))*$BC$55,"[mm]:ss")</f>
        <v>05:47</v>
      </c>
      <c r="AQ139" s="109" t="str">
        <f>TEXT((TIME(0,LEFT('Erwachsene-DOSB 2020'!AX42,FIND(":",'Erwachsene-DOSB 2020'!AX42)-1),RIGHT('Erwachsene-DOSB 2020'!AX42,2)))*$BC$55,"[mm]:ss")</f>
        <v>08:47</v>
      </c>
      <c r="AR139" s="102" t="str">
        <f>TEXT((TIME(0,LEFT('Erwachsene-DOSB 2020'!AY42,FIND(":",'Erwachsene-DOSB 2020'!AY42)-1),RIGHT('Erwachsene-DOSB 2020'!AY42,2)))*$BC$55,"[mm]:ss")</f>
        <v>07:21</v>
      </c>
      <c r="AS139" s="103" t="str">
        <f>TEXT((TIME(0,LEFT('Erwachsene-DOSB 2020'!AZ42,FIND(":",'Erwachsene-DOSB 2020'!AZ42)-1),RIGHT('Erwachsene-DOSB 2020'!AZ42,2)))*$BC$55,"[mm]:ss")</f>
        <v>06:04</v>
      </c>
      <c r="AT139" s="13"/>
      <c r="AU139" s="14"/>
      <c r="AV139" s="15"/>
      <c r="AW139" s="59"/>
      <c r="AX139" s="12"/>
      <c r="AY139" s="15"/>
      <c r="AZ139" s="184"/>
      <c r="BA139" s="185"/>
    </row>
    <row r="140" spans="1:56" customFormat="1" ht="19.7" customHeight="1" x14ac:dyDescent="0.2">
      <c r="A140" s="902"/>
      <c r="C140" s="1050"/>
      <c r="D140" s="796"/>
      <c r="E140" s="618" t="s">
        <v>21</v>
      </c>
      <c r="F140" s="58" t="s">
        <v>728</v>
      </c>
      <c r="G140" s="101" t="str">
        <f>TEXT((TIME(0,LEFT('Erwachsene-DOSB 2020'!AO11,FIND(":",'Erwachsene-DOSB 2020'!AO11)-1),RIGHT('Erwachsene-DOSB 2020'!AO11,2)))*$BC$56,"[mm]:ss")</f>
        <v>29:36</v>
      </c>
      <c r="H140" s="102" t="str">
        <f>TEXT((TIME(0,LEFT('Erwachsene-DOSB 2020'!AP11,FIND(":",'Erwachsene-DOSB 2020'!AP11)-1),RIGHT('Erwachsene-DOSB 2020'!AP11,2)))*$BC$56,"[mm]:ss")</f>
        <v>26:05</v>
      </c>
      <c r="I140" s="103" t="str">
        <f>TEXT((TIME(0,LEFT('Erwachsene-DOSB 2020'!AQ11,FIND(":",'Erwachsene-DOSB 2020'!AQ11)-1),RIGHT('Erwachsene-DOSB 2020'!AQ11,2)))*$BC$56,"[mm]:ss")</f>
        <v>23:50</v>
      </c>
      <c r="J140" s="101" t="str">
        <f>TEXT((TIME(0,LEFT('Erwachsene-DOSB 2020'!AR11,FIND(":",'Erwachsene-DOSB 2020'!AR11)-1),RIGHT('Erwachsene-DOSB 2020'!AR11,2)))*$BC$56,"[mm]:ss")</f>
        <v>31:31</v>
      </c>
      <c r="K140" s="102" t="str">
        <f>TEXT((TIME(0,LEFT('Erwachsene-DOSB 2020'!AS11,FIND(":",'Erwachsene-DOSB 2020'!AS11)-1),RIGHT('Erwachsene-DOSB 2020'!AS11,2)))*$BC$56,"[mm]:ss")</f>
        <v>27:17</v>
      </c>
      <c r="L140" s="103" t="str">
        <f>TEXT((TIME(0,LEFT('Erwachsene-DOSB 2020'!AT11,FIND(":",'Erwachsene-DOSB 2020'!AT11)-1),RIGHT('Erwachsene-DOSB 2020'!AT11,2)))*$BC$56,"[mm]:ss")</f>
        <v>24:48</v>
      </c>
      <c r="M140" s="101" t="str">
        <f>TEXT((TIME(0,LEFT('Erwachsene-DOSB 2020'!AU11,FIND(":",'Erwachsene-DOSB 2020'!AU11)-1),RIGHT('Erwachsene-DOSB 2020'!AU11,2)))*$BC$56,"[mm]:ss")</f>
        <v>33:17</v>
      </c>
      <c r="N140" s="102" t="str">
        <f>TEXT((TIME(0,LEFT('Erwachsene-DOSB 2020'!AV11,FIND(":",'Erwachsene-DOSB 2020'!AV11)-1),RIGHT('Erwachsene-DOSB 2020'!AV11,2)))*$BC$56,"[mm]:ss")</f>
        <v>28:54</v>
      </c>
      <c r="O140" s="103" t="str">
        <f>TEXT((TIME(0,LEFT('Erwachsene-DOSB 2020'!AW11,FIND(":",'Erwachsene-DOSB 2020'!AW11)-1),RIGHT('Erwachsene-DOSB 2020'!AW11,2)))*$BC$56,"[mm]:ss")</f>
        <v>26:14</v>
      </c>
      <c r="P140" s="101" t="str">
        <f>TEXT((TIME(0,LEFT('Erwachsene-DOSB 2020'!AX11,FIND(":",'Erwachsene-DOSB 2020'!AX11)-1),RIGHT('Erwachsene-DOSB 2020'!AX11,2)))*$BC$56,"[mm]:ss")</f>
        <v>35:18</v>
      </c>
      <c r="Q140" s="102" t="str">
        <f>TEXT((TIME(0,LEFT('Erwachsene-DOSB 2020'!AY11,FIND(":",'Erwachsene-DOSB 2020'!AY11)-1),RIGHT('Erwachsene-DOSB 2020'!AY11,2)))*$BC$56,"[mm]:ss")</f>
        <v>30:43</v>
      </c>
      <c r="R140" s="103" t="str">
        <f>TEXT((TIME(0,LEFT('Erwachsene-DOSB 2020'!AZ11,FIND(":",'Erwachsene-DOSB 2020'!AZ11)-1),RIGHT('Erwachsene-DOSB 2020'!AZ11,2)))*$BC$56,"[mm]:ss")</f>
        <v>27:50</v>
      </c>
      <c r="S140" s="13"/>
      <c r="T140" s="14"/>
      <c r="U140" s="15"/>
      <c r="V140" s="59"/>
      <c r="W140" s="12"/>
      <c r="X140" s="15"/>
      <c r="Y140" s="182"/>
      <c r="Z140" s="183"/>
      <c r="AB140" s="902"/>
      <c r="AD140" s="1050"/>
      <c r="AE140" s="796"/>
      <c r="AF140" s="618" t="s">
        <v>21</v>
      </c>
      <c r="AG140" s="58" t="s">
        <v>728</v>
      </c>
      <c r="AH140" s="101" t="str">
        <f>TEXT((TIME(0,LEFT('Erwachsene-DOSB 2020'!AO44,FIND(":",'Erwachsene-DOSB 2020'!AO44)-1),RIGHT('Erwachsene-DOSB 2020'!AO44,2)))*$BC$56,"[mm]:ss")</f>
        <v>27:34</v>
      </c>
      <c r="AI140" s="102" t="str">
        <f>TEXT((TIME(0,LEFT('Erwachsene-DOSB 2020'!AP44,FIND(":",'Erwachsene-DOSB 2020'!AP44)-1),RIGHT('Erwachsene-DOSB 2020'!AP44,2)))*$BC$56,"[mm]:ss")</f>
        <v>24:14</v>
      </c>
      <c r="AJ140" s="103" t="str">
        <f>TEXT((TIME(0,LEFT('Erwachsene-DOSB 2020'!AQ44,FIND(":",'Erwachsene-DOSB 2020'!AQ44)-1),RIGHT('Erwachsene-DOSB 2020'!AQ44,2)))*$BC$56,"[mm]:ss")</f>
        <v>23:02</v>
      </c>
      <c r="AK140" s="101" t="str">
        <f>TEXT((TIME(0,LEFT('Erwachsene-DOSB 2020'!AR44,FIND(":",'Erwachsene-DOSB 2020'!AR44)-1),RIGHT('Erwachsene-DOSB 2020'!AR44,2)))*$BC$56,"[mm]:ss")</f>
        <v>29:17</v>
      </c>
      <c r="AL140" s="102" t="str">
        <f>TEXT((TIME(0,LEFT('Erwachsene-DOSB 2020'!AS44,FIND(":",'Erwachsene-DOSB 2020'!AS44)-1),RIGHT('Erwachsene-DOSB 2020'!AS44,2)))*$BC$56,"[mm]:ss")</f>
        <v>25:31</v>
      </c>
      <c r="AM140" s="103" t="str">
        <f>TEXT((TIME(0,LEFT('Erwachsene-DOSB 2020'!AT44,FIND(":",'Erwachsene-DOSB 2020'!AT44)-1),RIGHT('Erwachsene-DOSB 2020'!AT44,2)))*$BC$56,"[mm]:ss")</f>
        <v>23:02</v>
      </c>
      <c r="AN140" s="101" t="str">
        <f>TEXT((TIME(0,LEFT('Erwachsene-DOSB 2020'!AU44,FIND(":",'Erwachsene-DOSB 2020'!AU44)-1),RIGHT('Erwachsene-DOSB 2020'!AU44,2)))*$BC$56,"[mm]:ss")</f>
        <v>30:43</v>
      </c>
      <c r="AO140" s="102" t="str">
        <f>TEXT((TIME(0,LEFT('Erwachsene-DOSB 2020'!AV44,FIND(":",'Erwachsene-DOSB 2020'!AV44)-1),RIGHT('Erwachsene-DOSB 2020'!AV44,2)))*$BC$56,"[mm]:ss")</f>
        <v>26:58</v>
      </c>
      <c r="AP140" s="103" t="str">
        <f>TEXT((TIME(0,LEFT('Erwachsene-DOSB 2020'!AW44,FIND(":",'Erwachsene-DOSB 2020'!AW44)-1),RIGHT('Erwachsene-DOSB 2020'!AW44,2)))*$BC$56,"[mm]:ss")</f>
        <v>24:10</v>
      </c>
      <c r="AQ140" s="101" t="str">
        <f>TEXT((TIME(0,LEFT('Erwachsene-DOSB 2020'!AX44,FIND(":",'Erwachsene-DOSB 2020'!AX44)-1),RIGHT('Erwachsene-DOSB 2020'!AX44,2)))*$BC$56,"[mm]:ss")</f>
        <v>32:53</v>
      </c>
      <c r="AR140" s="102" t="str">
        <f>TEXT((TIME(0,LEFT('Erwachsene-DOSB 2020'!AY44,FIND(":",'Erwachsene-DOSB 2020'!AY44)-1),RIGHT('Erwachsene-DOSB 2020'!AY44,2)))*$BC$56,"[mm]:ss")</f>
        <v>28:35</v>
      </c>
      <c r="AS140" s="103" t="str">
        <f>TEXT((TIME(0,LEFT('Erwachsene-DOSB 2020'!AZ44,FIND(":",'Erwachsene-DOSB 2020'!AZ44)-1),RIGHT('Erwachsene-DOSB 2020'!AZ44,2)))*$BC$56,"[mm]:ss")</f>
        <v>25:36</v>
      </c>
      <c r="AT140" s="13"/>
      <c r="AU140" s="14"/>
      <c r="AV140" s="15"/>
      <c r="AW140" s="59"/>
      <c r="AX140" s="12"/>
      <c r="AY140" s="15"/>
      <c r="AZ140" s="182"/>
      <c r="BA140" s="183"/>
      <c r="BC140" s="143"/>
      <c r="BD140" s="83"/>
    </row>
    <row r="141" spans="1:56" ht="19.7" customHeight="1" x14ac:dyDescent="0.2">
      <c r="A141" s="902"/>
      <c r="B141" s="158"/>
      <c r="C141" s="1050"/>
      <c r="D141" s="796"/>
      <c r="E141" s="106" t="s">
        <v>22</v>
      </c>
      <c r="F141" s="58" t="s">
        <v>697</v>
      </c>
      <c r="G141" s="101" t="str">
        <f>TEXT((TIME(0,LEFT('Erwachsene-DOSB 2020'!AO12,FIND(":",'Erwachsene-DOSB 2020'!AO12)-1),RIGHT('Erwachsene-DOSB 2020'!AO12,2)))*$BC$57,"[mm]:ss")</f>
        <v>24:27</v>
      </c>
      <c r="H141" s="102" t="str">
        <f>TEXT((TIME(0,LEFT('Erwachsene-DOSB 2020'!AP12,FIND(":",'Erwachsene-DOSB 2020'!AP12)-1),RIGHT('Erwachsene-DOSB 2020'!AP12,2)))*$BC$57,"[mm]:ss")</f>
        <v>21:09</v>
      </c>
      <c r="I141" s="103" t="str">
        <f>TEXT((TIME(0,LEFT('Erwachsene-DOSB 2020'!AQ12,FIND(":",'Erwachsene-DOSB 2020'!AQ12)-1),RIGHT('Erwachsene-DOSB 2020'!AQ12,2)))*$BC$57,"[mm]:ss")</f>
        <v>18:54</v>
      </c>
      <c r="J141" s="109" t="str">
        <f>TEXT((TIME(0,LEFT('Erwachsene-DOSB 2020'!AR12,FIND(":",'Erwachsene-DOSB 2020'!AR12)-1),RIGHT('Erwachsene-DOSB 2020'!AR12,2)))*$BC$57,"[mm]:ss")</f>
        <v>25:21</v>
      </c>
      <c r="K141" s="102" t="str">
        <f>TEXT((TIME(0,LEFT('Erwachsene-DOSB 2020'!AS12,FIND(":",'Erwachsene-DOSB 2020'!AS12)-1),RIGHT('Erwachsene-DOSB 2020'!AS12,2)))*$BC$57,"[mm]:ss")</f>
        <v>22:30</v>
      </c>
      <c r="L141" s="103" t="str">
        <f>TEXT((TIME(0,LEFT('Erwachsene-DOSB 2020'!AT12,FIND(":",'Erwachsene-DOSB 2020'!AT12)-1),RIGHT('Erwachsene-DOSB 2020'!AT12,2)))*$BC$57,"[mm]:ss")</f>
        <v>19:39</v>
      </c>
      <c r="M141" s="109" t="str">
        <f>TEXT((TIME(0,LEFT('Erwachsene-DOSB 2020'!AU12,FIND(":",'Erwachsene-DOSB 2020'!AU12)-1),RIGHT('Erwachsene-DOSB 2020'!AU12,2)))*$BC$57,"[mm]:ss")</f>
        <v>26:51</v>
      </c>
      <c r="N141" s="102" t="str">
        <f>TEXT((TIME(0,LEFT('Erwachsene-DOSB 2020'!AV12,FIND(":",'Erwachsene-DOSB 2020'!AV12)-1),RIGHT('Erwachsene-DOSB 2020'!AV12,2)))*$BC$57,"[mm]:ss")</f>
        <v>24:00</v>
      </c>
      <c r="O141" s="103" t="str">
        <f>TEXT((TIME(0,LEFT('Erwachsene-DOSB 2020'!AW12,FIND(":",'Erwachsene-DOSB 2020'!AW12)-1),RIGHT('Erwachsene-DOSB 2020'!AW12,2)))*$BC$57,"[mm]:ss")</f>
        <v>20:42</v>
      </c>
      <c r="P141" s="109" t="str">
        <f>TEXT((TIME(0,LEFT('Erwachsene-DOSB 2020'!AX12,FIND(":",'Erwachsene-DOSB 2020'!AX12)-1),RIGHT('Erwachsene-DOSB 2020'!AX12,2)))*$BC$57,"[mm]:ss")</f>
        <v>27:54</v>
      </c>
      <c r="Q141" s="102" t="str">
        <f>TEXT((TIME(0,LEFT('Erwachsene-DOSB 2020'!AY12,FIND(":",'Erwachsene-DOSB 2020'!AY12)-1),RIGHT('Erwachsene-DOSB 2020'!AY12,2)))*$BC$57,"[mm]:ss")</f>
        <v>24:54</v>
      </c>
      <c r="R141" s="103" t="str">
        <f>TEXT((TIME(0,LEFT('Erwachsene-DOSB 2020'!AZ12,FIND(":",'Erwachsene-DOSB 2020'!AZ12)-1),RIGHT('Erwachsene-DOSB 2020'!AZ12,2)))*$BC$57,"[mm]:ss")</f>
        <v>21:45</v>
      </c>
      <c r="S141" s="13"/>
      <c r="T141" s="14"/>
      <c r="U141" s="15"/>
      <c r="V141" s="59"/>
      <c r="W141" s="12"/>
      <c r="X141" s="15"/>
      <c r="Y141" s="182"/>
      <c r="Z141" s="215"/>
      <c r="AB141" s="902"/>
      <c r="AC141" s="158"/>
      <c r="AD141" s="1050"/>
      <c r="AE141" s="796"/>
      <c r="AF141" s="106" t="s">
        <v>22</v>
      </c>
      <c r="AG141" s="58" t="s">
        <v>697</v>
      </c>
      <c r="AH141" s="101" t="str">
        <f>TEXT((TIME(0,LEFT('Erwachsene-DOSB 2020'!AO45,FIND(":",'Erwachsene-DOSB 2020'!AO45)-1),RIGHT('Erwachsene-DOSB 2020'!AO45,2)))*$BC$57,"[mm]:ss")</f>
        <v>22:21</v>
      </c>
      <c r="AI141" s="102" t="str">
        <f>TEXT((TIME(0,LEFT('Erwachsene-DOSB 2020'!AP45,FIND(":",'Erwachsene-DOSB 2020'!AP45)-1),RIGHT('Erwachsene-DOSB 2020'!AP45,2)))*$BC$57,"[mm]:ss")</f>
        <v>18:54</v>
      </c>
      <c r="AJ141" s="103" t="str">
        <f>TEXT((TIME(0,LEFT('Erwachsene-DOSB 2020'!AQ45,FIND(":",'Erwachsene-DOSB 2020'!AQ45)-1),RIGHT('Erwachsene-DOSB 2020'!AQ45,2)))*$BC$57,"[mm]:ss")</f>
        <v>15:27</v>
      </c>
      <c r="AK141" s="109" t="str">
        <f>TEXT((TIME(0,LEFT('Erwachsene-DOSB 2020'!AR45,FIND(":",'Erwachsene-DOSB 2020'!AR45)-1),RIGHT('Erwachsene-DOSB 2020'!AR45,2)))*$BC$57,"[mm]:ss")</f>
        <v>22:48</v>
      </c>
      <c r="AL141" s="102" t="str">
        <f>TEXT((TIME(0,LEFT('Erwachsene-DOSB 2020'!AS45,FIND(":",'Erwachsene-DOSB 2020'!AS45)-1),RIGHT('Erwachsene-DOSB 2020'!AS45,2)))*$BC$57,"[mm]:ss")</f>
        <v>19:21</v>
      </c>
      <c r="AM141" s="103" t="str">
        <f>TEXT((TIME(0,LEFT('Erwachsene-DOSB 2020'!AT45,FIND(":",'Erwachsene-DOSB 2020'!AT45)-1),RIGHT('Erwachsene-DOSB 2020'!AT45,2)))*$BC$57,"[mm]:ss")</f>
        <v>15:54</v>
      </c>
      <c r="AN141" s="109" t="str">
        <f>TEXT((TIME(0,LEFT('Erwachsene-DOSB 2020'!AU45,FIND(":",'Erwachsene-DOSB 2020'!AU45)-1),RIGHT('Erwachsene-DOSB 2020'!AU45,2)))*$BC$57,"[mm]:ss")</f>
        <v>23:15</v>
      </c>
      <c r="AO141" s="102" t="str">
        <f>TEXT((TIME(0,LEFT('Erwachsene-DOSB 2020'!AV45,FIND(":",'Erwachsene-DOSB 2020'!AV45)-1),RIGHT('Erwachsene-DOSB 2020'!AV45,2)))*$BC$57,"[mm]:ss")</f>
        <v>19:57</v>
      </c>
      <c r="AP141" s="103" t="str">
        <f>TEXT((TIME(0,LEFT('Erwachsene-DOSB 2020'!AW45,FIND(":",'Erwachsene-DOSB 2020'!AW45)-1),RIGHT('Erwachsene-DOSB 2020'!AW45,2)))*$BC$57,"[mm]:ss")</f>
        <v>16:39</v>
      </c>
      <c r="AQ141" s="109" t="str">
        <f>TEXT((TIME(0,LEFT('Erwachsene-DOSB 2020'!AX45,FIND(":",'Erwachsene-DOSB 2020'!AX45)-1),RIGHT('Erwachsene-DOSB 2020'!AX45,2)))*$BC$57,"[mm]:ss")</f>
        <v>23:42</v>
      </c>
      <c r="AR141" s="102" t="str">
        <f>TEXT((TIME(0,LEFT('Erwachsene-DOSB 2020'!AY45,FIND(":",'Erwachsene-DOSB 2020'!AY45)-1),RIGHT('Erwachsene-DOSB 2020'!AY45,2)))*$BC$57,"[mm]:ss")</f>
        <v>20:24</v>
      </c>
      <c r="AS141" s="103" t="str">
        <f>TEXT((TIME(0,LEFT('Erwachsene-DOSB 2020'!AZ45,FIND(":",'Erwachsene-DOSB 2020'!AZ45)-1),RIGHT('Erwachsene-DOSB 2020'!AZ45,2)))*$BC$57,"[mm]:ss")</f>
        <v>17:24</v>
      </c>
      <c r="AT141" s="13"/>
      <c r="AU141" s="14"/>
      <c r="AV141" s="15"/>
      <c r="AW141" s="59"/>
      <c r="AX141" s="12"/>
      <c r="AY141" s="15"/>
      <c r="AZ141" s="182"/>
      <c r="BA141" s="215"/>
    </row>
    <row r="142" spans="1:56" ht="19.7" customHeight="1" x14ac:dyDescent="0.2">
      <c r="A142" s="902"/>
      <c r="B142" s="158"/>
      <c r="C142" s="1050"/>
      <c r="D142" s="796"/>
      <c r="E142" s="106" t="s">
        <v>23</v>
      </c>
      <c r="F142" s="58" t="s">
        <v>427</v>
      </c>
      <c r="G142" s="160">
        <f>H142*(1-$BE$58)</f>
        <v>119.25</v>
      </c>
      <c r="H142" s="149">
        <f>W100-12.5</f>
        <v>132.5</v>
      </c>
      <c r="I142" s="150">
        <f>H142*(1+$BE$58)</f>
        <v>145.75</v>
      </c>
      <c r="J142" s="160">
        <f>K142*(1-$BE$58)</f>
        <v>108</v>
      </c>
      <c r="K142" s="149">
        <f>H142-12.5</f>
        <v>120</v>
      </c>
      <c r="L142" s="150">
        <f>K142*(1+$BE$58)</f>
        <v>132</v>
      </c>
      <c r="M142" s="160">
        <f>N142*(1-$BE$58)</f>
        <v>96.75</v>
      </c>
      <c r="N142" s="149">
        <f>K142-12.5</f>
        <v>107.5</v>
      </c>
      <c r="O142" s="150">
        <f>N142*(1+$BE$58)</f>
        <v>118.25000000000001</v>
      </c>
      <c r="P142" s="160">
        <f>Q142*(1-$BE$58)</f>
        <v>85.5</v>
      </c>
      <c r="Q142" s="149">
        <f>N142-12.5</f>
        <v>95</v>
      </c>
      <c r="R142" s="150">
        <f>Q142*(1+$BE$58)</f>
        <v>104.50000000000001</v>
      </c>
      <c r="S142" s="151"/>
      <c r="T142" s="149"/>
      <c r="U142" s="150"/>
      <c r="V142" s="151"/>
      <c r="W142" s="149"/>
      <c r="X142" s="150"/>
      <c r="Y142" s="182"/>
      <c r="Z142" s="215"/>
      <c r="AB142" s="902"/>
      <c r="AC142" s="158"/>
      <c r="AD142" s="1050"/>
      <c r="AE142" s="796"/>
      <c r="AF142" s="106" t="s">
        <v>23</v>
      </c>
      <c r="AG142" s="58" t="s">
        <v>427</v>
      </c>
      <c r="AH142" s="160">
        <f>AI142*(1-$BE$58)</f>
        <v>191.25</v>
      </c>
      <c r="AI142" s="149">
        <f>AX100-12.5</f>
        <v>212.5</v>
      </c>
      <c r="AJ142" s="150">
        <f>AI142*(1+$BE$58)</f>
        <v>233.75000000000003</v>
      </c>
      <c r="AK142" s="160">
        <f>AL142*(1-$BE$58)</f>
        <v>180</v>
      </c>
      <c r="AL142" s="149">
        <f>AI142-12.5</f>
        <v>200</v>
      </c>
      <c r="AM142" s="150">
        <f>AL142*(1+$BE$58)</f>
        <v>220.00000000000003</v>
      </c>
      <c r="AN142" s="160">
        <f>AO142*(1-$BE$58)</f>
        <v>168.75</v>
      </c>
      <c r="AO142" s="149">
        <f>AL142-12.5</f>
        <v>187.5</v>
      </c>
      <c r="AP142" s="150">
        <f>AO142*(1+$BE$58)</f>
        <v>206.25000000000003</v>
      </c>
      <c r="AQ142" s="160">
        <f>AR142*(1-$BE$58)</f>
        <v>157.5</v>
      </c>
      <c r="AR142" s="149">
        <f>AO142-12.5</f>
        <v>175</v>
      </c>
      <c r="AS142" s="150">
        <f>AR142*(1+$BE$58)</f>
        <v>192.50000000000003</v>
      </c>
      <c r="AT142" s="151"/>
      <c r="AU142" s="149"/>
      <c r="AV142" s="150"/>
      <c r="AW142" s="151"/>
      <c r="AX142" s="149"/>
      <c r="AY142" s="150"/>
      <c r="AZ142" s="182"/>
      <c r="BA142" s="215"/>
    </row>
    <row r="143" spans="1:56" ht="19.7" customHeight="1" x14ac:dyDescent="0.2">
      <c r="A143" s="902"/>
      <c r="B143" s="158"/>
      <c r="C143" s="1050"/>
      <c r="D143" s="796"/>
      <c r="E143" s="106" t="s">
        <v>24</v>
      </c>
      <c r="F143" s="58" t="s">
        <v>428</v>
      </c>
      <c r="G143" s="160">
        <f>H143*(1-$BE$58)</f>
        <v>270</v>
      </c>
      <c r="H143" s="149">
        <f>W101-15</f>
        <v>300</v>
      </c>
      <c r="I143" s="150">
        <f>H143*(1+$BE$58)</f>
        <v>330</v>
      </c>
      <c r="J143" s="160">
        <f>K143*(1-$BE$58)</f>
        <v>256.5</v>
      </c>
      <c r="K143" s="149">
        <f>H143-15</f>
        <v>285</v>
      </c>
      <c r="L143" s="150">
        <f>K143*(1+$BE$58)</f>
        <v>313.5</v>
      </c>
      <c r="M143" s="160">
        <f>N143*(1-$BE$58)</f>
        <v>243</v>
      </c>
      <c r="N143" s="149">
        <f>K143-15</f>
        <v>270</v>
      </c>
      <c r="O143" s="150">
        <f>N143*(1+$BE$58)</f>
        <v>297</v>
      </c>
      <c r="P143" s="160">
        <f>Q143*(1-$BE$58)</f>
        <v>229.5</v>
      </c>
      <c r="Q143" s="149">
        <f>N143-15</f>
        <v>255</v>
      </c>
      <c r="R143" s="150">
        <f>Q143*(1+$BE$58)</f>
        <v>280.5</v>
      </c>
      <c r="S143" s="151"/>
      <c r="T143" s="149"/>
      <c r="U143" s="150"/>
      <c r="V143" s="151"/>
      <c r="W143" s="149"/>
      <c r="X143" s="150"/>
      <c r="Y143" s="182"/>
      <c r="Z143" s="215"/>
      <c r="AB143" s="902"/>
      <c r="AC143" s="158"/>
      <c r="AD143" s="1050"/>
      <c r="AE143" s="796"/>
      <c r="AF143" s="106" t="s">
        <v>24</v>
      </c>
      <c r="AG143" s="58" t="s">
        <v>428</v>
      </c>
      <c r="AH143" s="160">
        <f>AI143*(1-$BE$58)</f>
        <v>351</v>
      </c>
      <c r="AI143" s="149">
        <f>AX101-15</f>
        <v>390</v>
      </c>
      <c r="AJ143" s="150">
        <f>AI143*(1+$BE$58)</f>
        <v>429.00000000000006</v>
      </c>
      <c r="AK143" s="160">
        <f>AL143*(1-$BE$58)</f>
        <v>337.5</v>
      </c>
      <c r="AL143" s="149">
        <f>AI143-15</f>
        <v>375</v>
      </c>
      <c r="AM143" s="150">
        <f>AL143*(1+$BE$58)</f>
        <v>412.50000000000006</v>
      </c>
      <c r="AN143" s="160">
        <f>AO143*(1-$BE$58)</f>
        <v>324</v>
      </c>
      <c r="AO143" s="149">
        <f>AL143-15</f>
        <v>360</v>
      </c>
      <c r="AP143" s="150">
        <f>AO143*(1+$BE$58)</f>
        <v>396.00000000000006</v>
      </c>
      <c r="AQ143" s="160">
        <f>AR143*(1-$BE$58)</f>
        <v>310.5</v>
      </c>
      <c r="AR143" s="149">
        <f>AO143-15</f>
        <v>345</v>
      </c>
      <c r="AS143" s="150">
        <f>AR143*(1+$BE$58)</f>
        <v>379.50000000000006</v>
      </c>
      <c r="AT143" s="151"/>
      <c r="AU143" s="149"/>
      <c r="AV143" s="150"/>
      <c r="AW143" s="151"/>
      <c r="AX143" s="149"/>
      <c r="AY143" s="150"/>
      <c r="AZ143" s="182"/>
      <c r="BA143" s="215"/>
    </row>
    <row r="144" spans="1:56" ht="19.7" customHeight="1" x14ac:dyDescent="0.2">
      <c r="A144" s="902"/>
      <c r="B144" s="158"/>
      <c r="C144" s="1050"/>
      <c r="D144" s="796"/>
      <c r="E144" s="106" t="s">
        <v>25</v>
      </c>
      <c r="F144" s="58" t="s">
        <v>429</v>
      </c>
      <c r="G144" s="160">
        <f>H144*(1-$BE$58)</f>
        <v>202.5</v>
      </c>
      <c r="H144" s="149">
        <f>W102-15</f>
        <v>225</v>
      </c>
      <c r="I144" s="150">
        <f>H144*(1+$BE$58)</f>
        <v>247.50000000000003</v>
      </c>
      <c r="J144" s="160">
        <f>K144*(1-$BE$58)</f>
        <v>189</v>
      </c>
      <c r="K144" s="149">
        <f>H144-15</f>
        <v>210</v>
      </c>
      <c r="L144" s="150">
        <f>K144*(1+$BE$58)</f>
        <v>231.00000000000003</v>
      </c>
      <c r="M144" s="160">
        <f>N144*(1-$BE$58)</f>
        <v>175.5</v>
      </c>
      <c r="N144" s="149">
        <f>K144-15</f>
        <v>195</v>
      </c>
      <c r="O144" s="150">
        <f>N144*(1+$BE$58)</f>
        <v>214.50000000000003</v>
      </c>
      <c r="P144" s="160">
        <f>Q144*(1-$BE$58)</f>
        <v>162</v>
      </c>
      <c r="Q144" s="149">
        <f>N144-15</f>
        <v>180</v>
      </c>
      <c r="R144" s="150">
        <f>Q144*(1+$BE$58)</f>
        <v>198.00000000000003</v>
      </c>
      <c r="S144" s="151"/>
      <c r="T144" s="149"/>
      <c r="U144" s="150"/>
      <c r="V144" s="151"/>
      <c r="W144" s="149"/>
      <c r="X144" s="150"/>
      <c r="Y144" s="182"/>
      <c r="Z144" s="215"/>
      <c r="AB144" s="902"/>
      <c r="AC144" s="158"/>
      <c r="AD144" s="1050"/>
      <c r="AE144" s="796"/>
      <c r="AF144" s="106" t="s">
        <v>25</v>
      </c>
      <c r="AG144" s="58" t="s">
        <v>429</v>
      </c>
      <c r="AH144" s="160">
        <f>AI144*(1-$BE$58)</f>
        <v>279</v>
      </c>
      <c r="AI144" s="149">
        <f>AX102-15</f>
        <v>310</v>
      </c>
      <c r="AJ144" s="150">
        <f>AI144*(1+$BE$58)</f>
        <v>341</v>
      </c>
      <c r="AK144" s="160">
        <f>AL144*(1-$BE$58)</f>
        <v>265.5</v>
      </c>
      <c r="AL144" s="149">
        <f>AI144-15</f>
        <v>295</v>
      </c>
      <c r="AM144" s="150">
        <f>AL144*(1+$BE$58)</f>
        <v>324.5</v>
      </c>
      <c r="AN144" s="160">
        <f>AO144*(1-$BE$58)</f>
        <v>252</v>
      </c>
      <c r="AO144" s="149">
        <f>AL144-15</f>
        <v>280</v>
      </c>
      <c r="AP144" s="150">
        <f>AO144*(1+$BE$58)</f>
        <v>308</v>
      </c>
      <c r="AQ144" s="160">
        <f>AR144*(1-$BE$58)</f>
        <v>238.5</v>
      </c>
      <c r="AR144" s="149">
        <f>AO144-15</f>
        <v>265</v>
      </c>
      <c r="AS144" s="150">
        <f>AR144*(1+$BE$58)</f>
        <v>291.5</v>
      </c>
      <c r="AT144" s="151"/>
      <c r="AU144" s="149"/>
      <c r="AV144" s="150"/>
      <c r="AW144" s="151"/>
      <c r="AX144" s="149"/>
      <c r="AY144" s="150"/>
      <c r="AZ144" s="182"/>
      <c r="BA144" s="215"/>
    </row>
    <row r="145" spans="1:56" ht="19.7" customHeight="1" x14ac:dyDescent="0.2">
      <c r="A145" s="902"/>
      <c r="B145" s="158"/>
      <c r="C145" s="1050"/>
      <c r="D145" s="796"/>
      <c r="E145" s="106" t="s">
        <v>44</v>
      </c>
      <c r="F145" s="58" t="s">
        <v>430</v>
      </c>
      <c r="G145" s="160">
        <f>H145*(1-$BE$58)</f>
        <v>207</v>
      </c>
      <c r="H145" s="149">
        <f>W103-15</f>
        <v>230</v>
      </c>
      <c r="I145" s="150">
        <f>H145*(1+$BE$58)</f>
        <v>253.00000000000003</v>
      </c>
      <c r="J145" s="160">
        <f>K145*(1-$BE$58)</f>
        <v>193.5</v>
      </c>
      <c r="K145" s="149">
        <f>H145-15</f>
        <v>215</v>
      </c>
      <c r="L145" s="150">
        <f>K145*(1+$BE$58)</f>
        <v>236.50000000000003</v>
      </c>
      <c r="M145" s="160">
        <f>N145*(1-$BE$58)</f>
        <v>180</v>
      </c>
      <c r="N145" s="149">
        <f>K145-15</f>
        <v>200</v>
      </c>
      <c r="O145" s="150">
        <f>N145*(1+$BE$58)</f>
        <v>220.00000000000003</v>
      </c>
      <c r="P145" s="160">
        <f>Q145*(1-$BE$58)</f>
        <v>166.5</v>
      </c>
      <c r="Q145" s="149">
        <f>N145-15</f>
        <v>185</v>
      </c>
      <c r="R145" s="150">
        <f>Q145*(1+$BE$58)</f>
        <v>203.50000000000003</v>
      </c>
      <c r="S145" s="151"/>
      <c r="T145" s="149"/>
      <c r="U145" s="150"/>
      <c r="V145" s="151"/>
      <c r="W145" s="149"/>
      <c r="X145" s="150"/>
      <c r="Y145" s="182"/>
      <c r="Z145" s="215"/>
      <c r="AB145" s="902"/>
      <c r="AC145" s="158"/>
      <c r="AD145" s="1050"/>
      <c r="AE145" s="796"/>
      <c r="AF145" s="106" t="s">
        <v>44</v>
      </c>
      <c r="AG145" s="58" t="s">
        <v>430</v>
      </c>
      <c r="AH145" s="160">
        <f>AI145*(1-$BE$58)</f>
        <v>283.5</v>
      </c>
      <c r="AI145" s="149">
        <f>AX103-15</f>
        <v>315</v>
      </c>
      <c r="AJ145" s="150">
        <f>AI145*(1+$BE$58)</f>
        <v>346.5</v>
      </c>
      <c r="AK145" s="160">
        <f>AL145*(1-$BE$58)</f>
        <v>270</v>
      </c>
      <c r="AL145" s="149">
        <f>AI145-15</f>
        <v>300</v>
      </c>
      <c r="AM145" s="150">
        <f>AL145*(1+$BE$58)</f>
        <v>330</v>
      </c>
      <c r="AN145" s="160">
        <f>AO145*(1-$BE$58)</f>
        <v>256.5</v>
      </c>
      <c r="AO145" s="149">
        <f>AL145-15</f>
        <v>285</v>
      </c>
      <c r="AP145" s="150">
        <f>AO145*(1+$BE$58)</f>
        <v>313.5</v>
      </c>
      <c r="AQ145" s="160">
        <f>AR145*(1-$BE$58)</f>
        <v>243</v>
      </c>
      <c r="AR145" s="149">
        <f>AO145-15</f>
        <v>270</v>
      </c>
      <c r="AS145" s="150">
        <f>AR145*(1+$BE$58)</f>
        <v>297</v>
      </c>
      <c r="AT145" s="151"/>
      <c r="AU145" s="149"/>
      <c r="AV145" s="150"/>
      <c r="AW145" s="151"/>
      <c r="AX145" s="149"/>
      <c r="AY145" s="150"/>
      <c r="AZ145" s="182"/>
      <c r="BA145" s="215"/>
    </row>
    <row r="146" spans="1:56" ht="18.600000000000001" customHeight="1" thickBot="1" x14ac:dyDescent="0.25">
      <c r="A146" s="902"/>
      <c r="B146" s="158"/>
      <c r="C146" s="1051"/>
      <c r="D146" s="951"/>
      <c r="E146" s="619" t="s">
        <v>727</v>
      </c>
      <c r="F146" s="16" t="s">
        <v>497</v>
      </c>
      <c r="G146" s="216">
        <v>6.9444444444444441E-3</v>
      </c>
      <c r="H146" s="217">
        <v>8.6805555555555559E-3</v>
      </c>
      <c r="I146" s="218">
        <v>1.0416666666666666E-2</v>
      </c>
      <c r="J146" s="216">
        <v>6.9444444444444441E-3</v>
      </c>
      <c r="K146" s="217">
        <v>8.6805555555555559E-3</v>
      </c>
      <c r="L146" s="218">
        <v>1.0416666666666666E-2</v>
      </c>
      <c r="M146" s="216">
        <v>6.9444444444444441E-3</v>
      </c>
      <c r="N146" s="217">
        <v>8.6805555555555559E-3</v>
      </c>
      <c r="O146" s="218">
        <v>1.0416666666666666E-2</v>
      </c>
      <c r="P146" s="216">
        <v>6.9444444444444441E-3</v>
      </c>
      <c r="Q146" s="217">
        <v>8.6805555555555559E-3</v>
      </c>
      <c r="R146" s="218">
        <v>1.0416666666666666E-2</v>
      </c>
      <c r="S146" s="17"/>
      <c r="T146" s="18"/>
      <c r="U146" s="62"/>
      <c r="V146" s="63"/>
      <c r="W146" s="19"/>
      <c r="X146" s="21"/>
      <c r="Y146" s="186"/>
      <c r="Z146" s="187"/>
      <c r="AB146" s="902"/>
      <c r="AC146" s="158"/>
      <c r="AD146" s="1051"/>
      <c r="AE146" s="951"/>
      <c r="AF146" s="619" t="s">
        <v>727</v>
      </c>
      <c r="AG146" s="16" t="s">
        <v>497</v>
      </c>
      <c r="AH146" s="216">
        <v>6.9444444444444441E-3</v>
      </c>
      <c r="AI146" s="217">
        <v>8.6805555555555559E-3</v>
      </c>
      <c r="AJ146" s="218">
        <v>1.0416666666666666E-2</v>
      </c>
      <c r="AK146" s="216">
        <v>6.9444444444444441E-3</v>
      </c>
      <c r="AL146" s="217">
        <v>8.6805555555555559E-3</v>
      </c>
      <c r="AM146" s="218">
        <v>1.0416666666666666E-2</v>
      </c>
      <c r="AN146" s="216">
        <v>6.9444444444444441E-3</v>
      </c>
      <c r="AO146" s="217">
        <v>8.6805555555555559E-3</v>
      </c>
      <c r="AP146" s="218">
        <v>1.0416666666666666E-2</v>
      </c>
      <c r="AQ146" s="216">
        <v>6.9444444444444441E-3</v>
      </c>
      <c r="AR146" s="217">
        <v>8.6805555555555559E-3</v>
      </c>
      <c r="AS146" s="218">
        <v>1.0416666666666666E-2</v>
      </c>
      <c r="AT146" s="17"/>
      <c r="AU146" s="18"/>
      <c r="AV146" s="62"/>
      <c r="AW146" s="63"/>
      <c r="AX146" s="19"/>
      <c r="AY146" s="21"/>
      <c r="AZ146" s="186"/>
      <c r="BA146" s="187"/>
    </row>
    <row r="147" spans="1:56" ht="19.5" customHeight="1" x14ac:dyDescent="0.2">
      <c r="A147" s="902"/>
      <c r="B147" s="158"/>
      <c r="C147" s="843">
        <v>2</v>
      </c>
      <c r="D147" s="795" t="s">
        <v>65</v>
      </c>
      <c r="E147" s="604" t="s">
        <v>16</v>
      </c>
      <c r="F147" s="522" t="s">
        <v>446</v>
      </c>
      <c r="G147" s="13">
        <f>'Erwachsene-DOSB 2020'!AO28*$BC63</f>
        <v>4.8000000000000007</v>
      </c>
      <c r="H147" s="12">
        <f>'Erwachsene-DOSB 2020'!AP28*$BC63</f>
        <v>6.2</v>
      </c>
      <c r="I147" s="15">
        <f>'Erwachsene-DOSB 2020'!AQ28*$BC63</f>
        <v>7.4</v>
      </c>
      <c r="J147" s="13">
        <f>'Erwachsene-DOSB 2020'!AR28*$BC63</f>
        <v>4.4000000000000004</v>
      </c>
      <c r="K147" s="12">
        <f>'Erwachsene-DOSB 2020'!AS28*$BC63</f>
        <v>5.8000000000000007</v>
      </c>
      <c r="L147" s="15">
        <f>'Erwachsene-DOSB 2020'!AT28*$BC63</f>
        <v>7</v>
      </c>
      <c r="M147" s="13">
        <f>'Erwachsene-DOSB 2020'!AU28*$BC63</f>
        <v>3.8000000000000003</v>
      </c>
      <c r="N147" s="12">
        <f>'Erwachsene-DOSB 2020'!AV28*$BC63</f>
        <v>5.2</v>
      </c>
      <c r="O147" s="15">
        <f>'Erwachsene-DOSB 2020'!AW28*$BC63</f>
        <v>6.4</v>
      </c>
      <c r="P147" s="13">
        <f>'Erwachsene-DOSB 2020'!AX28*$BC63</f>
        <v>3</v>
      </c>
      <c r="Q147" s="12">
        <f>'Erwachsene-DOSB 2020'!AY28*$BC63</f>
        <v>4.4000000000000004</v>
      </c>
      <c r="R147" s="15">
        <f>'Erwachsene-DOSB 2020'!AZ28*$BC63</f>
        <v>5.6000000000000005</v>
      </c>
      <c r="S147" s="23"/>
      <c r="T147" s="24"/>
      <c r="U147" s="64"/>
      <c r="V147" s="66"/>
      <c r="W147" s="25"/>
      <c r="X147" s="26"/>
      <c r="Y147" s="180"/>
      <c r="Z147" s="181"/>
      <c r="AB147" s="902"/>
      <c r="AC147" s="158"/>
      <c r="AD147" s="843">
        <v>2</v>
      </c>
      <c r="AE147" s="795" t="s">
        <v>65</v>
      </c>
      <c r="AF147" s="601" t="s">
        <v>16</v>
      </c>
      <c r="AG147" s="522" t="s">
        <v>446</v>
      </c>
      <c r="AH147" s="6">
        <f>'Erwachsene-DOSB 2020'!AO61*$BC63</f>
        <v>6.4</v>
      </c>
      <c r="AI147" s="7">
        <f>'Erwachsene-DOSB 2020'!AP61*$BC63</f>
        <v>8.4</v>
      </c>
      <c r="AJ147" s="7">
        <f>'Erwachsene-DOSB 2020'!AQ61*$BC63</f>
        <v>10.4</v>
      </c>
      <c r="AK147" s="6">
        <f>'Erwachsene-DOSB 2020'!AR61*$BC63</f>
        <v>5.6000000000000005</v>
      </c>
      <c r="AL147" s="7">
        <f>'Erwachsene-DOSB 2020'!AS61*$BC63</f>
        <v>7.6000000000000005</v>
      </c>
      <c r="AM147" s="7">
        <f>'Erwachsene-DOSB 2020'!AT61*$BC63</f>
        <v>9.6000000000000014</v>
      </c>
      <c r="AN147" s="6">
        <f>'Erwachsene-DOSB 2020'!AU61*$BC63</f>
        <v>4.8000000000000007</v>
      </c>
      <c r="AO147" s="7">
        <f>'Erwachsene-DOSB 2020'!AV61*$BC63</f>
        <v>6.6000000000000005</v>
      </c>
      <c r="AP147" s="7">
        <f>'Erwachsene-DOSB 2020'!AW61*$BC63</f>
        <v>8.4</v>
      </c>
      <c r="AQ147" s="6">
        <f>'Erwachsene-DOSB 2020'!AX61*$BC63</f>
        <v>4.2</v>
      </c>
      <c r="AR147" s="7">
        <f>'Erwachsene-DOSB 2020'!AY61*$BC63</f>
        <v>6</v>
      </c>
      <c r="AS147" s="7">
        <f>'Erwachsene-DOSB 2020'!AZ61*$BC63</f>
        <v>7.8000000000000007</v>
      </c>
      <c r="AT147" s="23"/>
      <c r="AU147" s="24"/>
      <c r="AV147" s="64"/>
      <c r="AW147" s="66"/>
      <c r="AX147" s="25"/>
      <c r="AY147" s="26"/>
      <c r="AZ147" s="180"/>
      <c r="BA147" s="181"/>
    </row>
    <row r="148" spans="1:56" ht="19.7" customHeight="1" x14ac:dyDescent="0.2">
      <c r="A148" s="902"/>
      <c r="B148" s="158"/>
      <c r="C148" s="845"/>
      <c r="D148" s="796"/>
      <c r="E148" s="798" t="s">
        <v>17</v>
      </c>
      <c r="F148" s="793" t="s">
        <v>26</v>
      </c>
      <c r="G148" s="826" t="s">
        <v>340</v>
      </c>
      <c r="H148" s="827"/>
      <c r="I148" s="827"/>
      <c r="J148" s="827"/>
      <c r="K148" s="827"/>
      <c r="L148" s="827"/>
      <c r="M148" s="827"/>
      <c r="N148" s="827"/>
      <c r="O148" s="827"/>
      <c r="P148" s="827"/>
      <c r="Q148" s="827"/>
      <c r="R148" s="828"/>
      <c r="S148" s="28"/>
      <c r="T148" s="30"/>
      <c r="U148" s="38"/>
      <c r="V148" s="61"/>
      <c r="W148" s="32"/>
      <c r="X148" s="33"/>
      <c r="Y148" s="182"/>
      <c r="Z148" s="188"/>
      <c r="AB148" s="902"/>
      <c r="AC148" s="158"/>
      <c r="AD148" s="845"/>
      <c r="AE148" s="796"/>
      <c r="AF148" s="798" t="s">
        <v>17</v>
      </c>
      <c r="AG148" s="793" t="s">
        <v>26</v>
      </c>
      <c r="AH148" s="826" t="s">
        <v>340</v>
      </c>
      <c r="AI148" s="827"/>
      <c r="AJ148" s="827"/>
      <c r="AK148" s="827"/>
      <c r="AL148" s="827"/>
      <c r="AM148" s="827"/>
      <c r="AN148" s="827"/>
      <c r="AO148" s="827"/>
      <c r="AP148" s="827"/>
      <c r="AQ148" s="827"/>
      <c r="AR148" s="827"/>
      <c r="AS148" s="828"/>
      <c r="AT148" s="28"/>
      <c r="AU148" s="30"/>
      <c r="AV148" s="38"/>
      <c r="AW148" s="61"/>
      <c r="AX148" s="32"/>
      <c r="AY148" s="33"/>
      <c r="AZ148" s="182"/>
      <c r="BA148" s="188"/>
    </row>
    <row r="149" spans="1:56" ht="19.7" customHeight="1" x14ac:dyDescent="0.2">
      <c r="A149" s="902"/>
      <c r="B149" s="158"/>
      <c r="C149" s="845"/>
      <c r="D149" s="796"/>
      <c r="E149" s="970"/>
      <c r="F149" s="794"/>
      <c r="G149" s="13">
        <f>'Erwachsene-DOSB 2020'!AO15*$BC$65-0.04</f>
        <v>1.8725000000000001</v>
      </c>
      <c r="H149" s="12">
        <f>'Erwachsene-DOSB 2020'!AP15*$BC$65</f>
        <v>2.3625000000000003</v>
      </c>
      <c r="I149" s="15">
        <f>'Erwachsene-DOSB 2020'!AQ15*$BC$65</f>
        <v>2.8125</v>
      </c>
      <c r="J149" s="59">
        <f>'Erwachsene-DOSB 2020'!AR15*$BC$65</f>
        <v>1.8</v>
      </c>
      <c r="K149" s="12">
        <f>'Erwachsene-DOSB 2020'!AS15*$BC$65</f>
        <v>2.25</v>
      </c>
      <c r="L149" s="15">
        <f>'Erwachsene-DOSB 2020'!AT15*$BC$65</f>
        <v>2.5874999999999999</v>
      </c>
      <c r="M149" s="59">
        <f>'Erwachsene-DOSB 2020'!AU15*$BC$65</f>
        <v>1.6875</v>
      </c>
      <c r="N149" s="12">
        <f>'Erwachsene-DOSB 2020'!AV15*$BC$65</f>
        <v>2.0249999999999999</v>
      </c>
      <c r="O149" s="15">
        <f>'Erwachsene-DOSB 2020'!AW15*$BC$65</f>
        <v>2.4750000000000001</v>
      </c>
      <c r="P149" s="59">
        <f>'Erwachsene-DOSB 2020'!AX15*$BC$65</f>
        <v>1.4625000000000001</v>
      </c>
      <c r="Q149" s="12">
        <f>'Erwachsene-DOSB 2020'!AY15*$BC$65</f>
        <v>1.9125000000000001</v>
      </c>
      <c r="R149" s="15">
        <f>'Erwachsene-DOSB 2020'!AZ15*$BC$65</f>
        <v>2.25</v>
      </c>
      <c r="S149" s="28"/>
      <c r="T149" s="30"/>
      <c r="U149" s="38"/>
      <c r="V149" s="71"/>
      <c r="W149" s="3"/>
      <c r="X149" s="4"/>
      <c r="Y149" s="182"/>
      <c r="Z149" s="188"/>
      <c r="AB149" s="902"/>
      <c r="AC149" s="158"/>
      <c r="AD149" s="845"/>
      <c r="AE149" s="796"/>
      <c r="AF149" s="970"/>
      <c r="AG149" s="794"/>
      <c r="AH149" s="59">
        <f>AW107-0.04</f>
        <v>2.46</v>
      </c>
      <c r="AI149" s="59">
        <f>AX107-0.04</f>
        <v>2.7974999999999999</v>
      </c>
      <c r="AJ149" s="15">
        <f>AY107-0.04</f>
        <v>3.1349999999999998</v>
      </c>
      <c r="AK149" s="59">
        <f t="shared" ref="AK149:AS149" si="9">AH149-0.04</f>
        <v>2.42</v>
      </c>
      <c r="AL149" s="59">
        <f t="shared" si="9"/>
        <v>2.7574999999999998</v>
      </c>
      <c r="AM149" s="15">
        <f t="shared" si="9"/>
        <v>3.0949999999999998</v>
      </c>
      <c r="AN149" s="59">
        <f t="shared" si="9"/>
        <v>2.38</v>
      </c>
      <c r="AO149" s="59">
        <f t="shared" si="9"/>
        <v>2.7174999999999998</v>
      </c>
      <c r="AP149" s="15">
        <f t="shared" si="9"/>
        <v>3.0549999999999997</v>
      </c>
      <c r="AQ149" s="59">
        <f t="shared" si="9"/>
        <v>2.34</v>
      </c>
      <c r="AR149" s="59">
        <f t="shared" si="9"/>
        <v>2.6774999999999998</v>
      </c>
      <c r="AS149" s="15">
        <f t="shared" si="9"/>
        <v>3.0149999999999997</v>
      </c>
      <c r="AT149" s="28"/>
      <c r="AU149" s="30"/>
      <c r="AV149" s="38"/>
      <c r="AW149" s="71"/>
      <c r="AX149" s="3"/>
      <c r="AY149" s="4"/>
      <c r="AZ149" s="182"/>
      <c r="BA149" s="188"/>
    </row>
    <row r="150" spans="1:56" ht="19.7" customHeight="1" x14ac:dyDescent="0.2">
      <c r="A150" s="902"/>
      <c r="B150" s="158"/>
      <c r="C150" s="845"/>
      <c r="D150" s="796"/>
      <c r="E150" s="576" t="s">
        <v>21</v>
      </c>
      <c r="F150" s="161" t="s">
        <v>27</v>
      </c>
      <c r="G150" s="13">
        <f t="shared" ref="G150:R150" si="10">G149*$BC$66</f>
        <v>3.1832500000000001</v>
      </c>
      <c r="H150" s="12">
        <f t="shared" si="10"/>
        <v>4.0162500000000003</v>
      </c>
      <c r="I150" s="15">
        <f t="shared" si="10"/>
        <v>4.78125</v>
      </c>
      <c r="J150" s="13">
        <f t="shared" si="10"/>
        <v>3.06</v>
      </c>
      <c r="K150" s="12">
        <f t="shared" si="10"/>
        <v>3.8249999999999997</v>
      </c>
      <c r="L150" s="15">
        <f t="shared" si="10"/>
        <v>4.3987499999999997</v>
      </c>
      <c r="M150" s="13">
        <f t="shared" si="10"/>
        <v>2.8687499999999999</v>
      </c>
      <c r="N150" s="12">
        <f t="shared" si="10"/>
        <v>3.4424999999999999</v>
      </c>
      <c r="O150" s="15">
        <f t="shared" si="10"/>
        <v>4.2075000000000005</v>
      </c>
      <c r="P150" s="13">
        <f t="shared" si="10"/>
        <v>2.4862500000000001</v>
      </c>
      <c r="Q150" s="12">
        <f t="shared" si="10"/>
        <v>3.2512500000000002</v>
      </c>
      <c r="R150" s="15">
        <f t="shared" si="10"/>
        <v>3.8249999999999997</v>
      </c>
      <c r="S150" s="28"/>
      <c r="T150" s="30"/>
      <c r="U150" s="38"/>
      <c r="V150" s="71"/>
      <c r="W150" s="3"/>
      <c r="X150" s="4"/>
      <c r="Y150" s="182"/>
      <c r="Z150" s="188"/>
      <c r="AB150" s="902"/>
      <c r="AC150" s="158"/>
      <c r="AD150" s="845"/>
      <c r="AE150" s="796"/>
      <c r="AF150" s="106" t="s">
        <v>21</v>
      </c>
      <c r="AG150" s="161" t="s">
        <v>27</v>
      </c>
      <c r="AH150" s="13">
        <f t="shared" ref="AH150:AS150" si="11">AH149*$BC$66</f>
        <v>4.1819999999999995</v>
      </c>
      <c r="AI150" s="12">
        <f t="shared" si="11"/>
        <v>4.7557499999999999</v>
      </c>
      <c r="AJ150" s="15">
        <f t="shared" si="11"/>
        <v>5.3294999999999995</v>
      </c>
      <c r="AK150" s="13">
        <f t="shared" si="11"/>
        <v>4.1139999999999999</v>
      </c>
      <c r="AL150" s="12">
        <f t="shared" si="11"/>
        <v>4.6877499999999994</v>
      </c>
      <c r="AM150" s="15">
        <f t="shared" si="11"/>
        <v>5.2614999999999998</v>
      </c>
      <c r="AN150" s="13">
        <f t="shared" si="11"/>
        <v>4.0459999999999994</v>
      </c>
      <c r="AO150" s="12">
        <f t="shared" si="11"/>
        <v>4.6197499999999998</v>
      </c>
      <c r="AP150" s="15">
        <f t="shared" si="11"/>
        <v>5.1934999999999993</v>
      </c>
      <c r="AQ150" s="13">
        <f t="shared" si="11"/>
        <v>3.9779999999999998</v>
      </c>
      <c r="AR150" s="12">
        <f t="shared" si="11"/>
        <v>4.5517499999999993</v>
      </c>
      <c r="AS150" s="15">
        <f t="shared" si="11"/>
        <v>5.1254999999999997</v>
      </c>
      <c r="AT150" s="28"/>
      <c r="AU150" s="30"/>
      <c r="AV150" s="38"/>
      <c r="AW150" s="71"/>
      <c r="AX150" s="3"/>
      <c r="AY150" s="4"/>
      <c r="AZ150" s="182"/>
      <c r="BA150" s="188"/>
    </row>
    <row r="151" spans="1:56" ht="19.7" customHeight="1" thickBot="1" x14ac:dyDescent="0.25">
      <c r="A151" s="902"/>
      <c r="B151" s="158"/>
      <c r="C151" s="845"/>
      <c r="D151" s="796"/>
      <c r="E151" s="576" t="s">
        <v>22</v>
      </c>
      <c r="F151" s="2" t="s">
        <v>92</v>
      </c>
      <c r="G151" s="13">
        <f>'Erwachsene-DOSB 2020'!AO18*$BC$67</f>
        <v>0.36000000000000004</v>
      </c>
      <c r="H151" s="12">
        <f>'Erwachsene-DOSB 2020'!AP18*$BC$67</f>
        <v>0.45999999999999996</v>
      </c>
      <c r="I151" s="15">
        <f>'Erwachsene-DOSB 2020'!AQ18*$BC$67</f>
        <v>0.54</v>
      </c>
      <c r="J151" s="59">
        <f>'Erwachsene-DOSB 2020'!AR18*$BC$67</f>
        <v>0.36000000000000004</v>
      </c>
      <c r="K151" s="12">
        <f>'Erwachsene-DOSB 2020'!AS18*$BC$67</f>
        <v>0.44000000000000006</v>
      </c>
      <c r="L151" s="15">
        <f>'Erwachsene-DOSB 2020'!AT18*$BC$67</f>
        <v>0.52</v>
      </c>
      <c r="M151" s="59">
        <f>'Erwachsene-DOSB 2020'!AU18*$BC$67</f>
        <v>0.34</v>
      </c>
      <c r="N151" s="12">
        <f>'Erwachsene-DOSB 2020'!AV18*$BC$67</f>
        <v>0.42000000000000004</v>
      </c>
      <c r="O151" s="15">
        <f>'Erwachsene-DOSB 2020'!AW18*$BC$67</f>
        <v>0.5</v>
      </c>
      <c r="P151" s="59">
        <f>'Erwachsene-DOSB 2020'!AX18*$BC$67</f>
        <v>0.32000000000000006</v>
      </c>
      <c r="Q151" s="12">
        <f>'Erwachsene-DOSB 2020'!AY18*$BC$67</f>
        <v>0.4</v>
      </c>
      <c r="R151" s="15">
        <f>'Erwachsene-DOSB 2020'!AZ18*$BC$67</f>
        <v>0.48</v>
      </c>
      <c r="S151" s="36"/>
      <c r="T151" s="31"/>
      <c r="U151" s="33"/>
      <c r="V151" s="71"/>
      <c r="W151" s="34"/>
      <c r="X151" s="33"/>
      <c r="Y151" s="186"/>
      <c r="Z151" s="187"/>
      <c r="AB151" s="902"/>
      <c r="AC151" s="158"/>
      <c r="AD151" s="845"/>
      <c r="AE151" s="796"/>
      <c r="AF151" s="106" t="s">
        <v>22</v>
      </c>
      <c r="AG151" s="2" t="s">
        <v>92</v>
      </c>
      <c r="AH151" s="13">
        <f>'Erwachsene-DOSB 2020'!AO51*$BC$67</f>
        <v>0.48</v>
      </c>
      <c r="AI151" s="12">
        <f>'Erwachsene-DOSB 2020'!AP51*$BC$67</f>
        <v>0.60000000000000009</v>
      </c>
      <c r="AJ151" s="15">
        <f>'Erwachsene-DOSB 2020'!AQ51*$BC$67</f>
        <v>0.72000000000000008</v>
      </c>
      <c r="AK151" s="59">
        <f>'Erwachsene-DOSB 2020'!AR51*$BC$67</f>
        <v>0.45999999999999996</v>
      </c>
      <c r="AL151" s="12">
        <f>'Erwachsene-DOSB 2020'!AS51*$BC$67</f>
        <v>0.57999999999999996</v>
      </c>
      <c r="AM151" s="15">
        <f>'Erwachsene-DOSB 2020'!AT51*$BC$67</f>
        <v>0.70000000000000007</v>
      </c>
      <c r="AN151" s="59">
        <f>'Erwachsene-DOSB 2020'!AU51*$BC$67</f>
        <v>0.4</v>
      </c>
      <c r="AO151" s="12">
        <f>'Erwachsene-DOSB 2020'!AV51*$BC$67</f>
        <v>0.52</v>
      </c>
      <c r="AP151" s="15">
        <f>'Erwachsene-DOSB 2020'!AW51*$BC$67</f>
        <v>0.64000000000000012</v>
      </c>
      <c r="AQ151" s="59">
        <f>'Erwachsene-DOSB 2020'!AX51*$BC$67</f>
        <v>0.36000000000000004</v>
      </c>
      <c r="AR151" s="12">
        <f>'Erwachsene-DOSB 2020'!AY51*$BC$67</f>
        <v>0.48</v>
      </c>
      <c r="AS151" s="15">
        <f>'Erwachsene-DOSB 2020'!AZ51*$BC$67</f>
        <v>0.60000000000000009</v>
      </c>
      <c r="AT151" s="36"/>
      <c r="AU151" s="31"/>
      <c r="AV151" s="33"/>
      <c r="AW151" s="71"/>
      <c r="AX151" s="34"/>
      <c r="AY151" s="33"/>
      <c r="AZ151" s="186"/>
      <c r="BA151" s="187"/>
    </row>
    <row r="152" spans="1:56" ht="19.7" customHeight="1" x14ac:dyDescent="0.2">
      <c r="A152" s="902"/>
      <c r="B152" s="158"/>
      <c r="C152" s="843">
        <v>3</v>
      </c>
      <c r="D152" s="795" t="s">
        <v>66</v>
      </c>
      <c r="E152" s="791" t="s">
        <v>16</v>
      </c>
      <c r="F152" s="822" t="s">
        <v>156</v>
      </c>
      <c r="G152" s="823" t="s">
        <v>194</v>
      </c>
      <c r="H152" s="824"/>
      <c r="I152" s="824"/>
      <c r="J152" s="824"/>
      <c r="K152" s="824"/>
      <c r="L152" s="824"/>
      <c r="M152" s="824"/>
      <c r="N152" s="824"/>
      <c r="O152" s="824"/>
      <c r="P152" s="824"/>
      <c r="Q152" s="824"/>
      <c r="R152" s="825"/>
      <c r="S152" s="6"/>
      <c r="T152" s="8"/>
      <c r="U152" s="9"/>
      <c r="V152" s="66"/>
      <c r="W152" s="25"/>
      <c r="X152" s="26"/>
      <c r="Y152" s="180"/>
      <c r="Z152" s="181"/>
      <c r="AB152" s="902"/>
      <c r="AC152" s="158"/>
      <c r="AD152" s="843">
        <v>3</v>
      </c>
      <c r="AE152" s="795" t="s">
        <v>66</v>
      </c>
      <c r="AF152" s="791" t="s">
        <v>16</v>
      </c>
      <c r="AG152" s="822" t="s">
        <v>156</v>
      </c>
      <c r="AH152" s="823" t="s">
        <v>194</v>
      </c>
      <c r="AI152" s="824"/>
      <c r="AJ152" s="824"/>
      <c r="AK152" s="824"/>
      <c r="AL152" s="824"/>
      <c r="AM152" s="824"/>
      <c r="AN152" s="824"/>
      <c r="AO152" s="824"/>
      <c r="AP152" s="824"/>
      <c r="AQ152" s="824"/>
      <c r="AR152" s="824"/>
      <c r="AS152" s="825"/>
      <c r="AT152" s="6"/>
      <c r="AU152" s="8"/>
      <c r="AV152" s="9"/>
      <c r="AW152" s="66"/>
      <c r="AX152" s="25"/>
      <c r="AY152" s="26"/>
      <c r="AZ152" s="180"/>
      <c r="BA152" s="181"/>
    </row>
    <row r="153" spans="1:56" ht="19.7" customHeight="1" x14ac:dyDescent="0.2">
      <c r="A153" s="902"/>
      <c r="B153" s="158"/>
      <c r="C153" s="845"/>
      <c r="D153" s="796"/>
      <c r="E153" s="970"/>
      <c r="F153" s="794"/>
      <c r="G153" s="717">
        <f>'Erwachsene-DOSB 2020'!AO21*$BC$69</f>
        <v>37.799999999999997</v>
      </c>
      <c r="H153" s="718">
        <f>'Erwachsene-DOSB 2020'!AP21*$BC$69</f>
        <v>34.44</v>
      </c>
      <c r="I153" s="719">
        <f>'Erwachsene-DOSB 2020'!AQ21*$BC$69</f>
        <v>31.08</v>
      </c>
      <c r="J153" s="720">
        <f>'Erwachsene-DOSB 2020'!AR21*$BC$69</f>
        <v>40.04</v>
      </c>
      <c r="K153" s="718">
        <f>'Erwachsene-DOSB 2020'!AS21*$BC$69</f>
        <v>36.68</v>
      </c>
      <c r="L153" s="719">
        <f>'Erwachsene-DOSB 2020'!AT21*$BC$69</f>
        <v>33.599999999999994</v>
      </c>
      <c r="M153" s="720">
        <f>'Erwachsene-DOSB 2020'!AU21*$BC$69</f>
        <v>43.4</v>
      </c>
      <c r="N153" s="718">
        <f>'Erwachsene-DOSB 2020'!AV21*$BC$69</f>
        <v>40.04</v>
      </c>
      <c r="O153" s="719">
        <f>'Erwachsene-DOSB 2020'!AW21*$BC$69</f>
        <v>36.959999999999994</v>
      </c>
      <c r="P153" s="720">
        <f>'Erwachsene-DOSB 2020'!AX21*$BC$69</f>
        <v>47.88</v>
      </c>
      <c r="Q153" s="718">
        <f>'Erwachsene-DOSB 2020'!AY21*$BC$69</f>
        <v>44.519999999999996</v>
      </c>
      <c r="R153" s="719">
        <f>'Erwachsene-DOSB 2020'!AZ21*$BC$69</f>
        <v>41.44</v>
      </c>
      <c r="S153" s="28"/>
      <c r="T153" s="30"/>
      <c r="U153" s="38"/>
      <c r="V153" s="67"/>
      <c r="W153" s="29"/>
      <c r="X153" s="38"/>
      <c r="Y153" s="182"/>
      <c r="Z153" s="188"/>
      <c r="AB153" s="902"/>
      <c r="AC153" s="158"/>
      <c r="AD153" s="845"/>
      <c r="AE153" s="796"/>
      <c r="AF153" s="970"/>
      <c r="AG153" s="794"/>
      <c r="AH153" s="717">
        <f>'Erwachsene-DOSB 2020'!AO54*$BC$69</f>
        <v>34.159999999999997</v>
      </c>
      <c r="AI153" s="718">
        <f>'Erwachsene-DOSB 2020'!AP54*$BC$69</f>
        <v>31.359999999999996</v>
      </c>
      <c r="AJ153" s="719">
        <f>'Erwachsene-DOSB 2020'!AQ54*$BC$69</f>
        <v>28.279999999999998</v>
      </c>
      <c r="AK153" s="720">
        <f>'Erwachsene-DOSB 2020'!AR54*$BC$69</f>
        <v>36.4</v>
      </c>
      <c r="AL153" s="718">
        <f>'Erwachsene-DOSB 2020'!AS54*$BC$69</f>
        <v>33.599999999999994</v>
      </c>
      <c r="AM153" s="719">
        <f>'Erwachsene-DOSB 2020'!AT54*$BC$69</f>
        <v>30.52</v>
      </c>
      <c r="AN153" s="720">
        <f>'Erwachsene-DOSB 2020'!AU54*$BC$69</f>
        <v>39.479999999999997</v>
      </c>
      <c r="AO153" s="718">
        <f>'Erwachsene-DOSB 2020'!AV54*$BC$69</f>
        <v>36.68</v>
      </c>
      <c r="AP153" s="719">
        <f>'Erwachsene-DOSB 2020'!AW54*$BC$69</f>
        <v>33.599999999999994</v>
      </c>
      <c r="AQ153" s="720">
        <f>'Erwachsene-DOSB 2020'!AX54*$BC$69</f>
        <v>43.4</v>
      </c>
      <c r="AR153" s="718">
        <f>'Erwachsene-DOSB 2020'!AY54*$BC$69</f>
        <v>40.599999999999994</v>
      </c>
      <c r="AS153" s="719">
        <f>'Erwachsene-DOSB 2020'!AZ54*$BC$69</f>
        <v>37.519999999999996</v>
      </c>
      <c r="AT153" s="28"/>
      <c r="AU153" s="30"/>
      <c r="AV153" s="38"/>
      <c r="AW153" s="67"/>
      <c r="AX153" s="29"/>
      <c r="AY153" s="38"/>
      <c r="AZ153" s="182"/>
      <c r="BA153" s="188"/>
    </row>
    <row r="154" spans="1:56" ht="19.7" customHeight="1" x14ac:dyDescent="0.2">
      <c r="A154" s="902"/>
      <c r="B154" s="158"/>
      <c r="C154" s="845"/>
      <c r="D154" s="796"/>
      <c r="E154" s="576" t="s">
        <v>17</v>
      </c>
      <c r="F154" s="27" t="s">
        <v>158</v>
      </c>
      <c r="G154" s="69">
        <f>'Erwachsene-DOSB 2020'!AO22*$BC$70</f>
        <v>115.89999999999999</v>
      </c>
      <c r="H154" s="228">
        <f>'Erwachsene-DOSB 2020'!AP22*$BC$70</f>
        <v>95</v>
      </c>
      <c r="I154" s="229">
        <f>'Erwachsene-DOSB 2020'!AQ22*$BC$70</f>
        <v>72.2</v>
      </c>
      <c r="J154" s="230">
        <f>'Erwachsene-DOSB 2020'!AR22*$BC$70</f>
        <v>120.64999999999999</v>
      </c>
      <c r="K154" s="228">
        <f>'Erwachsene-DOSB 2020'!AS22*$BC$70</f>
        <v>98.8</v>
      </c>
      <c r="L154" s="229">
        <f>'Erwachsene-DOSB 2020'!AT22*$BC$70</f>
        <v>76</v>
      </c>
      <c r="M154" s="230">
        <f>'Erwachsene-DOSB 2020'!AU22*$BC$70</f>
        <v>124.44999999999999</v>
      </c>
      <c r="N154" s="228">
        <f>'Erwachsene-DOSB 2020'!AV22*$BC$70</f>
        <v>101.64999999999999</v>
      </c>
      <c r="O154" s="229">
        <f>'Erwachsene-DOSB 2020'!AW22*$BC$70</f>
        <v>78.849999999999994</v>
      </c>
      <c r="P154" s="230">
        <f>'Erwachsene-DOSB 2020'!AX22*$BC$70</f>
        <v>126.35</v>
      </c>
      <c r="Q154" s="228">
        <f>'Erwachsene-DOSB 2020'!AY22*$BC$70</f>
        <v>103.55</v>
      </c>
      <c r="R154" s="229">
        <f>'Erwachsene-DOSB 2020'!AZ22*$BC$70</f>
        <v>80.75</v>
      </c>
      <c r="S154" s="28"/>
      <c r="T154" s="30"/>
      <c r="U154" s="38"/>
      <c r="V154" s="67"/>
      <c r="W154" s="29"/>
      <c r="X154" s="38"/>
      <c r="Y154" s="182"/>
      <c r="Z154" s="188"/>
      <c r="AB154" s="902"/>
      <c r="AC154" s="158"/>
      <c r="AD154" s="845"/>
      <c r="AE154" s="796"/>
      <c r="AF154" s="106" t="s">
        <v>17</v>
      </c>
      <c r="AG154" s="27" t="s">
        <v>158</v>
      </c>
      <c r="AH154" s="69">
        <f>'Erwachsene-DOSB 2020'!AO55*$BC$70</f>
        <v>109.25</v>
      </c>
      <c r="AI154" s="228">
        <f>'Erwachsene-DOSB 2020'!AP55*$BC$70</f>
        <v>86.45</v>
      </c>
      <c r="AJ154" s="229">
        <f>'Erwachsene-DOSB 2020'!AQ55*$BC$70</f>
        <v>63.65</v>
      </c>
      <c r="AK154" s="230">
        <f>'Erwachsene-DOSB 2020'!AR55*$BC$70</f>
        <v>112.1</v>
      </c>
      <c r="AL154" s="228">
        <f>'Erwachsene-DOSB 2020'!AS55*$BC$70</f>
        <v>91.199999999999989</v>
      </c>
      <c r="AM154" s="229">
        <f>'Erwachsene-DOSB 2020'!AT55*$BC$70</f>
        <v>68.399999999999991</v>
      </c>
      <c r="AN154" s="230">
        <f>'Erwachsene-DOSB 2020'!AU55*$BC$70</f>
        <v>113.05</v>
      </c>
      <c r="AO154" s="228">
        <f>'Erwachsene-DOSB 2020'!AV55*$BC$70</f>
        <v>93.1</v>
      </c>
      <c r="AP154" s="229">
        <f>'Erwachsene-DOSB 2020'!AW55*$BC$70</f>
        <v>72.2</v>
      </c>
      <c r="AQ154" s="230">
        <f>'Erwachsene-DOSB 2020'!AX55*$BC$70</f>
        <v>114</v>
      </c>
      <c r="AR154" s="228">
        <f>'Erwachsene-DOSB 2020'!AY55*$BC$70</f>
        <v>95</v>
      </c>
      <c r="AS154" s="229">
        <f>'Erwachsene-DOSB 2020'!AZ55*$BC$70</f>
        <v>76</v>
      </c>
      <c r="AT154" s="28"/>
      <c r="AU154" s="30"/>
      <c r="AV154" s="38"/>
      <c r="AW154" s="67"/>
      <c r="AX154" s="29"/>
      <c r="AY154" s="38"/>
      <c r="AZ154" s="182"/>
      <c r="BA154" s="188"/>
    </row>
    <row r="155" spans="1:56" ht="19.7" customHeight="1" thickBot="1" x14ac:dyDescent="0.25">
      <c r="A155" s="902"/>
      <c r="B155" s="158"/>
      <c r="C155" s="923"/>
      <c r="D155" s="796"/>
      <c r="E155" s="528" t="s">
        <v>21</v>
      </c>
      <c r="F155" s="154" t="s">
        <v>157</v>
      </c>
      <c r="G155" s="248">
        <f>'Erwachsene-DOSB 2020'!AO23*$BC$71</f>
        <v>70.2</v>
      </c>
      <c r="H155" s="249">
        <f>'Erwachsene-DOSB 2020'!AP23*$BC$71</f>
        <v>59.4</v>
      </c>
      <c r="I155" s="250">
        <f>'Erwachsene-DOSB 2020'!AQ23*$BC$71</f>
        <v>49.5</v>
      </c>
      <c r="J155" s="251">
        <f>'Erwachsene-DOSB 2020'!AR23*$BC$71</f>
        <v>72.900000000000006</v>
      </c>
      <c r="K155" s="249">
        <f>'Erwachsene-DOSB 2020'!AS23*$BC$71</f>
        <v>62.1</v>
      </c>
      <c r="L155" s="250">
        <f>'Erwachsene-DOSB 2020'!AT23*$BC$71</f>
        <v>51.300000000000004</v>
      </c>
      <c r="M155" s="251">
        <f>'Erwachsene-DOSB 2020'!AU23*$BC$71</f>
        <v>75.600000000000009</v>
      </c>
      <c r="N155" s="249">
        <f>'Erwachsene-DOSB 2020'!AV23*$BC$71</f>
        <v>64.8</v>
      </c>
      <c r="O155" s="250">
        <f>'Erwachsene-DOSB 2020'!AW23*$BC$71</f>
        <v>54</v>
      </c>
      <c r="P155" s="251">
        <f>'Erwachsene-DOSB 2020'!AX23*$BC$71</f>
        <v>80.100000000000009</v>
      </c>
      <c r="Q155" s="249">
        <f>'Erwachsene-DOSB 2020'!AY23*$BC$71</f>
        <v>68.400000000000006</v>
      </c>
      <c r="R155" s="250">
        <f>'Erwachsene-DOSB 2020'!AZ23*$BC$71</f>
        <v>56.7</v>
      </c>
      <c r="S155" s="114"/>
      <c r="T155" s="176"/>
      <c r="U155" s="116"/>
      <c r="V155" s="117"/>
      <c r="W155" s="115"/>
      <c r="X155" s="116"/>
      <c r="Y155" s="186"/>
      <c r="Z155" s="187"/>
      <c r="AB155" s="902"/>
      <c r="AC155" s="158"/>
      <c r="AD155" s="923"/>
      <c r="AE155" s="796"/>
      <c r="AF155" s="140" t="s">
        <v>21</v>
      </c>
      <c r="AG155" s="154" t="s">
        <v>157</v>
      </c>
      <c r="AH155" s="248">
        <f>'Erwachsene-DOSB 2020'!AO56*$BC$71</f>
        <v>67.5</v>
      </c>
      <c r="AI155" s="249">
        <f>'Erwachsene-DOSB 2020'!AP56*$BC$71</f>
        <v>53.1</v>
      </c>
      <c r="AJ155" s="250">
        <f>'Erwachsene-DOSB 2020'!AQ56*$BC$71</f>
        <v>38.700000000000003</v>
      </c>
      <c r="AK155" s="251">
        <f>'Erwachsene-DOSB 2020'!AR56*$BC$71</f>
        <v>70.2</v>
      </c>
      <c r="AL155" s="249">
        <f>'Erwachsene-DOSB 2020'!AS56*$BC$71</f>
        <v>56.7</v>
      </c>
      <c r="AM155" s="250">
        <f>'Erwachsene-DOSB 2020'!AT56*$BC$71</f>
        <v>41.4</v>
      </c>
      <c r="AN155" s="251">
        <f>'Erwachsene-DOSB 2020'!AU56*$BC$71</f>
        <v>73.8</v>
      </c>
      <c r="AO155" s="249">
        <f>'Erwachsene-DOSB 2020'!AV56*$BC$71</f>
        <v>59.4</v>
      </c>
      <c r="AP155" s="250">
        <f>'Erwachsene-DOSB 2020'!AW56*$BC$71</f>
        <v>44.1</v>
      </c>
      <c r="AQ155" s="251">
        <f>'Erwachsene-DOSB 2020'!AX56*$BC$71</f>
        <v>78.3</v>
      </c>
      <c r="AR155" s="249">
        <f>'Erwachsene-DOSB 2020'!AY56*$BC$71</f>
        <v>63.9</v>
      </c>
      <c r="AS155" s="250">
        <f>'Erwachsene-DOSB 2020'!AZ56*$BC$71</f>
        <v>48.6</v>
      </c>
      <c r="AT155" s="114"/>
      <c r="AU155" s="176"/>
      <c r="AV155" s="116"/>
      <c r="AW155" s="117"/>
      <c r="AX155" s="115"/>
      <c r="AY155" s="116"/>
      <c r="AZ155" s="186"/>
      <c r="BA155" s="187"/>
    </row>
    <row r="156" spans="1:56" ht="19.7" customHeight="1" thickBot="1" x14ac:dyDescent="0.25">
      <c r="A156" s="902"/>
      <c r="B156" s="158"/>
      <c r="C156" s="1049">
        <v>4</v>
      </c>
      <c r="D156" s="795" t="s">
        <v>67</v>
      </c>
      <c r="E156" s="604" t="s">
        <v>16</v>
      </c>
      <c r="F156" s="566" t="s">
        <v>163</v>
      </c>
      <c r="G156" s="6">
        <f>'Erwachsene-DOSB 2020'!AO27*$BC$72</f>
        <v>0.72000000000000008</v>
      </c>
      <c r="H156" s="7">
        <f>'Erwachsene-DOSB 2020'!AP27*$BC$72</f>
        <v>0.88000000000000012</v>
      </c>
      <c r="I156" s="9">
        <f>'Erwachsene-DOSB 2020'!AQ27*$BC$72</f>
        <v>1.04</v>
      </c>
      <c r="J156" s="56">
        <f>'Erwachsene-DOSB 2020'!AR27*$BC$72</f>
        <v>0.64000000000000012</v>
      </c>
      <c r="K156" s="7">
        <f>'Erwachsene-DOSB 2020'!AS27*$BC$72</f>
        <v>0.8</v>
      </c>
      <c r="L156" s="9">
        <f>'Erwachsene-DOSB 2020'!AT27*$BC$72</f>
        <v>0.96</v>
      </c>
      <c r="M156" s="56">
        <f>'Erwachsene-DOSB 2020'!AU27*$BC$72</f>
        <v>0.52</v>
      </c>
      <c r="N156" s="7">
        <f>'Erwachsene-DOSB 2020'!AV27*$BC$72</f>
        <v>0.68</v>
      </c>
      <c r="O156" s="9">
        <f>'Erwachsene-DOSB 2020'!AW27*$BC$72</f>
        <v>0.84000000000000008</v>
      </c>
      <c r="P156" s="56">
        <f>'Erwachsene-DOSB 2020'!AX27*$BC$72</f>
        <v>0.44000000000000006</v>
      </c>
      <c r="Q156" s="7">
        <f>'Erwachsene-DOSB 2020'!AY27*$BC$72</f>
        <v>0.60000000000000009</v>
      </c>
      <c r="R156" s="9">
        <f>'Erwachsene-DOSB 2020'!AZ27*$BC$72</f>
        <v>0.76</v>
      </c>
      <c r="S156" s="65"/>
      <c r="T156" s="568"/>
      <c r="U156" s="26"/>
      <c r="V156" s="569"/>
      <c r="W156" s="570"/>
      <c r="X156" s="571"/>
      <c r="Y156" s="182"/>
      <c r="Z156" s="188"/>
      <c r="AB156" s="902"/>
      <c r="AC156" s="158"/>
      <c r="AD156" s="1049">
        <v>4</v>
      </c>
      <c r="AE156" s="795" t="s">
        <v>67</v>
      </c>
      <c r="AF156" s="601" t="s">
        <v>16</v>
      </c>
      <c r="AG156" s="566" t="s">
        <v>163</v>
      </c>
      <c r="AH156" s="6">
        <f>'Erwachsene-DOSB 2020'!AO60*$BC$72</f>
        <v>0.96</v>
      </c>
      <c r="AI156" s="7">
        <f>'Erwachsene-DOSB 2020'!AP60*$BC$72</f>
        <v>1.1599999999999999</v>
      </c>
      <c r="AJ156" s="9">
        <f>'Erwachsene-DOSB 2020'!AQ60*$BC$72</f>
        <v>1.32</v>
      </c>
      <c r="AK156" s="8">
        <f>'Erwachsene-DOSB 2020'!AR60*$BC$72</f>
        <v>0.84000000000000008</v>
      </c>
      <c r="AL156" s="7">
        <f>'Erwachsene-DOSB 2020'!AS60*$BC$72</f>
        <v>1.04</v>
      </c>
      <c r="AM156" s="57">
        <f>'Erwachsene-DOSB 2020'!AT60*$BC$72</f>
        <v>1.2400000000000002</v>
      </c>
      <c r="AN156" s="8">
        <f>'Erwachsene-DOSB 2020'!AU60*$BC$72</f>
        <v>0.76</v>
      </c>
      <c r="AO156" s="7">
        <f>'Erwachsene-DOSB 2020'!AV60*$BC$72</f>
        <v>0.96</v>
      </c>
      <c r="AP156" s="57">
        <f>'Erwachsene-DOSB 2020'!AW60*$BC$72</f>
        <v>1.1599999999999999</v>
      </c>
      <c r="AQ156" s="8">
        <f>'Erwachsene-DOSB 2020'!AX60*$BC$72</f>
        <v>0.64000000000000012</v>
      </c>
      <c r="AR156" s="7">
        <f>'Erwachsene-DOSB 2020'!AY60*$BC$72</f>
        <v>0.84000000000000008</v>
      </c>
      <c r="AS156" s="57">
        <f>'Erwachsene-DOSB 2020'!AZ60*$BC$72</f>
        <v>1.04</v>
      </c>
      <c r="AT156" s="65"/>
      <c r="AU156" s="568"/>
      <c r="AV156" s="26"/>
      <c r="AW156" s="569"/>
      <c r="AX156" s="570"/>
      <c r="AY156" s="571"/>
      <c r="AZ156" s="182"/>
      <c r="BA156" s="188"/>
    </row>
    <row r="157" spans="1:56" ht="22.5" customHeight="1" x14ac:dyDescent="0.2">
      <c r="A157" s="902"/>
      <c r="B157" s="158"/>
      <c r="C157" s="1050"/>
      <c r="D157" s="796"/>
      <c r="E157" s="1054" t="s">
        <v>17</v>
      </c>
      <c r="F157" s="800" t="s">
        <v>159</v>
      </c>
      <c r="G157" s="995" t="s">
        <v>423</v>
      </c>
      <c r="H157" s="889"/>
      <c r="I157" s="889"/>
      <c r="J157" s="889"/>
      <c r="K157" s="889"/>
      <c r="L157" s="889"/>
      <c r="M157" s="889"/>
      <c r="N157" s="889"/>
      <c r="O157" s="889"/>
      <c r="P157" s="889"/>
      <c r="Q157" s="889"/>
      <c r="R157" s="890"/>
      <c r="S157" s="110"/>
      <c r="T157" s="198"/>
      <c r="U157" s="112"/>
      <c r="V157" s="201"/>
      <c r="W157" s="202"/>
      <c r="X157" s="203"/>
      <c r="Y157" s="180"/>
      <c r="Z157" s="181"/>
      <c r="AB157" s="902"/>
      <c r="AC157" s="158"/>
      <c r="AD157" s="1050"/>
      <c r="AE157" s="796"/>
      <c r="AF157" s="1054" t="s">
        <v>17</v>
      </c>
      <c r="AG157" s="800" t="s">
        <v>159</v>
      </c>
      <c r="AH157" s="995" t="s">
        <v>423</v>
      </c>
      <c r="AI157" s="889"/>
      <c r="AJ157" s="889"/>
      <c r="AK157" s="889"/>
      <c r="AL157" s="889"/>
      <c r="AM157" s="889"/>
      <c r="AN157" s="889"/>
      <c r="AO157" s="889"/>
      <c r="AP157" s="889"/>
      <c r="AQ157" s="889"/>
      <c r="AR157" s="889"/>
      <c r="AS157" s="890"/>
      <c r="AT157" s="212"/>
      <c r="AU157" s="213"/>
      <c r="AV157" s="214"/>
      <c r="AW157" s="212"/>
      <c r="AX157" s="213"/>
      <c r="AY157" s="214"/>
      <c r="AZ157" s="180"/>
      <c r="BA157" s="181"/>
    </row>
    <row r="158" spans="1:56" ht="22.5" customHeight="1" x14ac:dyDescent="0.2">
      <c r="A158" s="902"/>
      <c r="B158" s="158"/>
      <c r="C158" s="1050"/>
      <c r="D158" s="796"/>
      <c r="E158" s="970"/>
      <c r="F158" s="794"/>
      <c r="G158" s="42">
        <v>10</v>
      </c>
      <c r="H158" s="43">
        <v>15</v>
      </c>
      <c r="I158" s="135">
        <v>20</v>
      </c>
      <c r="J158" s="42">
        <v>10</v>
      </c>
      <c r="K158" s="43">
        <v>15</v>
      </c>
      <c r="L158" s="135">
        <v>20</v>
      </c>
      <c r="M158" s="42">
        <v>10</v>
      </c>
      <c r="N158" s="43">
        <v>15</v>
      </c>
      <c r="O158" s="135">
        <v>20</v>
      </c>
      <c r="P158" s="42">
        <v>10</v>
      </c>
      <c r="Q158" s="43">
        <v>15</v>
      </c>
      <c r="R158" s="135">
        <v>20</v>
      </c>
      <c r="S158" s="28"/>
      <c r="T158" s="30"/>
      <c r="U158" s="38"/>
      <c r="V158" s="71"/>
      <c r="W158" s="41"/>
      <c r="X158" s="39"/>
      <c r="Y158" s="182"/>
      <c r="Z158" s="188"/>
      <c r="AB158" s="902"/>
      <c r="AC158" s="158"/>
      <c r="AD158" s="1050"/>
      <c r="AE158" s="796"/>
      <c r="AF158" s="970"/>
      <c r="AG158" s="794"/>
      <c r="AH158" s="42">
        <v>10</v>
      </c>
      <c r="AI158" s="43">
        <v>15</v>
      </c>
      <c r="AJ158" s="135">
        <v>20</v>
      </c>
      <c r="AK158" s="42">
        <v>10</v>
      </c>
      <c r="AL158" s="43">
        <v>15</v>
      </c>
      <c r="AM158" s="135">
        <v>20</v>
      </c>
      <c r="AN158" s="42">
        <v>10</v>
      </c>
      <c r="AO158" s="43">
        <v>15</v>
      </c>
      <c r="AP158" s="135">
        <v>20</v>
      </c>
      <c r="AQ158" s="42">
        <v>10</v>
      </c>
      <c r="AR158" s="43">
        <v>15</v>
      </c>
      <c r="AS158" s="135">
        <v>20</v>
      </c>
      <c r="AT158" s="42"/>
      <c r="AU158" s="43"/>
      <c r="AV158" s="135"/>
      <c r="AW158" s="42"/>
      <c r="AX158" s="43"/>
      <c r="AY158" s="135"/>
      <c r="AZ158" s="182"/>
      <c r="BA158" s="188"/>
    </row>
    <row r="159" spans="1:56" ht="17.100000000000001" customHeight="1" thickBot="1" x14ac:dyDescent="0.25">
      <c r="A159" s="902"/>
      <c r="B159" s="158"/>
      <c r="C159" s="1051"/>
      <c r="D159" s="951"/>
      <c r="E159" s="567" t="s">
        <v>21</v>
      </c>
      <c r="F159" s="16" t="s">
        <v>432</v>
      </c>
      <c r="G159" s="563" t="s">
        <v>433</v>
      </c>
      <c r="H159" s="199" t="s">
        <v>434</v>
      </c>
      <c r="I159" s="200" t="s">
        <v>435</v>
      </c>
      <c r="J159" s="563" t="s">
        <v>433</v>
      </c>
      <c r="K159" s="199" t="s">
        <v>434</v>
      </c>
      <c r="L159" s="200" t="s">
        <v>435</v>
      </c>
      <c r="M159" s="563" t="s">
        <v>433</v>
      </c>
      <c r="N159" s="199" t="s">
        <v>434</v>
      </c>
      <c r="O159" s="200" t="s">
        <v>435</v>
      </c>
      <c r="P159" s="563" t="s">
        <v>433</v>
      </c>
      <c r="Q159" s="199" t="s">
        <v>434</v>
      </c>
      <c r="R159" s="200" t="s">
        <v>435</v>
      </c>
      <c r="S159" s="563" t="s">
        <v>433</v>
      </c>
      <c r="T159" s="199" t="s">
        <v>434</v>
      </c>
      <c r="U159" s="200" t="s">
        <v>435</v>
      </c>
      <c r="V159" s="563" t="s">
        <v>433</v>
      </c>
      <c r="W159" s="199" t="s">
        <v>434</v>
      </c>
      <c r="X159" s="200" t="s">
        <v>435</v>
      </c>
      <c r="Y159" s="182"/>
      <c r="Z159" s="188"/>
      <c r="AB159" s="902"/>
      <c r="AC159" s="158"/>
      <c r="AD159" s="1051"/>
      <c r="AE159" s="951"/>
      <c r="AF159" s="567" t="s">
        <v>21</v>
      </c>
      <c r="AG159" s="16" t="s">
        <v>432</v>
      </c>
      <c r="AH159" s="563" t="s">
        <v>433</v>
      </c>
      <c r="AI159" s="199" t="s">
        <v>434</v>
      </c>
      <c r="AJ159" s="200" t="s">
        <v>435</v>
      </c>
      <c r="AK159" s="563" t="s">
        <v>433</v>
      </c>
      <c r="AL159" s="199" t="s">
        <v>434</v>
      </c>
      <c r="AM159" s="200" t="s">
        <v>435</v>
      </c>
      <c r="AN159" s="563" t="s">
        <v>433</v>
      </c>
      <c r="AO159" s="199" t="s">
        <v>434</v>
      </c>
      <c r="AP159" s="200" t="s">
        <v>435</v>
      </c>
      <c r="AQ159" s="563" t="s">
        <v>433</v>
      </c>
      <c r="AR159" s="199" t="s">
        <v>434</v>
      </c>
      <c r="AS159" s="200" t="s">
        <v>435</v>
      </c>
      <c r="AT159" s="563" t="s">
        <v>433</v>
      </c>
      <c r="AU159" s="199" t="s">
        <v>434</v>
      </c>
      <c r="AV159" s="200" t="s">
        <v>435</v>
      </c>
      <c r="AW159" s="563" t="s">
        <v>433</v>
      </c>
      <c r="AX159" s="199" t="s">
        <v>434</v>
      </c>
      <c r="AY159" s="200" t="s">
        <v>435</v>
      </c>
      <c r="AZ159" s="182"/>
      <c r="BA159" s="188"/>
      <c r="BD159" s="148"/>
    </row>
    <row r="160" spans="1:56" ht="18.75" thickBot="1" x14ac:dyDescent="0.3">
      <c r="A160" s="853" t="s">
        <v>495</v>
      </c>
      <c r="B160" s="158"/>
      <c r="C160" s="905" t="s">
        <v>51</v>
      </c>
      <c r="D160" s="906"/>
      <c r="E160" s="907"/>
      <c r="F160" s="907"/>
      <c r="G160" s="907" t="s">
        <v>616</v>
      </c>
      <c r="H160" s="907"/>
      <c r="I160" s="907"/>
      <c r="J160" s="907"/>
      <c r="K160" s="907"/>
      <c r="L160" s="907"/>
      <c r="M160" s="907"/>
      <c r="N160" s="907"/>
      <c r="O160" s="907"/>
      <c r="P160" s="907"/>
      <c r="Q160" s="907"/>
      <c r="R160" s="1041" t="s">
        <v>52</v>
      </c>
      <c r="S160" s="1041"/>
      <c r="T160" s="1041"/>
      <c r="U160" s="1041"/>
      <c r="V160" s="1041"/>
      <c r="W160" s="1041"/>
      <c r="X160" s="1041"/>
      <c r="Y160" s="802" t="s">
        <v>53</v>
      </c>
      <c r="Z160" s="803"/>
      <c r="AB160" s="853" t="s">
        <v>495</v>
      </c>
      <c r="AC160" s="158"/>
      <c r="AD160" s="905" t="s">
        <v>51</v>
      </c>
      <c r="AE160" s="906"/>
      <c r="AF160" s="907"/>
      <c r="AG160" s="907"/>
      <c r="AH160" s="907" t="s">
        <v>616</v>
      </c>
      <c r="AI160" s="907"/>
      <c r="AJ160" s="907"/>
      <c r="AK160" s="907"/>
      <c r="AL160" s="907"/>
      <c r="AM160" s="907"/>
      <c r="AN160" s="907"/>
      <c r="AO160" s="907"/>
      <c r="AP160" s="907"/>
      <c r="AQ160" s="907"/>
      <c r="AR160" s="907"/>
      <c r="AS160" s="1041" t="s">
        <v>52</v>
      </c>
      <c r="AT160" s="1041"/>
      <c r="AU160" s="1041"/>
      <c r="AV160" s="1041"/>
      <c r="AW160" s="1041"/>
      <c r="AX160" s="1041"/>
      <c r="AY160" s="1041"/>
      <c r="AZ160" s="802" t="s">
        <v>53</v>
      </c>
      <c r="BA160" s="803"/>
    </row>
    <row r="161" spans="1:53" ht="13.5" thickBot="1" x14ac:dyDescent="0.25">
      <c r="A161" s="853"/>
      <c r="B161" s="158"/>
      <c r="C161" s="914" t="s">
        <v>585</v>
      </c>
      <c r="D161" s="915"/>
      <c r="E161" s="915"/>
      <c r="F161" s="915"/>
      <c r="G161" s="915"/>
      <c r="H161" s="915"/>
      <c r="I161" s="916"/>
      <c r="J161" s="1032" t="s">
        <v>68</v>
      </c>
      <c r="K161" s="1033"/>
      <c r="L161" s="1033"/>
      <c r="M161" s="1033"/>
      <c r="N161" s="1033"/>
      <c r="O161" s="1033"/>
      <c r="P161" s="1033"/>
      <c r="Q161" s="1034"/>
      <c r="R161" s="1035" t="s">
        <v>69</v>
      </c>
      <c r="S161" s="1036"/>
      <c r="T161" s="1036"/>
      <c r="U161" s="1036"/>
      <c r="V161" s="1036"/>
      <c r="W161" s="1036"/>
      <c r="X161" s="1037"/>
      <c r="Y161" s="75" t="s">
        <v>70</v>
      </c>
      <c r="Z161" s="76"/>
      <c r="AB161" s="853"/>
      <c r="AC161" s="158"/>
      <c r="AD161" s="914" t="s">
        <v>585</v>
      </c>
      <c r="AE161" s="915"/>
      <c r="AF161" s="915"/>
      <c r="AG161" s="915"/>
      <c r="AH161" s="915"/>
      <c r="AI161" s="915"/>
      <c r="AJ161" s="916"/>
      <c r="AK161" s="1032" t="s">
        <v>68</v>
      </c>
      <c r="AL161" s="1033"/>
      <c r="AM161" s="1033"/>
      <c r="AN161" s="1033"/>
      <c r="AO161" s="1033"/>
      <c r="AP161" s="1033"/>
      <c r="AQ161" s="1033"/>
      <c r="AR161" s="1034"/>
      <c r="AS161" s="1035" t="s">
        <v>69</v>
      </c>
      <c r="AT161" s="1036"/>
      <c r="AU161" s="1036"/>
      <c r="AV161" s="1036"/>
      <c r="AW161" s="1036"/>
      <c r="AX161" s="1036"/>
      <c r="AY161" s="1037"/>
      <c r="AZ161" s="75" t="s">
        <v>70</v>
      </c>
      <c r="BA161" s="76"/>
    </row>
    <row r="162" spans="1:53" ht="14.25" customHeight="1" thickBot="1" x14ac:dyDescent="0.3">
      <c r="A162" s="853"/>
      <c r="B162" s="533"/>
      <c r="C162" s="909" t="s">
        <v>71</v>
      </c>
      <c r="D162" s="910"/>
      <c r="E162" s="910"/>
      <c r="F162" s="910"/>
      <c r="G162" s="910"/>
      <c r="H162" s="910"/>
      <c r="I162" s="534"/>
      <c r="J162" s="1038"/>
      <c r="K162" s="1039"/>
      <c r="L162" s="1039"/>
      <c r="M162" s="1039"/>
      <c r="N162" s="1039"/>
      <c r="O162" s="1039"/>
      <c r="P162" s="1039"/>
      <c r="Q162" s="1040"/>
      <c r="R162" s="1009" t="s">
        <v>72</v>
      </c>
      <c r="S162" s="1010"/>
      <c r="T162" s="1011"/>
      <c r="U162" s="1011"/>
      <c r="V162" s="1011"/>
      <c r="W162" s="1011"/>
      <c r="X162" s="1012"/>
      <c r="Y162" s="75" t="s">
        <v>73</v>
      </c>
      <c r="Z162" s="78" t="s">
        <v>54</v>
      </c>
      <c r="AB162" s="853"/>
      <c r="AC162" s="533"/>
      <c r="AD162" s="909" t="s">
        <v>71</v>
      </c>
      <c r="AE162" s="910"/>
      <c r="AF162" s="910"/>
      <c r="AG162" s="910"/>
      <c r="AH162" s="910"/>
      <c r="AI162" s="910"/>
      <c r="AJ162" s="534"/>
      <c r="AK162" s="1038"/>
      <c r="AL162" s="1039"/>
      <c r="AM162" s="1039"/>
      <c r="AN162" s="1039"/>
      <c r="AO162" s="1039"/>
      <c r="AP162" s="1039"/>
      <c r="AQ162" s="1039"/>
      <c r="AR162" s="1040"/>
      <c r="AS162" s="1009" t="s">
        <v>72</v>
      </c>
      <c r="AT162" s="1010"/>
      <c r="AU162" s="1011"/>
      <c r="AV162" s="1011"/>
      <c r="AW162" s="1011"/>
      <c r="AX162" s="1011"/>
      <c r="AY162" s="1012"/>
      <c r="AZ162" s="75" t="s">
        <v>73</v>
      </c>
      <c r="BA162" s="78" t="s">
        <v>54</v>
      </c>
    </row>
    <row r="163" spans="1:53" ht="13.5" thickBot="1" x14ac:dyDescent="0.25">
      <c r="A163" s="853"/>
      <c r="B163" s="158"/>
      <c r="C163" s="909" t="s">
        <v>74</v>
      </c>
      <c r="D163" s="910"/>
      <c r="E163" s="910"/>
      <c r="F163" s="910"/>
      <c r="G163" s="910"/>
      <c r="H163" s="910"/>
      <c r="I163" s="534"/>
      <c r="J163" s="1042"/>
      <c r="K163" s="1043"/>
      <c r="L163" s="1043"/>
      <c r="M163" s="1043"/>
      <c r="N163" s="1043"/>
      <c r="O163" s="1043"/>
      <c r="P163" s="1043"/>
      <c r="Q163" s="1044"/>
      <c r="R163" s="1009" t="s">
        <v>75</v>
      </c>
      <c r="S163" s="1010"/>
      <c r="T163" s="1011"/>
      <c r="U163" s="1011"/>
      <c r="V163" s="1011"/>
      <c r="W163" s="1011"/>
      <c r="X163" s="1012"/>
      <c r="Y163" s="75" t="s">
        <v>76</v>
      </c>
      <c r="Z163" s="76"/>
      <c r="AB163" s="853"/>
      <c r="AC163" s="158"/>
      <c r="AD163" s="909" t="s">
        <v>74</v>
      </c>
      <c r="AE163" s="910"/>
      <c r="AF163" s="910"/>
      <c r="AG163" s="910"/>
      <c r="AH163" s="910"/>
      <c r="AI163" s="910"/>
      <c r="AJ163" s="534"/>
      <c r="AK163" s="1042"/>
      <c r="AL163" s="1043"/>
      <c r="AM163" s="1043"/>
      <c r="AN163" s="1043"/>
      <c r="AO163" s="1043"/>
      <c r="AP163" s="1043"/>
      <c r="AQ163" s="1043"/>
      <c r="AR163" s="1044"/>
      <c r="AS163" s="1009" t="s">
        <v>75</v>
      </c>
      <c r="AT163" s="1010"/>
      <c r="AU163" s="1011"/>
      <c r="AV163" s="1011"/>
      <c r="AW163" s="1011"/>
      <c r="AX163" s="1011"/>
      <c r="AY163" s="1012"/>
      <c r="AZ163" s="75" t="s">
        <v>76</v>
      </c>
      <c r="BA163" s="76"/>
    </row>
    <row r="164" spans="1:53" ht="13.5" thickBot="1" x14ac:dyDescent="0.25">
      <c r="A164" s="853"/>
      <c r="B164" s="158"/>
      <c r="C164" s="909" t="s">
        <v>518</v>
      </c>
      <c r="D164" s="910"/>
      <c r="E164" s="910"/>
      <c r="F164" s="910"/>
      <c r="G164" s="910"/>
      <c r="H164" s="910"/>
      <c r="I164" s="534"/>
      <c r="J164" s="1045"/>
      <c r="K164" s="1021"/>
      <c r="L164" s="1021"/>
      <c r="M164" s="1021"/>
      <c r="N164" s="1021"/>
      <c r="O164" s="1021"/>
      <c r="P164" s="1021"/>
      <c r="Q164" s="1046"/>
      <c r="R164" s="1009" t="s">
        <v>77</v>
      </c>
      <c r="S164" s="1010"/>
      <c r="T164" s="1011"/>
      <c r="U164" s="1011"/>
      <c r="V164" s="1011"/>
      <c r="W164" s="1011"/>
      <c r="X164" s="1012"/>
      <c r="Y164" s="75" t="s">
        <v>78</v>
      </c>
      <c r="Z164" s="76"/>
      <c r="AB164" s="853"/>
      <c r="AC164" s="158"/>
      <c r="AD164" s="909" t="s">
        <v>518</v>
      </c>
      <c r="AE164" s="910"/>
      <c r="AF164" s="910"/>
      <c r="AG164" s="910"/>
      <c r="AH164" s="910"/>
      <c r="AI164" s="910"/>
      <c r="AJ164" s="534"/>
      <c r="AK164" s="1045"/>
      <c r="AL164" s="1021"/>
      <c r="AM164" s="1021"/>
      <c r="AN164" s="1021"/>
      <c r="AO164" s="1021"/>
      <c r="AP164" s="1021"/>
      <c r="AQ164" s="1021"/>
      <c r="AR164" s="1046"/>
      <c r="AS164" s="1009" t="s">
        <v>77</v>
      </c>
      <c r="AT164" s="1010"/>
      <c r="AU164" s="1011"/>
      <c r="AV164" s="1011"/>
      <c r="AW164" s="1011"/>
      <c r="AX164" s="1011"/>
      <c r="AY164" s="1012"/>
      <c r="AZ164" s="75" t="s">
        <v>78</v>
      </c>
      <c r="BA164" s="76"/>
    </row>
    <row r="165" spans="1:53" ht="13.5" thickBot="1" x14ac:dyDescent="0.25">
      <c r="A165" s="853"/>
      <c r="B165" s="158"/>
      <c r="C165" s="909" t="s">
        <v>586</v>
      </c>
      <c r="D165" s="910"/>
      <c r="E165" s="910"/>
      <c r="F165" s="910"/>
      <c r="G165" s="910"/>
      <c r="H165" s="910"/>
      <c r="I165" s="534"/>
      <c r="J165" s="80"/>
      <c r="K165" s="80"/>
      <c r="L165" s="80"/>
      <c r="M165" s="80"/>
      <c r="N165" s="80"/>
      <c r="O165" s="80"/>
      <c r="P165" s="80"/>
      <c r="Q165" s="80"/>
      <c r="R165" s="1013" t="s">
        <v>79</v>
      </c>
      <c r="S165" s="1014"/>
      <c r="T165" s="1047"/>
      <c r="U165" s="1047"/>
      <c r="V165" s="1047"/>
      <c r="W165" s="1047"/>
      <c r="X165" s="1048"/>
      <c r="Y165" s="81"/>
      <c r="Z165" s="83"/>
      <c r="AB165" s="853"/>
      <c r="AC165" s="158"/>
      <c r="AD165" s="909" t="s">
        <v>586</v>
      </c>
      <c r="AE165" s="910"/>
      <c r="AF165" s="910"/>
      <c r="AG165" s="910"/>
      <c r="AH165" s="910"/>
      <c r="AI165" s="910"/>
      <c r="AJ165" s="534"/>
      <c r="AK165" s="80"/>
      <c r="AL165" s="80"/>
      <c r="AM165" s="80"/>
      <c r="AN165" s="80"/>
      <c r="AO165" s="80"/>
      <c r="AP165" s="80"/>
      <c r="AQ165" s="80"/>
      <c r="AR165" s="80"/>
      <c r="AS165" s="1013" t="s">
        <v>79</v>
      </c>
      <c r="AT165" s="1014"/>
      <c r="AU165" s="1047"/>
      <c r="AV165" s="1047"/>
      <c r="AW165" s="1047"/>
      <c r="AX165" s="1047"/>
      <c r="AY165" s="1048"/>
      <c r="AZ165" s="81"/>
      <c r="BA165" s="83"/>
    </row>
    <row r="166" spans="1:53" ht="15" customHeight="1" x14ac:dyDescent="0.2">
      <c r="A166" s="904">
        <f>A124+1</f>
        <v>87</v>
      </c>
      <c r="B166" s="158"/>
      <c r="C166" s="939" t="s">
        <v>587</v>
      </c>
      <c r="D166" s="910"/>
      <c r="E166" s="910"/>
      <c r="F166" s="910"/>
      <c r="G166" s="910"/>
      <c r="H166" s="910"/>
      <c r="I166" s="534"/>
      <c r="U166" s="379"/>
      <c r="W166" s="781" t="s">
        <v>670</v>
      </c>
      <c r="X166" s="781"/>
      <c r="Y166" s="781"/>
      <c r="Z166" s="781"/>
      <c r="AB166" s="904">
        <f>AB124+1</f>
        <v>90</v>
      </c>
      <c r="AC166" s="158"/>
      <c r="AD166" s="939" t="s">
        <v>587</v>
      </c>
      <c r="AE166" s="910"/>
      <c r="AF166" s="910"/>
      <c r="AG166" s="910"/>
      <c r="AH166" s="910"/>
      <c r="AI166" s="910"/>
      <c r="AJ166" s="534"/>
      <c r="AV166" s="379"/>
      <c r="AX166" s="781" t="s">
        <v>671</v>
      </c>
      <c r="AY166" s="781"/>
      <c r="AZ166" s="781"/>
      <c r="BA166" s="781"/>
    </row>
    <row r="167" spans="1:53" ht="13.5" customHeight="1" thickBot="1" x14ac:dyDescent="0.25">
      <c r="A167" s="904"/>
      <c r="B167" s="158"/>
      <c r="C167" s="1015" t="s">
        <v>80</v>
      </c>
      <c r="D167" s="1016"/>
      <c r="E167" s="1016"/>
      <c r="F167" s="1016"/>
      <c r="G167" s="1016"/>
      <c r="H167" s="1016"/>
      <c r="I167" s="1017"/>
      <c r="W167" s="781"/>
      <c r="X167" s="781"/>
      <c r="Y167" s="781"/>
      <c r="Z167" s="781"/>
      <c r="AB167" s="904"/>
      <c r="AC167" s="158"/>
      <c r="AD167" s="1015" t="s">
        <v>80</v>
      </c>
      <c r="AE167" s="1016"/>
      <c r="AF167" s="1016"/>
      <c r="AG167" s="1016"/>
      <c r="AH167" s="1016"/>
      <c r="AI167" s="1016"/>
      <c r="AJ167" s="1017"/>
      <c r="AX167" s="781"/>
      <c r="AY167" s="781"/>
      <c r="AZ167" s="781"/>
      <c r="BA167" s="781"/>
    </row>
  </sheetData>
  <mergeCells count="664">
    <mergeCell ref="AU165:AY165"/>
    <mergeCell ref="C164:H164"/>
    <mergeCell ref="J164:Q164"/>
    <mergeCell ref="AS160:AY160"/>
    <mergeCell ref="A160:A165"/>
    <mergeCell ref="G160:Q160"/>
    <mergeCell ref="AD165:AI165"/>
    <mergeCell ref="V73:X73"/>
    <mergeCell ref="AF73:AF74"/>
    <mergeCell ref="AG73:AG74"/>
    <mergeCell ref="R160:X160"/>
    <mergeCell ref="Y160:Z160"/>
    <mergeCell ref="AS165:AT165"/>
    <mergeCell ref="AS164:AT164"/>
    <mergeCell ref="A135:A159"/>
    <mergeCell ref="AG157:AG158"/>
    <mergeCell ref="AH157:AS157"/>
    <mergeCell ref="AT135:AV135"/>
    <mergeCell ref="AD156:AD159"/>
    <mergeCell ref="AE156:AE159"/>
    <mergeCell ref="G157:R157"/>
    <mergeCell ref="AF157:AF158"/>
    <mergeCell ref="C156:C159"/>
    <mergeCell ref="D156:D159"/>
    <mergeCell ref="C160:F160"/>
    <mergeCell ref="A166:A167"/>
    <mergeCell ref="C166:H166"/>
    <mergeCell ref="AB166:AB167"/>
    <mergeCell ref="AD166:AI166"/>
    <mergeCell ref="C167:I167"/>
    <mergeCell ref="AD167:AJ167"/>
    <mergeCell ref="W166:Z167"/>
    <mergeCell ref="R164:S164"/>
    <mergeCell ref="T164:X164"/>
    <mergeCell ref="AD164:AI164"/>
    <mergeCell ref="AB160:AB165"/>
    <mergeCell ref="AD160:AG160"/>
    <mergeCell ref="AH160:AR160"/>
    <mergeCell ref="AK164:AR164"/>
    <mergeCell ref="J161:Q161"/>
    <mergeCell ref="R161:X161"/>
    <mergeCell ref="AD161:AJ161"/>
    <mergeCell ref="AK161:AR161"/>
    <mergeCell ref="AS161:AY161"/>
    <mergeCell ref="AU163:AY163"/>
    <mergeCell ref="C162:H162"/>
    <mergeCell ref="J162:Q162"/>
    <mergeCell ref="R162:S162"/>
    <mergeCell ref="T162:X162"/>
    <mergeCell ref="AD162:AI162"/>
    <mergeCell ref="AK162:AR162"/>
    <mergeCell ref="AS162:AT162"/>
    <mergeCell ref="AU162:AY162"/>
    <mergeCell ref="C163:H163"/>
    <mergeCell ref="J163:Q163"/>
    <mergeCell ref="R163:S163"/>
    <mergeCell ref="T163:X163"/>
    <mergeCell ref="AD163:AI163"/>
    <mergeCell ref="AK163:AR163"/>
    <mergeCell ref="AS163:AT163"/>
    <mergeCell ref="AU164:AY164"/>
    <mergeCell ref="C165:H165"/>
    <mergeCell ref="R165:S165"/>
    <mergeCell ref="T165:X165"/>
    <mergeCell ref="AZ136:BA136"/>
    <mergeCell ref="E138:E139"/>
    <mergeCell ref="F138:F139"/>
    <mergeCell ref="G138:R138"/>
    <mergeCell ref="AF138:AF139"/>
    <mergeCell ref="AG148:AG149"/>
    <mergeCell ref="C152:C155"/>
    <mergeCell ref="D152:D155"/>
    <mergeCell ref="E152:E153"/>
    <mergeCell ref="F152:F153"/>
    <mergeCell ref="G152:R152"/>
    <mergeCell ref="AD152:AD155"/>
    <mergeCell ref="AE152:AE155"/>
    <mergeCell ref="AF152:AF153"/>
    <mergeCell ref="AD147:AD151"/>
    <mergeCell ref="C147:C151"/>
    <mergeCell ref="D147:D151"/>
    <mergeCell ref="C135:E136"/>
    <mergeCell ref="AZ160:BA160"/>
    <mergeCell ref="C161:I161"/>
    <mergeCell ref="F135:F136"/>
    <mergeCell ref="E148:E149"/>
    <mergeCell ref="F148:F149"/>
    <mergeCell ref="C137:C146"/>
    <mergeCell ref="D137:D146"/>
    <mergeCell ref="AW135:AY135"/>
    <mergeCell ref="P135:R135"/>
    <mergeCell ref="S135:U135"/>
    <mergeCell ref="AG135:AG136"/>
    <mergeCell ref="Y136:Z136"/>
    <mergeCell ref="AD137:AD146"/>
    <mergeCell ref="G148:R148"/>
    <mergeCell ref="J135:L135"/>
    <mergeCell ref="M135:O135"/>
    <mergeCell ref="G135:I135"/>
    <mergeCell ref="V135:X135"/>
    <mergeCell ref="AB135:AB159"/>
    <mergeCell ref="E157:E158"/>
    <mergeCell ref="F157:F158"/>
    <mergeCell ref="AG152:AG153"/>
    <mergeCell ref="AG138:AG139"/>
    <mergeCell ref="AH138:AS138"/>
    <mergeCell ref="AH135:AJ135"/>
    <mergeCell ref="AK135:AM135"/>
    <mergeCell ref="AN135:AP135"/>
    <mergeCell ref="AQ135:AS135"/>
    <mergeCell ref="AE137:AE146"/>
    <mergeCell ref="AE147:AE151"/>
    <mergeCell ref="AH152:AS152"/>
    <mergeCell ref="AF148:AF149"/>
    <mergeCell ref="AD135:AF136"/>
    <mergeCell ref="Y130:Z130"/>
    <mergeCell ref="AD130:AM130"/>
    <mergeCell ref="R133:V133"/>
    <mergeCell ref="W133:Z134"/>
    <mergeCell ref="AD133:AG133"/>
    <mergeCell ref="AM133:AR133"/>
    <mergeCell ref="C131:F131"/>
    <mergeCell ref="G131:X131"/>
    <mergeCell ref="AD131:AG131"/>
    <mergeCell ref="AH131:AY131"/>
    <mergeCell ref="C132:F132"/>
    <mergeCell ref="G132:K132"/>
    <mergeCell ref="AS133:AW133"/>
    <mergeCell ref="AX133:BA134"/>
    <mergeCell ref="C134:F134"/>
    <mergeCell ref="L134:Q134"/>
    <mergeCell ref="R134:V134"/>
    <mergeCell ref="AD134:AG134"/>
    <mergeCell ref="AM134:AR134"/>
    <mergeCell ref="AS134:AW134"/>
    <mergeCell ref="C133:F133"/>
    <mergeCell ref="L133:Q133"/>
    <mergeCell ref="G133:K133"/>
    <mergeCell ref="AH133:AL133"/>
    <mergeCell ref="A124:A125"/>
    <mergeCell ref="C124:H124"/>
    <mergeCell ref="AB124:AB125"/>
    <mergeCell ref="AD124:AI124"/>
    <mergeCell ref="C125:I125"/>
    <mergeCell ref="AD125:AJ125"/>
    <mergeCell ref="AN130:AY130"/>
    <mergeCell ref="AZ130:BA130"/>
    <mergeCell ref="A128:A134"/>
    <mergeCell ref="C128:L128"/>
    <mergeCell ref="M128:Y128"/>
    <mergeCell ref="AB128:AB134"/>
    <mergeCell ref="AD128:AM128"/>
    <mergeCell ref="AN128:AZ128"/>
    <mergeCell ref="C129:L129"/>
    <mergeCell ref="M129:X129"/>
    <mergeCell ref="L132:Z132"/>
    <mergeCell ref="AD132:AG132"/>
    <mergeCell ref="AH132:AL132"/>
    <mergeCell ref="AM132:BA132"/>
    <mergeCell ref="AN129:AY129"/>
    <mergeCell ref="AZ129:BA129"/>
    <mergeCell ref="C130:L130"/>
    <mergeCell ref="M130:X130"/>
    <mergeCell ref="AS123:AT123"/>
    <mergeCell ref="AU123:AY123"/>
    <mergeCell ref="AK122:AR122"/>
    <mergeCell ref="AS122:AT122"/>
    <mergeCell ref="AU122:AY122"/>
    <mergeCell ref="C123:H123"/>
    <mergeCell ref="R123:S123"/>
    <mergeCell ref="Y129:Z129"/>
    <mergeCell ref="AD129:AM129"/>
    <mergeCell ref="W124:Z125"/>
    <mergeCell ref="AZ118:BA118"/>
    <mergeCell ref="C119:I119"/>
    <mergeCell ref="J119:Q119"/>
    <mergeCell ref="R119:X119"/>
    <mergeCell ref="AD119:AJ119"/>
    <mergeCell ref="AK119:AR119"/>
    <mergeCell ref="AS119:AY119"/>
    <mergeCell ref="AH118:AR118"/>
    <mergeCell ref="AD120:AI120"/>
    <mergeCell ref="AK120:AR120"/>
    <mergeCell ref="AS120:AT120"/>
    <mergeCell ref="AU120:AY120"/>
    <mergeCell ref="AB118:AB123"/>
    <mergeCell ref="C121:H121"/>
    <mergeCell ref="J121:Q121"/>
    <mergeCell ref="R121:S121"/>
    <mergeCell ref="T121:X121"/>
    <mergeCell ref="AD121:AI121"/>
    <mergeCell ref="AK121:AR121"/>
    <mergeCell ref="AS121:AT121"/>
    <mergeCell ref="AU121:AY121"/>
    <mergeCell ref="C122:H122"/>
    <mergeCell ref="J122:Q122"/>
    <mergeCell ref="R122:S122"/>
    <mergeCell ref="A118:A123"/>
    <mergeCell ref="C118:F118"/>
    <mergeCell ref="G118:Q118"/>
    <mergeCell ref="R118:X118"/>
    <mergeCell ref="Y118:Z118"/>
    <mergeCell ref="AD118:AG118"/>
    <mergeCell ref="C120:H120"/>
    <mergeCell ref="J120:Q120"/>
    <mergeCell ref="R120:S120"/>
    <mergeCell ref="T120:X120"/>
    <mergeCell ref="T122:X122"/>
    <mergeCell ref="AD122:AI122"/>
    <mergeCell ref="T123:X123"/>
    <mergeCell ref="AD123:AI123"/>
    <mergeCell ref="P93:R93"/>
    <mergeCell ref="S93:U93"/>
    <mergeCell ref="V93:X93"/>
    <mergeCell ref="AB93:AB117"/>
    <mergeCell ref="AD93:AF94"/>
    <mergeCell ref="AG93:AG94"/>
    <mergeCell ref="Y94:Z94"/>
    <mergeCell ref="AG96:AG97"/>
    <mergeCell ref="AH110:AY110"/>
    <mergeCell ref="AD114:AD117"/>
    <mergeCell ref="AE114:AE117"/>
    <mergeCell ref="AW115:AY115"/>
    <mergeCell ref="AF110:AF111"/>
    <mergeCell ref="AH115:AV115"/>
    <mergeCell ref="AF106:AF107"/>
    <mergeCell ref="AG106:AG107"/>
    <mergeCell ref="G106:X106"/>
    <mergeCell ref="G110:X110"/>
    <mergeCell ref="AG110:AG111"/>
    <mergeCell ref="G115:U115"/>
    <mergeCell ref="V115:X115"/>
    <mergeCell ref="AF115:AF116"/>
    <mergeCell ref="AG115:AG116"/>
    <mergeCell ref="AE105:AE109"/>
    <mergeCell ref="AZ94:BA94"/>
    <mergeCell ref="E96:E97"/>
    <mergeCell ref="F96:F97"/>
    <mergeCell ref="G96:I96"/>
    <mergeCell ref="J96:X96"/>
    <mergeCell ref="AF96:AF97"/>
    <mergeCell ref="AH96:AJ96"/>
    <mergeCell ref="AK96:AY96"/>
    <mergeCell ref="AE95:AE104"/>
    <mergeCell ref="AD95:AD104"/>
    <mergeCell ref="A93:A117"/>
    <mergeCell ref="C93:E94"/>
    <mergeCell ref="F93:F94"/>
    <mergeCell ref="G93:I93"/>
    <mergeCell ref="J93:L93"/>
    <mergeCell ref="M93:O93"/>
    <mergeCell ref="C95:C104"/>
    <mergeCell ref="D95:D104"/>
    <mergeCell ref="C105:C109"/>
    <mergeCell ref="D105:D109"/>
    <mergeCell ref="E106:E107"/>
    <mergeCell ref="F106:F107"/>
    <mergeCell ref="C110:C113"/>
    <mergeCell ref="D110:D113"/>
    <mergeCell ref="E110:E111"/>
    <mergeCell ref="F110:F111"/>
    <mergeCell ref="E115:E116"/>
    <mergeCell ref="F115:F116"/>
    <mergeCell ref="C114:C117"/>
    <mergeCell ref="D114:D117"/>
    <mergeCell ref="R91:V91"/>
    <mergeCell ref="W91:Z92"/>
    <mergeCell ref="AD91:AG91"/>
    <mergeCell ref="AM91:AR91"/>
    <mergeCell ref="C89:F89"/>
    <mergeCell ref="G89:X89"/>
    <mergeCell ref="AD89:AG89"/>
    <mergeCell ref="AH89:AY89"/>
    <mergeCell ref="C90:F90"/>
    <mergeCell ref="G90:K90"/>
    <mergeCell ref="AS91:AW91"/>
    <mergeCell ref="AX91:BA92"/>
    <mergeCell ref="C92:F92"/>
    <mergeCell ref="L92:Q92"/>
    <mergeCell ref="R92:V92"/>
    <mergeCell ref="AD92:AG92"/>
    <mergeCell ref="AM92:AR92"/>
    <mergeCell ref="AS92:AW92"/>
    <mergeCell ref="C91:F91"/>
    <mergeCell ref="L91:Q91"/>
    <mergeCell ref="AD90:AG90"/>
    <mergeCell ref="AH90:AL90"/>
    <mergeCell ref="AM90:BA90"/>
    <mergeCell ref="G91:K91"/>
    <mergeCell ref="AN87:AY87"/>
    <mergeCell ref="AZ87:BA87"/>
    <mergeCell ref="C88:L88"/>
    <mergeCell ref="M88:X88"/>
    <mergeCell ref="Y88:Z88"/>
    <mergeCell ref="AD88:AM88"/>
    <mergeCell ref="C81:H81"/>
    <mergeCell ref="R81:S81"/>
    <mergeCell ref="Y87:Z87"/>
    <mergeCell ref="AD87:AM87"/>
    <mergeCell ref="C80:H80"/>
    <mergeCell ref="J80:Q80"/>
    <mergeCell ref="A82:A83"/>
    <mergeCell ref="C82:H82"/>
    <mergeCell ref="AB82:AB83"/>
    <mergeCell ref="AD82:AI82"/>
    <mergeCell ref="C83:I83"/>
    <mergeCell ref="AD83:AJ83"/>
    <mergeCell ref="A76:A81"/>
    <mergeCell ref="T81:X81"/>
    <mergeCell ref="AD81:AI81"/>
    <mergeCell ref="AD80:AI80"/>
    <mergeCell ref="C76:F76"/>
    <mergeCell ref="G76:Q76"/>
    <mergeCell ref="R76:X76"/>
    <mergeCell ref="Y76:Z76"/>
    <mergeCell ref="W82:Z83"/>
    <mergeCell ref="A86:A92"/>
    <mergeCell ref="C86:L86"/>
    <mergeCell ref="M86:Y86"/>
    <mergeCell ref="AB86:AB92"/>
    <mergeCell ref="AD86:AM86"/>
    <mergeCell ref="C87:L87"/>
    <mergeCell ref="M87:X87"/>
    <mergeCell ref="L90:Z90"/>
    <mergeCell ref="AG64:AG65"/>
    <mergeCell ref="R80:S80"/>
    <mergeCell ref="T80:X80"/>
    <mergeCell ref="T78:X78"/>
    <mergeCell ref="AD76:AG76"/>
    <mergeCell ref="AD78:AI78"/>
    <mergeCell ref="AH76:AR76"/>
    <mergeCell ref="A51:A75"/>
    <mergeCell ref="C51:E52"/>
    <mergeCell ref="F51:F52"/>
    <mergeCell ref="E68:E69"/>
    <mergeCell ref="F68:F69"/>
    <mergeCell ref="C53:C62"/>
    <mergeCell ref="D53:D62"/>
    <mergeCell ref="E73:E74"/>
    <mergeCell ref="F73:F74"/>
    <mergeCell ref="AZ76:BA76"/>
    <mergeCell ref="C77:I77"/>
    <mergeCell ref="J77:Q77"/>
    <mergeCell ref="R77:X77"/>
    <mergeCell ref="AD77:AJ77"/>
    <mergeCell ref="AK77:AR77"/>
    <mergeCell ref="AS77:AY77"/>
    <mergeCell ref="AB76:AB81"/>
    <mergeCell ref="C79:H79"/>
    <mergeCell ref="J79:Q79"/>
    <mergeCell ref="R79:S79"/>
    <mergeCell ref="T79:X79"/>
    <mergeCell ref="AD79:AI79"/>
    <mergeCell ref="AK79:AR79"/>
    <mergeCell ref="AK80:AR80"/>
    <mergeCell ref="AS78:AT78"/>
    <mergeCell ref="AU78:AY78"/>
    <mergeCell ref="AS79:AT79"/>
    <mergeCell ref="AU79:AY79"/>
    <mergeCell ref="AS80:AT80"/>
    <mergeCell ref="AU80:AY80"/>
    <mergeCell ref="C78:H78"/>
    <mergeCell ref="J78:Q78"/>
    <mergeCell ref="R78:S78"/>
    <mergeCell ref="AK78:AR78"/>
    <mergeCell ref="AD53:AD62"/>
    <mergeCell ref="AE53:AE62"/>
    <mergeCell ref="E54:E55"/>
    <mergeCell ref="F54:F55"/>
    <mergeCell ref="G54:X54"/>
    <mergeCell ref="AF54:AF55"/>
    <mergeCell ref="AG54:AG55"/>
    <mergeCell ref="AH54:AY54"/>
    <mergeCell ref="AH64:AY64"/>
    <mergeCell ref="AW73:AY73"/>
    <mergeCell ref="C72:C75"/>
    <mergeCell ref="D72:D75"/>
    <mergeCell ref="C63:C67"/>
    <mergeCell ref="D63:D67"/>
    <mergeCell ref="E64:E65"/>
    <mergeCell ref="F64:F65"/>
    <mergeCell ref="C68:C71"/>
    <mergeCell ref="D68:D71"/>
    <mergeCell ref="S51:U51"/>
    <mergeCell ref="V51:X51"/>
    <mergeCell ref="AB51:AB75"/>
    <mergeCell ref="AD51:AF52"/>
    <mergeCell ref="AG51:AG52"/>
    <mergeCell ref="Y52:Z52"/>
    <mergeCell ref="AG68:AG69"/>
    <mergeCell ref="V68:X68"/>
    <mergeCell ref="AD68:AD71"/>
    <mergeCell ref="AD63:AD67"/>
    <mergeCell ref="AE63:AE67"/>
    <mergeCell ref="AF64:AF65"/>
    <mergeCell ref="AE68:AE71"/>
    <mergeCell ref="AF68:AF69"/>
    <mergeCell ref="G64:X64"/>
    <mergeCell ref="G51:I51"/>
    <mergeCell ref="J51:L51"/>
    <mergeCell ref="M51:O51"/>
    <mergeCell ref="P51:R51"/>
    <mergeCell ref="G68:U68"/>
    <mergeCell ref="G73:U73"/>
    <mergeCell ref="Y46:Z46"/>
    <mergeCell ref="AD46:AM46"/>
    <mergeCell ref="R49:V49"/>
    <mergeCell ref="W49:Z50"/>
    <mergeCell ref="AD49:AG49"/>
    <mergeCell ref="AM49:AR49"/>
    <mergeCell ref="C47:F47"/>
    <mergeCell ref="G47:X47"/>
    <mergeCell ref="AD47:AG47"/>
    <mergeCell ref="AH47:AY47"/>
    <mergeCell ref="C48:F48"/>
    <mergeCell ref="G48:K48"/>
    <mergeCell ref="C50:F50"/>
    <mergeCell ref="L50:Q50"/>
    <mergeCell ref="R50:V50"/>
    <mergeCell ref="AD50:AG50"/>
    <mergeCell ref="AM50:AR50"/>
    <mergeCell ref="AS50:AW50"/>
    <mergeCell ref="C49:F49"/>
    <mergeCell ref="L49:Q49"/>
    <mergeCell ref="G49:K49"/>
    <mergeCell ref="AH49:AL49"/>
    <mergeCell ref="AS49:AW49"/>
    <mergeCell ref="AX49:BA50"/>
    <mergeCell ref="A40:A41"/>
    <mergeCell ref="C40:H40"/>
    <mergeCell ref="AB40:AB41"/>
    <mergeCell ref="AD40:AI40"/>
    <mergeCell ref="C41:I41"/>
    <mergeCell ref="AD41:AJ41"/>
    <mergeCell ref="AN46:AY46"/>
    <mergeCell ref="AZ46:BA46"/>
    <mergeCell ref="A44:A50"/>
    <mergeCell ref="C44:L44"/>
    <mergeCell ref="M44:Y44"/>
    <mergeCell ref="AB44:AB50"/>
    <mergeCell ref="AD44:AM44"/>
    <mergeCell ref="AN44:AZ44"/>
    <mergeCell ref="C45:L45"/>
    <mergeCell ref="M45:X45"/>
    <mergeCell ref="L48:Z48"/>
    <mergeCell ref="AD48:AG48"/>
    <mergeCell ref="AH48:AL48"/>
    <mergeCell ref="AM48:BA48"/>
    <mergeCell ref="AN45:AY45"/>
    <mergeCell ref="AZ45:BA45"/>
    <mergeCell ref="C46:L46"/>
    <mergeCell ref="M46:X46"/>
    <mergeCell ref="AD39:AI39"/>
    <mergeCell ref="AS39:AT39"/>
    <mergeCell ref="AU39:AY39"/>
    <mergeCell ref="Y45:Z45"/>
    <mergeCell ref="AD45:AM45"/>
    <mergeCell ref="C38:H38"/>
    <mergeCell ref="J38:Q38"/>
    <mergeCell ref="W40:Z41"/>
    <mergeCell ref="AX40:BA41"/>
    <mergeCell ref="AH34:AR34"/>
    <mergeCell ref="AS34:AY34"/>
    <mergeCell ref="AD36:AI36"/>
    <mergeCell ref="AK36:AR36"/>
    <mergeCell ref="R38:S38"/>
    <mergeCell ref="T38:X38"/>
    <mergeCell ref="AD38:AI38"/>
    <mergeCell ref="AK38:AR38"/>
    <mergeCell ref="AS38:AT38"/>
    <mergeCell ref="R35:X35"/>
    <mergeCell ref="AD35:AJ35"/>
    <mergeCell ref="AK35:AR35"/>
    <mergeCell ref="AS35:AY35"/>
    <mergeCell ref="AD34:AG34"/>
    <mergeCell ref="R37:S37"/>
    <mergeCell ref="T37:X37"/>
    <mergeCell ref="AD37:AI37"/>
    <mergeCell ref="AK37:AR37"/>
    <mergeCell ref="AS36:AT36"/>
    <mergeCell ref="AU36:AY36"/>
    <mergeCell ref="AS37:AT37"/>
    <mergeCell ref="AU37:AY37"/>
    <mergeCell ref="A34:A39"/>
    <mergeCell ref="C34:F34"/>
    <mergeCell ref="G34:Q34"/>
    <mergeCell ref="R34:X34"/>
    <mergeCell ref="Y34:Z34"/>
    <mergeCell ref="AB34:AB39"/>
    <mergeCell ref="C36:H36"/>
    <mergeCell ref="J36:Q36"/>
    <mergeCell ref="R36:S36"/>
    <mergeCell ref="T36:X36"/>
    <mergeCell ref="C35:I35"/>
    <mergeCell ref="J35:Q35"/>
    <mergeCell ref="C37:H37"/>
    <mergeCell ref="J37:Q37"/>
    <mergeCell ref="C39:H39"/>
    <mergeCell ref="R39:S39"/>
    <mergeCell ref="T39:X39"/>
    <mergeCell ref="A8:A33"/>
    <mergeCell ref="C8:E9"/>
    <mergeCell ref="F8:F9"/>
    <mergeCell ref="G8:I8"/>
    <mergeCell ref="J8:L8"/>
    <mergeCell ref="M8:O8"/>
    <mergeCell ref="C20:C25"/>
    <mergeCell ref="D20:D25"/>
    <mergeCell ref="E20:E21"/>
    <mergeCell ref="F20:F21"/>
    <mergeCell ref="E22:E23"/>
    <mergeCell ref="F22:F23"/>
    <mergeCell ref="C26:C29"/>
    <mergeCell ref="D26:D29"/>
    <mergeCell ref="E26:E27"/>
    <mergeCell ref="F26:F27"/>
    <mergeCell ref="G26:L26"/>
    <mergeCell ref="M26:R26"/>
    <mergeCell ref="E31:E32"/>
    <mergeCell ref="E11:E12"/>
    <mergeCell ref="F11:F12"/>
    <mergeCell ref="G11:O11"/>
    <mergeCell ref="P22:X22"/>
    <mergeCell ref="J13:L13"/>
    <mergeCell ref="C4:F4"/>
    <mergeCell ref="G4:X4"/>
    <mergeCell ref="AD4:AG4"/>
    <mergeCell ref="AM6:AR6"/>
    <mergeCell ref="C10:C19"/>
    <mergeCell ref="AF11:AF12"/>
    <mergeCell ref="P11:X11"/>
    <mergeCell ref="E13:E14"/>
    <mergeCell ref="F13:F14"/>
    <mergeCell ref="AH8:AJ8"/>
    <mergeCell ref="AK8:AM8"/>
    <mergeCell ref="AN8:AP8"/>
    <mergeCell ref="AH11:AP11"/>
    <mergeCell ref="AQ11:AY11"/>
    <mergeCell ref="AD8:AF9"/>
    <mergeCell ref="AG8:AG9"/>
    <mergeCell ref="Y9:Z9"/>
    <mergeCell ref="AG11:AG12"/>
    <mergeCell ref="M13:X13"/>
    <mergeCell ref="AF13:AF14"/>
    <mergeCell ref="AG13:AG14"/>
    <mergeCell ref="AN13:AY13"/>
    <mergeCell ref="AD10:AD19"/>
    <mergeCell ref="AE10:AE19"/>
    <mergeCell ref="C7:F7"/>
    <mergeCell ref="L7:Q7"/>
    <mergeCell ref="R7:V7"/>
    <mergeCell ref="AD7:AG7"/>
    <mergeCell ref="AM7:AR7"/>
    <mergeCell ref="AS7:AW7"/>
    <mergeCell ref="C6:F6"/>
    <mergeCell ref="C30:C33"/>
    <mergeCell ref="D30:D33"/>
    <mergeCell ref="G31:O31"/>
    <mergeCell ref="F31:F32"/>
    <mergeCell ref="D10:D19"/>
    <mergeCell ref="AF20:AF21"/>
    <mergeCell ref="AG20:AG21"/>
    <mergeCell ref="AH20:AP20"/>
    <mergeCell ref="AQ20:AY20"/>
    <mergeCell ref="AF22:AF23"/>
    <mergeCell ref="AG22:AG23"/>
    <mergeCell ref="G20:O20"/>
    <mergeCell ref="P20:X20"/>
    <mergeCell ref="AD20:AD25"/>
    <mergeCell ref="AE20:AE25"/>
    <mergeCell ref="AQ22:AY22"/>
    <mergeCell ref="S26:X26"/>
    <mergeCell ref="A1:A7"/>
    <mergeCell ref="C1:L1"/>
    <mergeCell ref="M1:Y1"/>
    <mergeCell ref="AB1:AB7"/>
    <mergeCell ref="AD1:AM1"/>
    <mergeCell ref="AH6:AL6"/>
    <mergeCell ref="C2:L2"/>
    <mergeCell ref="M2:X2"/>
    <mergeCell ref="Y2:Z2"/>
    <mergeCell ref="AD2:AM2"/>
    <mergeCell ref="C3:L3"/>
    <mergeCell ref="M3:X3"/>
    <mergeCell ref="Y3:Z3"/>
    <mergeCell ref="AD3:AM3"/>
    <mergeCell ref="AH4:AY4"/>
    <mergeCell ref="C5:F5"/>
    <mergeCell ref="G5:K5"/>
    <mergeCell ref="L5:Z5"/>
    <mergeCell ref="AD5:AG5"/>
    <mergeCell ref="AH5:AL5"/>
    <mergeCell ref="AM5:BA5"/>
    <mergeCell ref="L6:Q6"/>
    <mergeCell ref="R6:V6"/>
    <mergeCell ref="W6:Z7"/>
    <mergeCell ref="AN2:AY2"/>
    <mergeCell ref="AZ2:BA2"/>
    <mergeCell ref="AN3:AY3"/>
    <mergeCell ref="AZ3:BA3"/>
    <mergeCell ref="AD6:AG6"/>
    <mergeCell ref="G6:K6"/>
    <mergeCell ref="AT8:AV8"/>
    <mergeCell ref="AW8:AY8"/>
    <mergeCell ref="P8:R8"/>
    <mergeCell ref="S8:U8"/>
    <mergeCell ref="V8:X8"/>
    <mergeCell ref="AB8:AB33"/>
    <mergeCell ref="AQ8:AS8"/>
    <mergeCell ref="AK13:AM13"/>
    <mergeCell ref="AZ9:BA9"/>
    <mergeCell ref="AS6:AW6"/>
    <mergeCell ref="AQ31:AY31"/>
    <mergeCell ref="AH26:AM26"/>
    <mergeCell ref="AN26:AS26"/>
    <mergeCell ref="AT26:AY26"/>
    <mergeCell ref="AD105:AD109"/>
    <mergeCell ref="P31:X31"/>
    <mergeCell ref="AD110:AD113"/>
    <mergeCell ref="AE110:AE113"/>
    <mergeCell ref="AH148:AS148"/>
    <mergeCell ref="AH106:AY106"/>
    <mergeCell ref="AX82:BA83"/>
    <mergeCell ref="AS118:AY118"/>
    <mergeCell ref="AN1:AZ1"/>
    <mergeCell ref="AX6:BA7"/>
    <mergeCell ref="AD26:AD29"/>
    <mergeCell ref="AE26:AE29"/>
    <mergeCell ref="AF31:AF32"/>
    <mergeCell ref="AG31:AG32"/>
    <mergeCell ref="AH31:AP31"/>
    <mergeCell ref="AE30:AE33"/>
    <mergeCell ref="AF26:AF27"/>
    <mergeCell ref="AG26:AG27"/>
    <mergeCell ref="AD30:AD33"/>
    <mergeCell ref="AU38:AY38"/>
    <mergeCell ref="AZ34:BA34"/>
    <mergeCell ref="AD72:AD75"/>
    <mergeCell ref="AE72:AE75"/>
    <mergeCell ref="AH73:AV73"/>
    <mergeCell ref="AH51:AJ51"/>
    <mergeCell ref="AK51:AM51"/>
    <mergeCell ref="AN51:AP51"/>
    <mergeCell ref="AQ51:AS51"/>
    <mergeCell ref="AT51:AV51"/>
    <mergeCell ref="AX166:BA167"/>
    <mergeCell ref="AX124:BA125"/>
    <mergeCell ref="AW51:AY51"/>
    <mergeCell ref="AZ52:BA52"/>
    <mergeCell ref="AS81:AT81"/>
    <mergeCell ref="AU81:AY81"/>
    <mergeCell ref="AH68:AV68"/>
    <mergeCell ref="AW68:AY68"/>
    <mergeCell ref="AN88:AY88"/>
    <mergeCell ref="AZ88:BA88"/>
    <mergeCell ref="AN86:AZ86"/>
    <mergeCell ref="AH93:AJ93"/>
    <mergeCell ref="AK93:AM93"/>
    <mergeCell ref="AN93:AP93"/>
    <mergeCell ref="AQ93:AS93"/>
    <mergeCell ref="AT93:AV93"/>
    <mergeCell ref="AW93:AY93"/>
    <mergeCell ref="AH91:AL91"/>
    <mergeCell ref="AS76:AY76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42" max="16383" man="1"/>
    <brk id="84" max="16383" man="1"/>
    <brk id="126" max="16383" man="1"/>
  </rowBreaks>
  <colBreaks count="1" manualBreakCount="1"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D153"/>
  <sheetViews>
    <sheetView view="pageBreakPreview" zoomScale="70" zoomScaleNormal="70" zoomScaleSheetLayoutView="70" zoomScalePageLayoutView="70" workbookViewId="0">
      <selection activeCell="AA16" sqref="AA16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11.42578125" style="143" customWidth="1"/>
    <col min="55" max="55" width="11.42578125" style="83" customWidth="1"/>
  </cols>
  <sheetData>
    <row r="1" spans="1:55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B1" s="142" t="s">
        <v>419</v>
      </c>
    </row>
    <row r="2" spans="1:55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5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5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5" ht="16.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1068" t="s">
        <v>711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1068" t="s">
        <v>711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5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5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5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5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5" ht="21.2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443</v>
      </c>
      <c r="G10" s="98" t="str">
        <f>TEXT((TIME(0,LEFT('JUGEND-DOSB 2020'!E7,FIND(":",'JUGEND-DOSB 2020'!E7)-1),RIGHT('JUGEND-DOSB 2020'!E7,2)))*$BB$10,"[mm]:ss")</f>
        <v>10:46</v>
      </c>
      <c r="H10" s="99" t="str">
        <f>TEXT((TIME(0,LEFT('JUGEND-DOSB 2020'!F7,FIND(":",'JUGEND-DOSB 2020'!F7)-1),RIGHT('JUGEND-DOSB 2020'!F7,2)))*$BB$10,"[mm]:ss")</f>
        <v>09:30</v>
      </c>
      <c r="I10" s="100" t="str">
        <f>TEXT((TIME(0,LEFT('JUGEND-DOSB 2020'!G7,FIND(":",'JUGEND-DOSB 2020'!G7)-1),RIGHT('JUGEND-DOSB 2020'!G7,2)))*$BB$10,"[mm]:ss")</f>
        <v>08:04</v>
      </c>
      <c r="J10" s="108" t="str">
        <f>TEXT((TIME(0,LEFT('JUGEND-DOSB 2020'!H7,FIND(":",'JUGEND-DOSB 2020'!H7)-1),RIGHT('JUGEND-DOSB 2020'!H7,2)))*$BB$10,"[mm]:ss")</f>
        <v>10:36</v>
      </c>
      <c r="K10" s="99" t="str">
        <f>TEXT((TIME(0,LEFT('JUGEND-DOSB 2020'!I7,FIND(":",'JUGEND-DOSB 2020'!I7)-1),RIGHT('JUGEND-DOSB 2020'!I7,2)))*$BB$10,"[mm]:ss")</f>
        <v>09:11</v>
      </c>
      <c r="L10" s="100" t="str">
        <f>TEXT((TIME(0,LEFT('JUGEND-DOSB 2020'!J7,FIND(":",'JUGEND-DOSB 2020'!J7)-1),RIGHT('JUGEND-DOSB 2020'!J7,2)))*$BB$10,"[mm]:ss")</f>
        <v>07:55</v>
      </c>
      <c r="M10" s="108" t="str">
        <f>TEXT((TIME(0,LEFT('JUGEND-DOSB 2020'!K7,FIND(":",'JUGEND-DOSB 2020'!K7)-1),RIGHT('JUGEND-DOSB 2020'!K7,2)))*$BB$10,"[mm]:ss")</f>
        <v>10:08</v>
      </c>
      <c r="N10" s="99" t="str">
        <f>TEXT((TIME(0,LEFT('JUGEND-DOSB 2020'!L7,FIND(":",'JUGEND-DOSB 2020'!L7)-1),RIGHT('JUGEND-DOSB 2020'!L7,2)))*$BB$10,"[mm]:ss")</f>
        <v>08:52</v>
      </c>
      <c r="O10" s="100" t="str">
        <f>TEXT((TIME(0,LEFT('JUGEND-DOSB 2020'!M7,FIND(":",'JUGEND-DOSB 2020'!M7)-1),RIGHT('JUGEND-DOSB 2020'!M7,2)))*$BB$10,"[mm]:ss")</f>
        <v>07:36</v>
      </c>
      <c r="P10" s="108" t="str">
        <f>TEXT((TIME(0,LEFT('JUGEND-DOSB 2020'!N7,FIND(":",'JUGEND-DOSB 2020'!N7)-1),RIGHT('JUGEND-DOSB 2020'!N7,2)))*$BB$10,"[mm]:ss")</f>
        <v>09:49</v>
      </c>
      <c r="Q10" s="99" t="str">
        <f>TEXT((TIME(0,LEFT('JUGEND-DOSB 2020'!O7,FIND(":",'JUGEND-DOSB 2020'!O7)-1),RIGHT('JUGEND-DOSB 2020'!O7,2)))*$BB$10,"[mm]:ss")</f>
        <v>08:23</v>
      </c>
      <c r="R10" s="100" t="str">
        <f>TEXT((TIME(0,LEFT('JUGEND-DOSB 2020'!P7,FIND(":",'JUGEND-DOSB 2020'!P7)-1),RIGHT('JUGEND-DOSB 2020'!P7,2)))*$BB$10,"[mm]:ss")</f>
        <v>07:07</v>
      </c>
      <c r="S10" s="108" t="str">
        <f>TEXT((TIME(0,LEFT('JUGEND-DOSB 2020'!Q7,FIND(":",'JUGEND-DOSB 2020'!Q7)-1),RIGHT('JUGEND-DOSB 2020'!Q7,2)))*$BB$10,"[mm]:ss")</f>
        <v>09:30</v>
      </c>
      <c r="T10" s="99" t="str">
        <f>TEXT((TIME(0,LEFT('JUGEND-DOSB 2020'!R7,FIND(":",'JUGEND-DOSB 2020'!R7)-1),RIGHT('JUGEND-DOSB 2020'!R7,2)))*$BB$10,"[mm]:ss")</f>
        <v>08:14</v>
      </c>
      <c r="U10" s="100" t="str">
        <f>TEXT((TIME(0,LEFT('JUGEND-DOSB 2020'!S7,FIND(":",'JUGEND-DOSB 2020'!S7)-1),RIGHT('JUGEND-DOSB 2020'!S7,2)))*$BB$10,"[mm]:ss")</f>
        <v>06:48</v>
      </c>
      <c r="V10" s="108" t="str">
        <f>TEXT((TIME(0,LEFT('JUGEND-DOSB 2020'!T7,FIND(":",'JUGEND-DOSB 2020'!T7)-1),RIGHT('JUGEND-DOSB 2020'!T7,2)))*$BB$10,"[mm]:ss")</f>
        <v>09:11</v>
      </c>
      <c r="W10" s="99" t="str">
        <f>TEXT((TIME(0,LEFT('JUGEND-DOSB 2020'!U7,FIND(":",'JUGEND-DOSB 2020'!U7)-1),RIGHT('JUGEND-DOSB 2020'!U7,2)))*$BB$10,"[mm]:ss")</f>
        <v>07:45</v>
      </c>
      <c r="X10" s="100" t="str">
        <f>TEXT((TIME(0,LEFT('JUGEND-DOSB 2020'!V7,FIND(":",'JUGEND-DOSB 2020'!V7)-1),RIGHT('JUGEND-DOSB 2020'!V7,2)))*$BB$10,"[mm]:ss")</f>
        <v>06:29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443</v>
      </c>
      <c r="AH10" s="98" t="str">
        <f>TEXT((TIME(0,LEFT('JUGEND-DOSB 2020'!E38,FIND(":",'JUGEND-DOSB 2020'!E38)-1),RIGHT('JUGEND-DOSB 2020'!E38,2)))*$BB$10,"[mm]:ss")</f>
        <v>10:46</v>
      </c>
      <c r="AI10" s="99" t="str">
        <f>TEXT((TIME(0,LEFT('JUGEND-DOSB 2020'!F38,FIND(":",'JUGEND-DOSB 2020'!F38)-1),RIGHT('JUGEND-DOSB 2020'!F38,2)))*$BB$10,"[mm]:ss")</f>
        <v>09:30</v>
      </c>
      <c r="AJ10" s="100" t="str">
        <f>TEXT((TIME(0,LEFT('JUGEND-DOSB 2020'!G38,FIND(":",'JUGEND-DOSB 2020'!G38)-1),RIGHT('JUGEND-DOSB 2020'!G38,2)))*$BB$10,"[mm]:ss")</f>
        <v>08:04</v>
      </c>
      <c r="AK10" s="108" t="str">
        <f>TEXT((TIME(0,LEFT('JUGEND-DOSB 2020'!H38,FIND(":",'JUGEND-DOSB 2020'!H38)-1),RIGHT('JUGEND-DOSB 2020'!H38,2)))*$BB$10,"[mm]:ss")</f>
        <v>10:17</v>
      </c>
      <c r="AL10" s="99" t="str">
        <f>TEXT((TIME(0,LEFT('JUGEND-DOSB 2020'!I38,FIND(":",'JUGEND-DOSB 2020'!I38)-1),RIGHT('JUGEND-DOSB 2020'!I38,2)))*$BB$10,"[mm]:ss")</f>
        <v>08:52</v>
      </c>
      <c r="AM10" s="100" t="str">
        <f>TEXT((TIME(0,LEFT('JUGEND-DOSB 2020'!J38,FIND(":",'JUGEND-DOSB 2020'!J38)-1),RIGHT('JUGEND-DOSB 2020'!J38,2)))*$BB$10,"[mm]:ss")</f>
        <v>07:26</v>
      </c>
      <c r="AN10" s="108" t="str">
        <f>TEXT((TIME(0,LEFT('JUGEND-DOSB 2020'!K38,FIND(":",'JUGEND-DOSB 2020'!K38)-1),RIGHT('JUGEND-DOSB 2020'!K38,2)))*$BB$10,"[mm]:ss")</f>
        <v>09:39</v>
      </c>
      <c r="AO10" s="99" t="str">
        <f>TEXT((TIME(0,LEFT('JUGEND-DOSB 2020'!L38,FIND(":",'JUGEND-DOSB 2020'!L38)-1),RIGHT('JUGEND-DOSB 2020'!L38,2)))*$BB$10,"[mm]:ss")</f>
        <v>08:14</v>
      </c>
      <c r="AP10" s="100" t="str">
        <f>TEXT((TIME(0,LEFT('JUGEND-DOSB 2020'!M38,FIND(":",'JUGEND-DOSB 2020'!M38)-1),RIGHT('JUGEND-DOSB 2020'!M38,2)))*$BB$10,"[mm]:ss")</f>
        <v>06:48</v>
      </c>
      <c r="AQ10" s="108" t="str">
        <f>TEXT((TIME(0,LEFT('JUGEND-DOSB 2020'!N38,FIND(":",'JUGEND-DOSB 2020'!N38)-1),RIGHT('JUGEND-DOSB 2020'!N38,2)))*$BB$10,"[mm]:ss")</f>
        <v>09:01</v>
      </c>
      <c r="AR10" s="99" t="str">
        <f>TEXT((TIME(0,LEFT('JUGEND-DOSB 2020'!O38,FIND(":",'JUGEND-DOSB 2020'!O38)-1),RIGHT('JUGEND-DOSB 2020'!O38,2)))*$BB$10,"[mm]:ss")</f>
        <v>07:36</v>
      </c>
      <c r="AS10" s="100" t="str">
        <f>TEXT((TIME(0,LEFT('JUGEND-DOSB 2020'!P38,FIND(":",'JUGEND-DOSB 2020'!P38)-1),RIGHT('JUGEND-DOSB 2020'!P38,2)))*$BB$10,"[mm]:ss")</f>
        <v>06:10</v>
      </c>
      <c r="AT10" s="108" t="str">
        <f>TEXT((TIME(0,LEFT('JUGEND-DOSB 2020'!Q38,FIND(":",'JUGEND-DOSB 2020'!Q38)-1),RIGHT('JUGEND-DOSB 2020'!Q38,2)))*$BB$10,"[mm]:ss")</f>
        <v>08:14</v>
      </c>
      <c r="AU10" s="99" t="str">
        <f>TEXT((TIME(0,LEFT('JUGEND-DOSB 2020'!R38,FIND(":",'JUGEND-DOSB 2020'!R38)-1),RIGHT('JUGEND-DOSB 2020'!R38,2)))*$BB$10,"[mm]:ss")</f>
        <v>06:58</v>
      </c>
      <c r="AV10" s="640" t="str">
        <f>TEXT((TIME(0,LEFT('JUGEND-DOSB 2020'!S38,FIND(":",'JUGEND-DOSB 2020'!S38)-1),RIGHT('JUGEND-DOSB 2020'!S38,2)))*$BB$10,"[mm]:ss")</f>
        <v>05:42</v>
      </c>
      <c r="AW10" s="641" t="str">
        <f>TEXT((TIME(0,LEFT('JUGEND-DOSB 2020'!T38,FIND(":",'JUGEND-DOSB 2020'!T38)-1),RIGHT('JUGEND-DOSB 2020'!T38,2)))*$BB$10,"[mm]:ss")</f>
        <v>07:45</v>
      </c>
      <c r="AX10" s="639" t="str">
        <f>TEXT((TIME(0,LEFT('JUGEND-DOSB 2020'!U38,FIND(":",'JUGEND-DOSB 2020'!U38)-1),RIGHT('JUGEND-DOSB 2020'!U38,2)))*$BB$10,"[mm]:ss")</f>
        <v>06:29</v>
      </c>
      <c r="AY10" s="640" t="str">
        <f>TEXT((TIME(0,LEFT('JUGEND-DOSB 2020'!V38,FIND(":",'JUGEND-DOSB 2020'!V38)-1),RIGHT('JUGEND-DOSB 2020'!V38,2)))*$BB$10,"[mm]:ss")</f>
        <v>05:13</v>
      </c>
      <c r="AZ10" s="180"/>
      <c r="BA10" s="181"/>
      <c r="BB10" s="143">
        <v>1.9</v>
      </c>
      <c r="BC10" s="5" t="s">
        <v>154</v>
      </c>
    </row>
    <row r="11" spans="1:55" ht="21.2" customHeight="1" x14ac:dyDescent="0.2">
      <c r="A11" s="902"/>
      <c r="B11"/>
      <c r="C11" s="844"/>
      <c r="D11" s="796"/>
      <c r="E11" s="10" t="s">
        <v>17</v>
      </c>
      <c r="F11" s="609" t="s">
        <v>700</v>
      </c>
      <c r="G11" s="101" t="str">
        <f>TEXT((TIME(0,LEFT('JUGEND-DOSB 2020'!E8,FIND(":",'JUGEND-DOSB 2020'!E8)-1),RIGHT('JUGEND-DOSB 2020'!E8,2)))*$BB$11,"[mm]:ss")</f>
        <v>05:36</v>
      </c>
      <c r="H11" s="102" t="str">
        <f>TEXT((TIME(0,LEFT('JUGEND-DOSB 2020'!F8,FIND(":",'JUGEND-DOSB 2020'!F8)-1),RIGHT('JUGEND-DOSB 2020'!F8,2)))*$BB$11,"[mm]:ss")</f>
        <v>08:24</v>
      </c>
      <c r="I11" s="103" t="str">
        <f>TEXT((TIME(0,LEFT('JUGEND-DOSB 2020'!G8,FIND(":",'JUGEND-DOSB 2020'!G8)-1),RIGHT('JUGEND-DOSB 2020'!G8,2)))*$BB$11,"[mm]:ss")</f>
        <v>11:54</v>
      </c>
      <c r="J11" s="109" t="str">
        <f>TEXT((TIME(0,LEFT('JUGEND-DOSB 2020'!H8,FIND(":",'JUGEND-DOSB 2020'!H8)-1),RIGHT('JUGEND-DOSB 2020'!H8,2)))*$BB$11,"[mm]:ss")</f>
        <v>07:00</v>
      </c>
      <c r="K11" s="102" t="str">
        <f>TEXT((TIME(0,LEFT('JUGEND-DOSB 2020'!I8,FIND(":",'JUGEND-DOSB 2020'!I8)-1),RIGHT('JUGEND-DOSB 2020'!I8,2)))*$BB$11,"[mm]:ss")</f>
        <v>10:30</v>
      </c>
      <c r="L11" s="103" t="str">
        <f>TEXT((TIME(0,LEFT('JUGEND-DOSB 2020'!J8,FIND(":",'JUGEND-DOSB 2020'!J8)-1),RIGHT('JUGEND-DOSB 2020'!J8,2)))*$BB$11,"[mm]:ss")</f>
        <v>14:00</v>
      </c>
      <c r="M11" s="109" t="str">
        <f>TEXT((TIME(0,LEFT('JUGEND-DOSB 2020'!K8,FIND(":",'JUGEND-DOSB 2020'!K8)-1),RIGHT('JUGEND-DOSB 2020'!K8,2)))*$BB$11,"[mm]:ss")</f>
        <v>10:30</v>
      </c>
      <c r="N11" s="102" t="str">
        <f>TEXT((TIME(0,LEFT('JUGEND-DOSB 2020'!L8,FIND(":",'JUGEND-DOSB 2020'!L8)-1),RIGHT('JUGEND-DOSB 2020'!L8,2)))*$BB$11,"[mm]:ss")</f>
        <v>14:00</v>
      </c>
      <c r="O11" s="103" t="str">
        <f>TEXT((TIME(0,LEFT('JUGEND-DOSB 2020'!M8,FIND(":",'JUGEND-DOSB 2020'!M8)-1),RIGHT('JUGEND-DOSB 2020'!M8,2)))*$BB$11,"[mm]:ss")</f>
        <v>21:00</v>
      </c>
      <c r="P11" s="109" t="str">
        <f>TEXT((TIME(0,LEFT('JUGEND-DOSB 2020'!N8,FIND(":",'JUGEND-DOSB 2020'!N8)-1),RIGHT('JUGEND-DOSB 2020'!N8,2)))*$BB$11,"[mm]:ss")</f>
        <v>14:00</v>
      </c>
      <c r="Q11" s="102" t="str">
        <f>TEXT((TIME(0,LEFT('JUGEND-DOSB 2020'!O8,FIND(":",'JUGEND-DOSB 2020'!O8)-1),RIGHT('JUGEND-DOSB 2020'!O8,2)))*$BB$11,"[mm]:ss")</f>
        <v>21:00</v>
      </c>
      <c r="R11" s="103" t="str">
        <f>TEXT((TIME(0,LEFT('JUGEND-DOSB 2020'!P8,FIND(":",'JUGEND-DOSB 2020'!P8)-1),RIGHT('JUGEND-DOSB 2020'!P8,2)))*$BB$11,"[mm]:ss")</f>
        <v>28:00</v>
      </c>
      <c r="S11" s="109" t="str">
        <f>TEXT((TIME(0,LEFT('JUGEND-DOSB 2020'!Q8,FIND(":",'JUGEND-DOSB 2020'!Q8)-1),RIGHT('JUGEND-DOSB 2020'!Q8,2)))*$BB$11,"[mm]:ss")</f>
        <v>21:00</v>
      </c>
      <c r="T11" s="102" t="str">
        <f>TEXT((TIME(0,LEFT('JUGEND-DOSB 2020'!R8,FIND(":",'JUGEND-DOSB 2020'!R8)-1),RIGHT('JUGEND-DOSB 2020'!R8,2)))*$BB$11,"[mm]:ss")</f>
        <v>28:00</v>
      </c>
      <c r="U11" s="103" t="str">
        <f>TEXT((TIME(0,LEFT('JUGEND-DOSB 2020'!S8,FIND(":",'JUGEND-DOSB 2020'!S8)-1),RIGHT('JUGEND-DOSB 2020'!S8,2)))*$BB$11,"[mm]:ss")</f>
        <v>35:00</v>
      </c>
      <c r="V11" s="109" t="str">
        <f>TEXT((TIME(0,LEFT('JUGEND-DOSB 2020'!T8,FIND(":",'JUGEND-DOSB 2020'!T8)-1),RIGHT('JUGEND-DOSB 2020'!T8,2)))*$BB$11,"[mm]:ss")</f>
        <v>31:30</v>
      </c>
      <c r="W11" s="102" t="str">
        <f>TEXT((TIME(0,LEFT('JUGEND-DOSB 2020'!U8,FIND(":",'JUGEND-DOSB 2020'!U8)-1),RIGHT('JUGEND-DOSB 2020'!U8,2)))*$BB$11,"[mm]:ss")</f>
        <v>42:00</v>
      </c>
      <c r="X11" s="103" t="str">
        <f>TEXT((TIME(0,LEFT('JUGEND-DOSB 2020'!V8,FIND(":",'JUGEND-DOSB 2020'!V8)-1),RIGHT('JUGEND-DOSB 2020'!V8,2)))*$BB$11,"[mm]:ss")</f>
        <v>52:30</v>
      </c>
      <c r="Y11" s="182"/>
      <c r="Z11" s="183"/>
      <c r="AB11" s="902"/>
      <c r="AC11"/>
      <c r="AD11" s="844"/>
      <c r="AE11" s="796"/>
      <c r="AF11" s="10" t="s">
        <v>17</v>
      </c>
      <c r="AG11" s="609" t="s">
        <v>700</v>
      </c>
      <c r="AH11" s="101" t="str">
        <f>TEXT((TIME(0,LEFT('JUGEND-DOSB 2020'!E39,FIND(":",'JUGEND-DOSB 2020'!E39)-1),RIGHT('JUGEND-DOSB 2020'!E39,2)))*$BB$11,"[mm]:ss")</f>
        <v>07:00</v>
      </c>
      <c r="AI11" s="102" t="str">
        <f>TEXT((TIME(0,LEFT('JUGEND-DOSB 2020'!F39,FIND(":",'JUGEND-DOSB 2020'!F39)-1),RIGHT('JUGEND-DOSB 2020'!F39,2)))*$BB$11,"[mm]:ss")</f>
        <v>10:30</v>
      </c>
      <c r="AJ11" s="103" t="str">
        <f>TEXT((TIME(0,LEFT('JUGEND-DOSB 2020'!G39,FIND(":",'JUGEND-DOSB 2020'!G39)-1),RIGHT('JUGEND-DOSB 2020'!G39,2)))*$BB$11,"[mm]:ss")</f>
        <v>14:00</v>
      </c>
      <c r="AK11" s="109" t="str">
        <f>TEXT((TIME(0,LEFT('JUGEND-DOSB 2020'!H39,FIND(":",'JUGEND-DOSB 2020'!H39)-1),RIGHT('JUGEND-DOSB 2020'!H39,2)))*$BB$11,"[mm]:ss")</f>
        <v>08:24</v>
      </c>
      <c r="AL11" s="102" t="str">
        <f>TEXT((TIME(0,LEFT('JUGEND-DOSB 2020'!I39,FIND(":",'JUGEND-DOSB 2020'!I39)-1),RIGHT('JUGEND-DOSB 2020'!I39,2)))*$BB$11,"[mm]:ss")</f>
        <v>11:54</v>
      </c>
      <c r="AM11" s="103" t="str">
        <f>TEXT((TIME(0,LEFT('JUGEND-DOSB 2020'!J39,FIND(":",'JUGEND-DOSB 2020'!J39)-1),RIGHT('JUGEND-DOSB 2020'!J39,2)))*$BB$11,"[mm]:ss")</f>
        <v>16:06</v>
      </c>
      <c r="AN11" s="109" t="str">
        <f>TEXT((TIME(0,LEFT('JUGEND-DOSB 2020'!K39,FIND(":",'JUGEND-DOSB 2020'!K39)-1),RIGHT('JUGEND-DOSB 2020'!K39,2)))*$BB$11,"[mm]:ss")</f>
        <v>11:54</v>
      </c>
      <c r="AO11" s="102" t="str">
        <f>TEXT((TIME(0,LEFT('JUGEND-DOSB 2020'!L39,FIND(":",'JUGEND-DOSB 2020'!L39)-1),RIGHT('JUGEND-DOSB 2020'!L39,2)))*$BB$11,"[mm]:ss")</f>
        <v>17:30</v>
      </c>
      <c r="AP11" s="103" t="str">
        <f>TEXT((TIME(0,LEFT('JUGEND-DOSB 2020'!M39,FIND(":",'JUGEND-DOSB 2020'!M39)-1),RIGHT('JUGEND-DOSB 2020'!M39,2)))*$BB$11,"[mm]:ss")</f>
        <v>24:30</v>
      </c>
      <c r="AQ11" s="109" t="str">
        <f>TEXT((TIME(0,LEFT('JUGEND-DOSB 2020'!N39,FIND(":",'JUGEND-DOSB 2020'!N39)-1),RIGHT('JUGEND-DOSB 2020'!N39,2)))*$BB$11,"[mm]:ss")</f>
        <v>17:30</v>
      </c>
      <c r="AR11" s="102" t="str">
        <f>TEXT((TIME(0,LEFT('JUGEND-DOSB 2020'!O39,FIND(":",'JUGEND-DOSB 2020'!O39)-1),RIGHT('JUGEND-DOSB 2020'!O39,2)))*$BB$11,"[mm]:ss")</f>
        <v>24:30</v>
      </c>
      <c r="AS11" s="103" t="str">
        <f>TEXT((TIME(0,LEFT('JUGEND-DOSB 2020'!P39,FIND(":",'JUGEND-DOSB 2020'!P39)-1),RIGHT('JUGEND-DOSB 2020'!P39,2)))*$BB$11,"[mm]:ss")</f>
        <v>31:30</v>
      </c>
      <c r="AT11" s="109" t="str">
        <f>TEXT((TIME(0,LEFT('JUGEND-DOSB 2020'!Q39,FIND(":",'JUGEND-DOSB 2020'!Q39)-1),RIGHT('JUGEND-DOSB 2020'!Q39,2)))*$BB$11,"[mm]:ss")</f>
        <v>24:30</v>
      </c>
      <c r="AU11" s="102" t="str">
        <f>TEXT((TIME(0,LEFT('JUGEND-DOSB 2020'!R39,FIND(":",'JUGEND-DOSB 2020'!R39)-1),RIGHT('JUGEND-DOSB 2020'!R39,2)))*$BB$11,"[mm]:ss")</f>
        <v>31:30</v>
      </c>
      <c r="AV11" s="103" t="str">
        <f>TEXT((TIME(0,LEFT('JUGEND-DOSB 2020'!S39,FIND(":",'JUGEND-DOSB 2020'!S39)-1),RIGHT('JUGEND-DOSB 2020'!S39,2)))*$BB$11,"[mm]:ss")</f>
        <v>42:00</v>
      </c>
      <c r="AW11" s="109" t="str">
        <f>TEXT((TIME(0,LEFT('JUGEND-DOSB 2020'!T39,FIND(":",'JUGEND-DOSB 2020'!T39)-1),RIGHT('JUGEND-DOSB 2020'!T39,2)))*$BB$11,"[mm]:ss")</f>
        <v>38:30</v>
      </c>
      <c r="AX11" s="102" t="str">
        <f>TEXT((TIME(0,LEFT('JUGEND-DOSB 2020'!U39,FIND(":",'JUGEND-DOSB 2020'!U39)-1),RIGHT('JUGEND-DOSB 2020'!U39,2)))*$BB$11,"[mm]:ss")</f>
        <v>49:00</v>
      </c>
      <c r="AY11" s="103" t="str">
        <f>TEXT((TIME(0,LEFT('JUGEND-DOSB 2020'!V39,FIND(":",'JUGEND-DOSB 2020'!V39)-1),RIGHT('JUGEND-DOSB 2020'!V39,2)))*$BB$11,"[mm]:ss")</f>
        <v>63:00</v>
      </c>
      <c r="AZ11" s="182"/>
      <c r="BA11" s="183"/>
      <c r="BB11" s="153">
        <v>0.7</v>
      </c>
      <c r="BC11" s="5" t="s">
        <v>153</v>
      </c>
    </row>
    <row r="12" spans="1:55" ht="21.2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1061" t="s">
        <v>693</v>
      </c>
      <c r="H12" s="1059"/>
      <c r="I12" s="1059"/>
      <c r="J12" s="1059"/>
      <c r="K12" s="1059"/>
      <c r="L12" s="1059"/>
      <c r="M12" s="1059"/>
      <c r="N12" s="1059"/>
      <c r="O12" s="1060"/>
      <c r="P12" s="1059" t="s">
        <v>694</v>
      </c>
      <c r="Q12" s="1059"/>
      <c r="R12" s="1059"/>
      <c r="S12" s="1059"/>
      <c r="T12" s="1059"/>
      <c r="U12" s="1059"/>
      <c r="V12" s="1059"/>
      <c r="W12" s="1059"/>
      <c r="X12" s="1060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1061" t="s">
        <v>693</v>
      </c>
      <c r="AI12" s="1059"/>
      <c r="AJ12" s="1059"/>
      <c r="AK12" s="1059"/>
      <c r="AL12" s="1059"/>
      <c r="AM12" s="1059"/>
      <c r="AN12" s="1059"/>
      <c r="AO12" s="1059"/>
      <c r="AP12" s="1060"/>
      <c r="AQ12" s="1059" t="s">
        <v>694</v>
      </c>
      <c r="AR12" s="1059"/>
      <c r="AS12" s="1059"/>
      <c r="AT12" s="1059"/>
      <c r="AU12" s="1059"/>
      <c r="AV12" s="1059"/>
      <c r="AW12" s="1059"/>
      <c r="AX12" s="1059"/>
      <c r="AY12" s="1060"/>
      <c r="AZ12" s="184"/>
      <c r="BA12" s="185"/>
      <c r="BB12" s="153"/>
    </row>
    <row r="13" spans="1:55" ht="21.2" customHeight="1" thickBot="1" x14ac:dyDescent="0.25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2020'!E10,2)))*$BB$13,"[mm]:ss")</f>
        <v>05:24</v>
      </c>
      <c r="H13" s="102" t="str">
        <f>TEXT((TIME(0,LEFT('JUGEND-DOSB 2020'!F10,FIND(":",'JUGEND-DOSB 2020'!F10)-1),RIGHT('JUGEND-DOSB 2020'!F10,2)))*$BB$13,"[mm]:ss")</f>
        <v>04:36</v>
      </c>
      <c r="I13" s="103" t="str">
        <f>TEXT((TIME(0,LEFT('JUGEND-DOSB 2020'!G10,FIND(":",'JUGEND-DOSB 2020'!G10)-1),RIGHT('JUGEND-DOSB 2020'!G10,2)))*$BB$13,"[mm]:ss")</f>
        <v>03:48</v>
      </c>
      <c r="J13" s="109" t="str">
        <f>TEXT((TIME(0,LEFT('JUGEND-DOSB 2020'!H10,FIND(":",'JUGEND-DOSB 2020'!H10)-1),RIGHT('JUGEND-DOSB 2020'!H10,2)))*$BB$13,"[mm]:ss")</f>
        <v>04:48</v>
      </c>
      <c r="K13" s="102" t="str">
        <f>TEXT((TIME(0,LEFT('JUGEND-DOSB 2020'!I10,FIND(":",'JUGEND-DOSB 2020'!I10)-1),RIGHT('JUGEND-DOSB 2020'!I10,2)))*$BB$13,"[mm]:ss")</f>
        <v>04:12</v>
      </c>
      <c r="L13" s="103" t="str">
        <f>TEXT((TIME(0,LEFT('JUGEND-DOSB 2020'!J10,FIND(":",'JUGEND-DOSB 2020'!J10)-1),RIGHT('JUGEND-DOSB 2020'!J10,2)))*$BB$13,"[mm]:ss")</f>
        <v>03:33</v>
      </c>
      <c r="M13" s="109" t="str">
        <f>TEXT((TIME(0,LEFT('JUGEND-DOSB 2020'!K10,FIND(":",'JUGEND-DOSB 2020'!K10)-1),RIGHT('JUGEND-DOSB 2020'!K10,2)))*$BB$13,"[mm]:ss")</f>
        <v>04:24</v>
      </c>
      <c r="N13" s="102" t="str">
        <f>TEXT((TIME(0,LEFT('JUGEND-DOSB 2020'!L10,FIND(":",'JUGEND-DOSB 2020'!L10)-1),RIGHT('JUGEND-DOSB 2020'!L10,2)))*$BB$13,"[mm]:ss")</f>
        <v>03:51</v>
      </c>
      <c r="O13" s="103" t="str">
        <f>TEXT((TIME(0,LEFT('JUGEND-DOSB 2020'!M10,FIND(":",'JUGEND-DOSB 2020'!M10)-1),RIGHT('JUGEND-DOSB 2020'!M10,2)))*$BB$13,"[mm]:ss")</f>
        <v>03:18</v>
      </c>
      <c r="P13" s="109" t="str">
        <f>TEXT((TIME(0,LEFT('JUGEND-DOSB 2020'!N10,FIND(":",'JUGEND-DOSB 2020'!N10)-1),RIGHT('JUGEND-DOSB 2020'!N10,2)))*$BB$13,"[mm]:ss")</f>
        <v>08:54</v>
      </c>
      <c r="Q13" s="102" t="str">
        <f>TEXT((TIME(0,LEFT('JUGEND-DOSB 2020'!O10,FIND(":",'JUGEND-DOSB 2020'!O10)-1),RIGHT('JUGEND-DOSB 2020'!O10,2)))*$BB$13,"[mm]:ss")</f>
        <v>07:45</v>
      </c>
      <c r="R13" s="103" t="str">
        <f>TEXT((TIME(0,LEFT('JUGEND-DOSB 2020'!P10,FIND(":",'JUGEND-DOSB 2020'!P10)-1),RIGHT('JUGEND-DOSB 2020'!P10,2)))*$BB$13,"[mm]:ss")</f>
        <v>06:36</v>
      </c>
      <c r="S13" s="109" t="str">
        <f>TEXT((TIME(0,LEFT('JUGEND-DOSB 2020'!Q10,FIND(":",'JUGEND-DOSB 2020'!Q10)-1),RIGHT('JUGEND-DOSB 2020'!Q10,2)))*$BB$13,"[mm]:ss")</f>
        <v>07:51</v>
      </c>
      <c r="T13" s="102" t="str">
        <f>TEXT((TIME(0,LEFT('JUGEND-DOSB 2020'!R10,FIND(":",'JUGEND-DOSB 2020'!R10)-1),RIGHT('JUGEND-DOSB 2020'!R10,2)))*$BB$13,"[mm]:ss")</f>
        <v>07:00</v>
      </c>
      <c r="U13" s="103" t="str">
        <f>TEXT((TIME(0,LEFT('JUGEND-DOSB 2020'!S10,FIND(":",'JUGEND-DOSB 2020'!S10)-1),RIGHT('JUGEND-DOSB 2020'!S10,2)))*$BB$13,"[mm]:ss")</f>
        <v>06:00</v>
      </c>
      <c r="V13" s="109" t="str">
        <f>TEXT((TIME(0,LEFT('JUGEND-DOSB 2020'!T10,FIND(":",'JUGEND-DOSB 2020'!T10)-1),RIGHT('JUGEND-DOSB 2020'!T10,2)))*$BB$13,"[mm]:ss")</f>
        <v>07:06</v>
      </c>
      <c r="W13" s="102" t="str">
        <f>TEXT((TIME(0,LEFT('JUGEND-DOSB 2020'!U10,FIND(":",'JUGEND-DOSB 2020'!U10)-1),RIGHT('JUGEND-DOSB 2020'!U10,2)))*$BB$13,"[mm]:ss")</f>
        <v>06:18</v>
      </c>
      <c r="X13" s="103" t="str">
        <f>TEXT((TIME(0,LEFT('JUGEND-DOSB 2020'!V10,FIND(":",'JUGEND-DOSB 2020'!V10)-1),RIGHT('JUGEND-DOSB 2020'!V10,2)))*$BB$13,"[mm]:ss")</f>
        <v>05:27</v>
      </c>
      <c r="Y13" s="184"/>
      <c r="Z13" s="185"/>
      <c r="AB13" s="902"/>
      <c r="AC13"/>
      <c r="AD13" s="844"/>
      <c r="AE13" s="796"/>
      <c r="AF13" s="792"/>
      <c r="AG13" s="877"/>
      <c r="AH13" s="580" t="str">
        <f>TEXT((TIME(0,LEFT('JUGEND-DOSB 2020'!E41,FIND(":",'JUGEND-DOSB 2020'!E41)-1),RIGHT('JUGEND-DOSB 2020'!E41,2)))*$BB$13,"[mm]:ss")</f>
        <v>05:24</v>
      </c>
      <c r="AI13" s="598" t="str">
        <f>TEXT((TIME(0,LEFT('JUGEND-DOSB 2020'!F41,FIND(":",'JUGEND-DOSB 2020'!F41)-1),RIGHT('JUGEND-DOSB 2020'!F41,2)))*$BB$13,"[mm]:ss")</f>
        <v>04:24</v>
      </c>
      <c r="AJ13" s="599" t="str">
        <f>TEXT((TIME(0,LEFT('JUGEND-DOSB 2020'!G41,FIND(":",'JUGEND-DOSB 2020'!G41)-1),RIGHT('JUGEND-DOSB 2020'!G41,2)))*$BB$13,"[mm]:ss")</f>
        <v>03:42</v>
      </c>
      <c r="AK13" s="580" t="str">
        <f>TEXT((TIME(0,LEFT('JUGEND-DOSB 2020'!H41,FIND(":",'JUGEND-DOSB 2020'!H41)-1),RIGHT('JUGEND-DOSB 2020'!H41,2)))*$BB$13,"[mm]:ss")</f>
        <v>04:48</v>
      </c>
      <c r="AL13" s="598" t="str">
        <f>TEXT((TIME(0,LEFT('JUGEND-DOSB 2020'!I41,FIND(":",'JUGEND-DOSB 2020'!I41)-1),RIGHT('JUGEND-DOSB 2020'!I41,2)))*$BB$13,"[mm]:ss")</f>
        <v>04:03</v>
      </c>
      <c r="AM13" s="599" t="str">
        <f>TEXT((TIME(0,LEFT('JUGEND-DOSB 2020'!J41,FIND(":",'JUGEND-DOSB 2020'!J41)-1),RIGHT('JUGEND-DOSB 2020'!J41,2)))*$BB$13,"[mm]:ss")</f>
        <v>03:24</v>
      </c>
      <c r="AN13" s="580" t="str">
        <f>TEXT((TIME(0,LEFT('JUGEND-DOSB 2020'!K41,FIND(":",'JUGEND-DOSB 2020'!K41)-1),RIGHT('JUGEND-DOSB 2020'!K41,2)))*$BB$13,"[mm]:ss")</f>
        <v>04:12</v>
      </c>
      <c r="AO13" s="598" t="str">
        <f>TEXT((TIME(0,LEFT('JUGEND-DOSB 2020'!L41,FIND(":",'JUGEND-DOSB 2020'!L41)-1),RIGHT('JUGEND-DOSB 2020'!L41,2)))*$BB$13,"[mm]:ss")</f>
        <v>03:48</v>
      </c>
      <c r="AP13" s="599" t="str">
        <f>TEXT((TIME(0,LEFT('JUGEND-DOSB 2020'!M41,FIND(":",'JUGEND-DOSB 2020'!M41)-1),RIGHT('JUGEND-DOSB 2020'!M41,2)))*$BB$13,"[mm]:ss")</f>
        <v>03:06</v>
      </c>
      <c r="AQ13" s="580" t="str">
        <f>TEXT((TIME(0,LEFT('JUGEND-DOSB 2020'!N41,FIND(":",'JUGEND-DOSB 2020'!N41)-1),RIGHT('JUGEND-DOSB 2020'!N41,2)))*$BB$13,"[mm]:ss")</f>
        <v>08:06</v>
      </c>
      <c r="AR13" s="598" t="str">
        <f>TEXT((TIME(0,LEFT('JUGEND-DOSB 2020'!O41,FIND(":",'JUGEND-DOSB 2020'!O41)-1),RIGHT('JUGEND-DOSB 2020'!O41,2)))*$BB$13,"[mm]:ss")</f>
        <v>06:54</v>
      </c>
      <c r="AS13" s="599" t="str">
        <f>TEXT((TIME(0,LEFT('JUGEND-DOSB 2020'!P41,FIND(":",'JUGEND-DOSB 2020'!P41)-1),RIGHT('JUGEND-DOSB 2020'!P41,2)))*$BB$13,"[mm]:ss")</f>
        <v>05:51</v>
      </c>
      <c r="AT13" s="580" t="str">
        <f>TEXT((TIME(0,LEFT('JUGEND-DOSB 2020'!Q41,FIND(":",'JUGEND-DOSB 2020'!Q41)-1),RIGHT('JUGEND-DOSB 2020'!Q41,2)))*$BB$13,"[mm]:ss")</f>
        <v>07:12</v>
      </c>
      <c r="AU13" s="598" t="str">
        <f>TEXT((TIME(0,LEFT('JUGEND-DOSB 2020'!R41,FIND(":",'JUGEND-DOSB 2020'!R41)-1),RIGHT('JUGEND-DOSB 2020'!R41,2)))*$BB$13,"[mm]:ss")</f>
        <v>06:09</v>
      </c>
      <c r="AV13" s="599" t="str">
        <f>TEXT((TIME(0,LEFT('JUGEND-DOSB 2020'!S41,FIND(":",'JUGEND-DOSB 2020'!S41)-1),RIGHT('JUGEND-DOSB 2020'!S41,2)))*$BB$13,"[mm]:ss")</f>
        <v>05:18</v>
      </c>
      <c r="AW13" s="580" t="str">
        <f>TEXT((TIME(0,LEFT('JUGEND-DOSB 2020'!T41,FIND(":",'JUGEND-DOSB 2020'!T41)-1),RIGHT('JUGEND-DOSB 2020'!T41,2)))*$BB$13,"[mm]:ss")</f>
        <v>06:36</v>
      </c>
      <c r="AX13" s="598" t="str">
        <f>TEXT((TIME(0,LEFT('JUGEND-DOSB 2020'!U41,FIND(":",'JUGEND-DOSB 2020'!U41)-1),RIGHT('JUGEND-DOSB 2020'!U41,2)))*$BB$13,"[mm]:ss")</f>
        <v>05:48</v>
      </c>
      <c r="AY13" s="599" t="str">
        <f>TEXT((TIME(0,LEFT('JUGEND-DOSB 2020'!V41,FIND(":",'JUGEND-DOSB 2020'!V41)-1),RIGHT('JUGEND-DOSB 2020'!V41,2)))*$BB$13,"[mm]:ss")</f>
        <v>05:00</v>
      </c>
      <c r="AZ13" s="185"/>
      <c r="BA13" s="185"/>
      <c r="BB13" s="153">
        <v>0.6</v>
      </c>
      <c r="BC13" s="148" t="s">
        <v>155</v>
      </c>
    </row>
    <row r="14" spans="1:55" ht="21.2" customHeight="1" x14ac:dyDescent="0.2">
      <c r="A14" s="902"/>
      <c r="B14"/>
      <c r="C14" s="844"/>
      <c r="D14" s="796"/>
      <c r="E14" s="798" t="s">
        <v>22</v>
      </c>
      <c r="F14" s="793" t="s">
        <v>444</v>
      </c>
      <c r="G14" s="118"/>
      <c r="H14" s="119"/>
      <c r="I14" s="120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444</v>
      </c>
      <c r="AH14" s="136"/>
      <c r="AI14" s="137"/>
      <c r="AJ14" s="138"/>
      <c r="AK14" s="891" t="s">
        <v>177</v>
      </c>
      <c r="AL14" s="891"/>
      <c r="AM14" s="892"/>
      <c r="AN14" s="891" t="s">
        <v>178</v>
      </c>
      <c r="AO14" s="891"/>
      <c r="AP14" s="891"/>
      <c r="AQ14" s="891"/>
      <c r="AR14" s="891"/>
      <c r="AS14" s="891"/>
      <c r="AT14" s="891"/>
      <c r="AU14" s="891"/>
      <c r="AV14" s="891"/>
      <c r="AW14" s="891"/>
      <c r="AX14" s="891"/>
      <c r="AY14" s="892"/>
      <c r="AZ14" s="182"/>
      <c r="BA14" s="183"/>
    </row>
    <row r="15" spans="1:55" ht="21.2" customHeight="1" x14ac:dyDescent="0.2">
      <c r="A15" s="902"/>
      <c r="B15"/>
      <c r="C15" s="844"/>
      <c r="D15" s="796"/>
      <c r="E15" s="792"/>
      <c r="F15" s="1018"/>
      <c r="G15" s="121"/>
      <c r="H15" s="122"/>
      <c r="I15" s="123"/>
      <c r="J15" s="109" t="str">
        <f>TEXT((TIME(0,LEFT('JUGEND-DOSB 2020'!H12,FIND(":",'JUGEND-DOSB 2020'!H12)-1),RIGHT('JUGEND-DOSB 2020'!H12,2)))*$BB$15,"[mm]:ss")</f>
        <v>48:36</v>
      </c>
      <c r="K15" s="102" t="str">
        <f>TEXT((TIME(0,LEFT('JUGEND-DOSB 2020'!I12,FIND(":",'JUGEND-DOSB 2020'!I12)-1),RIGHT('JUGEND-DOSB 2020'!I12,2)))*$BB$15,"[mm]:ss")</f>
        <v>43:12</v>
      </c>
      <c r="L15" s="103" t="str">
        <f>TEXT((TIME(0,LEFT('JUGEND-DOSB 2020'!J12,FIND(":",'JUGEND-DOSB 2020'!J12)-1),RIGHT('JUGEND-DOSB 2020'!J12,2)))*$BB$15,"[mm]:ss")</f>
        <v>37:48</v>
      </c>
      <c r="M15" s="109" t="str">
        <f>TEXT((TIME(0,LEFT('JUGEND-DOSB 2020'!K12,FIND(":",'JUGEND-DOSB 2020'!K12)-1),RIGHT('JUGEND-DOSB 2020'!K12,2)))*$BB$15,"[mm]:ss")</f>
        <v>90:54</v>
      </c>
      <c r="N15" s="102" t="str">
        <f>TEXT((TIME(0,LEFT('JUGEND-DOSB 2020'!L12,FIND(":",'JUGEND-DOSB 2020'!L12)-1),RIGHT('JUGEND-DOSB 2020'!L12,2)))*$BB$15,"[mm]:ss")</f>
        <v>77:24</v>
      </c>
      <c r="O15" s="103" t="str">
        <f>TEXT((TIME(0,LEFT('JUGEND-DOSB 2020'!M12,FIND(":",'JUGEND-DOSB 2020'!M12)-1),RIGHT('JUGEND-DOSB 2020'!M12,2)))*$BB$15,"[mm]:ss")</f>
        <v>63:54</v>
      </c>
      <c r="P15" s="109" t="str">
        <f>TEXT((TIME(0,LEFT('JUGEND-DOSB 2020'!N12,FIND(":",'JUGEND-DOSB 2020'!N12)-1),RIGHT('JUGEND-DOSB 2020'!N12,2)))*$BB$15,"[mm]:ss")</f>
        <v>81:00</v>
      </c>
      <c r="Q15" s="102" t="str">
        <f>TEXT((TIME(0,LEFT('JUGEND-DOSB 2020'!O12,FIND(":",'JUGEND-DOSB 2020'!O12)-1),RIGHT('JUGEND-DOSB 2020'!O12,2)))*$BB$15,"[mm]:ss")</f>
        <v>71:06</v>
      </c>
      <c r="R15" s="103" t="str">
        <f>TEXT((TIME(0,LEFT('JUGEND-DOSB 2020'!P12,FIND(":",'JUGEND-DOSB 2020'!P12)-1),RIGHT('JUGEND-DOSB 2020'!P12,2)))*$BB$15,"[mm]:ss")</f>
        <v>60:18</v>
      </c>
      <c r="S15" s="109" t="str">
        <f>TEXT((TIME(0,LEFT('JUGEND-DOSB 2020'!Q12,FIND(":",'JUGEND-DOSB 2020'!Q12)-1),RIGHT('JUGEND-DOSB 2020'!Q12,2)))*$BB$15,"[mm]:ss")</f>
        <v>68:24</v>
      </c>
      <c r="T15" s="102" t="str">
        <f>TEXT((TIME(0,LEFT('JUGEND-DOSB 2020'!R12,FIND(":",'JUGEND-DOSB 2020'!R12)-1),RIGHT('JUGEND-DOSB 2020'!R12,2)))*$BB$15,"[mm]:ss")</f>
        <v>58:30</v>
      </c>
      <c r="U15" s="103" t="str">
        <f>TEXT((TIME(0,LEFT('JUGEND-DOSB 2020'!S12,FIND(":",'JUGEND-DOSB 2020'!S12)-1),RIGHT('JUGEND-DOSB 2020'!S12,2)))*$BB$15,"[mm]:ss")</f>
        <v>51:18</v>
      </c>
      <c r="V15" s="109" t="str">
        <f>TEXT((TIME(0,LEFT('JUGEND-DOSB 2020'!T12,FIND(":",'JUGEND-DOSB 2020'!T12)-1),RIGHT('JUGEND-DOSB 2020'!T12,2)))*$BB$15,"[mm]:ss")</f>
        <v>58:30</v>
      </c>
      <c r="W15" s="102" t="str">
        <f>TEXT((TIME(0,LEFT('JUGEND-DOSB 2020'!U12,FIND(":",'JUGEND-DOSB 2020'!U12)-1),RIGHT('JUGEND-DOSB 2020'!U12,2)))*$BB$15,"[mm]:ss")</f>
        <v>51:18</v>
      </c>
      <c r="X15" s="103" t="str">
        <f>TEXT((TIME(0,LEFT('JUGEND-DOSB 2020'!V12,FIND(":",'JUGEND-DOSB 2020'!V12)-1),RIGHT('JUGEND-DOSB 2020'!V12,2)))*$BB$15,"[mm]:ss")</f>
        <v>45:00</v>
      </c>
      <c r="Y15" s="182"/>
      <c r="Z15" s="183"/>
      <c r="AB15" s="902"/>
      <c r="AC15"/>
      <c r="AD15" s="844"/>
      <c r="AE15" s="796"/>
      <c r="AF15" s="792"/>
      <c r="AG15" s="1018"/>
      <c r="AH15" s="121"/>
      <c r="AI15" s="122"/>
      <c r="AJ15" s="123"/>
      <c r="AK15" s="109" t="str">
        <f>TEXT((TIME(0,LEFT('JUGEND-DOSB 2020'!H43,FIND(":",'JUGEND-DOSB 2020'!H43)-1),RIGHT('JUGEND-DOSB 2020'!H43,2)))*$BB$15,"[mm]:ss")</f>
        <v>47:42</v>
      </c>
      <c r="AL15" s="102" t="str">
        <f>TEXT((TIME(0,LEFT('JUGEND-DOSB 2020'!I43,FIND(":",'JUGEND-DOSB 2020'!I43)-1),RIGHT('JUGEND-DOSB 2020'!I43,2)))*$BB$15,"[mm]:ss")</f>
        <v>42:18</v>
      </c>
      <c r="AM15" s="103" t="str">
        <f>TEXT((TIME(0,LEFT('JUGEND-DOSB 2020'!J43,FIND(":",'JUGEND-DOSB 2020'!J43)-1),RIGHT('JUGEND-DOSB 2020'!J43,2)))*$BB$15,"[mm]:ss")</f>
        <v>36:54</v>
      </c>
      <c r="AN15" s="109" t="str">
        <f>TEXT((TIME(0,LEFT('JUGEND-DOSB 2020'!K43,FIND(":",'JUGEND-DOSB 2020'!K43)-1),RIGHT('JUGEND-DOSB 2020'!K43,2)))*$BB$15,"[mm]:ss")</f>
        <v>87:18</v>
      </c>
      <c r="AO15" s="102" t="str">
        <f>TEXT((TIME(0,LEFT('JUGEND-DOSB 2020'!L43,FIND(":",'JUGEND-DOSB 2020'!L43)-1),RIGHT('JUGEND-DOSB 2020'!L43,2)))*$BB$15,"[mm]:ss")</f>
        <v>73:48</v>
      </c>
      <c r="AP15" s="103" t="str">
        <f>TEXT((TIME(0,LEFT('JUGEND-DOSB 2020'!M43,FIND(":",'JUGEND-DOSB 2020'!M43)-1),RIGHT('JUGEND-DOSB 2020'!M43,2)))*$BB$15,"[mm]:ss")</f>
        <v>60:18</v>
      </c>
      <c r="AQ15" s="109" t="str">
        <f>TEXT((TIME(0,LEFT('JUGEND-DOSB 2020'!N43,FIND(":",'JUGEND-DOSB 2020'!N43)-1),RIGHT('JUGEND-DOSB 2020'!N43,2)))*$BB$15,"[mm]:ss")</f>
        <v>77:24</v>
      </c>
      <c r="AR15" s="102" t="str">
        <f>TEXT((TIME(0,LEFT('JUGEND-DOSB 2020'!O43,FIND(":",'JUGEND-DOSB 2020'!O43)-1),RIGHT('JUGEND-DOSB 2020'!O43,2)))*$BB$15,"[mm]:ss")</f>
        <v>66:36</v>
      </c>
      <c r="AS15" s="103" t="str">
        <f>TEXT((TIME(0,LEFT('JUGEND-DOSB 2020'!P43,FIND(":",'JUGEND-DOSB 2020'!P43)-1),RIGHT('JUGEND-DOSB 2020'!P43,2)))*$BB$15,"[mm]:ss")</f>
        <v>56:42</v>
      </c>
      <c r="AT15" s="109" t="str">
        <f>TEXT((TIME(0,LEFT('JUGEND-DOSB 2020'!Q43,FIND(":",'JUGEND-DOSB 2020'!Q43)-1),RIGHT('JUGEND-DOSB 2020'!Q43,2)))*$BB$15,"[mm]:ss")</f>
        <v>57:36</v>
      </c>
      <c r="AU15" s="102" t="str">
        <f>TEXT((TIME(0,LEFT('JUGEND-DOSB 2020'!R43,FIND(":",'JUGEND-DOSB 2020'!R43)-1),RIGHT('JUGEND-DOSB 2020'!R43,2)))*$BB$15,"[mm]:ss")</f>
        <v>50:24</v>
      </c>
      <c r="AV15" s="103" t="str">
        <f>TEXT((TIME(0,LEFT('JUGEND-DOSB 2020'!S43,FIND(":",'JUGEND-DOSB 2020'!S43)-1),RIGHT('JUGEND-DOSB 2020'!S43,2)))*$BB$15,"[mm]:ss")</f>
        <v>43:12</v>
      </c>
      <c r="AW15" s="109" t="str">
        <f>TEXT((TIME(0,LEFT('JUGEND-DOSB 2020'!T43,FIND(":",'JUGEND-DOSB 2020'!T43)-1),RIGHT('JUGEND-DOSB 2020'!T43,2)))*$BB$15,"[mm]:ss")</f>
        <v>48:36</v>
      </c>
      <c r="AX15" s="102" t="str">
        <f>TEXT((TIME(0,LEFT('JUGEND-DOSB 2020'!U43,FIND(":",'JUGEND-DOSB 2020'!U43)-1),RIGHT('JUGEND-DOSB 2020'!U43,2)))*$BB$15,"[mm]:ss")</f>
        <v>42:18</v>
      </c>
      <c r="AY15" s="103" t="str">
        <f>TEXT((TIME(0,LEFT('JUGEND-DOSB 2020'!V43,FIND(":",'JUGEND-DOSB 2020'!V43)-1),RIGHT('JUGEND-DOSB 2020'!V43,2)))*$BB$15,"[mm]:ss")</f>
        <v>36:54</v>
      </c>
      <c r="AZ15" s="182"/>
      <c r="BA15" s="183"/>
      <c r="BB15" s="145">
        <v>1.8</v>
      </c>
      <c r="BC15" s="148" t="s">
        <v>32</v>
      </c>
    </row>
    <row r="16" spans="1:55" ht="21.2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H16*(1-$BD$55)</f>
        <v>128.25</v>
      </c>
      <c r="H16" s="149">
        <f>K16-12.5</f>
        <v>142.5</v>
      </c>
      <c r="I16" s="150">
        <f>H16*(1+$BD$55)</f>
        <v>156.75</v>
      </c>
      <c r="J16" s="160">
        <f>K16*(1-$BD$55)</f>
        <v>139.5</v>
      </c>
      <c r="K16" s="149">
        <f>N16-12.5</f>
        <v>155</v>
      </c>
      <c r="L16" s="150">
        <f>K16*(1+$BD$55)</f>
        <v>170.5</v>
      </c>
      <c r="M16" s="160">
        <f>N16*(1-$BD$55)</f>
        <v>150.75</v>
      </c>
      <c r="N16" s="149">
        <f>Q16-12.5</f>
        <v>167.5</v>
      </c>
      <c r="O16" s="150">
        <f>N16*(1+$BD$55)</f>
        <v>184.25000000000003</v>
      </c>
      <c r="P16" s="160">
        <f>Q16*(1-$BD$55)</f>
        <v>162</v>
      </c>
      <c r="Q16" s="149">
        <f>T16-12.5</f>
        <v>180</v>
      </c>
      <c r="R16" s="150">
        <f>Q16*(1+$BD$55)</f>
        <v>198.00000000000003</v>
      </c>
      <c r="S16" s="160">
        <f>T16*(1-$BD$55)</f>
        <v>173.25</v>
      </c>
      <c r="T16" s="149">
        <f>W16-12.5</f>
        <v>192.5</v>
      </c>
      <c r="U16" s="150">
        <f>T16*(1+$BD$55)</f>
        <v>211.75000000000003</v>
      </c>
      <c r="V16" s="160">
        <f>W16*(1-$BD$55)</f>
        <v>184.5</v>
      </c>
      <c r="W16" s="149">
        <f>H55-100</f>
        <v>205</v>
      </c>
      <c r="X16" s="150">
        <f>W16*(1+$BD$55)</f>
        <v>225.50000000000003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AI16*(1-$BD$55)</f>
        <v>186.75</v>
      </c>
      <c r="AI16" s="149">
        <f>AL16-12.5</f>
        <v>207.5</v>
      </c>
      <c r="AJ16" s="150">
        <f>AI16*(1+$BD$55)</f>
        <v>228.25000000000003</v>
      </c>
      <c r="AK16" s="160">
        <f>AL16*(1-$BD$55)</f>
        <v>198</v>
      </c>
      <c r="AL16" s="149">
        <f>AO16-12.5</f>
        <v>220</v>
      </c>
      <c r="AM16" s="150">
        <f>AL16*(1+$BD$55)</f>
        <v>242.00000000000003</v>
      </c>
      <c r="AN16" s="160">
        <f>AO16*(1-$BD$55)</f>
        <v>209.25</v>
      </c>
      <c r="AO16" s="149">
        <f>AR16-12.5</f>
        <v>232.5</v>
      </c>
      <c r="AP16" s="150">
        <f>AO16*(1+$BD$55)</f>
        <v>255.75000000000003</v>
      </c>
      <c r="AQ16" s="160">
        <f>AR16*(1-$BD$55)</f>
        <v>220.5</v>
      </c>
      <c r="AR16" s="149">
        <f>AU16-12.5</f>
        <v>245</v>
      </c>
      <c r="AS16" s="150">
        <f>AR16*(1+$BD$55)</f>
        <v>269.5</v>
      </c>
      <c r="AT16" s="160">
        <f>AU16*(1-$BD$55)</f>
        <v>231.75</v>
      </c>
      <c r="AU16" s="149">
        <f>AX16-12.5</f>
        <v>257.5</v>
      </c>
      <c r="AV16" s="150">
        <f>AU16*(1+$BD$55)</f>
        <v>283.25</v>
      </c>
      <c r="AW16" s="160">
        <f>AX16*(1-$BD$55)</f>
        <v>243</v>
      </c>
      <c r="AX16" s="149">
        <f>AI55-100</f>
        <v>270</v>
      </c>
      <c r="AY16" s="150">
        <f>AX16*(1+$BD$55)</f>
        <v>297</v>
      </c>
      <c r="AZ16" s="182"/>
      <c r="BA16" s="183"/>
      <c r="BB16" s="153"/>
      <c r="BC16" s="5"/>
    </row>
    <row r="17" spans="1:55" ht="21.2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H17*(1-$BD$55)</f>
        <v>288</v>
      </c>
      <c r="H17" s="149">
        <f>K17-15</f>
        <v>320</v>
      </c>
      <c r="I17" s="150">
        <f>H17*(1+$BD$55)</f>
        <v>352</v>
      </c>
      <c r="J17" s="160">
        <f>K17*(1-$BD$55)</f>
        <v>301.5</v>
      </c>
      <c r="K17" s="149">
        <f>N17-15</f>
        <v>335</v>
      </c>
      <c r="L17" s="150">
        <f>K17*(1+$BD$55)</f>
        <v>368.50000000000006</v>
      </c>
      <c r="M17" s="160">
        <f>N17*(1-$BD$55)</f>
        <v>315</v>
      </c>
      <c r="N17" s="149">
        <f>Q17-15</f>
        <v>350</v>
      </c>
      <c r="O17" s="150">
        <f>N17*(1+$BD$55)</f>
        <v>385.00000000000006</v>
      </c>
      <c r="P17" s="160">
        <f>Q17*(1-$BD$55)</f>
        <v>328.5</v>
      </c>
      <c r="Q17" s="149">
        <f>T17-15</f>
        <v>365</v>
      </c>
      <c r="R17" s="150">
        <f>Q17*(1+$BD$55)</f>
        <v>401.50000000000006</v>
      </c>
      <c r="S17" s="160">
        <f>T17*(1-$BD$55)</f>
        <v>342</v>
      </c>
      <c r="T17" s="149">
        <f>W17-15</f>
        <v>380</v>
      </c>
      <c r="U17" s="150">
        <f>T17*(1+$BD$55)</f>
        <v>418.00000000000006</v>
      </c>
      <c r="V17" s="160">
        <f>W17*(1-$BD$55)</f>
        <v>355.5</v>
      </c>
      <c r="W17" s="149">
        <f>H56-100</f>
        <v>395</v>
      </c>
      <c r="X17" s="150">
        <f>W17*(1+$BD$55)</f>
        <v>434.50000000000006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AI17*(1-$BD$55)</f>
        <v>355.5</v>
      </c>
      <c r="AI17" s="149">
        <f>AL17-15</f>
        <v>395</v>
      </c>
      <c r="AJ17" s="150">
        <f>AI17*(1+$BD$55)</f>
        <v>434.50000000000006</v>
      </c>
      <c r="AK17" s="160">
        <f>AL17*(1-$BD$55)</f>
        <v>369</v>
      </c>
      <c r="AL17" s="149">
        <f>AO17-15</f>
        <v>410</v>
      </c>
      <c r="AM17" s="150">
        <f>AL17*(1+$BD$55)</f>
        <v>451.00000000000006</v>
      </c>
      <c r="AN17" s="160">
        <f>AO17*(1-$BD$55)</f>
        <v>382.5</v>
      </c>
      <c r="AO17" s="149">
        <f>AR17-15</f>
        <v>425</v>
      </c>
      <c r="AP17" s="150">
        <f>AO17*(1+$BD$55)</f>
        <v>467.50000000000006</v>
      </c>
      <c r="AQ17" s="160">
        <f>AR17*(1-$BD$55)</f>
        <v>396</v>
      </c>
      <c r="AR17" s="149">
        <f>AU17-15</f>
        <v>440</v>
      </c>
      <c r="AS17" s="150">
        <f>AR17*(1+$BD$55)</f>
        <v>484.00000000000006</v>
      </c>
      <c r="AT17" s="160">
        <f>AU17*(1-$BD$55)</f>
        <v>409.5</v>
      </c>
      <c r="AU17" s="149">
        <f>AX17-15</f>
        <v>455</v>
      </c>
      <c r="AV17" s="150">
        <f>AU17*(1+$BD$55)</f>
        <v>500.50000000000006</v>
      </c>
      <c r="AW17" s="160">
        <f>AX17*(1-$BD$55)</f>
        <v>423</v>
      </c>
      <c r="AX17" s="149">
        <f>AI56-100</f>
        <v>470</v>
      </c>
      <c r="AY17" s="150">
        <f>AX17*(1+$BD$55)</f>
        <v>517</v>
      </c>
      <c r="AZ17" s="182"/>
      <c r="BA17" s="183"/>
      <c r="BB17" s="153"/>
      <c r="BC17" s="5"/>
    </row>
    <row r="18" spans="1:55" ht="21.2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H18*(1-$BD$55)</f>
        <v>220.5</v>
      </c>
      <c r="H18" s="149">
        <f>K18-15</f>
        <v>245</v>
      </c>
      <c r="I18" s="150">
        <f>H18*(1+$BD$55)</f>
        <v>269.5</v>
      </c>
      <c r="J18" s="160">
        <f>K18*(1-$BD$55)</f>
        <v>234</v>
      </c>
      <c r="K18" s="149">
        <f>N18-15</f>
        <v>260</v>
      </c>
      <c r="L18" s="150">
        <f>K18*(1+$BD$55)</f>
        <v>286</v>
      </c>
      <c r="M18" s="160">
        <f>N18*(1-$BD$55)</f>
        <v>247.5</v>
      </c>
      <c r="N18" s="149">
        <f>Q18-15</f>
        <v>275</v>
      </c>
      <c r="O18" s="150">
        <f>N18*(1+$BD$55)</f>
        <v>302.5</v>
      </c>
      <c r="P18" s="160">
        <f>Q18*(1-$BD$55)</f>
        <v>261</v>
      </c>
      <c r="Q18" s="149">
        <f>T18-15</f>
        <v>290</v>
      </c>
      <c r="R18" s="150">
        <f>Q18*(1+$BD$55)</f>
        <v>319</v>
      </c>
      <c r="S18" s="160">
        <f>T18*(1-$BD$55)</f>
        <v>274.5</v>
      </c>
      <c r="T18" s="149">
        <f>W18-15</f>
        <v>305</v>
      </c>
      <c r="U18" s="150">
        <f>T18*(1+$BD$55)</f>
        <v>335.5</v>
      </c>
      <c r="V18" s="160">
        <f>W18*(1-$BD$55)</f>
        <v>288</v>
      </c>
      <c r="W18" s="149">
        <f>H57-100</f>
        <v>320</v>
      </c>
      <c r="X18" s="150">
        <f>W18*(1+$BD$55)</f>
        <v>352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AI18*(1-$BD$55)</f>
        <v>283.5</v>
      </c>
      <c r="AI18" s="149">
        <f>AL18-15</f>
        <v>315</v>
      </c>
      <c r="AJ18" s="150">
        <f>AI18*(1+$BD$55)</f>
        <v>346.5</v>
      </c>
      <c r="AK18" s="160">
        <f>AL18*(1-$BD$55)</f>
        <v>297</v>
      </c>
      <c r="AL18" s="149">
        <f>AO18-15</f>
        <v>330</v>
      </c>
      <c r="AM18" s="150">
        <f>AL18*(1+$BD$55)</f>
        <v>363.00000000000006</v>
      </c>
      <c r="AN18" s="160">
        <f>AO18*(1-$BD$55)</f>
        <v>310.5</v>
      </c>
      <c r="AO18" s="149">
        <f>AR18-15</f>
        <v>345</v>
      </c>
      <c r="AP18" s="150">
        <f>AO18*(1+$BD$55)</f>
        <v>379.50000000000006</v>
      </c>
      <c r="AQ18" s="160">
        <f>AR18*(1-$BD$55)</f>
        <v>324</v>
      </c>
      <c r="AR18" s="149">
        <f>AU18-15</f>
        <v>360</v>
      </c>
      <c r="AS18" s="150">
        <f>AR18*(1+$BD$55)</f>
        <v>396.00000000000006</v>
      </c>
      <c r="AT18" s="160">
        <f>AU18*(1-$BD$55)</f>
        <v>337.5</v>
      </c>
      <c r="AU18" s="149">
        <f>AX18-15</f>
        <v>375</v>
      </c>
      <c r="AV18" s="150">
        <f>AU18*(1+$BD$55)</f>
        <v>412.50000000000006</v>
      </c>
      <c r="AW18" s="160">
        <f>AX18*(1-$BD$55)</f>
        <v>351</v>
      </c>
      <c r="AX18" s="149">
        <f>AI57-100</f>
        <v>390</v>
      </c>
      <c r="AY18" s="150">
        <f>AX18*(1+$BD$55)</f>
        <v>429.00000000000006</v>
      </c>
      <c r="AZ18" s="182"/>
      <c r="BA18" s="183"/>
      <c r="BB18" s="153"/>
      <c r="BC18" s="5"/>
    </row>
    <row r="19" spans="1:55" ht="21.2" customHeight="1" thickBot="1" x14ac:dyDescent="0.25">
      <c r="A19" s="902"/>
      <c r="B19"/>
      <c r="C19" s="845"/>
      <c r="D19" s="797"/>
      <c r="E19" s="107" t="s">
        <v>44</v>
      </c>
      <c r="F19" s="58" t="s">
        <v>430</v>
      </c>
      <c r="G19" s="160">
        <f>H19*(1-$BD$55)</f>
        <v>225</v>
      </c>
      <c r="H19" s="149">
        <f>K19-15</f>
        <v>250</v>
      </c>
      <c r="I19" s="150">
        <f>H19*(1+$BD$55)</f>
        <v>275</v>
      </c>
      <c r="J19" s="160">
        <f>K19*(1-$BD$55)</f>
        <v>238.5</v>
      </c>
      <c r="K19" s="149">
        <f>N19-15</f>
        <v>265</v>
      </c>
      <c r="L19" s="150">
        <f>K19*(1+$BD$55)</f>
        <v>291.5</v>
      </c>
      <c r="M19" s="160">
        <f>N19*(1-$BD$55)</f>
        <v>252</v>
      </c>
      <c r="N19" s="149">
        <f>Q19-15</f>
        <v>280</v>
      </c>
      <c r="O19" s="150">
        <f>N19*(1+$BD$55)</f>
        <v>308</v>
      </c>
      <c r="P19" s="160">
        <f>Q19*(1-$BD$55)</f>
        <v>265.5</v>
      </c>
      <c r="Q19" s="149">
        <f>T19-15</f>
        <v>295</v>
      </c>
      <c r="R19" s="150">
        <f>Q19*(1+$BD$55)</f>
        <v>324.5</v>
      </c>
      <c r="S19" s="164">
        <f>T19*(1-$BD$55)</f>
        <v>279</v>
      </c>
      <c r="T19" s="165">
        <f>W19-15</f>
        <v>310</v>
      </c>
      <c r="U19" s="166">
        <f>T19*(1+$BD$55)</f>
        <v>341</v>
      </c>
      <c r="V19" s="164">
        <f>W19*(1-$BD$55)</f>
        <v>292.5</v>
      </c>
      <c r="W19" s="165">
        <f>H58-100</f>
        <v>325</v>
      </c>
      <c r="X19" s="166">
        <f>W19*(1+$BD$55)</f>
        <v>357.50000000000006</v>
      </c>
      <c r="Y19" s="186"/>
      <c r="Z19" s="187"/>
      <c r="AB19" s="902"/>
      <c r="AC19"/>
      <c r="AD19" s="845"/>
      <c r="AE19" s="797"/>
      <c r="AF19" s="107" t="s">
        <v>44</v>
      </c>
      <c r="AG19" s="58" t="s">
        <v>430</v>
      </c>
      <c r="AH19" s="164">
        <f>AI19*(1-$BD$55)</f>
        <v>288</v>
      </c>
      <c r="AI19" s="165">
        <f>AL19-15</f>
        <v>320</v>
      </c>
      <c r="AJ19" s="166">
        <f>AI19*(1+$BD$55)</f>
        <v>352</v>
      </c>
      <c r="AK19" s="164">
        <f>AL19*(1-$BD$55)</f>
        <v>301.5</v>
      </c>
      <c r="AL19" s="165">
        <f>AO19-15</f>
        <v>335</v>
      </c>
      <c r="AM19" s="166">
        <f>AL19*(1+$BD$55)</f>
        <v>368.50000000000006</v>
      </c>
      <c r="AN19" s="164">
        <f>AO19*(1-$BD$55)</f>
        <v>315</v>
      </c>
      <c r="AO19" s="165">
        <f>AR19-15</f>
        <v>350</v>
      </c>
      <c r="AP19" s="166">
        <f>AO19*(1+$BD$55)</f>
        <v>385.00000000000006</v>
      </c>
      <c r="AQ19" s="164">
        <f>AR19*(1-$BD$55)</f>
        <v>328.5</v>
      </c>
      <c r="AR19" s="165">
        <f>AU19-15</f>
        <v>365</v>
      </c>
      <c r="AS19" s="166">
        <f>AR19*(1+$BD$55)</f>
        <v>401.50000000000006</v>
      </c>
      <c r="AT19" s="164">
        <f>AU19*(1-$BD$55)</f>
        <v>342</v>
      </c>
      <c r="AU19" s="165">
        <f>AX19-15</f>
        <v>380</v>
      </c>
      <c r="AV19" s="166">
        <f>AU19*(1+$BD$55)</f>
        <v>418.00000000000006</v>
      </c>
      <c r="AW19" s="164">
        <f>AX19*(1-$BD$55)</f>
        <v>355.5</v>
      </c>
      <c r="AX19" s="165">
        <f>AI58-100</f>
        <v>395</v>
      </c>
      <c r="AY19" s="166">
        <f>AX19*(1+$BD$55)</f>
        <v>434.50000000000006</v>
      </c>
      <c r="AZ19" s="186"/>
      <c r="BA19" s="187"/>
      <c r="BB19" s="153"/>
      <c r="BC19" s="146"/>
    </row>
    <row r="20" spans="1:55" ht="21.2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43" t="s">
        <v>16</v>
      </c>
      <c r="AG20" s="822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5" ht="21.2" customHeight="1" x14ac:dyDescent="0.2">
      <c r="A21" s="902"/>
      <c r="B21"/>
      <c r="C21" s="845"/>
      <c r="D21" s="796"/>
      <c r="E21" s="792"/>
      <c r="F21" s="794"/>
      <c r="G21" s="28">
        <f>'JUGEND-DOSB 2020'!E14*$BB$21</f>
        <v>3.3000000000000003</v>
      </c>
      <c r="H21" s="29">
        <f>'JUGEND-DOSB 2020'!F14*$BB$21</f>
        <v>4.95</v>
      </c>
      <c r="I21" s="707">
        <f>'JUGEND-DOSB 2020'!G14*$BB$21</f>
        <v>6.6000000000000005</v>
      </c>
      <c r="J21" s="67">
        <f>'JUGEND-DOSB 2020'!H14*$BB$21</f>
        <v>4.95</v>
      </c>
      <c r="K21" s="29">
        <f>'JUGEND-DOSB 2020'!I14*$BB$21</f>
        <v>6.6000000000000005</v>
      </c>
      <c r="L21" s="38">
        <f>'JUGEND-DOSB 2020'!J14*$BB$21</f>
        <v>8.25</v>
      </c>
      <c r="M21" s="67">
        <f>'JUGEND-DOSB 2020'!K14*$BB$21</f>
        <v>6.0500000000000007</v>
      </c>
      <c r="N21" s="29">
        <f>'JUGEND-DOSB 2020'!L14*$BB$21</f>
        <v>8.25</v>
      </c>
      <c r="O21" s="38">
        <f>'JUGEND-DOSB 2020'!M14*$BB$21</f>
        <v>9.9</v>
      </c>
      <c r="P21" s="708">
        <f>'JUGEND-DOSB 2020'!N14*$BB$21</f>
        <v>8.25</v>
      </c>
      <c r="Q21" s="709">
        <f>'JUGEND-DOSB 2020'!O14*$BB$21</f>
        <v>9.9</v>
      </c>
      <c r="R21" s="707">
        <f>'JUGEND-DOSB 2020'!P14*$BB$21</f>
        <v>12.100000000000001</v>
      </c>
      <c r="S21" s="67">
        <f>'JUGEND-DOSB 2020'!Q14*$BB$21</f>
        <v>11</v>
      </c>
      <c r="T21" s="29">
        <f>'JUGEND-DOSB 2020'!R14*$BB$21</f>
        <v>13.200000000000001</v>
      </c>
      <c r="U21" s="38">
        <f>'JUGEND-DOSB 2020'!S14*$BB$21</f>
        <v>14.850000000000001</v>
      </c>
      <c r="V21" s="67">
        <f>'JUGEND-DOSB 2020'!T14*$BB$21</f>
        <v>13.200000000000001</v>
      </c>
      <c r="W21" s="29">
        <f>'JUGEND-DOSB 2020'!U14*$BB$21</f>
        <v>14.850000000000001</v>
      </c>
      <c r="X21" s="707">
        <f>'JUGEND-DOSB 2020'!V14*$BB$21</f>
        <v>17.05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2020'!E45*$BB$21</f>
        <v>6.6000000000000005</v>
      </c>
      <c r="AI21" s="29">
        <f>'JUGEND-DOSB 2020'!F45*$BB$21</f>
        <v>8.25</v>
      </c>
      <c r="AJ21" s="38">
        <f>'JUGEND-DOSB 2020'!G45*$BB$21</f>
        <v>9.3500000000000014</v>
      </c>
      <c r="AK21" s="67">
        <f>'JUGEND-DOSB 2020'!H45*$BB$21</f>
        <v>9.3500000000000014</v>
      </c>
      <c r="AL21" s="29">
        <f>'JUGEND-DOSB 2020'!I45*$BB$21</f>
        <v>11</v>
      </c>
      <c r="AM21" s="38">
        <f>'JUGEND-DOSB 2020'!J45*$BB$21</f>
        <v>12.65</v>
      </c>
      <c r="AN21" s="67">
        <f>'JUGEND-DOSB 2020'!K45*$BB$21</f>
        <v>11.55</v>
      </c>
      <c r="AO21" s="29">
        <f>'JUGEND-DOSB 2020'!L45*$BB$21</f>
        <v>13.750000000000002</v>
      </c>
      <c r="AP21" s="38">
        <f>'JUGEND-DOSB 2020'!M45*$BB$21</f>
        <v>15.400000000000002</v>
      </c>
      <c r="AQ21" s="67">
        <f>'JUGEND-DOSB 2020'!N45*$BB$21</f>
        <v>14.3</v>
      </c>
      <c r="AR21" s="29">
        <f>'JUGEND-DOSB 2020'!O45*$BB$21</f>
        <v>16.5</v>
      </c>
      <c r="AS21" s="38">
        <f>'JUGEND-DOSB 2020'!P45*$BB$21</f>
        <v>18.150000000000002</v>
      </c>
      <c r="AT21" s="67">
        <f>'JUGEND-DOSB 2020'!Q45*$BB$21</f>
        <v>16.5</v>
      </c>
      <c r="AU21" s="29">
        <f>'JUGEND-DOSB 2020'!R45*$BB$21</f>
        <v>18.700000000000003</v>
      </c>
      <c r="AV21" s="38">
        <f>'JUGEND-DOSB 2020'!S45*$BB$21</f>
        <v>20.350000000000001</v>
      </c>
      <c r="AW21" s="701">
        <f>'JUGEND-DOSB 2020'!T45*$BB$21</f>
        <v>18.700000000000003</v>
      </c>
      <c r="AX21" s="702">
        <f>'JUGEND-DOSB 2020'!U45*$BB$21</f>
        <v>20.900000000000002</v>
      </c>
      <c r="AY21" s="703">
        <f>'JUGEND-DOSB 2020'!V45*$BB$21</f>
        <v>23.1</v>
      </c>
      <c r="AZ21" s="182"/>
      <c r="BA21" s="188"/>
      <c r="BB21" s="143">
        <v>0.55000000000000004</v>
      </c>
      <c r="BC21" s="148" t="s">
        <v>420</v>
      </c>
    </row>
    <row r="22" spans="1:55" ht="21.2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3" t="s">
        <v>340</v>
      </c>
      <c r="Q22" s="783"/>
      <c r="R22" s="783"/>
      <c r="S22" s="783"/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2" t="s">
        <v>340</v>
      </c>
      <c r="AR22" s="783"/>
      <c r="AS22" s="783"/>
      <c r="AT22" s="783"/>
      <c r="AU22" s="783"/>
      <c r="AV22" s="784"/>
      <c r="AW22" s="783" t="s">
        <v>96</v>
      </c>
      <c r="AX22" s="783"/>
      <c r="AY22" s="784"/>
      <c r="AZ22" s="182"/>
      <c r="BA22" s="188"/>
    </row>
    <row r="23" spans="1:55" ht="21.2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2020'!N16*$BB$23</f>
        <v>2.6125000000000003</v>
      </c>
      <c r="Q23" s="29">
        <f>'JUGEND-DOSB 2020'!O16*$BB$23</f>
        <v>2.8875000000000002</v>
      </c>
      <c r="R23" s="38">
        <f>'JUGEND-DOSB 2020'!P16*$BB$23</f>
        <v>3.1625000000000001</v>
      </c>
      <c r="S23" s="67">
        <f>'JUGEND-DOSB 2020'!Q16*$BB$23</f>
        <v>3.0250000000000004</v>
      </c>
      <c r="T23" s="29">
        <f>'JUGEND-DOSB 2020'!R16*$BB$23</f>
        <v>3.3000000000000003</v>
      </c>
      <c r="U23" s="38">
        <f>'JUGEND-DOSB 2020'!S16*$BB$23</f>
        <v>3.5750000000000002</v>
      </c>
      <c r="V23" s="67">
        <f>'JUGEND-DOSB 2020'!T16*$BB$23</f>
        <v>3.1625000000000001</v>
      </c>
      <c r="W23" s="29">
        <f>'JUGEND-DOSB 2020'!U16*$BB$23</f>
        <v>3.4375000000000004</v>
      </c>
      <c r="X23" s="38">
        <f>'JUGEND-DOSB 2020'!V16*$BB$23</f>
        <v>3.7125000000000004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2020'!N47*$BB$23</f>
        <v>3.4375000000000004</v>
      </c>
      <c r="AR23" s="29">
        <f>'JUGEND-DOSB 2020'!O47*$BB$23</f>
        <v>3.7125000000000004</v>
      </c>
      <c r="AS23" s="38">
        <f>'JUGEND-DOSB 2020'!P47*$BB$23</f>
        <v>3.9875000000000003</v>
      </c>
      <c r="AT23" s="67">
        <f>'JUGEND-DOSB 2020'!Q47*$BB$23</f>
        <v>3.8500000000000005</v>
      </c>
      <c r="AU23" s="29">
        <f>'JUGEND-DOSB 2020'!R47*$BB$23</f>
        <v>4.125</v>
      </c>
      <c r="AV23" s="38">
        <f>'JUGEND-DOSB 2020'!S47*$BB$23</f>
        <v>4.4000000000000004</v>
      </c>
      <c r="AW23" s="67">
        <f>'JUGEND-DOSB 2020'!T47*$BB$23</f>
        <v>4.125</v>
      </c>
      <c r="AX23" s="29">
        <f>'JUGEND-DOSB 2020'!U47*$BB$23</f>
        <v>4.4000000000000004</v>
      </c>
      <c r="AY23" s="38">
        <f>'JUGEND-DOSB 2020'!V47*$BB$23</f>
        <v>4.6750000000000007</v>
      </c>
      <c r="AZ23" s="184"/>
      <c r="BA23" s="185"/>
      <c r="BB23" s="143">
        <v>0.55000000000000004</v>
      </c>
      <c r="BC23" s="148" t="s">
        <v>26</v>
      </c>
    </row>
    <row r="24" spans="1:55" s="158" customFormat="1" ht="21.2" customHeight="1" thickBot="1" x14ac:dyDescent="0.25">
      <c r="A24" s="902"/>
      <c r="C24" s="845"/>
      <c r="D24" s="796"/>
      <c r="E24" s="106" t="s">
        <v>21</v>
      </c>
      <c r="F24" s="564" t="s">
        <v>446</v>
      </c>
      <c r="G24" s="67">
        <f t="shared" ref="G24:O24" si="0">G21-0.5</f>
        <v>2.8000000000000003</v>
      </c>
      <c r="H24" s="29">
        <f t="shared" si="0"/>
        <v>4.45</v>
      </c>
      <c r="I24" s="38">
        <f t="shared" si="0"/>
        <v>6.1000000000000005</v>
      </c>
      <c r="J24" s="67">
        <f t="shared" si="0"/>
        <v>4.45</v>
      </c>
      <c r="K24" s="29">
        <f t="shared" si="0"/>
        <v>6.1000000000000005</v>
      </c>
      <c r="L24" s="38">
        <f t="shared" si="0"/>
        <v>7.75</v>
      </c>
      <c r="M24" s="67">
        <f t="shared" si="0"/>
        <v>5.5500000000000007</v>
      </c>
      <c r="N24" s="29">
        <f t="shared" si="0"/>
        <v>7.75</v>
      </c>
      <c r="O24" s="38">
        <f t="shared" si="0"/>
        <v>9.4</v>
      </c>
      <c r="P24" s="63">
        <f t="shared" ref="P24:U24" si="1">P21-1</f>
        <v>7.25</v>
      </c>
      <c r="Q24" s="19">
        <f t="shared" si="1"/>
        <v>8.9</v>
      </c>
      <c r="R24" s="21">
        <f t="shared" si="1"/>
        <v>11.100000000000001</v>
      </c>
      <c r="S24" s="63">
        <f t="shared" si="1"/>
        <v>10</v>
      </c>
      <c r="T24" s="19">
        <f t="shared" si="1"/>
        <v>12.200000000000001</v>
      </c>
      <c r="U24" s="21">
        <f t="shared" si="1"/>
        <v>13.850000000000001</v>
      </c>
      <c r="V24" s="63">
        <f>V23*3</f>
        <v>9.4875000000000007</v>
      </c>
      <c r="W24" s="19">
        <f>W23*3</f>
        <v>10.312500000000002</v>
      </c>
      <c r="X24" s="21">
        <f>X23*3</f>
        <v>11.137500000000001</v>
      </c>
      <c r="Y24" s="186"/>
      <c r="Z24" s="187"/>
      <c r="AB24" s="902"/>
      <c r="AD24" s="845"/>
      <c r="AE24" s="796"/>
      <c r="AF24" s="106" t="s">
        <v>21</v>
      </c>
      <c r="AG24" s="564" t="s">
        <v>446</v>
      </c>
      <c r="AH24" s="67">
        <f t="shared" ref="AH24:AP24" si="2">AH21-0.5</f>
        <v>6.1000000000000005</v>
      </c>
      <c r="AI24" s="29">
        <f t="shared" si="2"/>
        <v>7.75</v>
      </c>
      <c r="AJ24" s="38">
        <f t="shared" si="2"/>
        <v>8.8500000000000014</v>
      </c>
      <c r="AK24" s="67">
        <f t="shared" si="2"/>
        <v>8.8500000000000014</v>
      </c>
      <c r="AL24" s="29">
        <f t="shared" si="2"/>
        <v>10.5</v>
      </c>
      <c r="AM24" s="38">
        <f t="shared" si="2"/>
        <v>12.15</v>
      </c>
      <c r="AN24" s="37">
        <f t="shared" si="2"/>
        <v>11.05</v>
      </c>
      <c r="AO24" s="19">
        <f t="shared" si="2"/>
        <v>13.250000000000002</v>
      </c>
      <c r="AP24" s="21">
        <f t="shared" si="2"/>
        <v>14.900000000000002</v>
      </c>
      <c r="AQ24" s="63">
        <f t="shared" ref="AQ24:AV24" si="3">AQ21-1</f>
        <v>13.3</v>
      </c>
      <c r="AR24" s="19">
        <f t="shared" si="3"/>
        <v>15.5</v>
      </c>
      <c r="AS24" s="21">
        <f t="shared" si="3"/>
        <v>17.150000000000002</v>
      </c>
      <c r="AT24" s="63">
        <f t="shared" si="3"/>
        <v>15.5</v>
      </c>
      <c r="AU24" s="19">
        <f t="shared" si="3"/>
        <v>17.700000000000003</v>
      </c>
      <c r="AV24" s="21">
        <f t="shared" si="3"/>
        <v>19.350000000000001</v>
      </c>
      <c r="AW24" s="63">
        <f>AW23*3</f>
        <v>12.375</v>
      </c>
      <c r="AX24" s="19">
        <f>AX23*3</f>
        <v>13.200000000000001</v>
      </c>
      <c r="AY24" s="21">
        <f>AY23*3</f>
        <v>14.025000000000002</v>
      </c>
      <c r="AZ24" s="186"/>
      <c r="BA24" s="187"/>
      <c r="BB24" s="153"/>
      <c r="BC24" s="146"/>
    </row>
    <row r="25" spans="1:55" ht="21.2" customHeight="1" x14ac:dyDescent="0.2">
      <c r="A25" s="902"/>
      <c r="B25"/>
      <c r="C25" s="843">
        <v>3</v>
      </c>
      <c r="D25" s="795" t="s">
        <v>66</v>
      </c>
      <c r="E25" s="791" t="s">
        <v>16</v>
      </c>
      <c r="F25" s="822" t="s">
        <v>445</v>
      </c>
      <c r="G25" s="971" t="s">
        <v>193</v>
      </c>
      <c r="H25" s="972"/>
      <c r="I25" s="972"/>
      <c r="J25" s="972"/>
      <c r="K25" s="972"/>
      <c r="L25" s="973"/>
      <c r="M25" s="962" t="s">
        <v>194</v>
      </c>
      <c r="N25" s="963"/>
      <c r="O25" s="963"/>
      <c r="P25" s="963"/>
      <c r="Q25" s="963"/>
      <c r="R25" s="964"/>
      <c r="S25" s="971" t="s">
        <v>195</v>
      </c>
      <c r="T25" s="972"/>
      <c r="U25" s="972"/>
      <c r="V25" s="972"/>
      <c r="W25" s="972"/>
      <c r="X25" s="973"/>
      <c r="Y25" s="180"/>
      <c r="Z25" s="181"/>
      <c r="AB25" s="902"/>
      <c r="AC25"/>
      <c r="AD25" s="843">
        <v>3</v>
      </c>
      <c r="AE25" s="795" t="s">
        <v>66</v>
      </c>
      <c r="AF25" s="791" t="s">
        <v>16</v>
      </c>
      <c r="AG25" s="822" t="s">
        <v>445</v>
      </c>
      <c r="AH25" s="971" t="s">
        <v>193</v>
      </c>
      <c r="AI25" s="972"/>
      <c r="AJ25" s="972"/>
      <c r="AK25" s="972"/>
      <c r="AL25" s="972"/>
      <c r="AM25" s="973"/>
      <c r="AN25" s="974" t="s">
        <v>194</v>
      </c>
      <c r="AO25" s="974"/>
      <c r="AP25" s="974"/>
      <c r="AQ25" s="974"/>
      <c r="AR25" s="974"/>
      <c r="AS25" s="975"/>
      <c r="AT25" s="965" t="s">
        <v>195</v>
      </c>
      <c r="AU25" s="965"/>
      <c r="AV25" s="965"/>
      <c r="AW25" s="965"/>
      <c r="AX25" s="965"/>
      <c r="AY25" s="966"/>
      <c r="AZ25" s="180"/>
      <c r="BA25" s="181"/>
    </row>
    <row r="26" spans="1:55" ht="21.2" customHeight="1" x14ac:dyDescent="0.2">
      <c r="A26" s="902"/>
      <c r="B26"/>
      <c r="C26" s="845"/>
      <c r="D26" s="796"/>
      <c r="E26" s="792"/>
      <c r="F26" s="794"/>
      <c r="G26" s="220">
        <f>'JUGEND-DOSB 2020'!E20*$BB$26</f>
        <v>15.2</v>
      </c>
      <c r="H26" s="221">
        <f>'JUGEND-DOSB 2020'!F20*$BB$26</f>
        <v>13.489999999999998</v>
      </c>
      <c r="I26" s="72">
        <f>'JUGEND-DOSB 2020'!G20*$BB$26</f>
        <v>11.969999999999999</v>
      </c>
      <c r="J26" s="222">
        <f>'JUGEND-DOSB 2020'!H20*$BB$26</f>
        <v>14.06</v>
      </c>
      <c r="K26" s="221">
        <f>'JUGEND-DOSB 2020'!I20*$BB$26</f>
        <v>12.54</v>
      </c>
      <c r="L26" s="72">
        <f>'JUGEND-DOSB 2020'!J20*$BB$26</f>
        <v>10.83</v>
      </c>
      <c r="M26" s="222">
        <f>'JUGEND-DOSB 2020'!K20*$BB$26</f>
        <v>20.9</v>
      </c>
      <c r="N26" s="221">
        <f>'JUGEND-DOSB 2020'!L20*$BB$26</f>
        <v>19.189999999999998</v>
      </c>
      <c r="O26" s="72">
        <f>'JUGEND-DOSB 2020'!M20*$BB$26</f>
        <v>17.29</v>
      </c>
      <c r="P26" s="222">
        <f>'JUGEND-DOSB 2020'!N20*$BB$26</f>
        <v>20.139999999999997</v>
      </c>
      <c r="Q26" s="221">
        <f>'JUGEND-DOSB 2020'!O20*$BB$26</f>
        <v>18.239999999999998</v>
      </c>
      <c r="R26" s="72">
        <f>'JUGEND-DOSB 2020'!P20*$BB$26</f>
        <v>16.149999999999999</v>
      </c>
      <c r="S26" s="222">
        <f>'JUGEND-DOSB 2020'!Q20*$BB$26</f>
        <v>35.340000000000003</v>
      </c>
      <c r="T26" s="221">
        <f>'JUGEND-DOSB 2020'!R20*$BB$26</f>
        <v>32.299999999999997</v>
      </c>
      <c r="U26" s="72">
        <f>'JUGEND-DOSB 2020'!S20*$BB$26</f>
        <v>29.45</v>
      </c>
      <c r="V26" s="222">
        <f>'JUGEND-DOSB 2020'!T20*$BB$26</f>
        <v>33.44</v>
      </c>
      <c r="W26" s="221">
        <f>'JUGEND-DOSB 2020'!U20*$BB$26</f>
        <v>30.97</v>
      </c>
      <c r="X26" s="223">
        <f>'JUGEND-DOSB 2020'!V20*$BB$26</f>
        <v>28.5</v>
      </c>
      <c r="Y26" s="182"/>
      <c r="Z26" s="188"/>
      <c r="AB26" s="902"/>
      <c r="AC26"/>
      <c r="AD26" s="845"/>
      <c r="AE26" s="796"/>
      <c r="AF26" s="792"/>
      <c r="AG26" s="794"/>
      <c r="AH26" s="70">
        <f>'JUGEND-DOSB 2020'!E51*$BB$26</f>
        <v>14.629999999999999</v>
      </c>
      <c r="AI26" s="35">
        <f>'JUGEND-DOSB 2020'!F51*$BB$26</f>
        <v>12.92</v>
      </c>
      <c r="AJ26" s="72">
        <f>'JUGEND-DOSB 2020'!G51*$BB$26</f>
        <v>11.399999999999999</v>
      </c>
      <c r="AK26" s="224">
        <f>'JUGEND-DOSB 2020'!H51*$BB$26</f>
        <v>13.68</v>
      </c>
      <c r="AL26" s="35">
        <f>'JUGEND-DOSB 2020'!I51*$BB$26</f>
        <v>12.16</v>
      </c>
      <c r="AM26" s="72">
        <f>'JUGEND-DOSB 2020'!J51*$BB$26</f>
        <v>10.83</v>
      </c>
      <c r="AN26" s="224">
        <f>'JUGEND-DOSB 2020'!K51*$BB$26</f>
        <v>19.57</v>
      </c>
      <c r="AO26" s="35">
        <f>'JUGEND-DOSB 2020'!L51*$BB$26</f>
        <v>17.670000000000002</v>
      </c>
      <c r="AP26" s="72">
        <f>'JUGEND-DOSB 2020'!M51*$BB$26</f>
        <v>15.959999999999999</v>
      </c>
      <c r="AQ26" s="224">
        <f>'JUGEND-DOSB 2020'!N51*$BB$26</f>
        <v>18.429999999999996</v>
      </c>
      <c r="AR26" s="35">
        <f>'JUGEND-DOSB 2020'!O51*$BB$26</f>
        <v>16.91</v>
      </c>
      <c r="AS26" s="72">
        <f>'JUGEND-DOSB 2020'!P51*$BB$26</f>
        <v>15.389999999999999</v>
      </c>
      <c r="AT26" s="224">
        <f>'JUGEND-DOSB 2020'!Q51*$BB$26</f>
        <v>32.299999999999997</v>
      </c>
      <c r="AU26" s="35">
        <f>'JUGEND-DOSB 2020'!R51*$BB$26</f>
        <v>29.259999999999998</v>
      </c>
      <c r="AV26" s="72">
        <f>'JUGEND-DOSB 2020'!S51*$BB$26</f>
        <v>26.79</v>
      </c>
      <c r="AW26" s="224">
        <f>'JUGEND-DOSB 2020'!T51*$BB$26</f>
        <v>30.97</v>
      </c>
      <c r="AX26" s="35">
        <f>'JUGEND-DOSB 2020'!U51*$BB$26</f>
        <v>28.12</v>
      </c>
      <c r="AY26" s="72">
        <f>'JUGEND-DOSB 2020'!V51*$BB$26</f>
        <v>25.65</v>
      </c>
      <c r="AZ26" s="182"/>
      <c r="BA26" s="188"/>
      <c r="BB26" s="143">
        <v>1.9</v>
      </c>
      <c r="BC26" s="148" t="s">
        <v>156</v>
      </c>
    </row>
    <row r="27" spans="1:55" ht="21.2" customHeight="1" x14ac:dyDescent="0.2">
      <c r="A27" s="902"/>
      <c r="B27"/>
      <c r="C27" s="845"/>
      <c r="D27" s="796"/>
      <c r="E27" s="106" t="s">
        <v>17</v>
      </c>
      <c r="F27" s="27" t="s">
        <v>158</v>
      </c>
      <c r="G27" s="70">
        <f>'JUGEND-DOSB 2020'!E21*$BB$27</f>
        <v>88.35</v>
      </c>
      <c r="H27" s="35">
        <f>'JUGEND-DOSB 2020'!F21*$BB$27</f>
        <v>73.149999999999991</v>
      </c>
      <c r="I27" s="72">
        <f>'JUGEND-DOSB 2020'!G21*$BB$27</f>
        <v>57.949999999999996</v>
      </c>
      <c r="J27" s="224">
        <f>'JUGEND-DOSB 2020'!H21*$BB$27</f>
        <v>79.8</v>
      </c>
      <c r="K27" s="35">
        <f>'JUGEND-DOSB 2020'!I21*$BB$27</f>
        <v>64.599999999999994</v>
      </c>
      <c r="L27" s="72">
        <f>'JUGEND-DOSB 2020'!J21*$BB$27</f>
        <v>53.199999999999996</v>
      </c>
      <c r="M27" s="224">
        <f>'JUGEND-DOSB 2020'!K21*$BB$27</f>
        <v>74.099999999999994</v>
      </c>
      <c r="N27" s="35">
        <f>'JUGEND-DOSB 2020'!L21*$BB$27</f>
        <v>59.849999999999994</v>
      </c>
      <c r="O27" s="72">
        <f>'JUGEND-DOSB 2020'!M21*$BB$27</f>
        <v>48.449999999999996</v>
      </c>
      <c r="P27" s="224">
        <f>'JUGEND-DOSB 2020'!N21*$BB$27</f>
        <v>66.5</v>
      </c>
      <c r="Q27" s="35">
        <f>'JUGEND-DOSB 2020'!O21*$BB$27</f>
        <v>55.099999999999994</v>
      </c>
      <c r="R27" s="72">
        <f>'JUGEND-DOSB 2020'!P21*$BB$27</f>
        <v>44.65</v>
      </c>
      <c r="S27" s="224">
        <f>'JUGEND-DOSB 2020'!Q21*$BB$27</f>
        <v>62.699999999999996</v>
      </c>
      <c r="T27" s="35">
        <f>'JUGEND-DOSB 2020'!R21*$BB$27</f>
        <v>52.25</v>
      </c>
      <c r="U27" s="72">
        <f>'JUGEND-DOSB 2020'!S21*$BB$27</f>
        <v>40.85</v>
      </c>
      <c r="V27" s="224">
        <f>'JUGEND-DOSB 2020'!T21*$BB$27</f>
        <v>57.949999999999996</v>
      </c>
      <c r="W27" s="35">
        <f>'JUGEND-DOSB 2020'!U21*$BB$27</f>
        <v>48.449999999999996</v>
      </c>
      <c r="X27" s="72">
        <f>'JUGEND-DOSB 2020'!V21*$BB$27</f>
        <v>38</v>
      </c>
      <c r="Y27" s="182"/>
      <c r="Z27" s="188"/>
      <c r="AB27" s="902"/>
      <c r="AC27"/>
      <c r="AD27" s="845"/>
      <c r="AE27" s="796"/>
      <c r="AF27" s="106" t="s">
        <v>17</v>
      </c>
      <c r="AG27" s="27" t="s">
        <v>158</v>
      </c>
      <c r="AH27" s="70">
        <f>'JUGEND-DOSB 2020'!E52*$BB$27</f>
        <v>87.399999999999991</v>
      </c>
      <c r="AI27" s="35">
        <f>'JUGEND-DOSB 2020'!F52*$BB$27</f>
        <v>72.2</v>
      </c>
      <c r="AJ27" s="72">
        <f>'JUGEND-DOSB 2020'!G52*$BB$27</f>
        <v>57</v>
      </c>
      <c r="AK27" s="224">
        <f>'JUGEND-DOSB 2020'!H52*$BB$27</f>
        <v>77.899999999999991</v>
      </c>
      <c r="AL27" s="35">
        <f>'JUGEND-DOSB 2020'!I52*$BB$27</f>
        <v>62.699999999999996</v>
      </c>
      <c r="AM27" s="72">
        <f>'JUGEND-DOSB 2020'!J52*$BB$27</f>
        <v>49.4</v>
      </c>
      <c r="AN27" s="224">
        <f>'JUGEND-DOSB 2020'!K52*$BB$27</f>
        <v>68.399999999999991</v>
      </c>
      <c r="AO27" s="35">
        <f>'JUGEND-DOSB 2020'!L52*$BB$27</f>
        <v>55.099999999999994</v>
      </c>
      <c r="AP27" s="72">
        <f>'JUGEND-DOSB 2020'!M52*$BB$27</f>
        <v>42.75</v>
      </c>
      <c r="AQ27" s="224">
        <f>'JUGEND-DOSB 2020'!N52*$BB$27</f>
        <v>62.699999999999996</v>
      </c>
      <c r="AR27" s="35">
        <f>'JUGEND-DOSB 2020'!O52*$BB$27</f>
        <v>51.3</v>
      </c>
      <c r="AS27" s="72">
        <f>'JUGEND-DOSB 2020'!P52*$BB$27</f>
        <v>39.9</v>
      </c>
      <c r="AT27" s="224">
        <f>'JUGEND-DOSB 2020'!Q52*$BB$27</f>
        <v>58.9</v>
      </c>
      <c r="AU27" s="35">
        <f>'JUGEND-DOSB 2020'!R52*$BB$27</f>
        <v>48.449999999999996</v>
      </c>
      <c r="AV27" s="72">
        <f>'JUGEND-DOSB 2020'!S52*$BB$27</f>
        <v>38</v>
      </c>
      <c r="AW27" s="224">
        <f>'JUGEND-DOSB 2020'!T52*$BB$27</f>
        <v>56.05</v>
      </c>
      <c r="AX27" s="35">
        <f>'JUGEND-DOSB 2020'!U52*$BB$27</f>
        <v>46.55</v>
      </c>
      <c r="AY27" s="72">
        <f>'JUGEND-DOSB 2020'!V52*$BB$27</f>
        <v>36.1</v>
      </c>
      <c r="AZ27" s="182"/>
      <c r="BA27" s="188"/>
      <c r="BB27" s="143">
        <v>1.9</v>
      </c>
      <c r="BC27" s="146" t="s">
        <v>158</v>
      </c>
    </row>
    <row r="28" spans="1:55" ht="21.2" customHeight="1" thickBot="1" x14ac:dyDescent="0.25">
      <c r="A28" s="902"/>
      <c r="B28"/>
      <c r="C28" s="950"/>
      <c r="D28" s="951"/>
      <c r="E28" s="107" t="s">
        <v>21</v>
      </c>
      <c r="F28" s="211" t="s">
        <v>447</v>
      </c>
      <c r="G28" s="260"/>
      <c r="H28" s="261"/>
      <c r="I28" s="262"/>
      <c r="J28" s="258">
        <f>'JUGEND-DOSB 2020'!H22*$BB$28</f>
        <v>61.5</v>
      </c>
      <c r="K28" s="246">
        <f>'JUGEND-DOSB 2020'!I22*$BB$28</f>
        <v>54</v>
      </c>
      <c r="L28" s="247">
        <f>'JUGEND-DOSB 2020'!J22*$BB$28</f>
        <v>46.5</v>
      </c>
      <c r="M28" s="258">
        <f>'JUGEND-DOSB 2020'!K22*$BB$28</f>
        <v>55.5</v>
      </c>
      <c r="N28" s="246">
        <f>'JUGEND-DOSB 2020'!L22*$BB$28</f>
        <v>48</v>
      </c>
      <c r="O28" s="247">
        <f>'JUGEND-DOSB 2020'!M22*$BB$28</f>
        <v>40.5</v>
      </c>
      <c r="P28" s="258">
        <f>'JUGEND-DOSB 2020'!N22*$BB$28</f>
        <v>46.5</v>
      </c>
      <c r="Q28" s="246">
        <f>'JUGEND-DOSB 2020'!O22*$BB$28</f>
        <v>40.5</v>
      </c>
      <c r="R28" s="247">
        <f>'JUGEND-DOSB 2020'!P22*$BB$28</f>
        <v>35.25</v>
      </c>
      <c r="S28" s="258">
        <f>'JUGEND-DOSB 2020'!Q22*$BB$28</f>
        <v>40.5</v>
      </c>
      <c r="T28" s="246">
        <f>'JUGEND-DOSB 2020'!R22*$BB$28</f>
        <v>36.75</v>
      </c>
      <c r="U28" s="247">
        <f>'JUGEND-DOSB 2020'!S22*$BB$28</f>
        <v>32.25</v>
      </c>
      <c r="V28" s="258">
        <f>'JUGEND-DOSB 2020'!T22*$BB$28</f>
        <v>37.5</v>
      </c>
      <c r="W28" s="246">
        <f>'JUGEND-DOSB 2020'!U22*$BB$28</f>
        <v>33.75</v>
      </c>
      <c r="X28" s="247">
        <f>'JUGEND-DOSB 2020'!V22*$BB$28</f>
        <v>30</v>
      </c>
      <c r="Y28" s="186"/>
      <c r="Z28" s="187"/>
      <c r="AB28" s="902"/>
      <c r="AC28"/>
      <c r="AD28" s="950"/>
      <c r="AE28" s="951"/>
      <c r="AF28" s="107" t="s">
        <v>21</v>
      </c>
      <c r="AG28" s="211" t="s">
        <v>447</v>
      </c>
      <c r="AH28" s="260"/>
      <c r="AI28" s="261"/>
      <c r="AJ28" s="262"/>
      <c r="AK28" s="258">
        <f>'JUGEND-DOSB 2020'!H53*$BB$28</f>
        <v>57</v>
      </c>
      <c r="AL28" s="246">
        <f>'JUGEND-DOSB 2020'!I53*$BB$28</f>
        <v>49.5</v>
      </c>
      <c r="AM28" s="247">
        <f>'JUGEND-DOSB 2020'!J53*$BB$28</f>
        <v>42</v>
      </c>
      <c r="AN28" s="258">
        <f>'JUGEND-DOSB 2020'!K53*$BB$28</f>
        <v>52.5</v>
      </c>
      <c r="AO28" s="246">
        <f>'JUGEND-DOSB 2020'!L53*$BB$28</f>
        <v>45.75</v>
      </c>
      <c r="AP28" s="247">
        <f>'JUGEND-DOSB 2020'!M53*$BB$28</f>
        <v>39</v>
      </c>
      <c r="AQ28" s="258">
        <f>'JUGEND-DOSB 2020'!N53*$BB$28</f>
        <v>44.25</v>
      </c>
      <c r="AR28" s="246">
        <f>'JUGEND-DOSB 2020'!O53*$BB$28</f>
        <v>39</v>
      </c>
      <c r="AS28" s="247">
        <f>'JUGEND-DOSB 2020'!P53*$BB$28</f>
        <v>33.75</v>
      </c>
      <c r="AT28" s="258">
        <f>'JUGEND-DOSB 2020'!Q53*$BB$28</f>
        <v>36</v>
      </c>
      <c r="AU28" s="246">
        <f>'JUGEND-DOSB 2020'!R53*$BB$28</f>
        <v>32.25</v>
      </c>
      <c r="AV28" s="247">
        <f>'JUGEND-DOSB 2020'!S53*$BB$28</f>
        <v>28.5</v>
      </c>
      <c r="AW28" s="258">
        <f>'JUGEND-DOSB 2020'!T53*$BB$28</f>
        <v>33</v>
      </c>
      <c r="AX28" s="246">
        <f>'JUGEND-DOSB 2020'!U53*$BB$28</f>
        <v>29.25</v>
      </c>
      <c r="AY28" s="247">
        <f>'JUGEND-DOSB 2020'!V53*$BB$28</f>
        <v>25.5</v>
      </c>
      <c r="AZ28" s="186"/>
      <c r="BA28" s="187"/>
      <c r="BB28" s="145">
        <v>1.5</v>
      </c>
      <c r="BC28" s="146" t="s">
        <v>157</v>
      </c>
    </row>
    <row r="29" spans="1:55" ht="21.2" customHeight="1" x14ac:dyDescent="0.2">
      <c r="A29" s="902"/>
      <c r="B29"/>
      <c r="C29" s="844">
        <v>4</v>
      </c>
      <c r="D29" s="796" t="s">
        <v>67</v>
      </c>
      <c r="E29" s="943" t="s">
        <v>16</v>
      </c>
      <c r="F29" s="800" t="s">
        <v>159</v>
      </c>
      <c r="G29" s="995" t="s">
        <v>424</v>
      </c>
      <c r="H29" s="889"/>
      <c r="I29" s="889"/>
      <c r="J29" s="889"/>
      <c r="K29" s="889"/>
      <c r="L29" s="889"/>
      <c r="M29" s="889"/>
      <c r="N29" s="889"/>
      <c r="O29" s="890"/>
      <c r="P29" s="995" t="s">
        <v>425</v>
      </c>
      <c r="Q29" s="889"/>
      <c r="R29" s="889"/>
      <c r="S29" s="889"/>
      <c r="T29" s="889"/>
      <c r="U29" s="889"/>
      <c r="V29" s="889"/>
      <c r="W29" s="889"/>
      <c r="X29" s="890"/>
      <c r="Y29" s="180"/>
      <c r="Z29" s="181"/>
      <c r="AB29" s="902"/>
      <c r="AC29"/>
      <c r="AD29" s="844">
        <v>4</v>
      </c>
      <c r="AE29" s="796" t="s">
        <v>67</v>
      </c>
      <c r="AF29" s="943" t="s">
        <v>16</v>
      </c>
      <c r="AG29" s="800" t="s">
        <v>159</v>
      </c>
      <c r="AH29" s="995" t="s">
        <v>424</v>
      </c>
      <c r="AI29" s="889"/>
      <c r="AJ29" s="889"/>
      <c r="AK29" s="889"/>
      <c r="AL29" s="889"/>
      <c r="AM29" s="889"/>
      <c r="AN29" s="889"/>
      <c r="AO29" s="889"/>
      <c r="AP29" s="890"/>
      <c r="AQ29" s="995" t="s">
        <v>425</v>
      </c>
      <c r="AR29" s="889"/>
      <c r="AS29" s="889"/>
      <c r="AT29" s="889"/>
      <c r="AU29" s="889"/>
      <c r="AV29" s="889"/>
      <c r="AW29" s="889"/>
      <c r="AX29" s="889"/>
      <c r="AY29" s="890"/>
      <c r="AZ29" s="180"/>
      <c r="BA29" s="181"/>
      <c r="BC29" s="148"/>
    </row>
    <row r="30" spans="1:55" ht="21.2" customHeight="1" x14ac:dyDescent="0.2">
      <c r="A30" s="902"/>
      <c r="B30"/>
      <c r="C30" s="845"/>
      <c r="D30" s="796"/>
      <c r="E30" s="792"/>
      <c r="F30" s="794"/>
      <c r="G30" s="42">
        <v>10</v>
      </c>
      <c r="H30" s="43">
        <v>15</v>
      </c>
      <c r="I30" s="135">
        <v>20</v>
      </c>
      <c r="J30" s="42">
        <v>10</v>
      </c>
      <c r="K30" s="43">
        <v>15</v>
      </c>
      <c r="L30" s="135">
        <v>20</v>
      </c>
      <c r="M30" s="42">
        <v>10</v>
      </c>
      <c r="N30" s="43">
        <v>15</v>
      </c>
      <c r="O30" s="135">
        <v>20</v>
      </c>
      <c r="P30" s="42">
        <v>10</v>
      </c>
      <c r="Q30" s="43">
        <v>15</v>
      </c>
      <c r="R30" s="135">
        <v>20</v>
      </c>
      <c r="S30" s="42">
        <v>10</v>
      </c>
      <c r="T30" s="43">
        <v>15</v>
      </c>
      <c r="U30" s="135">
        <v>20</v>
      </c>
      <c r="V30" s="42">
        <v>10</v>
      </c>
      <c r="W30" s="43">
        <v>15</v>
      </c>
      <c r="X30" s="135">
        <v>20</v>
      </c>
      <c r="Y30" s="182"/>
      <c r="Z30" s="188"/>
      <c r="AB30" s="902"/>
      <c r="AC30"/>
      <c r="AD30" s="845"/>
      <c r="AE30" s="796"/>
      <c r="AF30" s="792"/>
      <c r="AG30" s="794"/>
      <c r="AH30" s="42">
        <v>10</v>
      </c>
      <c r="AI30" s="43">
        <v>15</v>
      </c>
      <c r="AJ30" s="135">
        <v>20</v>
      </c>
      <c r="AK30" s="42">
        <v>10</v>
      </c>
      <c r="AL30" s="43">
        <v>15</v>
      </c>
      <c r="AM30" s="135">
        <v>20</v>
      </c>
      <c r="AN30" s="42">
        <v>10</v>
      </c>
      <c r="AO30" s="43">
        <v>15</v>
      </c>
      <c r="AP30" s="135">
        <v>20</v>
      </c>
      <c r="AQ30" s="42">
        <v>10</v>
      </c>
      <c r="AR30" s="43">
        <v>15</v>
      </c>
      <c r="AS30" s="135">
        <v>20</v>
      </c>
      <c r="AT30" s="42">
        <v>10</v>
      </c>
      <c r="AU30" s="43">
        <v>15</v>
      </c>
      <c r="AV30" s="135">
        <v>20</v>
      </c>
      <c r="AW30" s="42">
        <v>10</v>
      </c>
      <c r="AX30" s="43">
        <v>15</v>
      </c>
      <c r="AY30" s="135">
        <v>20</v>
      </c>
      <c r="AZ30" s="182"/>
      <c r="BA30" s="188"/>
      <c r="BC30" s="148"/>
    </row>
    <row r="31" spans="1:55" s="158" customFormat="1" ht="21.2" customHeight="1" thickBot="1" x14ac:dyDescent="0.25">
      <c r="A31" s="902"/>
      <c r="C31" s="923"/>
      <c r="D31" s="796"/>
      <c r="E31" s="140" t="s">
        <v>17</v>
      </c>
      <c r="F31" s="159" t="s">
        <v>614</v>
      </c>
      <c r="G31" s="190" t="s">
        <v>433</v>
      </c>
      <c r="H31" s="191" t="s">
        <v>434</v>
      </c>
      <c r="I31" s="192" t="s">
        <v>435</v>
      </c>
      <c r="J31" s="190" t="s">
        <v>433</v>
      </c>
      <c r="K31" s="191" t="s">
        <v>434</v>
      </c>
      <c r="L31" s="192" t="s">
        <v>435</v>
      </c>
      <c r="M31" s="190" t="s">
        <v>433</v>
      </c>
      <c r="N31" s="191" t="s">
        <v>434</v>
      </c>
      <c r="O31" s="192" t="s">
        <v>435</v>
      </c>
      <c r="P31" s="190" t="s">
        <v>433</v>
      </c>
      <c r="Q31" s="191" t="s">
        <v>434</v>
      </c>
      <c r="R31" s="192" t="s">
        <v>435</v>
      </c>
      <c r="S31" s="190" t="s">
        <v>433</v>
      </c>
      <c r="T31" s="191" t="s">
        <v>434</v>
      </c>
      <c r="U31" s="192" t="s">
        <v>435</v>
      </c>
      <c r="V31" s="190" t="s">
        <v>433</v>
      </c>
      <c r="W31" s="191" t="s">
        <v>434</v>
      </c>
      <c r="X31" s="192" t="s">
        <v>435</v>
      </c>
      <c r="Y31" s="186"/>
      <c r="Z31" s="187"/>
      <c r="AB31" s="902"/>
      <c r="AD31" s="923"/>
      <c r="AE31" s="796"/>
      <c r="AF31" s="140" t="s">
        <v>17</v>
      </c>
      <c r="AG31" s="2" t="s">
        <v>614</v>
      </c>
      <c r="AH31" s="11" t="s">
        <v>433</v>
      </c>
      <c r="AI31" s="3" t="s">
        <v>434</v>
      </c>
      <c r="AJ31" s="4" t="s">
        <v>435</v>
      </c>
      <c r="AK31" s="11" t="s">
        <v>433</v>
      </c>
      <c r="AL31" s="3" t="s">
        <v>434</v>
      </c>
      <c r="AM31" s="4" t="s">
        <v>435</v>
      </c>
      <c r="AN31" s="11" t="s">
        <v>433</v>
      </c>
      <c r="AO31" s="3" t="s">
        <v>434</v>
      </c>
      <c r="AP31" s="4" t="s">
        <v>435</v>
      </c>
      <c r="AQ31" s="11" t="s">
        <v>433</v>
      </c>
      <c r="AR31" s="3" t="s">
        <v>434</v>
      </c>
      <c r="AS31" s="4" t="s">
        <v>435</v>
      </c>
      <c r="AT31" s="11" t="s">
        <v>433</v>
      </c>
      <c r="AU31" s="3" t="s">
        <v>434</v>
      </c>
      <c r="AV31" s="4" t="s">
        <v>435</v>
      </c>
      <c r="AW31" s="11" t="s">
        <v>433</v>
      </c>
      <c r="AX31" s="3" t="s">
        <v>434</v>
      </c>
      <c r="AY31" s="4" t="s">
        <v>435</v>
      </c>
      <c r="AZ31" s="186"/>
      <c r="BA31" s="187"/>
      <c r="BB31" s="153"/>
      <c r="BC31" s="146"/>
    </row>
    <row r="32" spans="1:55" s="44" customFormat="1" ht="19.5" customHeight="1" thickBot="1" x14ac:dyDescent="0.3">
      <c r="A32" s="853" t="s">
        <v>495</v>
      </c>
      <c r="B32"/>
      <c r="C32" s="905" t="s">
        <v>51</v>
      </c>
      <c r="D32" s="906"/>
      <c r="E32" s="907"/>
      <c r="F32" s="907"/>
      <c r="G32" s="907" t="s">
        <v>616</v>
      </c>
      <c r="H32" s="907"/>
      <c r="I32" s="907"/>
      <c r="J32" s="907"/>
      <c r="K32" s="907"/>
      <c r="L32" s="907"/>
      <c r="M32" s="907"/>
      <c r="N32" s="907"/>
      <c r="O32" s="907"/>
      <c r="P32" s="907"/>
      <c r="Q32" s="907"/>
      <c r="R32" s="908" t="s">
        <v>52</v>
      </c>
      <c r="S32" s="908"/>
      <c r="T32" s="908"/>
      <c r="U32" s="908"/>
      <c r="V32" s="908"/>
      <c r="W32" s="908"/>
      <c r="X32" s="908"/>
      <c r="Y32" s="802" t="s">
        <v>53</v>
      </c>
      <c r="Z32" s="803"/>
      <c r="AB32" s="853" t="s">
        <v>495</v>
      </c>
      <c r="AC32"/>
      <c r="AD32" s="905" t="s">
        <v>51</v>
      </c>
      <c r="AE32" s="906"/>
      <c r="AF32" s="907"/>
      <c r="AG32" s="907"/>
      <c r="AH32" s="907" t="s">
        <v>616</v>
      </c>
      <c r="AI32" s="907"/>
      <c r="AJ32" s="907"/>
      <c r="AK32" s="907"/>
      <c r="AL32" s="907"/>
      <c r="AM32" s="907"/>
      <c r="AN32" s="907"/>
      <c r="AO32" s="907"/>
      <c r="AP32" s="907"/>
      <c r="AQ32" s="907"/>
      <c r="AR32" s="907"/>
      <c r="AS32" s="908" t="s">
        <v>52</v>
      </c>
      <c r="AT32" s="908"/>
      <c r="AU32" s="908"/>
      <c r="AV32" s="908"/>
      <c r="AW32" s="908"/>
      <c r="AX32" s="908"/>
      <c r="AY32" s="908"/>
      <c r="AZ32" s="802" t="s">
        <v>53</v>
      </c>
      <c r="BA32" s="803"/>
      <c r="BB32" s="144"/>
      <c r="BC32" s="147"/>
    </row>
    <row r="33" spans="1:53" ht="15.75" thickBot="1" x14ac:dyDescent="0.25">
      <c r="A33" s="853"/>
      <c r="B33"/>
      <c r="C33" s="914" t="s">
        <v>585</v>
      </c>
      <c r="D33" s="915"/>
      <c r="E33" s="915"/>
      <c r="F33" s="915"/>
      <c r="G33" s="915"/>
      <c r="H33" s="915"/>
      <c r="I33" s="916"/>
      <c r="J33" s="917" t="s">
        <v>68</v>
      </c>
      <c r="K33" s="918"/>
      <c r="L33" s="918"/>
      <c r="M33" s="918"/>
      <c r="N33" s="918"/>
      <c r="O33" s="918"/>
      <c r="P33" s="918"/>
      <c r="Q33" s="919"/>
      <c r="R33" s="920" t="s">
        <v>69</v>
      </c>
      <c r="S33" s="921"/>
      <c r="T33" s="921"/>
      <c r="U33" s="921"/>
      <c r="V33" s="921"/>
      <c r="W33" s="921"/>
      <c r="X33" s="922"/>
      <c r="Y33" s="75" t="s">
        <v>70</v>
      </c>
      <c r="Z33" s="76"/>
      <c r="AA33" s="45"/>
      <c r="AB33" s="853"/>
      <c r="AC33"/>
      <c r="AD33" s="914" t="s">
        <v>585</v>
      </c>
      <c r="AE33" s="915"/>
      <c r="AF33" s="915"/>
      <c r="AG33" s="915"/>
      <c r="AH33" s="915"/>
      <c r="AI33" s="915"/>
      <c r="AJ33" s="916"/>
      <c r="AK33" s="917" t="s">
        <v>68</v>
      </c>
      <c r="AL33" s="918"/>
      <c r="AM33" s="918"/>
      <c r="AN33" s="918"/>
      <c r="AO33" s="918"/>
      <c r="AP33" s="918"/>
      <c r="AQ33" s="918"/>
      <c r="AR33" s="919"/>
      <c r="AS33" s="920" t="s">
        <v>69</v>
      </c>
      <c r="AT33" s="921"/>
      <c r="AU33" s="921"/>
      <c r="AV33" s="921"/>
      <c r="AW33" s="921"/>
      <c r="AX33" s="921"/>
      <c r="AY33" s="922"/>
      <c r="AZ33" s="75" t="s">
        <v>70</v>
      </c>
      <c r="BA33" s="76"/>
    </row>
    <row r="34" spans="1:53" ht="15" customHeight="1" thickBot="1" x14ac:dyDescent="0.3">
      <c r="A34" s="853"/>
      <c r="B34" s="44"/>
      <c r="C34" s="909" t="s">
        <v>71</v>
      </c>
      <c r="D34" s="910"/>
      <c r="E34" s="910"/>
      <c r="F34" s="910"/>
      <c r="G34" s="910"/>
      <c r="H34" s="910"/>
      <c r="I34" s="77"/>
      <c r="J34" s="911"/>
      <c r="K34" s="912"/>
      <c r="L34" s="912"/>
      <c r="M34" s="912"/>
      <c r="N34" s="912"/>
      <c r="O34" s="912"/>
      <c r="P34" s="912"/>
      <c r="Q34" s="913"/>
      <c r="R34" s="898" t="s">
        <v>72</v>
      </c>
      <c r="S34" s="899"/>
      <c r="T34" s="810"/>
      <c r="U34" s="810"/>
      <c r="V34" s="810"/>
      <c r="W34" s="810"/>
      <c r="X34" s="811"/>
      <c r="Y34" s="75" t="s">
        <v>73</v>
      </c>
      <c r="Z34" s="78" t="s">
        <v>54</v>
      </c>
      <c r="AA34" s="45"/>
      <c r="AB34" s="853"/>
      <c r="AC34" s="44"/>
      <c r="AD34" s="909" t="s">
        <v>71</v>
      </c>
      <c r="AE34" s="910"/>
      <c r="AF34" s="910"/>
      <c r="AG34" s="910"/>
      <c r="AH34" s="910"/>
      <c r="AI34" s="910"/>
      <c r="AJ34" s="77"/>
      <c r="AK34" s="911"/>
      <c r="AL34" s="912"/>
      <c r="AM34" s="912"/>
      <c r="AN34" s="912"/>
      <c r="AO34" s="912"/>
      <c r="AP34" s="912"/>
      <c r="AQ34" s="912"/>
      <c r="AR34" s="913"/>
      <c r="AS34" s="898" t="s">
        <v>72</v>
      </c>
      <c r="AT34" s="899"/>
      <c r="AU34" s="810"/>
      <c r="AV34" s="810"/>
      <c r="AW34" s="810"/>
      <c r="AX34" s="810"/>
      <c r="AY34" s="811"/>
      <c r="AZ34" s="75" t="s">
        <v>73</v>
      </c>
      <c r="BA34" s="78" t="s">
        <v>54</v>
      </c>
    </row>
    <row r="35" spans="1:53" ht="15" customHeight="1" thickBot="1" x14ac:dyDescent="0.25">
      <c r="A35" s="853"/>
      <c r="B35"/>
      <c r="C35" s="812" t="s">
        <v>74</v>
      </c>
      <c r="D35" s="813"/>
      <c r="E35" s="813"/>
      <c r="F35" s="813"/>
      <c r="G35" s="813"/>
      <c r="H35" s="813"/>
      <c r="I35" s="77"/>
      <c r="J35" s="807"/>
      <c r="K35" s="808"/>
      <c r="L35" s="808"/>
      <c r="M35" s="808"/>
      <c r="N35" s="808"/>
      <c r="O35" s="808"/>
      <c r="P35" s="808"/>
      <c r="Q35" s="809"/>
      <c r="R35" s="898" t="s">
        <v>75</v>
      </c>
      <c r="S35" s="899"/>
      <c r="T35" s="810"/>
      <c r="U35" s="810"/>
      <c r="V35" s="810"/>
      <c r="W35" s="810"/>
      <c r="X35" s="811"/>
      <c r="Y35" s="75" t="s">
        <v>76</v>
      </c>
      <c r="Z35" s="79"/>
      <c r="AA35" s="45"/>
      <c r="AB35" s="853"/>
      <c r="AC35"/>
      <c r="AD35" s="812" t="s">
        <v>74</v>
      </c>
      <c r="AE35" s="813"/>
      <c r="AF35" s="813"/>
      <c r="AG35" s="813"/>
      <c r="AH35" s="813"/>
      <c r="AI35" s="813"/>
      <c r="AJ35" s="77"/>
      <c r="AK35" s="807"/>
      <c r="AL35" s="808"/>
      <c r="AM35" s="808"/>
      <c r="AN35" s="808"/>
      <c r="AO35" s="808"/>
      <c r="AP35" s="808"/>
      <c r="AQ35" s="808"/>
      <c r="AR35" s="809"/>
      <c r="AS35" s="898" t="s">
        <v>75</v>
      </c>
      <c r="AT35" s="899"/>
      <c r="AU35" s="810"/>
      <c r="AV35" s="810"/>
      <c r="AW35" s="810"/>
      <c r="AX35" s="810"/>
      <c r="AY35" s="811"/>
      <c r="AZ35" s="75" t="s">
        <v>76</v>
      </c>
      <c r="BA35" s="79"/>
    </row>
    <row r="36" spans="1:53" ht="15.75" thickBot="1" x14ac:dyDescent="0.25">
      <c r="A36" s="853"/>
      <c r="B36"/>
      <c r="C36" s="812" t="s">
        <v>518</v>
      </c>
      <c r="D36" s="813"/>
      <c r="E36" s="813"/>
      <c r="F36" s="813"/>
      <c r="G36" s="813"/>
      <c r="H36" s="813"/>
      <c r="I36" s="77"/>
      <c r="J36" s="814"/>
      <c r="K36" s="815"/>
      <c r="L36" s="815"/>
      <c r="M36" s="815"/>
      <c r="N36" s="815"/>
      <c r="O36" s="815"/>
      <c r="P36" s="815"/>
      <c r="Q36" s="816"/>
      <c r="R36" s="898" t="s">
        <v>77</v>
      </c>
      <c r="S36" s="899"/>
      <c r="T36" s="810"/>
      <c r="U36" s="810"/>
      <c r="V36" s="810"/>
      <c r="W36" s="810"/>
      <c r="X36" s="811"/>
      <c r="Y36" s="75" t="s">
        <v>78</v>
      </c>
      <c r="Z36" s="79"/>
      <c r="AA36" s="45"/>
      <c r="AB36" s="853"/>
      <c r="AC36"/>
      <c r="AD36" s="812" t="s">
        <v>518</v>
      </c>
      <c r="AE36" s="813"/>
      <c r="AF36" s="813"/>
      <c r="AG36" s="813"/>
      <c r="AH36" s="813"/>
      <c r="AI36" s="813"/>
      <c r="AJ36" s="77"/>
      <c r="AK36" s="814"/>
      <c r="AL36" s="815"/>
      <c r="AM36" s="815"/>
      <c r="AN36" s="815"/>
      <c r="AO36" s="815"/>
      <c r="AP36" s="815"/>
      <c r="AQ36" s="815"/>
      <c r="AR36" s="816"/>
      <c r="AS36" s="898" t="s">
        <v>77</v>
      </c>
      <c r="AT36" s="899"/>
      <c r="AU36" s="810"/>
      <c r="AV36" s="810"/>
      <c r="AW36" s="810"/>
      <c r="AX36" s="810"/>
      <c r="AY36" s="811"/>
      <c r="AZ36" s="75" t="s">
        <v>78</v>
      </c>
      <c r="BA36" s="79"/>
    </row>
    <row r="37" spans="1:53" ht="15.75" thickBot="1" x14ac:dyDescent="0.25">
      <c r="A37" s="853"/>
      <c r="B37"/>
      <c r="C37" s="812" t="s">
        <v>586</v>
      </c>
      <c r="D37" s="813"/>
      <c r="E37" s="813"/>
      <c r="F37" s="813"/>
      <c r="G37" s="813"/>
      <c r="H37" s="813"/>
      <c r="I37" s="77"/>
      <c r="J37" s="80"/>
      <c r="K37" s="80"/>
      <c r="L37" s="80"/>
      <c r="M37" s="80"/>
      <c r="N37" s="80"/>
      <c r="O37" s="80"/>
      <c r="P37" s="80"/>
      <c r="Q37" s="80"/>
      <c r="R37" s="872" t="s">
        <v>79</v>
      </c>
      <c r="S37" s="873"/>
      <c r="T37" s="874"/>
      <c r="U37" s="874"/>
      <c r="V37" s="874"/>
      <c r="W37" s="874"/>
      <c r="X37" s="875"/>
      <c r="Y37" s="81"/>
      <c r="Z37" s="82"/>
      <c r="AA37" s="45"/>
      <c r="AB37" s="853"/>
      <c r="AC37"/>
      <c r="AD37" s="812" t="s">
        <v>586</v>
      </c>
      <c r="AE37" s="813"/>
      <c r="AF37" s="813"/>
      <c r="AG37" s="813"/>
      <c r="AH37" s="813"/>
      <c r="AI37" s="813"/>
      <c r="AJ37" s="77"/>
      <c r="AK37" s="80"/>
      <c r="AL37" s="80"/>
      <c r="AM37" s="80"/>
      <c r="AN37" s="80"/>
      <c r="AO37" s="80"/>
      <c r="AP37" s="80"/>
      <c r="AQ37" s="80"/>
      <c r="AR37" s="80"/>
      <c r="AS37" s="872" t="s">
        <v>79</v>
      </c>
      <c r="AT37" s="873"/>
      <c r="AU37" s="874"/>
      <c r="AV37" s="874"/>
      <c r="AW37" s="874"/>
      <c r="AX37" s="874"/>
      <c r="AY37" s="875"/>
      <c r="AZ37" s="81"/>
      <c r="BA37" s="82"/>
    </row>
    <row r="38" spans="1:53" ht="15" x14ac:dyDescent="0.2">
      <c r="A38" s="904">
        <v>31</v>
      </c>
      <c r="B38"/>
      <c r="C38" s="841" t="s">
        <v>587</v>
      </c>
      <c r="D38" s="813"/>
      <c r="E38" s="813"/>
      <c r="F38" s="813"/>
      <c r="G38" s="813"/>
      <c r="H38" s="813"/>
      <c r="I38" s="77"/>
      <c r="U38" s="45"/>
      <c r="W38" s="781" t="s">
        <v>636</v>
      </c>
      <c r="X38" s="781"/>
      <c r="Y38" s="781"/>
      <c r="Z38" s="781"/>
      <c r="AB38" s="904">
        <f>A38+1</f>
        <v>32</v>
      </c>
      <c r="AC38"/>
      <c r="AD38" s="841" t="s">
        <v>587</v>
      </c>
      <c r="AE38" s="813"/>
      <c r="AF38" s="813"/>
      <c r="AG38" s="813"/>
      <c r="AH38" s="813"/>
      <c r="AI38" s="813"/>
      <c r="AJ38" s="77"/>
      <c r="AV38" s="45"/>
      <c r="AX38" s="781" t="s">
        <v>675</v>
      </c>
      <c r="AY38" s="781"/>
      <c r="AZ38" s="781"/>
      <c r="BA38" s="781"/>
    </row>
    <row r="39" spans="1:53" ht="13.5" thickBot="1" x14ac:dyDescent="0.25">
      <c r="A39" s="904"/>
      <c r="B39"/>
      <c r="C39" s="804" t="s">
        <v>80</v>
      </c>
      <c r="D39" s="805"/>
      <c r="E39" s="805"/>
      <c r="F39" s="805"/>
      <c r="G39" s="805"/>
      <c r="H39" s="805"/>
      <c r="I39" s="806"/>
      <c r="W39" s="781"/>
      <c r="X39" s="781"/>
      <c r="Y39" s="781"/>
      <c r="Z39" s="781"/>
      <c r="AB39" s="904"/>
      <c r="AC39"/>
      <c r="AD39" s="804" t="s">
        <v>80</v>
      </c>
      <c r="AE39" s="805"/>
      <c r="AF39" s="805"/>
      <c r="AG39" s="805"/>
      <c r="AH39" s="805"/>
      <c r="AI39" s="805"/>
      <c r="AJ39" s="806"/>
      <c r="AX39" s="781"/>
      <c r="AY39" s="781"/>
      <c r="AZ39" s="781"/>
      <c r="BA39" s="781"/>
    </row>
    <row r="41" spans="1:53" ht="13.5" thickBot="1" x14ac:dyDescent="0.25"/>
    <row r="42" spans="1:53" ht="18" customHeight="1" x14ac:dyDescent="0.25">
      <c r="A42" s="930" t="s">
        <v>496</v>
      </c>
      <c r="B42"/>
      <c r="C42" s="932" t="s">
        <v>584</v>
      </c>
      <c r="D42" s="933"/>
      <c r="E42" s="933"/>
      <c r="F42" s="933"/>
      <c r="G42" s="933"/>
      <c r="H42" s="933"/>
      <c r="I42" s="933"/>
      <c r="J42" s="933"/>
      <c r="K42" s="933"/>
      <c r="L42" s="934"/>
      <c r="M42" s="935" t="s">
        <v>137</v>
      </c>
      <c r="N42" s="935"/>
      <c r="O42" s="935"/>
      <c r="P42" s="935"/>
      <c r="Q42" s="935"/>
      <c r="R42" s="935"/>
      <c r="S42" s="935"/>
      <c r="T42" s="935"/>
      <c r="U42" s="935"/>
      <c r="V42" s="935"/>
      <c r="W42" s="935"/>
      <c r="X42" s="935"/>
      <c r="Y42" s="935"/>
      <c r="Z42" s="1" t="s">
        <v>749</v>
      </c>
      <c r="AB42" s="930" t="s">
        <v>496</v>
      </c>
      <c r="AC42"/>
      <c r="AD42" s="932" t="s">
        <v>584</v>
      </c>
      <c r="AE42" s="933"/>
      <c r="AF42" s="933"/>
      <c r="AG42" s="933"/>
      <c r="AH42" s="933"/>
      <c r="AI42" s="933"/>
      <c r="AJ42" s="933"/>
      <c r="AK42" s="933"/>
      <c r="AL42" s="933"/>
      <c r="AM42" s="934"/>
      <c r="AN42" s="935" t="s">
        <v>143</v>
      </c>
      <c r="AO42" s="935"/>
      <c r="AP42" s="935"/>
      <c r="AQ42" s="935"/>
      <c r="AR42" s="935"/>
      <c r="AS42" s="935"/>
      <c r="AT42" s="935"/>
      <c r="AU42" s="935"/>
      <c r="AV42" s="935"/>
      <c r="AW42" s="935"/>
      <c r="AX42" s="935"/>
      <c r="AY42" s="935"/>
      <c r="AZ42" s="935"/>
      <c r="BA42" s="1" t="s">
        <v>749</v>
      </c>
    </row>
    <row r="43" spans="1:53" x14ac:dyDescent="0.2">
      <c r="A43" s="931"/>
      <c r="B43"/>
      <c r="C43" s="856" t="s">
        <v>1</v>
      </c>
      <c r="D43" s="857"/>
      <c r="E43" s="857"/>
      <c r="F43" s="857"/>
      <c r="G43" s="857"/>
      <c r="H43" s="857"/>
      <c r="I43" s="857"/>
      <c r="J43" s="857"/>
      <c r="K43" s="857"/>
      <c r="L43" s="858"/>
      <c r="M43" s="893" t="s">
        <v>2</v>
      </c>
      <c r="N43" s="893"/>
      <c r="O43" s="893"/>
      <c r="P43" s="893"/>
      <c r="Q43" s="893"/>
      <c r="R43" s="893"/>
      <c r="S43" s="893"/>
      <c r="T43" s="893"/>
      <c r="U43" s="893"/>
      <c r="V43" s="893"/>
      <c r="W43" s="893"/>
      <c r="X43" s="893"/>
      <c r="Y43" s="893" t="s">
        <v>55</v>
      </c>
      <c r="Z43" s="894"/>
      <c r="AB43" s="931"/>
      <c r="AC43"/>
      <c r="AD43" s="856" t="s">
        <v>1</v>
      </c>
      <c r="AE43" s="857"/>
      <c r="AF43" s="857"/>
      <c r="AG43" s="857"/>
      <c r="AH43" s="857"/>
      <c r="AI43" s="857"/>
      <c r="AJ43" s="857"/>
      <c r="AK43" s="857"/>
      <c r="AL43" s="857"/>
      <c r="AM43" s="858"/>
      <c r="AN43" s="893" t="s">
        <v>2</v>
      </c>
      <c r="AO43" s="893"/>
      <c r="AP43" s="893"/>
      <c r="AQ43" s="893"/>
      <c r="AR43" s="893"/>
      <c r="AS43" s="893"/>
      <c r="AT43" s="893"/>
      <c r="AU43" s="893"/>
      <c r="AV43" s="893"/>
      <c r="AW43" s="893"/>
      <c r="AX43" s="893"/>
      <c r="AY43" s="893"/>
      <c r="AZ43" s="893" t="s">
        <v>55</v>
      </c>
      <c r="BA43" s="894"/>
    </row>
    <row r="44" spans="1:53" x14ac:dyDescent="0.2">
      <c r="A44" s="931"/>
      <c r="B44"/>
      <c r="C44" s="856" t="s">
        <v>3</v>
      </c>
      <c r="D44" s="857"/>
      <c r="E44" s="857"/>
      <c r="F44" s="857"/>
      <c r="G44" s="857"/>
      <c r="H44" s="857"/>
      <c r="I44" s="857"/>
      <c r="J44" s="857"/>
      <c r="K44" s="857"/>
      <c r="L44" s="858"/>
      <c r="M44" s="893" t="s">
        <v>4</v>
      </c>
      <c r="N44" s="893"/>
      <c r="O44" s="893"/>
      <c r="P44" s="893"/>
      <c r="Q44" s="893"/>
      <c r="R44" s="893"/>
      <c r="S44" s="893"/>
      <c r="T44" s="893"/>
      <c r="U44" s="893"/>
      <c r="V44" s="893"/>
      <c r="W44" s="893"/>
      <c r="X44" s="893"/>
      <c r="Y44" s="893" t="s">
        <v>5</v>
      </c>
      <c r="Z44" s="894"/>
      <c r="AB44" s="931"/>
      <c r="AC44"/>
      <c r="AD44" s="856" t="s">
        <v>3</v>
      </c>
      <c r="AE44" s="857"/>
      <c r="AF44" s="857"/>
      <c r="AG44" s="857"/>
      <c r="AH44" s="857"/>
      <c r="AI44" s="857"/>
      <c r="AJ44" s="857"/>
      <c r="AK44" s="857"/>
      <c r="AL44" s="857"/>
      <c r="AM44" s="858"/>
      <c r="AN44" s="893" t="s">
        <v>4</v>
      </c>
      <c r="AO44" s="893"/>
      <c r="AP44" s="893"/>
      <c r="AQ44" s="893"/>
      <c r="AR44" s="893"/>
      <c r="AS44" s="893"/>
      <c r="AT44" s="893"/>
      <c r="AU44" s="893"/>
      <c r="AV44" s="893"/>
      <c r="AW44" s="893"/>
      <c r="AX44" s="893"/>
      <c r="AY44" s="893"/>
      <c r="AZ44" s="893" t="s">
        <v>5</v>
      </c>
      <c r="BA44" s="894"/>
    </row>
    <row r="45" spans="1:53" x14ac:dyDescent="0.2">
      <c r="A45" s="931"/>
      <c r="B45"/>
      <c r="C45" s="856" t="s">
        <v>56</v>
      </c>
      <c r="D45" s="867"/>
      <c r="E45" s="867"/>
      <c r="F45" s="868"/>
      <c r="G45" s="869" t="s">
        <v>57</v>
      </c>
      <c r="H45" s="870"/>
      <c r="I45" s="870"/>
      <c r="J45" s="870"/>
      <c r="K45" s="870"/>
      <c r="L45" s="870"/>
      <c r="M45" s="870"/>
      <c r="N45" s="870"/>
      <c r="O45" s="870"/>
      <c r="P45" s="870"/>
      <c r="Q45" s="870"/>
      <c r="R45" s="870"/>
      <c r="S45" s="870"/>
      <c r="T45" s="870"/>
      <c r="U45" s="870"/>
      <c r="V45" s="870"/>
      <c r="W45" s="870"/>
      <c r="X45" s="871"/>
      <c r="Y45" s="47"/>
      <c r="Z45" s="48"/>
      <c r="AB45" s="931"/>
      <c r="AC45"/>
      <c r="AD45" s="856" t="s">
        <v>56</v>
      </c>
      <c r="AE45" s="867"/>
      <c r="AF45" s="867"/>
      <c r="AG45" s="868"/>
      <c r="AH45" s="869" t="s">
        <v>57</v>
      </c>
      <c r="AI45" s="870"/>
      <c r="AJ45" s="870"/>
      <c r="AK45" s="870"/>
      <c r="AL45" s="870"/>
      <c r="AM45" s="870"/>
      <c r="AN45" s="870"/>
      <c r="AO45" s="870"/>
      <c r="AP45" s="870"/>
      <c r="AQ45" s="870"/>
      <c r="AR45" s="870"/>
      <c r="AS45" s="870"/>
      <c r="AT45" s="870"/>
      <c r="AU45" s="870"/>
      <c r="AV45" s="870"/>
      <c r="AW45" s="870"/>
      <c r="AX45" s="870"/>
      <c r="AY45" s="871"/>
      <c r="AZ45" s="47"/>
      <c r="BA45" s="48"/>
    </row>
    <row r="46" spans="1:53" ht="16.5" x14ac:dyDescent="0.25">
      <c r="A46" s="931"/>
      <c r="B46"/>
      <c r="C46" s="838" t="s">
        <v>508</v>
      </c>
      <c r="D46" s="839"/>
      <c r="E46" s="839"/>
      <c r="F46" s="840"/>
      <c r="G46" s="817" t="s">
        <v>617</v>
      </c>
      <c r="H46" s="818"/>
      <c r="I46" s="818"/>
      <c r="J46" s="818"/>
      <c r="K46" s="819"/>
      <c r="L46" s="1068" t="s">
        <v>711</v>
      </c>
      <c r="M46" s="851"/>
      <c r="N46" s="851"/>
      <c r="O46" s="851"/>
      <c r="P46" s="851"/>
      <c r="Q46" s="851"/>
      <c r="R46" s="851"/>
      <c r="S46" s="851"/>
      <c r="T46" s="851"/>
      <c r="U46" s="851"/>
      <c r="V46" s="851"/>
      <c r="W46" s="851"/>
      <c r="X46" s="851"/>
      <c r="Y46" s="851"/>
      <c r="Z46" s="852"/>
      <c r="AB46" s="931"/>
      <c r="AC46"/>
      <c r="AD46" s="838" t="s">
        <v>508</v>
      </c>
      <c r="AE46" s="839"/>
      <c r="AF46" s="839"/>
      <c r="AG46" s="840"/>
      <c r="AH46" s="817" t="s">
        <v>617</v>
      </c>
      <c r="AI46" s="818"/>
      <c r="AJ46" s="818"/>
      <c r="AK46" s="818"/>
      <c r="AL46" s="819"/>
      <c r="AM46" s="1068" t="s">
        <v>711</v>
      </c>
      <c r="AN46" s="851"/>
      <c r="AO46" s="851"/>
      <c r="AP46" s="851"/>
      <c r="AQ46" s="851"/>
      <c r="AR46" s="851"/>
      <c r="AS46" s="851"/>
      <c r="AT46" s="851"/>
      <c r="AU46" s="851"/>
      <c r="AV46" s="851"/>
      <c r="AW46" s="851"/>
      <c r="AX46" s="851"/>
      <c r="AY46" s="851"/>
      <c r="AZ46" s="851"/>
      <c r="BA46" s="852"/>
    </row>
    <row r="47" spans="1:53" ht="15.6" customHeight="1" x14ac:dyDescent="0.2">
      <c r="A47" s="931"/>
      <c r="B47"/>
      <c r="C47" s="856"/>
      <c r="D47" s="857"/>
      <c r="E47" s="857"/>
      <c r="F47" s="858"/>
      <c r="G47" s="817" t="s">
        <v>618</v>
      </c>
      <c r="H47" s="818"/>
      <c r="I47" s="818"/>
      <c r="J47" s="818"/>
      <c r="K47" s="819"/>
      <c r="L47" s="883" t="s">
        <v>6</v>
      </c>
      <c r="M47" s="883"/>
      <c r="N47" s="884"/>
      <c r="O47" s="884"/>
      <c r="P47" s="884"/>
      <c r="Q47" s="884"/>
      <c r="R47" s="883" t="s">
        <v>7</v>
      </c>
      <c r="S47" s="883"/>
      <c r="T47" s="883"/>
      <c r="U47" s="883"/>
      <c r="V47" s="883"/>
      <c r="W47" s="858" t="s">
        <v>689</v>
      </c>
      <c r="X47" s="893"/>
      <c r="Y47" s="893"/>
      <c r="Z47" s="894"/>
      <c r="AB47" s="931"/>
      <c r="AC47"/>
      <c r="AD47" s="856"/>
      <c r="AE47" s="857"/>
      <c r="AF47" s="857"/>
      <c r="AG47" s="858"/>
      <c r="AH47" s="817" t="s">
        <v>618</v>
      </c>
      <c r="AI47" s="818"/>
      <c r="AJ47" s="818"/>
      <c r="AK47" s="818"/>
      <c r="AL47" s="819"/>
      <c r="AM47" s="883" t="s">
        <v>6</v>
      </c>
      <c r="AN47" s="883"/>
      <c r="AO47" s="884"/>
      <c r="AP47" s="884"/>
      <c r="AQ47" s="884"/>
      <c r="AR47" s="884"/>
      <c r="AS47" s="883" t="s">
        <v>7</v>
      </c>
      <c r="AT47" s="883"/>
      <c r="AU47" s="883"/>
      <c r="AV47" s="883"/>
      <c r="AW47" s="883"/>
      <c r="AX47" s="858" t="s">
        <v>689</v>
      </c>
      <c r="AY47" s="893"/>
      <c r="AZ47" s="893"/>
      <c r="BA47" s="894"/>
    </row>
    <row r="48" spans="1:53" ht="16.5" thickBot="1" x14ac:dyDescent="0.3">
      <c r="A48" s="931"/>
      <c r="B48"/>
      <c r="C48" s="856"/>
      <c r="D48" s="857"/>
      <c r="E48" s="857"/>
      <c r="F48" s="858"/>
      <c r="G48" s="50"/>
      <c r="H48" s="51"/>
      <c r="I48" s="51"/>
      <c r="J48" s="51"/>
      <c r="K48" s="52"/>
      <c r="L48" s="846" t="s">
        <v>8</v>
      </c>
      <c r="M48" s="847"/>
      <c r="N48" s="848"/>
      <c r="O48" s="848"/>
      <c r="P48" s="848"/>
      <c r="Q48" s="849"/>
      <c r="R48" s="928"/>
      <c r="S48" s="928"/>
      <c r="T48" s="928"/>
      <c r="U48" s="928"/>
      <c r="V48" s="928"/>
      <c r="W48" s="895"/>
      <c r="X48" s="896"/>
      <c r="Y48" s="896"/>
      <c r="Z48" s="897"/>
      <c r="AB48" s="931"/>
      <c r="AC48"/>
      <c r="AD48" s="856"/>
      <c r="AE48" s="857"/>
      <c r="AF48" s="857"/>
      <c r="AG48" s="858"/>
      <c r="AH48" s="50"/>
      <c r="AI48" s="51"/>
      <c r="AJ48" s="51"/>
      <c r="AK48" s="51"/>
      <c r="AL48" s="52"/>
      <c r="AM48" s="846" t="s">
        <v>8</v>
      </c>
      <c r="AN48" s="847"/>
      <c r="AO48" s="848"/>
      <c r="AP48" s="848"/>
      <c r="AQ48" s="848"/>
      <c r="AR48" s="849"/>
      <c r="AS48" s="928"/>
      <c r="AT48" s="928"/>
      <c r="AU48" s="928"/>
      <c r="AV48" s="928"/>
      <c r="AW48" s="928"/>
      <c r="AX48" s="895"/>
      <c r="AY48" s="896"/>
      <c r="AZ48" s="896"/>
      <c r="BA48" s="897"/>
    </row>
    <row r="49" spans="1:56" ht="13.5" customHeight="1" thickBot="1" x14ac:dyDescent="0.25">
      <c r="A49" s="901" t="s">
        <v>750</v>
      </c>
      <c r="B49"/>
      <c r="C49" s="861"/>
      <c r="D49" s="862"/>
      <c r="E49" s="863"/>
      <c r="F49" s="820" t="s">
        <v>9</v>
      </c>
      <c r="G49" s="829" t="s">
        <v>132</v>
      </c>
      <c r="H49" s="835"/>
      <c r="I49" s="836"/>
      <c r="J49" s="829" t="s">
        <v>133</v>
      </c>
      <c r="K49" s="835"/>
      <c r="L49" s="836"/>
      <c r="M49" s="829" t="s">
        <v>134</v>
      </c>
      <c r="N49" s="830"/>
      <c r="O49" s="831"/>
      <c r="P49" s="829" t="s">
        <v>135</v>
      </c>
      <c r="Q49" s="830"/>
      <c r="R49" s="831"/>
      <c r="S49" s="829" t="s">
        <v>136</v>
      </c>
      <c r="T49" s="830"/>
      <c r="U49" s="831"/>
      <c r="V49" s="842" t="s">
        <v>81</v>
      </c>
      <c r="W49" s="830"/>
      <c r="X49" s="831"/>
      <c r="Y49" s="53" t="s">
        <v>10</v>
      </c>
      <c r="Z49" s="54" t="s">
        <v>60</v>
      </c>
      <c r="AB49" s="901" t="s">
        <v>750</v>
      </c>
      <c r="AC49"/>
      <c r="AD49" s="861"/>
      <c r="AE49" s="862"/>
      <c r="AF49" s="863"/>
      <c r="AG49" s="820" t="s">
        <v>9</v>
      </c>
      <c r="AH49" s="829" t="s">
        <v>132</v>
      </c>
      <c r="AI49" s="835"/>
      <c r="AJ49" s="836"/>
      <c r="AK49" s="829" t="s">
        <v>133</v>
      </c>
      <c r="AL49" s="835"/>
      <c r="AM49" s="836"/>
      <c r="AN49" s="829" t="s">
        <v>134</v>
      </c>
      <c r="AO49" s="830"/>
      <c r="AP49" s="831"/>
      <c r="AQ49" s="829" t="s">
        <v>135</v>
      </c>
      <c r="AR49" s="830"/>
      <c r="AS49" s="831"/>
      <c r="AT49" s="829" t="s">
        <v>136</v>
      </c>
      <c r="AU49" s="830"/>
      <c r="AV49" s="831"/>
      <c r="AW49" s="842" t="s">
        <v>81</v>
      </c>
      <c r="AX49" s="830"/>
      <c r="AY49" s="831"/>
      <c r="AZ49" s="53" t="s">
        <v>10</v>
      </c>
      <c r="BA49" s="54" t="s">
        <v>60</v>
      </c>
    </row>
    <row r="50" spans="1:56" ht="27" customHeight="1" thickBot="1" x14ac:dyDescent="0.25">
      <c r="A50" s="902"/>
      <c r="B50"/>
      <c r="C50" s="864"/>
      <c r="D50" s="865"/>
      <c r="E50" s="866"/>
      <c r="F50" s="821"/>
      <c r="G50" s="155" t="s">
        <v>493</v>
      </c>
      <c r="H50" s="156" t="s">
        <v>494</v>
      </c>
      <c r="I50" s="157" t="s">
        <v>516</v>
      </c>
      <c r="J50" s="155" t="s">
        <v>493</v>
      </c>
      <c r="K50" s="156" t="s">
        <v>494</v>
      </c>
      <c r="L50" s="157" t="s">
        <v>516</v>
      </c>
      <c r="M50" s="155" t="s">
        <v>493</v>
      </c>
      <c r="N50" s="156" t="s">
        <v>494</v>
      </c>
      <c r="O50" s="157" t="s">
        <v>516</v>
      </c>
      <c r="P50" s="155" t="s">
        <v>493</v>
      </c>
      <c r="Q50" s="156" t="s">
        <v>494</v>
      </c>
      <c r="R50" s="157" t="s">
        <v>516</v>
      </c>
      <c r="S50" s="155" t="s">
        <v>493</v>
      </c>
      <c r="T50" s="156" t="s">
        <v>494</v>
      </c>
      <c r="U50" s="157" t="s">
        <v>516</v>
      </c>
      <c r="V50" s="155" t="s">
        <v>493</v>
      </c>
      <c r="W50" s="156" t="s">
        <v>494</v>
      </c>
      <c r="X50" s="157" t="s">
        <v>516</v>
      </c>
      <c r="Y50" s="881" t="s">
        <v>15</v>
      </c>
      <c r="Z50" s="882"/>
      <c r="AB50" s="902"/>
      <c r="AC50"/>
      <c r="AD50" s="864"/>
      <c r="AE50" s="865"/>
      <c r="AF50" s="866"/>
      <c r="AG50" s="821"/>
      <c r="AH50" s="155" t="s">
        <v>493</v>
      </c>
      <c r="AI50" s="156" t="s">
        <v>494</v>
      </c>
      <c r="AJ50" s="157" t="s">
        <v>516</v>
      </c>
      <c r="AK50" s="155" t="s">
        <v>493</v>
      </c>
      <c r="AL50" s="156" t="s">
        <v>494</v>
      </c>
      <c r="AM50" s="157" t="s">
        <v>516</v>
      </c>
      <c r="AN50" s="155" t="s">
        <v>493</v>
      </c>
      <c r="AO50" s="156" t="s">
        <v>494</v>
      </c>
      <c r="AP50" s="157" t="s">
        <v>516</v>
      </c>
      <c r="AQ50" s="155" t="s">
        <v>493</v>
      </c>
      <c r="AR50" s="156" t="s">
        <v>494</v>
      </c>
      <c r="AS50" s="157" t="s">
        <v>516</v>
      </c>
      <c r="AT50" s="155" t="s">
        <v>493</v>
      </c>
      <c r="AU50" s="156" t="s">
        <v>494</v>
      </c>
      <c r="AV50" s="157" t="s">
        <v>516</v>
      </c>
      <c r="AW50" s="155" t="s">
        <v>493</v>
      </c>
      <c r="AX50" s="156" t="s">
        <v>494</v>
      </c>
      <c r="AY50" s="157" t="s">
        <v>516</v>
      </c>
      <c r="AZ50" s="881" t="s">
        <v>15</v>
      </c>
      <c r="BA50" s="882"/>
    </row>
    <row r="51" spans="1:56" ht="22.5" customHeight="1" x14ac:dyDescent="0.2">
      <c r="A51" s="902"/>
      <c r="B51"/>
      <c r="C51" s="843">
        <v>1</v>
      </c>
      <c r="D51" s="795" t="s">
        <v>64</v>
      </c>
      <c r="E51" s="601" t="s">
        <v>16</v>
      </c>
      <c r="F51" s="55" t="s">
        <v>448</v>
      </c>
      <c r="G51" s="98" t="str">
        <f>TEXT((TIME(0,LEFT('Erwachsene-DOSB 2020'!E7,FIND(":",'Erwachsene-DOSB 2020'!E7)-1),RIGHT('Erwachsene-DOSB 2020'!E7,2)))*$BB$51,"[mm]:ss")</f>
        <v>20:50</v>
      </c>
      <c r="H51" s="99" t="str">
        <f>TEXT((TIME(0,LEFT('Erwachsene-DOSB 2020'!F7,FIND(":",'Erwachsene-DOSB 2020'!F7)-1),RIGHT('Erwachsene-DOSB 2020'!F7,2)))*$BB$51,"[mm]:ss")</f>
        <v>18:50</v>
      </c>
      <c r="I51" s="100" t="str">
        <f>TEXT((TIME(0,LEFT('Erwachsene-DOSB 2020'!G7,FIND(":",'Erwachsene-DOSB 2020'!G7)-1),RIGHT('Erwachsene-DOSB 2020'!G7,2)))*$BB$51,"[mm]:ss")</f>
        <v>16:50</v>
      </c>
      <c r="J51" s="108" t="str">
        <f>TEXT((TIME(0,LEFT('Erwachsene-DOSB 2020'!H7,FIND(":",'Erwachsene-DOSB 2020'!H7)-1),RIGHT('Erwachsene-DOSB 2020'!H7,2)))*$BB$51,"[mm]:ss")</f>
        <v>20:20</v>
      </c>
      <c r="K51" s="99" t="str">
        <f>TEXT((TIME(0,LEFT('Erwachsene-DOSB 2020'!I7,FIND(":",'Erwachsene-DOSB 2020'!I7)-1),RIGHT('Erwachsene-DOSB 2020'!I7,2)))*$BB$51,"[mm]:ss")</f>
        <v>18:20</v>
      </c>
      <c r="L51" s="100" t="str">
        <f>TEXT((TIME(0,LEFT('Erwachsene-DOSB 2020'!J7,FIND(":",'Erwachsene-DOSB 2020'!J7)-1),RIGHT('Erwachsene-DOSB 2020'!J7,2)))*$BB$51,"[mm]:ss")</f>
        <v>16:20</v>
      </c>
      <c r="M51" s="108" t="str">
        <f>TEXT((TIME(0,LEFT('Erwachsene-DOSB 2020'!K7,FIND(":",'Erwachsene-DOSB 2020'!K7)-1),RIGHT('Erwachsene-DOSB 2020'!K7,2)))*$BB$51,"[mm]:ss")</f>
        <v>20:40</v>
      </c>
      <c r="N51" s="99" t="str">
        <f>TEXT((TIME(0,LEFT('Erwachsene-DOSB 2020'!L7,FIND(":",'Erwachsene-DOSB 2020'!L7)-1),RIGHT('Erwachsene-DOSB 2020'!L7,2)))*$BB$51,"[mm]:ss")</f>
        <v>18:40</v>
      </c>
      <c r="O51" s="100" t="str">
        <f>TEXT((TIME(0,LEFT('Erwachsene-DOSB 2020'!M7,FIND(":",'Erwachsene-DOSB 2020'!M7)-1),RIGHT('Erwachsene-DOSB 2020'!M7,2)))*$BB$51,"[mm]:ss")</f>
        <v>16:40</v>
      </c>
      <c r="P51" s="108" t="str">
        <f>TEXT((TIME(0,LEFT('Erwachsene-DOSB 2020'!N7,FIND(":",'Erwachsene-DOSB 2020'!N7)-1),RIGHT('Erwachsene-DOSB 2020'!N7,2)))*$BB$51,"[mm]:ss")</f>
        <v>21:30</v>
      </c>
      <c r="Q51" s="99" t="str">
        <f>TEXT((TIME(0,LEFT('Erwachsene-DOSB 2020'!O7,FIND(":",'Erwachsene-DOSB 2020'!O7)-1),RIGHT('Erwachsene-DOSB 2020'!O7,2)))*$BB$51,"[mm]:ss")</f>
        <v>19:30</v>
      </c>
      <c r="R51" s="100" t="str">
        <f>TEXT((TIME(0,LEFT('Erwachsene-DOSB 2020'!P7,FIND(":",'Erwachsene-DOSB 2020'!P7)-1),RIGHT('Erwachsene-DOSB 2020'!P7,2)))*$BB$51,"[mm]:ss")</f>
        <v>17:30</v>
      </c>
      <c r="S51" s="108" t="str">
        <f>TEXT((TIME(0,LEFT('Erwachsene-DOSB 2020'!Q7,FIND(":",'Erwachsene-DOSB 2020'!Q7)-1),RIGHT('Erwachsene-DOSB 2020'!Q7,2)))*$BB$51,"[mm]:ss")</f>
        <v>22:00</v>
      </c>
      <c r="T51" s="99" t="str">
        <f>TEXT((TIME(0,LEFT('Erwachsene-DOSB 2020'!R7,FIND(":",'Erwachsene-DOSB 2020'!R7)-1),RIGHT('Erwachsene-DOSB 2020'!R7,2)))*$BB$51,"[mm]:ss")</f>
        <v>20:00</v>
      </c>
      <c r="U51" s="100" t="str">
        <f>TEXT((TIME(0,LEFT('Erwachsene-DOSB 2020'!S7,FIND(":",'Erwachsene-DOSB 2020'!S7)-1),RIGHT('Erwachsene-DOSB 2020'!S7,2)))*$BB$51,"[mm]:ss")</f>
        <v>18:00</v>
      </c>
      <c r="V51" s="108" t="str">
        <f>TEXT((TIME(0,LEFT('Erwachsene-DOSB 2020'!T7,FIND(":",'Erwachsene-DOSB 2020'!T7)-1),RIGHT('Erwachsene-DOSB 2020'!T7,2)))*$BB$51,"[mm]:ss")</f>
        <v>22:50</v>
      </c>
      <c r="W51" s="99" t="str">
        <f>TEXT((TIME(0,LEFT('Erwachsene-DOSB 2020'!U7,FIND(":",'Erwachsene-DOSB 2020'!U7)-1),RIGHT('Erwachsene-DOSB 2020'!U7,2)))*$BB$51,"[mm]:ss")</f>
        <v>20:40</v>
      </c>
      <c r="X51" s="100" t="str">
        <f>TEXT((TIME(0,LEFT('Erwachsene-DOSB 2020'!V7,FIND(":",'Erwachsene-DOSB 2020'!V7)-1),RIGHT('Erwachsene-DOSB 2020'!V7,2)))*$BB$51,"[mm]:ss")</f>
        <v>18:30</v>
      </c>
      <c r="Y51" s="180"/>
      <c r="Z51" s="181"/>
      <c r="AB51" s="902"/>
      <c r="AC51"/>
      <c r="AD51" s="843">
        <v>1</v>
      </c>
      <c r="AE51" s="795" t="s">
        <v>64</v>
      </c>
      <c r="AF51" s="601" t="s">
        <v>16</v>
      </c>
      <c r="AG51" s="55" t="s">
        <v>448</v>
      </c>
      <c r="AH51" s="98" t="str">
        <f>TEXT((TIME(0,LEFT('Erwachsene-DOSB 2020'!E39,FIND(":",'Erwachsene-DOSB 2020'!E39)-1),RIGHT('Erwachsene-DOSB 2020'!E39,2)))*$BB$51,"[mm]:ss")</f>
        <v>17:50</v>
      </c>
      <c r="AI51" s="99" t="str">
        <f>TEXT((TIME(0,LEFT('Erwachsene-DOSB 2020'!F39,FIND(":",'Erwachsene-DOSB 2020'!F39)-1),RIGHT('Erwachsene-DOSB 2020'!F39,2)))*$BB$51,"[mm]:ss")</f>
        <v>15:50</v>
      </c>
      <c r="AJ51" s="100" t="str">
        <f>TEXT((TIME(0,LEFT('Erwachsene-DOSB 2020'!G39,FIND(":",'Erwachsene-DOSB 2020'!G39)-1),RIGHT('Erwachsene-DOSB 2020'!G39,2)))*$BB$51,"[mm]:ss")</f>
        <v>13:50</v>
      </c>
      <c r="AK51" s="108" t="str">
        <f>TEXT((TIME(0,LEFT('Erwachsene-DOSB 2020'!H39,FIND(":",'Erwachsene-DOSB 2020'!H39)-1),RIGHT('Erwachsene-DOSB 2020'!H39,2)))*$BB$51,"[mm]:ss")</f>
        <v>17:20</v>
      </c>
      <c r="AL51" s="99" t="str">
        <f>TEXT((TIME(0,LEFT('Erwachsene-DOSB 2020'!I39,FIND(":",'Erwachsene-DOSB 2020'!I39)-1),RIGHT('Erwachsene-DOSB 2020'!I39,2)))*$BB$51,"[mm]:ss")</f>
        <v>15:20</v>
      </c>
      <c r="AM51" s="100" t="str">
        <f>TEXT((TIME(0,LEFT('Erwachsene-DOSB 2020'!J39,FIND(":",'Erwachsene-DOSB 2020'!J39)-1),RIGHT('Erwachsene-DOSB 2020'!J39,2)))*$BB$51,"[mm]:ss")</f>
        <v>13:20</v>
      </c>
      <c r="AN51" s="108" t="str">
        <f>TEXT((TIME(0,LEFT('Erwachsene-DOSB 2020'!K39,FIND(":",'Erwachsene-DOSB 2020'!K39)-1),RIGHT('Erwachsene-DOSB 2020'!K39,2)))*$BB$51,"[mm]:ss")</f>
        <v>17:40</v>
      </c>
      <c r="AO51" s="99" t="str">
        <f>TEXT((TIME(0,LEFT('Erwachsene-DOSB 2020'!L39,FIND(":",'Erwachsene-DOSB 2020'!L39)-1),RIGHT('Erwachsene-DOSB 2020'!L39,2)))*$BB$51,"[mm]:ss")</f>
        <v>15:40</v>
      </c>
      <c r="AP51" s="100" t="str">
        <f>TEXT((TIME(0,LEFT('Erwachsene-DOSB 2020'!M39,FIND(":",'Erwachsene-DOSB 2020'!M39)-1),RIGHT('Erwachsene-DOSB 2020'!M39,2)))*$BB$51,"[mm]:ss")</f>
        <v>13:40</v>
      </c>
      <c r="AQ51" s="108" t="str">
        <f>TEXT((TIME(0,LEFT('Erwachsene-DOSB 2020'!N39,FIND(":",'Erwachsene-DOSB 2020'!N39)-1),RIGHT('Erwachsene-DOSB 2020'!N39,2)))*$BB$51,"[mm]:ss")</f>
        <v>18:30</v>
      </c>
      <c r="AR51" s="99" t="str">
        <f>TEXT((TIME(0,LEFT('Erwachsene-DOSB 2020'!O39,FIND(":",'Erwachsene-DOSB 2020'!O39)-1),RIGHT('Erwachsene-DOSB 2020'!O39,2)))*$BB$51,"[mm]:ss")</f>
        <v>16:30</v>
      </c>
      <c r="AS51" s="100" t="str">
        <f>TEXT((TIME(0,LEFT('Erwachsene-DOSB 2020'!P39,FIND(":",'Erwachsene-DOSB 2020'!P39)-1),RIGHT('Erwachsene-DOSB 2020'!P39,2)))*$BB$51,"[mm]:ss")</f>
        <v>14:30</v>
      </c>
      <c r="AT51" s="108" t="str">
        <f>TEXT((TIME(0,LEFT('Erwachsene-DOSB 2020'!Q39,FIND(":",'Erwachsene-DOSB 2020'!Q39)-1),RIGHT('Erwachsene-DOSB 2020'!Q39,2)))*$BB$51,"[mm]:ss")</f>
        <v>19:50</v>
      </c>
      <c r="AU51" s="99" t="str">
        <f>TEXT((TIME(0,LEFT('Erwachsene-DOSB 2020'!R39,FIND(":",'Erwachsene-DOSB 2020'!R39)-1),RIGHT('Erwachsene-DOSB 2020'!R39,2)))*$BB$51,"[mm]:ss")</f>
        <v>17:20</v>
      </c>
      <c r="AV51" s="100" t="str">
        <f>TEXT((TIME(0,LEFT('Erwachsene-DOSB 2020'!S39,FIND(":",'Erwachsene-DOSB 2020'!S39)-1),RIGHT('Erwachsene-DOSB 2020'!S39,2)))*$BB$51,"[mm]:ss")</f>
        <v>15:00</v>
      </c>
      <c r="AW51" s="108" t="str">
        <f>TEXT((TIME(0,LEFT('Erwachsene-DOSB 2020'!T39,FIND(":",'Erwachsene-DOSB 2020'!T39)-1),RIGHT('Erwachsene-DOSB 2020'!T39,2)))*$BB$51,"[mm]:ss")</f>
        <v>21:00</v>
      </c>
      <c r="AX51" s="99" t="str">
        <f>TEXT((TIME(0,LEFT('Erwachsene-DOSB 2020'!U39,FIND(":",'Erwachsene-DOSB 2020'!U39)-1),RIGHT('Erwachsene-DOSB 2020'!U39,2)))*$BB$51,"[mm]:ss")</f>
        <v>18:30</v>
      </c>
      <c r="AY51" s="100" t="str">
        <f>TEXT((TIME(0,LEFT('Erwachsene-DOSB 2020'!V39,FIND(":",'Erwachsene-DOSB 2020'!V39)-1),RIGHT('Erwachsene-DOSB 2020'!V39,2)))*$BB$51,"[mm]:ss")</f>
        <v>15:50</v>
      </c>
      <c r="AZ51" s="180"/>
      <c r="BA51" s="181"/>
      <c r="BB51" s="143">
        <v>1</v>
      </c>
      <c r="BC51" s="5" t="s">
        <v>31</v>
      </c>
    </row>
    <row r="52" spans="1:56" s="158" customFormat="1" ht="22.5" customHeight="1" x14ac:dyDescent="0.2">
      <c r="A52" s="902"/>
      <c r="C52" s="844"/>
      <c r="D52" s="796"/>
      <c r="E52" s="798" t="s">
        <v>17</v>
      </c>
      <c r="F52" s="793" t="s">
        <v>155</v>
      </c>
      <c r="G52" s="832" t="s">
        <v>174</v>
      </c>
      <c r="H52" s="833"/>
      <c r="I52" s="833"/>
      <c r="J52" s="833"/>
      <c r="K52" s="833"/>
      <c r="L52" s="833"/>
      <c r="M52" s="833"/>
      <c r="N52" s="833"/>
      <c r="O52" s="833"/>
      <c r="P52" s="833"/>
      <c r="Q52" s="833"/>
      <c r="R52" s="833"/>
      <c r="S52" s="833"/>
      <c r="T52" s="833"/>
      <c r="U52" s="833"/>
      <c r="V52" s="833"/>
      <c r="W52" s="833"/>
      <c r="X52" s="834"/>
      <c r="Y52" s="184"/>
      <c r="Z52" s="185"/>
      <c r="AB52" s="902"/>
      <c r="AD52" s="844"/>
      <c r="AE52" s="796"/>
      <c r="AF52" s="798" t="s">
        <v>17</v>
      </c>
      <c r="AG52" s="793" t="s">
        <v>155</v>
      </c>
      <c r="AH52" s="832" t="s">
        <v>174</v>
      </c>
      <c r="AI52" s="833"/>
      <c r="AJ52" s="833"/>
      <c r="AK52" s="833"/>
      <c r="AL52" s="833"/>
      <c r="AM52" s="833"/>
      <c r="AN52" s="833"/>
      <c r="AO52" s="833"/>
      <c r="AP52" s="833"/>
      <c r="AQ52" s="833"/>
      <c r="AR52" s="833"/>
      <c r="AS52" s="833"/>
      <c r="AT52" s="833"/>
      <c r="AU52" s="833"/>
      <c r="AV52" s="833"/>
      <c r="AW52" s="833"/>
      <c r="AX52" s="833"/>
      <c r="AY52" s="834"/>
      <c r="AZ52" s="184"/>
      <c r="BA52" s="185"/>
      <c r="BB52" s="153"/>
      <c r="BC52" s="5"/>
    </row>
    <row r="53" spans="1:56" s="158" customFormat="1" ht="22.5" customHeight="1" x14ac:dyDescent="0.2">
      <c r="A53" s="902"/>
      <c r="C53" s="844"/>
      <c r="D53" s="796"/>
      <c r="E53" s="792"/>
      <c r="F53" s="794"/>
      <c r="G53" s="101" t="str">
        <f>TEXT((TIME(0,LEFT('Erwachsene-DOSB 2020'!E10,FIND(":",'Erwachsene-DOSB 2020'!E10)-1),RIGHT('Erwachsene-DOSB 2020'!E10,2)))*$BB$53,"[mm]:ss")</f>
        <v>14:24</v>
      </c>
      <c r="H53" s="102" t="str">
        <f>TEXT((TIME(0,LEFT('Erwachsene-DOSB 2020'!F10,FIND(":",'Erwachsene-DOSB 2020'!F10)-1),RIGHT('Erwachsene-DOSB 2020'!F10,2)))*$BB$53,"[mm]:ss")</f>
        <v>12:42</v>
      </c>
      <c r="I53" s="103" t="str">
        <f>TEXT((TIME(0,LEFT('Erwachsene-DOSB 2020'!G10,FIND(":",'Erwachsene-DOSB 2020'!G10)-1),RIGHT('Erwachsene-DOSB 2020'!G10,2)))*$BB$53,"[mm]:ss")</f>
        <v>11:03</v>
      </c>
      <c r="J53" s="109" t="str">
        <f>TEXT((TIME(0,LEFT('Erwachsene-DOSB 2020'!H10,FIND(":",'Erwachsene-DOSB 2020'!H10)-1),RIGHT('Erwachsene-DOSB 2020'!H10,2)))*$BB$53,"[mm]:ss")</f>
        <v>14:09</v>
      </c>
      <c r="K53" s="102" t="str">
        <f>TEXT((TIME(0,LEFT('Erwachsene-DOSB 2020'!I10,FIND(":",'Erwachsene-DOSB 2020'!I10)-1),RIGHT('Erwachsene-DOSB 2020'!I10,2)))*$BB$53,"[mm]:ss")</f>
        <v>12:30</v>
      </c>
      <c r="L53" s="103" t="str">
        <f>TEXT((TIME(0,LEFT('Erwachsene-DOSB 2020'!J10,FIND(":",'Erwachsene-DOSB 2020'!J10)-1),RIGHT('Erwachsene-DOSB 2020'!J10,2)))*$BB$53,"[mm]:ss")</f>
        <v>10:48</v>
      </c>
      <c r="M53" s="109" t="str">
        <f>TEXT((TIME(0,LEFT('Erwachsene-DOSB 2020'!K10,FIND(":",'Erwachsene-DOSB 2020'!K10)-1),RIGHT('Erwachsene-DOSB 2020'!K10,2)))*$BB$53,"[mm]:ss")</f>
        <v>15:18</v>
      </c>
      <c r="N53" s="102" t="str">
        <f>TEXT((TIME(0,LEFT('Erwachsene-DOSB 2020'!L10,FIND(":",'Erwachsene-DOSB 2020'!L10)-1),RIGHT('Erwachsene-DOSB 2020'!L10,2)))*$BB$53,"[mm]:ss")</f>
        <v>12:39</v>
      </c>
      <c r="O53" s="103" t="str">
        <f>TEXT((TIME(0,LEFT('Erwachsene-DOSB 2020'!M10,FIND(":",'Erwachsene-DOSB 2020'!M10)-1),RIGHT('Erwachsene-DOSB 2020'!M10,2)))*$BB$53,"[mm]:ss")</f>
        <v>11:12</v>
      </c>
      <c r="P53" s="109" t="str">
        <f>TEXT((TIME(0,LEFT('Erwachsene-DOSB 2020'!N10,FIND(":",'Erwachsene-DOSB 2020'!N10)-1),RIGHT('Erwachsene-DOSB 2020'!N10,2)))*$BB$53,"[mm]:ss")</f>
        <v>17:18</v>
      </c>
      <c r="Q53" s="102" t="str">
        <f>TEXT((TIME(0,LEFT('Erwachsene-DOSB 2020'!O10,FIND(":",'Erwachsene-DOSB 2020'!O10)-1),RIGHT('Erwachsene-DOSB 2020'!O10,2)))*$BB$53,"[mm]:ss")</f>
        <v>14:12</v>
      </c>
      <c r="R53" s="103" t="str">
        <f>TEXT((TIME(0,LEFT('Erwachsene-DOSB 2020'!P10,FIND(":",'Erwachsene-DOSB 2020'!P10)-1),RIGHT('Erwachsene-DOSB 2020'!P10,2)))*$BB$53,"[mm]:ss")</f>
        <v>11:42</v>
      </c>
      <c r="S53" s="109" t="str">
        <f>TEXT((TIME(0,LEFT('Erwachsene-DOSB 2020'!Q10,FIND(":",'Erwachsene-DOSB 2020'!Q10)-1),RIGHT('Erwachsene-DOSB 2020'!Q10,2)))*$BB$53,"[mm]:ss")</f>
        <v>19:12</v>
      </c>
      <c r="T53" s="102" t="str">
        <f>TEXT((TIME(0,LEFT('Erwachsene-DOSB 2020'!R10,FIND(":",'Erwachsene-DOSB 2020'!R10)-1),RIGHT('Erwachsene-DOSB 2020'!R10,2)))*$BB$53,"[mm]:ss")</f>
        <v>15:21</v>
      </c>
      <c r="U53" s="103" t="str">
        <f>TEXT((TIME(0,LEFT('Erwachsene-DOSB 2020'!S10,FIND(":",'Erwachsene-DOSB 2020'!S10)-1),RIGHT('Erwachsene-DOSB 2020'!S10,2)))*$BB$53,"[mm]:ss")</f>
        <v>12:12</v>
      </c>
      <c r="V53" s="109" t="str">
        <f>TEXT((TIME(0,LEFT('Erwachsene-DOSB 2020'!T10,FIND(":",'Erwachsene-DOSB 2020'!T10)-1),RIGHT('Erwachsene-DOSB 2020'!T10,2)))*$BB$53,"[mm]:ss")</f>
        <v>20:24</v>
      </c>
      <c r="W53" s="102" t="str">
        <f>TEXT((TIME(0,LEFT('Erwachsene-DOSB 2020'!U10,FIND(":",'Erwachsene-DOSB 2020'!U10)-1),RIGHT('Erwachsene-DOSB 2020'!U10,2)))*$BB$53,"[mm]:ss")</f>
        <v>16:36</v>
      </c>
      <c r="X53" s="103" t="str">
        <f>TEXT((TIME(0,LEFT('Erwachsene-DOSB 2020'!V10,FIND(":",'Erwachsene-DOSB 2020'!V10)-1),RIGHT('Erwachsene-DOSB 2020'!V10,2)))*$BB$53,"[mm]:ss")</f>
        <v>12:48</v>
      </c>
      <c r="Y53" s="184"/>
      <c r="Z53" s="185"/>
      <c r="AB53" s="902"/>
      <c r="AD53" s="844"/>
      <c r="AE53" s="796"/>
      <c r="AF53" s="792"/>
      <c r="AG53" s="794"/>
      <c r="AH53" s="101" t="str">
        <f>TEXT((TIME(0,LEFT('Erwachsene-DOSB 2020'!E42,FIND(":",'Erwachsene-DOSB 2020'!E42)-1),RIGHT('Erwachsene-DOSB 2020'!E42,2)))*$BB$53,"[mm]:ss")</f>
        <v>13:33</v>
      </c>
      <c r="AI53" s="102" t="str">
        <f>TEXT((TIME(0,LEFT('Erwachsene-DOSB 2020'!F42,FIND(":",'Erwachsene-DOSB 2020'!F42)-1),RIGHT('Erwachsene-DOSB 2020'!F42,2)))*$BB$53,"[mm]:ss")</f>
        <v>11:54</v>
      </c>
      <c r="AJ53" s="103" t="str">
        <f>TEXT((TIME(0,LEFT('Erwachsene-DOSB 2020'!G42,FIND(":",'Erwachsene-DOSB 2020'!G42)-1),RIGHT('Erwachsene-DOSB 2020'!G42,2)))*$BB$53,"[mm]:ss")</f>
        <v>10:12</v>
      </c>
      <c r="AK53" s="109" t="str">
        <f>TEXT((TIME(0,LEFT('Erwachsene-DOSB 2020'!H42,FIND(":",'Erwachsene-DOSB 2020'!H42)-1),RIGHT('Erwachsene-DOSB 2020'!H42,2)))*$BB$53,"[mm]:ss")</f>
        <v>13:18</v>
      </c>
      <c r="AL53" s="102" t="str">
        <f>TEXT((TIME(0,LEFT('Erwachsene-DOSB 2020'!I42,FIND(":",'Erwachsene-DOSB 2020'!I42)-1),RIGHT('Erwachsene-DOSB 2020'!I42,2)))*$BB$53,"[mm]:ss")</f>
        <v>11:42</v>
      </c>
      <c r="AM53" s="103" t="str">
        <f>TEXT((TIME(0,LEFT('Erwachsene-DOSB 2020'!J42,FIND(":",'Erwachsene-DOSB 2020'!J42)-1),RIGHT('Erwachsene-DOSB 2020'!J42,2)))*$BB$53,"[mm]:ss")</f>
        <v>09:51</v>
      </c>
      <c r="AN53" s="109" t="str">
        <f>TEXT((TIME(0,LEFT('Erwachsene-DOSB 2020'!K42,FIND(":",'Erwachsene-DOSB 2020'!K42)-1),RIGHT('Erwachsene-DOSB 2020'!K42,2)))*$BB$53,"[mm]:ss")</f>
        <v>13:54</v>
      </c>
      <c r="AO53" s="102" t="str">
        <f>TEXT((TIME(0,LEFT('Erwachsene-DOSB 2020'!L42,FIND(":",'Erwachsene-DOSB 2020'!L42)-1),RIGHT('Erwachsene-DOSB 2020'!L42,2)))*$BB$53,"[mm]:ss")</f>
        <v>12:00</v>
      </c>
      <c r="AP53" s="103" t="str">
        <f>TEXT((TIME(0,LEFT('Erwachsene-DOSB 2020'!M42,FIND(":",'Erwachsene-DOSB 2020'!M42)-1),RIGHT('Erwachsene-DOSB 2020'!M42,2)))*$BB$53,"[mm]:ss")</f>
        <v>10:12</v>
      </c>
      <c r="AQ53" s="109" t="str">
        <f>TEXT((TIME(0,LEFT('Erwachsene-DOSB 2020'!N42,FIND(":",'Erwachsene-DOSB 2020'!N42)-1),RIGHT('Erwachsene-DOSB 2020'!N42,2)))*$BB$53,"[mm]:ss")</f>
        <v>15:27</v>
      </c>
      <c r="AR53" s="102" t="str">
        <f>TEXT((TIME(0,LEFT('Erwachsene-DOSB 2020'!O42,FIND(":",'Erwachsene-DOSB 2020'!O42)-1),RIGHT('Erwachsene-DOSB 2020'!O42,2)))*$BB$53,"[mm]:ss")</f>
        <v>12:54</v>
      </c>
      <c r="AS53" s="103" t="str">
        <f>TEXT((TIME(0,LEFT('Erwachsene-DOSB 2020'!P42,FIND(":",'Erwachsene-DOSB 2020'!P42)-1),RIGHT('Erwachsene-DOSB 2020'!P42,2)))*$BB$53,"[mm]:ss")</f>
        <v>10:48</v>
      </c>
      <c r="AT53" s="109" t="str">
        <f>TEXT((TIME(0,LEFT('Erwachsene-DOSB 2020'!Q42,FIND(":",'Erwachsene-DOSB 2020'!Q42)-1),RIGHT('Erwachsene-DOSB 2020'!Q42,2)))*$BB$53,"[mm]:ss")</f>
        <v>17:18</v>
      </c>
      <c r="AU53" s="102" t="str">
        <f>TEXT((TIME(0,LEFT('Erwachsene-DOSB 2020'!R42,FIND(":",'Erwachsene-DOSB 2020'!R42)-1),RIGHT('Erwachsene-DOSB 2020'!R42,2)))*$BB$53,"[mm]:ss")</f>
        <v>14:24</v>
      </c>
      <c r="AV53" s="103" t="str">
        <f>TEXT((TIME(0,LEFT('Erwachsene-DOSB 2020'!S42,FIND(":",'Erwachsene-DOSB 2020'!S42)-1),RIGHT('Erwachsene-DOSB 2020'!S42,2)))*$BB$53,"[mm]:ss")</f>
        <v>11:33</v>
      </c>
      <c r="AW53" s="109" t="str">
        <f>TEXT((TIME(0,LEFT('Erwachsene-DOSB 2020'!T42,FIND(":",'Erwachsene-DOSB 2020'!T42)-1),RIGHT('Erwachsene-DOSB 2020'!T42,2)))*$BB$53,"[mm]:ss")</f>
        <v>19:27</v>
      </c>
      <c r="AX53" s="102" t="str">
        <f>TEXT((TIME(0,LEFT('Erwachsene-DOSB 2020'!U42,FIND(":",'Erwachsene-DOSB 2020'!U42)-1),RIGHT('Erwachsene-DOSB 2020'!U42,2)))*$BB$53,"[mm]:ss")</f>
        <v>15:51</v>
      </c>
      <c r="AY53" s="103" t="str">
        <f>TEXT((TIME(0,LEFT('Erwachsene-DOSB 2020'!V42,FIND(":",'Erwachsene-DOSB 2020'!V42)-1),RIGHT('Erwachsene-DOSB 2020'!V42,2)))*$BB$53,"[mm]:ss")</f>
        <v>12:15</v>
      </c>
      <c r="AZ53" s="184"/>
      <c r="BA53" s="185"/>
      <c r="BB53" s="153">
        <v>0.6</v>
      </c>
      <c r="BC53" s="5" t="s">
        <v>155</v>
      </c>
    </row>
    <row r="54" spans="1:56" s="158" customFormat="1" ht="22.5" customHeight="1" x14ac:dyDescent="0.2">
      <c r="A54" s="902"/>
      <c r="C54" s="844"/>
      <c r="D54" s="796"/>
      <c r="E54" s="106" t="s">
        <v>21</v>
      </c>
      <c r="F54" s="58" t="s">
        <v>696</v>
      </c>
      <c r="G54" s="101" t="str">
        <f>TEXT((TIME(0,LEFT('Erwachsene-DOSB 2020'!E12,FIND(":",'Erwachsene-DOSB 2020'!E12)-1),RIGHT('Erwachsene-DOSB 2020'!E12,2)))*$BB$54,"[mm]:ss")</f>
        <v>103:30</v>
      </c>
      <c r="H54" s="102" t="str">
        <f>TEXT((TIME(0,LEFT('Erwachsene-DOSB 2020'!F12,FIND(":",'Erwachsene-DOSB 2020'!F12)-1),RIGHT('Erwachsene-DOSB 2020'!F12,2)))*$BB$54,"[mm]:ss")</f>
        <v>93:36</v>
      </c>
      <c r="I54" s="103" t="str">
        <f>TEXT((TIME(0,LEFT('Erwachsene-DOSB 2020'!G12,FIND(":",'Erwachsene-DOSB 2020'!G12)-1),RIGHT('Erwachsene-DOSB 2020'!G12,2)))*$BB$54,"[mm]:ss")</f>
        <v>83:42</v>
      </c>
      <c r="J54" s="109" t="str">
        <f>TEXT((TIME(0,LEFT('Erwachsene-DOSB 2020'!H12,FIND(":",'Erwachsene-DOSB 2020'!H12)-1),RIGHT('Erwachsene-DOSB 2020'!H12,2)))*$BB$54,"[mm]:ss")</f>
        <v>102:36</v>
      </c>
      <c r="K54" s="102" t="str">
        <f>TEXT((TIME(0,LEFT('Erwachsene-DOSB 2020'!I12,FIND(":",'Erwachsene-DOSB 2020'!I12)-1),RIGHT('Erwachsene-DOSB 2020'!I12,2)))*$BB$54,"[mm]:ss")</f>
        <v>92:42</v>
      </c>
      <c r="L54" s="103" t="str">
        <f>TEXT((TIME(0,LEFT('Erwachsene-DOSB 2020'!J12,FIND(":",'Erwachsene-DOSB 2020'!J12)-1),RIGHT('Erwachsene-DOSB 2020'!J12,2)))*$BB$54,"[mm]:ss")</f>
        <v>81:54</v>
      </c>
      <c r="M54" s="109" t="str">
        <f>TEXT((TIME(0,LEFT('Erwachsene-DOSB 2020'!K12,FIND(":",'Erwachsene-DOSB 2020'!K12)-1),RIGHT('Erwachsene-DOSB 2020'!K12,2)))*$BB$54,"[mm]:ss")</f>
        <v>100:48</v>
      </c>
      <c r="N54" s="102" t="str">
        <f>TEXT((TIME(0,LEFT('Erwachsene-DOSB 2020'!L12,FIND(":",'Erwachsene-DOSB 2020'!L12)-1),RIGHT('Erwachsene-DOSB 2020'!L12,2)))*$BB$54,"[mm]:ss")</f>
        <v>90:54</v>
      </c>
      <c r="O54" s="103" t="str">
        <f>TEXT((TIME(0,LEFT('Erwachsene-DOSB 2020'!M12,FIND(":",'Erwachsene-DOSB 2020'!M12)-1),RIGHT('Erwachsene-DOSB 2020'!M12,2)))*$BB$54,"[mm]:ss")</f>
        <v>81:00</v>
      </c>
      <c r="P54" s="109" t="str">
        <f>TEXT((TIME(0,LEFT('Erwachsene-DOSB 2020'!N12,FIND(":",'Erwachsene-DOSB 2020'!N12)-1),RIGHT('Erwachsene-DOSB 2020'!N12,2)))*$BB$54,"[mm]:ss")</f>
        <v>102:36</v>
      </c>
      <c r="Q54" s="102" t="str">
        <f>TEXT((TIME(0,LEFT('Erwachsene-DOSB 2020'!O12,FIND(":",'Erwachsene-DOSB 2020'!O12)-1),RIGHT('Erwachsene-DOSB 2020'!O12,2)))*$BB$54,"[mm]:ss")</f>
        <v>92:42</v>
      </c>
      <c r="R54" s="103" t="str">
        <f>TEXT((TIME(0,LEFT('Erwachsene-DOSB 2020'!P12,FIND(":",'Erwachsene-DOSB 2020'!P12)-1),RIGHT('Erwachsene-DOSB 2020'!P12,2)))*$BB$54,"[mm]:ss")</f>
        <v>81:54</v>
      </c>
      <c r="S54" s="109" t="str">
        <f>TEXT((TIME(0,LEFT('Erwachsene-DOSB 2020'!Q12,FIND(":",'Erwachsene-DOSB 2020'!Q12)-1),RIGHT('Erwachsene-DOSB 2020'!Q12,2)))*$BB$54,"[mm]:ss")</f>
        <v>108:00</v>
      </c>
      <c r="T54" s="102" t="str">
        <f>TEXT((TIME(0,LEFT('Erwachsene-DOSB 2020'!R12,FIND(":",'Erwachsene-DOSB 2020'!R12)-1),RIGHT('Erwachsene-DOSB 2020'!R12,2)))*$BB$54,"[mm]:ss")</f>
        <v>95:24</v>
      </c>
      <c r="U54" s="103" t="str">
        <f>TEXT((TIME(0,LEFT('Erwachsene-DOSB 2020'!S12,FIND(":",'Erwachsene-DOSB 2020'!S12)-1),RIGHT('Erwachsene-DOSB 2020'!S12,2)))*$BB$54,"[mm]:ss")</f>
        <v>84:36</v>
      </c>
      <c r="V54" s="109" t="str">
        <f>TEXT((TIME(0,LEFT('Erwachsene-DOSB 2020'!T12,FIND(":",'Erwachsene-DOSB 2020'!T12)-1),RIGHT('Erwachsene-DOSB 2020'!T12,2)))*$BB$54,"[mm]:ss")</f>
        <v>115:12</v>
      </c>
      <c r="W54" s="102" t="str">
        <f>TEXT((TIME(0,LEFT('Erwachsene-DOSB 2020'!U12,FIND(":",'Erwachsene-DOSB 2020'!U12)-1),RIGHT('Erwachsene-DOSB 2020'!U12,2)))*$BB$54,"[mm]:ss")</f>
        <v>99:54</v>
      </c>
      <c r="X54" s="103" t="str">
        <f>TEXT((TIME(0,LEFT('Erwachsene-DOSB 2020'!V12,FIND(":",'Erwachsene-DOSB 2020'!V12)-1),RIGHT('Erwachsene-DOSB 2020'!V12,2)))*$BB$54,"[mm]:ss")</f>
        <v>89:06</v>
      </c>
      <c r="Y54" s="182"/>
      <c r="Z54" s="215"/>
      <c r="AB54" s="902"/>
      <c r="AD54" s="844"/>
      <c r="AE54" s="796"/>
      <c r="AF54" s="106" t="s">
        <v>21</v>
      </c>
      <c r="AG54" s="58" t="s">
        <v>696</v>
      </c>
      <c r="AH54" s="101" t="str">
        <f>TEXT((TIME(0,LEFT('Erwachsene-DOSB 2020'!E45,FIND(":",'Erwachsene-DOSB 2020'!E45)-1),RIGHT('Erwachsene-DOSB 2020'!E45,2)))*$BB$54,"[mm]:ss")</f>
        <v>84:36</v>
      </c>
      <c r="AI54" s="102" t="str">
        <f>TEXT((TIME(0,LEFT('Erwachsene-DOSB 2020'!F45,FIND(":",'Erwachsene-DOSB 2020'!F45)-1),RIGHT('Erwachsene-DOSB 2020'!F45,2)))*$BB$54,"[mm]:ss")</f>
        <v>76:30</v>
      </c>
      <c r="AJ54" s="103" t="str">
        <f>TEXT((TIME(0,LEFT('Erwachsene-DOSB 2020'!G45,FIND(":",'Erwachsene-DOSB 2020'!G45)-1),RIGHT('Erwachsene-DOSB 2020'!G45,2)))*$BB$54,"[mm]:ss")</f>
        <v>69:18</v>
      </c>
      <c r="AK54" s="109" t="str">
        <f>TEXT((TIME(0,LEFT('Erwachsene-DOSB 2020'!H45,FIND(":",'Erwachsene-DOSB 2020'!H45)-1),RIGHT('Erwachsene-DOSB 2020'!H45,2)))*$BB$54,"[mm]:ss")</f>
        <v>83:42</v>
      </c>
      <c r="AL54" s="102" t="str">
        <f>TEXT((TIME(0,LEFT('Erwachsene-DOSB 2020'!I45,FIND(":",'Erwachsene-DOSB 2020'!I45)-1),RIGHT('Erwachsene-DOSB 2020'!I45,2)))*$BB$54,"[mm]:ss")</f>
        <v>75:36</v>
      </c>
      <c r="AM54" s="103" t="str">
        <f>TEXT((TIME(0,LEFT('Erwachsene-DOSB 2020'!J45,FIND(":",'Erwachsene-DOSB 2020'!J45)-1),RIGHT('Erwachsene-DOSB 2020'!J45,2)))*$BB$54,"[mm]:ss")</f>
        <v>67:30</v>
      </c>
      <c r="AN54" s="109" t="str">
        <f>TEXT((TIME(0,LEFT('Erwachsene-DOSB 2020'!K45,FIND(":",'Erwachsene-DOSB 2020'!K45)-1),RIGHT('Erwachsene-DOSB 2020'!K45,2)))*$BB$54,"[mm]:ss")</f>
        <v>90:00</v>
      </c>
      <c r="AO54" s="102" t="str">
        <f>TEXT((TIME(0,LEFT('Erwachsene-DOSB 2020'!L45,FIND(":",'Erwachsene-DOSB 2020'!L45)-1),RIGHT('Erwachsene-DOSB 2020'!L45,2)))*$BB$54,"[mm]:ss")</f>
        <v>80:06</v>
      </c>
      <c r="AP54" s="103" t="str">
        <f>TEXT((TIME(0,LEFT('Erwachsene-DOSB 2020'!M45,FIND(":",'Erwachsene-DOSB 2020'!M45)-1),RIGHT('Erwachsene-DOSB 2020'!M45,2)))*$BB$54,"[mm]:ss")</f>
        <v>70:12</v>
      </c>
      <c r="AQ54" s="109" t="str">
        <f>TEXT((TIME(0,LEFT('Erwachsene-DOSB 2020'!N45,FIND(":",'Erwachsene-DOSB 2020'!N45)-1),RIGHT('Erwachsene-DOSB 2020'!N45,2)))*$BB$54,"[mm]:ss")</f>
        <v>96:18</v>
      </c>
      <c r="AR54" s="102" t="str">
        <f>TEXT((TIME(0,LEFT('Erwachsene-DOSB 2020'!O45,FIND(":",'Erwachsene-DOSB 2020'!O45)-1),RIGHT('Erwachsene-DOSB 2020'!O45,2)))*$BB$54,"[mm]:ss")</f>
        <v>84:36</v>
      </c>
      <c r="AS54" s="103" t="str">
        <f>TEXT((TIME(0,LEFT('Erwachsene-DOSB 2020'!P45,FIND(":",'Erwachsene-DOSB 2020'!P45)-1),RIGHT('Erwachsene-DOSB 2020'!P45,2)))*$BB$54,"[mm]:ss")</f>
        <v>72:54</v>
      </c>
      <c r="AT54" s="109" t="str">
        <f>TEXT((TIME(0,LEFT('Erwachsene-DOSB 2020'!Q45,FIND(":",'Erwachsene-DOSB 2020'!Q45)-1),RIGHT('Erwachsene-DOSB 2020'!Q45,2)))*$BB$54,"[mm]:ss")</f>
        <v>104:24</v>
      </c>
      <c r="AU54" s="102" t="str">
        <f>TEXT((TIME(0,LEFT('Erwachsene-DOSB 2020'!R45,FIND(":",'Erwachsene-DOSB 2020'!R45)-1),RIGHT('Erwachsene-DOSB 2020'!R45,2)))*$BB$54,"[mm]:ss")</f>
        <v>90:00</v>
      </c>
      <c r="AV54" s="103" t="str">
        <f>TEXT((TIME(0,LEFT('Erwachsene-DOSB 2020'!S45,FIND(":",'Erwachsene-DOSB 2020'!S45)-1),RIGHT('Erwachsene-DOSB 2020'!S45,2)))*$BB$54,"[mm]:ss")</f>
        <v>74:42</v>
      </c>
      <c r="AW54" s="109" t="str">
        <f>TEXT((TIME(0,LEFT('Erwachsene-DOSB 2020'!T45,FIND(":",'Erwachsene-DOSB 2020'!T45)-1),RIGHT('Erwachsene-DOSB 2020'!T45,2)))*$BB$54,"[mm]:ss")</f>
        <v>113:24</v>
      </c>
      <c r="AX54" s="102" t="str">
        <f>TEXT((TIME(0,LEFT('Erwachsene-DOSB 2020'!U45,FIND(":",'Erwachsene-DOSB 2020'!U45)-1),RIGHT('Erwachsene-DOSB 2020'!U45,2)))*$BB$54,"[mm]:ss")</f>
        <v>93:36</v>
      </c>
      <c r="AY54" s="103" t="str">
        <f>TEXT((TIME(0,LEFT('Erwachsene-DOSB 2020'!V45,FIND(":",'Erwachsene-DOSB 2020'!V45)-1),RIGHT('Erwachsene-DOSB 2020'!V45,2)))*$BB$54,"[mm]:ss")</f>
        <v>78:18</v>
      </c>
      <c r="AZ54" s="182"/>
      <c r="BA54" s="215"/>
      <c r="BB54" s="153">
        <v>1.8</v>
      </c>
      <c r="BC54" s="5" t="s">
        <v>161</v>
      </c>
    </row>
    <row r="55" spans="1:56" s="158" customFormat="1" ht="22.5" customHeight="1" x14ac:dyDescent="0.2">
      <c r="A55" s="902"/>
      <c r="C55" s="844"/>
      <c r="D55" s="796"/>
      <c r="E55" s="106" t="s">
        <v>22</v>
      </c>
      <c r="F55" s="58" t="s">
        <v>427</v>
      </c>
      <c r="G55" s="160">
        <f>H55*(1-$BD$55)</f>
        <v>274.5</v>
      </c>
      <c r="H55" s="149">
        <v>305</v>
      </c>
      <c r="I55" s="150">
        <f>H55*(1+$BD$55)</f>
        <v>335.5</v>
      </c>
      <c r="J55" s="160">
        <f>K55*(1-$BD$55)</f>
        <v>274.5</v>
      </c>
      <c r="K55" s="149">
        <f>H55</f>
        <v>305</v>
      </c>
      <c r="L55" s="150">
        <f>K55*(1+$BD$55)</f>
        <v>335.5</v>
      </c>
      <c r="M55" s="160">
        <f>N55*(1-$BD$55)</f>
        <v>274.5</v>
      </c>
      <c r="N55" s="149">
        <f>H55</f>
        <v>305</v>
      </c>
      <c r="O55" s="150">
        <f>N55*(1+$BD$55)</f>
        <v>335.5</v>
      </c>
      <c r="P55" s="160">
        <f>Q55*(1-$BD$55)</f>
        <v>263.25</v>
      </c>
      <c r="Q55" s="149">
        <f>H55-12.5</f>
        <v>292.5</v>
      </c>
      <c r="R55" s="150">
        <f>Q55*(1+$BD$55)</f>
        <v>321.75</v>
      </c>
      <c r="S55" s="160">
        <f>T55*(1-$BD$55)</f>
        <v>263.25</v>
      </c>
      <c r="T55" s="149">
        <f>Q55</f>
        <v>292.5</v>
      </c>
      <c r="U55" s="150">
        <f>T55*(1+$BD$55)</f>
        <v>321.75</v>
      </c>
      <c r="V55" s="160">
        <f>W55*(1-$BD$55)</f>
        <v>252</v>
      </c>
      <c r="W55" s="149">
        <f>T55-12.5</f>
        <v>280</v>
      </c>
      <c r="X55" s="150">
        <f>W55*(1+$BD$55)</f>
        <v>308</v>
      </c>
      <c r="Y55" s="182"/>
      <c r="Z55" s="215"/>
      <c r="AB55" s="902"/>
      <c r="AD55" s="844"/>
      <c r="AE55" s="796"/>
      <c r="AF55" s="106" t="s">
        <v>22</v>
      </c>
      <c r="AG55" s="58" t="s">
        <v>427</v>
      </c>
      <c r="AH55" s="160">
        <f>AI55*(1-$BD$55)</f>
        <v>333</v>
      </c>
      <c r="AI55" s="149">
        <v>370</v>
      </c>
      <c r="AJ55" s="150">
        <f>AI55*(1+$BD$55)</f>
        <v>407.00000000000006</v>
      </c>
      <c r="AK55" s="160">
        <f>AL55*(1-$BD$55)</f>
        <v>333</v>
      </c>
      <c r="AL55" s="149">
        <f>AI55</f>
        <v>370</v>
      </c>
      <c r="AM55" s="150">
        <f>AL55*(1+$BD$55)</f>
        <v>407.00000000000006</v>
      </c>
      <c r="AN55" s="160">
        <f>AO55*(1-$BD$55)</f>
        <v>333</v>
      </c>
      <c r="AO55" s="149">
        <f>AI55</f>
        <v>370</v>
      </c>
      <c r="AP55" s="150">
        <f>AO55*(1+$BD$55)</f>
        <v>407.00000000000006</v>
      </c>
      <c r="AQ55" s="160">
        <f>AR55*(1-$BD$55)</f>
        <v>321.75</v>
      </c>
      <c r="AR55" s="149">
        <f>AI55-12.5</f>
        <v>357.5</v>
      </c>
      <c r="AS55" s="150">
        <f>AR55*(1+$BD$55)</f>
        <v>393.25000000000006</v>
      </c>
      <c r="AT55" s="160">
        <f>AU55*(1-$BD$55)</f>
        <v>321.75</v>
      </c>
      <c r="AU55" s="149">
        <f>AR55</f>
        <v>357.5</v>
      </c>
      <c r="AV55" s="150">
        <f>AU55*(1+$BD$55)</f>
        <v>393.25000000000006</v>
      </c>
      <c r="AW55" s="160">
        <f>AX55*(1-$BD$55)</f>
        <v>310.5</v>
      </c>
      <c r="AX55" s="149">
        <f>AU55-12.5</f>
        <v>345</v>
      </c>
      <c r="AY55" s="150">
        <f>AX55*(1+$BD$55)</f>
        <v>379.50000000000006</v>
      </c>
      <c r="AZ55" s="182"/>
      <c r="BA55" s="215"/>
      <c r="BB55" s="153"/>
      <c r="BC55" s="5" t="s">
        <v>431</v>
      </c>
      <c r="BD55" s="158">
        <v>0.1</v>
      </c>
    </row>
    <row r="56" spans="1:56" s="158" customFormat="1" ht="22.5" customHeight="1" x14ac:dyDescent="0.2">
      <c r="A56" s="902"/>
      <c r="C56" s="844"/>
      <c r="D56" s="796"/>
      <c r="E56" s="106" t="s">
        <v>23</v>
      </c>
      <c r="F56" s="58" t="s">
        <v>428</v>
      </c>
      <c r="G56" s="160">
        <f>H56*(1-$BD$55)</f>
        <v>445.5</v>
      </c>
      <c r="H56" s="149">
        <v>495</v>
      </c>
      <c r="I56" s="150">
        <f>H56*(1+$BD$55)</f>
        <v>544.5</v>
      </c>
      <c r="J56" s="160">
        <f>K56*(1-$BD$55)</f>
        <v>445.5</v>
      </c>
      <c r="K56" s="149">
        <f>H56</f>
        <v>495</v>
      </c>
      <c r="L56" s="150">
        <f>K56*(1+$BD$55)</f>
        <v>544.5</v>
      </c>
      <c r="M56" s="160">
        <f>N56*(1-$BD$55)</f>
        <v>445.5</v>
      </c>
      <c r="N56" s="149">
        <f>H56</f>
        <v>495</v>
      </c>
      <c r="O56" s="150">
        <f>N56*(1+$BD$55)</f>
        <v>544.5</v>
      </c>
      <c r="P56" s="160">
        <f>Q56*(1-$BD$55)</f>
        <v>432</v>
      </c>
      <c r="Q56" s="149">
        <f>H56-15</f>
        <v>480</v>
      </c>
      <c r="R56" s="150">
        <f>Q56*(1+$BD$55)</f>
        <v>528</v>
      </c>
      <c r="S56" s="160">
        <f>T56*(1-$BD$55)</f>
        <v>432</v>
      </c>
      <c r="T56" s="149">
        <f>Q56</f>
        <v>480</v>
      </c>
      <c r="U56" s="150">
        <f>T56*(1+$BD$55)</f>
        <v>528</v>
      </c>
      <c r="V56" s="160">
        <f>W56*(1-$BD$55)</f>
        <v>418.5</v>
      </c>
      <c r="W56" s="149">
        <f>T56-15</f>
        <v>465</v>
      </c>
      <c r="X56" s="150">
        <f>W56*(1+$BD$55)</f>
        <v>511.50000000000006</v>
      </c>
      <c r="Y56" s="182"/>
      <c r="Z56" s="215"/>
      <c r="AB56" s="902"/>
      <c r="AD56" s="844"/>
      <c r="AE56" s="796"/>
      <c r="AF56" s="106" t="s">
        <v>23</v>
      </c>
      <c r="AG56" s="58" t="s">
        <v>428</v>
      </c>
      <c r="AH56" s="160">
        <f>AI56*(1-$BD$55)</f>
        <v>513</v>
      </c>
      <c r="AI56" s="149">
        <v>570</v>
      </c>
      <c r="AJ56" s="150">
        <f>AI56*(1+$BD$55)</f>
        <v>627</v>
      </c>
      <c r="AK56" s="160">
        <f>AL56*(1-$BD$55)</f>
        <v>513</v>
      </c>
      <c r="AL56" s="149">
        <f>AI56</f>
        <v>570</v>
      </c>
      <c r="AM56" s="150">
        <f>AL56*(1+$BD$55)</f>
        <v>627</v>
      </c>
      <c r="AN56" s="160">
        <f>AO56*(1-$BD$55)</f>
        <v>580.5</v>
      </c>
      <c r="AO56" s="149">
        <v>645</v>
      </c>
      <c r="AP56" s="150">
        <f>AO56*(1+$BD$55)</f>
        <v>709.50000000000011</v>
      </c>
      <c r="AQ56" s="160">
        <f>AR56*(1-$BD$55)</f>
        <v>499.5</v>
      </c>
      <c r="AR56" s="149">
        <f>AI56-15</f>
        <v>555</v>
      </c>
      <c r="AS56" s="150">
        <f>AR56*(1+$BD$55)</f>
        <v>610.5</v>
      </c>
      <c r="AT56" s="160">
        <f>AU56*(1-$BD$55)</f>
        <v>499.5</v>
      </c>
      <c r="AU56" s="149">
        <f>AR56</f>
        <v>555</v>
      </c>
      <c r="AV56" s="150">
        <f>AU56*(1+$BD$55)</f>
        <v>610.5</v>
      </c>
      <c r="AW56" s="160">
        <f>AX56*(1-$BD$55)</f>
        <v>486</v>
      </c>
      <c r="AX56" s="149">
        <f>AU56-15</f>
        <v>540</v>
      </c>
      <c r="AY56" s="150">
        <f>AX56*(1+$BD$55)</f>
        <v>594</v>
      </c>
      <c r="AZ56" s="182"/>
      <c r="BA56" s="215"/>
      <c r="BB56" s="153"/>
      <c r="BC56" s="5"/>
    </row>
    <row r="57" spans="1:56" s="158" customFormat="1" ht="22.5" customHeight="1" x14ac:dyDescent="0.2">
      <c r="A57" s="902"/>
      <c r="C57" s="844"/>
      <c r="D57" s="796"/>
      <c r="E57" s="106" t="s">
        <v>24</v>
      </c>
      <c r="F57" s="58" t="s">
        <v>429</v>
      </c>
      <c r="G57" s="160">
        <f>H57*(1-$BD$55)</f>
        <v>378</v>
      </c>
      <c r="H57" s="149">
        <v>420</v>
      </c>
      <c r="I57" s="150">
        <f>H57*(1+$BD$55)</f>
        <v>462.00000000000006</v>
      </c>
      <c r="J57" s="160">
        <f>K57*(1-$BD$55)</f>
        <v>378</v>
      </c>
      <c r="K57" s="149">
        <f>H57</f>
        <v>420</v>
      </c>
      <c r="L57" s="150">
        <f>K57*(1+$BD$55)</f>
        <v>462.00000000000006</v>
      </c>
      <c r="M57" s="160">
        <f>N57*(1-$BD$55)</f>
        <v>378</v>
      </c>
      <c r="N57" s="149">
        <f>H57</f>
        <v>420</v>
      </c>
      <c r="O57" s="150">
        <f>N57*(1+$BD$55)</f>
        <v>462.00000000000006</v>
      </c>
      <c r="P57" s="160">
        <f>Q57*(1-$BD$55)</f>
        <v>364.5</v>
      </c>
      <c r="Q57" s="149">
        <f>H57-15</f>
        <v>405</v>
      </c>
      <c r="R57" s="150">
        <f>Q57*(1+$BD$55)</f>
        <v>445.50000000000006</v>
      </c>
      <c r="S57" s="160">
        <f>T57*(1-$BD$55)</f>
        <v>364.5</v>
      </c>
      <c r="T57" s="149">
        <f>Q57</f>
        <v>405</v>
      </c>
      <c r="U57" s="150">
        <f>T57*(1+$BD$55)</f>
        <v>445.50000000000006</v>
      </c>
      <c r="V57" s="160">
        <f>W57*(1-$BD$55)</f>
        <v>351</v>
      </c>
      <c r="W57" s="149">
        <f>T57-15</f>
        <v>390</v>
      </c>
      <c r="X57" s="150">
        <f>W57*(1+$BD$55)</f>
        <v>429.00000000000006</v>
      </c>
      <c r="Y57" s="182"/>
      <c r="Z57" s="215"/>
      <c r="AB57" s="902"/>
      <c r="AD57" s="844"/>
      <c r="AE57" s="796"/>
      <c r="AF57" s="106" t="s">
        <v>24</v>
      </c>
      <c r="AG57" s="58" t="s">
        <v>429</v>
      </c>
      <c r="AH57" s="160">
        <f>AI57*(1-$BD$55)</f>
        <v>441</v>
      </c>
      <c r="AI57" s="149">
        <v>490</v>
      </c>
      <c r="AJ57" s="150">
        <f>AI57*(1+$BD$55)</f>
        <v>539</v>
      </c>
      <c r="AK57" s="160">
        <f>AL57*(1-$BD$55)</f>
        <v>441</v>
      </c>
      <c r="AL57" s="149">
        <f>AI57</f>
        <v>490</v>
      </c>
      <c r="AM57" s="150">
        <f>AL57*(1+$BD$55)</f>
        <v>539</v>
      </c>
      <c r="AN57" s="160">
        <f>AO57*(1-$BD$55)</f>
        <v>508.5</v>
      </c>
      <c r="AO57" s="149">
        <v>565</v>
      </c>
      <c r="AP57" s="150">
        <f>AO57*(1+$BD$55)</f>
        <v>621.5</v>
      </c>
      <c r="AQ57" s="160">
        <f>AR57*(1-$BD$55)</f>
        <v>427.5</v>
      </c>
      <c r="AR57" s="149">
        <f>AI57-15</f>
        <v>475</v>
      </c>
      <c r="AS57" s="150">
        <f>AR57*(1+$BD$55)</f>
        <v>522.5</v>
      </c>
      <c r="AT57" s="160">
        <f>AU57*(1-$BD$55)</f>
        <v>427.5</v>
      </c>
      <c r="AU57" s="149">
        <f>AR57</f>
        <v>475</v>
      </c>
      <c r="AV57" s="150">
        <f>AU57*(1+$BD$55)</f>
        <v>522.5</v>
      </c>
      <c r="AW57" s="160">
        <f>AX57*(1-$BD$55)</f>
        <v>414</v>
      </c>
      <c r="AX57" s="149">
        <f>AU57-15</f>
        <v>460</v>
      </c>
      <c r="AY57" s="150">
        <f>AX57*(1+$BD$55)</f>
        <v>506.00000000000006</v>
      </c>
      <c r="AZ57" s="182"/>
      <c r="BA57" s="215"/>
      <c r="BB57" s="153"/>
      <c r="BC57" s="5"/>
    </row>
    <row r="58" spans="1:56" s="158" customFormat="1" ht="22.5" customHeight="1" thickBot="1" x14ac:dyDescent="0.25">
      <c r="A58" s="902"/>
      <c r="C58" s="950"/>
      <c r="D58" s="997"/>
      <c r="E58" s="107" t="s">
        <v>25</v>
      </c>
      <c r="F58" s="163" t="s">
        <v>430</v>
      </c>
      <c r="G58" s="164">
        <f>H58*(1-$BD$55)</f>
        <v>382.5</v>
      </c>
      <c r="H58" s="165">
        <v>425</v>
      </c>
      <c r="I58" s="166">
        <f>H58*(1+$BD$55)</f>
        <v>467.50000000000006</v>
      </c>
      <c r="J58" s="164">
        <f>K58*(1-$BD$55)</f>
        <v>382.5</v>
      </c>
      <c r="K58" s="165">
        <f>H58</f>
        <v>425</v>
      </c>
      <c r="L58" s="166">
        <f>K58*(1+$BD$55)</f>
        <v>467.50000000000006</v>
      </c>
      <c r="M58" s="164">
        <f>N58*(1-$BD$55)</f>
        <v>382.5</v>
      </c>
      <c r="N58" s="165">
        <f>H58</f>
        <v>425</v>
      </c>
      <c r="O58" s="166">
        <f>N58*(1+$BD$55)</f>
        <v>467.50000000000006</v>
      </c>
      <c r="P58" s="164">
        <f>Q58*(1-$BD$55)</f>
        <v>369</v>
      </c>
      <c r="Q58" s="165">
        <f>H58-15</f>
        <v>410</v>
      </c>
      <c r="R58" s="166">
        <f>Q58*(1+$BD$55)</f>
        <v>451.00000000000006</v>
      </c>
      <c r="S58" s="164">
        <f>T58*(1-$BD$55)</f>
        <v>369</v>
      </c>
      <c r="T58" s="165">
        <f>Q58</f>
        <v>410</v>
      </c>
      <c r="U58" s="166">
        <f>T58*(1+$BD$55)</f>
        <v>451.00000000000006</v>
      </c>
      <c r="V58" s="164">
        <f>W58*(1-$BD$55)</f>
        <v>355.5</v>
      </c>
      <c r="W58" s="165">
        <f>T58-15</f>
        <v>395</v>
      </c>
      <c r="X58" s="166">
        <f>W58*(1+$BD$55)</f>
        <v>434.50000000000006</v>
      </c>
      <c r="Y58" s="186"/>
      <c r="Z58" s="187"/>
      <c r="AB58" s="902"/>
      <c r="AD58" s="950"/>
      <c r="AE58" s="997"/>
      <c r="AF58" s="107" t="s">
        <v>25</v>
      </c>
      <c r="AG58" s="163" t="s">
        <v>430</v>
      </c>
      <c r="AH58" s="164">
        <f>AI58*(1-$BD$55)</f>
        <v>445.5</v>
      </c>
      <c r="AI58" s="165">
        <v>495</v>
      </c>
      <c r="AJ58" s="166">
        <f>AI58*(1+$BD$55)</f>
        <v>544.5</v>
      </c>
      <c r="AK58" s="164">
        <f>AL58*(1-$BD$55)</f>
        <v>445.5</v>
      </c>
      <c r="AL58" s="165">
        <f>AI58</f>
        <v>495</v>
      </c>
      <c r="AM58" s="166">
        <f>AL58*(1+$BD$55)</f>
        <v>544.5</v>
      </c>
      <c r="AN58" s="164">
        <f>AO58*(1-$BD$55)</f>
        <v>513</v>
      </c>
      <c r="AO58" s="165">
        <v>570</v>
      </c>
      <c r="AP58" s="166">
        <f>AO58*(1+$BD$55)</f>
        <v>627</v>
      </c>
      <c r="AQ58" s="164">
        <f>AR58*(1-$BD$55)</f>
        <v>432</v>
      </c>
      <c r="AR58" s="165">
        <f>AI58-15</f>
        <v>480</v>
      </c>
      <c r="AS58" s="166">
        <f>AR58*(1+$BD$55)</f>
        <v>528</v>
      </c>
      <c r="AT58" s="164">
        <f>AU58*(1-$BD$55)</f>
        <v>432</v>
      </c>
      <c r="AU58" s="165">
        <f>AR58</f>
        <v>480</v>
      </c>
      <c r="AV58" s="166">
        <f>AU58*(1+$BD$55)</f>
        <v>528</v>
      </c>
      <c r="AW58" s="164">
        <f>AX58*(1-$BD$55)</f>
        <v>418.5</v>
      </c>
      <c r="AX58" s="165">
        <f>AU58-15</f>
        <v>465</v>
      </c>
      <c r="AY58" s="166">
        <f>AX58*(1+$BD$55)</f>
        <v>511.50000000000006</v>
      </c>
      <c r="AZ58" s="186"/>
      <c r="BA58" s="187"/>
      <c r="BB58" s="153"/>
      <c r="BC58" s="5"/>
    </row>
    <row r="59" spans="1:56" s="158" customFormat="1" ht="22.5" customHeight="1" x14ac:dyDescent="0.2">
      <c r="A59" s="902"/>
      <c r="C59" s="844">
        <v>2</v>
      </c>
      <c r="D59" s="796" t="s">
        <v>65</v>
      </c>
      <c r="E59" s="943" t="s">
        <v>16</v>
      </c>
      <c r="F59" s="800" t="s">
        <v>26</v>
      </c>
      <c r="G59" s="998" t="s">
        <v>96</v>
      </c>
      <c r="H59" s="891"/>
      <c r="I59" s="891"/>
      <c r="J59" s="891"/>
      <c r="K59" s="891"/>
      <c r="L59" s="891"/>
      <c r="M59" s="891"/>
      <c r="N59" s="891"/>
      <c r="O59" s="891"/>
      <c r="P59" s="891"/>
      <c r="Q59" s="891"/>
      <c r="R59" s="891"/>
      <c r="S59" s="891"/>
      <c r="T59" s="891"/>
      <c r="U59" s="891"/>
      <c r="V59" s="891"/>
      <c r="W59" s="891"/>
      <c r="X59" s="892"/>
      <c r="Y59" s="180"/>
      <c r="Z59" s="181"/>
      <c r="AB59" s="902"/>
      <c r="AD59" s="844">
        <v>2</v>
      </c>
      <c r="AE59" s="796" t="s">
        <v>65</v>
      </c>
      <c r="AF59" s="943" t="s">
        <v>16</v>
      </c>
      <c r="AG59" s="800" t="s">
        <v>26</v>
      </c>
      <c r="AH59" s="785" t="s">
        <v>219</v>
      </c>
      <c r="AI59" s="786"/>
      <c r="AJ59" s="786"/>
      <c r="AK59" s="786"/>
      <c r="AL59" s="786"/>
      <c r="AM59" s="786"/>
      <c r="AN59" s="786"/>
      <c r="AO59" s="786"/>
      <c r="AP59" s="786"/>
      <c r="AQ59" s="786"/>
      <c r="AR59" s="786"/>
      <c r="AS59" s="786"/>
      <c r="AT59" s="786"/>
      <c r="AU59" s="786"/>
      <c r="AV59" s="786"/>
      <c r="AW59" s="786"/>
      <c r="AX59" s="786"/>
      <c r="AY59" s="787"/>
      <c r="AZ59" s="180"/>
      <c r="BA59" s="181"/>
      <c r="BB59" s="153"/>
      <c r="BC59" s="146"/>
    </row>
    <row r="60" spans="1:56" s="158" customFormat="1" ht="22.5" customHeight="1" x14ac:dyDescent="0.2">
      <c r="A60" s="902"/>
      <c r="C60" s="845"/>
      <c r="D60" s="796"/>
      <c r="E60" s="792"/>
      <c r="F60" s="794"/>
      <c r="G60" s="13">
        <f>'Erwachsene-DOSB 2020'!E15*$BB$60</f>
        <v>3.5750000000000002</v>
      </c>
      <c r="H60" s="12">
        <f>'Erwachsene-DOSB 2020'!F15*$BB$60</f>
        <v>3.8500000000000005</v>
      </c>
      <c r="I60" s="15">
        <f>'Erwachsene-DOSB 2020'!G15*$BB$60</f>
        <v>4.125</v>
      </c>
      <c r="J60" s="59">
        <f>'Erwachsene-DOSB 2020'!H15*$BB$60</f>
        <v>3.5750000000000002</v>
      </c>
      <c r="K60" s="12">
        <f>'Erwachsene-DOSB 2020'!I15*$BB$60</f>
        <v>3.8500000000000005</v>
      </c>
      <c r="L60" s="15">
        <f>'Erwachsene-DOSB 2020'!J15*$BB$60</f>
        <v>4.125</v>
      </c>
      <c r="M60" s="59">
        <f>'Erwachsene-DOSB 2020'!K15*$BB$60</f>
        <v>3.5750000000000002</v>
      </c>
      <c r="N60" s="12">
        <f>'Erwachsene-DOSB 2020'!L15*$BB$60</f>
        <v>3.8500000000000005</v>
      </c>
      <c r="O60" s="15">
        <f>'Erwachsene-DOSB 2020'!M15*$BB$60</f>
        <v>4.125</v>
      </c>
      <c r="P60" s="59">
        <f>'Erwachsene-DOSB 2020'!N15*$BB$60</f>
        <v>3.4375000000000004</v>
      </c>
      <c r="Q60" s="12">
        <f>'Erwachsene-DOSB 2020'!O15*$BB$60</f>
        <v>3.7125000000000004</v>
      </c>
      <c r="R60" s="15">
        <f>'Erwachsene-DOSB 2020'!P15*$BB$60</f>
        <v>3.9875000000000003</v>
      </c>
      <c r="S60" s="59">
        <f>'Erwachsene-DOSB 2020'!Q15*$BB$60</f>
        <v>3.3000000000000003</v>
      </c>
      <c r="T60" s="12">
        <f>'Erwachsene-DOSB 2020'!R15*$BB$60</f>
        <v>3.5750000000000002</v>
      </c>
      <c r="U60" s="15">
        <f>'Erwachsene-DOSB 2020'!S15*$BB$60</f>
        <v>3.8500000000000005</v>
      </c>
      <c r="V60" s="59">
        <f>'Erwachsene-DOSB 2020'!T15*$BB$60</f>
        <v>3.0250000000000004</v>
      </c>
      <c r="W60" s="12">
        <f>'Erwachsene-DOSB 2020'!U15*$BB$60</f>
        <v>3.3000000000000003</v>
      </c>
      <c r="X60" s="15">
        <f>'Erwachsene-DOSB 2020'!V15*$BB$60</f>
        <v>3.5750000000000002</v>
      </c>
      <c r="Y60" s="182"/>
      <c r="Z60" s="188"/>
      <c r="AB60" s="902"/>
      <c r="AD60" s="845"/>
      <c r="AE60" s="796"/>
      <c r="AF60" s="792"/>
      <c r="AG60" s="794"/>
      <c r="AH60" s="13">
        <f>'Erwachsene-DOSB 2020'!E48*$BB$60</f>
        <v>4.2625000000000002</v>
      </c>
      <c r="AI60" s="12">
        <f>'Erwachsene-DOSB 2020'!F48*$BB$60</f>
        <v>4.5375000000000005</v>
      </c>
      <c r="AJ60" s="15">
        <f>'Erwachsene-DOSB 2020'!G48*$BB$60</f>
        <v>4.8125</v>
      </c>
      <c r="AK60" s="59">
        <f>'Erwachsene-DOSB 2020'!H48*$BB$60</f>
        <v>4.2625000000000002</v>
      </c>
      <c r="AL60" s="12">
        <f>'Erwachsene-DOSB 2020'!I48*$BB$60</f>
        <v>4.6750000000000007</v>
      </c>
      <c r="AM60" s="15">
        <f>'Erwachsene-DOSB 2020'!J48*$BB$60</f>
        <v>4.95</v>
      </c>
      <c r="AN60" s="59">
        <f>'Erwachsene-DOSB 2020'!K48*$BB$60</f>
        <v>4.125</v>
      </c>
      <c r="AO60" s="12">
        <f>'Erwachsene-DOSB 2020'!L48*$BB$60</f>
        <v>4.5375000000000005</v>
      </c>
      <c r="AP60" s="15">
        <f>'Erwachsene-DOSB 2020'!M48*$BB$60</f>
        <v>4.8125</v>
      </c>
      <c r="AQ60" s="59">
        <f>'Erwachsene-DOSB 2020'!N48*$BB$60</f>
        <v>3.8500000000000005</v>
      </c>
      <c r="AR60" s="12">
        <f>'Erwachsene-DOSB 2020'!O48*$BB$60</f>
        <v>4.2625000000000002</v>
      </c>
      <c r="AS60" s="15">
        <f>'Erwachsene-DOSB 2020'!P48*$BB$60</f>
        <v>4.5375000000000005</v>
      </c>
      <c r="AT60" s="59">
        <f>'Erwachsene-DOSB 2020'!Q48*$BB$60</f>
        <v>3.7125000000000004</v>
      </c>
      <c r="AU60" s="12">
        <f>'Erwachsene-DOSB 2020'!R48*$BB$60</f>
        <v>3.9875000000000003</v>
      </c>
      <c r="AV60" s="15">
        <f>'Erwachsene-DOSB 2020'!S48*$BB$60</f>
        <v>4.4000000000000004</v>
      </c>
      <c r="AW60" s="59">
        <f>'Erwachsene-DOSB 2020'!T48*$BB$60</f>
        <v>3.4375000000000004</v>
      </c>
      <c r="AX60" s="12">
        <f>'Erwachsene-DOSB 2020'!U48*$BB$60</f>
        <v>3.8500000000000005</v>
      </c>
      <c r="AY60" s="15">
        <f>'Erwachsene-DOSB 2020'!V48*$BB$60</f>
        <v>4.2625000000000002</v>
      </c>
      <c r="AZ60" s="182"/>
      <c r="BA60" s="188"/>
      <c r="BB60" s="153">
        <v>0.55000000000000004</v>
      </c>
      <c r="BC60" s="146" t="s">
        <v>26</v>
      </c>
    </row>
    <row r="61" spans="1:56" s="158" customFormat="1" ht="22.5" customHeight="1" x14ac:dyDescent="0.2">
      <c r="A61" s="902"/>
      <c r="C61" s="845"/>
      <c r="D61" s="796"/>
      <c r="E61" s="106" t="s">
        <v>17</v>
      </c>
      <c r="F61" s="27" t="s">
        <v>422</v>
      </c>
      <c r="G61" s="28">
        <f>V21+1.5</f>
        <v>14.700000000000001</v>
      </c>
      <c r="H61" s="29">
        <f>W21+1.5</f>
        <v>16.350000000000001</v>
      </c>
      <c r="I61" s="38">
        <f>X21+1.5</f>
        <v>18.55</v>
      </c>
      <c r="J61" s="28">
        <f t="shared" ref="J61:O61" si="4">G61</f>
        <v>14.700000000000001</v>
      </c>
      <c r="K61" s="29">
        <f t="shared" si="4"/>
        <v>16.350000000000001</v>
      </c>
      <c r="L61" s="38">
        <f t="shared" si="4"/>
        <v>18.55</v>
      </c>
      <c r="M61" s="28">
        <f t="shared" si="4"/>
        <v>14.700000000000001</v>
      </c>
      <c r="N61" s="29">
        <f t="shared" si="4"/>
        <v>16.350000000000001</v>
      </c>
      <c r="O61" s="38">
        <f t="shared" si="4"/>
        <v>18.55</v>
      </c>
      <c r="P61" s="28">
        <f t="shared" ref="P61:X61" si="5">M61-0.5</f>
        <v>14.200000000000001</v>
      </c>
      <c r="Q61" s="29">
        <f t="shared" si="5"/>
        <v>15.850000000000001</v>
      </c>
      <c r="R61" s="38">
        <f t="shared" si="5"/>
        <v>18.05</v>
      </c>
      <c r="S61" s="28">
        <f t="shared" si="5"/>
        <v>13.700000000000001</v>
      </c>
      <c r="T61" s="29">
        <f t="shared" si="5"/>
        <v>15.350000000000001</v>
      </c>
      <c r="U61" s="38">
        <f t="shared" si="5"/>
        <v>17.55</v>
      </c>
      <c r="V61" s="28">
        <f t="shared" si="5"/>
        <v>13.200000000000001</v>
      </c>
      <c r="W61" s="29">
        <f t="shared" si="5"/>
        <v>14.850000000000001</v>
      </c>
      <c r="X61" s="38">
        <f t="shared" si="5"/>
        <v>17.05</v>
      </c>
      <c r="Y61" s="182"/>
      <c r="Z61" s="188"/>
      <c r="AB61" s="902"/>
      <c r="AD61" s="845"/>
      <c r="AE61" s="796"/>
      <c r="AF61" s="106" t="s">
        <v>17</v>
      </c>
      <c r="AG61" s="27" t="s">
        <v>422</v>
      </c>
      <c r="AH61" s="28">
        <f>AW21+1.5</f>
        <v>20.200000000000003</v>
      </c>
      <c r="AI61" s="29">
        <f>AX21+1.5</f>
        <v>22.400000000000002</v>
      </c>
      <c r="AJ61" s="38">
        <f>AY21+1.5</f>
        <v>24.6</v>
      </c>
      <c r="AK61" s="28">
        <f>AH61</f>
        <v>20.200000000000003</v>
      </c>
      <c r="AL61" s="29">
        <f>AI61+0.1</f>
        <v>22.500000000000004</v>
      </c>
      <c r="AM61" s="38">
        <f>AJ61+0.1</f>
        <v>24.700000000000003</v>
      </c>
      <c r="AN61" s="28">
        <f t="shared" ref="AN61:AY61" si="6">AK61-0.5</f>
        <v>19.700000000000003</v>
      </c>
      <c r="AO61" s="29">
        <f t="shared" si="6"/>
        <v>22.000000000000004</v>
      </c>
      <c r="AP61" s="38">
        <f t="shared" si="6"/>
        <v>24.200000000000003</v>
      </c>
      <c r="AQ61" s="28">
        <f t="shared" si="6"/>
        <v>19.200000000000003</v>
      </c>
      <c r="AR61" s="29">
        <f t="shared" si="6"/>
        <v>21.500000000000004</v>
      </c>
      <c r="AS61" s="38">
        <f t="shared" si="6"/>
        <v>23.700000000000003</v>
      </c>
      <c r="AT61" s="28">
        <f t="shared" si="6"/>
        <v>18.700000000000003</v>
      </c>
      <c r="AU61" s="29">
        <f t="shared" si="6"/>
        <v>21.000000000000004</v>
      </c>
      <c r="AV61" s="38">
        <f t="shared" si="6"/>
        <v>23.200000000000003</v>
      </c>
      <c r="AW61" s="28">
        <f t="shared" si="6"/>
        <v>18.200000000000003</v>
      </c>
      <c r="AX61" s="29">
        <f t="shared" si="6"/>
        <v>20.500000000000004</v>
      </c>
      <c r="AY61" s="38">
        <f t="shared" si="6"/>
        <v>22.700000000000003</v>
      </c>
      <c r="AZ61" s="182"/>
      <c r="BA61" s="188"/>
      <c r="BB61" s="153"/>
      <c r="BC61" s="146" t="s">
        <v>422</v>
      </c>
    </row>
    <row r="62" spans="1:56" s="158" customFormat="1" ht="22.5" customHeight="1" thickBot="1" x14ac:dyDescent="0.25">
      <c r="A62" s="902"/>
      <c r="C62" s="845"/>
      <c r="D62" s="796"/>
      <c r="E62" s="106" t="s">
        <v>21</v>
      </c>
      <c r="F62" s="564" t="s">
        <v>446</v>
      </c>
      <c r="G62" s="28">
        <f t="shared" ref="G62:X62" si="7">G61-1</f>
        <v>13.700000000000001</v>
      </c>
      <c r="H62" s="29">
        <f t="shared" si="7"/>
        <v>15.350000000000001</v>
      </c>
      <c r="I62" s="38">
        <f t="shared" si="7"/>
        <v>17.55</v>
      </c>
      <c r="J62" s="28">
        <f t="shared" si="7"/>
        <v>13.700000000000001</v>
      </c>
      <c r="K62" s="29">
        <f t="shared" si="7"/>
        <v>15.350000000000001</v>
      </c>
      <c r="L62" s="38">
        <f t="shared" si="7"/>
        <v>17.55</v>
      </c>
      <c r="M62" s="28">
        <f t="shared" si="7"/>
        <v>13.700000000000001</v>
      </c>
      <c r="N62" s="29">
        <f t="shared" si="7"/>
        <v>15.350000000000001</v>
      </c>
      <c r="O62" s="38">
        <f t="shared" si="7"/>
        <v>17.55</v>
      </c>
      <c r="P62" s="28">
        <f t="shared" si="7"/>
        <v>13.200000000000001</v>
      </c>
      <c r="Q62" s="29">
        <f t="shared" si="7"/>
        <v>14.850000000000001</v>
      </c>
      <c r="R62" s="38">
        <f t="shared" si="7"/>
        <v>17.05</v>
      </c>
      <c r="S62" s="28">
        <f t="shared" si="7"/>
        <v>12.700000000000001</v>
      </c>
      <c r="T62" s="29">
        <f t="shared" si="7"/>
        <v>14.350000000000001</v>
      </c>
      <c r="U62" s="38">
        <f t="shared" si="7"/>
        <v>16.55</v>
      </c>
      <c r="V62" s="28">
        <f t="shared" si="7"/>
        <v>12.200000000000001</v>
      </c>
      <c r="W62" s="29">
        <f t="shared" si="7"/>
        <v>13.850000000000001</v>
      </c>
      <c r="X62" s="38">
        <f t="shared" si="7"/>
        <v>16.05</v>
      </c>
      <c r="Y62" s="186"/>
      <c r="Z62" s="187"/>
      <c r="AB62" s="902"/>
      <c r="AD62" s="845"/>
      <c r="AE62" s="796"/>
      <c r="AF62" s="106" t="s">
        <v>21</v>
      </c>
      <c r="AG62" s="564" t="s">
        <v>446</v>
      </c>
      <c r="AH62" s="28">
        <f t="shared" ref="AH62:AY62" si="8">AH61-1</f>
        <v>19.200000000000003</v>
      </c>
      <c r="AI62" s="29">
        <f t="shared" si="8"/>
        <v>21.400000000000002</v>
      </c>
      <c r="AJ62" s="38">
        <f t="shared" si="8"/>
        <v>23.6</v>
      </c>
      <c r="AK62" s="28">
        <f t="shared" si="8"/>
        <v>19.200000000000003</v>
      </c>
      <c r="AL62" s="29">
        <f t="shared" si="8"/>
        <v>21.500000000000004</v>
      </c>
      <c r="AM62" s="38">
        <f t="shared" si="8"/>
        <v>23.700000000000003</v>
      </c>
      <c r="AN62" s="28">
        <f t="shared" si="8"/>
        <v>18.700000000000003</v>
      </c>
      <c r="AO62" s="29">
        <f t="shared" si="8"/>
        <v>21.000000000000004</v>
      </c>
      <c r="AP62" s="38">
        <f t="shared" si="8"/>
        <v>23.200000000000003</v>
      </c>
      <c r="AQ62" s="28">
        <f t="shared" si="8"/>
        <v>18.200000000000003</v>
      </c>
      <c r="AR62" s="29">
        <f t="shared" si="8"/>
        <v>20.500000000000004</v>
      </c>
      <c r="AS62" s="38">
        <f t="shared" si="8"/>
        <v>22.700000000000003</v>
      </c>
      <c r="AT62" s="28">
        <f t="shared" si="8"/>
        <v>17.700000000000003</v>
      </c>
      <c r="AU62" s="29">
        <f t="shared" si="8"/>
        <v>20.000000000000004</v>
      </c>
      <c r="AV62" s="38">
        <f t="shared" si="8"/>
        <v>22.200000000000003</v>
      </c>
      <c r="AW62" s="28">
        <f t="shared" si="8"/>
        <v>17.200000000000003</v>
      </c>
      <c r="AX62" s="29">
        <f t="shared" si="8"/>
        <v>19.500000000000004</v>
      </c>
      <c r="AY62" s="38">
        <f t="shared" si="8"/>
        <v>21.700000000000003</v>
      </c>
      <c r="AZ62" s="186"/>
      <c r="BA62" s="187"/>
      <c r="BB62" s="153"/>
      <c r="BC62" s="146"/>
    </row>
    <row r="63" spans="1:56" s="158" customFormat="1" ht="22.5" customHeight="1" x14ac:dyDescent="0.2">
      <c r="A63" s="902"/>
      <c r="C63" s="843">
        <v>3</v>
      </c>
      <c r="D63" s="795" t="s">
        <v>66</v>
      </c>
      <c r="E63" s="791" t="s">
        <v>16</v>
      </c>
      <c r="F63" s="822" t="s">
        <v>445</v>
      </c>
      <c r="G63" s="971" t="s">
        <v>195</v>
      </c>
      <c r="H63" s="972"/>
      <c r="I63" s="972"/>
      <c r="J63" s="972"/>
      <c r="K63" s="972"/>
      <c r="L63" s="972"/>
      <c r="M63" s="972"/>
      <c r="N63" s="972"/>
      <c r="O63" s="972"/>
      <c r="P63" s="972"/>
      <c r="Q63" s="972"/>
      <c r="R63" s="972"/>
      <c r="S63" s="972"/>
      <c r="T63" s="972"/>
      <c r="U63" s="973"/>
      <c r="V63" s="962" t="s">
        <v>194</v>
      </c>
      <c r="W63" s="963"/>
      <c r="X63" s="964"/>
      <c r="Y63" s="180"/>
      <c r="Z63" s="181"/>
      <c r="AB63" s="902"/>
      <c r="AD63" s="843">
        <v>3</v>
      </c>
      <c r="AE63" s="795" t="s">
        <v>66</v>
      </c>
      <c r="AF63" s="791" t="s">
        <v>16</v>
      </c>
      <c r="AG63" s="822" t="s">
        <v>445</v>
      </c>
      <c r="AH63" s="971" t="s">
        <v>195</v>
      </c>
      <c r="AI63" s="972"/>
      <c r="AJ63" s="972"/>
      <c r="AK63" s="972"/>
      <c r="AL63" s="972"/>
      <c r="AM63" s="972"/>
      <c r="AN63" s="972"/>
      <c r="AO63" s="972"/>
      <c r="AP63" s="972"/>
      <c r="AQ63" s="972"/>
      <c r="AR63" s="972"/>
      <c r="AS63" s="972"/>
      <c r="AT63" s="972"/>
      <c r="AU63" s="972"/>
      <c r="AV63" s="973"/>
      <c r="AW63" s="962" t="s">
        <v>194</v>
      </c>
      <c r="AX63" s="963"/>
      <c r="AY63" s="964"/>
      <c r="AZ63" s="180"/>
      <c r="BA63" s="181"/>
      <c r="BB63" s="153"/>
      <c r="BC63" s="146"/>
    </row>
    <row r="64" spans="1:56" s="158" customFormat="1" ht="22.5" customHeight="1" x14ac:dyDescent="0.2">
      <c r="A64" s="902"/>
      <c r="C64" s="845"/>
      <c r="D64" s="796"/>
      <c r="E64" s="792"/>
      <c r="F64" s="794"/>
      <c r="G64" s="69">
        <f>'Erwachsene-DOSB 2020'!E21*$BB$64</f>
        <v>34.58</v>
      </c>
      <c r="H64" s="228">
        <f>'Erwachsene-DOSB 2020'!F21*$BB$64</f>
        <v>31.349999999999998</v>
      </c>
      <c r="I64" s="229">
        <f>'Erwachsene-DOSB 2020'!G21*$BB$64</f>
        <v>29.07</v>
      </c>
      <c r="J64" s="230">
        <f>'Erwachsene-DOSB 2020'!H21*$BB$64</f>
        <v>35.15</v>
      </c>
      <c r="K64" s="228">
        <f>'Erwachsene-DOSB 2020'!I21*$BB$64</f>
        <v>31.919999999999998</v>
      </c>
      <c r="L64" s="229">
        <f>'Erwachsene-DOSB 2020'!J21*$BB$64</f>
        <v>29.639999999999997</v>
      </c>
      <c r="M64" s="230">
        <f>'Erwachsene-DOSB 2020'!K21*$BB$64</f>
        <v>35.909999999999997</v>
      </c>
      <c r="N64" s="228">
        <f>'Erwachsene-DOSB 2020'!L21*$BB$64</f>
        <v>32.68</v>
      </c>
      <c r="O64" s="229">
        <f>'Erwachsene-DOSB 2020'!M21*$BB$64</f>
        <v>30.4</v>
      </c>
      <c r="P64" s="230">
        <f>'Erwachsene-DOSB 2020'!N21*$BB$64</f>
        <v>37.24</v>
      </c>
      <c r="Q64" s="228">
        <f>'Erwachsene-DOSB 2020'!O21*$BB$64</f>
        <v>33.82</v>
      </c>
      <c r="R64" s="229">
        <f>'Erwachsene-DOSB 2020'!P21*$BB$64</f>
        <v>31.159999999999997</v>
      </c>
      <c r="S64" s="230">
        <f>'Erwachsene-DOSB 2020'!Q21*$BB$64</f>
        <v>38.76</v>
      </c>
      <c r="T64" s="228">
        <f>'Erwachsene-DOSB 2020'!R21*$BB$64</f>
        <v>35.340000000000003</v>
      </c>
      <c r="U64" s="229">
        <f>'Erwachsene-DOSB 2020'!S21*$BB$64</f>
        <v>32.299999999999997</v>
      </c>
      <c r="V64" s="230">
        <f>'Erwachsene-DOSB 2020'!T21*$BB$64</f>
        <v>20.9</v>
      </c>
      <c r="W64" s="228">
        <f>'Erwachsene-DOSB 2020'!U21*$BB$64</f>
        <v>18.809999999999999</v>
      </c>
      <c r="X64" s="229">
        <f>'Erwachsene-DOSB 2020'!V21*$BB$64</f>
        <v>16.72</v>
      </c>
      <c r="Y64" s="182"/>
      <c r="Z64" s="188"/>
      <c r="AB64" s="902"/>
      <c r="AD64" s="845"/>
      <c r="AE64" s="796"/>
      <c r="AF64" s="792"/>
      <c r="AG64" s="794"/>
      <c r="AH64" s="69">
        <f>'Erwachsene-DOSB 2020'!E54*$BB$64</f>
        <v>30.4</v>
      </c>
      <c r="AI64" s="228">
        <f>'Erwachsene-DOSB 2020'!F54*$BB$64</f>
        <v>27.74</v>
      </c>
      <c r="AJ64" s="229">
        <f>'Erwachsene-DOSB 2020'!G54*$BB$64</f>
        <v>25.08</v>
      </c>
      <c r="AK64" s="230">
        <f>'Erwachsene-DOSB 2020'!H54*$BB$64</f>
        <v>30.02</v>
      </c>
      <c r="AL64" s="228">
        <f>'Erwachsene-DOSB 2020'!I54*$BB$64</f>
        <v>27.36</v>
      </c>
      <c r="AM64" s="229">
        <f>'Erwachsene-DOSB 2020'!J54*$BB$64</f>
        <v>24.7</v>
      </c>
      <c r="AN64" s="230">
        <f>'Erwachsene-DOSB 2020'!K54*$BB$64</f>
        <v>30.97</v>
      </c>
      <c r="AO64" s="228">
        <f>'Erwachsene-DOSB 2020'!L54*$BB$64</f>
        <v>28.12</v>
      </c>
      <c r="AP64" s="229">
        <f>'Erwachsene-DOSB 2020'!M54*$BB$64</f>
        <v>25.27</v>
      </c>
      <c r="AQ64" s="230">
        <f>'Erwachsene-DOSB 2020'!N54*$BB$64</f>
        <v>31.919999999999998</v>
      </c>
      <c r="AR64" s="228">
        <f>'Erwachsene-DOSB 2020'!O54*$BB$64</f>
        <v>28.689999999999998</v>
      </c>
      <c r="AS64" s="229">
        <f>'Erwachsene-DOSB 2020'!P54*$BB$64</f>
        <v>25.84</v>
      </c>
      <c r="AT64" s="230">
        <f>'Erwachsene-DOSB 2020'!Q54*$BB$64</f>
        <v>33.44</v>
      </c>
      <c r="AU64" s="228">
        <f>'Erwachsene-DOSB 2020'!R54*$BB$64</f>
        <v>30.21</v>
      </c>
      <c r="AV64" s="229">
        <f>'Erwachsene-DOSB 2020'!S54*$BB$64</f>
        <v>26.979999999999997</v>
      </c>
      <c r="AW64" s="230">
        <f>'Erwachsene-DOSB 2020'!T54*$BB$64</f>
        <v>18.239999999999998</v>
      </c>
      <c r="AX64" s="228">
        <f>'Erwachsene-DOSB 2020'!U54*$BB$64</f>
        <v>16.529999999999998</v>
      </c>
      <c r="AY64" s="229">
        <f>'Erwachsene-DOSB 2020'!V54*$BB$64</f>
        <v>14.629999999999999</v>
      </c>
      <c r="AZ64" s="182"/>
      <c r="BA64" s="188"/>
      <c r="BB64" s="153">
        <v>1.9</v>
      </c>
      <c r="BC64" s="146" t="s">
        <v>156</v>
      </c>
    </row>
    <row r="65" spans="1:55" s="158" customFormat="1" ht="22.5" customHeight="1" x14ac:dyDescent="0.2">
      <c r="A65" s="902"/>
      <c r="C65" s="845"/>
      <c r="D65" s="796"/>
      <c r="E65" s="106" t="s">
        <v>17</v>
      </c>
      <c r="F65" s="27" t="s">
        <v>158</v>
      </c>
      <c r="G65" s="69">
        <f>'Erwachsene-DOSB 2020'!E22*$BB$65</f>
        <v>56.05</v>
      </c>
      <c r="H65" s="228">
        <f>'Erwachsene-DOSB 2020'!F22*$BB$65</f>
        <v>45.599999999999994</v>
      </c>
      <c r="I65" s="229">
        <f>'Erwachsene-DOSB 2020'!G22*$BB$65</f>
        <v>35.15</v>
      </c>
      <c r="J65" s="230">
        <f>'Erwachsene-DOSB 2020'!H22*$BB$65</f>
        <v>55.099999999999994</v>
      </c>
      <c r="K65" s="228">
        <f>'Erwachsene-DOSB 2020'!I22*$BB$65</f>
        <v>45.599999999999994</v>
      </c>
      <c r="L65" s="229">
        <f>'Erwachsene-DOSB 2020'!J22*$BB$65</f>
        <v>35.15</v>
      </c>
      <c r="M65" s="230">
        <f>'Erwachsene-DOSB 2020'!K22*$BB$65</f>
        <v>57</v>
      </c>
      <c r="N65" s="228">
        <f>'Erwachsene-DOSB 2020'!L22*$BB$65</f>
        <v>47.5</v>
      </c>
      <c r="O65" s="229">
        <f>'Erwachsene-DOSB 2020'!M22*$BB$65</f>
        <v>37.049999999999997</v>
      </c>
      <c r="P65" s="230">
        <f>'Erwachsene-DOSB 2020'!N22*$BB$65</f>
        <v>61.75</v>
      </c>
      <c r="Q65" s="228">
        <f>'Erwachsene-DOSB 2020'!O22*$BB$65</f>
        <v>50.349999999999994</v>
      </c>
      <c r="R65" s="229">
        <f>'Erwachsene-DOSB 2020'!P22*$BB$65</f>
        <v>39.9</v>
      </c>
      <c r="S65" s="230">
        <f>'Erwachsene-DOSB 2020'!Q22*$BB$65</f>
        <v>68.399999999999991</v>
      </c>
      <c r="T65" s="228">
        <f>'Erwachsene-DOSB 2020'!R22*$BB$65</f>
        <v>55.099999999999994</v>
      </c>
      <c r="U65" s="229">
        <f>'Erwachsene-DOSB 2020'!S22*$BB$65</f>
        <v>41.8</v>
      </c>
      <c r="V65" s="230">
        <f>'Erwachsene-DOSB 2020'!T22*$BB$65</f>
        <v>76</v>
      </c>
      <c r="W65" s="228">
        <f>'Erwachsene-DOSB 2020'!U22*$BB$65</f>
        <v>59.849999999999994</v>
      </c>
      <c r="X65" s="229">
        <f>'Erwachsene-DOSB 2020'!V22*$BB$65</f>
        <v>44.65</v>
      </c>
      <c r="Y65" s="182"/>
      <c r="Z65" s="188"/>
      <c r="AB65" s="902"/>
      <c r="AD65" s="845"/>
      <c r="AE65" s="796"/>
      <c r="AF65" s="106" t="s">
        <v>17</v>
      </c>
      <c r="AG65" s="27" t="s">
        <v>158</v>
      </c>
      <c r="AH65" s="69">
        <f>'Erwachsene-DOSB 2020'!E55*$BB$65</f>
        <v>53.199999999999996</v>
      </c>
      <c r="AI65" s="228">
        <f>'Erwachsene-DOSB 2020'!F55*$BB$65</f>
        <v>43.699999999999996</v>
      </c>
      <c r="AJ65" s="229">
        <f>'Erwachsene-DOSB 2020'!G55*$BB$65</f>
        <v>33.25</v>
      </c>
      <c r="AK65" s="230">
        <f>'Erwachsene-DOSB 2020'!H55*$BB$65</f>
        <v>51.3</v>
      </c>
      <c r="AL65" s="228">
        <f>'Erwachsene-DOSB 2020'!I55*$BB$65</f>
        <v>41.8</v>
      </c>
      <c r="AM65" s="229">
        <f>'Erwachsene-DOSB 2020'!J55*$BB$65</f>
        <v>29.45</v>
      </c>
      <c r="AN65" s="230">
        <f>'Erwachsene-DOSB 2020'!K55*$BB$65</f>
        <v>55.099999999999994</v>
      </c>
      <c r="AO65" s="228">
        <f>'Erwachsene-DOSB 2020'!L55*$BB$65</f>
        <v>43.699999999999996</v>
      </c>
      <c r="AP65" s="229">
        <f>'Erwachsene-DOSB 2020'!M55*$BB$65</f>
        <v>31.349999999999998</v>
      </c>
      <c r="AQ65" s="230">
        <f>'Erwachsene-DOSB 2020'!N55*$BB$65</f>
        <v>59.849999999999994</v>
      </c>
      <c r="AR65" s="228">
        <f>'Erwachsene-DOSB 2020'!O55*$BB$65</f>
        <v>45.599999999999994</v>
      </c>
      <c r="AS65" s="229">
        <f>'Erwachsene-DOSB 2020'!P55*$BB$65</f>
        <v>32.299999999999997</v>
      </c>
      <c r="AT65" s="230">
        <f>'Erwachsene-DOSB 2020'!Q55*$BB$65</f>
        <v>66.5</v>
      </c>
      <c r="AU65" s="228">
        <f>'Erwachsene-DOSB 2020'!R55*$BB$65</f>
        <v>50.349999999999994</v>
      </c>
      <c r="AV65" s="229">
        <f>'Erwachsene-DOSB 2020'!S55*$BB$65</f>
        <v>35.15</v>
      </c>
      <c r="AW65" s="230">
        <f>'Erwachsene-DOSB 2020'!T55*$BB$65</f>
        <v>73.149999999999991</v>
      </c>
      <c r="AX65" s="228">
        <f>'Erwachsene-DOSB 2020'!U55*$BB$65</f>
        <v>56.05</v>
      </c>
      <c r="AY65" s="229">
        <f>'Erwachsene-DOSB 2020'!V55*$BB$65</f>
        <v>36.1</v>
      </c>
      <c r="AZ65" s="182"/>
      <c r="BA65" s="188"/>
      <c r="BB65" s="153">
        <v>1.9</v>
      </c>
      <c r="BC65" s="146" t="s">
        <v>158</v>
      </c>
    </row>
    <row r="66" spans="1:55" s="158" customFormat="1" ht="22.5" customHeight="1" thickBot="1" x14ac:dyDescent="0.25">
      <c r="A66" s="902"/>
      <c r="C66" s="950"/>
      <c r="D66" s="951"/>
      <c r="E66" s="107" t="s">
        <v>21</v>
      </c>
      <c r="F66" s="211" t="s">
        <v>447</v>
      </c>
      <c r="G66" s="234">
        <f>'Erwachsene-DOSB 2020'!E23*$BB$66</f>
        <v>36</v>
      </c>
      <c r="H66" s="231">
        <f>'Erwachsene-DOSB 2020'!F23*$BB$66</f>
        <v>33</v>
      </c>
      <c r="I66" s="232">
        <f>'Erwachsene-DOSB 2020'!G23*$BB$66</f>
        <v>29.25</v>
      </c>
      <c r="J66" s="233">
        <f>'Erwachsene-DOSB 2020'!H23*$BB$66</f>
        <v>36.75</v>
      </c>
      <c r="K66" s="231">
        <f>'Erwachsene-DOSB 2020'!I23*$BB$66</f>
        <v>33</v>
      </c>
      <c r="L66" s="232">
        <f>'Erwachsene-DOSB 2020'!J23*$BB$66</f>
        <v>29.25</v>
      </c>
      <c r="M66" s="233">
        <f>'Erwachsene-DOSB 2020'!K23*$BB$66</f>
        <v>37.5</v>
      </c>
      <c r="N66" s="231">
        <f>'Erwachsene-DOSB 2020'!L23*$BB$66</f>
        <v>33.75</v>
      </c>
      <c r="O66" s="232">
        <f>'Erwachsene-DOSB 2020'!M23*$BB$66</f>
        <v>30</v>
      </c>
      <c r="P66" s="233">
        <f>'Erwachsene-DOSB 2020'!N23*$BB$66</f>
        <v>39</v>
      </c>
      <c r="Q66" s="231">
        <f>'Erwachsene-DOSB 2020'!O23*$BB$66</f>
        <v>35.25</v>
      </c>
      <c r="R66" s="232">
        <f>'Erwachsene-DOSB 2020'!P23*$BB$66</f>
        <v>32.25</v>
      </c>
      <c r="S66" s="233">
        <f>'Erwachsene-DOSB 2020'!Q23*$BB$66</f>
        <v>41.25</v>
      </c>
      <c r="T66" s="231">
        <f>'Erwachsene-DOSB 2020'!R23*$BB$66</f>
        <v>36.75</v>
      </c>
      <c r="U66" s="232">
        <f>'Erwachsene-DOSB 2020'!S23*$BB$66</f>
        <v>33</v>
      </c>
      <c r="V66" s="233">
        <f>'Erwachsene-DOSB 2020'!T23*$BB$66</f>
        <v>43.5</v>
      </c>
      <c r="W66" s="231">
        <f>'Erwachsene-DOSB 2020'!U23*$BB$66</f>
        <v>38.25</v>
      </c>
      <c r="X66" s="232">
        <f>'Erwachsene-DOSB 2020'!V23*$BB$66</f>
        <v>33.75</v>
      </c>
      <c r="Y66" s="186"/>
      <c r="Z66" s="187"/>
      <c r="AB66" s="902"/>
      <c r="AD66" s="950"/>
      <c r="AE66" s="951"/>
      <c r="AF66" s="107" t="s">
        <v>21</v>
      </c>
      <c r="AG66" s="211" t="s">
        <v>447</v>
      </c>
      <c r="AH66" s="234">
        <f>'Erwachsene-DOSB 2020'!E56*$BB$66</f>
        <v>30.75</v>
      </c>
      <c r="AI66" s="231">
        <f>'Erwachsene-DOSB 2020'!F56*$BB$66</f>
        <v>27</v>
      </c>
      <c r="AJ66" s="232">
        <f>'Erwachsene-DOSB 2020'!G56*$BB$66</f>
        <v>23.25</v>
      </c>
      <c r="AK66" s="233">
        <f>'Erwachsene-DOSB 2020'!H56*$BB$66</f>
        <v>30</v>
      </c>
      <c r="AL66" s="231">
        <f>'Erwachsene-DOSB 2020'!I56*$BB$66</f>
        <v>26.25</v>
      </c>
      <c r="AM66" s="232">
        <f>'Erwachsene-DOSB 2020'!J56*$BB$66</f>
        <v>22.5</v>
      </c>
      <c r="AN66" s="233">
        <f>'Erwachsene-DOSB 2020'!K56*$BB$66</f>
        <v>31.5</v>
      </c>
      <c r="AO66" s="231">
        <f>'Erwachsene-DOSB 2020'!L56*$BB$66</f>
        <v>27</v>
      </c>
      <c r="AP66" s="232">
        <f>'Erwachsene-DOSB 2020'!M56*$BB$66</f>
        <v>22.5</v>
      </c>
      <c r="AQ66" s="233">
        <f>'Erwachsene-DOSB 2020'!N56*$BB$66</f>
        <v>33.75</v>
      </c>
      <c r="AR66" s="231">
        <f>'Erwachsene-DOSB 2020'!O56*$BB$66</f>
        <v>27.75</v>
      </c>
      <c r="AS66" s="232">
        <f>'Erwachsene-DOSB 2020'!P56*$BB$66</f>
        <v>22.5</v>
      </c>
      <c r="AT66" s="233">
        <f>'Erwachsene-DOSB 2020'!Q56*$BB$66</f>
        <v>36</v>
      </c>
      <c r="AU66" s="231">
        <f>'Erwachsene-DOSB 2020'!R56*$BB$66</f>
        <v>30</v>
      </c>
      <c r="AV66" s="232">
        <f>'Erwachsene-DOSB 2020'!S56*$BB$66</f>
        <v>23.25</v>
      </c>
      <c r="AW66" s="233">
        <f>'Erwachsene-DOSB 2020'!T56*$BB$66</f>
        <v>39.75</v>
      </c>
      <c r="AX66" s="231">
        <f>'Erwachsene-DOSB 2020'!U56*$BB$66</f>
        <v>32.25</v>
      </c>
      <c r="AY66" s="232">
        <f>'Erwachsene-DOSB 2020'!V56*$BB$66</f>
        <v>24.75</v>
      </c>
      <c r="AZ66" s="186"/>
      <c r="BA66" s="187"/>
      <c r="BB66" s="153">
        <v>1.5</v>
      </c>
      <c r="BC66" s="146" t="s">
        <v>157</v>
      </c>
    </row>
    <row r="67" spans="1:55" s="158" customFormat="1" ht="22.5" customHeight="1" x14ac:dyDescent="0.2">
      <c r="A67" s="902"/>
      <c r="C67" s="844">
        <v>4</v>
      </c>
      <c r="D67" s="796" t="s">
        <v>67</v>
      </c>
      <c r="E67" s="943" t="s">
        <v>16</v>
      </c>
      <c r="F67" s="800" t="s">
        <v>159</v>
      </c>
      <c r="G67" s="995" t="s">
        <v>426</v>
      </c>
      <c r="H67" s="889"/>
      <c r="I67" s="889"/>
      <c r="J67" s="889"/>
      <c r="K67" s="889"/>
      <c r="L67" s="889"/>
      <c r="M67" s="889"/>
      <c r="N67" s="889"/>
      <c r="O67" s="889"/>
      <c r="P67" s="889"/>
      <c r="Q67" s="889"/>
      <c r="R67" s="889"/>
      <c r="S67" s="889"/>
      <c r="T67" s="889"/>
      <c r="U67" s="890"/>
      <c r="V67" s="889" t="s">
        <v>425</v>
      </c>
      <c r="W67" s="889"/>
      <c r="X67" s="890"/>
      <c r="Y67" s="180"/>
      <c r="Z67" s="181"/>
      <c r="AB67" s="902"/>
      <c r="AD67" s="844">
        <v>4</v>
      </c>
      <c r="AE67" s="796" t="s">
        <v>67</v>
      </c>
      <c r="AF67" s="943" t="s">
        <v>16</v>
      </c>
      <c r="AG67" s="800" t="s">
        <v>159</v>
      </c>
      <c r="AH67" s="995" t="s">
        <v>426</v>
      </c>
      <c r="AI67" s="889"/>
      <c r="AJ67" s="889"/>
      <c r="AK67" s="889"/>
      <c r="AL67" s="889"/>
      <c r="AM67" s="889"/>
      <c r="AN67" s="889"/>
      <c r="AO67" s="889"/>
      <c r="AP67" s="889"/>
      <c r="AQ67" s="889"/>
      <c r="AR67" s="889"/>
      <c r="AS67" s="889"/>
      <c r="AT67" s="889"/>
      <c r="AU67" s="889"/>
      <c r="AV67" s="890"/>
      <c r="AW67" s="889" t="s">
        <v>425</v>
      </c>
      <c r="AX67" s="889"/>
      <c r="AY67" s="890"/>
      <c r="AZ67" s="180"/>
      <c r="BA67" s="181"/>
      <c r="BB67" s="153"/>
      <c r="BC67" s="148"/>
    </row>
    <row r="68" spans="1:55" s="158" customFormat="1" ht="22.5" customHeight="1" x14ac:dyDescent="0.2">
      <c r="A68" s="902"/>
      <c r="C68" s="845"/>
      <c r="D68" s="796"/>
      <c r="E68" s="792"/>
      <c r="F68" s="794"/>
      <c r="G68" s="42">
        <v>10</v>
      </c>
      <c r="H68" s="43">
        <v>15</v>
      </c>
      <c r="I68" s="135">
        <v>20</v>
      </c>
      <c r="J68" s="42">
        <v>10</v>
      </c>
      <c r="K68" s="43">
        <v>15</v>
      </c>
      <c r="L68" s="135">
        <v>20</v>
      </c>
      <c r="M68" s="42">
        <v>10</v>
      </c>
      <c r="N68" s="43">
        <v>15</v>
      </c>
      <c r="O68" s="135">
        <v>20</v>
      </c>
      <c r="P68" s="42">
        <v>10</v>
      </c>
      <c r="Q68" s="43">
        <v>15</v>
      </c>
      <c r="R68" s="135">
        <v>20</v>
      </c>
      <c r="S68" s="42">
        <v>10</v>
      </c>
      <c r="T68" s="43">
        <v>15</v>
      </c>
      <c r="U68" s="135">
        <v>20</v>
      </c>
      <c r="V68" s="42">
        <v>10</v>
      </c>
      <c r="W68" s="43">
        <v>15</v>
      </c>
      <c r="X68" s="135">
        <v>20</v>
      </c>
      <c r="Y68" s="182"/>
      <c r="Z68" s="188"/>
      <c r="AB68" s="902"/>
      <c r="AD68" s="845"/>
      <c r="AE68" s="796"/>
      <c r="AF68" s="792"/>
      <c r="AG68" s="794"/>
      <c r="AH68" s="42">
        <v>10</v>
      </c>
      <c r="AI68" s="43">
        <v>15</v>
      </c>
      <c r="AJ68" s="135">
        <v>20</v>
      </c>
      <c r="AK68" s="42">
        <v>10</v>
      </c>
      <c r="AL68" s="43">
        <v>15</v>
      </c>
      <c r="AM68" s="135">
        <v>20</v>
      </c>
      <c r="AN68" s="42">
        <v>10</v>
      </c>
      <c r="AO68" s="43">
        <v>15</v>
      </c>
      <c r="AP68" s="135">
        <v>20</v>
      </c>
      <c r="AQ68" s="42">
        <v>10</v>
      </c>
      <c r="AR68" s="43">
        <v>15</v>
      </c>
      <c r="AS68" s="135">
        <v>20</v>
      </c>
      <c r="AT68" s="42">
        <v>10</v>
      </c>
      <c r="AU68" s="43">
        <v>15</v>
      </c>
      <c r="AV68" s="135">
        <v>20</v>
      </c>
      <c r="AW68" s="42">
        <v>10</v>
      </c>
      <c r="AX68" s="43">
        <v>15</v>
      </c>
      <c r="AY68" s="135">
        <v>20</v>
      </c>
      <c r="AZ68" s="182"/>
      <c r="BA68" s="188"/>
      <c r="BB68" s="153"/>
      <c r="BC68" s="148"/>
    </row>
    <row r="69" spans="1:55" s="158" customFormat="1" ht="22.5" customHeight="1" thickBot="1" x14ac:dyDescent="0.25">
      <c r="A69" s="902"/>
      <c r="C69" s="845"/>
      <c r="D69" s="796"/>
      <c r="E69" s="106" t="s">
        <v>17</v>
      </c>
      <c r="F69" s="2" t="s">
        <v>614</v>
      </c>
      <c r="G69" s="11" t="s">
        <v>433</v>
      </c>
      <c r="H69" s="3" t="s">
        <v>434</v>
      </c>
      <c r="I69" s="4" t="s">
        <v>435</v>
      </c>
      <c r="J69" s="11" t="s">
        <v>433</v>
      </c>
      <c r="K69" s="3" t="s">
        <v>434</v>
      </c>
      <c r="L69" s="4" t="s">
        <v>435</v>
      </c>
      <c r="M69" s="11" t="s">
        <v>433</v>
      </c>
      <c r="N69" s="3" t="s">
        <v>434</v>
      </c>
      <c r="O69" s="4" t="s">
        <v>435</v>
      </c>
      <c r="P69" s="11" t="s">
        <v>433</v>
      </c>
      <c r="Q69" s="3" t="s">
        <v>434</v>
      </c>
      <c r="R69" s="4" t="s">
        <v>435</v>
      </c>
      <c r="S69" s="11" t="s">
        <v>433</v>
      </c>
      <c r="T69" s="3" t="s">
        <v>434</v>
      </c>
      <c r="U69" s="4" t="s">
        <v>435</v>
      </c>
      <c r="V69" s="11" t="s">
        <v>433</v>
      </c>
      <c r="W69" s="3" t="s">
        <v>434</v>
      </c>
      <c r="X69" s="4" t="s">
        <v>435</v>
      </c>
      <c r="Y69" s="186"/>
      <c r="Z69" s="187"/>
      <c r="AB69" s="902"/>
      <c r="AD69" s="845"/>
      <c r="AE69" s="796"/>
      <c r="AF69" s="106" t="s">
        <v>17</v>
      </c>
      <c r="AG69" s="2" t="s">
        <v>614</v>
      </c>
      <c r="AH69" s="11" t="s">
        <v>433</v>
      </c>
      <c r="AI69" s="3" t="s">
        <v>434</v>
      </c>
      <c r="AJ69" s="4" t="s">
        <v>435</v>
      </c>
      <c r="AK69" s="11" t="s">
        <v>433</v>
      </c>
      <c r="AL69" s="3" t="s">
        <v>434</v>
      </c>
      <c r="AM69" s="4" t="s">
        <v>435</v>
      </c>
      <c r="AN69" s="11" t="s">
        <v>433</v>
      </c>
      <c r="AO69" s="3" t="s">
        <v>434</v>
      </c>
      <c r="AP69" s="4" t="s">
        <v>435</v>
      </c>
      <c r="AQ69" s="11" t="s">
        <v>433</v>
      </c>
      <c r="AR69" s="3" t="s">
        <v>434</v>
      </c>
      <c r="AS69" s="4" t="s">
        <v>435</v>
      </c>
      <c r="AT69" s="11" t="s">
        <v>433</v>
      </c>
      <c r="AU69" s="3" t="s">
        <v>434</v>
      </c>
      <c r="AV69" s="4" t="s">
        <v>435</v>
      </c>
      <c r="AW69" s="11" t="s">
        <v>433</v>
      </c>
      <c r="AX69" s="3" t="s">
        <v>434</v>
      </c>
      <c r="AY69" s="4" t="s">
        <v>435</v>
      </c>
      <c r="AZ69" s="186"/>
      <c r="BA69" s="187"/>
      <c r="BB69" s="153"/>
      <c r="BC69" s="146"/>
    </row>
    <row r="70" spans="1:55" ht="18.75" thickBot="1" x14ac:dyDescent="0.3">
      <c r="A70" s="853" t="s">
        <v>495</v>
      </c>
      <c r="B70"/>
      <c r="C70" s="905" t="s">
        <v>51</v>
      </c>
      <c r="D70" s="906"/>
      <c r="E70" s="907"/>
      <c r="F70" s="907"/>
      <c r="G70" s="907" t="s">
        <v>616</v>
      </c>
      <c r="H70" s="907"/>
      <c r="I70" s="907"/>
      <c r="J70" s="907"/>
      <c r="K70" s="907"/>
      <c r="L70" s="907"/>
      <c r="M70" s="907"/>
      <c r="N70" s="907"/>
      <c r="O70" s="907"/>
      <c r="P70" s="907"/>
      <c r="Q70" s="907"/>
      <c r="R70" s="908" t="s">
        <v>52</v>
      </c>
      <c r="S70" s="908"/>
      <c r="T70" s="908"/>
      <c r="U70" s="908"/>
      <c r="V70" s="908"/>
      <c r="W70" s="908"/>
      <c r="X70" s="908"/>
      <c r="Y70" s="802" t="s">
        <v>53</v>
      </c>
      <c r="Z70" s="803"/>
      <c r="AB70" s="853" t="s">
        <v>495</v>
      </c>
      <c r="AC70"/>
      <c r="AD70" s="905" t="s">
        <v>51</v>
      </c>
      <c r="AE70" s="906"/>
      <c r="AF70" s="907"/>
      <c r="AG70" s="907"/>
      <c r="AH70" s="907" t="s">
        <v>616</v>
      </c>
      <c r="AI70" s="907"/>
      <c r="AJ70" s="907"/>
      <c r="AK70" s="907"/>
      <c r="AL70" s="907"/>
      <c r="AM70" s="907"/>
      <c r="AN70" s="907"/>
      <c r="AO70" s="907"/>
      <c r="AP70" s="907"/>
      <c r="AQ70" s="907"/>
      <c r="AR70" s="907"/>
      <c r="AS70" s="908" t="s">
        <v>52</v>
      </c>
      <c r="AT70" s="908"/>
      <c r="AU70" s="908"/>
      <c r="AV70" s="908"/>
      <c r="AW70" s="908"/>
      <c r="AX70" s="908"/>
      <c r="AY70" s="908"/>
      <c r="AZ70" s="802" t="s">
        <v>53</v>
      </c>
      <c r="BA70" s="803"/>
    </row>
    <row r="71" spans="1:55" ht="13.5" thickBot="1" x14ac:dyDescent="0.25">
      <c r="A71" s="853"/>
      <c r="B71"/>
      <c r="C71" s="914" t="s">
        <v>585</v>
      </c>
      <c r="D71" s="915"/>
      <c r="E71" s="915"/>
      <c r="F71" s="915"/>
      <c r="G71" s="915"/>
      <c r="H71" s="915"/>
      <c r="I71" s="916"/>
      <c r="J71" s="917" t="s">
        <v>68</v>
      </c>
      <c r="K71" s="918"/>
      <c r="L71" s="918"/>
      <c r="M71" s="918"/>
      <c r="N71" s="918"/>
      <c r="O71" s="918"/>
      <c r="P71" s="918"/>
      <c r="Q71" s="919"/>
      <c r="R71" s="920" t="s">
        <v>69</v>
      </c>
      <c r="S71" s="921"/>
      <c r="T71" s="921"/>
      <c r="U71" s="921"/>
      <c r="V71" s="921"/>
      <c r="W71" s="921"/>
      <c r="X71" s="922"/>
      <c r="Y71" s="75" t="s">
        <v>70</v>
      </c>
      <c r="Z71" s="76"/>
      <c r="AB71" s="853"/>
      <c r="AC71"/>
      <c r="AD71" s="914" t="s">
        <v>585</v>
      </c>
      <c r="AE71" s="915"/>
      <c r="AF71" s="915"/>
      <c r="AG71" s="915"/>
      <c r="AH71" s="915"/>
      <c r="AI71" s="915"/>
      <c r="AJ71" s="916"/>
      <c r="AK71" s="917" t="s">
        <v>68</v>
      </c>
      <c r="AL71" s="918"/>
      <c r="AM71" s="918"/>
      <c r="AN71" s="918"/>
      <c r="AO71" s="918"/>
      <c r="AP71" s="918"/>
      <c r="AQ71" s="918"/>
      <c r="AR71" s="919"/>
      <c r="AS71" s="920" t="s">
        <v>69</v>
      </c>
      <c r="AT71" s="921"/>
      <c r="AU71" s="921"/>
      <c r="AV71" s="921"/>
      <c r="AW71" s="921"/>
      <c r="AX71" s="921"/>
      <c r="AY71" s="922"/>
      <c r="AZ71" s="75" t="s">
        <v>70</v>
      </c>
      <c r="BA71" s="76"/>
    </row>
    <row r="72" spans="1:55" ht="15" customHeight="1" thickBot="1" x14ac:dyDescent="0.3">
      <c r="A72" s="853"/>
      <c r="B72" s="44"/>
      <c r="C72" s="909" t="s">
        <v>71</v>
      </c>
      <c r="D72" s="910"/>
      <c r="E72" s="910"/>
      <c r="F72" s="910"/>
      <c r="G72" s="910"/>
      <c r="H72" s="910"/>
      <c r="I72" s="77"/>
      <c r="J72" s="911"/>
      <c r="K72" s="912"/>
      <c r="L72" s="912"/>
      <c r="M72" s="912"/>
      <c r="N72" s="912"/>
      <c r="O72" s="912"/>
      <c r="P72" s="912"/>
      <c r="Q72" s="913"/>
      <c r="R72" s="898" t="s">
        <v>72</v>
      </c>
      <c r="S72" s="899"/>
      <c r="T72" s="810"/>
      <c r="U72" s="810"/>
      <c r="V72" s="810"/>
      <c r="W72" s="810"/>
      <c r="X72" s="811"/>
      <c r="Y72" s="75" t="s">
        <v>73</v>
      </c>
      <c r="Z72" s="78" t="s">
        <v>54</v>
      </c>
      <c r="AB72" s="853"/>
      <c r="AC72" s="44"/>
      <c r="AD72" s="909" t="s">
        <v>71</v>
      </c>
      <c r="AE72" s="910"/>
      <c r="AF72" s="910"/>
      <c r="AG72" s="910"/>
      <c r="AH72" s="910"/>
      <c r="AI72" s="910"/>
      <c r="AJ72" s="77"/>
      <c r="AK72" s="911"/>
      <c r="AL72" s="912"/>
      <c r="AM72" s="912"/>
      <c r="AN72" s="912"/>
      <c r="AO72" s="912"/>
      <c r="AP72" s="912"/>
      <c r="AQ72" s="912"/>
      <c r="AR72" s="913"/>
      <c r="AS72" s="898" t="s">
        <v>72</v>
      </c>
      <c r="AT72" s="899"/>
      <c r="AU72" s="810"/>
      <c r="AV72" s="810"/>
      <c r="AW72" s="810"/>
      <c r="AX72" s="810"/>
      <c r="AY72" s="811"/>
      <c r="AZ72" s="75" t="s">
        <v>73</v>
      </c>
      <c r="BA72" s="78" t="s">
        <v>54</v>
      </c>
    </row>
    <row r="73" spans="1:55" ht="13.5" thickBot="1" x14ac:dyDescent="0.25">
      <c r="A73" s="853"/>
      <c r="B73"/>
      <c r="C73" s="812" t="s">
        <v>74</v>
      </c>
      <c r="D73" s="813"/>
      <c r="E73" s="813"/>
      <c r="F73" s="813"/>
      <c r="G73" s="813"/>
      <c r="H73" s="813"/>
      <c r="I73" s="77"/>
      <c r="J73" s="807"/>
      <c r="K73" s="808"/>
      <c r="L73" s="808"/>
      <c r="M73" s="808"/>
      <c r="N73" s="808"/>
      <c r="O73" s="808"/>
      <c r="P73" s="808"/>
      <c r="Q73" s="809"/>
      <c r="R73" s="898" t="s">
        <v>75</v>
      </c>
      <c r="S73" s="899"/>
      <c r="T73" s="810"/>
      <c r="U73" s="810"/>
      <c r="V73" s="810"/>
      <c r="W73" s="810"/>
      <c r="X73" s="811"/>
      <c r="Y73" s="75" t="s">
        <v>76</v>
      </c>
      <c r="Z73" s="79"/>
      <c r="AB73" s="853"/>
      <c r="AC73"/>
      <c r="AD73" s="812" t="s">
        <v>74</v>
      </c>
      <c r="AE73" s="813"/>
      <c r="AF73" s="813"/>
      <c r="AG73" s="813"/>
      <c r="AH73" s="813"/>
      <c r="AI73" s="813"/>
      <c r="AJ73" s="77"/>
      <c r="AK73" s="807"/>
      <c r="AL73" s="808"/>
      <c r="AM73" s="808"/>
      <c r="AN73" s="808"/>
      <c r="AO73" s="808"/>
      <c r="AP73" s="808"/>
      <c r="AQ73" s="808"/>
      <c r="AR73" s="809"/>
      <c r="AS73" s="898" t="s">
        <v>75</v>
      </c>
      <c r="AT73" s="899"/>
      <c r="AU73" s="810"/>
      <c r="AV73" s="810"/>
      <c r="AW73" s="810"/>
      <c r="AX73" s="810"/>
      <c r="AY73" s="811"/>
      <c r="AZ73" s="75" t="s">
        <v>76</v>
      </c>
      <c r="BA73" s="79"/>
    </row>
    <row r="74" spans="1:55" ht="13.5" thickBot="1" x14ac:dyDescent="0.25">
      <c r="A74" s="853"/>
      <c r="B74"/>
      <c r="C74" s="812" t="s">
        <v>518</v>
      </c>
      <c r="D74" s="813"/>
      <c r="E74" s="813"/>
      <c r="F74" s="813"/>
      <c r="G74" s="813"/>
      <c r="H74" s="813"/>
      <c r="I74" s="77"/>
      <c r="J74" s="814"/>
      <c r="K74" s="815"/>
      <c r="L74" s="815"/>
      <c r="M74" s="815"/>
      <c r="N74" s="815"/>
      <c r="O74" s="815"/>
      <c r="P74" s="815"/>
      <c r="Q74" s="816"/>
      <c r="R74" s="898" t="s">
        <v>77</v>
      </c>
      <c r="S74" s="899"/>
      <c r="T74" s="810"/>
      <c r="U74" s="810"/>
      <c r="V74" s="810"/>
      <c r="W74" s="810"/>
      <c r="X74" s="811"/>
      <c r="Y74" s="75" t="s">
        <v>78</v>
      </c>
      <c r="Z74" s="79"/>
      <c r="AB74" s="853"/>
      <c r="AC74"/>
      <c r="AD74" s="812" t="s">
        <v>518</v>
      </c>
      <c r="AE74" s="813"/>
      <c r="AF74" s="813"/>
      <c r="AG74" s="813"/>
      <c r="AH74" s="813"/>
      <c r="AI74" s="813"/>
      <c r="AJ74" s="77"/>
      <c r="AK74" s="814"/>
      <c r="AL74" s="815"/>
      <c r="AM74" s="815"/>
      <c r="AN74" s="815"/>
      <c r="AO74" s="815"/>
      <c r="AP74" s="815"/>
      <c r="AQ74" s="815"/>
      <c r="AR74" s="816"/>
      <c r="AS74" s="898" t="s">
        <v>77</v>
      </c>
      <c r="AT74" s="899"/>
      <c r="AU74" s="810"/>
      <c r="AV74" s="810"/>
      <c r="AW74" s="810"/>
      <c r="AX74" s="810"/>
      <c r="AY74" s="811"/>
      <c r="AZ74" s="75" t="s">
        <v>78</v>
      </c>
      <c r="BA74" s="79"/>
    </row>
    <row r="75" spans="1:55" ht="13.5" thickBot="1" x14ac:dyDescent="0.25">
      <c r="A75" s="853"/>
      <c r="B75"/>
      <c r="C75" s="841" t="s">
        <v>586</v>
      </c>
      <c r="D75" s="813"/>
      <c r="E75" s="813"/>
      <c r="F75" s="813"/>
      <c r="G75" s="813"/>
      <c r="H75" s="813"/>
      <c r="I75" s="77"/>
      <c r="J75" s="80"/>
      <c r="K75" s="80"/>
      <c r="L75" s="80"/>
      <c r="M75" s="80"/>
      <c r="N75" s="80"/>
      <c r="O75" s="80"/>
      <c r="P75" s="80"/>
      <c r="Q75" s="80"/>
      <c r="R75" s="872" t="s">
        <v>79</v>
      </c>
      <c r="S75" s="873"/>
      <c r="T75" s="874"/>
      <c r="U75" s="874"/>
      <c r="V75" s="874"/>
      <c r="W75" s="874"/>
      <c r="X75" s="875"/>
      <c r="Y75" s="81"/>
      <c r="Z75" s="82"/>
      <c r="AB75" s="853"/>
      <c r="AC75"/>
      <c r="AD75" s="812" t="s">
        <v>586</v>
      </c>
      <c r="AE75" s="813"/>
      <c r="AF75" s="813"/>
      <c r="AG75" s="813"/>
      <c r="AH75" s="813"/>
      <c r="AI75" s="813"/>
      <c r="AJ75" s="77"/>
      <c r="AK75" s="80"/>
      <c r="AL75" s="80"/>
      <c r="AM75" s="80"/>
      <c r="AN75" s="80"/>
      <c r="AO75" s="80"/>
      <c r="AP75" s="80"/>
      <c r="AQ75" s="80"/>
      <c r="AR75" s="80"/>
      <c r="AS75" s="872" t="s">
        <v>79</v>
      </c>
      <c r="AT75" s="873"/>
      <c r="AU75" s="874"/>
      <c r="AV75" s="874"/>
      <c r="AW75" s="874"/>
      <c r="AX75" s="874"/>
      <c r="AY75" s="875"/>
      <c r="AZ75" s="81"/>
      <c r="BA75" s="82"/>
    </row>
    <row r="76" spans="1:55" ht="15" x14ac:dyDescent="0.2">
      <c r="A76" s="904">
        <v>91</v>
      </c>
      <c r="B76"/>
      <c r="C76" s="841" t="s">
        <v>587</v>
      </c>
      <c r="D76" s="813"/>
      <c r="E76" s="813"/>
      <c r="F76" s="813"/>
      <c r="G76" s="813"/>
      <c r="H76" s="813"/>
      <c r="I76" s="77"/>
      <c r="U76" s="45"/>
      <c r="W76" s="781" t="s">
        <v>673</v>
      </c>
      <c r="X76" s="781"/>
      <c r="Y76" s="781"/>
      <c r="Z76" s="781"/>
      <c r="AB76" s="904">
        <f>A76+3</f>
        <v>94</v>
      </c>
      <c r="AC76"/>
      <c r="AD76" s="841" t="s">
        <v>587</v>
      </c>
      <c r="AE76" s="813"/>
      <c r="AF76" s="813"/>
      <c r="AG76" s="813"/>
      <c r="AH76" s="813"/>
      <c r="AI76" s="813"/>
      <c r="AJ76" s="77"/>
      <c r="AV76" s="45"/>
      <c r="AX76" s="781" t="s">
        <v>674</v>
      </c>
      <c r="AY76" s="781"/>
      <c r="AZ76" s="781"/>
      <c r="BA76" s="781"/>
    </row>
    <row r="77" spans="1:55" ht="13.5" thickBot="1" x14ac:dyDescent="0.25">
      <c r="A77" s="904"/>
      <c r="B77"/>
      <c r="C77" s="804" t="s">
        <v>80</v>
      </c>
      <c r="D77" s="805"/>
      <c r="E77" s="805"/>
      <c r="F77" s="805"/>
      <c r="G77" s="805"/>
      <c r="H77" s="805"/>
      <c r="I77" s="806"/>
      <c r="W77" s="781"/>
      <c r="X77" s="781"/>
      <c r="Y77" s="781"/>
      <c r="Z77" s="781"/>
      <c r="AB77" s="904"/>
      <c r="AC77"/>
      <c r="AD77" s="804" t="s">
        <v>80</v>
      </c>
      <c r="AE77" s="805"/>
      <c r="AF77" s="805"/>
      <c r="AG77" s="805"/>
      <c r="AH77" s="805"/>
      <c r="AI77" s="805"/>
      <c r="AJ77" s="806"/>
      <c r="AX77" s="781"/>
      <c r="AY77" s="781"/>
      <c r="AZ77" s="781"/>
      <c r="BA77" s="781"/>
    </row>
    <row r="79" spans="1:55" ht="13.5" thickBot="1" x14ac:dyDescent="0.25"/>
    <row r="80" spans="1:55" ht="18" customHeight="1" x14ac:dyDescent="0.25">
      <c r="A80" s="930" t="s">
        <v>496</v>
      </c>
      <c r="B80"/>
      <c r="C80" s="932" t="s">
        <v>584</v>
      </c>
      <c r="D80" s="933"/>
      <c r="E80" s="933"/>
      <c r="F80" s="933"/>
      <c r="G80" s="933"/>
      <c r="H80" s="933"/>
      <c r="I80" s="933"/>
      <c r="J80" s="933"/>
      <c r="K80" s="933"/>
      <c r="L80" s="934"/>
      <c r="M80" s="935" t="s">
        <v>138</v>
      </c>
      <c r="N80" s="935"/>
      <c r="O80" s="935"/>
      <c r="P80" s="935"/>
      <c r="Q80" s="935"/>
      <c r="R80" s="935"/>
      <c r="S80" s="935"/>
      <c r="T80" s="935"/>
      <c r="U80" s="935"/>
      <c r="V80" s="935"/>
      <c r="W80" s="935"/>
      <c r="X80" s="935"/>
      <c r="Y80" s="935"/>
      <c r="Z80" s="1" t="s">
        <v>749</v>
      </c>
      <c r="AB80" s="930" t="s">
        <v>496</v>
      </c>
      <c r="AC80"/>
      <c r="AD80" s="932" t="s">
        <v>584</v>
      </c>
      <c r="AE80" s="933"/>
      <c r="AF80" s="933"/>
      <c r="AG80" s="933"/>
      <c r="AH80" s="933"/>
      <c r="AI80" s="933"/>
      <c r="AJ80" s="933"/>
      <c r="AK80" s="933"/>
      <c r="AL80" s="933"/>
      <c r="AM80" s="934"/>
      <c r="AN80" s="935" t="s">
        <v>144</v>
      </c>
      <c r="AO80" s="935"/>
      <c r="AP80" s="935"/>
      <c r="AQ80" s="935"/>
      <c r="AR80" s="935"/>
      <c r="AS80" s="935"/>
      <c r="AT80" s="935"/>
      <c r="AU80" s="935"/>
      <c r="AV80" s="935"/>
      <c r="AW80" s="935"/>
      <c r="AX80" s="935"/>
      <c r="AY80" s="935"/>
      <c r="AZ80" s="935"/>
      <c r="BA80" s="1" t="s">
        <v>749</v>
      </c>
    </row>
    <row r="81" spans="1:55" x14ac:dyDescent="0.2">
      <c r="A81" s="931"/>
      <c r="B81"/>
      <c r="C81" s="856" t="s">
        <v>1</v>
      </c>
      <c r="D81" s="857"/>
      <c r="E81" s="857"/>
      <c r="F81" s="857"/>
      <c r="G81" s="857"/>
      <c r="H81" s="857"/>
      <c r="I81" s="857"/>
      <c r="J81" s="857"/>
      <c r="K81" s="857"/>
      <c r="L81" s="858"/>
      <c r="M81" s="893" t="s">
        <v>2</v>
      </c>
      <c r="N81" s="893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 t="s">
        <v>55</v>
      </c>
      <c r="Z81" s="894"/>
      <c r="AB81" s="931"/>
      <c r="AC81"/>
      <c r="AD81" s="856" t="s">
        <v>1</v>
      </c>
      <c r="AE81" s="857"/>
      <c r="AF81" s="857"/>
      <c r="AG81" s="857"/>
      <c r="AH81" s="857"/>
      <c r="AI81" s="857"/>
      <c r="AJ81" s="857"/>
      <c r="AK81" s="857"/>
      <c r="AL81" s="857"/>
      <c r="AM81" s="858"/>
      <c r="AN81" s="893" t="s">
        <v>2</v>
      </c>
      <c r="AO81" s="893"/>
      <c r="AP81" s="893"/>
      <c r="AQ81" s="893"/>
      <c r="AR81" s="893"/>
      <c r="AS81" s="893"/>
      <c r="AT81" s="893"/>
      <c r="AU81" s="893"/>
      <c r="AV81" s="893"/>
      <c r="AW81" s="893"/>
      <c r="AX81" s="893"/>
      <c r="AY81" s="893"/>
      <c r="AZ81" s="893" t="s">
        <v>55</v>
      </c>
      <c r="BA81" s="894"/>
    </row>
    <row r="82" spans="1:55" x14ac:dyDescent="0.2">
      <c r="A82" s="931"/>
      <c r="B82"/>
      <c r="C82" s="856" t="s">
        <v>3</v>
      </c>
      <c r="D82" s="857"/>
      <c r="E82" s="857"/>
      <c r="F82" s="857"/>
      <c r="G82" s="857"/>
      <c r="H82" s="857"/>
      <c r="I82" s="857"/>
      <c r="J82" s="857"/>
      <c r="K82" s="857"/>
      <c r="L82" s="858"/>
      <c r="M82" s="893" t="s">
        <v>4</v>
      </c>
      <c r="N82" s="893"/>
      <c r="O82" s="893"/>
      <c r="P82" s="893"/>
      <c r="Q82" s="893"/>
      <c r="R82" s="893"/>
      <c r="S82" s="893"/>
      <c r="T82" s="893"/>
      <c r="U82" s="893"/>
      <c r="V82" s="893"/>
      <c r="W82" s="893"/>
      <c r="X82" s="893"/>
      <c r="Y82" s="893" t="s">
        <v>5</v>
      </c>
      <c r="Z82" s="894"/>
      <c r="AB82" s="931"/>
      <c r="AC82"/>
      <c r="AD82" s="856" t="s">
        <v>3</v>
      </c>
      <c r="AE82" s="857"/>
      <c r="AF82" s="857"/>
      <c r="AG82" s="857"/>
      <c r="AH82" s="857"/>
      <c r="AI82" s="857"/>
      <c r="AJ82" s="857"/>
      <c r="AK82" s="857"/>
      <c r="AL82" s="857"/>
      <c r="AM82" s="858"/>
      <c r="AN82" s="893" t="s">
        <v>4</v>
      </c>
      <c r="AO82" s="893"/>
      <c r="AP82" s="893"/>
      <c r="AQ82" s="893"/>
      <c r="AR82" s="893"/>
      <c r="AS82" s="893"/>
      <c r="AT82" s="893"/>
      <c r="AU82" s="893"/>
      <c r="AV82" s="893"/>
      <c r="AW82" s="893"/>
      <c r="AX82" s="893"/>
      <c r="AY82" s="893"/>
      <c r="AZ82" s="893" t="s">
        <v>5</v>
      </c>
      <c r="BA82" s="894"/>
    </row>
    <row r="83" spans="1:55" x14ac:dyDescent="0.2">
      <c r="A83" s="931"/>
      <c r="B83"/>
      <c r="C83" s="856" t="s">
        <v>56</v>
      </c>
      <c r="D83" s="867"/>
      <c r="E83" s="867"/>
      <c r="F83" s="868"/>
      <c r="G83" s="869" t="s">
        <v>57</v>
      </c>
      <c r="H83" s="870"/>
      <c r="I83" s="870"/>
      <c r="J83" s="870"/>
      <c r="K83" s="870"/>
      <c r="L83" s="870"/>
      <c r="M83" s="870"/>
      <c r="N83" s="870"/>
      <c r="O83" s="870"/>
      <c r="P83" s="870"/>
      <c r="Q83" s="870"/>
      <c r="R83" s="870"/>
      <c r="S83" s="870"/>
      <c r="T83" s="870"/>
      <c r="U83" s="870"/>
      <c r="V83" s="870"/>
      <c r="W83" s="870"/>
      <c r="X83" s="871"/>
      <c r="Y83" s="47"/>
      <c r="Z83" s="48"/>
      <c r="AB83" s="931"/>
      <c r="AC83"/>
      <c r="AD83" s="856" t="s">
        <v>56</v>
      </c>
      <c r="AE83" s="867"/>
      <c r="AF83" s="867"/>
      <c r="AG83" s="868"/>
      <c r="AH83" s="869" t="s">
        <v>57</v>
      </c>
      <c r="AI83" s="870"/>
      <c r="AJ83" s="870"/>
      <c r="AK83" s="870"/>
      <c r="AL83" s="870"/>
      <c r="AM83" s="870"/>
      <c r="AN83" s="870"/>
      <c r="AO83" s="870"/>
      <c r="AP83" s="870"/>
      <c r="AQ83" s="870"/>
      <c r="AR83" s="870"/>
      <c r="AS83" s="870"/>
      <c r="AT83" s="870"/>
      <c r="AU83" s="870"/>
      <c r="AV83" s="870"/>
      <c r="AW83" s="870"/>
      <c r="AX83" s="870"/>
      <c r="AY83" s="871"/>
      <c r="AZ83" s="47"/>
      <c r="BA83" s="48"/>
    </row>
    <row r="84" spans="1:55" ht="16.5" x14ac:dyDescent="0.25">
      <c r="A84" s="931"/>
      <c r="B84"/>
      <c r="C84" s="838" t="s">
        <v>508</v>
      </c>
      <c r="D84" s="839"/>
      <c r="E84" s="839"/>
      <c r="F84" s="840"/>
      <c r="G84" s="817" t="s">
        <v>617</v>
      </c>
      <c r="H84" s="818"/>
      <c r="I84" s="818"/>
      <c r="J84" s="818"/>
      <c r="K84" s="819"/>
      <c r="L84" s="1068" t="s">
        <v>711</v>
      </c>
      <c r="M84" s="851"/>
      <c r="N84" s="851"/>
      <c r="O84" s="851"/>
      <c r="P84" s="851"/>
      <c r="Q84" s="851"/>
      <c r="R84" s="851"/>
      <c r="S84" s="851"/>
      <c r="T84" s="851"/>
      <c r="U84" s="851"/>
      <c r="V84" s="851"/>
      <c r="W84" s="851"/>
      <c r="X84" s="851"/>
      <c r="Y84" s="851"/>
      <c r="Z84" s="852"/>
      <c r="AB84" s="931"/>
      <c r="AC84"/>
      <c r="AD84" s="838" t="s">
        <v>508</v>
      </c>
      <c r="AE84" s="839"/>
      <c r="AF84" s="839"/>
      <c r="AG84" s="840"/>
      <c r="AH84" s="817" t="s">
        <v>617</v>
      </c>
      <c r="AI84" s="818"/>
      <c r="AJ84" s="818"/>
      <c r="AK84" s="818"/>
      <c r="AL84" s="819"/>
      <c r="AM84" s="1068" t="s">
        <v>711</v>
      </c>
      <c r="AN84" s="851"/>
      <c r="AO84" s="851"/>
      <c r="AP84" s="851"/>
      <c r="AQ84" s="851"/>
      <c r="AR84" s="851"/>
      <c r="AS84" s="851"/>
      <c r="AT84" s="851"/>
      <c r="AU84" s="851"/>
      <c r="AV84" s="851"/>
      <c r="AW84" s="851"/>
      <c r="AX84" s="851"/>
      <c r="AY84" s="851"/>
      <c r="AZ84" s="851"/>
      <c r="BA84" s="852"/>
    </row>
    <row r="85" spans="1:55" ht="15.6" customHeight="1" x14ac:dyDescent="0.2">
      <c r="A85" s="931"/>
      <c r="B85"/>
      <c r="C85" s="856"/>
      <c r="D85" s="857"/>
      <c r="E85" s="857"/>
      <c r="F85" s="858"/>
      <c r="G85" s="817" t="s">
        <v>618</v>
      </c>
      <c r="H85" s="818"/>
      <c r="I85" s="818"/>
      <c r="J85" s="818"/>
      <c r="K85" s="819"/>
      <c r="L85" s="883" t="s">
        <v>6</v>
      </c>
      <c r="M85" s="883"/>
      <c r="N85" s="884"/>
      <c r="O85" s="884"/>
      <c r="P85" s="884"/>
      <c r="Q85" s="884"/>
      <c r="R85" s="883" t="s">
        <v>7</v>
      </c>
      <c r="S85" s="883"/>
      <c r="T85" s="883"/>
      <c r="U85" s="883"/>
      <c r="V85" s="883"/>
      <c r="W85" s="858" t="s">
        <v>689</v>
      </c>
      <c r="X85" s="893"/>
      <c r="Y85" s="893"/>
      <c r="Z85" s="894"/>
      <c r="AB85" s="931"/>
      <c r="AC85"/>
      <c r="AD85" s="856"/>
      <c r="AE85" s="857"/>
      <c r="AF85" s="857"/>
      <c r="AG85" s="858"/>
      <c r="AH85" s="817" t="s">
        <v>618</v>
      </c>
      <c r="AI85" s="818"/>
      <c r="AJ85" s="818"/>
      <c r="AK85" s="818"/>
      <c r="AL85" s="819"/>
      <c r="AM85" s="883" t="s">
        <v>6</v>
      </c>
      <c r="AN85" s="883"/>
      <c r="AO85" s="884"/>
      <c r="AP85" s="884"/>
      <c r="AQ85" s="884"/>
      <c r="AR85" s="884"/>
      <c r="AS85" s="883" t="s">
        <v>7</v>
      </c>
      <c r="AT85" s="883"/>
      <c r="AU85" s="883"/>
      <c r="AV85" s="883"/>
      <c r="AW85" s="883"/>
      <c r="AX85" s="858" t="s">
        <v>689</v>
      </c>
      <c r="AY85" s="893"/>
      <c r="AZ85" s="893"/>
      <c r="BA85" s="894"/>
    </row>
    <row r="86" spans="1:55" ht="16.5" thickBot="1" x14ac:dyDescent="0.3">
      <c r="A86" s="931"/>
      <c r="B86"/>
      <c r="C86" s="856"/>
      <c r="D86" s="857"/>
      <c r="E86" s="857"/>
      <c r="F86" s="858"/>
      <c r="G86" s="50"/>
      <c r="H86" s="51"/>
      <c r="I86" s="51"/>
      <c r="J86" s="51"/>
      <c r="K86" s="52"/>
      <c r="L86" s="846" t="s">
        <v>8</v>
      </c>
      <c r="M86" s="847"/>
      <c r="N86" s="848"/>
      <c r="O86" s="848"/>
      <c r="P86" s="848"/>
      <c r="Q86" s="849"/>
      <c r="R86" s="928"/>
      <c r="S86" s="928"/>
      <c r="T86" s="928"/>
      <c r="U86" s="928"/>
      <c r="V86" s="928"/>
      <c r="W86" s="895"/>
      <c r="X86" s="896"/>
      <c r="Y86" s="896"/>
      <c r="Z86" s="897"/>
      <c r="AB86" s="931"/>
      <c r="AC86"/>
      <c r="AD86" s="856"/>
      <c r="AE86" s="857"/>
      <c r="AF86" s="857"/>
      <c r="AG86" s="858"/>
      <c r="AH86" s="50"/>
      <c r="AI86" s="51"/>
      <c r="AJ86" s="51"/>
      <c r="AK86" s="51"/>
      <c r="AL86" s="52"/>
      <c r="AM86" s="846" t="s">
        <v>8</v>
      </c>
      <c r="AN86" s="847"/>
      <c r="AO86" s="848"/>
      <c r="AP86" s="848"/>
      <c r="AQ86" s="848"/>
      <c r="AR86" s="849"/>
      <c r="AS86" s="928"/>
      <c r="AT86" s="928"/>
      <c r="AU86" s="928"/>
      <c r="AV86" s="928"/>
      <c r="AW86" s="928"/>
      <c r="AX86" s="895"/>
      <c r="AY86" s="896"/>
      <c r="AZ86" s="896"/>
      <c r="BA86" s="897"/>
    </row>
    <row r="87" spans="1:55" ht="13.5" customHeight="1" thickBot="1" x14ac:dyDescent="0.25">
      <c r="A87" s="901" t="s">
        <v>750</v>
      </c>
      <c r="B87"/>
      <c r="C87" s="861"/>
      <c r="D87" s="862"/>
      <c r="E87" s="863"/>
      <c r="F87" s="820" t="s">
        <v>9</v>
      </c>
      <c r="G87" s="829" t="s">
        <v>82</v>
      </c>
      <c r="H87" s="835"/>
      <c r="I87" s="836"/>
      <c r="J87" s="829" t="s">
        <v>83</v>
      </c>
      <c r="K87" s="835"/>
      <c r="L87" s="836"/>
      <c r="M87" s="829" t="s">
        <v>84</v>
      </c>
      <c r="N87" s="830"/>
      <c r="O87" s="831"/>
      <c r="P87" s="829" t="s">
        <v>85</v>
      </c>
      <c r="Q87" s="830"/>
      <c r="R87" s="831"/>
      <c r="S87" s="829" t="s">
        <v>86</v>
      </c>
      <c r="T87" s="830"/>
      <c r="U87" s="831"/>
      <c r="V87" s="842" t="s">
        <v>87</v>
      </c>
      <c r="W87" s="830"/>
      <c r="X87" s="831"/>
      <c r="Y87" s="53" t="s">
        <v>10</v>
      </c>
      <c r="Z87" s="54" t="s">
        <v>60</v>
      </c>
      <c r="AB87" s="901" t="s">
        <v>750</v>
      </c>
      <c r="AC87"/>
      <c r="AD87" s="861"/>
      <c r="AE87" s="862"/>
      <c r="AF87" s="863"/>
      <c r="AG87" s="820" t="s">
        <v>9</v>
      </c>
      <c r="AH87" s="829" t="s">
        <v>82</v>
      </c>
      <c r="AI87" s="835"/>
      <c r="AJ87" s="836"/>
      <c r="AK87" s="829" t="s">
        <v>83</v>
      </c>
      <c r="AL87" s="835"/>
      <c r="AM87" s="836"/>
      <c r="AN87" s="829" t="s">
        <v>84</v>
      </c>
      <c r="AO87" s="830"/>
      <c r="AP87" s="831"/>
      <c r="AQ87" s="829" t="s">
        <v>85</v>
      </c>
      <c r="AR87" s="830"/>
      <c r="AS87" s="831"/>
      <c r="AT87" s="829" t="s">
        <v>86</v>
      </c>
      <c r="AU87" s="830"/>
      <c r="AV87" s="831"/>
      <c r="AW87" s="842" t="s">
        <v>87</v>
      </c>
      <c r="AX87" s="830"/>
      <c r="AY87" s="831"/>
      <c r="AZ87" s="53" t="s">
        <v>10</v>
      </c>
      <c r="BA87" s="54" t="s">
        <v>60</v>
      </c>
    </row>
    <row r="88" spans="1:55" ht="27" customHeight="1" thickBot="1" x14ac:dyDescent="0.25">
      <c r="A88" s="902"/>
      <c r="B88"/>
      <c r="C88" s="864"/>
      <c r="D88" s="865"/>
      <c r="E88" s="866"/>
      <c r="F88" s="821"/>
      <c r="G88" s="155" t="s">
        <v>493</v>
      </c>
      <c r="H88" s="156" t="s">
        <v>494</v>
      </c>
      <c r="I88" s="157" t="s">
        <v>516</v>
      </c>
      <c r="J88" s="155" t="s">
        <v>493</v>
      </c>
      <c r="K88" s="156" t="s">
        <v>494</v>
      </c>
      <c r="L88" s="157" t="s">
        <v>516</v>
      </c>
      <c r="M88" s="155" t="s">
        <v>493</v>
      </c>
      <c r="N88" s="156" t="s">
        <v>494</v>
      </c>
      <c r="O88" s="157" t="s">
        <v>516</v>
      </c>
      <c r="P88" s="155" t="s">
        <v>493</v>
      </c>
      <c r="Q88" s="156" t="s">
        <v>494</v>
      </c>
      <c r="R88" s="157" t="s">
        <v>516</v>
      </c>
      <c r="S88" s="155" t="s">
        <v>493</v>
      </c>
      <c r="T88" s="156" t="s">
        <v>494</v>
      </c>
      <c r="U88" s="157" t="s">
        <v>516</v>
      </c>
      <c r="V88" s="155" t="s">
        <v>493</v>
      </c>
      <c r="W88" s="156" t="s">
        <v>494</v>
      </c>
      <c r="X88" s="157" t="s">
        <v>516</v>
      </c>
      <c r="Y88" s="881" t="s">
        <v>15</v>
      </c>
      <c r="Z88" s="882"/>
      <c r="AB88" s="902"/>
      <c r="AC88"/>
      <c r="AD88" s="864"/>
      <c r="AE88" s="865"/>
      <c r="AF88" s="866"/>
      <c r="AG88" s="821"/>
      <c r="AH88" s="155" t="s">
        <v>493</v>
      </c>
      <c r="AI88" s="156" t="s">
        <v>494</v>
      </c>
      <c r="AJ88" s="157" t="s">
        <v>516</v>
      </c>
      <c r="AK88" s="155" t="s">
        <v>493</v>
      </c>
      <c r="AL88" s="156" t="s">
        <v>494</v>
      </c>
      <c r="AM88" s="157" t="s">
        <v>516</v>
      </c>
      <c r="AN88" s="155" t="s">
        <v>493</v>
      </c>
      <c r="AO88" s="156" t="s">
        <v>494</v>
      </c>
      <c r="AP88" s="157" t="s">
        <v>516</v>
      </c>
      <c r="AQ88" s="155" t="s">
        <v>493</v>
      </c>
      <c r="AR88" s="156" t="s">
        <v>494</v>
      </c>
      <c r="AS88" s="157" t="s">
        <v>516</v>
      </c>
      <c r="AT88" s="155" t="s">
        <v>493</v>
      </c>
      <c r="AU88" s="156" t="s">
        <v>494</v>
      </c>
      <c r="AV88" s="157" t="s">
        <v>516</v>
      </c>
      <c r="AW88" s="155" t="s">
        <v>493</v>
      </c>
      <c r="AX88" s="156" t="s">
        <v>494</v>
      </c>
      <c r="AY88" s="157" t="s">
        <v>516</v>
      </c>
      <c r="AZ88" s="881" t="s">
        <v>15</v>
      </c>
      <c r="BA88" s="882"/>
    </row>
    <row r="89" spans="1:55" s="158" customFormat="1" ht="22.5" customHeight="1" x14ac:dyDescent="0.2">
      <c r="A89" s="902"/>
      <c r="C89" s="843">
        <v>1</v>
      </c>
      <c r="D89" s="795" t="s">
        <v>64</v>
      </c>
      <c r="E89" s="601" t="s">
        <v>16</v>
      </c>
      <c r="F89" s="55" t="s">
        <v>448</v>
      </c>
      <c r="G89" s="98" t="str">
        <f>TEXT((TIME(0,LEFT('Erwachsene-DOSB 2020'!W7,FIND(":",'Erwachsene-DOSB 2020'!W7)-1),RIGHT('Erwachsene-DOSB 2020'!W7,2)))*$BB$51,"[mm]:ss")</f>
        <v>23:50</v>
      </c>
      <c r="H89" s="99" t="str">
        <f>TEXT((TIME(0,LEFT('Erwachsene-DOSB 2020'!X7,FIND(":",'Erwachsene-DOSB 2020'!X7)-1),RIGHT('Erwachsene-DOSB 2020'!X7,2)))*$BB$51,"[mm]:ss")</f>
        <v>21:30</v>
      </c>
      <c r="I89" s="100" t="str">
        <f>TEXT((TIME(0,LEFT('Erwachsene-DOSB 2020'!Y7,FIND(":",'Erwachsene-DOSB 2020'!Y7)-1),RIGHT('Erwachsene-DOSB 2020'!Y7,2)))*$BB$51,"[mm]:ss")</f>
        <v>18:50</v>
      </c>
      <c r="J89" s="108" t="str">
        <f>TEXT((TIME(0,LEFT('Erwachsene-DOSB 2020'!Z7,FIND(":",'Erwachsene-DOSB 2020'!Z7)-1),RIGHT('Erwachsene-DOSB 2020'!Z7,2)))*$BB$51,"[mm]:ss")</f>
        <v>24:50</v>
      </c>
      <c r="K89" s="99" t="str">
        <f>TEXT((TIME(0,LEFT('Erwachsene-DOSB 2020'!AA7,FIND(":",'Erwachsene-DOSB 2020'!AA7)-1),RIGHT('Erwachsene-DOSB 2020'!AA7,2)))*$BB$51,"[mm]:ss")</f>
        <v>22:10</v>
      </c>
      <c r="L89" s="100" t="str">
        <f>TEXT((TIME(0,LEFT('Erwachsene-DOSB 2020'!AB7,FIND(":",'Erwachsene-DOSB 2020'!AB7)-1),RIGHT('Erwachsene-DOSB 2020'!AB7,2)))*$BB$51,"[mm]:ss")</f>
        <v>19:10</v>
      </c>
      <c r="M89" s="108" t="str">
        <f>TEXT((TIME(0,LEFT('Erwachsene-DOSB 2020'!AC7,FIND(":",'Erwachsene-DOSB 2020'!AC7)-1),RIGHT('Erwachsene-DOSB 2020'!AC7,2)))*$BB$51,"[mm]:ss")</f>
        <v>25:50</v>
      </c>
      <c r="N89" s="99" t="str">
        <f>TEXT((TIME(0,LEFT('Erwachsene-DOSB 2020'!AD7,FIND(":",'Erwachsene-DOSB 2020'!AD7)-1),RIGHT('Erwachsene-DOSB 2020'!AD7,2)))*$BB$51,"[mm]:ss")</f>
        <v>22:50</v>
      </c>
      <c r="O89" s="100" t="str">
        <f>TEXT((TIME(0,LEFT('Erwachsene-DOSB 2020'!AE7,FIND(":",'Erwachsene-DOSB 2020'!AE7)-1),RIGHT('Erwachsene-DOSB 2020'!AE7,2)))*$BB$51,"[mm]:ss")</f>
        <v>19:50</v>
      </c>
      <c r="P89" s="108" t="str">
        <f>TEXT((TIME(0,LEFT('Erwachsene-DOSB 2020'!AF7,FIND(":",'Erwachsene-DOSB 2020'!AF7)-1),RIGHT('Erwachsene-DOSB 2020'!AF7,2)))*$BB$51,"[mm]:ss")</f>
        <v>26:30</v>
      </c>
      <c r="Q89" s="99" t="str">
        <f>TEXT((TIME(0,LEFT('Erwachsene-DOSB 2020'!AG7,FIND(":",'Erwachsene-DOSB 2020'!AG7)-1),RIGHT('Erwachsene-DOSB 2020'!AG7,2)))*$BB$51,"[mm]:ss")</f>
        <v>23:30</v>
      </c>
      <c r="R89" s="100" t="str">
        <f>TEXT((TIME(0,LEFT('Erwachsene-DOSB 2020'!AH7,FIND(":",'Erwachsene-DOSB 2020'!AH7)-1),RIGHT('Erwachsene-DOSB 2020'!AH7,2)))*$BB$51,"[mm]:ss")</f>
        <v>20:30</v>
      </c>
      <c r="S89" s="108" t="str">
        <f>TEXT((TIME(0,LEFT('Erwachsene-DOSB 2020'!AI7,FIND(":",'Erwachsene-DOSB 2020'!AI7)-1),RIGHT('Erwachsene-DOSB 2020'!AI7,2)))*$BB$51,"[mm]:ss")</f>
        <v>27:10</v>
      </c>
      <c r="T89" s="99" t="str">
        <f>TEXT((TIME(0,LEFT('Erwachsene-DOSB 2020'!AJ7,FIND(":",'Erwachsene-DOSB 2020'!AJ7)-1),RIGHT('Erwachsene-DOSB 2020'!AJ7,2)))*$BB$51,"[mm]:ss")</f>
        <v>24:10</v>
      </c>
      <c r="U89" s="100" t="str">
        <f>TEXT((TIME(0,LEFT('Erwachsene-DOSB 2020'!AK7,FIND(":",'Erwachsene-DOSB 2020'!AK7)-1),RIGHT('Erwachsene-DOSB 2020'!AK7,2)))*$BB$51,"[mm]:ss")</f>
        <v>21:10</v>
      </c>
      <c r="V89" s="108" t="str">
        <f>TEXT((TIME(0,LEFT('Erwachsene-DOSB 2020'!AL7,FIND(":",'Erwachsene-DOSB 2020'!AL7)-1),RIGHT('Erwachsene-DOSB 2020'!AL7,2)))*$BB$51,"[mm]:ss")</f>
        <v>27:40</v>
      </c>
      <c r="W89" s="99" t="str">
        <f>TEXT((TIME(0,LEFT('Erwachsene-DOSB 2020'!AM7,FIND(":",'Erwachsene-DOSB 2020'!AM7)-1),RIGHT('Erwachsene-DOSB 2020'!AM7,2)))*$BB$51,"[mm]:ss")</f>
        <v>24:40</v>
      </c>
      <c r="X89" s="100" t="str">
        <f>TEXT((TIME(0,LEFT('Erwachsene-DOSB 2020'!AN7,FIND(":",'Erwachsene-DOSB 2020'!AN7)-1),RIGHT('Erwachsene-DOSB 2020'!AN7,2)))*$BB$51,"[mm]:ss")</f>
        <v>21:40</v>
      </c>
      <c r="Y89" s="180"/>
      <c r="Z89" s="181"/>
      <c r="AB89" s="902"/>
      <c r="AD89" s="843">
        <v>1</v>
      </c>
      <c r="AE89" s="795" t="s">
        <v>64</v>
      </c>
      <c r="AF89" s="601" t="s">
        <v>16</v>
      </c>
      <c r="AG89" s="55" t="s">
        <v>448</v>
      </c>
      <c r="AH89" s="98" t="str">
        <f>TEXT((TIME(0,LEFT('Erwachsene-DOSB 2020'!W39,FIND(":",'Erwachsene-DOSB 2020'!W39)-1),RIGHT('Erwachsene-DOSB 2020'!W39,2)))*$BB$51,"[mm]:ss")</f>
        <v>22:10</v>
      </c>
      <c r="AI89" s="99" t="str">
        <f>TEXT((TIME(0,LEFT('Erwachsene-DOSB 2020'!X39,FIND(":",'Erwachsene-DOSB 2020'!X39)-1),RIGHT('Erwachsene-DOSB 2020'!X39,2)))*$BB$51,"[mm]:ss")</f>
        <v>19:30</v>
      </c>
      <c r="AJ89" s="100" t="str">
        <f>TEXT((TIME(0,LEFT('Erwachsene-DOSB 2020'!Y39,FIND(":",'Erwachsene-DOSB 2020'!Y39)-1),RIGHT('Erwachsene-DOSB 2020'!Y39,2)))*$BB$51,"[mm]:ss")</f>
        <v>16:30</v>
      </c>
      <c r="AK89" s="108" t="str">
        <f>TEXT((TIME(0,LEFT('Erwachsene-DOSB 2020'!Z39,FIND(":",'Erwachsene-DOSB 2020'!Z39)-1),RIGHT('Erwachsene-DOSB 2020'!Z39,2)))*$BB$51,"[mm]:ss")</f>
        <v>23:20</v>
      </c>
      <c r="AL89" s="99" t="str">
        <f>TEXT((TIME(0,LEFT('Erwachsene-DOSB 2020'!AA39,FIND(":",'Erwachsene-DOSB 2020'!AA39)-1),RIGHT('Erwachsene-DOSB 2020'!AA39,2)))*$BB$51,"[mm]:ss")</f>
        <v>20:20</v>
      </c>
      <c r="AM89" s="100" t="str">
        <f>TEXT((TIME(0,LEFT('Erwachsene-DOSB 2020'!AB39,FIND(":",'Erwachsene-DOSB 2020'!AB39)-1),RIGHT('Erwachsene-DOSB 2020'!AB39,2)))*$BB$51,"[mm]:ss")</f>
        <v>17:20</v>
      </c>
      <c r="AN89" s="108" t="str">
        <f>TEXT((TIME(0,LEFT('Erwachsene-DOSB 2020'!AC39,FIND(":",'Erwachsene-DOSB 2020'!AC39)-1),RIGHT('Erwachsene-DOSB 2020'!AC39,2)))*$BB$51,"[mm]:ss")</f>
        <v>23:50</v>
      </c>
      <c r="AO89" s="99" t="str">
        <f>TEXT((TIME(0,LEFT('Erwachsene-DOSB 2020'!AD39,FIND(":",'Erwachsene-DOSB 2020'!AD39)-1),RIGHT('Erwachsene-DOSB 2020'!AD39,2)))*$BB$51,"[mm]:ss")</f>
        <v>20:50</v>
      </c>
      <c r="AP89" s="100" t="str">
        <f>TEXT((TIME(0,LEFT('Erwachsene-DOSB 2020'!AE39,FIND(":",'Erwachsene-DOSB 2020'!AE39)-1),RIGHT('Erwachsene-DOSB 2020'!AE39,2)))*$BB$51,"[mm]:ss")</f>
        <v>17:50</v>
      </c>
      <c r="AQ89" s="108" t="str">
        <f>TEXT((TIME(0,LEFT('Erwachsene-DOSB 2020'!AF39,FIND(":",'Erwachsene-DOSB 2020'!AF39)-1),RIGHT('Erwachsene-DOSB 2020'!AF39,2)))*$BB$51,"[mm]:ss")</f>
        <v>24:30</v>
      </c>
      <c r="AR89" s="99" t="str">
        <f>TEXT((TIME(0,LEFT('Erwachsene-DOSB 2020'!AG39,FIND(":",'Erwachsene-DOSB 2020'!AG39)-1),RIGHT('Erwachsene-DOSB 2020'!AG39,2)))*$BB$51,"[mm]:ss")</f>
        <v>21:30</v>
      </c>
      <c r="AS89" s="100" t="str">
        <f>TEXT((TIME(0,LEFT('Erwachsene-DOSB 2020'!AH39,FIND(":",'Erwachsene-DOSB 2020'!AH39)-1),RIGHT('Erwachsene-DOSB 2020'!AH39,2)))*$BB$51,"[mm]:ss")</f>
        <v>18:30</v>
      </c>
      <c r="AT89" s="108" t="str">
        <f>TEXT((TIME(0,LEFT('Erwachsene-DOSB 2020'!AI39,FIND(":",'Erwachsene-DOSB 2020'!AI39)-1),RIGHT('Erwachsene-DOSB 2020'!AI39,2)))*$BB$51,"[mm]:ss")</f>
        <v>25:00</v>
      </c>
      <c r="AU89" s="99" t="str">
        <f>TEXT((TIME(0,LEFT('Erwachsene-DOSB 2020'!AJ39,FIND(":",'Erwachsene-DOSB 2020'!AJ39)-1),RIGHT('Erwachsene-DOSB 2020'!AJ39,2)))*$BB$51,"[mm]:ss")</f>
        <v>22:00</v>
      </c>
      <c r="AV89" s="100" t="str">
        <f>TEXT((TIME(0,LEFT('Erwachsene-DOSB 2020'!AK39,FIND(":",'Erwachsene-DOSB 2020'!AK39)-1),RIGHT('Erwachsene-DOSB 2020'!AK39,2)))*$BB$51,"[mm]:ss")</f>
        <v>19:00</v>
      </c>
      <c r="AW89" s="108" t="str">
        <f>TEXT((TIME(0,LEFT('Erwachsene-DOSB 2020'!AL39,FIND(":",'Erwachsene-DOSB 2020'!AL39)-1),RIGHT('Erwachsene-DOSB 2020'!AL39,2)))*$BB$51,"[mm]:ss")</f>
        <v>25:20</v>
      </c>
      <c r="AX89" s="99" t="str">
        <f>TEXT((TIME(0,LEFT('Erwachsene-DOSB 2020'!AM39,FIND(":",'Erwachsene-DOSB 2020'!AM39)-1),RIGHT('Erwachsene-DOSB 2020'!AM39,2)))*$BB$51,"[mm]:ss")</f>
        <v>22:20</v>
      </c>
      <c r="AY89" s="100" t="str">
        <f>TEXT((TIME(0,LEFT('Erwachsene-DOSB 2020'!AN39,FIND(":",'Erwachsene-DOSB 2020'!AN39)-1),RIGHT('Erwachsene-DOSB 2020'!AN39,2)))*$BB$51,"[mm]:ss")</f>
        <v>19:20</v>
      </c>
      <c r="AZ89" s="180"/>
      <c r="BA89" s="181"/>
      <c r="BB89" s="153"/>
      <c r="BC89" s="83"/>
    </row>
    <row r="90" spans="1:55" s="158" customFormat="1" ht="22.5" customHeight="1" x14ac:dyDescent="0.2">
      <c r="A90" s="902"/>
      <c r="C90" s="844"/>
      <c r="D90" s="796"/>
      <c r="E90" s="798" t="s">
        <v>17</v>
      </c>
      <c r="F90" s="793" t="s">
        <v>155</v>
      </c>
      <c r="G90" s="832" t="s">
        <v>174</v>
      </c>
      <c r="H90" s="833"/>
      <c r="I90" s="834"/>
      <c r="J90" s="832" t="s">
        <v>173</v>
      </c>
      <c r="K90" s="833"/>
      <c r="L90" s="833"/>
      <c r="M90" s="833"/>
      <c r="N90" s="833"/>
      <c r="O90" s="833"/>
      <c r="P90" s="833"/>
      <c r="Q90" s="833"/>
      <c r="R90" s="833"/>
      <c r="S90" s="833"/>
      <c r="T90" s="833"/>
      <c r="U90" s="833"/>
      <c r="V90" s="833"/>
      <c r="W90" s="833"/>
      <c r="X90" s="834"/>
      <c r="Y90" s="184"/>
      <c r="Z90" s="185"/>
      <c r="AB90" s="902"/>
      <c r="AD90" s="844"/>
      <c r="AE90" s="796"/>
      <c r="AF90" s="798" t="s">
        <v>17</v>
      </c>
      <c r="AG90" s="793" t="s">
        <v>155</v>
      </c>
      <c r="AH90" s="832" t="s">
        <v>174</v>
      </c>
      <c r="AI90" s="833"/>
      <c r="AJ90" s="834"/>
      <c r="AK90" s="832" t="s">
        <v>173</v>
      </c>
      <c r="AL90" s="833"/>
      <c r="AM90" s="833"/>
      <c r="AN90" s="833"/>
      <c r="AO90" s="833"/>
      <c r="AP90" s="833"/>
      <c r="AQ90" s="833"/>
      <c r="AR90" s="833"/>
      <c r="AS90" s="833"/>
      <c r="AT90" s="833"/>
      <c r="AU90" s="833"/>
      <c r="AV90" s="833"/>
      <c r="AW90" s="833"/>
      <c r="AX90" s="833"/>
      <c r="AY90" s="834"/>
      <c r="AZ90" s="184"/>
      <c r="BA90" s="185"/>
      <c r="BB90" s="153"/>
      <c r="BC90" s="83"/>
    </row>
    <row r="91" spans="1:55" s="158" customFormat="1" ht="22.5" customHeight="1" x14ac:dyDescent="0.2">
      <c r="A91" s="902"/>
      <c r="C91" s="844"/>
      <c r="D91" s="796"/>
      <c r="E91" s="792"/>
      <c r="F91" s="794"/>
      <c r="G91" s="101" t="str">
        <f>TEXT((TIME(0,LEFT('Erwachsene-DOSB 2020'!W10,FIND(":",'Erwachsene-DOSB 2020'!W10)-1),RIGHT('Erwachsene-DOSB 2020'!W10,2)))*$BB$53,"[mm]:ss")</f>
        <v>21:12</v>
      </c>
      <c r="H91" s="102" t="str">
        <f>TEXT((TIME(0,LEFT('Erwachsene-DOSB 2020'!X10,FIND(":",'Erwachsene-DOSB 2020'!X10)-1),RIGHT('Erwachsene-DOSB 2020'!X10,2)))*$BB$53,"[mm]:ss")</f>
        <v>17:24</v>
      </c>
      <c r="I91" s="103" t="str">
        <f>TEXT((TIME(0,LEFT('Erwachsene-DOSB 2020'!Y10,FIND(":",'Erwachsene-DOSB 2020'!Y10)-1),RIGHT('Erwachsene-DOSB 2020'!Y10,2)))*$BB$53,"[mm]:ss")</f>
        <v>12:54</v>
      </c>
      <c r="J91" s="109" t="str">
        <f>TEXT((TIME(0,LEFT('Erwachsene-DOSB 2020'!Z10,FIND(":",'Erwachsene-DOSB 2020'!Z10)-1),RIGHT('Erwachsene-DOSB 2020'!Z10,2)))*$BB$53,"[mm]:ss")</f>
        <v>10:48</v>
      </c>
      <c r="K91" s="102" t="str">
        <f>TEXT((TIME(0,LEFT('Erwachsene-DOSB 2020'!AA10,FIND(":",'Erwachsene-DOSB 2020'!AA10)-1),RIGHT('Erwachsene-DOSB 2020'!AA10,2)))*$BB$53,"[mm]:ss")</f>
        <v>09:00</v>
      </c>
      <c r="L91" s="103" t="str">
        <f>TEXT((TIME(0,LEFT('Erwachsene-DOSB 2020'!AB10,FIND(":",'Erwachsene-DOSB 2020'!AB10)-1),RIGHT('Erwachsene-DOSB 2020'!AB10,2)))*$BB$53,"[mm]:ss")</f>
        <v>06:54</v>
      </c>
      <c r="M91" s="109" t="str">
        <f>TEXT((TIME(0,LEFT('Erwachsene-DOSB 2020'!AC10,FIND(":",'Erwachsene-DOSB 2020'!AC10)-1),RIGHT('Erwachsene-DOSB 2020'!AC10,2)))*$BB$53,"[mm]:ss")</f>
        <v>11:09</v>
      </c>
      <c r="N91" s="102" t="str">
        <f>TEXT((TIME(0,LEFT('Erwachsene-DOSB 2020'!AD10,FIND(":",'Erwachsene-DOSB 2020'!AD10)-1),RIGHT('Erwachsene-DOSB 2020'!AD10,2)))*$BB$53,"[mm]:ss")</f>
        <v>09:12</v>
      </c>
      <c r="O91" s="103" t="str">
        <f>TEXT((TIME(0,LEFT('Erwachsene-DOSB 2020'!AE10,FIND(":",'Erwachsene-DOSB 2020'!AE10)-1),RIGHT('Erwachsene-DOSB 2020'!AE10,2)))*$BB$53,"[mm]:ss")</f>
        <v>07:09</v>
      </c>
      <c r="P91" s="109" t="str">
        <f>TEXT((TIME(0,LEFT('Erwachsene-DOSB 2020'!AF10,FIND(":",'Erwachsene-DOSB 2020'!AF10)-1),RIGHT('Erwachsene-DOSB 2020'!AF10,2)))*$BB$53,"[mm]:ss")</f>
        <v>11:24</v>
      </c>
      <c r="Q91" s="102" t="str">
        <f>TEXT((TIME(0,LEFT('Erwachsene-DOSB 2020'!AG10,FIND(":",'Erwachsene-DOSB 2020'!AG10)-1),RIGHT('Erwachsene-DOSB 2020'!AG10,2)))*$BB$53,"[mm]:ss")</f>
        <v>09:21</v>
      </c>
      <c r="R91" s="103" t="str">
        <f>TEXT((TIME(0,LEFT('Erwachsene-DOSB 2020'!AH10,FIND(":",'Erwachsene-DOSB 2020'!AH10)-1),RIGHT('Erwachsene-DOSB 2020'!AH10,2)))*$BB$53,"[mm]:ss")</f>
        <v>07:18</v>
      </c>
      <c r="S91" s="109" t="str">
        <f>TEXT((TIME(0,LEFT('Erwachsene-DOSB 2020'!AI10,FIND(":",'Erwachsene-DOSB 2020'!AI10)-1),RIGHT('Erwachsene-DOSB 2020'!AI10,2)))*$BB$53,"[mm]:ss")</f>
        <v>11:39</v>
      </c>
      <c r="T91" s="102" t="str">
        <f>TEXT((TIME(0,LEFT('Erwachsene-DOSB 2020'!AJ10,FIND(":",'Erwachsene-DOSB 2020'!AJ10)-1),RIGHT('Erwachsene-DOSB 2020'!AJ10,2)))*$BB$53,"[mm]:ss")</f>
        <v>09:27</v>
      </c>
      <c r="U91" s="103" t="str">
        <f>TEXT((TIME(0,LEFT('Erwachsene-DOSB 2020'!AK10,FIND(":",'Erwachsene-DOSB 2020'!AK10)-1),RIGHT('Erwachsene-DOSB 2020'!AK10,2)))*$BB$53,"[mm]:ss")</f>
        <v>07:21</v>
      </c>
      <c r="V91" s="109" t="str">
        <f>TEXT((TIME(0,LEFT('Erwachsene-DOSB 2020'!AL10,FIND(":",'Erwachsene-DOSB 2020'!AL10)-1),RIGHT('Erwachsene-DOSB 2020'!AL10,2)))*$BB$53,"[mm]:ss")</f>
        <v>11:54</v>
      </c>
      <c r="W91" s="102" t="str">
        <f>TEXT((TIME(0,LEFT('Erwachsene-DOSB 2020'!AM10,FIND(":",'Erwachsene-DOSB 2020'!AM10)-1),RIGHT('Erwachsene-DOSB 2020'!AM10,2)))*$BB$53,"[mm]:ss")</f>
        <v>09:39</v>
      </c>
      <c r="X91" s="103" t="str">
        <f>TEXT((TIME(0,LEFT('Erwachsene-DOSB 2020'!AN10,FIND(":",'Erwachsene-DOSB 2020'!AN10)-1),RIGHT('Erwachsene-DOSB 2020'!AN10,2)))*$BB$53,"[mm]:ss")</f>
        <v>07:36</v>
      </c>
      <c r="Y91" s="184"/>
      <c r="Z91" s="185"/>
      <c r="AB91" s="902"/>
      <c r="AD91" s="844"/>
      <c r="AE91" s="796"/>
      <c r="AF91" s="792"/>
      <c r="AG91" s="794"/>
      <c r="AH91" s="101" t="str">
        <f>TEXT((TIME(0,LEFT('Erwachsene-DOSB 2020'!W42,FIND(":",'Erwachsene-DOSB 2020'!W42)-1),RIGHT('Erwachsene-DOSB 2020'!W42,2)))*$BB$53,"[mm]:ss")</f>
        <v>20:42</v>
      </c>
      <c r="AI91" s="102" t="str">
        <f>TEXT((TIME(0,LEFT('Erwachsene-DOSB 2020'!X42,FIND(":",'Erwachsene-DOSB 2020'!X42)-1),RIGHT('Erwachsene-DOSB 2020'!X42,2)))*$BB$53,"[mm]:ss")</f>
        <v>16:42</v>
      </c>
      <c r="AJ91" s="103" t="str">
        <f>TEXT((TIME(0,LEFT('Erwachsene-DOSB 2020'!Y42,FIND(":",'Erwachsene-DOSB 2020'!Y42)-1),RIGHT('Erwachsene-DOSB 2020'!Y42,2)))*$BB$53,"[mm]:ss")</f>
        <v>12:24</v>
      </c>
      <c r="AK91" s="109" t="str">
        <f>TEXT((TIME(0,LEFT('Erwachsene-DOSB 2020'!Z42,FIND(":",'Erwachsene-DOSB 2020'!Z42)-1),RIGHT('Erwachsene-DOSB 2020'!Z42,2)))*$BB$53,"[mm]:ss")</f>
        <v>10:27</v>
      </c>
      <c r="AL91" s="102" t="str">
        <f>TEXT((TIME(0,LEFT('Erwachsene-DOSB 2020'!AA42,FIND(":",'Erwachsene-DOSB 2020'!AA42)-1),RIGHT('Erwachsene-DOSB 2020'!AA42,2)))*$BB$53,"[mm]:ss")</f>
        <v>08:36</v>
      </c>
      <c r="AM91" s="103" t="str">
        <f>TEXT((TIME(0,LEFT('Erwachsene-DOSB 2020'!AB42,FIND(":",'Erwachsene-DOSB 2020'!AB42)-1),RIGHT('Erwachsene-DOSB 2020'!AB42,2)))*$BB$53,"[mm]:ss")</f>
        <v>06:27</v>
      </c>
      <c r="AN91" s="109" t="str">
        <f>TEXT((TIME(0,LEFT('Erwachsene-DOSB 2020'!AC42,FIND(":",'Erwachsene-DOSB 2020'!AC42)-1),RIGHT('Erwachsene-DOSB 2020'!AC42,2)))*$BB$53,"[mm]:ss")</f>
        <v>10:42</v>
      </c>
      <c r="AO91" s="102" t="str">
        <f>TEXT((TIME(0,LEFT('Erwachsene-DOSB 2020'!AD42,FIND(":",'Erwachsene-DOSB 2020'!AD42)-1),RIGHT('Erwachsene-DOSB 2020'!AD42,2)))*$BB$53,"[mm]:ss")</f>
        <v>08:45</v>
      </c>
      <c r="AP91" s="103" t="str">
        <f>TEXT((TIME(0,LEFT('Erwachsene-DOSB 2020'!AE42,FIND(":",'Erwachsene-DOSB 2020'!AE42)-1),RIGHT('Erwachsene-DOSB 2020'!AE42,2)))*$BB$53,"[mm]:ss")</f>
        <v>06:48</v>
      </c>
      <c r="AQ91" s="109" t="str">
        <f>TEXT((TIME(0,LEFT('Erwachsene-DOSB 2020'!AF42,FIND(":",'Erwachsene-DOSB 2020'!AF42)-1),RIGHT('Erwachsene-DOSB 2020'!AF42,2)))*$BB$53,"[mm]:ss")</f>
        <v>10:54</v>
      </c>
      <c r="AR91" s="102" t="str">
        <f>TEXT((TIME(0,LEFT('Erwachsene-DOSB 2020'!AG42,FIND(":",'Erwachsene-DOSB 2020'!AG42)-1),RIGHT('Erwachsene-DOSB 2020'!AG42,2)))*$BB$53,"[mm]:ss")</f>
        <v>08:51</v>
      </c>
      <c r="AS91" s="103" t="str">
        <f>TEXT((TIME(0,LEFT('Erwachsene-DOSB 2020'!AH42,FIND(":",'Erwachsene-DOSB 2020'!AH42)-1),RIGHT('Erwachsene-DOSB 2020'!AH42,2)))*$BB$53,"[mm]:ss")</f>
        <v>06:51</v>
      </c>
      <c r="AT91" s="109" t="str">
        <f>TEXT((TIME(0,LEFT('Erwachsene-DOSB 2020'!AI42,FIND(":",'Erwachsene-DOSB 2020'!AI42)-1),RIGHT('Erwachsene-DOSB 2020'!AI42,2)))*$BB$53,"[mm]:ss")</f>
        <v>11:03</v>
      </c>
      <c r="AU91" s="102" t="str">
        <f>TEXT((TIME(0,LEFT('Erwachsene-DOSB 2020'!AJ42,FIND(":",'Erwachsene-DOSB 2020'!AJ42)-1),RIGHT('Erwachsene-DOSB 2020'!AJ42,2)))*$BB$53,"[mm]:ss")</f>
        <v>09:03</v>
      </c>
      <c r="AV91" s="103" t="str">
        <f>TEXT((TIME(0,LEFT('Erwachsene-DOSB 2020'!AK42,FIND(":",'Erwachsene-DOSB 2020'!AK42)-1),RIGHT('Erwachsene-DOSB 2020'!AK42,2)))*$BB$53,"[mm]:ss")</f>
        <v>06:54</v>
      </c>
      <c r="AW91" s="109" t="str">
        <f>TEXT((TIME(0,LEFT('Erwachsene-DOSB 2020'!AL42,FIND(":",'Erwachsene-DOSB 2020'!AL42)-1),RIGHT('Erwachsene-DOSB 2020'!AL42,2)))*$BB$53,"[mm]:ss")</f>
        <v>11:03</v>
      </c>
      <c r="AX91" s="102" t="str">
        <f>TEXT((TIME(0,LEFT('Erwachsene-DOSB 2020'!AM42,FIND(":",'Erwachsene-DOSB 2020'!AM42)-1),RIGHT('Erwachsene-DOSB 2020'!AM42,2)))*$BB$53,"[mm]:ss")</f>
        <v>09:09</v>
      </c>
      <c r="AY91" s="103" t="str">
        <f>TEXT((TIME(0,LEFT('Erwachsene-DOSB 2020'!AN42,FIND(":",'Erwachsene-DOSB 2020'!AN42)-1),RIGHT('Erwachsene-DOSB 2020'!AN42,2)))*$BB$53,"[mm]:ss")</f>
        <v>06:57</v>
      </c>
      <c r="AZ91" s="184"/>
      <c r="BA91" s="185"/>
      <c r="BB91" s="153"/>
      <c r="BC91" s="83"/>
    </row>
    <row r="92" spans="1:55" s="158" customFormat="1" ht="22.5" customHeight="1" x14ac:dyDescent="0.2">
      <c r="A92" s="902"/>
      <c r="C92" s="844"/>
      <c r="D92" s="796"/>
      <c r="E92" s="106" t="s">
        <v>21</v>
      </c>
      <c r="F92" s="58" t="s">
        <v>696</v>
      </c>
      <c r="G92" s="101" t="str">
        <f>TEXT((TIME(0,LEFT('Erwachsene-DOSB 2020'!W12,FIND(":",'Erwachsene-DOSB 2020'!W12)-1),RIGHT('Erwachsene-DOSB 2020'!W12,2)))*$BB$54,"[mm]:ss")</f>
        <v>120:36</v>
      </c>
      <c r="H92" s="102" t="str">
        <f>TEXT((TIME(0,LEFT('Erwachsene-DOSB 2020'!X12,FIND(":",'Erwachsene-DOSB 2020'!X12)-1),RIGHT('Erwachsene-DOSB 2020'!X12,2)))*$BB$54,"[mm]:ss")</f>
        <v>105:18</v>
      </c>
      <c r="I92" s="103" t="str">
        <f>TEXT((TIME(0,LEFT('Erwachsene-DOSB 2020'!Y12,FIND(":",'Erwachsene-DOSB 2020'!Y12)-1),RIGHT('Erwachsene-DOSB 2020'!Y12,2)))*$BB$54,"[mm]:ss")</f>
        <v>92:42</v>
      </c>
      <c r="J92" s="109" t="str">
        <f>TEXT((TIME(0,LEFT('Erwachsene-DOSB 2020'!Z12,FIND(":",'Erwachsene-DOSB 2020'!Z12)-1),RIGHT('Erwachsene-DOSB 2020'!Z12,2)))*$BB$54,"[mm]:ss")</f>
        <v>124:12</v>
      </c>
      <c r="K92" s="102" t="str">
        <f>TEXT((TIME(0,LEFT('Erwachsene-DOSB 2020'!AA12,FIND(":",'Erwachsene-DOSB 2020'!AA12)-1),RIGHT('Erwachsene-DOSB 2020'!AA12,2)))*$BB$54,"[mm]:ss")</f>
        <v>109:48</v>
      </c>
      <c r="L92" s="103" t="str">
        <f>TEXT((TIME(0,LEFT('Erwachsene-DOSB 2020'!AB12,FIND(":",'Erwachsene-DOSB 2020'!AB12)-1),RIGHT('Erwachsene-DOSB 2020'!AB12,2)))*$BB$54,"[mm]:ss")</f>
        <v>96:18</v>
      </c>
      <c r="M92" s="109" t="str">
        <f>TEXT((TIME(0,LEFT('Erwachsene-DOSB 2020'!AC12,FIND(":",'Erwachsene-DOSB 2020'!AC12)-1),RIGHT('Erwachsene-DOSB 2020'!AC12,2)))*$BB$54,"[mm]:ss")</f>
        <v>128:42</v>
      </c>
      <c r="N92" s="102" t="str">
        <f>TEXT((TIME(0,LEFT('Erwachsene-DOSB 2020'!AD12,FIND(":",'Erwachsene-DOSB 2020'!AD12)-1),RIGHT('Erwachsene-DOSB 2020'!AD12,2)))*$BB$54,"[mm]:ss")</f>
        <v>113:24</v>
      </c>
      <c r="O92" s="103" t="str">
        <f>TEXT((TIME(0,LEFT('Erwachsene-DOSB 2020'!AE12,FIND(":",'Erwachsene-DOSB 2020'!AE12)-1),RIGHT('Erwachsene-DOSB 2020'!AE12,2)))*$BB$54,"[mm]:ss")</f>
        <v>99:54</v>
      </c>
      <c r="P92" s="109" t="str">
        <f>TEXT((TIME(0,LEFT('Erwachsene-DOSB 2020'!AF12,FIND(":",'Erwachsene-DOSB 2020'!AF12)-1),RIGHT('Erwachsene-DOSB 2020'!AF12,2)))*$BB$54,"[mm]:ss")</f>
        <v>133:12</v>
      </c>
      <c r="Q92" s="102" t="str">
        <f>TEXT((TIME(0,LEFT('Erwachsene-DOSB 2020'!AG12,FIND(":",'Erwachsene-DOSB 2020'!AG12)-1),RIGHT('Erwachsene-DOSB 2020'!AG12,2)))*$BB$54,"[mm]:ss")</f>
        <v>117:00</v>
      </c>
      <c r="R92" s="103" t="str">
        <f>TEXT((TIME(0,LEFT('Erwachsene-DOSB 2020'!AH12,FIND(":",'Erwachsene-DOSB 2020'!AH12)-1),RIGHT('Erwachsene-DOSB 2020'!AH12,2)))*$BB$54,"[mm]:ss")</f>
        <v>102:36</v>
      </c>
      <c r="S92" s="109" t="str">
        <f>TEXT((TIME(0,LEFT('Erwachsene-DOSB 2020'!AI12,FIND(":",'Erwachsene-DOSB 2020'!AI12)-1),RIGHT('Erwachsene-DOSB 2020'!AI12,2)))*$BB$54,"[mm]:ss")</f>
        <v>135:54</v>
      </c>
      <c r="T92" s="102" t="str">
        <f>TEXT((TIME(0,LEFT('Erwachsene-DOSB 2020'!AJ12,FIND(":",'Erwachsene-DOSB 2020'!AJ12)-1),RIGHT('Erwachsene-DOSB 2020'!AJ12,2)))*$BB$54,"[mm]:ss")</f>
        <v>119:42</v>
      </c>
      <c r="U92" s="103" t="str">
        <f>TEXT((TIME(0,LEFT('Erwachsene-DOSB 2020'!AK12,FIND(":",'Erwachsene-DOSB 2020'!AK12)-1),RIGHT('Erwachsene-DOSB 2020'!AK12,2)))*$BB$54,"[mm]:ss")</f>
        <v>105:18</v>
      </c>
      <c r="V92" s="109" t="str">
        <f>TEXT((TIME(0,LEFT('Erwachsene-DOSB 2020'!AL12,FIND(":",'Erwachsene-DOSB 2020'!AL12)-1),RIGHT('Erwachsene-DOSB 2020'!AL12,2)))*$BB$54,"[mm]:ss")</f>
        <v>140:24</v>
      </c>
      <c r="W92" s="102" t="str">
        <f>TEXT((TIME(0,LEFT('Erwachsene-DOSB 2020'!AM12,FIND(":",'Erwachsene-DOSB 2020'!AM12)-1),RIGHT('Erwachsene-DOSB 2020'!AM12,2)))*$BB$54,"[mm]:ss")</f>
        <v>123:18</v>
      </c>
      <c r="X92" s="103" t="str">
        <f>TEXT((TIME(0,LEFT('Erwachsene-DOSB 2020'!AN12,FIND(":",'Erwachsene-DOSB 2020'!AN12)-1),RIGHT('Erwachsene-DOSB 2020'!AN12,2)))*$BB$54,"[mm]:ss")</f>
        <v>108:54</v>
      </c>
      <c r="Y92" s="182"/>
      <c r="Z92" s="215"/>
      <c r="AB92" s="902"/>
      <c r="AD92" s="844"/>
      <c r="AE92" s="796"/>
      <c r="AF92" s="106" t="s">
        <v>21</v>
      </c>
      <c r="AG92" s="58" t="s">
        <v>696</v>
      </c>
      <c r="AH92" s="101" t="str">
        <f>TEXT((TIME(0,LEFT('Erwachsene-DOSB 2020'!W45,FIND(":",'Erwachsene-DOSB 2020'!W45)-1),RIGHT('Erwachsene-DOSB 2020'!W45,2)))*$BB$54,"[mm]:ss")</f>
        <v>118:48</v>
      </c>
      <c r="AI92" s="102" t="str">
        <f>TEXT((TIME(0,LEFT('Erwachsene-DOSB 2020'!X45,FIND(":",'Erwachsene-DOSB 2020'!X45)-1),RIGHT('Erwachsene-DOSB 2020'!X45,2)))*$BB$54,"[mm]:ss")</f>
        <v>99:00</v>
      </c>
      <c r="AJ92" s="103" t="str">
        <f>TEXT((TIME(0,LEFT('Erwachsene-DOSB 2020'!Y45,FIND(":",'Erwachsene-DOSB 2020'!Y45)-1),RIGHT('Erwachsene-DOSB 2020'!Y45,2)))*$BB$54,"[mm]:ss")</f>
        <v>81:00</v>
      </c>
      <c r="AK92" s="109" t="str">
        <f>TEXT((TIME(0,LEFT('Erwachsene-DOSB 2020'!Z45,FIND(":",'Erwachsene-DOSB 2020'!Z45)-1),RIGHT('Erwachsene-DOSB 2020'!Z45,2)))*$BB$54,"[mm]:ss")</f>
        <v>123:18</v>
      </c>
      <c r="AL92" s="102" t="str">
        <f>TEXT((TIME(0,LEFT('Erwachsene-DOSB 2020'!AA45,FIND(":",'Erwachsene-DOSB 2020'!AA45)-1),RIGHT('Erwachsene-DOSB 2020'!AA45,2)))*$BB$54,"[mm]:ss")</f>
        <v>102:36</v>
      </c>
      <c r="AM92" s="103" t="str">
        <f>TEXT((TIME(0,LEFT('Erwachsene-DOSB 2020'!AB45,FIND(":",'Erwachsene-DOSB 2020'!AB45)-1),RIGHT('Erwachsene-DOSB 2020'!AB45,2)))*$BB$54,"[mm]:ss")</f>
        <v>83:42</v>
      </c>
      <c r="AN92" s="109" t="str">
        <f>TEXT((TIME(0,LEFT('Erwachsene-DOSB 2020'!AC45,FIND(":",'Erwachsene-DOSB 2020'!AC45)-1),RIGHT('Erwachsene-DOSB 2020'!AC45,2)))*$BB$54,"[mm]:ss")</f>
        <v>126:54</v>
      </c>
      <c r="AO92" s="102" t="str">
        <f>TEXT((TIME(0,LEFT('Erwachsene-DOSB 2020'!AD45,FIND(":",'Erwachsene-DOSB 2020'!AD45)-1),RIGHT('Erwachsene-DOSB 2020'!AD45,2)))*$BB$54,"[mm]:ss")</f>
        <v>105:18</v>
      </c>
      <c r="AP92" s="103" t="str">
        <f>TEXT((TIME(0,LEFT('Erwachsene-DOSB 2020'!AE45,FIND(":",'Erwachsene-DOSB 2020'!AE45)-1),RIGHT('Erwachsene-DOSB 2020'!AE45,2)))*$BB$54,"[mm]:ss")</f>
        <v>85:30</v>
      </c>
      <c r="AQ92" s="109" t="str">
        <f>TEXT((TIME(0,LEFT('Erwachsene-DOSB 2020'!AF45,FIND(":",'Erwachsene-DOSB 2020'!AF45)-1),RIGHT('Erwachsene-DOSB 2020'!AF45,2)))*$BB$54,"[mm]:ss")</f>
        <v>128:42</v>
      </c>
      <c r="AR92" s="102" t="str">
        <f>TEXT((TIME(0,LEFT('Erwachsene-DOSB 2020'!AG45,FIND(":",'Erwachsene-DOSB 2020'!AG45)-1),RIGHT('Erwachsene-DOSB 2020'!AG45,2)))*$BB$54,"[mm]:ss")</f>
        <v>108:00</v>
      </c>
      <c r="AS92" s="103" t="str">
        <f>TEXT((TIME(0,LEFT('Erwachsene-DOSB 2020'!AH45,FIND(":",'Erwachsene-DOSB 2020'!AH45)-1),RIGHT('Erwachsene-DOSB 2020'!AH45,2)))*$BB$54,"[mm]:ss")</f>
        <v>86:24</v>
      </c>
      <c r="AT92" s="109" t="str">
        <f>TEXT((TIME(0,LEFT('Erwachsene-DOSB 2020'!AI45,FIND(":",'Erwachsene-DOSB 2020'!AI45)-1),RIGHT('Erwachsene-DOSB 2020'!AI45,2)))*$BB$54,"[mm]:ss")</f>
        <v>130:30</v>
      </c>
      <c r="AU92" s="102" t="str">
        <f>TEXT((TIME(0,LEFT('Erwachsene-DOSB 2020'!AJ45,FIND(":",'Erwachsene-DOSB 2020'!AJ45)-1),RIGHT('Erwachsene-DOSB 2020'!AJ45,2)))*$BB$54,"[mm]:ss")</f>
        <v>108:54</v>
      </c>
      <c r="AV92" s="103" t="str">
        <f>TEXT((TIME(0,LEFT('Erwachsene-DOSB 2020'!AK45,FIND(":",'Erwachsene-DOSB 2020'!AK45)-1),RIGHT('Erwachsene-DOSB 2020'!AK45,2)))*$BB$54,"[mm]:ss")</f>
        <v>87:18</v>
      </c>
      <c r="AW92" s="109" t="str">
        <f>TEXT((TIME(0,LEFT('Erwachsene-DOSB 2020'!AL45,FIND(":",'Erwachsene-DOSB 2020'!AL45)-1),RIGHT('Erwachsene-DOSB 2020'!AL45,2)))*$BB$54,"[mm]:ss")</f>
        <v>132:18</v>
      </c>
      <c r="AX92" s="102" t="str">
        <f>TEXT((TIME(0,LEFT('Erwachsene-DOSB 2020'!AM45,FIND(":",'Erwachsene-DOSB 2020'!AM45)-1),RIGHT('Erwachsene-DOSB 2020'!AM45,2)))*$BB$54,"[mm]:ss")</f>
        <v>110:42</v>
      </c>
      <c r="AY92" s="103" t="str">
        <f>TEXT((TIME(0,LEFT('Erwachsene-DOSB 2020'!AN45,FIND(":",'Erwachsene-DOSB 2020'!AN45)-1),RIGHT('Erwachsene-DOSB 2020'!AN45,2)))*$BB$54,"[mm]:ss")</f>
        <v>89:06</v>
      </c>
      <c r="AZ92" s="182"/>
      <c r="BA92" s="215"/>
      <c r="BB92" s="153"/>
      <c r="BC92" s="83"/>
    </row>
    <row r="93" spans="1:55" s="158" customFormat="1" ht="22.5" customHeight="1" x14ac:dyDescent="0.2">
      <c r="A93" s="902"/>
      <c r="C93" s="844"/>
      <c r="D93" s="796"/>
      <c r="E93" s="106" t="s">
        <v>22</v>
      </c>
      <c r="F93" s="58" t="s">
        <v>427</v>
      </c>
      <c r="G93" s="160">
        <f>H93*(1-$BD$55)</f>
        <v>240.75</v>
      </c>
      <c r="H93" s="149">
        <f>W55-12.5</f>
        <v>267.5</v>
      </c>
      <c r="I93" s="150">
        <f>H93*(1+$BD$55)</f>
        <v>294.25</v>
      </c>
      <c r="J93" s="160">
        <f>K93*(1-$BD$55)</f>
        <v>229.5</v>
      </c>
      <c r="K93" s="149">
        <f>H93-12.5</f>
        <v>255</v>
      </c>
      <c r="L93" s="150">
        <f>K93*(1+$BD$55)</f>
        <v>280.5</v>
      </c>
      <c r="M93" s="160">
        <f>N93*(1-$BD$55)</f>
        <v>218.25</v>
      </c>
      <c r="N93" s="149">
        <f>K93-12.5</f>
        <v>242.5</v>
      </c>
      <c r="O93" s="150">
        <f>N93*(1+$BD$55)</f>
        <v>266.75</v>
      </c>
      <c r="P93" s="160">
        <f>Q93*(1-$BD$55)</f>
        <v>207</v>
      </c>
      <c r="Q93" s="149">
        <f>N93-12.5</f>
        <v>230</v>
      </c>
      <c r="R93" s="150">
        <f>Q93*(1+$BD$55)</f>
        <v>253.00000000000003</v>
      </c>
      <c r="S93" s="160">
        <f>T93*(1-$BD$55)</f>
        <v>195.75</v>
      </c>
      <c r="T93" s="149">
        <f>Q93-12.5</f>
        <v>217.5</v>
      </c>
      <c r="U93" s="150">
        <f>T93*(1+$BD$55)</f>
        <v>239.25000000000003</v>
      </c>
      <c r="V93" s="160">
        <f>W93*(1-$BD$55)</f>
        <v>184.5</v>
      </c>
      <c r="W93" s="149">
        <f>T93-12.5</f>
        <v>205</v>
      </c>
      <c r="X93" s="150">
        <f>W93*(1+$BD$55)</f>
        <v>225.50000000000003</v>
      </c>
      <c r="Y93" s="182"/>
      <c r="Z93" s="215"/>
      <c r="AB93" s="902"/>
      <c r="AD93" s="844"/>
      <c r="AE93" s="796"/>
      <c r="AF93" s="106" t="s">
        <v>22</v>
      </c>
      <c r="AG93" s="58" t="s">
        <v>427</v>
      </c>
      <c r="AH93" s="160">
        <f>AI93*(1-$BD$55)</f>
        <v>299.25</v>
      </c>
      <c r="AI93" s="149">
        <f>AX55-12.5</f>
        <v>332.5</v>
      </c>
      <c r="AJ93" s="150">
        <f>AI93*(1+$BD$55)</f>
        <v>365.75000000000006</v>
      </c>
      <c r="AK93" s="160">
        <f>AL93*(1-$BD$55)</f>
        <v>288</v>
      </c>
      <c r="AL93" s="149">
        <f>AI93-12.5</f>
        <v>320</v>
      </c>
      <c r="AM93" s="150">
        <f>AL93*(1+$BD$55)</f>
        <v>352</v>
      </c>
      <c r="AN93" s="160">
        <f>AO93*(1-$BD$55)</f>
        <v>276.75</v>
      </c>
      <c r="AO93" s="149">
        <f>AL93-12.5</f>
        <v>307.5</v>
      </c>
      <c r="AP93" s="150">
        <f>AO93*(1+$BD$55)</f>
        <v>338.25</v>
      </c>
      <c r="AQ93" s="160">
        <f>AR93*(1-$BD$55)</f>
        <v>265.5</v>
      </c>
      <c r="AR93" s="149">
        <f>AO93-12.5</f>
        <v>295</v>
      </c>
      <c r="AS93" s="150">
        <f>AR93*(1+$BD$55)</f>
        <v>324.5</v>
      </c>
      <c r="AT93" s="160">
        <f>AU93*(1-$BD$55)</f>
        <v>254.25</v>
      </c>
      <c r="AU93" s="149">
        <f>AR93-12.5</f>
        <v>282.5</v>
      </c>
      <c r="AV93" s="150">
        <f>AU93*(1+$BD$55)</f>
        <v>310.75</v>
      </c>
      <c r="AW93" s="160">
        <f>AX93*(1-$BD$55)</f>
        <v>243</v>
      </c>
      <c r="AX93" s="149">
        <f>AU93-12.5</f>
        <v>270</v>
      </c>
      <c r="AY93" s="150">
        <f>AX93*(1+$BD$55)</f>
        <v>297</v>
      </c>
      <c r="AZ93" s="182"/>
      <c r="BA93" s="215"/>
      <c r="BB93" s="153"/>
      <c r="BC93" s="83"/>
    </row>
    <row r="94" spans="1:55" s="158" customFormat="1" ht="22.5" customHeight="1" x14ac:dyDescent="0.2">
      <c r="A94" s="902"/>
      <c r="C94" s="844"/>
      <c r="D94" s="796"/>
      <c r="E94" s="106" t="s">
        <v>23</v>
      </c>
      <c r="F94" s="58" t="s">
        <v>428</v>
      </c>
      <c r="G94" s="160">
        <f>H94*(1-$BD$55)</f>
        <v>405</v>
      </c>
      <c r="H94" s="149">
        <f>W56-15</f>
        <v>450</v>
      </c>
      <c r="I94" s="150">
        <f>H94*(1+$BD$55)</f>
        <v>495.00000000000006</v>
      </c>
      <c r="J94" s="160">
        <f>K94*(1-$BD$55)</f>
        <v>391.5</v>
      </c>
      <c r="K94" s="149">
        <f>H94-15</f>
        <v>435</v>
      </c>
      <c r="L94" s="150">
        <f>K94*(1+$BD$55)</f>
        <v>478.50000000000006</v>
      </c>
      <c r="M94" s="160">
        <f>N94*(1-$BD$55)</f>
        <v>378</v>
      </c>
      <c r="N94" s="149">
        <f>K94-15</f>
        <v>420</v>
      </c>
      <c r="O94" s="150">
        <f>N94*(1+$BD$55)</f>
        <v>462.00000000000006</v>
      </c>
      <c r="P94" s="160">
        <f>Q94*(1-$BD$55)</f>
        <v>364.5</v>
      </c>
      <c r="Q94" s="149">
        <f>N94-15</f>
        <v>405</v>
      </c>
      <c r="R94" s="150">
        <f>Q94*(1+$BD$55)</f>
        <v>445.50000000000006</v>
      </c>
      <c r="S94" s="160">
        <f>T94*(1-$BD$55)</f>
        <v>351</v>
      </c>
      <c r="T94" s="149">
        <f>Q94-15</f>
        <v>390</v>
      </c>
      <c r="U94" s="150">
        <f>T94*(1+$BD$55)</f>
        <v>429.00000000000006</v>
      </c>
      <c r="V94" s="160">
        <f>W94*(1-$BD$55)</f>
        <v>337.5</v>
      </c>
      <c r="W94" s="149">
        <f>T94-15</f>
        <v>375</v>
      </c>
      <c r="X94" s="150">
        <f>W94*(1+$BD$55)</f>
        <v>412.50000000000006</v>
      </c>
      <c r="Y94" s="182"/>
      <c r="Z94" s="215"/>
      <c r="AB94" s="902"/>
      <c r="AD94" s="844"/>
      <c r="AE94" s="796"/>
      <c r="AF94" s="106" t="s">
        <v>23</v>
      </c>
      <c r="AG94" s="58" t="s">
        <v>428</v>
      </c>
      <c r="AH94" s="160">
        <f>AI94*(1-$BD$55)</f>
        <v>472.5</v>
      </c>
      <c r="AI94" s="149">
        <f>AX56-15</f>
        <v>525</v>
      </c>
      <c r="AJ94" s="150">
        <f>AI94*(1+$BD$55)</f>
        <v>577.5</v>
      </c>
      <c r="AK94" s="160">
        <f>AL94*(1-$BD$55)</f>
        <v>459</v>
      </c>
      <c r="AL94" s="149">
        <f>AI94-15</f>
        <v>510</v>
      </c>
      <c r="AM94" s="150">
        <f>AL94*(1+$BD$55)</f>
        <v>561</v>
      </c>
      <c r="AN94" s="160">
        <f>AO94*(1-$BD$55)</f>
        <v>445.5</v>
      </c>
      <c r="AO94" s="149">
        <f>AL94-15</f>
        <v>495</v>
      </c>
      <c r="AP94" s="150">
        <f>AO94*(1+$BD$55)</f>
        <v>544.5</v>
      </c>
      <c r="AQ94" s="160">
        <f>AR94*(1-$BD$55)</f>
        <v>432</v>
      </c>
      <c r="AR94" s="149">
        <f>AO94-15</f>
        <v>480</v>
      </c>
      <c r="AS94" s="150">
        <f>AR94*(1+$BD$55)</f>
        <v>528</v>
      </c>
      <c r="AT94" s="160">
        <f>AU94*(1-$BD$55)</f>
        <v>418.5</v>
      </c>
      <c r="AU94" s="149">
        <f>AR94-15</f>
        <v>465</v>
      </c>
      <c r="AV94" s="150">
        <f>AU94*(1+$BD$55)</f>
        <v>511.50000000000006</v>
      </c>
      <c r="AW94" s="160">
        <f>AX94*(1-$BD$55)</f>
        <v>405</v>
      </c>
      <c r="AX94" s="149">
        <f>AU94-15</f>
        <v>450</v>
      </c>
      <c r="AY94" s="150">
        <f>AX94*(1+$BD$55)</f>
        <v>495.00000000000006</v>
      </c>
      <c r="AZ94" s="182"/>
      <c r="BA94" s="215"/>
      <c r="BB94" s="153"/>
      <c r="BC94" s="83"/>
    </row>
    <row r="95" spans="1:55" s="158" customFormat="1" ht="22.5" customHeight="1" x14ac:dyDescent="0.2">
      <c r="A95" s="902"/>
      <c r="C95" s="844"/>
      <c r="D95" s="796"/>
      <c r="E95" s="106" t="s">
        <v>24</v>
      </c>
      <c r="F95" s="58" t="s">
        <v>429</v>
      </c>
      <c r="G95" s="160">
        <f>H95*(1-$BD$55)</f>
        <v>337.5</v>
      </c>
      <c r="H95" s="149">
        <f>W57-15</f>
        <v>375</v>
      </c>
      <c r="I95" s="150">
        <f>H95*(1+$BD$55)</f>
        <v>412.50000000000006</v>
      </c>
      <c r="J95" s="160">
        <f>K95*(1-$BD$55)</f>
        <v>324</v>
      </c>
      <c r="K95" s="149">
        <f>H95-15</f>
        <v>360</v>
      </c>
      <c r="L95" s="150">
        <f>K95*(1+$BD$55)</f>
        <v>396.00000000000006</v>
      </c>
      <c r="M95" s="160">
        <f>N95*(1-$BD$55)</f>
        <v>310.5</v>
      </c>
      <c r="N95" s="149">
        <f>K95-15</f>
        <v>345</v>
      </c>
      <c r="O95" s="150">
        <f>N95*(1+$BD$55)</f>
        <v>379.50000000000006</v>
      </c>
      <c r="P95" s="160">
        <f>Q95*(1-$BD$55)</f>
        <v>297</v>
      </c>
      <c r="Q95" s="149">
        <f>N95-15</f>
        <v>330</v>
      </c>
      <c r="R95" s="150">
        <f>Q95*(1+$BD$55)</f>
        <v>363.00000000000006</v>
      </c>
      <c r="S95" s="160">
        <f>T95*(1-$BD$55)</f>
        <v>283.5</v>
      </c>
      <c r="T95" s="149">
        <f>Q95-15</f>
        <v>315</v>
      </c>
      <c r="U95" s="150">
        <f>T95*(1+$BD$55)</f>
        <v>346.5</v>
      </c>
      <c r="V95" s="160">
        <f>W95*(1-$BD$55)</f>
        <v>270</v>
      </c>
      <c r="W95" s="149">
        <f>T95-15</f>
        <v>300</v>
      </c>
      <c r="X95" s="150">
        <f>W95*(1+$BD$55)</f>
        <v>330</v>
      </c>
      <c r="Y95" s="182"/>
      <c r="Z95" s="215"/>
      <c r="AB95" s="902"/>
      <c r="AD95" s="844"/>
      <c r="AE95" s="796"/>
      <c r="AF95" s="106" t="s">
        <v>24</v>
      </c>
      <c r="AG95" s="58" t="s">
        <v>429</v>
      </c>
      <c r="AH95" s="160">
        <f>AI95*(1-$BD$55)</f>
        <v>400.5</v>
      </c>
      <c r="AI95" s="149">
        <f>AX57-15</f>
        <v>445</v>
      </c>
      <c r="AJ95" s="150">
        <f>AI95*(1+$BD$55)</f>
        <v>489.50000000000006</v>
      </c>
      <c r="AK95" s="160">
        <f>AL95*(1-$BD$55)</f>
        <v>387</v>
      </c>
      <c r="AL95" s="149">
        <f>AI95-15</f>
        <v>430</v>
      </c>
      <c r="AM95" s="150">
        <f>AL95*(1+$BD$55)</f>
        <v>473.00000000000006</v>
      </c>
      <c r="AN95" s="160">
        <f>AO95*(1-$BD$55)</f>
        <v>373.5</v>
      </c>
      <c r="AO95" s="149">
        <f>AL95-15</f>
        <v>415</v>
      </c>
      <c r="AP95" s="150">
        <f>AO95*(1+$BD$55)</f>
        <v>456.50000000000006</v>
      </c>
      <c r="AQ95" s="160">
        <f>AR95*(1-$BD$55)</f>
        <v>360</v>
      </c>
      <c r="AR95" s="149">
        <f>AO95-15</f>
        <v>400</v>
      </c>
      <c r="AS95" s="150">
        <f>AR95*(1+$BD$55)</f>
        <v>440.00000000000006</v>
      </c>
      <c r="AT95" s="160">
        <f>AU95*(1-$BD$55)</f>
        <v>346.5</v>
      </c>
      <c r="AU95" s="149">
        <f>AR95-15</f>
        <v>385</v>
      </c>
      <c r="AV95" s="150">
        <f>AU95*(1+$BD$55)</f>
        <v>423.50000000000006</v>
      </c>
      <c r="AW95" s="160">
        <f>AX95*(1-$BD$55)</f>
        <v>333</v>
      </c>
      <c r="AX95" s="149">
        <f>AU95-15</f>
        <v>370</v>
      </c>
      <c r="AY95" s="150">
        <f>AX95*(1+$BD$55)</f>
        <v>407.00000000000006</v>
      </c>
      <c r="AZ95" s="182"/>
      <c r="BA95" s="215"/>
      <c r="BB95" s="153"/>
      <c r="BC95" s="83"/>
    </row>
    <row r="96" spans="1:55" s="158" customFormat="1" ht="22.5" customHeight="1" thickBot="1" x14ac:dyDescent="0.25">
      <c r="A96" s="902"/>
      <c r="C96" s="950"/>
      <c r="D96" s="997"/>
      <c r="E96" s="107" t="s">
        <v>25</v>
      </c>
      <c r="F96" s="163" t="s">
        <v>430</v>
      </c>
      <c r="G96" s="164">
        <f>H96*(1-$BD$55)</f>
        <v>342</v>
      </c>
      <c r="H96" s="165">
        <f>W58-15</f>
        <v>380</v>
      </c>
      <c r="I96" s="166">
        <f>H96*(1+$BD$55)</f>
        <v>418.00000000000006</v>
      </c>
      <c r="J96" s="164">
        <f>K96*(1-$BD$55)</f>
        <v>328.5</v>
      </c>
      <c r="K96" s="165">
        <f>H96-15</f>
        <v>365</v>
      </c>
      <c r="L96" s="166">
        <f>K96*(1+$BD$55)</f>
        <v>401.50000000000006</v>
      </c>
      <c r="M96" s="164">
        <f>N96*(1-$BD$55)</f>
        <v>315</v>
      </c>
      <c r="N96" s="165">
        <f>K96-15</f>
        <v>350</v>
      </c>
      <c r="O96" s="166">
        <f>N96*(1+$BD$55)</f>
        <v>385.00000000000006</v>
      </c>
      <c r="P96" s="164">
        <f>Q96*(1-$BD$55)</f>
        <v>301.5</v>
      </c>
      <c r="Q96" s="165">
        <f>N96-15</f>
        <v>335</v>
      </c>
      <c r="R96" s="166">
        <f>Q96*(1+$BD$55)</f>
        <v>368.50000000000006</v>
      </c>
      <c r="S96" s="164">
        <f>T96*(1-$BD$55)</f>
        <v>288</v>
      </c>
      <c r="T96" s="165">
        <f>Q96-15</f>
        <v>320</v>
      </c>
      <c r="U96" s="166">
        <f>T96*(1+$BD$55)</f>
        <v>352</v>
      </c>
      <c r="V96" s="164">
        <f>W96*(1-$BD$55)</f>
        <v>274.5</v>
      </c>
      <c r="W96" s="165">
        <f>T96-15</f>
        <v>305</v>
      </c>
      <c r="X96" s="166">
        <f>W96*(1+$BD$55)</f>
        <v>335.5</v>
      </c>
      <c r="Y96" s="186"/>
      <c r="Z96" s="187"/>
      <c r="AB96" s="902"/>
      <c r="AD96" s="950"/>
      <c r="AE96" s="997"/>
      <c r="AF96" s="107" t="s">
        <v>25</v>
      </c>
      <c r="AG96" s="163" t="s">
        <v>430</v>
      </c>
      <c r="AH96" s="164">
        <f>AI96*(1-$BD$55)</f>
        <v>405</v>
      </c>
      <c r="AI96" s="165">
        <f>AX58-15</f>
        <v>450</v>
      </c>
      <c r="AJ96" s="166">
        <f>AI96*(1+$BD$55)</f>
        <v>495.00000000000006</v>
      </c>
      <c r="AK96" s="164">
        <f>AL96*(1-$BD$55)</f>
        <v>391.5</v>
      </c>
      <c r="AL96" s="165">
        <f>AI96-15</f>
        <v>435</v>
      </c>
      <c r="AM96" s="166">
        <f>AL96*(1+$BD$55)</f>
        <v>478.50000000000006</v>
      </c>
      <c r="AN96" s="164">
        <f>AO96*(1-$BD$55)</f>
        <v>378</v>
      </c>
      <c r="AO96" s="165">
        <f>AL96-15</f>
        <v>420</v>
      </c>
      <c r="AP96" s="166">
        <f>AO96*(1+$BD$55)</f>
        <v>462.00000000000006</v>
      </c>
      <c r="AQ96" s="164">
        <f>AR96*(1-$BD$55)</f>
        <v>364.5</v>
      </c>
      <c r="AR96" s="165">
        <f>AO96-15</f>
        <v>405</v>
      </c>
      <c r="AS96" s="166">
        <f>AR96*(1+$BD$55)</f>
        <v>445.50000000000006</v>
      </c>
      <c r="AT96" s="164">
        <f>AU96*(1-$BD$55)</f>
        <v>351</v>
      </c>
      <c r="AU96" s="165">
        <f>AR96-15</f>
        <v>390</v>
      </c>
      <c r="AV96" s="166">
        <f>AU96*(1+$BD$55)</f>
        <v>429.00000000000006</v>
      </c>
      <c r="AW96" s="164">
        <f>AX96*(1-$BD$55)</f>
        <v>337.5</v>
      </c>
      <c r="AX96" s="165">
        <f>AU96-15</f>
        <v>375</v>
      </c>
      <c r="AY96" s="166">
        <f>AX96*(1+$BD$55)</f>
        <v>412.50000000000006</v>
      </c>
      <c r="AZ96" s="186"/>
      <c r="BA96" s="187"/>
      <c r="BB96" s="153"/>
      <c r="BC96" s="83"/>
    </row>
    <row r="97" spans="1:55" s="158" customFormat="1" ht="22.5" customHeight="1" x14ac:dyDescent="0.2">
      <c r="A97" s="902"/>
      <c r="C97" s="844">
        <v>2</v>
      </c>
      <c r="D97" s="796" t="s">
        <v>65</v>
      </c>
      <c r="E97" s="943" t="s">
        <v>16</v>
      </c>
      <c r="F97" s="800" t="s">
        <v>26</v>
      </c>
      <c r="G97" s="998" t="s">
        <v>96</v>
      </c>
      <c r="H97" s="891"/>
      <c r="I97" s="892"/>
      <c r="J97" s="998" t="s">
        <v>340</v>
      </c>
      <c r="K97" s="891"/>
      <c r="L97" s="891"/>
      <c r="M97" s="891"/>
      <c r="N97" s="891"/>
      <c r="O97" s="891"/>
      <c r="P97" s="891"/>
      <c r="Q97" s="891"/>
      <c r="R97" s="891"/>
      <c r="S97" s="891"/>
      <c r="T97" s="891"/>
      <c r="U97" s="891"/>
      <c r="V97" s="891"/>
      <c r="W97" s="891"/>
      <c r="X97" s="892"/>
      <c r="Y97" s="180"/>
      <c r="Z97" s="181"/>
      <c r="AB97" s="902"/>
      <c r="AD97" s="844">
        <v>2</v>
      </c>
      <c r="AE97" s="796" t="s">
        <v>65</v>
      </c>
      <c r="AF97" s="943" t="s">
        <v>16</v>
      </c>
      <c r="AG97" s="800" t="s">
        <v>26</v>
      </c>
      <c r="AH97" s="998" t="s">
        <v>219</v>
      </c>
      <c r="AI97" s="891"/>
      <c r="AJ97" s="892"/>
      <c r="AK97" s="785" t="s">
        <v>96</v>
      </c>
      <c r="AL97" s="786"/>
      <c r="AM97" s="786"/>
      <c r="AN97" s="786"/>
      <c r="AO97" s="786"/>
      <c r="AP97" s="786"/>
      <c r="AQ97" s="786"/>
      <c r="AR97" s="786"/>
      <c r="AS97" s="786"/>
      <c r="AT97" s="786"/>
      <c r="AU97" s="786"/>
      <c r="AV97" s="786"/>
      <c r="AW97" s="786"/>
      <c r="AX97" s="786"/>
      <c r="AY97" s="787"/>
      <c r="AZ97" s="180"/>
      <c r="BA97" s="181"/>
      <c r="BB97" s="153"/>
      <c r="BC97" s="83"/>
    </row>
    <row r="98" spans="1:55" s="158" customFormat="1" ht="22.5" customHeight="1" x14ac:dyDescent="0.2">
      <c r="A98" s="902"/>
      <c r="C98" s="845"/>
      <c r="D98" s="796"/>
      <c r="E98" s="792"/>
      <c r="F98" s="794"/>
      <c r="G98" s="13">
        <f>'Erwachsene-DOSB 2020'!W15*$BB$60</f>
        <v>2.8875000000000002</v>
      </c>
      <c r="H98" s="12">
        <f>'Erwachsene-DOSB 2020'!X15*$BB$60</f>
        <v>3.1625000000000001</v>
      </c>
      <c r="I98" s="15">
        <f>'Erwachsene-DOSB 2020'!Y15*$BB$60</f>
        <v>3.4375000000000004</v>
      </c>
      <c r="J98" s="59">
        <f>'Erwachsene-DOSB 2020'!Z15*$BB$60</f>
        <v>2.8875000000000002</v>
      </c>
      <c r="K98" s="12">
        <f>'Erwachsene-DOSB 2020'!AA15*$BB$60</f>
        <v>3.3000000000000003</v>
      </c>
      <c r="L98" s="15">
        <f>'Erwachsene-DOSB 2020'!AB15*$BB$60</f>
        <v>3.8500000000000005</v>
      </c>
      <c r="M98" s="59">
        <f>'Erwachsene-DOSB 2020'!AC15*$BB$60</f>
        <v>2.75</v>
      </c>
      <c r="N98" s="12">
        <f>'Erwachsene-DOSB 2020'!AD15*$BB$60</f>
        <v>3.1625000000000001</v>
      </c>
      <c r="O98" s="15">
        <f>'Erwachsene-DOSB 2020'!AE15*$BB$60</f>
        <v>3.5750000000000002</v>
      </c>
      <c r="P98" s="59">
        <f>'Erwachsene-DOSB 2020'!AF15*$BB$60</f>
        <v>2.6125000000000003</v>
      </c>
      <c r="Q98" s="12">
        <f>'Erwachsene-DOSB 2020'!AG15*$BB$60</f>
        <v>3.0250000000000004</v>
      </c>
      <c r="R98" s="15">
        <f>'Erwachsene-DOSB 2020'!AH15*$BB$60</f>
        <v>3.4375000000000004</v>
      </c>
      <c r="S98" s="59">
        <f>'Erwachsene-DOSB 2020'!AI15*$BB$60</f>
        <v>2.4750000000000001</v>
      </c>
      <c r="T98" s="12">
        <f>'Erwachsene-DOSB 2020'!AJ15*$BB$60</f>
        <v>2.8875000000000002</v>
      </c>
      <c r="U98" s="15">
        <f>'Erwachsene-DOSB 2020'!AK15*$BB$60</f>
        <v>3.4375000000000004</v>
      </c>
      <c r="V98" s="59">
        <f>'Erwachsene-DOSB 2020'!AL15*$BB$60</f>
        <v>2.3375000000000004</v>
      </c>
      <c r="W98" s="12">
        <f>'Erwachsene-DOSB 2020'!AM15*$BB$60</f>
        <v>2.75</v>
      </c>
      <c r="X98" s="15">
        <f>'Erwachsene-DOSB 2020'!AN15*$BB$60</f>
        <v>3.3000000000000003</v>
      </c>
      <c r="Y98" s="182"/>
      <c r="Z98" s="188"/>
      <c r="AB98" s="902"/>
      <c r="AD98" s="845"/>
      <c r="AE98" s="796"/>
      <c r="AF98" s="792"/>
      <c r="AG98" s="794"/>
      <c r="AH98" s="13">
        <f>'Erwachsene-DOSB 2020'!W48*$BB$60</f>
        <v>3.3000000000000003</v>
      </c>
      <c r="AI98" s="12">
        <f>'Erwachsene-DOSB 2020'!X48*$BB$60</f>
        <v>3.7125000000000004</v>
      </c>
      <c r="AJ98" s="15">
        <f>'Erwachsene-DOSB 2020'!Y48*$BB$60</f>
        <v>4.125</v>
      </c>
      <c r="AK98" s="59">
        <f>'Erwachsene-DOSB 2020'!Z48*$BB$60</f>
        <v>3.4375000000000004</v>
      </c>
      <c r="AL98" s="12">
        <f>'Erwachsene-DOSB 2020'!AA48*$BB$60</f>
        <v>3.8500000000000005</v>
      </c>
      <c r="AM98" s="15">
        <f>'Erwachsene-DOSB 2020'!AB48*$BB$60</f>
        <v>4.4000000000000004</v>
      </c>
      <c r="AN98" s="59">
        <f>'Erwachsene-DOSB 2020'!AC48*$BB$60</f>
        <v>3.3000000000000003</v>
      </c>
      <c r="AO98" s="282">
        <f>'Erwachsene-DOSB 2020'!AD48*$BB$60+0.05</f>
        <v>3.7625000000000002</v>
      </c>
      <c r="AP98" s="283">
        <f>'Erwachsene-DOSB 2020'!AE48*$BB$60+0.2</f>
        <v>4.3250000000000002</v>
      </c>
      <c r="AQ98" s="281">
        <f>'Erwachsene-DOSB 2020'!AF48*$BB$60-0.03</f>
        <v>3.2700000000000005</v>
      </c>
      <c r="AR98" s="282">
        <f>'Erwachsene-DOSB 2020'!AG48*$BB$60-0.15</f>
        <v>3.7000000000000006</v>
      </c>
      <c r="AS98" s="283">
        <f>'Erwachsene-DOSB 2020'!AH48*$BB$60-0.15</f>
        <v>4.25</v>
      </c>
      <c r="AT98" s="281">
        <f>'Erwachsene-DOSB 2020'!AI48*$BB$60+0.09</f>
        <v>3.2524999999999999</v>
      </c>
      <c r="AU98" s="282">
        <f>'Erwachsene-DOSB 2020'!AJ48*$BB$60-0.07</f>
        <v>3.6425000000000005</v>
      </c>
      <c r="AV98" s="283">
        <f>'Erwachsene-DOSB 2020'!AK48*$BB$60+0.1</f>
        <v>4.2249999999999996</v>
      </c>
      <c r="AW98" s="281">
        <f>'Erwachsene-DOSB 2020'!AL48*$BB$60-0.1</f>
        <v>3.2</v>
      </c>
      <c r="AX98" s="282">
        <f>'Erwachsene-DOSB 2020'!AM48*$BB$60-0.11</f>
        <v>3.6025000000000005</v>
      </c>
      <c r="AY98" s="283">
        <f>'Erwachsene-DOSB 2020'!AN48*$BB$60-0.1</f>
        <v>4.1625000000000005</v>
      </c>
      <c r="AZ98" s="182"/>
      <c r="BA98" s="188"/>
      <c r="BB98" s="153"/>
      <c r="BC98" s="83"/>
    </row>
    <row r="99" spans="1:55" s="158" customFormat="1" ht="22.5" customHeight="1" x14ac:dyDescent="0.2">
      <c r="A99" s="902"/>
      <c r="C99" s="845"/>
      <c r="D99" s="796"/>
      <c r="E99" s="106" t="s">
        <v>17</v>
      </c>
      <c r="F99" s="27" t="s">
        <v>422</v>
      </c>
      <c r="G99" s="28">
        <f>V61+1.5</f>
        <v>14.700000000000001</v>
      </c>
      <c r="H99" s="29">
        <f>W61+1.5</f>
        <v>16.350000000000001</v>
      </c>
      <c r="I99" s="38">
        <f>X61+1.5</f>
        <v>18.55</v>
      </c>
      <c r="J99" s="28">
        <f t="shared" ref="J99:X99" si="9">G99-0.5</f>
        <v>14.200000000000001</v>
      </c>
      <c r="K99" s="29">
        <f t="shared" si="9"/>
        <v>15.850000000000001</v>
      </c>
      <c r="L99" s="38">
        <f t="shared" si="9"/>
        <v>18.05</v>
      </c>
      <c r="M99" s="28">
        <f t="shared" si="9"/>
        <v>13.700000000000001</v>
      </c>
      <c r="N99" s="29">
        <f t="shared" si="9"/>
        <v>15.350000000000001</v>
      </c>
      <c r="O99" s="38">
        <f t="shared" si="9"/>
        <v>17.55</v>
      </c>
      <c r="P99" s="28">
        <f t="shared" si="9"/>
        <v>13.200000000000001</v>
      </c>
      <c r="Q99" s="29">
        <f t="shared" si="9"/>
        <v>14.850000000000001</v>
      </c>
      <c r="R99" s="38">
        <f t="shared" si="9"/>
        <v>17.05</v>
      </c>
      <c r="S99" s="28">
        <f t="shared" si="9"/>
        <v>12.700000000000001</v>
      </c>
      <c r="T99" s="29">
        <f t="shared" si="9"/>
        <v>14.350000000000001</v>
      </c>
      <c r="U99" s="38">
        <f t="shared" si="9"/>
        <v>16.55</v>
      </c>
      <c r="V99" s="28">
        <f t="shared" si="9"/>
        <v>12.200000000000001</v>
      </c>
      <c r="W99" s="29">
        <f t="shared" si="9"/>
        <v>13.850000000000001</v>
      </c>
      <c r="X99" s="38">
        <f t="shared" si="9"/>
        <v>16.05</v>
      </c>
      <c r="Y99" s="182"/>
      <c r="Z99" s="188"/>
      <c r="AB99" s="902"/>
      <c r="AD99" s="845"/>
      <c r="AE99" s="796"/>
      <c r="AF99" s="106" t="s">
        <v>17</v>
      </c>
      <c r="AG99" s="27" t="s">
        <v>422</v>
      </c>
      <c r="AH99" s="28">
        <f>AW61+1.5</f>
        <v>19.700000000000003</v>
      </c>
      <c r="AI99" s="29">
        <f>AX61+1.5</f>
        <v>22.000000000000004</v>
      </c>
      <c r="AJ99" s="38">
        <f>AY61+1.5</f>
        <v>24.200000000000003</v>
      </c>
      <c r="AK99" s="28">
        <f t="shared" ref="AK99:AY99" si="10">AH99-0.5</f>
        <v>19.200000000000003</v>
      </c>
      <c r="AL99" s="29">
        <f t="shared" si="10"/>
        <v>21.500000000000004</v>
      </c>
      <c r="AM99" s="38">
        <f t="shared" si="10"/>
        <v>23.700000000000003</v>
      </c>
      <c r="AN99" s="28">
        <f t="shared" si="10"/>
        <v>18.700000000000003</v>
      </c>
      <c r="AO99" s="29">
        <f t="shared" si="10"/>
        <v>21.000000000000004</v>
      </c>
      <c r="AP99" s="38">
        <f t="shared" si="10"/>
        <v>23.200000000000003</v>
      </c>
      <c r="AQ99" s="28">
        <f t="shared" si="10"/>
        <v>18.200000000000003</v>
      </c>
      <c r="AR99" s="29">
        <f t="shared" si="10"/>
        <v>20.500000000000004</v>
      </c>
      <c r="AS99" s="38">
        <f t="shared" si="10"/>
        <v>22.700000000000003</v>
      </c>
      <c r="AT99" s="28">
        <f t="shared" si="10"/>
        <v>17.700000000000003</v>
      </c>
      <c r="AU99" s="29">
        <f t="shared" si="10"/>
        <v>20.000000000000004</v>
      </c>
      <c r="AV99" s="38">
        <f t="shared" si="10"/>
        <v>22.200000000000003</v>
      </c>
      <c r="AW99" s="28">
        <f t="shared" si="10"/>
        <v>17.200000000000003</v>
      </c>
      <c r="AX99" s="29">
        <f t="shared" si="10"/>
        <v>19.500000000000004</v>
      </c>
      <c r="AY99" s="38">
        <f t="shared" si="10"/>
        <v>21.700000000000003</v>
      </c>
      <c r="AZ99" s="182"/>
      <c r="BA99" s="188"/>
      <c r="BB99" s="153"/>
      <c r="BC99" s="83"/>
    </row>
    <row r="100" spans="1:55" s="158" customFormat="1" ht="22.5" customHeight="1" thickBot="1" x14ac:dyDescent="0.25">
      <c r="A100" s="902"/>
      <c r="C100" s="845"/>
      <c r="D100" s="796"/>
      <c r="E100" s="106" t="s">
        <v>21</v>
      </c>
      <c r="F100" s="564" t="s">
        <v>446</v>
      </c>
      <c r="G100" s="28">
        <f t="shared" ref="G100:X100" si="11">G99-1</f>
        <v>13.700000000000001</v>
      </c>
      <c r="H100" s="29">
        <f t="shared" si="11"/>
        <v>15.350000000000001</v>
      </c>
      <c r="I100" s="38">
        <f t="shared" si="11"/>
        <v>17.55</v>
      </c>
      <c r="J100" s="28">
        <f t="shared" si="11"/>
        <v>13.200000000000001</v>
      </c>
      <c r="K100" s="29">
        <f t="shared" si="11"/>
        <v>14.850000000000001</v>
      </c>
      <c r="L100" s="38">
        <f t="shared" si="11"/>
        <v>17.05</v>
      </c>
      <c r="M100" s="28">
        <f t="shared" si="11"/>
        <v>12.700000000000001</v>
      </c>
      <c r="N100" s="29">
        <f t="shared" si="11"/>
        <v>14.350000000000001</v>
      </c>
      <c r="O100" s="38">
        <f t="shared" si="11"/>
        <v>16.55</v>
      </c>
      <c r="P100" s="28">
        <f t="shared" si="11"/>
        <v>12.200000000000001</v>
      </c>
      <c r="Q100" s="29">
        <f t="shared" si="11"/>
        <v>13.850000000000001</v>
      </c>
      <c r="R100" s="38">
        <f t="shared" si="11"/>
        <v>16.05</v>
      </c>
      <c r="S100" s="28">
        <f t="shared" si="11"/>
        <v>11.700000000000001</v>
      </c>
      <c r="T100" s="29">
        <f t="shared" si="11"/>
        <v>13.350000000000001</v>
      </c>
      <c r="U100" s="38">
        <f t="shared" si="11"/>
        <v>15.55</v>
      </c>
      <c r="V100" s="28">
        <f t="shared" si="11"/>
        <v>11.200000000000001</v>
      </c>
      <c r="W100" s="29">
        <f t="shared" si="11"/>
        <v>12.850000000000001</v>
      </c>
      <c r="X100" s="38">
        <f t="shared" si="11"/>
        <v>15.05</v>
      </c>
      <c r="Y100" s="186"/>
      <c r="Z100" s="187"/>
      <c r="AB100" s="902"/>
      <c r="AD100" s="845"/>
      <c r="AE100" s="796"/>
      <c r="AF100" s="106" t="s">
        <v>21</v>
      </c>
      <c r="AG100" s="564" t="s">
        <v>446</v>
      </c>
      <c r="AH100" s="28">
        <f t="shared" ref="AH100:AS100" si="12">AH99-1</f>
        <v>18.700000000000003</v>
      </c>
      <c r="AI100" s="29">
        <f t="shared" si="12"/>
        <v>21.000000000000004</v>
      </c>
      <c r="AJ100" s="38">
        <f t="shared" si="12"/>
        <v>23.200000000000003</v>
      </c>
      <c r="AK100" s="28">
        <f t="shared" si="12"/>
        <v>18.200000000000003</v>
      </c>
      <c r="AL100" s="29">
        <f t="shared" si="12"/>
        <v>20.500000000000004</v>
      </c>
      <c r="AM100" s="38">
        <f t="shared" si="12"/>
        <v>22.700000000000003</v>
      </c>
      <c r="AN100" s="28">
        <f t="shared" si="12"/>
        <v>17.700000000000003</v>
      </c>
      <c r="AO100" s="29">
        <f t="shared" si="12"/>
        <v>20.000000000000004</v>
      </c>
      <c r="AP100" s="38">
        <f t="shared" si="12"/>
        <v>22.200000000000003</v>
      </c>
      <c r="AQ100" s="28">
        <f t="shared" si="12"/>
        <v>17.200000000000003</v>
      </c>
      <c r="AR100" s="29">
        <f t="shared" si="12"/>
        <v>19.500000000000004</v>
      </c>
      <c r="AS100" s="38">
        <f t="shared" si="12"/>
        <v>21.700000000000003</v>
      </c>
      <c r="AT100" s="28">
        <f t="shared" ref="AT100:AY100" si="13">AT99-1</f>
        <v>16.700000000000003</v>
      </c>
      <c r="AU100" s="29">
        <f t="shared" si="13"/>
        <v>19.000000000000004</v>
      </c>
      <c r="AV100" s="38">
        <f t="shared" si="13"/>
        <v>21.200000000000003</v>
      </c>
      <c r="AW100" s="28">
        <f t="shared" si="13"/>
        <v>16.200000000000003</v>
      </c>
      <c r="AX100" s="29">
        <f t="shared" si="13"/>
        <v>18.500000000000004</v>
      </c>
      <c r="AY100" s="38">
        <f t="shared" si="13"/>
        <v>20.700000000000003</v>
      </c>
      <c r="AZ100" s="186"/>
      <c r="BA100" s="187"/>
      <c r="BB100" s="153"/>
      <c r="BC100" s="83"/>
    </row>
    <row r="101" spans="1:55" s="158" customFormat="1" ht="22.5" customHeight="1" x14ac:dyDescent="0.2">
      <c r="A101" s="902"/>
      <c r="C101" s="843">
        <v>3</v>
      </c>
      <c r="D101" s="795" t="s">
        <v>66</v>
      </c>
      <c r="E101" s="791" t="s">
        <v>16</v>
      </c>
      <c r="F101" s="822" t="s">
        <v>445</v>
      </c>
      <c r="G101" s="971" t="s">
        <v>194</v>
      </c>
      <c r="H101" s="972"/>
      <c r="I101" s="972"/>
      <c r="J101" s="972"/>
      <c r="K101" s="972"/>
      <c r="L101" s="972"/>
      <c r="M101" s="972"/>
      <c r="N101" s="972"/>
      <c r="O101" s="972"/>
      <c r="P101" s="972"/>
      <c r="Q101" s="972"/>
      <c r="R101" s="972"/>
      <c r="S101" s="972"/>
      <c r="T101" s="972"/>
      <c r="U101" s="972"/>
      <c r="V101" s="972"/>
      <c r="W101" s="972"/>
      <c r="X101" s="973"/>
      <c r="Y101" s="180"/>
      <c r="Z101" s="181"/>
      <c r="AB101" s="902"/>
      <c r="AD101" s="843">
        <v>3</v>
      </c>
      <c r="AE101" s="795" t="s">
        <v>66</v>
      </c>
      <c r="AF101" s="791" t="s">
        <v>16</v>
      </c>
      <c r="AG101" s="822" t="s">
        <v>445</v>
      </c>
      <c r="AH101" s="971" t="s">
        <v>194</v>
      </c>
      <c r="AI101" s="972"/>
      <c r="AJ101" s="972"/>
      <c r="AK101" s="972"/>
      <c r="AL101" s="972"/>
      <c r="AM101" s="972"/>
      <c r="AN101" s="972"/>
      <c r="AO101" s="972"/>
      <c r="AP101" s="972"/>
      <c r="AQ101" s="972"/>
      <c r="AR101" s="972"/>
      <c r="AS101" s="972"/>
      <c r="AT101" s="972"/>
      <c r="AU101" s="972"/>
      <c r="AV101" s="972"/>
      <c r="AW101" s="972"/>
      <c r="AX101" s="972"/>
      <c r="AY101" s="973"/>
      <c r="AZ101" s="180"/>
      <c r="BA101" s="181"/>
      <c r="BB101" s="153"/>
      <c r="BC101" s="83"/>
    </row>
    <row r="102" spans="1:55" s="158" customFormat="1" ht="22.5" customHeight="1" x14ac:dyDescent="0.2">
      <c r="A102" s="902"/>
      <c r="C102" s="845"/>
      <c r="D102" s="796"/>
      <c r="E102" s="792"/>
      <c r="F102" s="794"/>
      <c r="G102" s="69">
        <f>'Erwachsene-DOSB 2020'!W21*$BB$64</f>
        <v>21.849999999999998</v>
      </c>
      <c r="H102" s="228">
        <f>'Erwachsene-DOSB 2020'!X21*$BB$64</f>
        <v>19.57</v>
      </c>
      <c r="I102" s="229">
        <f>'Erwachsene-DOSB 2020'!Y21*$BB$64</f>
        <v>17.29</v>
      </c>
      <c r="J102" s="230">
        <f>'Erwachsene-DOSB 2020'!Z21*$BB$64</f>
        <v>22.61</v>
      </c>
      <c r="K102" s="228">
        <f>'Erwachsene-DOSB 2020'!AA21*$BB$64</f>
        <v>20.329999999999998</v>
      </c>
      <c r="L102" s="229">
        <f>'Erwachsene-DOSB 2020'!AB21*$BB$64</f>
        <v>18.05</v>
      </c>
      <c r="M102" s="230">
        <f>'Erwachsene-DOSB 2020'!AC21*$BB$64</f>
        <v>23.56</v>
      </c>
      <c r="N102" s="228">
        <f>'Erwachsene-DOSB 2020'!AD21*$BB$64</f>
        <v>21.279999999999998</v>
      </c>
      <c r="O102" s="229">
        <f>'Erwachsene-DOSB 2020'!AE21*$BB$64</f>
        <v>18.809999999999999</v>
      </c>
      <c r="P102" s="230">
        <f>'Erwachsene-DOSB 2020'!AF21*$BB$64</f>
        <v>23.939999999999998</v>
      </c>
      <c r="Q102" s="228">
        <f>'Erwachsene-DOSB 2020'!AG21*$BB$64</f>
        <v>21.66</v>
      </c>
      <c r="R102" s="229">
        <f>'Erwachsene-DOSB 2020'!AH21*$BB$64</f>
        <v>19.38</v>
      </c>
      <c r="S102" s="230">
        <f>'Erwachsene-DOSB 2020'!AI21*$BB$64</f>
        <v>24.32</v>
      </c>
      <c r="T102" s="228">
        <f>'Erwachsene-DOSB 2020'!AJ21*$BB$64</f>
        <v>22.04</v>
      </c>
      <c r="U102" s="229">
        <f>'Erwachsene-DOSB 2020'!AK21*$BB$64</f>
        <v>19.759999999999998</v>
      </c>
      <c r="V102" s="230">
        <f>'Erwachsene-DOSB 2020'!AL21*$BB$64</f>
        <v>24.7</v>
      </c>
      <c r="W102" s="228">
        <f>'Erwachsene-DOSB 2020'!AM21*$BB$64</f>
        <v>22.42</v>
      </c>
      <c r="X102" s="229">
        <f>'Erwachsene-DOSB 2020'!AN21*$BB$64</f>
        <v>20.139999999999997</v>
      </c>
      <c r="Y102" s="182"/>
      <c r="Z102" s="188"/>
      <c r="AB102" s="902"/>
      <c r="AD102" s="845"/>
      <c r="AE102" s="796"/>
      <c r="AF102" s="792"/>
      <c r="AG102" s="794"/>
      <c r="AH102" s="69">
        <f>'Erwachsene-DOSB 2020'!W54*$BB$64</f>
        <v>19</v>
      </c>
      <c r="AI102" s="228">
        <f>'Erwachsene-DOSB 2020'!X54*$BB$64</f>
        <v>16.91</v>
      </c>
      <c r="AJ102" s="229">
        <f>'Erwachsene-DOSB 2020'!Y54*$BB$64</f>
        <v>15.01</v>
      </c>
      <c r="AK102" s="230">
        <f>'Erwachsene-DOSB 2020'!Z54*$BB$64</f>
        <v>19.57</v>
      </c>
      <c r="AL102" s="228">
        <f>'Erwachsene-DOSB 2020'!AA54*$BB$64</f>
        <v>17.29</v>
      </c>
      <c r="AM102" s="229">
        <f>'Erwachsene-DOSB 2020'!AB54*$BB$64</f>
        <v>15.579999999999998</v>
      </c>
      <c r="AN102" s="230">
        <f>'Erwachsene-DOSB 2020'!AC54*$BB$64</f>
        <v>19.95</v>
      </c>
      <c r="AO102" s="228">
        <f>'Erwachsene-DOSB 2020'!AD54*$BB$64</f>
        <v>17.86</v>
      </c>
      <c r="AP102" s="229">
        <f>'Erwachsene-DOSB 2020'!AE54*$BB$64</f>
        <v>16.149999999999999</v>
      </c>
      <c r="AQ102" s="230">
        <f>'Erwachsene-DOSB 2020'!AF54*$BB$64</f>
        <v>20.52</v>
      </c>
      <c r="AR102" s="228">
        <f>'Erwachsene-DOSB 2020'!AG54*$BB$64</f>
        <v>18.429999999999996</v>
      </c>
      <c r="AS102" s="229">
        <f>'Erwachsene-DOSB 2020'!AH54*$BB$64</f>
        <v>16.72</v>
      </c>
      <c r="AT102" s="230">
        <f>'Erwachsene-DOSB 2020'!AI54*$BB$64</f>
        <v>21.279999999999998</v>
      </c>
      <c r="AU102" s="228">
        <f>'Erwachsene-DOSB 2020'!AJ54*$BB$64</f>
        <v>19.38</v>
      </c>
      <c r="AV102" s="229">
        <f>'Erwachsene-DOSB 2020'!AK54*$BB$64</f>
        <v>17.29</v>
      </c>
      <c r="AW102" s="230">
        <f>'Erwachsene-DOSB 2020'!AL54*$BB$64</f>
        <v>22.229999999999997</v>
      </c>
      <c r="AX102" s="228">
        <f>'Erwachsene-DOSB 2020'!AM54*$BB$64</f>
        <v>20.329999999999998</v>
      </c>
      <c r="AY102" s="229">
        <f>'Erwachsene-DOSB 2020'!AN54*$BB$64</f>
        <v>18.239999999999998</v>
      </c>
      <c r="AZ102" s="182"/>
      <c r="BA102" s="188"/>
      <c r="BB102" s="153"/>
      <c r="BC102" s="83"/>
    </row>
    <row r="103" spans="1:55" s="158" customFormat="1" ht="22.5" customHeight="1" x14ac:dyDescent="0.2">
      <c r="A103" s="902"/>
      <c r="C103" s="845"/>
      <c r="D103" s="796"/>
      <c r="E103" s="106" t="s">
        <v>17</v>
      </c>
      <c r="F103" s="27" t="s">
        <v>158</v>
      </c>
      <c r="G103" s="69">
        <f>'Erwachsene-DOSB 2020'!W22*$BB$65</f>
        <v>83.6</v>
      </c>
      <c r="H103" s="228">
        <f>'Erwachsene-DOSB 2020'!X22*$BB$65</f>
        <v>66.5</v>
      </c>
      <c r="I103" s="229">
        <f>'Erwachsene-DOSB 2020'!Y22*$BB$65</f>
        <v>47.5</v>
      </c>
      <c r="J103" s="230">
        <f>'Erwachsene-DOSB 2020'!Z22*$BB$65</f>
        <v>91.199999999999989</v>
      </c>
      <c r="K103" s="228">
        <f>'Erwachsene-DOSB 2020'!AA22*$BB$65</f>
        <v>74.099999999999994</v>
      </c>
      <c r="L103" s="229">
        <f>'Erwachsene-DOSB 2020'!AB22*$BB$65</f>
        <v>53.199999999999996</v>
      </c>
      <c r="M103" s="230">
        <f>'Erwachsene-DOSB 2020'!AC22*$BB$65</f>
        <v>97.85</v>
      </c>
      <c r="N103" s="228">
        <f>'Erwachsene-DOSB 2020'!AD22*$BB$65</f>
        <v>80.75</v>
      </c>
      <c r="O103" s="229">
        <f>'Erwachsene-DOSB 2020'!AE22*$BB$65</f>
        <v>57.949999999999996</v>
      </c>
      <c r="P103" s="230">
        <f>'Erwachsene-DOSB 2020'!AF22*$BB$65</f>
        <v>103.55</v>
      </c>
      <c r="Q103" s="228">
        <f>'Erwachsene-DOSB 2020'!AG22*$BB$65</f>
        <v>84.55</v>
      </c>
      <c r="R103" s="229">
        <f>'Erwachsene-DOSB 2020'!AH22*$BB$65</f>
        <v>61.75</v>
      </c>
      <c r="S103" s="230">
        <f>'Erwachsene-DOSB 2020'!AI22*$BB$65</f>
        <v>107.35</v>
      </c>
      <c r="T103" s="228">
        <f>'Erwachsene-DOSB 2020'!AJ22*$BB$65</f>
        <v>88.35</v>
      </c>
      <c r="U103" s="229">
        <f>'Erwachsene-DOSB 2020'!AK22*$BB$65</f>
        <v>65.55</v>
      </c>
      <c r="V103" s="230">
        <f>'Erwachsene-DOSB 2020'!AL22*$BB$65</f>
        <v>112.1</v>
      </c>
      <c r="W103" s="228">
        <f>'Erwachsene-DOSB 2020'!AM22*$BB$65</f>
        <v>91.199999999999989</v>
      </c>
      <c r="X103" s="229">
        <f>'Erwachsene-DOSB 2020'!AN22*$BB$65</f>
        <v>68.399999999999991</v>
      </c>
      <c r="Y103" s="182"/>
      <c r="Z103" s="188"/>
      <c r="AB103" s="902"/>
      <c r="AD103" s="845"/>
      <c r="AE103" s="796"/>
      <c r="AF103" s="106" t="s">
        <v>17</v>
      </c>
      <c r="AG103" s="27" t="s">
        <v>158</v>
      </c>
      <c r="AH103" s="69">
        <f>'Erwachsene-DOSB 2020'!W55*$BB$65</f>
        <v>79.8</v>
      </c>
      <c r="AI103" s="228">
        <f>'Erwachsene-DOSB 2020'!X55*$BB$65</f>
        <v>61.75</v>
      </c>
      <c r="AJ103" s="229">
        <f>'Erwachsene-DOSB 2020'!Y55*$BB$65</f>
        <v>38.949999999999996</v>
      </c>
      <c r="AK103" s="230">
        <f>'Erwachsene-DOSB 2020'!Z55*$BB$65</f>
        <v>85.5</v>
      </c>
      <c r="AL103" s="228">
        <f>'Erwachsene-DOSB 2020'!AA55*$BB$65</f>
        <v>66.5</v>
      </c>
      <c r="AM103" s="229">
        <f>'Erwachsene-DOSB 2020'!AB55*$BB$65</f>
        <v>43.699999999999996</v>
      </c>
      <c r="AN103" s="230">
        <f>'Erwachsene-DOSB 2020'!AC55*$BB$65</f>
        <v>93.1</v>
      </c>
      <c r="AO103" s="228">
        <f>'Erwachsene-DOSB 2020'!AD55*$BB$65</f>
        <v>70.3</v>
      </c>
      <c r="AP103" s="229">
        <f>'Erwachsene-DOSB 2020'!AE55*$BB$65</f>
        <v>47.5</v>
      </c>
      <c r="AQ103" s="230">
        <f>'Erwachsene-DOSB 2020'!AF55*$BB$65</f>
        <v>96.899999999999991</v>
      </c>
      <c r="AR103" s="228">
        <f>'Erwachsene-DOSB 2020'!AG55*$BB$65</f>
        <v>74.099999999999994</v>
      </c>
      <c r="AS103" s="229">
        <f>'Erwachsene-DOSB 2020'!AH55*$BB$65</f>
        <v>51.3</v>
      </c>
      <c r="AT103" s="230">
        <f>'Erwachsene-DOSB 2020'!AI55*$BB$65</f>
        <v>99.75</v>
      </c>
      <c r="AU103" s="228">
        <f>'Erwachsene-DOSB 2020'!AJ55*$BB$65</f>
        <v>76.95</v>
      </c>
      <c r="AV103" s="229">
        <f>'Erwachsene-DOSB 2020'!AK55*$BB$65</f>
        <v>54.15</v>
      </c>
      <c r="AW103" s="230">
        <f>'Erwachsene-DOSB 2020'!AL55*$BB$65</f>
        <v>104.5</v>
      </c>
      <c r="AX103" s="228">
        <f>'Erwachsene-DOSB 2020'!AM55*$BB$65</f>
        <v>81.7</v>
      </c>
      <c r="AY103" s="229">
        <f>'Erwachsene-DOSB 2020'!AN55*$BB$65</f>
        <v>58.9</v>
      </c>
      <c r="AZ103" s="182"/>
      <c r="BA103" s="188"/>
      <c r="BB103" s="153"/>
      <c r="BC103" s="83"/>
    </row>
    <row r="104" spans="1:55" s="158" customFormat="1" ht="22.5" customHeight="1" thickBot="1" x14ac:dyDescent="0.25">
      <c r="A104" s="902"/>
      <c r="C104" s="950"/>
      <c r="D104" s="951"/>
      <c r="E104" s="107" t="s">
        <v>21</v>
      </c>
      <c r="F104" s="211" t="s">
        <v>447</v>
      </c>
      <c r="G104" s="234">
        <f>'Erwachsene-DOSB 2020'!W23*$BB$66</f>
        <v>45.75</v>
      </c>
      <c r="H104" s="231">
        <f>'Erwachsene-DOSB 2020'!X23*$BB$66</f>
        <v>40.5</v>
      </c>
      <c r="I104" s="232">
        <f>'Erwachsene-DOSB 2020'!Y23*$BB$66</f>
        <v>34.5</v>
      </c>
      <c r="J104" s="233">
        <f>'Erwachsene-DOSB 2020'!Z23*$BB$66</f>
        <v>48</v>
      </c>
      <c r="K104" s="231">
        <f>'Erwachsene-DOSB 2020'!AA23*$BB$66</f>
        <v>42</v>
      </c>
      <c r="L104" s="232">
        <f>'Erwachsene-DOSB 2020'!AB23*$BB$66</f>
        <v>35.25</v>
      </c>
      <c r="M104" s="233">
        <f>'Erwachsene-DOSB 2020'!AC23*$BB$66</f>
        <v>50.25</v>
      </c>
      <c r="N104" s="231">
        <f>'Erwachsene-DOSB 2020'!AD23*$BB$66</f>
        <v>43.5</v>
      </c>
      <c r="O104" s="232">
        <f>'Erwachsene-DOSB 2020'!AE23*$BB$66</f>
        <v>36</v>
      </c>
      <c r="P104" s="233">
        <f>'Erwachsene-DOSB 2020'!AF23*$BB$66</f>
        <v>52.5</v>
      </c>
      <c r="Q104" s="231">
        <f>'Erwachsene-DOSB 2020'!AG23*$BB$66</f>
        <v>45</v>
      </c>
      <c r="R104" s="232">
        <f>'Erwachsene-DOSB 2020'!AH23*$BB$66</f>
        <v>37.5</v>
      </c>
      <c r="S104" s="233">
        <f>'Erwachsene-DOSB 2020'!AI23*$BB$66</f>
        <v>54</v>
      </c>
      <c r="T104" s="231">
        <f>'Erwachsene-DOSB 2020'!AJ23*$BB$66</f>
        <v>46.5</v>
      </c>
      <c r="U104" s="232">
        <f>'Erwachsene-DOSB 2020'!AK23*$BB$66</f>
        <v>38.25</v>
      </c>
      <c r="V104" s="233">
        <f>'Erwachsene-DOSB 2020'!AL23*$BB$66</f>
        <v>57</v>
      </c>
      <c r="W104" s="231">
        <f>'Erwachsene-DOSB 2020'!AM23*$BB$66</f>
        <v>48</v>
      </c>
      <c r="X104" s="232">
        <f>'Erwachsene-DOSB 2020'!AN23*$BB$66</f>
        <v>39.75</v>
      </c>
      <c r="Y104" s="186"/>
      <c r="Z104" s="187"/>
      <c r="AB104" s="902"/>
      <c r="AD104" s="950"/>
      <c r="AE104" s="951"/>
      <c r="AF104" s="107" t="s">
        <v>21</v>
      </c>
      <c r="AG104" s="211" t="s">
        <v>447</v>
      </c>
      <c r="AH104" s="234">
        <f>'Erwachsene-DOSB 2020'!W56*$BB$66</f>
        <v>42.75</v>
      </c>
      <c r="AI104" s="231">
        <f>'Erwachsene-DOSB 2020'!X56*$BB$66</f>
        <v>34.5</v>
      </c>
      <c r="AJ104" s="232">
        <f>'Erwachsene-DOSB 2020'!Y56*$BB$66</f>
        <v>25.5</v>
      </c>
      <c r="AK104" s="233">
        <f>'Erwachsene-DOSB 2020'!Z56*$BB$66</f>
        <v>45</v>
      </c>
      <c r="AL104" s="231">
        <f>'Erwachsene-DOSB 2020'!AA56*$BB$66</f>
        <v>36</v>
      </c>
      <c r="AM104" s="232">
        <f>'Erwachsene-DOSB 2020'!AB56*$BB$66</f>
        <v>27</v>
      </c>
      <c r="AN104" s="233">
        <f>'Erwachsene-DOSB 2020'!AC56*$BB$66</f>
        <v>48</v>
      </c>
      <c r="AO104" s="231">
        <f>'Erwachsene-DOSB 2020'!AD56*$BB$66</f>
        <v>37.5</v>
      </c>
      <c r="AP104" s="232">
        <f>'Erwachsene-DOSB 2020'!AE56*$BB$66</f>
        <v>27.75</v>
      </c>
      <c r="AQ104" s="233">
        <f>'Erwachsene-DOSB 2020'!AF56*$BB$66</f>
        <v>50.25</v>
      </c>
      <c r="AR104" s="231">
        <f>'Erwachsene-DOSB 2020'!AG56*$BB$66</f>
        <v>39</v>
      </c>
      <c r="AS104" s="232">
        <f>'Erwachsene-DOSB 2020'!AH56*$BB$66</f>
        <v>28.5</v>
      </c>
      <c r="AT104" s="233">
        <f>'Erwachsene-DOSB 2020'!AI56*$BB$66</f>
        <v>52.5</v>
      </c>
      <c r="AU104" s="231">
        <f>'Erwachsene-DOSB 2020'!AJ56*$BB$66</f>
        <v>40.5</v>
      </c>
      <c r="AV104" s="232">
        <f>'Erwachsene-DOSB 2020'!AK56*$BB$66</f>
        <v>29.25</v>
      </c>
      <c r="AW104" s="233">
        <f>'Erwachsene-DOSB 2020'!AL56*$BB$66</f>
        <v>54</v>
      </c>
      <c r="AX104" s="231">
        <f>'Erwachsene-DOSB 2020'!AM56*$BB$66</f>
        <v>42.75</v>
      </c>
      <c r="AY104" s="232">
        <f>'Erwachsene-DOSB 2020'!AN56*$BB$66</f>
        <v>30</v>
      </c>
      <c r="AZ104" s="186"/>
      <c r="BA104" s="187"/>
      <c r="BB104" s="153"/>
      <c r="BC104" s="83"/>
    </row>
    <row r="105" spans="1:55" s="158" customFormat="1" ht="22.5" customHeight="1" x14ac:dyDescent="0.2">
      <c r="A105" s="902"/>
      <c r="C105" s="844">
        <v>4</v>
      </c>
      <c r="D105" s="796" t="s">
        <v>67</v>
      </c>
      <c r="E105" s="943" t="s">
        <v>16</v>
      </c>
      <c r="F105" s="800" t="s">
        <v>159</v>
      </c>
      <c r="G105" s="995" t="s">
        <v>425</v>
      </c>
      <c r="H105" s="889"/>
      <c r="I105" s="889"/>
      <c r="J105" s="889"/>
      <c r="K105" s="889"/>
      <c r="L105" s="889"/>
      <c r="M105" s="889"/>
      <c r="N105" s="889"/>
      <c r="O105" s="889"/>
      <c r="P105" s="889"/>
      <c r="Q105" s="889"/>
      <c r="R105" s="889"/>
      <c r="S105" s="889"/>
      <c r="T105" s="889"/>
      <c r="U105" s="890"/>
      <c r="V105" s="889" t="s">
        <v>424</v>
      </c>
      <c r="W105" s="889"/>
      <c r="X105" s="890"/>
      <c r="Y105" s="180"/>
      <c r="Z105" s="181"/>
      <c r="AB105" s="902"/>
      <c r="AD105" s="844">
        <v>4</v>
      </c>
      <c r="AE105" s="796" t="s">
        <v>67</v>
      </c>
      <c r="AF105" s="943" t="s">
        <v>16</v>
      </c>
      <c r="AG105" s="800" t="s">
        <v>159</v>
      </c>
      <c r="AH105" s="995" t="s">
        <v>425</v>
      </c>
      <c r="AI105" s="889"/>
      <c r="AJ105" s="889"/>
      <c r="AK105" s="889"/>
      <c r="AL105" s="889"/>
      <c r="AM105" s="889"/>
      <c r="AN105" s="889"/>
      <c r="AO105" s="889"/>
      <c r="AP105" s="889"/>
      <c r="AQ105" s="889"/>
      <c r="AR105" s="889"/>
      <c r="AS105" s="889"/>
      <c r="AT105" s="889"/>
      <c r="AU105" s="889"/>
      <c r="AV105" s="890"/>
      <c r="AW105" s="889" t="s">
        <v>424</v>
      </c>
      <c r="AX105" s="889"/>
      <c r="AY105" s="890"/>
      <c r="AZ105" s="180"/>
      <c r="BA105" s="181"/>
      <c r="BB105" s="153"/>
      <c r="BC105" s="83"/>
    </row>
    <row r="106" spans="1:55" s="158" customFormat="1" ht="22.5" customHeight="1" x14ac:dyDescent="0.2">
      <c r="A106" s="902"/>
      <c r="C106" s="845"/>
      <c r="D106" s="796"/>
      <c r="E106" s="792"/>
      <c r="F106" s="794"/>
      <c r="G106" s="42">
        <v>10</v>
      </c>
      <c r="H106" s="43">
        <v>15</v>
      </c>
      <c r="I106" s="135">
        <v>20</v>
      </c>
      <c r="J106" s="42">
        <v>10</v>
      </c>
      <c r="K106" s="43">
        <v>15</v>
      </c>
      <c r="L106" s="135">
        <v>20</v>
      </c>
      <c r="M106" s="42">
        <v>10</v>
      </c>
      <c r="N106" s="43">
        <v>15</v>
      </c>
      <c r="O106" s="135">
        <v>20</v>
      </c>
      <c r="P106" s="42">
        <v>10</v>
      </c>
      <c r="Q106" s="43">
        <v>15</v>
      </c>
      <c r="R106" s="135">
        <v>20</v>
      </c>
      <c r="S106" s="42">
        <v>10</v>
      </c>
      <c r="T106" s="43">
        <v>15</v>
      </c>
      <c r="U106" s="135">
        <v>20</v>
      </c>
      <c r="V106" s="42">
        <v>10</v>
      </c>
      <c r="W106" s="43">
        <v>15</v>
      </c>
      <c r="X106" s="135">
        <v>20</v>
      </c>
      <c r="Y106" s="182"/>
      <c r="Z106" s="188"/>
      <c r="AB106" s="902"/>
      <c r="AD106" s="845"/>
      <c r="AE106" s="796"/>
      <c r="AF106" s="792"/>
      <c r="AG106" s="794"/>
      <c r="AH106" s="42">
        <v>10</v>
      </c>
      <c r="AI106" s="43">
        <v>15</v>
      </c>
      <c r="AJ106" s="135">
        <v>20</v>
      </c>
      <c r="AK106" s="42">
        <v>10</v>
      </c>
      <c r="AL106" s="43">
        <v>15</v>
      </c>
      <c r="AM106" s="135">
        <v>20</v>
      </c>
      <c r="AN106" s="42">
        <v>10</v>
      </c>
      <c r="AO106" s="43">
        <v>15</v>
      </c>
      <c r="AP106" s="135">
        <v>20</v>
      </c>
      <c r="AQ106" s="42">
        <v>10</v>
      </c>
      <c r="AR106" s="43">
        <v>15</v>
      </c>
      <c r="AS106" s="135">
        <v>20</v>
      </c>
      <c r="AT106" s="42">
        <v>10</v>
      </c>
      <c r="AU106" s="43">
        <v>15</v>
      </c>
      <c r="AV106" s="135">
        <v>20</v>
      </c>
      <c r="AW106" s="42">
        <v>10</v>
      </c>
      <c r="AX106" s="43">
        <v>15</v>
      </c>
      <c r="AY106" s="135">
        <v>20</v>
      </c>
      <c r="AZ106" s="182"/>
      <c r="BA106" s="188"/>
      <c r="BB106" s="153"/>
      <c r="BC106" s="83"/>
    </row>
    <row r="107" spans="1:55" s="158" customFormat="1" ht="22.5" customHeight="1" thickBot="1" x14ac:dyDescent="0.25">
      <c r="A107" s="902"/>
      <c r="C107" s="845"/>
      <c r="D107" s="796"/>
      <c r="E107" s="106" t="s">
        <v>17</v>
      </c>
      <c r="F107" s="2" t="s">
        <v>614</v>
      </c>
      <c r="G107" s="11" t="s">
        <v>433</v>
      </c>
      <c r="H107" s="3" t="s">
        <v>434</v>
      </c>
      <c r="I107" s="4" t="s">
        <v>435</v>
      </c>
      <c r="J107" s="11" t="s">
        <v>433</v>
      </c>
      <c r="K107" s="3" t="s">
        <v>434</v>
      </c>
      <c r="L107" s="4" t="s">
        <v>435</v>
      </c>
      <c r="M107" s="11" t="s">
        <v>433</v>
      </c>
      <c r="N107" s="3" t="s">
        <v>434</v>
      </c>
      <c r="O107" s="4" t="s">
        <v>435</v>
      </c>
      <c r="P107" s="11" t="s">
        <v>433</v>
      </c>
      <c r="Q107" s="3" t="s">
        <v>434</v>
      </c>
      <c r="R107" s="4" t="s">
        <v>435</v>
      </c>
      <c r="S107" s="11" t="s">
        <v>433</v>
      </c>
      <c r="T107" s="3" t="s">
        <v>434</v>
      </c>
      <c r="U107" s="4" t="s">
        <v>435</v>
      </c>
      <c r="V107" s="11" t="s">
        <v>433</v>
      </c>
      <c r="W107" s="3" t="s">
        <v>434</v>
      </c>
      <c r="X107" s="4" t="s">
        <v>435</v>
      </c>
      <c r="Y107" s="186"/>
      <c r="Z107" s="187"/>
      <c r="AB107" s="902"/>
      <c r="AD107" s="845"/>
      <c r="AE107" s="796"/>
      <c r="AF107" s="106" t="s">
        <v>17</v>
      </c>
      <c r="AG107" s="2" t="s">
        <v>614</v>
      </c>
      <c r="AH107" s="11" t="s">
        <v>433</v>
      </c>
      <c r="AI107" s="3" t="s">
        <v>434</v>
      </c>
      <c r="AJ107" s="4" t="s">
        <v>435</v>
      </c>
      <c r="AK107" s="11" t="s">
        <v>433</v>
      </c>
      <c r="AL107" s="3" t="s">
        <v>434</v>
      </c>
      <c r="AM107" s="4" t="s">
        <v>435</v>
      </c>
      <c r="AN107" s="11" t="s">
        <v>433</v>
      </c>
      <c r="AO107" s="3" t="s">
        <v>434</v>
      </c>
      <c r="AP107" s="4" t="s">
        <v>435</v>
      </c>
      <c r="AQ107" s="11" t="s">
        <v>433</v>
      </c>
      <c r="AR107" s="3" t="s">
        <v>434</v>
      </c>
      <c r="AS107" s="4" t="s">
        <v>435</v>
      </c>
      <c r="AT107" s="11" t="s">
        <v>433</v>
      </c>
      <c r="AU107" s="3" t="s">
        <v>434</v>
      </c>
      <c r="AV107" s="4" t="s">
        <v>435</v>
      </c>
      <c r="AW107" s="11" t="s">
        <v>433</v>
      </c>
      <c r="AX107" s="3" t="s">
        <v>434</v>
      </c>
      <c r="AY107" s="4" t="s">
        <v>435</v>
      </c>
      <c r="AZ107" s="186"/>
      <c r="BA107" s="187"/>
      <c r="BB107" s="153"/>
      <c r="BC107" s="83"/>
    </row>
    <row r="108" spans="1:55" ht="18.75" thickBot="1" x14ac:dyDescent="0.3">
      <c r="A108" s="853" t="s">
        <v>495</v>
      </c>
      <c r="B108"/>
      <c r="C108" s="905" t="s">
        <v>51</v>
      </c>
      <c r="D108" s="906"/>
      <c r="E108" s="907"/>
      <c r="F108" s="907"/>
      <c r="G108" s="907" t="s">
        <v>616</v>
      </c>
      <c r="H108" s="907"/>
      <c r="I108" s="907"/>
      <c r="J108" s="907"/>
      <c r="K108" s="907"/>
      <c r="L108" s="907"/>
      <c r="M108" s="907"/>
      <c r="N108" s="907"/>
      <c r="O108" s="907"/>
      <c r="P108" s="907"/>
      <c r="Q108" s="907"/>
      <c r="R108" s="908" t="s">
        <v>52</v>
      </c>
      <c r="S108" s="908"/>
      <c r="T108" s="908"/>
      <c r="U108" s="908"/>
      <c r="V108" s="908"/>
      <c r="W108" s="908"/>
      <c r="X108" s="908"/>
      <c r="Y108" s="802" t="s">
        <v>53</v>
      </c>
      <c r="Z108" s="803"/>
      <c r="AB108" s="853" t="s">
        <v>495</v>
      </c>
      <c r="AC108"/>
      <c r="AD108" s="905" t="s">
        <v>51</v>
      </c>
      <c r="AE108" s="906"/>
      <c r="AF108" s="907"/>
      <c r="AG108" s="907"/>
      <c r="AH108" s="907" t="s">
        <v>616</v>
      </c>
      <c r="AI108" s="907"/>
      <c r="AJ108" s="907"/>
      <c r="AK108" s="907"/>
      <c r="AL108" s="907"/>
      <c r="AM108" s="907"/>
      <c r="AN108" s="907"/>
      <c r="AO108" s="907"/>
      <c r="AP108" s="907"/>
      <c r="AQ108" s="907"/>
      <c r="AR108" s="907"/>
      <c r="AS108" s="908" t="s">
        <v>52</v>
      </c>
      <c r="AT108" s="908"/>
      <c r="AU108" s="908"/>
      <c r="AV108" s="908"/>
      <c r="AW108" s="908"/>
      <c r="AX108" s="908"/>
      <c r="AY108" s="908"/>
      <c r="AZ108" s="802" t="s">
        <v>53</v>
      </c>
      <c r="BA108" s="803"/>
      <c r="BB108" s="153"/>
    </row>
    <row r="109" spans="1:55" ht="13.5" thickBot="1" x14ac:dyDescent="0.25">
      <c r="A109" s="853"/>
      <c r="B109"/>
      <c r="C109" s="914" t="s">
        <v>585</v>
      </c>
      <c r="D109" s="915"/>
      <c r="E109" s="915"/>
      <c r="F109" s="915"/>
      <c r="G109" s="915"/>
      <c r="H109" s="915"/>
      <c r="I109" s="916"/>
      <c r="J109" s="917" t="s">
        <v>68</v>
      </c>
      <c r="K109" s="918"/>
      <c r="L109" s="918"/>
      <c r="M109" s="918"/>
      <c r="N109" s="918"/>
      <c r="O109" s="918"/>
      <c r="P109" s="918"/>
      <c r="Q109" s="919"/>
      <c r="R109" s="920" t="s">
        <v>69</v>
      </c>
      <c r="S109" s="921"/>
      <c r="T109" s="921"/>
      <c r="U109" s="921"/>
      <c r="V109" s="921"/>
      <c r="W109" s="921"/>
      <c r="X109" s="922"/>
      <c r="Y109" s="75" t="s">
        <v>70</v>
      </c>
      <c r="Z109" s="76"/>
      <c r="AB109" s="853"/>
      <c r="AC109"/>
      <c r="AD109" s="914" t="s">
        <v>585</v>
      </c>
      <c r="AE109" s="915"/>
      <c r="AF109" s="915"/>
      <c r="AG109" s="915"/>
      <c r="AH109" s="915"/>
      <c r="AI109" s="915"/>
      <c r="AJ109" s="916"/>
      <c r="AK109" s="917" t="s">
        <v>68</v>
      </c>
      <c r="AL109" s="918"/>
      <c r="AM109" s="918"/>
      <c r="AN109" s="918"/>
      <c r="AO109" s="918"/>
      <c r="AP109" s="918"/>
      <c r="AQ109" s="918"/>
      <c r="AR109" s="919"/>
      <c r="AS109" s="920" t="s">
        <v>69</v>
      </c>
      <c r="AT109" s="921"/>
      <c r="AU109" s="921"/>
      <c r="AV109" s="921"/>
      <c r="AW109" s="921"/>
      <c r="AX109" s="921"/>
      <c r="AY109" s="922"/>
      <c r="AZ109" s="75" t="s">
        <v>70</v>
      </c>
      <c r="BA109" s="76"/>
    </row>
    <row r="110" spans="1:55" ht="15" customHeight="1" thickBot="1" x14ac:dyDescent="0.3">
      <c r="A110" s="853"/>
      <c r="B110" s="44"/>
      <c r="C110" s="909" t="s">
        <v>71</v>
      </c>
      <c r="D110" s="910"/>
      <c r="E110" s="910"/>
      <c r="F110" s="910"/>
      <c r="G110" s="910"/>
      <c r="H110" s="910"/>
      <c r="I110" s="77"/>
      <c r="J110" s="911"/>
      <c r="K110" s="912"/>
      <c r="L110" s="912"/>
      <c r="M110" s="912"/>
      <c r="N110" s="912"/>
      <c r="O110" s="912"/>
      <c r="P110" s="912"/>
      <c r="Q110" s="913"/>
      <c r="R110" s="898" t="s">
        <v>72</v>
      </c>
      <c r="S110" s="899"/>
      <c r="T110" s="810"/>
      <c r="U110" s="810"/>
      <c r="V110" s="810"/>
      <c r="W110" s="810"/>
      <c r="X110" s="811"/>
      <c r="Y110" s="75" t="s">
        <v>73</v>
      </c>
      <c r="Z110" s="78" t="s">
        <v>54</v>
      </c>
      <c r="AB110" s="853"/>
      <c r="AC110" s="44"/>
      <c r="AD110" s="909" t="s">
        <v>71</v>
      </c>
      <c r="AE110" s="910"/>
      <c r="AF110" s="910"/>
      <c r="AG110" s="910"/>
      <c r="AH110" s="910"/>
      <c r="AI110" s="910"/>
      <c r="AJ110" s="77"/>
      <c r="AK110" s="911"/>
      <c r="AL110" s="912"/>
      <c r="AM110" s="912"/>
      <c r="AN110" s="912"/>
      <c r="AO110" s="912"/>
      <c r="AP110" s="912"/>
      <c r="AQ110" s="912"/>
      <c r="AR110" s="913"/>
      <c r="AS110" s="898" t="s">
        <v>72</v>
      </c>
      <c r="AT110" s="899"/>
      <c r="AU110" s="810"/>
      <c r="AV110" s="810"/>
      <c r="AW110" s="810"/>
      <c r="AX110" s="810"/>
      <c r="AY110" s="811"/>
      <c r="AZ110" s="75" t="s">
        <v>73</v>
      </c>
      <c r="BA110" s="78" t="s">
        <v>54</v>
      </c>
    </row>
    <row r="111" spans="1:55" ht="13.5" thickBot="1" x14ac:dyDescent="0.25">
      <c r="A111" s="853"/>
      <c r="B111"/>
      <c r="C111" s="812" t="s">
        <v>74</v>
      </c>
      <c r="D111" s="813"/>
      <c r="E111" s="813"/>
      <c r="F111" s="813"/>
      <c r="G111" s="813"/>
      <c r="H111" s="813"/>
      <c r="I111" s="77"/>
      <c r="J111" s="807"/>
      <c r="K111" s="808"/>
      <c r="L111" s="808"/>
      <c r="M111" s="808"/>
      <c r="N111" s="808"/>
      <c r="O111" s="808"/>
      <c r="P111" s="808"/>
      <c r="Q111" s="809"/>
      <c r="R111" s="898" t="s">
        <v>75</v>
      </c>
      <c r="S111" s="899"/>
      <c r="T111" s="810"/>
      <c r="U111" s="810"/>
      <c r="V111" s="810"/>
      <c r="W111" s="810"/>
      <c r="X111" s="811"/>
      <c r="Y111" s="75" t="s">
        <v>76</v>
      </c>
      <c r="Z111" s="79"/>
      <c r="AB111" s="853"/>
      <c r="AC111"/>
      <c r="AD111" s="812" t="s">
        <v>74</v>
      </c>
      <c r="AE111" s="813"/>
      <c r="AF111" s="813"/>
      <c r="AG111" s="813"/>
      <c r="AH111" s="813"/>
      <c r="AI111" s="813"/>
      <c r="AJ111" s="77"/>
      <c r="AK111" s="807"/>
      <c r="AL111" s="808"/>
      <c r="AM111" s="808"/>
      <c r="AN111" s="808"/>
      <c r="AO111" s="808"/>
      <c r="AP111" s="808"/>
      <c r="AQ111" s="808"/>
      <c r="AR111" s="809"/>
      <c r="AS111" s="898" t="s">
        <v>75</v>
      </c>
      <c r="AT111" s="899"/>
      <c r="AU111" s="810"/>
      <c r="AV111" s="810"/>
      <c r="AW111" s="810"/>
      <c r="AX111" s="810"/>
      <c r="AY111" s="811"/>
      <c r="AZ111" s="75" t="s">
        <v>76</v>
      </c>
      <c r="BA111" s="79"/>
    </row>
    <row r="112" spans="1:55" ht="13.5" thickBot="1" x14ac:dyDescent="0.25">
      <c r="A112" s="853"/>
      <c r="B112"/>
      <c r="C112" s="812" t="s">
        <v>518</v>
      </c>
      <c r="D112" s="813"/>
      <c r="E112" s="813"/>
      <c r="F112" s="813"/>
      <c r="G112" s="813"/>
      <c r="H112" s="813"/>
      <c r="I112" s="77"/>
      <c r="J112" s="814"/>
      <c r="K112" s="815"/>
      <c r="L112" s="815"/>
      <c r="M112" s="815"/>
      <c r="N112" s="815"/>
      <c r="O112" s="815"/>
      <c r="P112" s="815"/>
      <c r="Q112" s="816"/>
      <c r="R112" s="898" t="s">
        <v>77</v>
      </c>
      <c r="S112" s="899"/>
      <c r="T112" s="810"/>
      <c r="U112" s="810"/>
      <c r="V112" s="810"/>
      <c r="W112" s="810"/>
      <c r="X112" s="811"/>
      <c r="Y112" s="75" t="s">
        <v>78</v>
      </c>
      <c r="Z112" s="79"/>
      <c r="AB112" s="853"/>
      <c r="AC112"/>
      <c r="AD112" s="812" t="s">
        <v>518</v>
      </c>
      <c r="AE112" s="813"/>
      <c r="AF112" s="813"/>
      <c r="AG112" s="813"/>
      <c r="AH112" s="813"/>
      <c r="AI112" s="813"/>
      <c r="AJ112" s="77"/>
      <c r="AK112" s="814"/>
      <c r="AL112" s="815"/>
      <c r="AM112" s="815"/>
      <c r="AN112" s="815"/>
      <c r="AO112" s="815"/>
      <c r="AP112" s="815"/>
      <c r="AQ112" s="815"/>
      <c r="AR112" s="816"/>
      <c r="AS112" s="898" t="s">
        <v>77</v>
      </c>
      <c r="AT112" s="899"/>
      <c r="AU112" s="810"/>
      <c r="AV112" s="810"/>
      <c r="AW112" s="810"/>
      <c r="AX112" s="810"/>
      <c r="AY112" s="811"/>
      <c r="AZ112" s="75" t="s">
        <v>78</v>
      </c>
      <c r="BA112" s="79"/>
    </row>
    <row r="113" spans="1:55" ht="13.5" thickBot="1" x14ac:dyDescent="0.25">
      <c r="A113" s="853"/>
      <c r="B113"/>
      <c r="C113" s="812" t="s">
        <v>586</v>
      </c>
      <c r="D113" s="813"/>
      <c r="E113" s="813"/>
      <c r="F113" s="813"/>
      <c r="G113" s="813"/>
      <c r="H113" s="813"/>
      <c r="I113" s="77"/>
      <c r="J113" s="80"/>
      <c r="K113" s="80"/>
      <c r="L113" s="80"/>
      <c r="M113" s="80"/>
      <c r="N113" s="80"/>
      <c r="O113" s="80"/>
      <c r="P113" s="80"/>
      <c r="Q113" s="80"/>
      <c r="R113" s="872" t="s">
        <v>79</v>
      </c>
      <c r="S113" s="873"/>
      <c r="T113" s="874"/>
      <c r="U113" s="874"/>
      <c r="V113" s="874"/>
      <c r="W113" s="874"/>
      <c r="X113" s="875"/>
      <c r="Y113" s="81"/>
      <c r="Z113" s="82"/>
      <c r="AB113" s="853"/>
      <c r="AC113"/>
      <c r="AD113" s="812" t="s">
        <v>586</v>
      </c>
      <c r="AE113" s="813"/>
      <c r="AF113" s="813"/>
      <c r="AG113" s="813"/>
      <c r="AH113" s="813"/>
      <c r="AI113" s="813"/>
      <c r="AJ113" s="77"/>
      <c r="AK113" s="80"/>
      <c r="AL113" s="80"/>
      <c r="AM113" s="80"/>
      <c r="AN113" s="80"/>
      <c r="AO113" s="80"/>
      <c r="AP113" s="80"/>
      <c r="AQ113" s="80"/>
      <c r="AR113" s="80"/>
      <c r="AS113" s="872" t="s">
        <v>79</v>
      </c>
      <c r="AT113" s="873"/>
      <c r="AU113" s="874"/>
      <c r="AV113" s="874"/>
      <c r="AW113" s="874"/>
      <c r="AX113" s="874"/>
      <c r="AY113" s="875"/>
      <c r="AZ113" s="81"/>
      <c r="BA113" s="82"/>
    </row>
    <row r="114" spans="1:55" ht="15" customHeight="1" x14ac:dyDescent="0.2">
      <c r="A114" s="904">
        <f>A76+1</f>
        <v>92</v>
      </c>
      <c r="B114"/>
      <c r="C114" s="841" t="s">
        <v>587</v>
      </c>
      <c r="D114" s="813"/>
      <c r="E114" s="813"/>
      <c r="F114" s="813"/>
      <c r="G114" s="813"/>
      <c r="H114" s="813"/>
      <c r="I114" s="77"/>
      <c r="U114" s="45"/>
      <c r="W114" s="781" t="s">
        <v>673</v>
      </c>
      <c r="X114" s="781"/>
      <c r="Y114" s="781"/>
      <c r="Z114" s="781"/>
      <c r="AB114" s="904">
        <f>AB76+1</f>
        <v>95</v>
      </c>
      <c r="AC114"/>
      <c r="AD114" s="841" t="s">
        <v>587</v>
      </c>
      <c r="AE114" s="813"/>
      <c r="AF114" s="813"/>
      <c r="AG114" s="813"/>
      <c r="AH114" s="813"/>
      <c r="AI114" s="813"/>
      <c r="AJ114" s="77"/>
      <c r="AV114" s="45"/>
      <c r="AX114" s="781" t="s">
        <v>674</v>
      </c>
      <c r="AY114" s="781"/>
      <c r="AZ114" s="781"/>
      <c r="BA114" s="781"/>
    </row>
    <row r="115" spans="1:55" ht="13.5" customHeight="1" thickBot="1" x14ac:dyDescent="0.25">
      <c r="A115" s="904"/>
      <c r="B115"/>
      <c r="C115" s="804" t="s">
        <v>80</v>
      </c>
      <c r="D115" s="805"/>
      <c r="E115" s="805"/>
      <c r="F115" s="805"/>
      <c r="G115" s="805"/>
      <c r="H115" s="805"/>
      <c r="I115" s="806"/>
      <c r="W115" s="781"/>
      <c r="X115" s="781"/>
      <c r="Y115" s="781"/>
      <c r="Z115" s="781"/>
      <c r="AB115" s="904"/>
      <c r="AC115"/>
      <c r="AD115" s="804" t="s">
        <v>80</v>
      </c>
      <c r="AE115" s="805"/>
      <c r="AF115" s="805"/>
      <c r="AG115" s="805"/>
      <c r="AH115" s="805"/>
      <c r="AI115" s="805"/>
      <c r="AJ115" s="806"/>
      <c r="AX115" s="781"/>
      <c r="AY115" s="781"/>
      <c r="AZ115" s="781"/>
      <c r="BA115" s="781"/>
    </row>
    <row r="117" spans="1:55" ht="13.5" thickBot="1" x14ac:dyDescent="0.25"/>
    <row r="118" spans="1:55" ht="18" customHeight="1" x14ac:dyDescent="0.25">
      <c r="A118" s="930" t="s">
        <v>496</v>
      </c>
      <c r="B118"/>
      <c r="C118" s="932" t="s">
        <v>584</v>
      </c>
      <c r="D118" s="933"/>
      <c r="E118" s="933"/>
      <c r="F118" s="933"/>
      <c r="G118" s="933"/>
      <c r="H118" s="933"/>
      <c r="I118" s="933"/>
      <c r="J118" s="933"/>
      <c r="K118" s="933"/>
      <c r="L118" s="934"/>
      <c r="M118" s="935" t="s">
        <v>142</v>
      </c>
      <c r="N118" s="935"/>
      <c r="O118" s="935"/>
      <c r="P118" s="935"/>
      <c r="Q118" s="935"/>
      <c r="R118" s="935"/>
      <c r="S118" s="935"/>
      <c r="T118" s="935"/>
      <c r="U118" s="935"/>
      <c r="V118" s="935"/>
      <c r="W118" s="935"/>
      <c r="X118" s="935"/>
      <c r="Y118" s="935"/>
      <c r="Z118" s="1" t="s">
        <v>749</v>
      </c>
      <c r="AB118" s="930" t="s">
        <v>496</v>
      </c>
      <c r="AC118"/>
      <c r="AD118" s="932" t="s">
        <v>584</v>
      </c>
      <c r="AE118" s="933"/>
      <c r="AF118" s="933"/>
      <c r="AG118" s="933"/>
      <c r="AH118" s="933"/>
      <c r="AI118" s="933"/>
      <c r="AJ118" s="933"/>
      <c r="AK118" s="933"/>
      <c r="AL118" s="933"/>
      <c r="AM118" s="934"/>
      <c r="AN118" s="935" t="s">
        <v>145</v>
      </c>
      <c r="AO118" s="935"/>
      <c r="AP118" s="935"/>
      <c r="AQ118" s="935"/>
      <c r="AR118" s="935"/>
      <c r="AS118" s="935"/>
      <c r="AT118" s="935"/>
      <c r="AU118" s="935"/>
      <c r="AV118" s="935"/>
      <c r="AW118" s="935"/>
      <c r="AX118" s="935"/>
      <c r="AY118" s="935"/>
      <c r="AZ118" s="935"/>
      <c r="BA118" s="1" t="s">
        <v>749</v>
      </c>
    </row>
    <row r="119" spans="1:55" x14ac:dyDescent="0.2">
      <c r="A119" s="931"/>
      <c r="B119"/>
      <c r="C119" s="856" t="s">
        <v>1</v>
      </c>
      <c r="D119" s="857"/>
      <c r="E119" s="857"/>
      <c r="F119" s="857"/>
      <c r="G119" s="857"/>
      <c r="H119" s="857"/>
      <c r="I119" s="857"/>
      <c r="J119" s="857"/>
      <c r="K119" s="857"/>
      <c r="L119" s="858"/>
      <c r="M119" s="893" t="s">
        <v>2</v>
      </c>
      <c r="N119" s="893"/>
      <c r="O119" s="893"/>
      <c r="P119" s="893"/>
      <c r="Q119" s="893"/>
      <c r="R119" s="893"/>
      <c r="S119" s="893"/>
      <c r="T119" s="893"/>
      <c r="U119" s="893"/>
      <c r="V119" s="893"/>
      <c r="W119" s="893"/>
      <c r="X119" s="893"/>
      <c r="Y119" s="893" t="s">
        <v>55</v>
      </c>
      <c r="Z119" s="894"/>
      <c r="AB119" s="931"/>
      <c r="AC119"/>
      <c r="AD119" s="856" t="s">
        <v>1</v>
      </c>
      <c r="AE119" s="857"/>
      <c r="AF119" s="857"/>
      <c r="AG119" s="857"/>
      <c r="AH119" s="857"/>
      <c r="AI119" s="857"/>
      <c r="AJ119" s="857"/>
      <c r="AK119" s="857"/>
      <c r="AL119" s="857"/>
      <c r="AM119" s="858"/>
      <c r="AN119" s="893" t="s">
        <v>2</v>
      </c>
      <c r="AO119" s="893"/>
      <c r="AP119" s="893"/>
      <c r="AQ119" s="893"/>
      <c r="AR119" s="893"/>
      <c r="AS119" s="893"/>
      <c r="AT119" s="893"/>
      <c r="AU119" s="893"/>
      <c r="AV119" s="893"/>
      <c r="AW119" s="893"/>
      <c r="AX119" s="893"/>
      <c r="AY119" s="893"/>
      <c r="AZ119" s="893" t="s">
        <v>55</v>
      </c>
      <c r="BA119" s="894"/>
    </row>
    <row r="120" spans="1:55" x14ac:dyDescent="0.2">
      <c r="A120" s="931"/>
      <c r="B120"/>
      <c r="C120" s="856" t="s">
        <v>3</v>
      </c>
      <c r="D120" s="857"/>
      <c r="E120" s="857"/>
      <c r="F120" s="857"/>
      <c r="G120" s="857"/>
      <c r="H120" s="857"/>
      <c r="I120" s="857"/>
      <c r="J120" s="857"/>
      <c r="K120" s="857"/>
      <c r="L120" s="858"/>
      <c r="M120" s="893" t="s">
        <v>4</v>
      </c>
      <c r="N120" s="893"/>
      <c r="O120" s="893"/>
      <c r="P120" s="893"/>
      <c r="Q120" s="893"/>
      <c r="R120" s="893"/>
      <c r="S120" s="893"/>
      <c r="T120" s="893"/>
      <c r="U120" s="893"/>
      <c r="V120" s="893"/>
      <c r="W120" s="893"/>
      <c r="X120" s="893"/>
      <c r="Y120" s="893" t="s">
        <v>5</v>
      </c>
      <c r="Z120" s="894"/>
      <c r="AB120" s="931"/>
      <c r="AC120"/>
      <c r="AD120" s="856" t="s">
        <v>3</v>
      </c>
      <c r="AE120" s="857"/>
      <c r="AF120" s="857"/>
      <c r="AG120" s="857"/>
      <c r="AH120" s="857"/>
      <c r="AI120" s="857"/>
      <c r="AJ120" s="857"/>
      <c r="AK120" s="857"/>
      <c r="AL120" s="857"/>
      <c r="AM120" s="858"/>
      <c r="AN120" s="893" t="s">
        <v>4</v>
      </c>
      <c r="AO120" s="893"/>
      <c r="AP120" s="893"/>
      <c r="AQ120" s="893"/>
      <c r="AR120" s="893"/>
      <c r="AS120" s="893"/>
      <c r="AT120" s="893"/>
      <c r="AU120" s="893"/>
      <c r="AV120" s="893"/>
      <c r="AW120" s="893"/>
      <c r="AX120" s="893"/>
      <c r="AY120" s="893"/>
      <c r="AZ120" s="893" t="s">
        <v>5</v>
      </c>
      <c r="BA120" s="894"/>
    </row>
    <row r="121" spans="1:55" x14ac:dyDescent="0.2">
      <c r="A121" s="931"/>
      <c r="B121"/>
      <c r="C121" s="856" t="s">
        <v>56</v>
      </c>
      <c r="D121" s="867"/>
      <c r="E121" s="867"/>
      <c r="F121" s="868"/>
      <c r="G121" s="869" t="s">
        <v>57</v>
      </c>
      <c r="H121" s="870"/>
      <c r="I121" s="870"/>
      <c r="J121" s="870"/>
      <c r="K121" s="870"/>
      <c r="L121" s="870"/>
      <c r="M121" s="870"/>
      <c r="N121" s="870"/>
      <c r="O121" s="870"/>
      <c r="P121" s="870"/>
      <c r="Q121" s="870"/>
      <c r="R121" s="870"/>
      <c r="S121" s="870"/>
      <c r="T121" s="870"/>
      <c r="U121" s="870"/>
      <c r="V121" s="870"/>
      <c r="W121" s="870"/>
      <c r="X121" s="871"/>
      <c r="Y121" s="47"/>
      <c r="Z121" s="48"/>
      <c r="AB121" s="931"/>
      <c r="AC121"/>
      <c r="AD121" s="856" t="s">
        <v>56</v>
      </c>
      <c r="AE121" s="867"/>
      <c r="AF121" s="867"/>
      <c r="AG121" s="868"/>
      <c r="AH121" s="869" t="s">
        <v>57</v>
      </c>
      <c r="AI121" s="870"/>
      <c r="AJ121" s="870"/>
      <c r="AK121" s="870"/>
      <c r="AL121" s="870"/>
      <c r="AM121" s="870"/>
      <c r="AN121" s="870"/>
      <c r="AO121" s="870"/>
      <c r="AP121" s="870"/>
      <c r="AQ121" s="870"/>
      <c r="AR121" s="870"/>
      <c r="AS121" s="870"/>
      <c r="AT121" s="870"/>
      <c r="AU121" s="870"/>
      <c r="AV121" s="870"/>
      <c r="AW121" s="870"/>
      <c r="AX121" s="870"/>
      <c r="AY121" s="871"/>
      <c r="AZ121" s="47"/>
      <c r="BA121" s="48"/>
    </row>
    <row r="122" spans="1:55" ht="16.5" x14ac:dyDescent="0.25">
      <c r="A122" s="931"/>
      <c r="B122"/>
      <c r="C122" s="838" t="s">
        <v>508</v>
      </c>
      <c r="D122" s="839"/>
      <c r="E122" s="839"/>
      <c r="F122" s="840"/>
      <c r="G122" s="817" t="s">
        <v>617</v>
      </c>
      <c r="H122" s="818"/>
      <c r="I122" s="818"/>
      <c r="J122" s="818"/>
      <c r="K122" s="819"/>
      <c r="L122" s="1068" t="s">
        <v>711</v>
      </c>
      <c r="M122" s="851"/>
      <c r="N122" s="851"/>
      <c r="O122" s="851"/>
      <c r="P122" s="851"/>
      <c r="Q122" s="851"/>
      <c r="R122" s="851"/>
      <c r="S122" s="851"/>
      <c r="T122" s="851"/>
      <c r="U122" s="851"/>
      <c r="V122" s="851"/>
      <c r="W122" s="851"/>
      <c r="X122" s="851"/>
      <c r="Y122" s="851"/>
      <c r="Z122" s="852"/>
      <c r="AB122" s="931"/>
      <c r="AC122"/>
      <c r="AD122" s="838" t="s">
        <v>508</v>
      </c>
      <c r="AE122" s="839"/>
      <c r="AF122" s="839"/>
      <c r="AG122" s="840"/>
      <c r="AH122" s="817" t="s">
        <v>617</v>
      </c>
      <c r="AI122" s="818"/>
      <c r="AJ122" s="818"/>
      <c r="AK122" s="818"/>
      <c r="AL122" s="819"/>
      <c r="AM122" s="1068" t="s">
        <v>711</v>
      </c>
      <c r="AN122" s="851"/>
      <c r="AO122" s="851"/>
      <c r="AP122" s="851"/>
      <c r="AQ122" s="851"/>
      <c r="AR122" s="851"/>
      <c r="AS122" s="851"/>
      <c r="AT122" s="851"/>
      <c r="AU122" s="851"/>
      <c r="AV122" s="851"/>
      <c r="AW122" s="851"/>
      <c r="AX122" s="851"/>
      <c r="AY122" s="851"/>
      <c r="AZ122" s="851"/>
      <c r="BA122" s="852"/>
    </row>
    <row r="123" spans="1:55" ht="15.6" customHeight="1" x14ac:dyDescent="0.2">
      <c r="A123" s="931"/>
      <c r="B123"/>
      <c r="C123" s="856"/>
      <c r="D123" s="857"/>
      <c r="E123" s="857"/>
      <c r="F123" s="858"/>
      <c r="G123" s="817" t="s">
        <v>618</v>
      </c>
      <c r="H123" s="818"/>
      <c r="I123" s="818"/>
      <c r="J123" s="818"/>
      <c r="K123" s="819"/>
      <c r="L123" s="883" t="s">
        <v>6</v>
      </c>
      <c r="M123" s="883"/>
      <c r="N123" s="884"/>
      <c r="O123" s="884"/>
      <c r="P123" s="884"/>
      <c r="Q123" s="884"/>
      <c r="R123" s="883" t="s">
        <v>7</v>
      </c>
      <c r="S123" s="883"/>
      <c r="T123" s="883"/>
      <c r="U123" s="883"/>
      <c r="V123" s="883"/>
      <c r="W123" s="858" t="s">
        <v>689</v>
      </c>
      <c r="X123" s="893"/>
      <c r="Y123" s="893"/>
      <c r="Z123" s="894"/>
      <c r="AB123" s="931"/>
      <c r="AC123"/>
      <c r="AD123" s="856"/>
      <c r="AE123" s="857"/>
      <c r="AF123" s="857"/>
      <c r="AG123" s="858"/>
      <c r="AH123" s="817" t="s">
        <v>618</v>
      </c>
      <c r="AI123" s="818"/>
      <c r="AJ123" s="818"/>
      <c r="AK123" s="818"/>
      <c r="AL123" s="819"/>
      <c r="AM123" s="883" t="s">
        <v>6</v>
      </c>
      <c r="AN123" s="883"/>
      <c r="AO123" s="884"/>
      <c r="AP123" s="884"/>
      <c r="AQ123" s="884"/>
      <c r="AR123" s="884"/>
      <c r="AS123" s="883" t="s">
        <v>7</v>
      </c>
      <c r="AT123" s="883"/>
      <c r="AU123" s="883"/>
      <c r="AV123" s="883"/>
      <c r="AW123" s="883"/>
      <c r="AX123" s="858" t="s">
        <v>689</v>
      </c>
      <c r="AY123" s="893"/>
      <c r="AZ123" s="893"/>
      <c r="BA123" s="894"/>
    </row>
    <row r="124" spans="1:55" ht="16.5" thickBot="1" x14ac:dyDescent="0.3">
      <c r="A124" s="931"/>
      <c r="B124"/>
      <c r="C124" s="856"/>
      <c r="D124" s="857"/>
      <c r="E124" s="857"/>
      <c r="F124" s="858"/>
      <c r="G124" s="50"/>
      <c r="H124" s="51"/>
      <c r="I124" s="51"/>
      <c r="J124" s="51"/>
      <c r="K124" s="52"/>
      <c r="L124" s="846" t="s">
        <v>8</v>
      </c>
      <c r="M124" s="847"/>
      <c r="N124" s="848"/>
      <c r="O124" s="848"/>
      <c r="P124" s="848"/>
      <c r="Q124" s="849"/>
      <c r="R124" s="928"/>
      <c r="S124" s="928"/>
      <c r="T124" s="928"/>
      <c r="U124" s="928"/>
      <c r="V124" s="928"/>
      <c r="W124" s="895"/>
      <c r="X124" s="896"/>
      <c r="Y124" s="896"/>
      <c r="Z124" s="897"/>
      <c r="AB124" s="931"/>
      <c r="AC124"/>
      <c r="AD124" s="856"/>
      <c r="AE124" s="857"/>
      <c r="AF124" s="857"/>
      <c r="AG124" s="858"/>
      <c r="AH124" s="50"/>
      <c r="AI124" s="51"/>
      <c r="AJ124" s="51"/>
      <c r="AK124" s="51"/>
      <c r="AL124" s="52"/>
      <c r="AM124" s="846" t="s">
        <v>8</v>
      </c>
      <c r="AN124" s="847"/>
      <c r="AO124" s="848"/>
      <c r="AP124" s="848"/>
      <c r="AQ124" s="848"/>
      <c r="AR124" s="849"/>
      <c r="AS124" s="928"/>
      <c r="AT124" s="928"/>
      <c r="AU124" s="928"/>
      <c r="AV124" s="928"/>
      <c r="AW124" s="928"/>
      <c r="AX124" s="895"/>
      <c r="AY124" s="896"/>
      <c r="AZ124" s="896"/>
      <c r="BA124" s="897"/>
    </row>
    <row r="125" spans="1:55" ht="13.5" customHeight="1" thickBot="1" x14ac:dyDescent="0.25">
      <c r="A125" s="901" t="s">
        <v>750</v>
      </c>
      <c r="B125"/>
      <c r="C125" s="861"/>
      <c r="D125" s="862"/>
      <c r="E125" s="863"/>
      <c r="F125" s="820" t="s">
        <v>9</v>
      </c>
      <c r="G125" s="829" t="s">
        <v>88</v>
      </c>
      <c r="H125" s="835"/>
      <c r="I125" s="836"/>
      <c r="J125" s="829" t="s">
        <v>139</v>
      </c>
      <c r="K125" s="835"/>
      <c r="L125" s="836"/>
      <c r="M125" s="829" t="s">
        <v>140</v>
      </c>
      <c r="N125" s="830"/>
      <c r="O125" s="831"/>
      <c r="P125" s="829" t="s">
        <v>141</v>
      </c>
      <c r="Q125" s="830"/>
      <c r="R125" s="831"/>
      <c r="S125" s="829"/>
      <c r="T125" s="830"/>
      <c r="U125" s="831"/>
      <c r="V125" s="842"/>
      <c r="W125" s="830"/>
      <c r="X125" s="831"/>
      <c r="Y125" s="53" t="s">
        <v>10</v>
      </c>
      <c r="Z125" s="54" t="s">
        <v>60</v>
      </c>
      <c r="AB125" s="901" t="s">
        <v>750</v>
      </c>
      <c r="AC125"/>
      <c r="AD125" s="861"/>
      <c r="AE125" s="862"/>
      <c r="AF125" s="863"/>
      <c r="AG125" s="820" t="s">
        <v>9</v>
      </c>
      <c r="AH125" s="829" t="s">
        <v>88</v>
      </c>
      <c r="AI125" s="835"/>
      <c r="AJ125" s="836"/>
      <c r="AK125" s="829" t="s">
        <v>139</v>
      </c>
      <c r="AL125" s="835"/>
      <c r="AM125" s="836"/>
      <c r="AN125" s="829" t="s">
        <v>140</v>
      </c>
      <c r="AO125" s="830"/>
      <c r="AP125" s="831"/>
      <c r="AQ125" s="829" t="s">
        <v>141</v>
      </c>
      <c r="AR125" s="830"/>
      <c r="AS125" s="831"/>
      <c r="AT125" s="829"/>
      <c r="AU125" s="830"/>
      <c r="AV125" s="831"/>
      <c r="AW125" s="842"/>
      <c r="AX125" s="830"/>
      <c r="AY125" s="831"/>
      <c r="AZ125" s="53" t="s">
        <v>10</v>
      </c>
      <c r="BA125" s="54" t="s">
        <v>60</v>
      </c>
    </row>
    <row r="126" spans="1:55" ht="27" customHeight="1" thickBot="1" x14ac:dyDescent="0.25">
      <c r="A126" s="902"/>
      <c r="B126"/>
      <c r="C126" s="864"/>
      <c r="D126" s="865"/>
      <c r="E126" s="866"/>
      <c r="F126" s="821"/>
      <c r="G126" s="155" t="s">
        <v>493</v>
      </c>
      <c r="H126" s="156" t="s">
        <v>494</v>
      </c>
      <c r="I126" s="157" t="s">
        <v>516</v>
      </c>
      <c r="J126" s="155" t="s">
        <v>493</v>
      </c>
      <c r="K126" s="156" t="s">
        <v>494</v>
      </c>
      <c r="L126" s="157" t="s">
        <v>516</v>
      </c>
      <c r="M126" s="155" t="s">
        <v>493</v>
      </c>
      <c r="N126" s="156" t="s">
        <v>494</v>
      </c>
      <c r="O126" s="157" t="s">
        <v>516</v>
      </c>
      <c r="P126" s="155" t="s">
        <v>493</v>
      </c>
      <c r="Q126" s="156" t="s">
        <v>494</v>
      </c>
      <c r="R126" s="157" t="s">
        <v>516</v>
      </c>
      <c r="S126" s="155" t="s">
        <v>493</v>
      </c>
      <c r="T126" s="156" t="s">
        <v>494</v>
      </c>
      <c r="U126" s="157" t="s">
        <v>516</v>
      </c>
      <c r="V126" s="155" t="s">
        <v>493</v>
      </c>
      <c r="W126" s="156" t="s">
        <v>494</v>
      </c>
      <c r="X126" s="157" t="s">
        <v>516</v>
      </c>
      <c r="Y126" s="881" t="s">
        <v>15</v>
      </c>
      <c r="Z126" s="882"/>
      <c r="AB126" s="902"/>
      <c r="AC126"/>
      <c r="AD126" s="864"/>
      <c r="AE126" s="865"/>
      <c r="AF126" s="866"/>
      <c r="AG126" s="821"/>
      <c r="AH126" s="155" t="s">
        <v>493</v>
      </c>
      <c r="AI126" s="156" t="s">
        <v>494</v>
      </c>
      <c r="AJ126" s="157" t="s">
        <v>516</v>
      </c>
      <c r="AK126" s="155" t="s">
        <v>493</v>
      </c>
      <c r="AL126" s="156" t="s">
        <v>494</v>
      </c>
      <c r="AM126" s="157" t="s">
        <v>516</v>
      </c>
      <c r="AN126" s="155" t="s">
        <v>493</v>
      </c>
      <c r="AO126" s="156" t="s">
        <v>494</v>
      </c>
      <c r="AP126" s="157" t="s">
        <v>516</v>
      </c>
      <c r="AQ126" s="155" t="s">
        <v>493</v>
      </c>
      <c r="AR126" s="156" t="s">
        <v>494</v>
      </c>
      <c r="AS126" s="157" t="s">
        <v>516</v>
      </c>
      <c r="AT126" s="155" t="s">
        <v>493</v>
      </c>
      <c r="AU126" s="156" t="s">
        <v>494</v>
      </c>
      <c r="AV126" s="157" t="s">
        <v>516</v>
      </c>
      <c r="AW126" s="155" t="s">
        <v>493</v>
      </c>
      <c r="AX126" s="156" t="s">
        <v>494</v>
      </c>
      <c r="AY126" s="157" t="s">
        <v>516</v>
      </c>
      <c r="AZ126" s="881" t="s">
        <v>15</v>
      </c>
      <c r="BA126" s="882"/>
    </row>
    <row r="127" spans="1:55" s="158" customFormat="1" ht="22.5" customHeight="1" x14ac:dyDescent="0.2">
      <c r="A127" s="902"/>
      <c r="C127" s="843">
        <v>1</v>
      </c>
      <c r="D127" s="795" t="s">
        <v>64</v>
      </c>
      <c r="E127" s="601" t="s">
        <v>16</v>
      </c>
      <c r="F127" s="55" t="s">
        <v>448</v>
      </c>
      <c r="G127" s="98" t="str">
        <f>TEXT((TIME(0,LEFT('Erwachsene-DOSB 2020'!AO7,FIND(":",'Erwachsene-DOSB 2020'!AO7)-1),RIGHT('Erwachsene-DOSB 2020'!AO7,2)))*$BB$51,"[mm]:ss")</f>
        <v>28:30</v>
      </c>
      <c r="H127" s="99" t="str">
        <f>TEXT((TIME(0,LEFT('Erwachsene-DOSB 2020'!AP7,FIND(":",'Erwachsene-DOSB 2020'!AP7)-1),RIGHT('Erwachsene-DOSB 2020'!AP7,2)))*$BB$51,"[mm]:ss")</f>
        <v>25:30</v>
      </c>
      <c r="I127" s="100" t="str">
        <f>TEXT((TIME(0,LEFT('Erwachsene-DOSB 2020'!AQ7,FIND(":",'Erwachsene-DOSB 2020'!AQ7)-1),RIGHT('Erwachsene-DOSB 2020'!AQ7,2)))*$BB$51,"[mm]:ss")</f>
        <v>22:30</v>
      </c>
      <c r="J127" s="108" t="str">
        <f>TEXT((TIME(0,LEFT('Erwachsene-DOSB 2020'!AR7,FIND(":",'Erwachsene-DOSB 2020'!AR7)-1),RIGHT('Erwachsene-DOSB 2020'!AR7,2)))*$BB$51,"[mm]:ss")</f>
        <v>29:40</v>
      </c>
      <c r="K127" s="99" t="str">
        <f>TEXT((TIME(0,LEFT('Erwachsene-DOSB 2020'!AS7,FIND(":",'Erwachsene-DOSB 2020'!AS7)-1),RIGHT('Erwachsene-DOSB 2020'!AS7,2)))*$BB$51,"[mm]:ss")</f>
        <v>26:40</v>
      </c>
      <c r="L127" s="100" t="str">
        <f>TEXT((TIME(0,LEFT('Erwachsene-DOSB 2020'!AT7,FIND(":",'Erwachsene-DOSB 2020'!AT7)-1),RIGHT('Erwachsene-DOSB 2020'!AT7,2)))*$BB$51,"[mm]:ss")</f>
        <v>23:40</v>
      </c>
      <c r="M127" s="108" t="str">
        <f>TEXT((TIME(0,LEFT('Erwachsene-DOSB 2020'!AU7,FIND(":",'Erwachsene-DOSB 2020'!AU7)-1),RIGHT('Erwachsene-DOSB 2020'!AU7,2)))*$BB$51,"[mm]:ss")</f>
        <v>31:00</v>
      </c>
      <c r="N127" s="99" t="str">
        <f>TEXT((TIME(0,LEFT('Erwachsene-DOSB 2020'!AV7,FIND(":",'Erwachsene-DOSB 2020'!AV7)-1),RIGHT('Erwachsene-DOSB 2020'!AV7,2)))*$BB$51,"[mm]:ss")</f>
        <v>28:00</v>
      </c>
      <c r="O127" s="100" t="str">
        <f>TEXT((TIME(0,LEFT('Erwachsene-DOSB 2020'!AW7,FIND(":",'Erwachsene-DOSB 2020'!AW7)-1),RIGHT('Erwachsene-DOSB 2020'!AW7,2)))*$BB$51,"[mm]:ss")</f>
        <v>25:00</v>
      </c>
      <c r="P127" s="108" t="str">
        <f>TEXT((TIME(0,LEFT('Erwachsene-DOSB 2020'!AX7,FIND(":",'Erwachsene-DOSB 2020'!AX7)-1),RIGHT('Erwachsene-DOSB 2020'!AX7,2)))*$BB$51,"[mm]:ss")</f>
        <v>32:30</v>
      </c>
      <c r="Q127" s="99" t="str">
        <f>TEXT((TIME(0,LEFT('Erwachsene-DOSB 2020'!AY7,FIND(":",'Erwachsene-DOSB 2020'!AY7)-1),RIGHT('Erwachsene-DOSB 2020'!AY7,2)))*$BB$51,"[mm]:ss")</f>
        <v>29:30</v>
      </c>
      <c r="R127" s="100" t="str">
        <f>TEXT((TIME(0,LEFT('Erwachsene-DOSB 2020'!AZ7,FIND(":",'Erwachsene-DOSB 2020'!AZ7)-1),RIGHT('Erwachsene-DOSB 2020'!AZ7,2)))*$BB$51,"[mm]:ss")</f>
        <v>26:30</v>
      </c>
      <c r="S127" s="6"/>
      <c r="T127" s="8"/>
      <c r="U127" s="9"/>
      <c r="V127" s="56"/>
      <c r="W127" s="7"/>
      <c r="X127" s="9"/>
      <c r="Y127" s="180"/>
      <c r="Z127" s="181"/>
      <c r="AB127" s="902"/>
      <c r="AD127" s="843">
        <v>1</v>
      </c>
      <c r="AE127" s="795" t="s">
        <v>64</v>
      </c>
      <c r="AF127" s="601" t="s">
        <v>16</v>
      </c>
      <c r="AG127" s="55" t="s">
        <v>448</v>
      </c>
      <c r="AH127" s="98" t="str">
        <f>TEXT((TIME(0,LEFT('Erwachsene-DOSB 2020'!AO39,FIND(":",'Erwachsene-DOSB 2020'!AO39)-1),RIGHT('Erwachsene-DOSB 2020'!AO39,2)))*$BB$51,"[mm]:ss")</f>
        <v>26:00</v>
      </c>
      <c r="AI127" s="99" t="str">
        <f>TEXT((TIME(0,LEFT('Erwachsene-DOSB 2020'!AP39,FIND(":",'Erwachsene-DOSB 2020'!AP39)-1),RIGHT('Erwachsene-DOSB 2020'!AP39,2)))*$BB$51,"[mm]:ss")</f>
        <v>23:00</v>
      </c>
      <c r="AJ127" s="100" t="str">
        <f>TEXT((TIME(0,LEFT('Erwachsene-DOSB 2020'!AQ39,FIND(":",'Erwachsene-DOSB 2020'!AQ39)-1),RIGHT('Erwachsene-DOSB 2020'!AQ39,2)))*$BB$51,"[mm]:ss")</f>
        <v>20:00</v>
      </c>
      <c r="AK127" s="108" t="str">
        <f>TEXT((TIME(0,LEFT('Erwachsene-DOSB 2020'!AR39,FIND(":",'Erwachsene-DOSB 2020'!AR39)-1),RIGHT('Erwachsene-DOSB 2020'!AR39,2)))*$BB$51,"[mm]:ss")</f>
        <v>26:30</v>
      </c>
      <c r="AL127" s="99" t="str">
        <f>TEXT((TIME(0,LEFT('Erwachsene-DOSB 2020'!AS39,FIND(":",'Erwachsene-DOSB 2020'!AS39)-1),RIGHT('Erwachsene-DOSB 2020'!AS39,2)))*$BB$51,"[mm]:ss")</f>
        <v>23:30</v>
      </c>
      <c r="AM127" s="100" t="str">
        <f>TEXT((TIME(0,LEFT('Erwachsene-DOSB 2020'!AT39,FIND(":",'Erwachsene-DOSB 2020'!AT39)-1),RIGHT('Erwachsene-DOSB 2020'!AT39,2)))*$BB$51,"[mm]:ss")</f>
        <v>20:30</v>
      </c>
      <c r="AN127" s="108" t="str">
        <f>TEXT((TIME(0,LEFT('Erwachsene-DOSB 2020'!AU39,FIND(":",'Erwachsene-DOSB 2020'!AU39)-1),RIGHT('Erwachsene-DOSB 2020'!AU39,2)))*$BB$51,"[mm]:ss")</f>
        <v>27:30</v>
      </c>
      <c r="AO127" s="99" t="str">
        <f>TEXT((TIME(0,LEFT('Erwachsene-DOSB 2020'!AV39,FIND(":",'Erwachsene-DOSB 2020'!AV39)-1),RIGHT('Erwachsene-DOSB 2020'!AV39,2)))*$BB$51,"[mm]:ss")</f>
        <v>24:30</v>
      </c>
      <c r="AP127" s="100" t="str">
        <f>TEXT((TIME(0,LEFT('Erwachsene-DOSB 2020'!AW39,FIND(":",'Erwachsene-DOSB 2020'!AW39)-1),RIGHT('Erwachsene-DOSB 2020'!AW39,2)))*$BB$51,"[mm]:ss")</f>
        <v>21:30</v>
      </c>
      <c r="AQ127" s="108" t="str">
        <f>TEXT((TIME(0,LEFT('Erwachsene-DOSB 2020'!AX39,FIND(":",'Erwachsene-DOSB 2020'!AX39)-1),RIGHT('Erwachsene-DOSB 2020'!AX39,2)))*$BB$51,"[mm]:ss")</f>
        <v>29:50</v>
      </c>
      <c r="AR127" s="99" t="str">
        <f>TEXT((TIME(0,LEFT('Erwachsene-DOSB 2020'!AY39,FIND(":",'Erwachsene-DOSB 2020'!AY39)-1),RIGHT('Erwachsene-DOSB 2020'!AY39,2)))*$BB$51,"[mm]:ss")</f>
        <v>26:50</v>
      </c>
      <c r="AS127" s="100" t="str">
        <f>TEXT((TIME(0,LEFT('Erwachsene-DOSB 2020'!AZ39,FIND(":",'Erwachsene-DOSB 2020'!AZ39)-1),RIGHT('Erwachsene-DOSB 2020'!AZ39,2)))*$BB$51,"[mm]:ss")</f>
        <v>23:50</v>
      </c>
      <c r="AT127" s="6"/>
      <c r="AU127" s="8"/>
      <c r="AV127" s="9"/>
      <c r="AW127" s="56"/>
      <c r="AX127" s="7"/>
      <c r="AY127" s="9"/>
      <c r="AZ127" s="180"/>
      <c r="BA127" s="181"/>
      <c r="BB127" s="153"/>
      <c r="BC127" s="83"/>
    </row>
    <row r="128" spans="1:55" s="158" customFormat="1" ht="22.5" customHeight="1" x14ac:dyDescent="0.2">
      <c r="A128" s="902"/>
      <c r="C128" s="844"/>
      <c r="D128" s="796"/>
      <c r="E128" s="798" t="s">
        <v>17</v>
      </c>
      <c r="F128" s="793" t="s">
        <v>155</v>
      </c>
      <c r="G128" s="832" t="s">
        <v>195</v>
      </c>
      <c r="H128" s="833"/>
      <c r="I128" s="833"/>
      <c r="J128" s="833"/>
      <c r="K128" s="833"/>
      <c r="L128" s="833"/>
      <c r="M128" s="833"/>
      <c r="N128" s="833"/>
      <c r="O128" s="833"/>
      <c r="P128" s="833"/>
      <c r="Q128" s="833"/>
      <c r="R128" s="834"/>
      <c r="S128" s="13"/>
      <c r="T128" s="14"/>
      <c r="U128" s="15"/>
      <c r="V128" s="59"/>
      <c r="W128" s="12"/>
      <c r="X128" s="15"/>
      <c r="Y128" s="184"/>
      <c r="Z128" s="185"/>
      <c r="AB128" s="902"/>
      <c r="AD128" s="844"/>
      <c r="AE128" s="796"/>
      <c r="AF128" s="798" t="s">
        <v>17</v>
      </c>
      <c r="AG128" s="793" t="s">
        <v>155</v>
      </c>
      <c r="AH128" s="832" t="s">
        <v>195</v>
      </c>
      <c r="AI128" s="833"/>
      <c r="AJ128" s="833"/>
      <c r="AK128" s="833"/>
      <c r="AL128" s="833"/>
      <c r="AM128" s="833"/>
      <c r="AN128" s="833"/>
      <c r="AO128" s="833"/>
      <c r="AP128" s="833"/>
      <c r="AQ128" s="833"/>
      <c r="AR128" s="833"/>
      <c r="AS128" s="834"/>
      <c r="AT128" s="13"/>
      <c r="AU128" s="14"/>
      <c r="AV128" s="15"/>
      <c r="AW128" s="59"/>
      <c r="AX128" s="12"/>
      <c r="AY128" s="15"/>
      <c r="AZ128" s="184"/>
      <c r="BA128" s="185"/>
      <c r="BB128" s="153"/>
      <c r="BC128" s="83"/>
    </row>
    <row r="129" spans="1:55" s="158" customFormat="1" ht="22.5" customHeight="1" x14ac:dyDescent="0.2">
      <c r="A129" s="902"/>
      <c r="C129" s="844"/>
      <c r="D129" s="796"/>
      <c r="E129" s="792"/>
      <c r="F129" s="794"/>
      <c r="G129" s="101" t="str">
        <f>TEXT((TIME(0,LEFT('Erwachsene-DOSB 2020'!AO10,FIND(":",'Erwachsene-DOSB 2020'!AO10)-1),RIGHT('Erwachsene-DOSB 2020'!AO10,2)))*$BB$53,"[mm]:ss")</f>
        <v>06:09</v>
      </c>
      <c r="H129" s="102" t="str">
        <f>TEXT((TIME(0,LEFT('Erwachsene-DOSB 2020'!AP10,FIND(":",'Erwachsene-DOSB 2020'!AP10)-1),RIGHT('Erwachsene-DOSB 2020'!AP10,2)))*$BB$53,"[mm]:ss")</f>
        <v>05:00</v>
      </c>
      <c r="I129" s="103" t="str">
        <f>TEXT((TIME(0,LEFT('Erwachsene-DOSB 2020'!AQ10,FIND(":",'Erwachsene-DOSB 2020'!AQ10)-1),RIGHT('Erwachsene-DOSB 2020'!AQ10,2)))*$BB$53,"[mm]:ss")</f>
        <v>03:54</v>
      </c>
      <c r="J129" s="109" t="str">
        <f>TEXT((TIME(0,LEFT('Erwachsene-DOSB 2020'!AR10,FIND(":",'Erwachsene-DOSB 2020'!AR10)-1),RIGHT('Erwachsene-DOSB 2020'!AR10,2)))*$BB$53,"[mm]:ss")</f>
        <v>06:15</v>
      </c>
      <c r="K129" s="102" t="str">
        <f>TEXT((TIME(0,LEFT('Erwachsene-DOSB 2020'!AS10,FIND(":",'Erwachsene-DOSB 2020'!AS10)-1),RIGHT('Erwachsene-DOSB 2020'!AS10,2)))*$BB$53,"[mm]:ss")</f>
        <v>05:06</v>
      </c>
      <c r="L129" s="103" t="str">
        <f>TEXT((TIME(0,LEFT('Erwachsene-DOSB 2020'!AT10,FIND(":",'Erwachsene-DOSB 2020'!AT10)-1),RIGHT('Erwachsene-DOSB 2020'!AT10,2)))*$BB$53,"[mm]:ss")</f>
        <v>04:03</v>
      </c>
      <c r="M129" s="109" t="str">
        <f>TEXT((TIME(0,LEFT('Erwachsene-DOSB 2020'!AU10,FIND(":",'Erwachsene-DOSB 2020'!AU10)-1),RIGHT('Erwachsene-DOSB 2020'!AU10,2)))*$BB$53,"[mm]:ss")</f>
        <v>06:21</v>
      </c>
      <c r="N129" s="102" t="str">
        <f>TEXT((TIME(0,LEFT('Erwachsene-DOSB 2020'!AV10,FIND(":",'Erwachsene-DOSB 2020'!AV10)-1),RIGHT('Erwachsene-DOSB 2020'!AV10,2)))*$BB$53,"[mm]:ss")</f>
        <v>05:15</v>
      </c>
      <c r="O129" s="103" t="str">
        <f>TEXT((TIME(0,LEFT('Erwachsene-DOSB 2020'!AW10,FIND(":",'Erwachsene-DOSB 2020'!AW10)-1),RIGHT('Erwachsene-DOSB 2020'!AW10,2)))*$BB$53,"[mm]:ss")</f>
        <v>04:15</v>
      </c>
      <c r="P129" s="109" t="str">
        <f>TEXT((TIME(0,LEFT('Erwachsene-DOSB 2020'!AX10,FIND(":",'Erwachsene-DOSB 2020'!AX10)-1),RIGHT('Erwachsene-DOSB 2020'!AX10,2)))*$BB$53,"[mm]:ss")</f>
        <v>06:27</v>
      </c>
      <c r="Q129" s="102" t="str">
        <f>TEXT((TIME(0,LEFT('Erwachsene-DOSB 2020'!AY10,FIND(":",'Erwachsene-DOSB 2020'!AY10)-1),RIGHT('Erwachsene-DOSB 2020'!AY10,2)))*$BB$53,"[mm]:ss")</f>
        <v>05:21</v>
      </c>
      <c r="R129" s="103" t="str">
        <f>TEXT((TIME(0,LEFT('Erwachsene-DOSB 2020'!AZ10,FIND(":",'Erwachsene-DOSB 2020'!AZ10)-1),RIGHT('Erwachsene-DOSB 2020'!AZ10,2)))*$BB$53,"[mm]:ss")</f>
        <v>04:24</v>
      </c>
      <c r="S129" s="13"/>
      <c r="T129" s="14"/>
      <c r="U129" s="15"/>
      <c r="V129" s="59"/>
      <c r="W129" s="12"/>
      <c r="X129" s="15"/>
      <c r="Y129" s="184"/>
      <c r="Z129" s="185"/>
      <c r="AB129" s="902"/>
      <c r="AD129" s="844"/>
      <c r="AE129" s="796"/>
      <c r="AF129" s="792"/>
      <c r="AG129" s="794"/>
      <c r="AH129" s="101" t="str">
        <f>TEXT((TIME(0,LEFT('Erwachsene-DOSB 2020'!AO42,FIND(":",'Erwachsene-DOSB 2020'!AO42)-1),RIGHT('Erwachsene-DOSB 2020'!AO42,2)))*$BB$53,"[mm]:ss")</f>
        <v>05:39</v>
      </c>
      <c r="AI129" s="102" t="str">
        <f>TEXT((TIME(0,LEFT('Erwachsene-DOSB 2020'!AP42,FIND(":",'Erwachsene-DOSB 2020'!AP42)-1),RIGHT('Erwachsene-DOSB 2020'!AP42,2)))*$BB$53,"[mm]:ss")</f>
        <v>04:36</v>
      </c>
      <c r="AJ129" s="103" t="str">
        <f>TEXT((TIME(0,LEFT('Erwachsene-DOSB 2020'!AQ42,FIND(":",'Erwachsene-DOSB 2020'!AQ42)-1),RIGHT('Erwachsene-DOSB 2020'!AQ42,2)))*$BB$53,"[mm]:ss")</f>
        <v>03:39</v>
      </c>
      <c r="AK129" s="109" t="str">
        <f>TEXT((TIME(0,LEFT('Erwachsene-DOSB 2020'!AR42,FIND(":",'Erwachsene-DOSB 2020'!AR42)-1),RIGHT('Erwachsene-DOSB 2020'!AR42,2)))*$BB$53,"[mm]:ss")</f>
        <v>05:42</v>
      </c>
      <c r="AL129" s="102" t="str">
        <f>TEXT((TIME(0,LEFT('Erwachsene-DOSB 2020'!AS42,FIND(":",'Erwachsene-DOSB 2020'!AS42)-1),RIGHT('Erwachsene-DOSB 2020'!AS42,2)))*$BB$53,"[mm]:ss")</f>
        <v>04:42</v>
      </c>
      <c r="AM129" s="103" t="str">
        <f>TEXT((TIME(0,LEFT('Erwachsene-DOSB 2020'!AT42,FIND(":",'Erwachsene-DOSB 2020'!AT42)-1),RIGHT('Erwachsene-DOSB 2020'!AT42,2)))*$BB$53,"[mm]:ss")</f>
        <v>03:42</v>
      </c>
      <c r="AN129" s="109" t="str">
        <f>TEXT((TIME(0,LEFT('Erwachsene-DOSB 2020'!AU42,FIND(":",'Erwachsene-DOSB 2020'!AU42)-1),RIGHT('Erwachsene-DOSB 2020'!AU42,2)))*$BB$53,"[mm]:ss")</f>
        <v>05:42</v>
      </c>
      <c r="AO129" s="102" t="str">
        <f>TEXT((TIME(0,LEFT('Erwachsene-DOSB 2020'!AV42,FIND(":",'Erwachsene-DOSB 2020'!AV42)-1),RIGHT('Erwachsene-DOSB 2020'!AV42,2)))*$BB$53,"[mm]:ss")</f>
        <v>04:48</v>
      </c>
      <c r="AP129" s="103" t="str">
        <f>TEXT((TIME(0,LEFT('Erwachsene-DOSB 2020'!AW42,FIND(":",'Erwachsene-DOSB 2020'!AW42)-1),RIGHT('Erwachsene-DOSB 2020'!AW42,2)))*$BB$53,"[mm]:ss")</f>
        <v>03:51</v>
      </c>
      <c r="AQ129" s="109" t="str">
        <f>TEXT((TIME(0,LEFT('Erwachsene-DOSB 2020'!AX42,FIND(":",'Erwachsene-DOSB 2020'!AX42)-1),RIGHT('Erwachsene-DOSB 2020'!AX42,2)))*$BB$53,"[mm]:ss")</f>
        <v>05:51</v>
      </c>
      <c r="AR129" s="102" t="str">
        <f>TEXT((TIME(0,LEFT('Erwachsene-DOSB 2020'!AY42,FIND(":",'Erwachsene-DOSB 2020'!AY42)-1),RIGHT('Erwachsene-DOSB 2020'!AY42,2)))*$BB$53,"[mm]:ss")</f>
        <v>04:54</v>
      </c>
      <c r="AS129" s="103" t="str">
        <f>TEXT((TIME(0,LEFT('Erwachsene-DOSB 2020'!AZ42,FIND(":",'Erwachsene-DOSB 2020'!AZ42)-1),RIGHT('Erwachsene-DOSB 2020'!AZ42,2)))*$BB$53,"[mm]:ss")</f>
        <v>04:03</v>
      </c>
      <c r="AT129" s="13"/>
      <c r="AU129" s="14"/>
      <c r="AV129" s="15"/>
      <c r="AW129" s="59"/>
      <c r="AX129" s="12"/>
      <c r="AY129" s="15"/>
      <c r="AZ129" s="184"/>
      <c r="BA129" s="185"/>
      <c r="BB129" s="153"/>
      <c r="BC129" s="83"/>
    </row>
    <row r="130" spans="1:55" s="158" customFormat="1" ht="22.5" customHeight="1" x14ac:dyDescent="0.2">
      <c r="A130" s="902"/>
      <c r="C130" s="844"/>
      <c r="D130" s="796"/>
      <c r="E130" s="106" t="s">
        <v>21</v>
      </c>
      <c r="F130" s="58" t="s">
        <v>696</v>
      </c>
      <c r="G130" s="101" t="str">
        <f>TEXT((TIME(0,LEFT('Erwachsene-DOSB 2020'!AO12,FIND(":",'Erwachsene-DOSB 2020'!AO12)-1),RIGHT('Erwachsene-DOSB 2020'!AO12,2)))*$BB$54,"[mm]:ss")</f>
        <v>146:42</v>
      </c>
      <c r="H130" s="102" t="str">
        <f>TEXT((TIME(0,LEFT('Erwachsene-DOSB 2020'!AP12,FIND(":",'Erwachsene-DOSB 2020'!AP12)-1),RIGHT('Erwachsene-DOSB 2020'!AP12,2)))*$BB$54,"[mm]:ss")</f>
        <v>126:54</v>
      </c>
      <c r="I130" s="103" t="str">
        <f>TEXT((TIME(0,LEFT('Erwachsene-DOSB 2020'!AQ12,FIND(":",'Erwachsene-DOSB 2020'!AQ12)-1),RIGHT('Erwachsene-DOSB 2020'!AQ12,2)))*$BB$54,"[mm]:ss")</f>
        <v>113:24</v>
      </c>
      <c r="J130" s="109" t="str">
        <f>TEXT((TIME(0,LEFT('Erwachsene-DOSB 2020'!AR12,FIND(":",'Erwachsene-DOSB 2020'!AR12)-1),RIGHT('Erwachsene-DOSB 2020'!AR12,2)))*$BB$54,"[mm]:ss")</f>
        <v>152:06</v>
      </c>
      <c r="K130" s="102" t="str">
        <f>TEXT((TIME(0,LEFT('Erwachsene-DOSB 2020'!AS12,FIND(":",'Erwachsene-DOSB 2020'!AS12)-1),RIGHT('Erwachsene-DOSB 2020'!AS12,2)))*$BB$54,"[mm]:ss")</f>
        <v>135:00</v>
      </c>
      <c r="L130" s="103" t="str">
        <f>TEXT((TIME(0,LEFT('Erwachsene-DOSB 2020'!AT12,FIND(":",'Erwachsene-DOSB 2020'!AT12)-1),RIGHT('Erwachsene-DOSB 2020'!AT12,2)))*$BB$54,"[mm]:ss")</f>
        <v>117:54</v>
      </c>
      <c r="M130" s="109" t="str">
        <f>TEXT((TIME(0,LEFT('Erwachsene-DOSB 2020'!AU12,FIND(":",'Erwachsene-DOSB 2020'!AU12)-1),RIGHT('Erwachsene-DOSB 2020'!AU12,2)))*$BB$54,"[mm]:ss")</f>
        <v>161:06</v>
      </c>
      <c r="N130" s="102" t="str">
        <f>TEXT((TIME(0,LEFT('Erwachsene-DOSB 2020'!AV12,FIND(":",'Erwachsene-DOSB 2020'!AV12)-1),RIGHT('Erwachsene-DOSB 2020'!AV12,2)))*$BB$54,"[mm]:ss")</f>
        <v>144:00</v>
      </c>
      <c r="O130" s="103" t="str">
        <f>TEXT((TIME(0,LEFT('Erwachsene-DOSB 2020'!AW12,FIND(":",'Erwachsene-DOSB 2020'!AW12)-1),RIGHT('Erwachsene-DOSB 2020'!AW12,2)))*$BB$54,"[mm]:ss")</f>
        <v>124:12</v>
      </c>
      <c r="P130" s="109" t="str">
        <f>TEXT((TIME(0,LEFT('Erwachsene-DOSB 2020'!AX12,FIND(":",'Erwachsene-DOSB 2020'!AX12)-1),RIGHT('Erwachsene-DOSB 2020'!AX12,2)))*$BB$54,"[mm]:ss")</f>
        <v>167:24</v>
      </c>
      <c r="Q130" s="102" t="str">
        <f>TEXT((TIME(0,LEFT('Erwachsene-DOSB 2020'!AY12,FIND(":",'Erwachsene-DOSB 2020'!AY12)-1),RIGHT('Erwachsene-DOSB 2020'!AY12,2)))*$BB$54,"[mm]:ss")</f>
        <v>149:24</v>
      </c>
      <c r="R130" s="103" t="str">
        <f>TEXT((TIME(0,LEFT('Erwachsene-DOSB 2020'!AZ12,FIND(":",'Erwachsene-DOSB 2020'!AZ12)-1),RIGHT('Erwachsene-DOSB 2020'!AZ12,2)))*$BB$54,"[mm]:ss")</f>
        <v>130:30</v>
      </c>
      <c r="S130" s="13"/>
      <c r="T130" s="14"/>
      <c r="U130" s="15"/>
      <c r="V130" s="59"/>
      <c r="W130" s="12"/>
      <c r="X130" s="15"/>
      <c r="Y130" s="182"/>
      <c r="Z130" s="215"/>
      <c r="AB130" s="902"/>
      <c r="AD130" s="844"/>
      <c r="AE130" s="796"/>
      <c r="AF130" s="106" t="s">
        <v>21</v>
      </c>
      <c r="AG130" s="58" t="s">
        <v>696</v>
      </c>
      <c r="AH130" s="101" t="str">
        <f>TEXT((TIME(0,LEFT('Erwachsene-DOSB 2020'!AO45,FIND(":",'Erwachsene-DOSB 2020'!AO45)-1),RIGHT('Erwachsene-DOSB 2020'!AO45,2)))*$BB$54,"[mm]:ss")</f>
        <v>134:06</v>
      </c>
      <c r="AI130" s="102" t="str">
        <f>TEXT((TIME(0,LEFT('Erwachsene-DOSB 2020'!AP45,FIND(":",'Erwachsene-DOSB 2020'!AP45)-1),RIGHT('Erwachsene-DOSB 2020'!AP45,2)))*$BB$54,"[mm]:ss")</f>
        <v>113:24</v>
      </c>
      <c r="AJ130" s="103" t="str">
        <f>TEXT((TIME(0,LEFT('Erwachsene-DOSB 2020'!AQ45,FIND(":",'Erwachsene-DOSB 2020'!AQ45)-1),RIGHT('Erwachsene-DOSB 2020'!AQ45,2)))*$BB$54,"[mm]:ss")</f>
        <v>92:42</v>
      </c>
      <c r="AK130" s="109" t="str">
        <f>TEXT((TIME(0,LEFT('Erwachsene-DOSB 2020'!AR45,FIND(":",'Erwachsene-DOSB 2020'!AR45)-1),RIGHT('Erwachsene-DOSB 2020'!AR45,2)))*$BB$54,"[mm]:ss")</f>
        <v>136:48</v>
      </c>
      <c r="AL130" s="102" t="str">
        <f>TEXT((TIME(0,LEFT('Erwachsene-DOSB 2020'!AS45,FIND(":",'Erwachsene-DOSB 2020'!AS45)-1),RIGHT('Erwachsene-DOSB 2020'!AS45,2)))*$BB$54,"[mm]:ss")</f>
        <v>116:06</v>
      </c>
      <c r="AM130" s="103" t="str">
        <f>TEXT((TIME(0,LEFT('Erwachsene-DOSB 2020'!AT45,FIND(":",'Erwachsene-DOSB 2020'!AT45)-1),RIGHT('Erwachsene-DOSB 2020'!AT45,2)))*$BB$54,"[mm]:ss")</f>
        <v>95:24</v>
      </c>
      <c r="AN130" s="109" t="str">
        <f>TEXT((TIME(0,LEFT('Erwachsene-DOSB 2020'!AU45,FIND(":",'Erwachsene-DOSB 2020'!AU45)-1),RIGHT('Erwachsene-DOSB 2020'!AU45,2)))*$BB$54,"[mm]:ss")</f>
        <v>139:30</v>
      </c>
      <c r="AO130" s="102" t="str">
        <f>TEXT((TIME(0,LEFT('Erwachsene-DOSB 2020'!AV45,FIND(":",'Erwachsene-DOSB 2020'!AV45)-1),RIGHT('Erwachsene-DOSB 2020'!AV45,2)))*$BB$54,"[mm]:ss")</f>
        <v>119:42</v>
      </c>
      <c r="AP130" s="103" t="str">
        <f>TEXT((TIME(0,LEFT('Erwachsene-DOSB 2020'!AW45,FIND(":",'Erwachsene-DOSB 2020'!AW45)-1),RIGHT('Erwachsene-DOSB 2020'!AW45,2)))*$BB$54,"[mm]:ss")</f>
        <v>99:54</v>
      </c>
      <c r="AQ130" s="109" t="str">
        <f>TEXT((TIME(0,LEFT('Erwachsene-DOSB 2020'!AX45,FIND(":",'Erwachsene-DOSB 2020'!AX45)-1),RIGHT('Erwachsene-DOSB 2020'!AX45,2)))*$BB$54,"[mm]:ss")</f>
        <v>142:12</v>
      </c>
      <c r="AR130" s="102" t="str">
        <f>TEXT((TIME(0,LEFT('Erwachsene-DOSB 2020'!AY45,FIND(":",'Erwachsene-DOSB 2020'!AY45)-1),RIGHT('Erwachsene-DOSB 2020'!AY45,2)))*$BB$54,"[mm]:ss")</f>
        <v>122:24</v>
      </c>
      <c r="AS130" s="103" t="str">
        <f>TEXT((TIME(0,LEFT('Erwachsene-DOSB 2020'!AZ45,FIND(":",'Erwachsene-DOSB 2020'!AZ45)-1),RIGHT('Erwachsene-DOSB 2020'!AZ45,2)))*$BB$54,"[mm]:ss")</f>
        <v>104:24</v>
      </c>
      <c r="AT130" s="13"/>
      <c r="AU130" s="14"/>
      <c r="AV130" s="15"/>
      <c r="AW130" s="59"/>
      <c r="AX130" s="12"/>
      <c r="AY130" s="15"/>
      <c r="AZ130" s="182"/>
      <c r="BA130" s="215"/>
      <c r="BB130" s="153"/>
      <c r="BC130" s="83"/>
    </row>
    <row r="131" spans="1:55" s="158" customFormat="1" ht="22.5" customHeight="1" x14ac:dyDescent="0.2">
      <c r="A131" s="902"/>
      <c r="C131" s="844"/>
      <c r="D131" s="796"/>
      <c r="E131" s="106" t="s">
        <v>22</v>
      </c>
      <c r="F131" s="58" t="s">
        <v>427</v>
      </c>
      <c r="G131" s="160">
        <f>H131*(1-$BD$55)</f>
        <v>173.25</v>
      </c>
      <c r="H131" s="149">
        <f>W93-12.5</f>
        <v>192.5</v>
      </c>
      <c r="I131" s="150">
        <f>H131*(1+$BD$55)</f>
        <v>211.75000000000003</v>
      </c>
      <c r="J131" s="160">
        <f>K131*(1-$BD$55)</f>
        <v>162</v>
      </c>
      <c r="K131" s="149">
        <f>H131-12.5</f>
        <v>180</v>
      </c>
      <c r="L131" s="150">
        <f>K131*(1+$BD$55)</f>
        <v>198.00000000000003</v>
      </c>
      <c r="M131" s="160">
        <f>N131*(1-$BD$55)</f>
        <v>150.75</v>
      </c>
      <c r="N131" s="149">
        <f>K131-12.5</f>
        <v>167.5</v>
      </c>
      <c r="O131" s="150">
        <f>N131*(1+$BD$55)</f>
        <v>184.25000000000003</v>
      </c>
      <c r="P131" s="160">
        <f>Q131*(1-$BD$55)</f>
        <v>139.5</v>
      </c>
      <c r="Q131" s="149">
        <f>N131-12.5</f>
        <v>155</v>
      </c>
      <c r="R131" s="150">
        <f>Q131*(1+$BD$55)</f>
        <v>170.5</v>
      </c>
      <c r="S131" s="151"/>
      <c r="T131" s="149"/>
      <c r="U131" s="150"/>
      <c r="V131" s="151"/>
      <c r="W131" s="149"/>
      <c r="X131" s="150"/>
      <c r="Y131" s="182"/>
      <c r="Z131" s="215"/>
      <c r="AB131" s="902"/>
      <c r="AD131" s="844"/>
      <c r="AE131" s="796"/>
      <c r="AF131" s="106" t="s">
        <v>22</v>
      </c>
      <c r="AG131" s="58" t="s">
        <v>427</v>
      </c>
      <c r="AH131" s="160">
        <f>AI131*(1-$BD$55)</f>
        <v>231.75</v>
      </c>
      <c r="AI131" s="149">
        <f>AX93-12.5</f>
        <v>257.5</v>
      </c>
      <c r="AJ131" s="150">
        <f>AI131*(1+$BD$55)</f>
        <v>283.25</v>
      </c>
      <c r="AK131" s="160">
        <f>AL131*(1-$BD$55)</f>
        <v>220.5</v>
      </c>
      <c r="AL131" s="149">
        <f>AI131-12.5</f>
        <v>245</v>
      </c>
      <c r="AM131" s="150">
        <f>AL131*(1+$BD$55)</f>
        <v>269.5</v>
      </c>
      <c r="AN131" s="160">
        <f>AO131*(1-$BD$55)</f>
        <v>209.25</v>
      </c>
      <c r="AO131" s="149">
        <f>AL131-12.5</f>
        <v>232.5</v>
      </c>
      <c r="AP131" s="150">
        <f>AO131*(1+$BD$55)</f>
        <v>255.75000000000003</v>
      </c>
      <c r="AQ131" s="160">
        <f>AR131*(1-$BD$55)</f>
        <v>198</v>
      </c>
      <c r="AR131" s="149">
        <f>AO131-12.5</f>
        <v>220</v>
      </c>
      <c r="AS131" s="150">
        <f>AR131*(1+$BD$55)</f>
        <v>242.00000000000003</v>
      </c>
      <c r="AT131" s="151"/>
      <c r="AU131" s="149"/>
      <c r="AV131" s="150"/>
      <c r="AW131" s="151"/>
      <c r="AX131" s="149"/>
      <c r="AY131" s="150"/>
      <c r="AZ131" s="182"/>
      <c r="BA131" s="215"/>
      <c r="BB131" s="153"/>
      <c r="BC131" s="83"/>
    </row>
    <row r="132" spans="1:55" s="158" customFormat="1" ht="22.5" customHeight="1" x14ac:dyDescent="0.2">
      <c r="A132" s="902"/>
      <c r="C132" s="844"/>
      <c r="D132" s="796"/>
      <c r="E132" s="106" t="s">
        <v>23</v>
      </c>
      <c r="F132" s="58" t="s">
        <v>428</v>
      </c>
      <c r="G132" s="160">
        <f>H132*(1-$BD$55)</f>
        <v>324</v>
      </c>
      <c r="H132" s="149">
        <f>W94-15</f>
        <v>360</v>
      </c>
      <c r="I132" s="150">
        <f>H132*(1+$BD$55)</f>
        <v>396.00000000000006</v>
      </c>
      <c r="J132" s="160">
        <f>K132*(1-$BD$55)</f>
        <v>310.5</v>
      </c>
      <c r="K132" s="149">
        <f>H132-15</f>
        <v>345</v>
      </c>
      <c r="L132" s="150">
        <f>K132*(1+$BD$55)</f>
        <v>379.50000000000006</v>
      </c>
      <c r="M132" s="160">
        <f>N132*(1-$BD$55)</f>
        <v>297</v>
      </c>
      <c r="N132" s="149">
        <f>K132-15</f>
        <v>330</v>
      </c>
      <c r="O132" s="150">
        <f>N132*(1+$BD$55)</f>
        <v>363.00000000000006</v>
      </c>
      <c r="P132" s="160">
        <f>Q132*(1-$BD$55)</f>
        <v>283.5</v>
      </c>
      <c r="Q132" s="149">
        <f>N132-15</f>
        <v>315</v>
      </c>
      <c r="R132" s="150">
        <f>Q132*(1+$BD$55)</f>
        <v>346.5</v>
      </c>
      <c r="S132" s="151"/>
      <c r="T132" s="149"/>
      <c r="U132" s="150"/>
      <c r="V132" s="151"/>
      <c r="W132" s="149"/>
      <c r="X132" s="150"/>
      <c r="Y132" s="182"/>
      <c r="Z132" s="215"/>
      <c r="AB132" s="902"/>
      <c r="AD132" s="844"/>
      <c r="AE132" s="796"/>
      <c r="AF132" s="106" t="s">
        <v>23</v>
      </c>
      <c r="AG132" s="58" t="s">
        <v>428</v>
      </c>
      <c r="AH132" s="160">
        <f>AI132*(1-$BD$55)</f>
        <v>391.5</v>
      </c>
      <c r="AI132" s="149">
        <f>AX94-15</f>
        <v>435</v>
      </c>
      <c r="AJ132" s="150">
        <f>AI132*(1+$BD$55)</f>
        <v>478.50000000000006</v>
      </c>
      <c r="AK132" s="160">
        <f>AL132*(1-$BD$55)</f>
        <v>378</v>
      </c>
      <c r="AL132" s="149">
        <f>AI132-15</f>
        <v>420</v>
      </c>
      <c r="AM132" s="150">
        <f>AL132*(1+$BD$55)</f>
        <v>462.00000000000006</v>
      </c>
      <c r="AN132" s="160">
        <f>AO132*(1-$BD$55)</f>
        <v>364.5</v>
      </c>
      <c r="AO132" s="149">
        <f>AL132-15</f>
        <v>405</v>
      </c>
      <c r="AP132" s="150">
        <f>AO132*(1+$BD$55)</f>
        <v>445.50000000000006</v>
      </c>
      <c r="AQ132" s="160">
        <f>AR132*(1-$BD$55)</f>
        <v>351</v>
      </c>
      <c r="AR132" s="149">
        <f>AO132-15</f>
        <v>390</v>
      </c>
      <c r="AS132" s="150">
        <f>AR132*(1+$BD$55)</f>
        <v>429.00000000000006</v>
      </c>
      <c r="AT132" s="151"/>
      <c r="AU132" s="149"/>
      <c r="AV132" s="150"/>
      <c r="AW132" s="151"/>
      <c r="AX132" s="149"/>
      <c r="AY132" s="150"/>
      <c r="AZ132" s="182"/>
      <c r="BA132" s="215"/>
      <c r="BB132" s="153"/>
      <c r="BC132" s="83"/>
    </row>
    <row r="133" spans="1:55" s="158" customFormat="1" ht="22.5" customHeight="1" x14ac:dyDescent="0.2">
      <c r="A133" s="902"/>
      <c r="C133" s="844"/>
      <c r="D133" s="796"/>
      <c r="E133" s="106" t="s">
        <v>24</v>
      </c>
      <c r="F133" s="58" t="s">
        <v>429</v>
      </c>
      <c r="G133" s="160">
        <f>H133*(1-$BD$55)</f>
        <v>256.5</v>
      </c>
      <c r="H133" s="149">
        <f>W95-15</f>
        <v>285</v>
      </c>
      <c r="I133" s="150">
        <f>H133*(1+$BD$55)</f>
        <v>313.5</v>
      </c>
      <c r="J133" s="160">
        <f>K133*(1-$BD$55)</f>
        <v>243</v>
      </c>
      <c r="K133" s="149">
        <f>H133-15</f>
        <v>270</v>
      </c>
      <c r="L133" s="150">
        <f>K133*(1+$BD$55)</f>
        <v>297</v>
      </c>
      <c r="M133" s="160">
        <f>N133*(1-$BD$55)</f>
        <v>229.5</v>
      </c>
      <c r="N133" s="149">
        <f>K133-15</f>
        <v>255</v>
      </c>
      <c r="O133" s="150">
        <f>N133*(1+$BD$55)</f>
        <v>280.5</v>
      </c>
      <c r="P133" s="160">
        <f>Q133*(1-$BD$55)</f>
        <v>216</v>
      </c>
      <c r="Q133" s="149">
        <f>N133-15</f>
        <v>240</v>
      </c>
      <c r="R133" s="150">
        <f>Q133*(1+$BD$55)</f>
        <v>264</v>
      </c>
      <c r="S133" s="151"/>
      <c r="T133" s="149"/>
      <c r="U133" s="150"/>
      <c r="V133" s="151"/>
      <c r="W133" s="149"/>
      <c r="X133" s="150"/>
      <c r="Y133" s="182"/>
      <c r="Z133" s="215"/>
      <c r="AB133" s="902"/>
      <c r="AD133" s="844"/>
      <c r="AE133" s="796"/>
      <c r="AF133" s="106" t="s">
        <v>24</v>
      </c>
      <c r="AG133" s="58" t="s">
        <v>429</v>
      </c>
      <c r="AH133" s="160">
        <f>AI133*(1-$BD$55)</f>
        <v>319.5</v>
      </c>
      <c r="AI133" s="149">
        <f>AX95-15</f>
        <v>355</v>
      </c>
      <c r="AJ133" s="150">
        <f>AI133*(1+$BD$55)</f>
        <v>390.50000000000006</v>
      </c>
      <c r="AK133" s="160">
        <f>AL133*(1-$BD$55)</f>
        <v>306</v>
      </c>
      <c r="AL133" s="149">
        <f>AI133-15</f>
        <v>340</v>
      </c>
      <c r="AM133" s="150">
        <f>AL133*(1+$BD$55)</f>
        <v>374.00000000000006</v>
      </c>
      <c r="AN133" s="160">
        <f>AO133*(1-$BD$55)</f>
        <v>292.5</v>
      </c>
      <c r="AO133" s="149">
        <f>AL133-15</f>
        <v>325</v>
      </c>
      <c r="AP133" s="150">
        <f>AO133*(1+$BD$55)</f>
        <v>357.50000000000006</v>
      </c>
      <c r="AQ133" s="160">
        <f>AR133*(1-$BD$55)</f>
        <v>279</v>
      </c>
      <c r="AR133" s="149">
        <f>AO133-15</f>
        <v>310</v>
      </c>
      <c r="AS133" s="150">
        <f>AR133*(1+$BD$55)</f>
        <v>341</v>
      </c>
      <c r="AT133" s="151"/>
      <c r="AU133" s="149"/>
      <c r="AV133" s="150"/>
      <c r="AW133" s="151"/>
      <c r="AX133" s="149"/>
      <c r="AY133" s="150"/>
      <c r="AZ133" s="182"/>
      <c r="BA133" s="215"/>
      <c r="BB133" s="153"/>
      <c r="BC133" s="83"/>
    </row>
    <row r="134" spans="1:55" s="158" customFormat="1" ht="22.5" customHeight="1" thickBot="1" x14ac:dyDescent="0.25">
      <c r="A134" s="902"/>
      <c r="C134" s="950"/>
      <c r="D134" s="997"/>
      <c r="E134" s="107" t="s">
        <v>25</v>
      </c>
      <c r="F134" s="163" t="s">
        <v>430</v>
      </c>
      <c r="G134" s="164">
        <f>H134*(1-$BD$55)</f>
        <v>261</v>
      </c>
      <c r="H134" s="165">
        <f>W96-15</f>
        <v>290</v>
      </c>
      <c r="I134" s="166">
        <f>H134*(1+$BD$55)</f>
        <v>319</v>
      </c>
      <c r="J134" s="164">
        <f>K134*(1-$BD$55)</f>
        <v>247.5</v>
      </c>
      <c r="K134" s="165">
        <f>H134-15</f>
        <v>275</v>
      </c>
      <c r="L134" s="166">
        <f>K134*(1+$BD$55)</f>
        <v>302.5</v>
      </c>
      <c r="M134" s="164">
        <f>N134*(1-$BD$55)</f>
        <v>234</v>
      </c>
      <c r="N134" s="165">
        <f>K134-15</f>
        <v>260</v>
      </c>
      <c r="O134" s="166">
        <f>N134*(1+$BD$55)</f>
        <v>286</v>
      </c>
      <c r="P134" s="164">
        <f>Q134*(1-$BD$55)</f>
        <v>220.5</v>
      </c>
      <c r="Q134" s="165">
        <f>N134-15</f>
        <v>245</v>
      </c>
      <c r="R134" s="166">
        <f>Q134*(1+$BD$55)</f>
        <v>269.5</v>
      </c>
      <c r="S134" s="207"/>
      <c r="T134" s="165"/>
      <c r="U134" s="166"/>
      <c r="V134" s="207"/>
      <c r="W134" s="165"/>
      <c r="X134" s="166"/>
      <c r="Y134" s="186"/>
      <c r="Z134" s="187"/>
      <c r="AB134" s="902"/>
      <c r="AD134" s="950"/>
      <c r="AE134" s="997"/>
      <c r="AF134" s="107" t="s">
        <v>25</v>
      </c>
      <c r="AG134" s="163" t="s">
        <v>430</v>
      </c>
      <c r="AH134" s="164">
        <f>AI134*(1-$BD$55)</f>
        <v>324</v>
      </c>
      <c r="AI134" s="165">
        <f>AX96-15</f>
        <v>360</v>
      </c>
      <c r="AJ134" s="166">
        <f>AI134*(1+$BD$55)</f>
        <v>396.00000000000006</v>
      </c>
      <c r="AK134" s="164">
        <f>AL134*(1-$BD$55)</f>
        <v>310.5</v>
      </c>
      <c r="AL134" s="165">
        <f>AI134-15</f>
        <v>345</v>
      </c>
      <c r="AM134" s="166">
        <f>AL134*(1+$BD$55)</f>
        <v>379.50000000000006</v>
      </c>
      <c r="AN134" s="164">
        <f>AO134*(1-$BD$55)</f>
        <v>297</v>
      </c>
      <c r="AO134" s="165">
        <f>AL134-15</f>
        <v>330</v>
      </c>
      <c r="AP134" s="166">
        <f>AO134*(1+$BD$55)</f>
        <v>363.00000000000006</v>
      </c>
      <c r="AQ134" s="164">
        <f>AR134*(1-$BD$55)</f>
        <v>283.5</v>
      </c>
      <c r="AR134" s="165">
        <f>AO134-15</f>
        <v>315</v>
      </c>
      <c r="AS134" s="166">
        <f>AR134*(1+$BD$55)</f>
        <v>346.5</v>
      </c>
      <c r="AT134" s="207"/>
      <c r="AU134" s="165"/>
      <c r="AV134" s="166"/>
      <c r="AW134" s="207"/>
      <c r="AX134" s="165"/>
      <c r="AY134" s="166"/>
      <c r="AZ134" s="186"/>
      <c r="BA134" s="187"/>
      <c r="BB134" s="153"/>
      <c r="BC134" s="83"/>
    </row>
    <row r="135" spans="1:55" s="158" customFormat="1" ht="22.5" customHeight="1" x14ac:dyDescent="0.2">
      <c r="A135" s="902"/>
      <c r="C135" s="844">
        <v>2</v>
      </c>
      <c r="D135" s="796" t="s">
        <v>65</v>
      </c>
      <c r="E135" s="943" t="s">
        <v>16</v>
      </c>
      <c r="F135" s="800" t="s">
        <v>26</v>
      </c>
      <c r="G135" s="998" t="s">
        <v>340</v>
      </c>
      <c r="H135" s="891"/>
      <c r="I135" s="891"/>
      <c r="J135" s="891"/>
      <c r="K135" s="891"/>
      <c r="L135" s="891"/>
      <c r="M135" s="891"/>
      <c r="N135" s="891"/>
      <c r="O135" s="891"/>
      <c r="P135" s="891"/>
      <c r="Q135" s="891"/>
      <c r="R135" s="892"/>
      <c r="S135" s="110"/>
      <c r="T135" s="198"/>
      <c r="U135" s="112"/>
      <c r="V135" s="204"/>
      <c r="W135" s="205"/>
      <c r="X135" s="206"/>
      <c r="Y135" s="180"/>
      <c r="Z135" s="181"/>
      <c r="AB135" s="902"/>
      <c r="AD135" s="844">
        <v>2</v>
      </c>
      <c r="AE135" s="796" t="s">
        <v>65</v>
      </c>
      <c r="AF135" s="943" t="s">
        <v>16</v>
      </c>
      <c r="AG135" s="800" t="s">
        <v>26</v>
      </c>
      <c r="AH135" s="998" t="s">
        <v>96</v>
      </c>
      <c r="AI135" s="891"/>
      <c r="AJ135" s="892"/>
      <c r="AK135" s="998" t="s">
        <v>340</v>
      </c>
      <c r="AL135" s="891"/>
      <c r="AM135" s="891"/>
      <c r="AN135" s="891"/>
      <c r="AO135" s="891"/>
      <c r="AP135" s="891"/>
      <c r="AQ135" s="891"/>
      <c r="AR135" s="891"/>
      <c r="AS135" s="892"/>
      <c r="AT135" s="110"/>
      <c r="AU135" s="198"/>
      <c r="AV135" s="112"/>
      <c r="AW135" s="204"/>
      <c r="AX135" s="205"/>
      <c r="AY135" s="206"/>
      <c r="AZ135" s="180"/>
      <c r="BA135" s="181"/>
      <c r="BB135" s="153"/>
      <c r="BC135" s="83"/>
    </row>
    <row r="136" spans="1:55" s="158" customFormat="1" ht="22.5" customHeight="1" x14ac:dyDescent="0.2">
      <c r="A136" s="902"/>
      <c r="C136" s="845"/>
      <c r="D136" s="796"/>
      <c r="E136" s="792"/>
      <c r="F136" s="794"/>
      <c r="G136" s="284">
        <f>'Erwachsene-DOSB 2020'!AO15*$BB$60-0.1</f>
        <v>2.2375000000000003</v>
      </c>
      <c r="H136" s="282">
        <f>'Erwachsene-DOSB 2020'!AP15*$BB$60-0.25</f>
        <v>2.6375000000000002</v>
      </c>
      <c r="I136" s="283">
        <f>'Erwachsene-DOSB 2020'!AQ15*$BB$60-0.22</f>
        <v>3.2175000000000002</v>
      </c>
      <c r="J136" s="281">
        <f>'Erwachsene-DOSB 2020'!AR15*$BB$60-0.05</f>
        <v>2.1500000000000004</v>
      </c>
      <c r="K136" s="282">
        <f>'Erwachsene-DOSB 2020'!AS15*$BB$60-0.2</f>
        <v>2.5499999999999998</v>
      </c>
      <c r="L136" s="283">
        <f>'Erwachsene-DOSB 2020'!AT15*$BB$60-0.04</f>
        <v>3.1225000000000001</v>
      </c>
      <c r="M136" s="281">
        <f>'Erwachsene-DOSB 2020'!AU15*$BB$60</f>
        <v>2.0625</v>
      </c>
      <c r="N136" s="12">
        <f>'Erwachsene-DOSB 2020'!AV15*$BB$60</f>
        <v>2.4750000000000001</v>
      </c>
      <c r="O136" s="15">
        <f>'Erwachsene-DOSB 2020'!AW15*$BB$60</f>
        <v>3.0250000000000004</v>
      </c>
      <c r="P136" s="59">
        <f>'Erwachsene-DOSB 2020'!AX15*$BB$60</f>
        <v>1.7875000000000001</v>
      </c>
      <c r="Q136" s="12">
        <f>'Erwachsene-DOSB 2020'!AY15*$BB$60</f>
        <v>2.3375000000000004</v>
      </c>
      <c r="R136" s="15">
        <f>'Erwachsene-DOSB 2020'!AZ15*$BB$60</f>
        <v>2.75</v>
      </c>
      <c r="S136" s="28"/>
      <c r="T136" s="30"/>
      <c r="U136" s="38"/>
      <c r="V136" s="71"/>
      <c r="W136" s="3"/>
      <c r="X136" s="4"/>
      <c r="Y136" s="182"/>
      <c r="Z136" s="188"/>
      <c r="AB136" s="902"/>
      <c r="AD136" s="845"/>
      <c r="AE136" s="796"/>
      <c r="AF136" s="792"/>
      <c r="AG136" s="794"/>
      <c r="AH136" s="13">
        <f>'Erwachsene-DOSB 2020'!AO48*$BB$60</f>
        <v>3.1625000000000001</v>
      </c>
      <c r="AI136" s="12">
        <f>'Erwachsene-DOSB 2020'!AP48*$BB$60</f>
        <v>3.5750000000000002</v>
      </c>
      <c r="AJ136" s="15">
        <f>'Erwachsene-DOSB 2020'!AQ48*$BB$60</f>
        <v>4.125</v>
      </c>
      <c r="AK136" s="59">
        <f>'Erwachsene-DOSB 2020'!AR48*$BB$60</f>
        <v>3.0250000000000004</v>
      </c>
      <c r="AL136" s="12">
        <f>'Erwachsene-DOSB 2020'!AS48*$BB$60</f>
        <v>3.4375000000000004</v>
      </c>
      <c r="AM136" s="15">
        <f>'Erwachsene-DOSB 2020'!AT48*$BB$60</f>
        <v>3.9875000000000003</v>
      </c>
      <c r="AN136" s="59">
        <f>'Erwachsene-DOSB 2020'!AU48*$BB$60</f>
        <v>2.75</v>
      </c>
      <c r="AO136" s="12">
        <f>'Erwachsene-DOSB 2020'!AV48*$BB$60</f>
        <v>3.3000000000000003</v>
      </c>
      <c r="AP136" s="15">
        <f>'Erwachsene-DOSB 2020'!AW48*$BB$60</f>
        <v>3.7125000000000004</v>
      </c>
      <c r="AQ136" s="59">
        <f>'Erwachsene-DOSB 2020'!AX48*$BB$60</f>
        <v>2.4750000000000001</v>
      </c>
      <c r="AR136" s="12">
        <f>'Erwachsene-DOSB 2020'!AY48*$BB$60</f>
        <v>2.8875000000000002</v>
      </c>
      <c r="AS136" s="15">
        <f>'Erwachsene-DOSB 2020'!AZ48*$BB$60</f>
        <v>3.4375000000000004</v>
      </c>
      <c r="AT136" s="28"/>
      <c r="AU136" s="30"/>
      <c r="AV136" s="38"/>
      <c r="AW136" s="71"/>
      <c r="AX136" s="3"/>
      <c r="AY136" s="4"/>
      <c r="AZ136" s="182"/>
      <c r="BA136" s="188"/>
      <c r="BB136" s="153"/>
      <c r="BC136" s="83"/>
    </row>
    <row r="137" spans="1:55" s="158" customFormat="1" ht="22.5" customHeight="1" x14ac:dyDescent="0.2">
      <c r="A137" s="902"/>
      <c r="C137" s="845"/>
      <c r="D137" s="796"/>
      <c r="E137" s="106" t="s">
        <v>17</v>
      </c>
      <c r="F137" s="27" t="s">
        <v>422</v>
      </c>
      <c r="G137" s="28">
        <f>V99-0.5</f>
        <v>11.700000000000001</v>
      </c>
      <c r="H137" s="29">
        <f>W99-0.5</f>
        <v>13.350000000000001</v>
      </c>
      <c r="I137" s="38">
        <f>X99-0.5</f>
        <v>15.55</v>
      </c>
      <c r="J137" s="28">
        <f t="shared" ref="J137:R137" si="14">G137-0.5</f>
        <v>11.200000000000001</v>
      </c>
      <c r="K137" s="29">
        <f t="shared" si="14"/>
        <v>12.850000000000001</v>
      </c>
      <c r="L137" s="38">
        <f t="shared" si="14"/>
        <v>15.05</v>
      </c>
      <c r="M137" s="28">
        <f t="shared" si="14"/>
        <v>10.700000000000001</v>
      </c>
      <c r="N137" s="29">
        <f t="shared" si="14"/>
        <v>12.350000000000001</v>
      </c>
      <c r="O137" s="38">
        <f t="shared" si="14"/>
        <v>14.55</v>
      </c>
      <c r="P137" s="28">
        <f t="shared" si="14"/>
        <v>10.200000000000001</v>
      </c>
      <c r="Q137" s="29">
        <f t="shared" si="14"/>
        <v>11.850000000000001</v>
      </c>
      <c r="R137" s="38">
        <f t="shared" si="14"/>
        <v>14.05</v>
      </c>
      <c r="S137" s="36"/>
      <c r="T137" s="31"/>
      <c r="U137" s="33"/>
      <c r="V137" s="71"/>
      <c r="W137" s="34"/>
      <c r="X137" s="33"/>
      <c r="Y137" s="182"/>
      <c r="Z137" s="188"/>
      <c r="AB137" s="902"/>
      <c r="AD137" s="845"/>
      <c r="AE137" s="796"/>
      <c r="AF137" s="106" t="s">
        <v>17</v>
      </c>
      <c r="AG137" s="27" t="s">
        <v>422</v>
      </c>
      <c r="AH137" s="28">
        <f>AW99-0.5</f>
        <v>16.700000000000003</v>
      </c>
      <c r="AI137" s="29">
        <f>AX99-0.5</f>
        <v>19.000000000000004</v>
      </c>
      <c r="AJ137" s="38">
        <f>AY99-0.5</f>
        <v>21.200000000000003</v>
      </c>
      <c r="AK137" s="28">
        <f t="shared" ref="AK137:AS137" si="15">AH137-0.5</f>
        <v>16.200000000000003</v>
      </c>
      <c r="AL137" s="29">
        <f t="shared" si="15"/>
        <v>18.500000000000004</v>
      </c>
      <c r="AM137" s="38">
        <f t="shared" si="15"/>
        <v>20.700000000000003</v>
      </c>
      <c r="AN137" s="28">
        <f t="shared" si="15"/>
        <v>15.700000000000003</v>
      </c>
      <c r="AO137" s="29">
        <f t="shared" si="15"/>
        <v>18.000000000000004</v>
      </c>
      <c r="AP137" s="38">
        <f t="shared" si="15"/>
        <v>20.200000000000003</v>
      </c>
      <c r="AQ137" s="28">
        <f t="shared" si="15"/>
        <v>15.200000000000003</v>
      </c>
      <c r="AR137" s="29">
        <f t="shared" si="15"/>
        <v>17.500000000000004</v>
      </c>
      <c r="AS137" s="38">
        <f t="shared" si="15"/>
        <v>19.700000000000003</v>
      </c>
      <c r="AT137" s="36"/>
      <c r="AU137" s="31"/>
      <c r="AV137" s="33"/>
      <c r="AW137" s="71"/>
      <c r="AX137" s="34"/>
      <c r="AY137" s="33"/>
      <c r="AZ137" s="182"/>
      <c r="BA137" s="188"/>
      <c r="BB137" s="153"/>
      <c r="BC137" s="83"/>
    </row>
    <row r="138" spans="1:55" s="158" customFormat="1" ht="22.5" customHeight="1" thickBot="1" x14ac:dyDescent="0.25">
      <c r="A138" s="902"/>
      <c r="C138" s="845"/>
      <c r="D138" s="796"/>
      <c r="E138" s="106" t="s">
        <v>21</v>
      </c>
      <c r="F138" s="564" t="s">
        <v>446</v>
      </c>
      <c r="G138" s="28">
        <f t="shared" ref="G138:R138" si="16">G137-1</f>
        <v>10.700000000000001</v>
      </c>
      <c r="H138" s="29">
        <f t="shared" si="16"/>
        <v>12.350000000000001</v>
      </c>
      <c r="I138" s="38">
        <f t="shared" si="16"/>
        <v>14.55</v>
      </c>
      <c r="J138" s="28">
        <f t="shared" si="16"/>
        <v>10.200000000000001</v>
      </c>
      <c r="K138" s="29">
        <f t="shared" si="16"/>
        <v>11.850000000000001</v>
      </c>
      <c r="L138" s="38">
        <f t="shared" si="16"/>
        <v>14.05</v>
      </c>
      <c r="M138" s="28">
        <f t="shared" si="16"/>
        <v>9.7000000000000011</v>
      </c>
      <c r="N138" s="29">
        <f t="shared" si="16"/>
        <v>11.350000000000001</v>
      </c>
      <c r="O138" s="38">
        <f t="shared" si="16"/>
        <v>13.55</v>
      </c>
      <c r="P138" s="28">
        <f t="shared" si="16"/>
        <v>9.2000000000000011</v>
      </c>
      <c r="Q138" s="29">
        <f t="shared" si="16"/>
        <v>10.850000000000001</v>
      </c>
      <c r="R138" s="38">
        <f t="shared" si="16"/>
        <v>13.05</v>
      </c>
      <c r="S138" s="36"/>
      <c r="T138" s="31"/>
      <c r="U138" s="33"/>
      <c r="V138" s="71"/>
      <c r="W138" s="34"/>
      <c r="X138" s="33"/>
      <c r="Y138" s="186"/>
      <c r="Z138" s="187"/>
      <c r="AB138" s="902"/>
      <c r="AD138" s="845"/>
      <c r="AE138" s="796"/>
      <c r="AF138" s="106" t="s">
        <v>21</v>
      </c>
      <c r="AG138" s="564" t="s">
        <v>446</v>
      </c>
      <c r="AH138" s="28">
        <f t="shared" ref="AH138:AS138" si="17">AH137-1</f>
        <v>15.700000000000003</v>
      </c>
      <c r="AI138" s="29">
        <f t="shared" si="17"/>
        <v>18.000000000000004</v>
      </c>
      <c r="AJ138" s="38">
        <f t="shared" si="17"/>
        <v>20.200000000000003</v>
      </c>
      <c r="AK138" s="28">
        <f t="shared" si="17"/>
        <v>15.200000000000003</v>
      </c>
      <c r="AL138" s="29">
        <f t="shared" si="17"/>
        <v>17.500000000000004</v>
      </c>
      <c r="AM138" s="38">
        <f t="shared" si="17"/>
        <v>19.700000000000003</v>
      </c>
      <c r="AN138" s="28">
        <f t="shared" si="17"/>
        <v>14.700000000000003</v>
      </c>
      <c r="AO138" s="29">
        <f t="shared" si="17"/>
        <v>17.000000000000004</v>
      </c>
      <c r="AP138" s="38">
        <f t="shared" si="17"/>
        <v>19.200000000000003</v>
      </c>
      <c r="AQ138" s="28">
        <f t="shared" si="17"/>
        <v>14.200000000000003</v>
      </c>
      <c r="AR138" s="29">
        <f t="shared" si="17"/>
        <v>16.500000000000004</v>
      </c>
      <c r="AS138" s="38">
        <f t="shared" si="17"/>
        <v>18.700000000000003</v>
      </c>
      <c r="AT138" s="36"/>
      <c r="AU138" s="31"/>
      <c r="AV138" s="33"/>
      <c r="AW138" s="71"/>
      <c r="AX138" s="34"/>
      <c r="AY138" s="33"/>
      <c r="AZ138" s="186"/>
      <c r="BA138" s="187"/>
      <c r="BB138" s="153"/>
      <c r="BC138" s="83"/>
    </row>
    <row r="139" spans="1:55" s="158" customFormat="1" ht="22.5" customHeight="1" x14ac:dyDescent="0.2">
      <c r="A139" s="902"/>
      <c r="C139" s="843">
        <v>3</v>
      </c>
      <c r="D139" s="795" t="s">
        <v>66</v>
      </c>
      <c r="E139" s="791" t="s">
        <v>16</v>
      </c>
      <c r="F139" s="822" t="s">
        <v>445</v>
      </c>
      <c r="G139" s="955" t="s">
        <v>194</v>
      </c>
      <c r="H139" s="956"/>
      <c r="I139" s="956"/>
      <c r="J139" s="956"/>
      <c r="K139" s="956"/>
      <c r="L139" s="956"/>
      <c r="M139" s="956"/>
      <c r="N139" s="956"/>
      <c r="O139" s="956"/>
      <c r="P139" s="956"/>
      <c r="Q139" s="956"/>
      <c r="R139" s="957"/>
      <c r="S139" s="6"/>
      <c r="T139" s="8"/>
      <c r="U139" s="9"/>
      <c r="V139" s="66"/>
      <c r="W139" s="25"/>
      <c r="X139" s="26"/>
      <c r="Y139" s="180"/>
      <c r="Z139" s="181"/>
      <c r="AB139" s="902"/>
      <c r="AD139" s="843">
        <v>3</v>
      </c>
      <c r="AE139" s="795" t="s">
        <v>66</v>
      </c>
      <c r="AF139" s="791" t="s">
        <v>16</v>
      </c>
      <c r="AG139" s="822" t="s">
        <v>445</v>
      </c>
      <c r="AH139" s="955" t="s">
        <v>194</v>
      </c>
      <c r="AI139" s="956"/>
      <c r="AJ139" s="956"/>
      <c r="AK139" s="956"/>
      <c r="AL139" s="956"/>
      <c r="AM139" s="956"/>
      <c r="AN139" s="956"/>
      <c r="AO139" s="956"/>
      <c r="AP139" s="956"/>
      <c r="AQ139" s="956"/>
      <c r="AR139" s="956"/>
      <c r="AS139" s="957"/>
      <c r="AT139" s="6"/>
      <c r="AU139" s="8"/>
      <c r="AV139" s="9"/>
      <c r="AW139" s="66"/>
      <c r="AX139" s="25"/>
      <c r="AY139" s="26"/>
      <c r="AZ139" s="180"/>
      <c r="BA139" s="181"/>
      <c r="BB139" s="153"/>
      <c r="BC139" s="83"/>
    </row>
    <row r="140" spans="1:55" s="158" customFormat="1" ht="22.5" customHeight="1" x14ac:dyDescent="0.2">
      <c r="A140" s="902"/>
      <c r="C140" s="845"/>
      <c r="D140" s="796"/>
      <c r="E140" s="792"/>
      <c r="F140" s="794"/>
      <c r="G140" s="717">
        <f>'Erwachsene-DOSB 2020'!AO21*$BB$64</f>
        <v>25.65</v>
      </c>
      <c r="H140" s="718">
        <f>'Erwachsene-DOSB 2020'!AP21*$BB$64</f>
        <v>23.37</v>
      </c>
      <c r="I140" s="719">
        <f>'Erwachsene-DOSB 2020'!AQ21*$BB$64</f>
        <v>21.09</v>
      </c>
      <c r="J140" s="720">
        <f>'Erwachsene-DOSB 2020'!AR21*$BB$64</f>
        <v>27.17</v>
      </c>
      <c r="K140" s="718">
        <f>'Erwachsene-DOSB 2020'!AS21*$BB$64</f>
        <v>24.889999999999997</v>
      </c>
      <c r="L140" s="719">
        <f>'Erwachsene-DOSB 2020'!AT21*$BB$64</f>
        <v>22.799999999999997</v>
      </c>
      <c r="M140" s="720">
        <f>'Erwachsene-DOSB 2020'!AU21*$BB$64</f>
        <v>29.45</v>
      </c>
      <c r="N140" s="718">
        <f>'Erwachsene-DOSB 2020'!AV21*$BB$64</f>
        <v>27.17</v>
      </c>
      <c r="O140" s="719">
        <f>'Erwachsene-DOSB 2020'!AW21*$BB$64</f>
        <v>25.08</v>
      </c>
      <c r="P140" s="720">
        <f>'Erwachsene-DOSB 2020'!AX21*$BB$64</f>
        <v>32.49</v>
      </c>
      <c r="Q140" s="718">
        <f>'Erwachsene-DOSB 2020'!AY21*$BB$64</f>
        <v>30.21</v>
      </c>
      <c r="R140" s="719">
        <f>'Erwachsene-DOSB 2020'!AZ21*$BB$64</f>
        <v>28.12</v>
      </c>
      <c r="S140" s="28"/>
      <c r="T140" s="30"/>
      <c r="U140" s="38"/>
      <c r="V140" s="67"/>
      <c r="W140" s="29"/>
      <c r="X140" s="38"/>
      <c r="Y140" s="182"/>
      <c r="Z140" s="188"/>
      <c r="AB140" s="902"/>
      <c r="AD140" s="845"/>
      <c r="AE140" s="796"/>
      <c r="AF140" s="792"/>
      <c r="AG140" s="794"/>
      <c r="AH140" s="717">
        <f>'Erwachsene-DOSB 2020'!AO54*$BB$64</f>
        <v>23.179999999999996</v>
      </c>
      <c r="AI140" s="718">
        <f>'Erwachsene-DOSB 2020'!AP54*$BB$64</f>
        <v>21.279999999999998</v>
      </c>
      <c r="AJ140" s="719">
        <f>'Erwachsene-DOSB 2020'!AQ54*$BB$64</f>
        <v>19.189999999999998</v>
      </c>
      <c r="AK140" s="720">
        <f>'Erwachsene-DOSB 2020'!AR54*$BB$64</f>
        <v>24.7</v>
      </c>
      <c r="AL140" s="718">
        <f>'Erwachsene-DOSB 2020'!AS54*$BB$64</f>
        <v>22.799999999999997</v>
      </c>
      <c r="AM140" s="719">
        <f>'Erwachsene-DOSB 2020'!AT54*$BB$64</f>
        <v>20.71</v>
      </c>
      <c r="AN140" s="720">
        <f>'Erwachsene-DOSB 2020'!AU54*$BB$64</f>
        <v>26.79</v>
      </c>
      <c r="AO140" s="718">
        <f>'Erwachsene-DOSB 2020'!AV54*$BB$64</f>
        <v>24.889999999999997</v>
      </c>
      <c r="AP140" s="719">
        <f>'Erwachsene-DOSB 2020'!AW54*$BB$64</f>
        <v>22.799999999999997</v>
      </c>
      <c r="AQ140" s="720">
        <f>'Erwachsene-DOSB 2020'!AX54*$BB$64</f>
        <v>29.45</v>
      </c>
      <c r="AR140" s="718">
        <f>'Erwachsene-DOSB 2020'!AY54*$BB$64</f>
        <v>27.549999999999997</v>
      </c>
      <c r="AS140" s="719">
        <f>'Erwachsene-DOSB 2020'!AZ54*$BB$64</f>
        <v>25.46</v>
      </c>
      <c r="AT140" s="28"/>
      <c r="AU140" s="30"/>
      <c r="AV140" s="38"/>
      <c r="AW140" s="67"/>
      <c r="AX140" s="29"/>
      <c r="AY140" s="38"/>
      <c r="AZ140" s="182"/>
      <c r="BA140" s="188"/>
      <c r="BB140" s="153"/>
      <c r="BC140" s="83"/>
    </row>
    <row r="141" spans="1:55" s="158" customFormat="1" ht="22.5" customHeight="1" x14ac:dyDescent="0.2">
      <c r="A141" s="902"/>
      <c r="C141" s="845"/>
      <c r="D141" s="796"/>
      <c r="E141" s="106" t="s">
        <v>17</v>
      </c>
      <c r="F141" s="27" t="s">
        <v>158</v>
      </c>
      <c r="G141" s="69">
        <f>'Erwachsene-DOSB 2020'!AO22*$BB$65</f>
        <v>115.89999999999999</v>
      </c>
      <c r="H141" s="228">
        <f>'Erwachsene-DOSB 2020'!AP22*$BB$65</f>
        <v>95</v>
      </c>
      <c r="I141" s="229">
        <f>'Erwachsene-DOSB 2020'!AQ22*$BB$65</f>
        <v>72.2</v>
      </c>
      <c r="J141" s="230">
        <f>'Erwachsene-DOSB 2020'!AR22*$BB$65</f>
        <v>120.64999999999999</v>
      </c>
      <c r="K141" s="228">
        <f>'Erwachsene-DOSB 2020'!AS22*$BB$65</f>
        <v>98.8</v>
      </c>
      <c r="L141" s="229">
        <f>'Erwachsene-DOSB 2020'!AT22*$BB$65</f>
        <v>76</v>
      </c>
      <c r="M141" s="230">
        <f>'Erwachsene-DOSB 2020'!AU22*$BB$65</f>
        <v>124.44999999999999</v>
      </c>
      <c r="N141" s="228">
        <f>'Erwachsene-DOSB 2020'!AV22*$BB$65</f>
        <v>101.64999999999999</v>
      </c>
      <c r="O141" s="229">
        <f>'Erwachsene-DOSB 2020'!AW22*$BB$65</f>
        <v>78.849999999999994</v>
      </c>
      <c r="P141" s="230">
        <f>'Erwachsene-DOSB 2020'!AX22*$BB$65</f>
        <v>126.35</v>
      </c>
      <c r="Q141" s="228">
        <f>'Erwachsene-DOSB 2020'!AY22*$BB$65</f>
        <v>103.55</v>
      </c>
      <c r="R141" s="229">
        <f>'Erwachsene-DOSB 2020'!AZ22*$BB$65</f>
        <v>80.75</v>
      </c>
      <c r="S141" s="28"/>
      <c r="T141" s="30"/>
      <c r="U141" s="38"/>
      <c r="V141" s="67"/>
      <c r="W141" s="29"/>
      <c r="X141" s="38"/>
      <c r="Y141" s="182"/>
      <c r="Z141" s="188"/>
      <c r="AB141" s="902"/>
      <c r="AD141" s="845"/>
      <c r="AE141" s="796"/>
      <c r="AF141" s="106" t="s">
        <v>17</v>
      </c>
      <c r="AG141" s="27" t="s">
        <v>158</v>
      </c>
      <c r="AH141" s="69">
        <f>'Erwachsene-DOSB 2020'!AO55*$BB$65</f>
        <v>109.25</v>
      </c>
      <c r="AI141" s="228">
        <f>'Erwachsene-DOSB 2020'!AP55*$BB$65</f>
        <v>86.45</v>
      </c>
      <c r="AJ141" s="229">
        <f>'Erwachsene-DOSB 2020'!AQ55*$BB$65</f>
        <v>63.65</v>
      </c>
      <c r="AK141" s="230">
        <f>'Erwachsene-DOSB 2020'!AR55*$BB$65</f>
        <v>112.1</v>
      </c>
      <c r="AL141" s="228">
        <f>'Erwachsene-DOSB 2020'!AS55*$BB$65</f>
        <v>91.199999999999989</v>
      </c>
      <c r="AM141" s="229">
        <f>'Erwachsene-DOSB 2020'!AT55*$BB$65</f>
        <v>68.399999999999991</v>
      </c>
      <c r="AN141" s="230">
        <f>'Erwachsene-DOSB 2020'!AU55*$BB$65</f>
        <v>113.05</v>
      </c>
      <c r="AO141" s="228">
        <f>'Erwachsene-DOSB 2020'!AV55*$BB$65</f>
        <v>93.1</v>
      </c>
      <c r="AP141" s="229">
        <f>'Erwachsene-DOSB 2020'!AW55*$BB$65</f>
        <v>72.2</v>
      </c>
      <c r="AQ141" s="230">
        <f>'Erwachsene-DOSB 2020'!AX55*$BB$65</f>
        <v>114</v>
      </c>
      <c r="AR141" s="228">
        <f>'Erwachsene-DOSB 2020'!AY55*$BB$65</f>
        <v>95</v>
      </c>
      <c r="AS141" s="229">
        <f>'Erwachsene-DOSB 2020'!AZ55*$BB$65</f>
        <v>76</v>
      </c>
      <c r="AT141" s="28"/>
      <c r="AU141" s="30"/>
      <c r="AV141" s="38"/>
      <c r="AW141" s="67"/>
      <c r="AX141" s="29"/>
      <c r="AY141" s="38"/>
      <c r="AZ141" s="182"/>
      <c r="BA141" s="188"/>
      <c r="BB141" s="153"/>
      <c r="BC141" s="83"/>
    </row>
    <row r="142" spans="1:55" s="158" customFormat="1" ht="22.5" customHeight="1" thickBot="1" x14ac:dyDescent="0.25">
      <c r="A142" s="902"/>
      <c r="C142" s="950"/>
      <c r="D142" s="951"/>
      <c r="E142" s="107" t="s">
        <v>21</v>
      </c>
      <c r="F142" s="211" t="s">
        <v>447</v>
      </c>
      <c r="G142" s="234">
        <f>'Erwachsene-DOSB 2020'!AO23*$BB$66</f>
        <v>58.5</v>
      </c>
      <c r="H142" s="231">
        <f>'Erwachsene-DOSB 2020'!AP23*$BB$66</f>
        <v>49.5</v>
      </c>
      <c r="I142" s="232">
        <f>'Erwachsene-DOSB 2020'!AQ23*$BB$66</f>
        <v>41.25</v>
      </c>
      <c r="J142" s="233">
        <f>'Erwachsene-DOSB 2020'!AR23*$BB$66</f>
        <v>60.75</v>
      </c>
      <c r="K142" s="231">
        <f>'Erwachsene-DOSB 2020'!AS23*$BB$66</f>
        <v>51.75</v>
      </c>
      <c r="L142" s="232">
        <f>'Erwachsene-DOSB 2020'!AT23*$BB$66</f>
        <v>42.75</v>
      </c>
      <c r="M142" s="233">
        <f>'Erwachsene-DOSB 2020'!AU23*$BB$66</f>
        <v>63</v>
      </c>
      <c r="N142" s="231">
        <f>'Erwachsene-DOSB 2020'!AV23*$BB$66</f>
        <v>54</v>
      </c>
      <c r="O142" s="232">
        <f>'Erwachsene-DOSB 2020'!AW23*$BB$66</f>
        <v>45</v>
      </c>
      <c r="P142" s="233">
        <f>'Erwachsene-DOSB 2020'!AX23*$BB$66</f>
        <v>66.75</v>
      </c>
      <c r="Q142" s="231">
        <f>'Erwachsene-DOSB 2020'!AY23*$BB$66</f>
        <v>57</v>
      </c>
      <c r="R142" s="232">
        <f>'Erwachsene-DOSB 2020'!AZ23*$BB$66</f>
        <v>47.25</v>
      </c>
      <c r="S142" s="37"/>
      <c r="T142" s="20"/>
      <c r="U142" s="21"/>
      <c r="V142" s="63"/>
      <c r="W142" s="19"/>
      <c r="X142" s="21"/>
      <c r="Y142" s="186"/>
      <c r="Z142" s="187"/>
      <c r="AB142" s="902"/>
      <c r="AD142" s="950"/>
      <c r="AE142" s="951"/>
      <c r="AF142" s="107" t="s">
        <v>21</v>
      </c>
      <c r="AG142" s="211" t="s">
        <v>447</v>
      </c>
      <c r="AH142" s="234">
        <f>'Erwachsene-DOSB 2020'!AO56*$BB$66</f>
        <v>56.25</v>
      </c>
      <c r="AI142" s="231">
        <f>'Erwachsene-DOSB 2020'!AP56*$BB$66</f>
        <v>44.25</v>
      </c>
      <c r="AJ142" s="232">
        <f>'Erwachsene-DOSB 2020'!AQ56*$BB$66</f>
        <v>32.25</v>
      </c>
      <c r="AK142" s="233">
        <f>'Erwachsene-DOSB 2020'!AR56*$BB$66</f>
        <v>58.5</v>
      </c>
      <c r="AL142" s="231">
        <f>'Erwachsene-DOSB 2020'!AS56*$BB$66</f>
        <v>47.25</v>
      </c>
      <c r="AM142" s="232">
        <f>'Erwachsene-DOSB 2020'!AT56*$BB$66</f>
        <v>34.5</v>
      </c>
      <c r="AN142" s="233">
        <f>'Erwachsene-DOSB 2020'!AU56*$BB$66</f>
        <v>61.5</v>
      </c>
      <c r="AO142" s="231">
        <f>'Erwachsene-DOSB 2020'!AV56*$BB$66</f>
        <v>49.5</v>
      </c>
      <c r="AP142" s="232">
        <f>'Erwachsene-DOSB 2020'!AW56*$BB$66</f>
        <v>36.75</v>
      </c>
      <c r="AQ142" s="233">
        <f>'Erwachsene-DOSB 2020'!AX56*$BB$66</f>
        <v>65.25</v>
      </c>
      <c r="AR142" s="231">
        <f>'Erwachsene-DOSB 2020'!AY56*$BB$66</f>
        <v>53.25</v>
      </c>
      <c r="AS142" s="232">
        <f>'Erwachsene-DOSB 2020'!AZ56*$BB$66</f>
        <v>40.5</v>
      </c>
      <c r="AT142" s="37"/>
      <c r="AU142" s="20"/>
      <c r="AV142" s="21"/>
      <c r="AW142" s="63"/>
      <c r="AX142" s="19"/>
      <c r="AY142" s="21"/>
      <c r="AZ142" s="186"/>
      <c r="BA142" s="187"/>
      <c r="BB142" s="153"/>
      <c r="BC142" s="83"/>
    </row>
    <row r="143" spans="1:55" s="158" customFormat="1" ht="22.5" customHeight="1" x14ac:dyDescent="0.2">
      <c r="A143" s="902"/>
      <c r="C143" s="844">
        <v>4</v>
      </c>
      <c r="D143" s="796" t="s">
        <v>67</v>
      </c>
      <c r="E143" s="943" t="s">
        <v>16</v>
      </c>
      <c r="F143" s="800" t="s">
        <v>159</v>
      </c>
      <c r="G143" s="995" t="s">
        <v>423</v>
      </c>
      <c r="H143" s="889"/>
      <c r="I143" s="889"/>
      <c r="J143" s="889"/>
      <c r="K143" s="889"/>
      <c r="L143" s="889"/>
      <c r="M143" s="889"/>
      <c r="N143" s="889"/>
      <c r="O143" s="889"/>
      <c r="P143" s="889"/>
      <c r="Q143" s="889"/>
      <c r="R143" s="890"/>
      <c r="S143" s="110"/>
      <c r="T143" s="198"/>
      <c r="U143" s="112"/>
      <c r="V143" s="201"/>
      <c r="W143" s="202"/>
      <c r="X143" s="203"/>
      <c r="Y143" s="180"/>
      <c r="Z143" s="181"/>
      <c r="AB143" s="902"/>
      <c r="AD143" s="844">
        <v>4</v>
      </c>
      <c r="AE143" s="796" t="s">
        <v>67</v>
      </c>
      <c r="AF143" s="943" t="s">
        <v>16</v>
      </c>
      <c r="AG143" s="800" t="s">
        <v>159</v>
      </c>
      <c r="AH143" s="995" t="s">
        <v>423</v>
      </c>
      <c r="AI143" s="889"/>
      <c r="AJ143" s="889"/>
      <c r="AK143" s="889"/>
      <c r="AL143" s="889"/>
      <c r="AM143" s="889"/>
      <c r="AN143" s="889"/>
      <c r="AO143" s="889"/>
      <c r="AP143" s="889"/>
      <c r="AQ143" s="889"/>
      <c r="AR143" s="889"/>
      <c r="AS143" s="890"/>
      <c r="AT143" s="212"/>
      <c r="AU143" s="213"/>
      <c r="AV143" s="214"/>
      <c r="AW143" s="212"/>
      <c r="AX143" s="213"/>
      <c r="AY143" s="214"/>
      <c r="AZ143" s="180"/>
      <c r="BA143" s="181"/>
      <c r="BB143" s="153"/>
      <c r="BC143" s="83"/>
    </row>
    <row r="144" spans="1:55" s="158" customFormat="1" ht="22.5" customHeight="1" x14ac:dyDescent="0.2">
      <c r="A144" s="902"/>
      <c r="C144" s="845"/>
      <c r="D144" s="796"/>
      <c r="E144" s="792"/>
      <c r="F144" s="794"/>
      <c r="G144" s="42">
        <v>10</v>
      </c>
      <c r="H144" s="43">
        <v>15</v>
      </c>
      <c r="I144" s="135">
        <v>20</v>
      </c>
      <c r="J144" s="42">
        <v>10</v>
      </c>
      <c r="K144" s="43">
        <v>15</v>
      </c>
      <c r="L144" s="135">
        <v>20</v>
      </c>
      <c r="M144" s="42">
        <v>10</v>
      </c>
      <c r="N144" s="43">
        <v>15</v>
      </c>
      <c r="O144" s="135">
        <v>20</v>
      </c>
      <c r="P144" s="42">
        <v>10</v>
      </c>
      <c r="Q144" s="43">
        <v>15</v>
      </c>
      <c r="R144" s="135">
        <v>20</v>
      </c>
      <c r="S144" s="28"/>
      <c r="T144" s="30"/>
      <c r="U144" s="38"/>
      <c r="V144" s="71"/>
      <c r="W144" s="41"/>
      <c r="X144" s="39"/>
      <c r="Y144" s="182"/>
      <c r="Z144" s="188"/>
      <c r="AB144" s="902"/>
      <c r="AD144" s="845"/>
      <c r="AE144" s="796"/>
      <c r="AF144" s="792"/>
      <c r="AG144" s="794"/>
      <c r="AH144" s="42">
        <v>10</v>
      </c>
      <c r="AI144" s="43">
        <v>15</v>
      </c>
      <c r="AJ144" s="135">
        <v>20</v>
      </c>
      <c r="AK144" s="42">
        <v>10</v>
      </c>
      <c r="AL144" s="43">
        <v>15</v>
      </c>
      <c r="AM144" s="135">
        <v>20</v>
      </c>
      <c r="AN144" s="42">
        <v>10</v>
      </c>
      <c r="AO144" s="43">
        <v>15</v>
      </c>
      <c r="AP144" s="135">
        <v>20</v>
      </c>
      <c r="AQ144" s="42">
        <v>10</v>
      </c>
      <c r="AR144" s="43">
        <v>15</v>
      </c>
      <c r="AS144" s="135">
        <v>20</v>
      </c>
      <c r="AT144" s="42"/>
      <c r="AU144" s="43"/>
      <c r="AV144" s="135"/>
      <c r="AW144" s="42"/>
      <c r="AX144" s="43"/>
      <c r="AY144" s="135"/>
      <c r="AZ144" s="182"/>
      <c r="BA144" s="188"/>
      <c r="BB144" s="153"/>
      <c r="BC144" s="83"/>
    </row>
    <row r="145" spans="1:55" s="158" customFormat="1" ht="22.5" customHeight="1" thickBot="1" x14ac:dyDescent="0.25">
      <c r="A145" s="902"/>
      <c r="C145" s="845"/>
      <c r="D145" s="796"/>
      <c r="E145" s="106" t="s">
        <v>17</v>
      </c>
      <c r="F145" s="2" t="s">
        <v>614</v>
      </c>
      <c r="G145" s="11" t="s">
        <v>433</v>
      </c>
      <c r="H145" s="3" t="s">
        <v>434</v>
      </c>
      <c r="I145" s="4" t="s">
        <v>435</v>
      </c>
      <c r="J145" s="11" t="s">
        <v>433</v>
      </c>
      <c r="K145" s="3" t="s">
        <v>434</v>
      </c>
      <c r="L145" s="4" t="s">
        <v>435</v>
      </c>
      <c r="M145" s="11" t="s">
        <v>433</v>
      </c>
      <c r="N145" s="3" t="s">
        <v>434</v>
      </c>
      <c r="O145" s="4" t="s">
        <v>435</v>
      </c>
      <c r="P145" s="11" t="s">
        <v>433</v>
      </c>
      <c r="Q145" s="3" t="s">
        <v>434</v>
      </c>
      <c r="R145" s="4" t="s">
        <v>435</v>
      </c>
      <c r="S145" s="67"/>
      <c r="T145" s="30"/>
      <c r="U145" s="38"/>
      <c r="V145" s="71"/>
      <c r="W145" s="34"/>
      <c r="X145" s="39"/>
      <c r="Y145" s="186"/>
      <c r="Z145" s="187"/>
      <c r="AB145" s="902"/>
      <c r="AD145" s="845"/>
      <c r="AE145" s="796"/>
      <c r="AF145" s="106" t="s">
        <v>17</v>
      </c>
      <c r="AG145" s="2" t="s">
        <v>614</v>
      </c>
      <c r="AH145" s="11" t="s">
        <v>433</v>
      </c>
      <c r="AI145" s="3" t="s">
        <v>434</v>
      </c>
      <c r="AJ145" s="4" t="s">
        <v>435</v>
      </c>
      <c r="AK145" s="11" t="s">
        <v>433</v>
      </c>
      <c r="AL145" s="3" t="s">
        <v>434</v>
      </c>
      <c r="AM145" s="4" t="s">
        <v>435</v>
      </c>
      <c r="AN145" s="11" t="s">
        <v>433</v>
      </c>
      <c r="AO145" s="3" t="s">
        <v>434</v>
      </c>
      <c r="AP145" s="4" t="s">
        <v>435</v>
      </c>
      <c r="AQ145" s="11" t="s">
        <v>433</v>
      </c>
      <c r="AR145" s="3" t="s">
        <v>434</v>
      </c>
      <c r="AS145" s="4" t="s">
        <v>435</v>
      </c>
      <c r="AT145" s="67"/>
      <c r="AU145" s="30"/>
      <c r="AV145" s="38"/>
      <c r="AW145" s="71"/>
      <c r="AX145" s="34"/>
      <c r="AY145" s="39"/>
      <c r="AZ145" s="186"/>
      <c r="BA145" s="187"/>
      <c r="BB145" s="153"/>
      <c r="BC145" s="83"/>
    </row>
    <row r="146" spans="1:55" ht="18.75" thickBot="1" x14ac:dyDescent="0.3">
      <c r="A146" s="853" t="s">
        <v>495</v>
      </c>
      <c r="B146"/>
      <c r="C146" s="905" t="s">
        <v>51</v>
      </c>
      <c r="D146" s="906"/>
      <c r="E146" s="907"/>
      <c r="F146" s="907"/>
      <c r="G146" s="907" t="s">
        <v>616</v>
      </c>
      <c r="H146" s="907"/>
      <c r="I146" s="907"/>
      <c r="J146" s="907"/>
      <c r="K146" s="907"/>
      <c r="L146" s="907"/>
      <c r="M146" s="907"/>
      <c r="N146" s="907"/>
      <c r="O146" s="907"/>
      <c r="P146" s="907"/>
      <c r="Q146" s="907"/>
      <c r="R146" s="908" t="s">
        <v>52</v>
      </c>
      <c r="S146" s="908"/>
      <c r="T146" s="908"/>
      <c r="U146" s="908"/>
      <c r="V146" s="908"/>
      <c r="W146" s="908"/>
      <c r="X146" s="908"/>
      <c r="Y146" s="802" t="s">
        <v>53</v>
      </c>
      <c r="Z146" s="803"/>
      <c r="AB146" s="853" t="s">
        <v>495</v>
      </c>
      <c r="AC146"/>
      <c r="AD146" s="905" t="s">
        <v>51</v>
      </c>
      <c r="AE146" s="906"/>
      <c r="AF146" s="907"/>
      <c r="AG146" s="907"/>
      <c r="AH146" s="907" t="s">
        <v>616</v>
      </c>
      <c r="AI146" s="907"/>
      <c r="AJ146" s="907"/>
      <c r="AK146" s="907"/>
      <c r="AL146" s="907"/>
      <c r="AM146" s="907"/>
      <c r="AN146" s="907"/>
      <c r="AO146" s="907"/>
      <c r="AP146" s="907"/>
      <c r="AQ146" s="907"/>
      <c r="AR146" s="907"/>
      <c r="AS146" s="908" t="s">
        <v>52</v>
      </c>
      <c r="AT146" s="908"/>
      <c r="AU146" s="908"/>
      <c r="AV146" s="908"/>
      <c r="AW146" s="908"/>
      <c r="AX146" s="908"/>
      <c r="AY146" s="908"/>
      <c r="AZ146" s="802" t="s">
        <v>53</v>
      </c>
      <c r="BA146" s="803"/>
    </row>
    <row r="147" spans="1:55" ht="13.5" thickBot="1" x14ac:dyDescent="0.25">
      <c r="A147" s="853"/>
      <c r="B147"/>
      <c r="C147" s="914" t="s">
        <v>585</v>
      </c>
      <c r="D147" s="915"/>
      <c r="E147" s="915"/>
      <c r="F147" s="915"/>
      <c r="G147" s="915"/>
      <c r="H147" s="915"/>
      <c r="I147" s="916"/>
      <c r="J147" s="917" t="s">
        <v>68</v>
      </c>
      <c r="K147" s="918"/>
      <c r="L147" s="918"/>
      <c r="M147" s="918"/>
      <c r="N147" s="918"/>
      <c r="O147" s="918"/>
      <c r="P147" s="918"/>
      <c r="Q147" s="919"/>
      <c r="R147" s="920" t="s">
        <v>69</v>
      </c>
      <c r="S147" s="921"/>
      <c r="T147" s="921"/>
      <c r="U147" s="921"/>
      <c r="V147" s="921"/>
      <c r="W147" s="921"/>
      <c r="X147" s="922"/>
      <c r="Y147" s="75" t="s">
        <v>70</v>
      </c>
      <c r="Z147" s="76"/>
      <c r="AB147" s="853"/>
      <c r="AC147"/>
      <c r="AD147" s="914" t="s">
        <v>585</v>
      </c>
      <c r="AE147" s="915"/>
      <c r="AF147" s="915"/>
      <c r="AG147" s="915"/>
      <c r="AH147" s="915"/>
      <c r="AI147" s="915"/>
      <c r="AJ147" s="916"/>
      <c r="AK147" s="917" t="s">
        <v>68</v>
      </c>
      <c r="AL147" s="918"/>
      <c r="AM147" s="918"/>
      <c r="AN147" s="918"/>
      <c r="AO147" s="918"/>
      <c r="AP147" s="918"/>
      <c r="AQ147" s="918"/>
      <c r="AR147" s="919"/>
      <c r="AS147" s="920" t="s">
        <v>69</v>
      </c>
      <c r="AT147" s="921"/>
      <c r="AU147" s="921"/>
      <c r="AV147" s="921"/>
      <c r="AW147" s="921"/>
      <c r="AX147" s="921"/>
      <c r="AY147" s="922"/>
      <c r="AZ147" s="75" t="s">
        <v>70</v>
      </c>
      <c r="BA147" s="76"/>
    </row>
    <row r="148" spans="1:55" ht="14.25" customHeight="1" thickBot="1" x14ac:dyDescent="0.3">
      <c r="A148" s="853"/>
      <c r="B148" s="44"/>
      <c r="C148" s="909" t="s">
        <v>71</v>
      </c>
      <c r="D148" s="910"/>
      <c r="E148" s="910"/>
      <c r="F148" s="910"/>
      <c r="G148" s="910"/>
      <c r="H148" s="910"/>
      <c r="I148" s="77"/>
      <c r="J148" s="911"/>
      <c r="K148" s="912"/>
      <c r="L148" s="912"/>
      <c r="M148" s="912"/>
      <c r="N148" s="912"/>
      <c r="O148" s="912"/>
      <c r="P148" s="912"/>
      <c r="Q148" s="913"/>
      <c r="R148" s="898" t="s">
        <v>72</v>
      </c>
      <c r="S148" s="899"/>
      <c r="T148" s="810"/>
      <c r="U148" s="810"/>
      <c r="V148" s="810"/>
      <c r="W148" s="810"/>
      <c r="X148" s="811"/>
      <c r="Y148" s="75" t="s">
        <v>73</v>
      </c>
      <c r="Z148" s="78" t="s">
        <v>54</v>
      </c>
      <c r="AB148" s="853"/>
      <c r="AC148" s="44"/>
      <c r="AD148" s="909" t="s">
        <v>71</v>
      </c>
      <c r="AE148" s="910"/>
      <c r="AF148" s="910"/>
      <c r="AG148" s="910"/>
      <c r="AH148" s="910"/>
      <c r="AI148" s="910"/>
      <c r="AJ148" s="77"/>
      <c r="AK148" s="911"/>
      <c r="AL148" s="912"/>
      <c r="AM148" s="912"/>
      <c r="AN148" s="912"/>
      <c r="AO148" s="912"/>
      <c r="AP148" s="912"/>
      <c r="AQ148" s="912"/>
      <c r="AR148" s="913"/>
      <c r="AS148" s="898" t="s">
        <v>72</v>
      </c>
      <c r="AT148" s="899"/>
      <c r="AU148" s="810"/>
      <c r="AV148" s="810"/>
      <c r="AW148" s="810"/>
      <c r="AX148" s="810"/>
      <c r="AY148" s="811"/>
      <c r="AZ148" s="75" t="s">
        <v>73</v>
      </c>
      <c r="BA148" s="78" t="s">
        <v>54</v>
      </c>
    </row>
    <row r="149" spans="1:55" ht="13.5" thickBot="1" x14ac:dyDescent="0.25">
      <c r="A149" s="853"/>
      <c r="B149"/>
      <c r="C149" s="812" t="s">
        <v>74</v>
      </c>
      <c r="D149" s="813"/>
      <c r="E149" s="813"/>
      <c r="F149" s="813"/>
      <c r="G149" s="813"/>
      <c r="H149" s="813"/>
      <c r="I149" s="77"/>
      <c r="J149" s="807"/>
      <c r="K149" s="808"/>
      <c r="L149" s="808"/>
      <c r="M149" s="808"/>
      <c r="N149" s="808"/>
      <c r="O149" s="808"/>
      <c r="P149" s="808"/>
      <c r="Q149" s="809"/>
      <c r="R149" s="898" t="s">
        <v>75</v>
      </c>
      <c r="S149" s="899"/>
      <c r="T149" s="810"/>
      <c r="U149" s="810"/>
      <c r="V149" s="810"/>
      <c r="W149" s="810"/>
      <c r="X149" s="811"/>
      <c r="Y149" s="75" t="s">
        <v>76</v>
      </c>
      <c r="Z149" s="79"/>
      <c r="AB149" s="853"/>
      <c r="AC149"/>
      <c r="AD149" s="812" t="s">
        <v>74</v>
      </c>
      <c r="AE149" s="813"/>
      <c r="AF149" s="813"/>
      <c r="AG149" s="813"/>
      <c r="AH149" s="813"/>
      <c r="AI149" s="813"/>
      <c r="AJ149" s="77"/>
      <c r="AK149" s="807"/>
      <c r="AL149" s="808"/>
      <c r="AM149" s="808"/>
      <c r="AN149" s="808"/>
      <c r="AO149" s="808"/>
      <c r="AP149" s="808"/>
      <c r="AQ149" s="808"/>
      <c r="AR149" s="809"/>
      <c r="AS149" s="898" t="s">
        <v>75</v>
      </c>
      <c r="AT149" s="899"/>
      <c r="AU149" s="810"/>
      <c r="AV149" s="810"/>
      <c r="AW149" s="810"/>
      <c r="AX149" s="810"/>
      <c r="AY149" s="811"/>
      <c r="AZ149" s="75" t="s">
        <v>76</v>
      </c>
      <c r="BA149" s="79"/>
    </row>
    <row r="150" spans="1:55" ht="13.5" thickBot="1" x14ac:dyDescent="0.25">
      <c r="A150" s="853"/>
      <c r="B150"/>
      <c r="C150" s="812" t="s">
        <v>518</v>
      </c>
      <c r="D150" s="813"/>
      <c r="E150" s="813"/>
      <c r="F150" s="813"/>
      <c r="G150" s="813"/>
      <c r="H150" s="813"/>
      <c r="I150" s="77"/>
      <c r="J150" s="814"/>
      <c r="K150" s="815"/>
      <c r="L150" s="815"/>
      <c r="M150" s="815"/>
      <c r="N150" s="815"/>
      <c r="O150" s="815"/>
      <c r="P150" s="815"/>
      <c r="Q150" s="816"/>
      <c r="R150" s="898" t="s">
        <v>77</v>
      </c>
      <c r="S150" s="899"/>
      <c r="T150" s="810"/>
      <c r="U150" s="810"/>
      <c r="V150" s="810"/>
      <c r="W150" s="810"/>
      <c r="X150" s="811"/>
      <c r="Y150" s="75" t="s">
        <v>78</v>
      </c>
      <c r="Z150" s="79"/>
      <c r="AB150" s="853"/>
      <c r="AC150"/>
      <c r="AD150" s="812" t="s">
        <v>518</v>
      </c>
      <c r="AE150" s="813"/>
      <c r="AF150" s="813"/>
      <c r="AG150" s="813"/>
      <c r="AH150" s="813"/>
      <c r="AI150" s="813"/>
      <c r="AJ150" s="77"/>
      <c r="AK150" s="814"/>
      <c r="AL150" s="815"/>
      <c r="AM150" s="815"/>
      <c r="AN150" s="815"/>
      <c r="AO150" s="815"/>
      <c r="AP150" s="815"/>
      <c r="AQ150" s="815"/>
      <c r="AR150" s="816"/>
      <c r="AS150" s="898" t="s">
        <v>77</v>
      </c>
      <c r="AT150" s="899"/>
      <c r="AU150" s="810"/>
      <c r="AV150" s="810"/>
      <c r="AW150" s="810"/>
      <c r="AX150" s="810"/>
      <c r="AY150" s="811"/>
      <c r="AZ150" s="75" t="s">
        <v>78</v>
      </c>
      <c r="BA150" s="79"/>
    </row>
    <row r="151" spans="1:55" ht="13.5" thickBot="1" x14ac:dyDescent="0.25">
      <c r="A151" s="853"/>
      <c r="B151"/>
      <c r="C151" s="812" t="s">
        <v>586</v>
      </c>
      <c r="D151" s="813"/>
      <c r="E151" s="813"/>
      <c r="F151" s="813"/>
      <c r="G151" s="813"/>
      <c r="H151" s="813"/>
      <c r="I151" s="77"/>
      <c r="J151" s="80"/>
      <c r="K151" s="80"/>
      <c r="L151" s="80"/>
      <c r="M151" s="80"/>
      <c r="N151" s="80"/>
      <c r="O151" s="80"/>
      <c r="P151" s="80"/>
      <c r="Q151" s="80"/>
      <c r="R151" s="872" t="s">
        <v>79</v>
      </c>
      <c r="S151" s="873"/>
      <c r="T151" s="874"/>
      <c r="U151" s="874"/>
      <c r="V151" s="874"/>
      <c r="W151" s="874"/>
      <c r="X151" s="875"/>
      <c r="Y151" s="81"/>
      <c r="Z151" s="82"/>
      <c r="AB151" s="853"/>
      <c r="AC151"/>
      <c r="AD151" s="812" t="s">
        <v>586</v>
      </c>
      <c r="AE151" s="813"/>
      <c r="AF151" s="813"/>
      <c r="AG151" s="813"/>
      <c r="AH151" s="813"/>
      <c r="AI151" s="813"/>
      <c r="AJ151" s="77"/>
      <c r="AK151" s="80"/>
      <c r="AL151" s="80"/>
      <c r="AM151" s="80"/>
      <c r="AN151" s="80"/>
      <c r="AO151" s="80"/>
      <c r="AP151" s="80"/>
      <c r="AQ151" s="80"/>
      <c r="AR151" s="80"/>
      <c r="AS151" s="872" t="s">
        <v>79</v>
      </c>
      <c r="AT151" s="873"/>
      <c r="AU151" s="874"/>
      <c r="AV151" s="874"/>
      <c r="AW151" s="874"/>
      <c r="AX151" s="874"/>
      <c r="AY151" s="875"/>
      <c r="AZ151" s="81"/>
      <c r="BA151" s="82"/>
    </row>
    <row r="152" spans="1:55" ht="15" x14ac:dyDescent="0.2">
      <c r="A152" s="904">
        <f>A114+1</f>
        <v>93</v>
      </c>
      <c r="B152"/>
      <c r="C152" s="841" t="s">
        <v>587</v>
      </c>
      <c r="D152" s="813"/>
      <c r="E152" s="813"/>
      <c r="F152" s="813"/>
      <c r="G152" s="813"/>
      <c r="H152" s="813"/>
      <c r="I152" s="77"/>
      <c r="U152" s="45"/>
      <c r="W152" s="781" t="s">
        <v>673</v>
      </c>
      <c r="X152" s="781"/>
      <c r="Y152" s="781"/>
      <c r="Z152" s="781"/>
      <c r="AB152" s="904">
        <f>AB114+1</f>
        <v>96</v>
      </c>
      <c r="AC152"/>
      <c r="AD152" s="841" t="s">
        <v>587</v>
      </c>
      <c r="AE152" s="813"/>
      <c r="AF152" s="813"/>
      <c r="AG152" s="813"/>
      <c r="AH152" s="813"/>
      <c r="AI152" s="813"/>
      <c r="AJ152" s="77"/>
      <c r="AV152" s="45"/>
      <c r="AX152" s="781" t="s">
        <v>674</v>
      </c>
      <c r="AY152" s="781"/>
      <c r="AZ152" s="781"/>
      <c r="BA152" s="781"/>
    </row>
    <row r="153" spans="1:55" ht="13.5" thickBot="1" x14ac:dyDescent="0.25">
      <c r="A153" s="904"/>
      <c r="B153"/>
      <c r="C153" s="804" t="s">
        <v>80</v>
      </c>
      <c r="D153" s="805"/>
      <c r="E153" s="805"/>
      <c r="F153" s="805"/>
      <c r="G153" s="805"/>
      <c r="H153" s="805"/>
      <c r="I153" s="806"/>
      <c r="W153" s="781"/>
      <c r="X153" s="781"/>
      <c r="Y153" s="781"/>
      <c r="Z153" s="781"/>
      <c r="AB153" s="904"/>
      <c r="AC153"/>
      <c r="AD153" s="804" t="s">
        <v>80</v>
      </c>
      <c r="AE153" s="805"/>
      <c r="AF153" s="805"/>
      <c r="AG153" s="805"/>
      <c r="AH153" s="805"/>
      <c r="AI153" s="805"/>
      <c r="AJ153" s="806"/>
      <c r="AX153" s="781"/>
      <c r="AY153" s="781"/>
      <c r="AZ153" s="781"/>
      <c r="BA153" s="781"/>
    </row>
  </sheetData>
  <mergeCells count="668">
    <mergeCell ref="AB114:AB115"/>
    <mergeCell ref="AB125:AB145"/>
    <mergeCell ref="AG90:AG91"/>
    <mergeCell ref="AF97:AF98"/>
    <mergeCell ref="AG97:AG98"/>
    <mergeCell ref="AH97:AJ97"/>
    <mergeCell ref="AF90:AF91"/>
    <mergeCell ref="AE101:AE104"/>
    <mergeCell ref="AF101:AF102"/>
    <mergeCell ref="AG101:AG102"/>
    <mergeCell ref="AH90:AJ90"/>
    <mergeCell ref="A125:A145"/>
    <mergeCell ref="A146:A151"/>
    <mergeCell ref="A152:A153"/>
    <mergeCell ref="A118:A124"/>
    <mergeCell ref="A8:A31"/>
    <mergeCell ref="A32:A37"/>
    <mergeCell ref="A38:A39"/>
    <mergeCell ref="A49:A69"/>
    <mergeCell ref="A70:A75"/>
    <mergeCell ref="A76:A77"/>
    <mergeCell ref="A87:A107"/>
    <mergeCell ref="A108:A113"/>
    <mergeCell ref="A114:A115"/>
    <mergeCell ref="A80:A86"/>
    <mergeCell ref="AN1:AZ1"/>
    <mergeCell ref="C2:L2"/>
    <mergeCell ref="M2:X2"/>
    <mergeCell ref="Y2:Z2"/>
    <mergeCell ref="AD2:AM2"/>
    <mergeCell ref="AN2:AY2"/>
    <mergeCell ref="AZ2:BA2"/>
    <mergeCell ref="A42:A48"/>
    <mergeCell ref="A1:A7"/>
    <mergeCell ref="C1:L1"/>
    <mergeCell ref="M1:Y1"/>
    <mergeCell ref="AB1:AB7"/>
    <mergeCell ref="AD1:AM1"/>
    <mergeCell ref="C3:L3"/>
    <mergeCell ref="M3:X3"/>
    <mergeCell ref="Y3:Z3"/>
    <mergeCell ref="AD3:AM3"/>
    <mergeCell ref="AB38:AB39"/>
    <mergeCell ref="AD42:AM42"/>
    <mergeCell ref="C5:F5"/>
    <mergeCell ref="G5:K5"/>
    <mergeCell ref="L5:Z5"/>
    <mergeCell ref="AD5:AG5"/>
    <mergeCell ref="AH5:AL5"/>
    <mergeCell ref="AM5:BA5"/>
    <mergeCell ref="AN3:AY3"/>
    <mergeCell ref="AZ3:BA3"/>
    <mergeCell ref="C4:F4"/>
    <mergeCell ref="G4:X4"/>
    <mergeCell ref="AD4:AG4"/>
    <mergeCell ref="AH4:AY4"/>
    <mergeCell ref="AM6:AR6"/>
    <mergeCell ref="AS6:AW6"/>
    <mergeCell ref="AX6:BA7"/>
    <mergeCell ref="C7:F7"/>
    <mergeCell ref="L7:Q7"/>
    <mergeCell ref="R7:V7"/>
    <mergeCell ref="AD7:AG7"/>
    <mergeCell ref="AM7:AR7"/>
    <mergeCell ref="AS7:AW7"/>
    <mergeCell ref="C6:F6"/>
    <mergeCell ref="L6:Q6"/>
    <mergeCell ref="R6:V6"/>
    <mergeCell ref="W6:Z7"/>
    <mergeCell ref="AD6:AG6"/>
    <mergeCell ref="G6:K6"/>
    <mergeCell ref="AH6:AL6"/>
    <mergeCell ref="AT8:AV8"/>
    <mergeCell ref="AW8:AY8"/>
    <mergeCell ref="Y9:Z9"/>
    <mergeCell ref="AZ9:BA9"/>
    <mergeCell ref="S8:U8"/>
    <mergeCell ref="V8:X8"/>
    <mergeCell ref="AD8:AF9"/>
    <mergeCell ref="AG8:AG9"/>
    <mergeCell ref="AH8:AJ8"/>
    <mergeCell ref="AK8:AM8"/>
    <mergeCell ref="AB8:AB31"/>
    <mergeCell ref="AF12:AF13"/>
    <mergeCell ref="AG12:AG13"/>
    <mergeCell ref="AH12:AP12"/>
    <mergeCell ref="AQ12:AY12"/>
    <mergeCell ref="AG20:AG21"/>
    <mergeCell ref="AF22:AF23"/>
    <mergeCell ref="AG22:AG23"/>
    <mergeCell ref="AW22:AY22"/>
    <mergeCell ref="AQ22:AV22"/>
    <mergeCell ref="AD20:AD24"/>
    <mergeCell ref="AE20:AE24"/>
    <mergeCell ref="AF20:AF21"/>
    <mergeCell ref="AF25:AF26"/>
    <mergeCell ref="C10:C19"/>
    <mergeCell ref="D10:D19"/>
    <mergeCell ref="AD10:AD19"/>
    <mergeCell ref="AE10:AE19"/>
    <mergeCell ref="E12:E13"/>
    <mergeCell ref="F12:F13"/>
    <mergeCell ref="G12:O12"/>
    <mergeCell ref="P12:X12"/>
    <mergeCell ref="AN8:AP8"/>
    <mergeCell ref="C8:E9"/>
    <mergeCell ref="F8:F9"/>
    <mergeCell ref="G8:I8"/>
    <mergeCell ref="J8:L8"/>
    <mergeCell ref="M8:O8"/>
    <mergeCell ref="P8:R8"/>
    <mergeCell ref="E14:E15"/>
    <mergeCell ref="F14:F15"/>
    <mergeCell ref="J14:L14"/>
    <mergeCell ref="M14:X14"/>
    <mergeCell ref="AF14:AF15"/>
    <mergeCell ref="AG14:AG15"/>
    <mergeCell ref="AK14:AM14"/>
    <mergeCell ref="AN14:AY14"/>
    <mergeCell ref="AQ8:AS8"/>
    <mergeCell ref="C20:C24"/>
    <mergeCell ref="D20:D24"/>
    <mergeCell ref="E20:E21"/>
    <mergeCell ref="F20:F21"/>
    <mergeCell ref="E22:E23"/>
    <mergeCell ref="F22:F23"/>
    <mergeCell ref="P22:X22"/>
    <mergeCell ref="G20:O20"/>
    <mergeCell ref="C25:C28"/>
    <mergeCell ref="D25:D28"/>
    <mergeCell ref="E25:E26"/>
    <mergeCell ref="F25:F26"/>
    <mergeCell ref="G25:L25"/>
    <mergeCell ref="M25:R25"/>
    <mergeCell ref="AG25:AG26"/>
    <mergeCell ref="AH25:AM25"/>
    <mergeCell ref="AN25:AS25"/>
    <mergeCell ref="AQ29:AY29"/>
    <mergeCell ref="S25:X25"/>
    <mergeCell ref="AD25:AD28"/>
    <mergeCell ref="AE25:AE28"/>
    <mergeCell ref="AT25:AY25"/>
    <mergeCell ref="AD29:AD31"/>
    <mergeCell ref="AE29:AE31"/>
    <mergeCell ref="P29:X29"/>
    <mergeCell ref="F29:F30"/>
    <mergeCell ref="G29:O29"/>
    <mergeCell ref="AZ32:BA32"/>
    <mergeCell ref="C33:I33"/>
    <mergeCell ref="J33:Q33"/>
    <mergeCell ref="R33:X33"/>
    <mergeCell ref="AD33:AJ33"/>
    <mergeCell ref="AK33:AR33"/>
    <mergeCell ref="AS33:AY33"/>
    <mergeCell ref="C32:F32"/>
    <mergeCell ref="G32:Q32"/>
    <mergeCell ref="R32:X32"/>
    <mergeCell ref="Y32:Z32"/>
    <mergeCell ref="AD32:AG32"/>
    <mergeCell ref="AH32:AR32"/>
    <mergeCell ref="AF29:AF30"/>
    <mergeCell ref="AG29:AG30"/>
    <mergeCell ref="AH29:AP29"/>
    <mergeCell ref="C29:C31"/>
    <mergeCell ref="D29:D31"/>
    <mergeCell ref="E29:E30"/>
    <mergeCell ref="AS34:AT34"/>
    <mergeCell ref="AU34:AY34"/>
    <mergeCell ref="AS35:AT35"/>
    <mergeCell ref="AU35:AY35"/>
    <mergeCell ref="C34:H34"/>
    <mergeCell ref="J34:Q34"/>
    <mergeCell ref="R34:S34"/>
    <mergeCell ref="T34:X34"/>
    <mergeCell ref="AD34:AI34"/>
    <mergeCell ref="AK34:AR34"/>
    <mergeCell ref="AB32:AB37"/>
    <mergeCell ref="C35:H35"/>
    <mergeCell ref="J35:Q35"/>
    <mergeCell ref="R35:S35"/>
    <mergeCell ref="AS32:AY32"/>
    <mergeCell ref="AS36:AT36"/>
    <mergeCell ref="AU36:AY36"/>
    <mergeCell ref="AS37:AT37"/>
    <mergeCell ref="AU37:AY37"/>
    <mergeCell ref="R36:S36"/>
    <mergeCell ref="T36:X36"/>
    <mergeCell ref="AD36:AI36"/>
    <mergeCell ref="AK36:AR36"/>
    <mergeCell ref="T35:X35"/>
    <mergeCell ref="AD35:AI35"/>
    <mergeCell ref="AK35:AR35"/>
    <mergeCell ref="C36:H36"/>
    <mergeCell ref="J36:Q36"/>
    <mergeCell ref="C38:H38"/>
    <mergeCell ref="AD38:AI38"/>
    <mergeCell ref="C39:I39"/>
    <mergeCell ref="AD39:AJ39"/>
    <mergeCell ref="C37:H37"/>
    <mergeCell ref="R37:S37"/>
    <mergeCell ref="T37:X37"/>
    <mergeCell ref="AD37:AI37"/>
    <mergeCell ref="AD44:AM44"/>
    <mergeCell ref="AN42:AZ42"/>
    <mergeCell ref="C43:L43"/>
    <mergeCell ref="M43:X43"/>
    <mergeCell ref="Y43:Z43"/>
    <mergeCell ref="AD43:AM43"/>
    <mergeCell ref="AN43:AY43"/>
    <mergeCell ref="AZ43:BA43"/>
    <mergeCell ref="AN44:AY44"/>
    <mergeCell ref="AZ44:BA44"/>
    <mergeCell ref="C42:L42"/>
    <mergeCell ref="M42:Y42"/>
    <mergeCell ref="AB42:AB48"/>
    <mergeCell ref="C46:F46"/>
    <mergeCell ref="G46:K46"/>
    <mergeCell ref="L46:Z46"/>
    <mergeCell ref="M44:X44"/>
    <mergeCell ref="Y44:Z44"/>
    <mergeCell ref="C44:L44"/>
    <mergeCell ref="AM46:BA46"/>
    <mergeCell ref="L47:Q47"/>
    <mergeCell ref="R47:V47"/>
    <mergeCell ref="W47:Z48"/>
    <mergeCell ref="AD47:AG47"/>
    <mergeCell ref="C47:F47"/>
    <mergeCell ref="AM47:AR47"/>
    <mergeCell ref="AS47:AW47"/>
    <mergeCell ref="AX47:BA48"/>
    <mergeCell ref="C45:F45"/>
    <mergeCell ref="G45:X45"/>
    <mergeCell ref="AD45:AG45"/>
    <mergeCell ref="AH45:AY45"/>
    <mergeCell ref="R48:V48"/>
    <mergeCell ref="AD48:AG48"/>
    <mergeCell ref="AM48:AR48"/>
    <mergeCell ref="AD46:AG46"/>
    <mergeCell ref="AH46:AL46"/>
    <mergeCell ref="G47:K47"/>
    <mergeCell ref="C49:E50"/>
    <mergeCell ref="F49:F50"/>
    <mergeCell ref="G49:I49"/>
    <mergeCell ref="J49:L49"/>
    <mergeCell ref="M49:O49"/>
    <mergeCell ref="C48:F48"/>
    <mergeCell ref="L48:Q48"/>
    <mergeCell ref="P49:R49"/>
    <mergeCell ref="AS48:AW48"/>
    <mergeCell ref="AB49:AB69"/>
    <mergeCell ref="AH59:AY59"/>
    <mergeCell ref="AN49:AP49"/>
    <mergeCell ref="AQ49:AS49"/>
    <mergeCell ref="AT49:AV49"/>
    <mergeCell ref="AW49:AY49"/>
    <mergeCell ref="Y50:Z50"/>
    <mergeCell ref="C59:C62"/>
    <mergeCell ref="D59:D62"/>
    <mergeCell ref="AD59:AD62"/>
    <mergeCell ref="AE59:AE62"/>
    <mergeCell ref="E59:E60"/>
    <mergeCell ref="F59:F60"/>
    <mergeCell ref="G59:X59"/>
    <mergeCell ref="C51:C58"/>
    <mergeCell ref="AZ50:BA50"/>
    <mergeCell ref="S49:U49"/>
    <mergeCell ref="V49:X49"/>
    <mergeCell ref="AD49:AF50"/>
    <mergeCell ref="AG49:AG50"/>
    <mergeCell ref="AH49:AJ49"/>
    <mergeCell ref="AK49:AM49"/>
    <mergeCell ref="AF52:AF53"/>
    <mergeCell ref="AG52:AG53"/>
    <mergeCell ref="AH52:AY52"/>
    <mergeCell ref="D51:D58"/>
    <mergeCell ref="AD51:AD58"/>
    <mergeCell ref="AE51:AE58"/>
    <mergeCell ref="E52:E53"/>
    <mergeCell ref="F52:F53"/>
    <mergeCell ref="G52:X52"/>
    <mergeCell ref="C67:C69"/>
    <mergeCell ref="D67:D69"/>
    <mergeCell ref="AD67:AD69"/>
    <mergeCell ref="AE67:AE69"/>
    <mergeCell ref="E67:E68"/>
    <mergeCell ref="F67:F68"/>
    <mergeCell ref="G67:U67"/>
    <mergeCell ref="V67:X67"/>
    <mergeCell ref="AF59:AF60"/>
    <mergeCell ref="AG59:AG60"/>
    <mergeCell ref="C63:C66"/>
    <mergeCell ref="D63:D66"/>
    <mergeCell ref="E63:E64"/>
    <mergeCell ref="F63:F64"/>
    <mergeCell ref="G63:U63"/>
    <mergeCell ref="V63:X63"/>
    <mergeCell ref="AD63:AD66"/>
    <mergeCell ref="AE63:AE66"/>
    <mergeCell ref="AF67:AF68"/>
    <mergeCell ref="AG67:AG68"/>
    <mergeCell ref="AH67:AV67"/>
    <mergeCell ref="AS70:AY70"/>
    <mergeCell ref="AW67:AY67"/>
    <mergeCell ref="AF63:AF64"/>
    <mergeCell ref="AG63:AG64"/>
    <mergeCell ref="AH63:AV63"/>
    <mergeCell ref="AW63:AY63"/>
    <mergeCell ref="C73:H73"/>
    <mergeCell ref="J73:Q73"/>
    <mergeCell ref="R73:S73"/>
    <mergeCell ref="T73:X73"/>
    <mergeCell ref="AD73:AI73"/>
    <mergeCell ref="AK73:AR73"/>
    <mergeCell ref="C72:H72"/>
    <mergeCell ref="J72:Q72"/>
    <mergeCell ref="R72:S72"/>
    <mergeCell ref="T72:X72"/>
    <mergeCell ref="AD72:AI72"/>
    <mergeCell ref="AK72:AR72"/>
    <mergeCell ref="AZ70:BA70"/>
    <mergeCell ref="C71:I71"/>
    <mergeCell ref="J71:Q71"/>
    <mergeCell ref="R71:X71"/>
    <mergeCell ref="AD71:AJ71"/>
    <mergeCell ref="AK71:AR71"/>
    <mergeCell ref="AS71:AY71"/>
    <mergeCell ref="C70:F70"/>
    <mergeCell ref="G70:Q70"/>
    <mergeCell ref="R70:X70"/>
    <mergeCell ref="Y70:Z70"/>
    <mergeCell ref="AD70:AG70"/>
    <mergeCell ref="AH70:AR70"/>
    <mergeCell ref="AS75:AT75"/>
    <mergeCell ref="AB76:AB77"/>
    <mergeCell ref="AU75:AY75"/>
    <mergeCell ref="R74:S74"/>
    <mergeCell ref="T74:X74"/>
    <mergeCell ref="AD74:AI74"/>
    <mergeCell ref="AK74:AR74"/>
    <mergeCell ref="W76:Z77"/>
    <mergeCell ref="AS72:AT72"/>
    <mergeCell ref="AU72:AY72"/>
    <mergeCell ref="AS73:AT73"/>
    <mergeCell ref="AU73:AY73"/>
    <mergeCell ref="AS74:AT74"/>
    <mergeCell ref="AU74:AY74"/>
    <mergeCell ref="AB70:AB75"/>
    <mergeCell ref="C74:H74"/>
    <mergeCell ref="J74:Q74"/>
    <mergeCell ref="C76:H76"/>
    <mergeCell ref="AD76:AI76"/>
    <mergeCell ref="C77:I77"/>
    <mergeCell ref="AD77:AJ77"/>
    <mergeCell ref="C75:H75"/>
    <mergeCell ref="R75:S75"/>
    <mergeCell ref="T75:X75"/>
    <mergeCell ref="AD75:AI75"/>
    <mergeCell ref="AN80:AZ80"/>
    <mergeCell ref="C81:L81"/>
    <mergeCell ref="M81:X81"/>
    <mergeCell ref="Y81:Z81"/>
    <mergeCell ref="AD81:AM81"/>
    <mergeCell ref="AN81:AY81"/>
    <mergeCell ref="AZ81:BA81"/>
    <mergeCell ref="AD80:AM80"/>
    <mergeCell ref="AB80:AB86"/>
    <mergeCell ref="AN82:AY82"/>
    <mergeCell ref="C80:L80"/>
    <mergeCell ref="M80:Y80"/>
    <mergeCell ref="C84:F84"/>
    <mergeCell ref="G84:K84"/>
    <mergeCell ref="L84:Z84"/>
    <mergeCell ref="AZ82:BA82"/>
    <mergeCell ref="C83:F83"/>
    <mergeCell ref="G83:X83"/>
    <mergeCell ref="AD83:AG83"/>
    <mergeCell ref="AH83:AY83"/>
    <mergeCell ref="C82:L82"/>
    <mergeCell ref="M82:X82"/>
    <mergeCell ref="Y82:Z82"/>
    <mergeCell ref="AD82:AM82"/>
    <mergeCell ref="C85:F85"/>
    <mergeCell ref="L85:Q85"/>
    <mergeCell ref="R85:V85"/>
    <mergeCell ref="W85:Z86"/>
    <mergeCell ref="AD85:AG85"/>
    <mergeCell ref="AM85:AR85"/>
    <mergeCell ref="AS85:AW85"/>
    <mergeCell ref="AD84:AG84"/>
    <mergeCell ref="AH84:AL84"/>
    <mergeCell ref="G85:K85"/>
    <mergeCell ref="C86:F86"/>
    <mergeCell ref="L86:Q86"/>
    <mergeCell ref="R86:V86"/>
    <mergeCell ref="AD86:AG86"/>
    <mergeCell ref="AM86:AR86"/>
    <mergeCell ref="AS86:AW86"/>
    <mergeCell ref="C87:E88"/>
    <mergeCell ref="AN87:AP87"/>
    <mergeCell ref="AQ87:AS87"/>
    <mergeCell ref="AT87:AV87"/>
    <mergeCell ref="AW87:AY87"/>
    <mergeCell ref="Y88:Z88"/>
    <mergeCell ref="V87:X87"/>
    <mergeCell ref="AD87:AF88"/>
    <mergeCell ref="AG87:AG88"/>
    <mergeCell ref="AH87:AJ87"/>
    <mergeCell ref="C89:C96"/>
    <mergeCell ref="D89:D96"/>
    <mergeCell ref="AD89:AD96"/>
    <mergeCell ref="AE89:AE96"/>
    <mergeCell ref="E90:E91"/>
    <mergeCell ref="F90:F91"/>
    <mergeCell ref="G90:I90"/>
    <mergeCell ref="AK87:AM87"/>
    <mergeCell ref="AB87:AB107"/>
    <mergeCell ref="AH101:AY101"/>
    <mergeCell ref="AF105:AF106"/>
    <mergeCell ref="AG105:AG106"/>
    <mergeCell ref="AH105:AV105"/>
    <mergeCell ref="AK97:AY97"/>
    <mergeCell ref="J90:X90"/>
    <mergeCell ref="AK90:AY90"/>
    <mergeCell ref="AE97:AE100"/>
    <mergeCell ref="AW105:AY105"/>
    <mergeCell ref="F87:F88"/>
    <mergeCell ref="G87:I87"/>
    <mergeCell ref="J87:L87"/>
    <mergeCell ref="M87:O87"/>
    <mergeCell ref="P87:R87"/>
    <mergeCell ref="S87:U87"/>
    <mergeCell ref="C101:C104"/>
    <mergeCell ref="D101:D104"/>
    <mergeCell ref="E101:E102"/>
    <mergeCell ref="F101:F102"/>
    <mergeCell ref="G101:X101"/>
    <mergeCell ref="AD101:AD104"/>
    <mergeCell ref="C97:C100"/>
    <mergeCell ref="D97:D100"/>
    <mergeCell ref="AD97:AD100"/>
    <mergeCell ref="E97:E98"/>
    <mergeCell ref="F97:F98"/>
    <mergeCell ref="G97:I97"/>
    <mergeCell ref="J97:X97"/>
    <mergeCell ref="G108:Q108"/>
    <mergeCell ref="R108:X108"/>
    <mergeCell ref="Y108:Z108"/>
    <mergeCell ref="AD108:AG108"/>
    <mergeCell ref="AH108:AR108"/>
    <mergeCell ref="AS108:AY108"/>
    <mergeCell ref="C105:C107"/>
    <mergeCell ref="D105:D107"/>
    <mergeCell ref="AD105:AD107"/>
    <mergeCell ref="AE105:AE107"/>
    <mergeCell ref="E105:E106"/>
    <mergeCell ref="F105:F106"/>
    <mergeCell ref="G105:U105"/>
    <mergeCell ref="V105:X105"/>
    <mergeCell ref="C109:I109"/>
    <mergeCell ref="J109:Q109"/>
    <mergeCell ref="R109:X109"/>
    <mergeCell ref="AD109:AJ109"/>
    <mergeCell ref="AK109:AR109"/>
    <mergeCell ref="AS109:AY109"/>
    <mergeCell ref="AB108:AB113"/>
    <mergeCell ref="C110:H110"/>
    <mergeCell ref="J110:Q110"/>
    <mergeCell ref="AS111:AT111"/>
    <mergeCell ref="AU111:AY111"/>
    <mergeCell ref="AS112:AT112"/>
    <mergeCell ref="AU112:AY112"/>
    <mergeCell ref="R110:S110"/>
    <mergeCell ref="T110:X110"/>
    <mergeCell ref="AD110:AI110"/>
    <mergeCell ref="AK110:AR110"/>
    <mergeCell ref="C111:H111"/>
    <mergeCell ref="J111:Q111"/>
    <mergeCell ref="R111:S111"/>
    <mergeCell ref="T111:X111"/>
    <mergeCell ref="AD111:AI111"/>
    <mergeCell ref="AK111:AR111"/>
    <mergeCell ref="C108:F108"/>
    <mergeCell ref="C119:L119"/>
    <mergeCell ref="M119:X119"/>
    <mergeCell ref="Y119:Z119"/>
    <mergeCell ref="AD119:AM119"/>
    <mergeCell ref="AN119:AY119"/>
    <mergeCell ref="AZ119:BA119"/>
    <mergeCell ref="C118:L118"/>
    <mergeCell ref="M118:Y118"/>
    <mergeCell ref="AB118:AB124"/>
    <mergeCell ref="AD118:AM118"/>
    <mergeCell ref="C120:L120"/>
    <mergeCell ref="M120:X120"/>
    <mergeCell ref="Y120:Z120"/>
    <mergeCell ref="AD120:AM120"/>
    <mergeCell ref="C122:F122"/>
    <mergeCell ref="G122:K122"/>
    <mergeCell ref="L122:Z122"/>
    <mergeCell ref="AD122:AG122"/>
    <mergeCell ref="AH122:AL122"/>
    <mergeCell ref="C125:E126"/>
    <mergeCell ref="F125:F126"/>
    <mergeCell ref="G125:I125"/>
    <mergeCell ref="J125:L125"/>
    <mergeCell ref="M125:O125"/>
    <mergeCell ref="AM122:BA122"/>
    <mergeCell ref="C123:F123"/>
    <mergeCell ref="L123:Q123"/>
    <mergeCell ref="R123:V123"/>
    <mergeCell ref="W123:Z124"/>
    <mergeCell ref="AD123:AG123"/>
    <mergeCell ref="AM123:AR123"/>
    <mergeCell ref="AS123:AW123"/>
    <mergeCell ref="AX123:BA124"/>
    <mergeCell ref="C124:F124"/>
    <mergeCell ref="P125:R125"/>
    <mergeCell ref="S125:U125"/>
    <mergeCell ref="V125:X125"/>
    <mergeCell ref="AD125:AF126"/>
    <mergeCell ref="AG125:AG126"/>
    <mergeCell ref="AH125:AJ125"/>
    <mergeCell ref="L124:Q124"/>
    <mergeCell ref="R124:V124"/>
    <mergeCell ref="AD124:AG124"/>
    <mergeCell ref="C127:C134"/>
    <mergeCell ref="D127:D134"/>
    <mergeCell ref="AD127:AD134"/>
    <mergeCell ref="AE127:AE134"/>
    <mergeCell ref="E128:E129"/>
    <mergeCell ref="F128:F129"/>
    <mergeCell ref="G128:R128"/>
    <mergeCell ref="AF128:AF129"/>
    <mergeCell ref="AG128:AG129"/>
    <mergeCell ref="C143:C145"/>
    <mergeCell ref="D143:D145"/>
    <mergeCell ref="AD143:AD145"/>
    <mergeCell ref="AE143:AE145"/>
    <mergeCell ref="E143:E144"/>
    <mergeCell ref="F143:F144"/>
    <mergeCell ref="G143:R143"/>
    <mergeCell ref="AF143:AF144"/>
    <mergeCell ref="AH135:AJ135"/>
    <mergeCell ref="C139:C142"/>
    <mergeCell ref="D139:D142"/>
    <mergeCell ref="E139:E140"/>
    <mergeCell ref="F139:F140"/>
    <mergeCell ref="G139:R139"/>
    <mergeCell ref="AD139:AD142"/>
    <mergeCell ref="AE139:AE142"/>
    <mergeCell ref="AF139:AF140"/>
    <mergeCell ref="C135:C138"/>
    <mergeCell ref="D135:D138"/>
    <mergeCell ref="AD135:AD138"/>
    <mergeCell ref="AE135:AE138"/>
    <mergeCell ref="E135:E136"/>
    <mergeCell ref="F135:F136"/>
    <mergeCell ref="G135:R135"/>
    <mergeCell ref="C147:I147"/>
    <mergeCell ref="J147:Q147"/>
    <mergeCell ref="R147:X147"/>
    <mergeCell ref="AD147:AJ147"/>
    <mergeCell ref="AK147:AR147"/>
    <mergeCell ref="AS147:AY147"/>
    <mergeCell ref="AB146:AB151"/>
    <mergeCell ref="J148:Q148"/>
    <mergeCell ref="C148:H148"/>
    <mergeCell ref="R148:S148"/>
    <mergeCell ref="C146:F146"/>
    <mergeCell ref="G146:Q146"/>
    <mergeCell ref="R146:X146"/>
    <mergeCell ref="Y146:Z146"/>
    <mergeCell ref="AD146:AG146"/>
    <mergeCell ref="AH146:AR146"/>
    <mergeCell ref="C149:H149"/>
    <mergeCell ref="AK148:AR148"/>
    <mergeCell ref="AK150:AR150"/>
    <mergeCell ref="J149:Q149"/>
    <mergeCell ref="R149:S149"/>
    <mergeCell ref="T149:X149"/>
    <mergeCell ref="AD149:AI149"/>
    <mergeCell ref="T148:X148"/>
    <mergeCell ref="C152:H152"/>
    <mergeCell ref="AD152:AI152"/>
    <mergeCell ref="C153:I153"/>
    <mergeCell ref="AD153:AJ153"/>
    <mergeCell ref="C151:H151"/>
    <mergeCell ref="R151:S151"/>
    <mergeCell ref="T151:X151"/>
    <mergeCell ref="AD151:AI151"/>
    <mergeCell ref="C150:H150"/>
    <mergeCell ref="J150:Q150"/>
    <mergeCell ref="R150:S150"/>
    <mergeCell ref="T150:X150"/>
    <mergeCell ref="AD150:AI150"/>
    <mergeCell ref="W152:Z153"/>
    <mergeCell ref="AD148:AI148"/>
    <mergeCell ref="AX38:BA39"/>
    <mergeCell ref="AU149:AY149"/>
    <mergeCell ref="AZ146:BA146"/>
    <mergeCell ref="AG143:AG144"/>
    <mergeCell ref="AH143:AS143"/>
    <mergeCell ref="AG139:AG140"/>
    <mergeCell ref="AH139:AS139"/>
    <mergeCell ref="AK135:AS135"/>
    <mergeCell ref="AH128:AS128"/>
    <mergeCell ref="AF135:AF136"/>
    <mergeCell ref="AG135:AG136"/>
    <mergeCell ref="AZ126:BA126"/>
    <mergeCell ref="AK125:AM125"/>
    <mergeCell ref="AN125:AP125"/>
    <mergeCell ref="AQ125:AS125"/>
    <mergeCell ref="AT125:AV125"/>
    <mergeCell ref="AH47:AL47"/>
    <mergeCell ref="AH85:AL85"/>
    <mergeCell ref="AK149:AR149"/>
    <mergeCell ref="AZ108:BA108"/>
    <mergeCell ref="AX85:BA86"/>
    <mergeCell ref="AZ88:BA88"/>
    <mergeCell ref="AM84:BA84"/>
    <mergeCell ref="Y126:Z126"/>
    <mergeCell ref="G121:X121"/>
    <mergeCell ref="AD121:AG121"/>
    <mergeCell ref="AH121:AY121"/>
    <mergeCell ref="G123:K123"/>
    <mergeCell ref="AH123:AL123"/>
    <mergeCell ref="W38:Z39"/>
    <mergeCell ref="P20:X20"/>
    <mergeCell ref="AH20:AP20"/>
    <mergeCell ref="AN120:AY120"/>
    <mergeCell ref="C112:H112"/>
    <mergeCell ref="J112:Q112"/>
    <mergeCell ref="C114:H114"/>
    <mergeCell ref="AD114:AI114"/>
    <mergeCell ref="C115:I115"/>
    <mergeCell ref="AD115:AJ115"/>
    <mergeCell ref="C113:H113"/>
    <mergeCell ref="R113:S113"/>
    <mergeCell ref="T113:X113"/>
    <mergeCell ref="AD113:AI113"/>
    <mergeCell ref="AS113:AT113"/>
    <mergeCell ref="AU113:AY113"/>
    <mergeCell ref="R112:S112"/>
    <mergeCell ref="W114:Z115"/>
    <mergeCell ref="T112:X112"/>
    <mergeCell ref="AQ20:AY20"/>
    <mergeCell ref="C121:F121"/>
    <mergeCell ref="AN118:AZ118"/>
    <mergeCell ref="AX152:BA153"/>
    <mergeCell ref="AX114:BA115"/>
    <mergeCell ref="AX76:BA77"/>
    <mergeCell ref="AB152:AB153"/>
    <mergeCell ref="AS148:AT148"/>
    <mergeCell ref="AS146:AY146"/>
    <mergeCell ref="AU148:AY148"/>
    <mergeCell ref="AS149:AT149"/>
    <mergeCell ref="AS151:AT151"/>
    <mergeCell ref="AU151:AY151"/>
    <mergeCell ref="AS150:AT150"/>
    <mergeCell ref="AU150:AY150"/>
    <mergeCell ref="AW125:AY125"/>
    <mergeCell ref="AM124:AR124"/>
    <mergeCell ref="AS124:AW124"/>
    <mergeCell ref="AZ120:BA120"/>
    <mergeCell ref="AD112:AI112"/>
    <mergeCell ref="AK112:AR112"/>
    <mergeCell ref="AS110:AT110"/>
    <mergeCell ref="AU110:AY110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40" max="16383" man="1"/>
    <brk id="78" max="16383" man="1"/>
    <brk id="116" max="16383" man="1"/>
  </rowBreaks>
  <colBreaks count="1" manualBreakCount="1"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D153"/>
  <sheetViews>
    <sheetView view="pageBreakPreview" topLeftCell="O1" zoomScale="70" zoomScaleNormal="70" zoomScaleSheetLayoutView="70" zoomScalePageLayoutView="70" workbookViewId="0">
      <selection activeCell="BA14" sqref="BA14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11.42578125" style="143" customWidth="1"/>
    <col min="55" max="55" width="11.42578125" style="83" customWidth="1"/>
  </cols>
  <sheetData>
    <row r="1" spans="1:55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B1" s="142" t="s">
        <v>419</v>
      </c>
    </row>
    <row r="2" spans="1:55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5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5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5" ht="16.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1068" t="s">
        <v>712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1068" t="s">
        <v>712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5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5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5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5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5" ht="21.2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443</v>
      </c>
      <c r="G10" s="98" t="str">
        <f>TEXT((TIME(0,LEFT('JUGEND-DOSB 2020'!E7,FIND(":",'JUGEND-DOSB 2020'!E7)-1),RIGHT('JUGEND-DOSB 2020'!E7,2)))*$BB$10,"[mm]:ss")</f>
        <v>12:28</v>
      </c>
      <c r="H10" s="99" t="str">
        <f>TEXT((TIME(0,LEFT('JUGEND-DOSB 2020'!F7,FIND(":",'JUGEND-DOSB 2020'!F7)-1),RIGHT('JUGEND-DOSB 2020'!F7,2)))*$BB$10,"[mm]:ss")</f>
        <v>11:00</v>
      </c>
      <c r="I10" s="100" t="str">
        <f>TEXT((TIME(0,LEFT('JUGEND-DOSB 2020'!G7,FIND(":",'JUGEND-DOSB 2020'!G7)-1),RIGHT('JUGEND-DOSB 2020'!G7,2)))*$BB$10,"[mm]:ss")</f>
        <v>09:21</v>
      </c>
      <c r="J10" s="108" t="str">
        <f>TEXT((TIME(0,LEFT('JUGEND-DOSB 2020'!H7,FIND(":",'JUGEND-DOSB 2020'!H7)-1),RIGHT('JUGEND-DOSB 2020'!H7,2)))*$BB$10,"[mm]:ss")</f>
        <v>12:17</v>
      </c>
      <c r="K10" s="99" t="str">
        <f>TEXT((TIME(0,LEFT('JUGEND-DOSB 2020'!I7,FIND(":",'JUGEND-DOSB 2020'!I7)-1),RIGHT('JUGEND-DOSB 2020'!I7,2)))*$BB$10,"[mm]:ss")</f>
        <v>10:38</v>
      </c>
      <c r="L10" s="100" t="str">
        <f>TEXT((TIME(0,LEFT('JUGEND-DOSB 2020'!J7,FIND(":",'JUGEND-DOSB 2020'!J7)-1),RIGHT('JUGEND-DOSB 2020'!J7,2)))*$BB$10,"[mm]:ss")</f>
        <v>09:10</v>
      </c>
      <c r="M10" s="108" t="str">
        <f>TEXT((TIME(0,LEFT('JUGEND-DOSB 2020'!K7,FIND(":",'JUGEND-DOSB 2020'!K7)-1),RIGHT('JUGEND-DOSB 2020'!K7,2)))*$BB$10,"[mm]:ss")</f>
        <v>11:44</v>
      </c>
      <c r="N10" s="99" t="str">
        <f>TEXT((TIME(0,LEFT('JUGEND-DOSB 2020'!L7,FIND(":",'JUGEND-DOSB 2020'!L7)-1),RIGHT('JUGEND-DOSB 2020'!L7,2)))*$BB$10,"[mm]:ss")</f>
        <v>10:16</v>
      </c>
      <c r="O10" s="100" t="str">
        <f>TEXT((TIME(0,LEFT('JUGEND-DOSB 2020'!M7,FIND(":",'JUGEND-DOSB 2020'!M7)-1),RIGHT('JUGEND-DOSB 2020'!M7,2)))*$BB$10,"[mm]:ss")</f>
        <v>08:48</v>
      </c>
      <c r="P10" s="108" t="str">
        <f>TEXT((TIME(0,LEFT('JUGEND-DOSB 2020'!N7,FIND(":",'JUGEND-DOSB 2020'!N7)-1),RIGHT('JUGEND-DOSB 2020'!N7,2)))*$BB$10,"[mm]:ss")</f>
        <v>11:22</v>
      </c>
      <c r="Q10" s="99" t="str">
        <f>TEXT((TIME(0,LEFT('JUGEND-DOSB 2020'!O7,FIND(":",'JUGEND-DOSB 2020'!O7)-1),RIGHT('JUGEND-DOSB 2020'!O7,2)))*$BB$10,"[mm]:ss")</f>
        <v>09:43</v>
      </c>
      <c r="R10" s="100" t="str">
        <f>TEXT((TIME(0,LEFT('JUGEND-DOSB 2020'!P7,FIND(":",'JUGEND-DOSB 2020'!P7)-1),RIGHT('JUGEND-DOSB 2020'!P7,2)))*$BB$10,"[mm]:ss")</f>
        <v>08:15</v>
      </c>
      <c r="S10" s="108" t="str">
        <f>TEXT((TIME(0,LEFT('JUGEND-DOSB 2020'!Q7,FIND(":",'JUGEND-DOSB 2020'!Q7)-1),RIGHT('JUGEND-DOSB 2020'!Q7,2)))*$BB$10,"[mm]:ss")</f>
        <v>11:00</v>
      </c>
      <c r="T10" s="99" t="str">
        <f>TEXT((TIME(0,LEFT('JUGEND-DOSB 2020'!R7,FIND(":",'JUGEND-DOSB 2020'!R7)-1),RIGHT('JUGEND-DOSB 2020'!R7,2)))*$BB$10,"[mm]:ss")</f>
        <v>09:32</v>
      </c>
      <c r="U10" s="100" t="str">
        <f>TEXT((TIME(0,LEFT('JUGEND-DOSB 2020'!S7,FIND(":",'JUGEND-DOSB 2020'!S7)-1),RIGHT('JUGEND-DOSB 2020'!S7,2)))*$BB$10,"[mm]:ss")</f>
        <v>07:53</v>
      </c>
      <c r="V10" s="108" t="str">
        <f>TEXT((TIME(0,LEFT('JUGEND-DOSB 2020'!T7,FIND(":",'JUGEND-DOSB 2020'!T7)-1),RIGHT('JUGEND-DOSB 2020'!T7,2)))*$BB$10,"[mm]:ss")</f>
        <v>10:38</v>
      </c>
      <c r="W10" s="99" t="str">
        <f>TEXT((TIME(0,LEFT('JUGEND-DOSB 2020'!U7,FIND(":",'JUGEND-DOSB 2020'!U7)-1),RIGHT('JUGEND-DOSB 2020'!U7,2)))*$BB$10,"[mm]:ss")</f>
        <v>08:59</v>
      </c>
      <c r="X10" s="100" t="str">
        <f>TEXT((TIME(0,LEFT('JUGEND-DOSB 2020'!V7,FIND(":",'JUGEND-DOSB 2020'!V7)-1),RIGHT('JUGEND-DOSB 2020'!V7,2)))*$BB$10,"[mm]:ss")</f>
        <v>07:31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443</v>
      </c>
      <c r="AH10" s="98" t="str">
        <f>TEXT((TIME(0,LEFT('JUGEND-DOSB 2020'!E38,FIND(":",'JUGEND-DOSB 2020'!E38)-1),RIGHT('JUGEND-DOSB 2020'!E38,2)))*$BB$10,"[mm]:ss")</f>
        <v>12:28</v>
      </c>
      <c r="AI10" s="99" t="str">
        <f>TEXT((TIME(0,LEFT('JUGEND-DOSB 2020'!F38,FIND(":",'JUGEND-DOSB 2020'!F38)-1),RIGHT('JUGEND-DOSB 2020'!F38,2)))*$BB$10,"[mm]:ss")</f>
        <v>11:00</v>
      </c>
      <c r="AJ10" s="100" t="str">
        <f>TEXT((TIME(0,LEFT('JUGEND-DOSB 2020'!G38,FIND(":",'JUGEND-DOSB 2020'!G38)-1),RIGHT('JUGEND-DOSB 2020'!G38,2)))*$BB$10,"[mm]:ss")</f>
        <v>09:21</v>
      </c>
      <c r="AK10" s="108" t="str">
        <f>TEXT((TIME(0,LEFT('JUGEND-DOSB 2020'!H38,FIND(":",'JUGEND-DOSB 2020'!H38)-1),RIGHT('JUGEND-DOSB 2020'!H38,2)))*$BB$10,"[mm]:ss")</f>
        <v>11:55</v>
      </c>
      <c r="AL10" s="99" t="str">
        <f>TEXT((TIME(0,LEFT('JUGEND-DOSB 2020'!I38,FIND(":",'JUGEND-DOSB 2020'!I38)-1),RIGHT('JUGEND-DOSB 2020'!I38,2)))*$BB$10,"[mm]:ss")</f>
        <v>10:16</v>
      </c>
      <c r="AM10" s="100" t="str">
        <f>TEXT((TIME(0,LEFT('JUGEND-DOSB 2020'!J38,FIND(":",'JUGEND-DOSB 2020'!J38)-1),RIGHT('JUGEND-DOSB 2020'!J38,2)))*$BB$10,"[mm]:ss")</f>
        <v>08:37</v>
      </c>
      <c r="AN10" s="108" t="str">
        <f>TEXT((TIME(0,LEFT('JUGEND-DOSB 2020'!K38,FIND(":",'JUGEND-DOSB 2020'!K38)-1),RIGHT('JUGEND-DOSB 2020'!K38,2)))*$BB$10,"[mm]:ss")</f>
        <v>11:11</v>
      </c>
      <c r="AO10" s="99" t="str">
        <f>TEXT((TIME(0,LEFT('JUGEND-DOSB 2020'!L38,FIND(":",'JUGEND-DOSB 2020'!L38)-1),RIGHT('JUGEND-DOSB 2020'!L38,2)))*$BB$10,"[mm]:ss")</f>
        <v>09:32</v>
      </c>
      <c r="AP10" s="100" t="str">
        <f>TEXT((TIME(0,LEFT('JUGEND-DOSB 2020'!M38,FIND(":",'JUGEND-DOSB 2020'!M38)-1),RIGHT('JUGEND-DOSB 2020'!M38,2)))*$BB$10,"[mm]:ss")</f>
        <v>07:53</v>
      </c>
      <c r="AQ10" s="108" t="str">
        <f>TEXT((TIME(0,LEFT('JUGEND-DOSB 2020'!N38,FIND(":",'JUGEND-DOSB 2020'!N38)-1),RIGHT('JUGEND-DOSB 2020'!N38,2)))*$BB$10,"[mm]:ss")</f>
        <v>10:27</v>
      </c>
      <c r="AR10" s="99" t="str">
        <f>TEXT((TIME(0,LEFT('JUGEND-DOSB 2020'!O38,FIND(":",'JUGEND-DOSB 2020'!O38)-1),RIGHT('JUGEND-DOSB 2020'!O38,2)))*$BB$10,"[mm]:ss")</f>
        <v>08:48</v>
      </c>
      <c r="AS10" s="100" t="str">
        <f>TEXT((TIME(0,LEFT('JUGEND-DOSB 2020'!P38,FIND(":",'JUGEND-DOSB 2020'!P38)-1),RIGHT('JUGEND-DOSB 2020'!P38,2)))*$BB$10,"[mm]:ss")</f>
        <v>07:09</v>
      </c>
      <c r="AT10" s="108" t="str">
        <f>TEXT((TIME(0,LEFT('JUGEND-DOSB 2020'!Q38,FIND(":",'JUGEND-DOSB 2020'!Q38)-1),RIGHT('JUGEND-DOSB 2020'!Q38,2)))*$BB$10,"[mm]:ss")</f>
        <v>09:32</v>
      </c>
      <c r="AU10" s="99" t="str">
        <f>TEXT((TIME(0,LEFT('JUGEND-DOSB 2020'!R38,FIND(":",'JUGEND-DOSB 2020'!R38)-1),RIGHT('JUGEND-DOSB 2020'!R38,2)))*$BB$10,"[mm]:ss")</f>
        <v>08:04</v>
      </c>
      <c r="AV10" s="640" t="str">
        <f>TEXT((TIME(0,LEFT('JUGEND-DOSB 2020'!S38,FIND(":",'JUGEND-DOSB 2020'!S38)-1),RIGHT('JUGEND-DOSB 2020'!S38,2)))*$BB$10,"[mm]:ss")</f>
        <v>06:36</v>
      </c>
      <c r="AW10" s="641" t="str">
        <f>TEXT((TIME(0,LEFT('JUGEND-DOSB 2020'!T38,FIND(":",'JUGEND-DOSB 2020'!T38)-1),RIGHT('JUGEND-DOSB 2020'!T38,2)))*$BB$10,"[mm]:ss")</f>
        <v>08:59</v>
      </c>
      <c r="AX10" s="639" t="str">
        <f>TEXT((TIME(0,LEFT('JUGEND-DOSB 2020'!U38,FIND(":",'JUGEND-DOSB 2020'!U38)-1),RIGHT('JUGEND-DOSB 2020'!U38,2)))*$BB$10,"[mm]:ss")</f>
        <v>07:31</v>
      </c>
      <c r="AY10" s="640" t="str">
        <f>TEXT((TIME(0,LEFT('JUGEND-DOSB 2020'!V38,FIND(":",'JUGEND-DOSB 2020'!V38)-1),RIGHT('JUGEND-DOSB 2020'!V38,2)))*$BB$10,"[mm]:ss")</f>
        <v>06:03</v>
      </c>
      <c r="AZ10" s="180"/>
      <c r="BA10" s="181"/>
      <c r="BB10" s="143">
        <v>2.2000000000000002</v>
      </c>
      <c r="BC10" s="5" t="s">
        <v>154</v>
      </c>
    </row>
    <row r="11" spans="1:55" ht="21.2" customHeight="1" x14ac:dyDescent="0.2">
      <c r="A11" s="902"/>
      <c r="B11"/>
      <c r="C11" s="844"/>
      <c r="D11" s="796"/>
      <c r="E11" s="10" t="s">
        <v>17</v>
      </c>
      <c r="F11" s="609" t="s">
        <v>700</v>
      </c>
      <c r="G11" s="101" t="str">
        <f>TEXT((TIME(0,LEFT('JUGEND-DOSB 2020'!E8,FIND(":",'JUGEND-DOSB 2020'!E8)-1),RIGHT('JUGEND-DOSB 2020'!E8,2)))*$BB$11,"[mm]:ss")</f>
        <v>04:00</v>
      </c>
      <c r="H11" s="102" t="str">
        <f>TEXT((TIME(0,LEFT('JUGEND-DOSB 2020'!F8,FIND(":",'JUGEND-DOSB 2020'!F8)-1),RIGHT('JUGEND-DOSB 2020'!F8,2)))*$BB$11,"[mm]:ss")</f>
        <v>06:00</v>
      </c>
      <c r="I11" s="103" t="str">
        <f>TEXT((TIME(0,LEFT('JUGEND-DOSB 2020'!G8,FIND(":",'JUGEND-DOSB 2020'!G8)-1),RIGHT('JUGEND-DOSB 2020'!G8,2)))*$BB$11,"[mm]:ss")</f>
        <v>08:30</v>
      </c>
      <c r="J11" s="109" t="str">
        <f>TEXT((TIME(0,LEFT('JUGEND-DOSB 2020'!H8,FIND(":",'JUGEND-DOSB 2020'!H8)-1),RIGHT('JUGEND-DOSB 2020'!H8,2)))*$BB$11,"[mm]:ss")</f>
        <v>05:00</v>
      </c>
      <c r="K11" s="102" t="str">
        <f>TEXT((TIME(0,LEFT('JUGEND-DOSB 2020'!I8,FIND(":",'JUGEND-DOSB 2020'!I8)-1),RIGHT('JUGEND-DOSB 2020'!I8,2)))*$BB$11,"[mm]:ss")</f>
        <v>07:30</v>
      </c>
      <c r="L11" s="103" t="str">
        <f>TEXT((TIME(0,LEFT('JUGEND-DOSB 2020'!J8,FIND(":",'JUGEND-DOSB 2020'!J8)-1),RIGHT('JUGEND-DOSB 2020'!J8,2)))*$BB$11,"[mm]:ss")</f>
        <v>10:00</v>
      </c>
      <c r="M11" s="109" t="str">
        <f>TEXT((TIME(0,LEFT('JUGEND-DOSB 2020'!K8,FIND(":",'JUGEND-DOSB 2020'!K8)-1),RIGHT('JUGEND-DOSB 2020'!K8,2)))*$BB$11,"[mm]:ss")</f>
        <v>07:30</v>
      </c>
      <c r="N11" s="102" t="str">
        <f>TEXT((TIME(0,LEFT('JUGEND-DOSB 2020'!L8,FIND(":",'JUGEND-DOSB 2020'!L8)-1),RIGHT('JUGEND-DOSB 2020'!L8,2)))*$BB$11,"[mm]:ss")</f>
        <v>10:00</v>
      </c>
      <c r="O11" s="103" t="str">
        <f>TEXT((TIME(0,LEFT('JUGEND-DOSB 2020'!M8,FIND(":",'JUGEND-DOSB 2020'!M8)-1),RIGHT('JUGEND-DOSB 2020'!M8,2)))*$BB$11,"[mm]:ss")</f>
        <v>15:00</v>
      </c>
      <c r="P11" s="109" t="str">
        <f>TEXT((TIME(0,LEFT('JUGEND-DOSB 2020'!N8,FIND(":",'JUGEND-DOSB 2020'!N8)-1),RIGHT('JUGEND-DOSB 2020'!N8,2)))*$BB$11,"[mm]:ss")</f>
        <v>10:00</v>
      </c>
      <c r="Q11" s="102" t="str">
        <f>TEXT((TIME(0,LEFT('JUGEND-DOSB 2020'!O8,FIND(":",'JUGEND-DOSB 2020'!O8)-1),RIGHT('JUGEND-DOSB 2020'!O8,2)))*$BB$11,"[mm]:ss")</f>
        <v>15:00</v>
      </c>
      <c r="R11" s="103" t="str">
        <f>TEXT((TIME(0,LEFT('JUGEND-DOSB 2020'!P8,FIND(":",'JUGEND-DOSB 2020'!P8)-1),RIGHT('JUGEND-DOSB 2020'!P8,2)))*$BB$11,"[mm]:ss")</f>
        <v>20:00</v>
      </c>
      <c r="S11" s="109" t="str">
        <f>TEXT((TIME(0,LEFT('JUGEND-DOSB 2020'!Q8,FIND(":",'JUGEND-DOSB 2020'!Q8)-1),RIGHT('JUGEND-DOSB 2020'!Q8,2)))*$BB$11,"[mm]:ss")</f>
        <v>15:00</v>
      </c>
      <c r="T11" s="102" t="str">
        <f>TEXT((TIME(0,LEFT('JUGEND-DOSB 2020'!R8,FIND(":",'JUGEND-DOSB 2020'!R8)-1),RIGHT('JUGEND-DOSB 2020'!R8,2)))*$BB$11,"[mm]:ss")</f>
        <v>20:00</v>
      </c>
      <c r="U11" s="103" t="str">
        <f>TEXT((TIME(0,LEFT('JUGEND-DOSB 2020'!S8,FIND(":",'JUGEND-DOSB 2020'!S8)-1),RIGHT('JUGEND-DOSB 2020'!S8,2)))*$BB$11,"[mm]:ss")</f>
        <v>25:00</v>
      </c>
      <c r="V11" s="109" t="str">
        <f>TEXT((TIME(0,LEFT('JUGEND-DOSB 2020'!T8,FIND(":",'JUGEND-DOSB 2020'!T8)-1),RIGHT('JUGEND-DOSB 2020'!T8,2)))*$BB$11,"[mm]:ss")</f>
        <v>22:30</v>
      </c>
      <c r="W11" s="102" t="str">
        <f>TEXT((TIME(0,LEFT('JUGEND-DOSB 2020'!U8,FIND(":",'JUGEND-DOSB 2020'!U8)-1),RIGHT('JUGEND-DOSB 2020'!U8,2)))*$BB$11,"[mm]:ss")</f>
        <v>30:00</v>
      </c>
      <c r="X11" s="103" t="str">
        <f>TEXT((TIME(0,LEFT('JUGEND-DOSB 2020'!V8,FIND(":",'JUGEND-DOSB 2020'!V8)-1),RIGHT('JUGEND-DOSB 2020'!V8,2)))*$BB$11,"[mm]:ss")</f>
        <v>37:30</v>
      </c>
      <c r="Y11" s="182"/>
      <c r="Z11" s="183"/>
      <c r="AB11" s="902"/>
      <c r="AC11"/>
      <c r="AD11" s="844"/>
      <c r="AE11" s="796"/>
      <c r="AF11" s="10" t="s">
        <v>17</v>
      </c>
      <c r="AG11" s="609" t="s">
        <v>700</v>
      </c>
      <c r="AH11" s="101" t="str">
        <f>TEXT((TIME(0,LEFT('JUGEND-DOSB 2020'!E39,FIND(":",'JUGEND-DOSB 2020'!E39)-1),RIGHT('JUGEND-DOSB 2020'!E39,2)))*$BB$11,"[mm]:ss")</f>
        <v>05:00</v>
      </c>
      <c r="AI11" s="102" t="str">
        <f>TEXT((TIME(0,LEFT('JUGEND-DOSB 2020'!F39,FIND(":",'JUGEND-DOSB 2020'!F39)-1),RIGHT('JUGEND-DOSB 2020'!F39,2)))*$BB$11,"[mm]:ss")</f>
        <v>07:30</v>
      </c>
      <c r="AJ11" s="103" t="str">
        <f>TEXT((TIME(0,LEFT('JUGEND-DOSB 2020'!G39,FIND(":",'JUGEND-DOSB 2020'!G39)-1),RIGHT('JUGEND-DOSB 2020'!G39,2)))*$BB$11,"[mm]:ss")</f>
        <v>10:00</v>
      </c>
      <c r="AK11" s="109" t="str">
        <f>TEXT((TIME(0,LEFT('JUGEND-DOSB 2020'!H39,FIND(":",'JUGEND-DOSB 2020'!H39)-1),RIGHT('JUGEND-DOSB 2020'!H39,2)))*$BB$11,"[mm]:ss")</f>
        <v>06:00</v>
      </c>
      <c r="AL11" s="102" t="str">
        <f>TEXT((TIME(0,LEFT('JUGEND-DOSB 2020'!I39,FIND(":",'JUGEND-DOSB 2020'!I39)-1),RIGHT('JUGEND-DOSB 2020'!I39,2)))*$BB$11,"[mm]:ss")</f>
        <v>08:30</v>
      </c>
      <c r="AM11" s="103" t="str">
        <f>TEXT((TIME(0,LEFT('JUGEND-DOSB 2020'!J39,FIND(":",'JUGEND-DOSB 2020'!J39)-1),RIGHT('JUGEND-DOSB 2020'!J39,2)))*$BB$11,"[mm]:ss")</f>
        <v>11:30</v>
      </c>
      <c r="AN11" s="109" t="str">
        <f>TEXT((TIME(0,LEFT('JUGEND-DOSB 2020'!K39,FIND(":",'JUGEND-DOSB 2020'!K39)-1),RIGHT('JUGEND-DOSB 2020'!K39,2)))*$BB$11,"[mm]:ss")</f>
        <v>08:30</v>
      </c>
      <c r="AO11" s="102" t="str">
        <f>TEXT((TIME(0,LEFT('JUGEND-DOSB 2020'!L39,FIND(":",'JUGEND-DOSB 2020'!L39)-1),RIGHT('JUGEND-DOSB 2020'!L39,2)))*$BB$11,"[mm]:ss")</f>
        <v>12:30</v>
      </c>
      <c r="AP11" s="103" t="str">
        <f>TEXT((TIME(0,LEFT('JUGEND-DOSB 2020'!M39,FIND(":",'JUGEND-DOSB 2020'!M39)-1),RIGHT('JUGEND-DOSB 2020'!M39,2)))*$BB$11,"[mm]:ss")</f>
        <v>17:30</v>
      </c>
      <c r="AQ11" s="109" t="str">
        <f>TEXT((TIME(0,LEFT('JUGEND-DOSB 2020'!N39,FIND(":",'JUGEND-DOSB 2020'!N39)-1),RIGHT('JUGEND-DOSB 2020'!N39,2)))*$BB$11,"[mm]:ss")</f>
        <v>12:30</v>
      </c>
      <c r="AR11" s="102" t="str">
        <f>TEXT((TIME(0,LEFT('JUGEND-DOSB 2020'!O39,FIND(":",'JUGEND-DOSB 2020'!O39)-1),RIGHT('JUGEND-DOSB 2020'!O39,2)))*$BB$11,"[mm]:ss")</f>
        <v>17:30</v>
      </c>
      <c r="AS11" s="103" t="str">
        <f>TEXT((TIME(0,LEFT('JUGEND-DOSB 2020'!P39,FIND(":",'JUGEND-DOSB 2020'!P39)-1),RIGHT('JUGEND-DOSB 2020'!P39,2)))*$BB$11,"[mm]:ss")</f>
        <v>22:30</v>
      </c>
      <c r="AT11" s="109" t="str">
        <f>TEXT((TIME(0,LEFT('JUGEND-DOSB 2020'!Q39,FIND(":",'JUGEND-DOSB 2020'!Q39)-1),RIGHT('JUGEND-DOSB 2020'!Q39,2)))*$BB$11,"[mm]:ss")</f>
        <v>17:30</v>
      </c>
      <c r="AU11" s="102" t="str">
        <f>TEXT((TIME(0,LEFT('JUGEND-DOSB 2020'!R39,FIND(":",'JUGEND-DOSB 2020'!R39)-1),RIGHT('JUGEND-DOSB 2020'!R39,2)))*$BB$11,"[mm]:ss")</f>
        <v>22:30</v>
      </c>
      <c r="AV11" s="103" t="str">
        <f>TEXT((TIME(0,LEFT('JUGEND-DOSB 2020'!S39,FIND(":",'JUGEND-DOSB 2020'!S39)-1),RIGHT('JUGEND-DOSB 2020'!S39,2)))*$BB$11,"[mm]:ss")</f>
        <v>30:00</v>
      </c>
      <c r="AW11" s="109" t="str">
        <f>TEXT((TIME(0,LEFT('JUGEND-DOSB 2020'!T39,FIND(":",'JUGEND-DOSB 2020'!T39)-1),RIGHT('JUGEND-DOSB 2020'!T39,2)))*$BB$11,"[mm]:ss")</f>
        <v>27:30</v>
      </c>
      <c r="AX11" s="102" t="str">
        <f>TEXT((TIME(0,LEFT('JUGEND-DOSB 2020'!U39,FIND(":",'JUGEND-DOSB 2020'!U39)-1),RIGHT('JUGEND-DOSB 2020'!U39,2)))*$BB$11,"[mm]:ss")</f>
        <v>35:00</v>
      </c>
      <c r="AY11" s="103" t="str">
        <f>TEXT((TIME(0,LEFT('JUGEND-DOSB 2020'!V39,FIND(":",'JUGEND-DOSB 2020'!V39)-1),RIGHT('JUGEND-DOSB 2020'!V39,2)))*$BB$11,"[mm]:ss")</f>
        <v>45:00</v>
      </c>
      <c r="AZ11" s="182"/>
      <c r="BA11" s="183"/>
      <c r="BB11" s="143">
        <v>0.5</v>
      </c>
      <c r="BC11" s="5" t="s">
        <v>153</v>
      </c>
    </row>
    <row r="12" spans="1:55" ht="21.2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1061" t="s">
        <v>693</v>
      </c>
      <c r="H12" s="1059"/>
      <c r="I12" s="1059"/>
      <c r="J12" s="1059"/>
      <c r="K12" s="1059"/>
      <c r="L12" s="1059"/>
      <c r="M12" s="1059"/>
      <c r="N12" s="1059"/>
      <c r="O12" s="1060"/>
      <c r="P12" s="1059" t="s">
        <v>694</v>
      </c>
      <c r="Q12" s="1059"/>
      <c r="R12" s="1059"/>
      <c r="S12" s="1059"/>
      <c r="T12" s="1059"/>
      <c r="U12" s="1059"/>
      <c r="V12" s="1059"/>
      <c r="W12" s="1059"/>
      <c r="X12" s="1060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1069" t="s">
        <v>693</v>
      </c>
      <c r="AI12" s="1070"/>
      <c r="AJ12" s="1070"/>
      <c r="AK12" s="1070"/>
      <c r="AL12" s="1070"/>
      <c r="AM12" s="1070"/>
      <c r="AN12" s="1070"/>
      <c r="AO12" s="1070"/>
      <c r="AP12" s="1071"/>
      <c r="AQ12" s="1070" t="s">
        <v>694</v>
      </c>
      <c r="AR12" s="1070"/>
      <c r="AS12" s="1070"/>
      <c r="AT12" s="1070"/>
      <c r="AU12" s="1070"/>
      <c r="AV12" s="1070"/>
      <c r="AW12" s="1070"/>
      <c r="AX12" s="1070"/>
      <c r="AY12" s="1071"/>
      <c r="AZ12" s="184"/>
      <c r="BA12" s="185"/>
    </row>
    <row r="13" spans="1:55" ht="21.2" customHeight="1" thickBot="1" x14ac:dyDescent="0.25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2020'!E10,2)))*$BB$13,"[mm]:ss")</f>
        <v>08:06</v>
      </c>
      <c r="H13" s="102" t="str">
        <f>TEXT((TIME(0,LEFT('JUGEND-DOSB 2020'!F10,FIND(":",'JUGEND-DOSB 2020'!F10)-1),RIGHT('JUGEND-DOSB 2020'!F10,2)))*$BB$13,"[mm]:ss")</f>
        <v>06:54</v>
      </c>
      <c r="I13" s="103" t="str">
        <f>TEXT((TIME(0,LEFT('JUGEND-DOSB 2020'!G10,FIND(":",'JUGEND-DOSB 2020'!G10)-1),RIGHT('JUGEND-DOSB 2020'!G10,2)))*$BB$13,"[mm]:ss")</f>
        <v>05:42</v>
      </c>
      <c r="J13" s="109" t="str">
        <f>TEXT((TIME(0,LEFT('JUGEND-DOSB 2020'!H10,FIND(":",'JUGEND-DOSB 2020'!H10)-1),RIGHT('JUGEND-DOSB 2020'!H10,2)))*$BB$13,"[mm]:ss")</f>
        <v>07:12</v>
      </c>
      <c r="K13" s="102" t="str">
        <f>TEXT((TIME(0,LEFT('JUGEND-DOSB 2020'!I10,FIND(":",'JUGEND-DOSB 2020'!I10)-1),RIGHT('JUGEND-DOSB 2020'!I10,2)))*$BB$13,"[mm]:ss")</f>
        <v>06:18</v>
      </c>
      <c r="L13" s="103" t="str">
        <f>TEXT((TIME(0,LEFT('JUGEND-DOSB 2020'!J10,FIND(":",'JUGEND-DOSB 2020'!J10)-1),RIGHT('JUGEND-DOSB 2020'!J10,2)))*$BB$13,"[mm]:ss")</f>
        <v>05:20</v>
      </c>
      <c r="M13" s="109" t="str">
        <f>TEXT((TIME(0,LEFT('JUGEND-DOSB 2020'!K10,FIND(":",'JUGEND-DOSB 2020'!K10)-1),RIGHT('JUGEND-DOSB 2020'!K10,2)))*$BB$13,"[mm]:ss")</f>
        <v>06:36</v>
      </c>
      <c r="N13" s="102" t="str">
        <f>TEXT((TIME(0,LEFT('JUGEND-DOSB 2020'!L10,FIND(":",'JUGEND-DOSB 2020'!L10)-1),RIGHT('JUGEND-DOSB 2020'!L10,2)))*$BB$13,"[mm]:ss")</f>
        <v>05:47</v>
      </c>
      <c r="O13" s="103" t="str">
        <f>TEXT((TIME(0,LEFT('JUGEND-DOSB 2020'!M10,FIND(":",'JUGEND-DOSB 2020'!M10)-1),RIGHT('JUGEND-DOSB 2020'!M10,2)))*$BB$13,"[mm]:ss")</f>
        <v>04:57</v>
      </c>
      <c r="P13" s="109" t="str">
        <f>TEXT((TIME(0,LEFT('JUGEND-DOSB 2020'!N10,FIND(":",'JUGEND-DOSB 2020'!N10)-1),RIGHT('JUGEND-DOSB 2020'!N10,2)))*$BB$13,"[mm]:ss")</f>
        <v>13:21</v>
      </c>
      <c r="Q13" s="102" t="str">
        <f>TEXT((TIME(0,LEFT('JUGEND-DOSB 2020'!O10,FIND(":",'JUGEND-DOSB 2020'!O10)-1),RIGHT('JUGEND-DOSB 2020'!O10,2)))*$BB$13,"[mm]:ss")</f>
        <v>11:37</v>
      </c>
      <c r="R13" s="103" t="str">
        <f>TEXT((TIME(0,LEFT('JUGEND-DOSB 2020'!P10,FIND(":",'JUGEND-DOSB 2020'!P10)-1),RIGHT('JUGEND-DOSB 2020'!P10,2)))*$BB$13,"[mm]:ss")</f>
        <v>09:54</v>
      </c>
      <c r="S13" s="109" t="str">
        <f>TEXT((TIME(0,LEFT('JUGEND-DOSB 2020'!Q10,FIND(":",'JUGEND-DOSB 2020'!Q10)-1),RIGHT('JUGEND-DOSB 2020'!Q10,2)))*$BB$13,"[mm]:ss")</f>
        <v>11:46</v>
      </c>
      <c r="T13" s="102" t="str">
        <f>TEXT((TIME(0,LEFT('JUGEND-DOSB 2020'!R10,FIND(":",'JUGEND-DOSB 2020'!R10)-1),RIGHT('JUGEND-DOSB 2020'!R10,2)))*$BB$13,"[mm]:ss")</f>
        <v>10:30</v>
      </c>
      <c r="U13" s="103" t="str">
        <f>TEXT((TIME(0,LEFT('JUGEND-DOSB 2020'!S10,FIND(":",'JUGEND-DOSB 2020'!S10)-1),RIGHT('JUGEND-DOSB 2020'!S10,2)))*$BB$13,"[mm]:ss")</f>
        <v>09:00</v>
      </c>
      <c r="V13" s="109" t="str">
        <f>TEXT((TIME(0,LEFT('JUGEND-DOSB 2020'!T10,FIND(":",'JUGEND-DOSB 2020'!T10)-1),RIGHT('JUGEND-DOSB 2020'!T10,2)))*$BB$13,"[mm]:ss")</f>
        <v>10:39</v>
      </c>
      <c r="W13" s="102" t="str">
        <f>TEXT((TIME(0,LEFT('JUGEND-DOSB 2020'!U10,FIND(":",'JUGEND-DOSB 2020'!U10)-1),RIGHT('JUGEND-DOSB 2020'!U10,2)))*$BB$13,"[mm]:ss")</f>
        <v>09:27</v>
      </c>
      <c r="X13" s="103" t="str">
        <f>TEXT((TIME(0,LEFT('JUGEND-DOSB 2020'!V10,FIND(":",'JUGEND-DOSB 2020'!V10)-1),RIGHT('JUGEND-DOSB 2020'!V10,2)))*$BB$13,"[mm]:ss")</f>
        <v>08:11</v>
      </c>
      <c r="Y13" s="184"/>
      <c r="Z13" s="185"/>
      <c r="AB13" s="902"/>
      <c r="AC13"/>
      <c r="AD13" s="844"/>
      <c r="AE13" s="796"/>
      <c r="AF13" s="792"/>
      <c r="AG13" s="877"/>
      <c r="AH13" s="616" t="str">
        <f>TEXT((TIME(0,LEFT('JUGEND-DOSB 2020'!E41,FIND(":",'JUGEND-DOSB 2020'!E41)-1),RIGHT('JUGEND-DOSB 2020'!E41,2)))*$BB$13,"[mm]:ss")</f>
        <v>08:06</v>
      </c>
      <c r="AI13" s="612" t="str">
        <f>TEXT((TIME(0,LEFT('JUGEND-DOSB 2020'!F41,FIND(":",'JUGEND-DOSB 2020'!F41)-1),RIGHT('JUGEND-DOSB 2020'!F41,2)))*$BB$13,"[mm]:ss")</f>
        <v>06:36</v>
      </c>
      <c r="AJ13" s="617" t="str">
        <f>TEXT((TIME(0,LEFT('JUGEND-DOSB 2020'!G41,FIND(":",'JUGEND-DOSB 2020'!G41)-1),RIGHT('JUGEND-DOSB 2020'!G41,2)))*$BB$13,"[mm]:ss")</f>
        <v>05:33</v>
      </c>
      <c r="AK13" s="616" t="str">
        <f>TEXT((TIME(0,LEFT('JUGEND-DOSB 2020'!H41,FIND(":",'JUGEND-DOSB 2020'!H41)-1),RIGHT('JUGEND-DOSB 2020'!H41,2)))*$BB$13,"[mm]:ss")</f>
        <v>07:12</v>
      </c>
      <c r="AL13" s="612" t="str">
        <f>TEXT((TIME(0,LEFT('JUGEND-DOSB 2020'!I41,FIND(":",'JUGEND-DOSB 2020'!I41)-1),RIGHT('JUGEND-DOSB 2020'!I41,2)))*$BB$13,"[mm]:ss")</f>
        <v>06:04</v>
      </c>
      <c r="AM13" s="617" t="str">
        <f>TEXT((TIME(0,LEFT('JUGEND-DOSB 2020'!J41,FIND(":",'JUGEND-DOSB 2020'!J41)-1),RIGHT('JUGEND-DOSB 2020'!J41,2)))*$BB$13,"[mm]:ss")</f>
        <v>05:06</v>
      </c>
      <c r="AN13" s="616" t="str">
        <f>TEXT((TIME(0,LEFT('JUGEND-DOSB 2020'!K41,FIND(":",'JUGEND-DOSB 2020'!K41)-1),RIGHT('JUGEND-DOSB 2020'!K41,2)))*$BB$13,"[mm]:ss")</f>
        <v>06:18</v>
      </c>
      <c r="AO13" s="612" t="str">
        <f>TEXT((TIME(0,LEFT('JUGEND-DOSB 2020'!L41,FIND(":",'JUGEND-DOSB 2020'!L41)-1),RIGHT('JUGEND-DOSB 2020'!L41,2)))*$BB$13,"[mm]:ss")</f>
        <v>05:42</v>
      </c>
      <c r="AP13" s="617" t="str">
        <f>TEXT((TIME(0,LEFT('JUGEND-DOSB 2020'!M41,FIND(":",'JUGEND-DOSB 2020'!M41)-1),RIGHT('JUGEND-DOSB 2020'!M41,2)))*$BB$13,"[mm]:ss")</f>
        <v>04:39</v>
      </c>
      <c r="AQ13" s="616" t="str">
        <f>TEXT((TIME(0,LEFT('JUGEND-DOSB 2020'!N41,FIND(":",'JUGEND-DOSB 2020'!N41)-1),RIGHT('JUGEND-DOSB 2020'!N41,2)))*$BB$13,"[mm]:ss")</f>
        <v>12:09</v>
      </c>
      <c r="AR13" s="612" t="str">
        <f>TEXT((TIME(0,LEFT('JUGEND-DOSB 2020'!O41,FIND(":",'JUGEND-DOSB 2020'!O41)-1),RIGHT('JUGEND-DOSB 2020'!O41,2)))*$BB$13,"[mm]:ss")</f>
        <v>10:21</v>
      </c>
      <c r="AS13" s="617" t="str">
        <f>TEXT((TIME(0,LEFT('JUGEND-DOSB 2020'!P41,FIND(":",'JUGEND-DOSB 2020'!P41)-1),RIGHT('JUGEND-DOSB 2020'!P41,2)))*$BB$13,"[mm]:ss")</f>
        <v>08:47</v>
      </c>
      <c r="AT13" s="616" t="str">
        <f>TEXT((TIME(0,LEFT('JUGEND-DOSB 2020'!Q41,FIND(":",'JUGEND-DOSB 2020'!Q41)-1),RIGHT('JUGEND-DOSB 2020'!Q41,2)))*$BB$13,"[mm]:ss")</f>
        <v>10:48</v>
      </c>
      <c r="AU13" s="612" t="str">
        <f>TEXT((TIME(0,LEFT('JUGEND-DOSB 2020'!R41,FIND(":",'JUGEND-DOSB 2020'!R41)-1),RIGHT('JUGEND-DOSB 2020'!R41,2)))*$BB$13,"[mm]:ss")</f>
        <v>09:13</v>
      </c>
      <c r="AV13" s="617" t="str">
        <f>TEXT((TIME(0,LEFT('JUGEND-DOSB 2020'!S41,FIND(":",'JUGEND-DOSB 2020'!S41)-1),RIGHT('JUGEND-DOSB 2020'!S41,2)))*$BB$13,"[mm]:ss")</f>
        <v>07:57</v>
      </c>
      <c r="AW13" s="616" t="str">
        <f>TEXT((TIME(0,LEFT('JUGEND-DOSB 2020'!T41,FIND(":",'JUGEND-DOSB 2020'!T41)-1),RIGHT('JUGEND-DOSB 2020'!T41,2)))*$BB$13,"[mm]:ss")</f>
        <v>09:54</v>
      </c>
      <c r="AX13" s="612" t="str">
        <f>TEXT((TIME(0,LEFT('JUGEND-DOSB 2020'!U41,FIND(":",'JUGEND-DOSB 2020'!U41)-1),RIGHT('JUGEND-DOSB 2020'!U41,2)))*$BB$13,"[mm]:ss")</f>
        <v>08:42</v>
      </c>
      <c r="AY13" s="617" t="str">
        <f>TEXT((TIME(0,LEFT('JUGEND-DOSB 2020'!V41,FIND(":",'JUGEND-DOSB 2020'!V41)-1),RIGHT('JUGEND-DOSB 2020'!V41,2)))*$BB$13,"[mm]:ss")</f>
        <v>07:30</v>
      </c>
      <c r="AZ13" s="185"/>
      <c r="BA13" s="185"/>
      <c r="BB13" s="143">
        <v>0.9</v>
      </c>
      <c r="BC13" s="148" t="s">
        <v>155</v>
      </c>
    </row>
    <row r="14" spans="1:55" ht="21.2" customHeight="1" x14ac:dyDescent="0.2">
      <c r="A14" s="902"/>
      <c r="B14"/>
      <c r="C14" s="844"/>
      <c r="D14" s="796"/>
      <c r="E14" s="798" t="s">
        <v>22</v>
      </c>
      <c r="F14" s="793" t="s">
        <v>444</v>
      </c>
      <c r="G14" s="118"/>
      <c r="H14" s="119"/>
      <c r="I14" s="120"/>
      <c r="J14" s="827" t="s">
        <v>505</v>
      </c>
      <c r="K14" s="827"/>
      <c r="L14" s="828"/>
      <c r="M14" s="827" t="s">
        <v>177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444</v>
      </c>
      <c r="AH14" s="118"/>
      <c r="AI14" s="119"/>
      <c r="AJ14" s="120"/>
      <c r="AK14" s="827" t="s">
        <v>505</v>
      </c>
      <c r="AL14" s="827"/>
      <c r="AM14" s="828"/>
      <c r="AN14" s="827" t="s">
        <v>177</v>
      </c>
      <c r="AO14" s="827"/>
      <c r="AP14" s="827"/>
      <c r="AQ14" s="827"/>
      <c r="AR14" s="827"/>
      <c r="AS14" s="827"/>
      <c r="AT14" s="827"/>
      <c r="AU14" s="827"/>
      <c r="AV14" s="827"/>
      <c r="AW14" s="891"/>
      <c r="AX14" s="891"/>
      <c r="AY14" s="892"/>
      <c r="AZ14" s="182" t="s">
        <v>54</v>
      </c>
      <c r="BA14" s="183"/>
    </row>
    <row r="15" spans="1:55" ht="21.2" customHeight="1" x14ac:dyDescent="0.2">
      <c r="A15" s="902"/>
      <c r="B15"/>
      <c r="C15" s="844"/>
      <c r="D15" s="796"/>
      <c r="E15" s="792"/>
      <c r="F15" s="1018"/>
      <c r="G15" s="121"/>
      <c r="H15" s="122"/>
      <c r="I15" s="123"/>
      <c r="J15" s="109" t="str">
        <f>TEXT((TIME(0,LEFT('JUGEND-DOSB 2020'!H12,FIND(":",'JUGEND-DOSB 2020'!H12)-1),RIGHT('JUGEND-DOSB 2020'!H12,2)))*$BB$15,"[mm]:ss")</f>
        <v>27:00</v>
      </c>
      <c r="K15" s="102" t="str">
        <f>TEXT((TIME(0,LEFT('JUGEND-DOSB 2020'!I12,FIND(":",'JUGEND-DOSB 2020'!I12)-1),RIGHT('JUGEND-DOSB 2020'!I12,2)))*$BB$15,"[mm]:ss")</f>
        <v>24:00</v>
      </c>
      <c r="L15" s="103" t="str">
        <f>TEXT((TIME(0,LEFT('JUGEND-DOSB 2020'!J12,FIND(":",'JUGEND-DOSB 2020'!J12)-1),RIGHT('JUGEND-DOSB 2020'!J12,2)))*$BB$15,"[mm]:ss")</f>
        <v>21:00</v>
      </c>
      <c r="M15" s="109" t="str">
        <f>TEXT((TIME(0,LEFT('JUGEND-DOSB 2020'!K12,FIND(":",'JUGEND-DOSB 2020'!K12)-1),RIGHT('JUGEND-DOSB 2020'!K12,2)))*$BB$15,"[mm]:ss")</f>
        <v>50:30</v>
      </c>
      <c r="N15" s="102" t="str">
        <f>TEXT((TIME(0,LEFT('JUGEND-DOSB 2020'!L12,FIND(":",'JUGEND-DOSB 2020'!L12)-1),RIGHT('JUGEND-DOSB 2020'!L12,2)))*$BB$15,"[mm]:ss")</f>
        <v>43:00</v>
      </c>
      <c r="O15" s="103" t="str">
        <f>TEXT((TIME(0,LEFT('JUGEND-DOSB 2020'!M12,FIND(":",'JUGEND-DOSB 2020'!M12)-1),RIGHT('JUGEND-DOSB 2020'!M12,2)))*$BB$15,"[mm]:ss")</f>
        <v>35:30</v>
      </c>
      <c r="P15" s="109" t="str">
        <f>TEXT((TIME(0,LEFT('JUGEND-DOSB 2020'!N12,FIND(":",'JUGEND-DOSB 2020'!N12)-1),RIGHT('JUGEND-DOSB 2020'!N12,2)))*$BB$15,"[mm]:ss")</f>
        <v>45:00</v>
      </c>
      <c r="Q15" s="102" t="str">
        <f>TEXT((TIME(0,LEFT('JUGEND-DOSB 2020'!O12,FIND(":",'JUGEND-DOSB 2020'!O12)-1),RIGHT('JUGEND-DOSB 2020'!O12,2)))*$BB$15,"[mm]:ss")</f>
        <v>39:30</v>
      </c>
      <c r="R15" s="103" t="str">
        <f>TEXT((TIME(0,LEFT('JUGEND-DOSB 2020'!P12,FIND(":",'JUGEND-DOSB 2020'!P12)-1),RIGHT('JUGEND-DOSB 2020'!P12,2)))*$BB$15,"[mm]:ss")</f>
        <v>33:30</v>
      </c>
      <c r="S15" s="109" t="str">
        <f>TEXT((TIME(0,LEFT('JUGEND-DOSB 2020'!Q12,FIND(":",'JUGEND-DOSB 2020'!Q12)-1),RIGHT('JUGEND-DOSB 2020'!Q12,2)))*$BB$15,"[mm]:ss")</f>
        <v>38:00</v>
      </c>
      <c r="T15" s="102" t="str">
        <f>TEXT((TIME(0,LEFT('JUGEND-DOSB 2020'!R12,FIND(":",'JUGEND-DOSB 2020'!R12)-1),RIGHT('JUGEND-DOSB 2020'!R12,2)))*$BB$15,"[mm]:ss")</f>
        <v>32:30</v>
      </c>
      <c r="U15" s="103" t="str">
        <f>TEXT((TIME(0,LEFT('JUGEND-DOSB 2020'!S12,FIND(":",'JUGEND-DOSB 2020'!S12)-1),RIGHT('JUGEND-DOSB 2020'!S12,2)))*$BB$15,"[mm]:ss")</f>
        <v>28:30</v>
      </c>
      <c r="V15" s="109" t="str">
        <f>TEXT((TIME(0,LEFT('JUGEND-DOSB 2020'!T12,FIND(":",'JUGEND-DOSB 2020'!T12)-1),RIGHT('JUGEND-DOSB 2020'!T12,2)))*$BB$15,"[mm]:ss")</f>
        <v>32:30</v>
      </c>
      <c r="W15" s="102" t="str">
        <f>TEXT((TIME(0,LEFT('JUGEND-DOSB 2020'!U12,FIND(":",'JUGEND-DOSB 2020'!U12)-1),RIGHT('JUGEND-DOSB 2020'!U12,2)))*$BB$15,"[mm]:ss")</f>
        <v>28:30</v>
      </c>
      <c r="X15" s="103" t="str">
        <f>TEXT((TIME(0,LEFT('JUGEND-DOSB 2020'!V12,FIND(":",'JUGEND-DOSB 2020'!V12)-1),RIGHT('JUGEND-DOSB 2020'!V12,2)))*$BB$15,"[mm]:ss")</f>
        <v>25:00</v>
      </c>
      <c r="Y15" s="182"/>
      <c r="Z15" s="183"/>
      <c r="AB15" s="902"/>
      <c r="AC15"/>
      <c r="AD15" s="844"/>
      <c r="AE15" s="796"/>
      <c r="AF15" s="792"/>
      <c r="AG15" s="1018"/>
      <c r="AH15" s="121"/>
      <c r="AI15" s="122"/>
      <c r="AJ15" s="123"/>
      <c r="AK15" s="109" t="str">
        <f>TEXT((TIME(0,LEFT('JUGEND-DOSB 2020'!H43,FIND(":",'JUGEND-DOSB 2020'!H43)-1),RIGHT('JUGEND-DOSB 2020'!H43,2)))*$BB$15,"[mm]:ss")</f>
        <v>26:30</v>
      </c>
      <c r="AL15" s="102" t="str">
        <f>TEXT((TIME(0,LEFT('JUGEND-DOSB 2020'!I43,FIND(":",'JUGEND-DOSB 2020'!I43)-1),RIGHT('JUGEND-DOSB 2020'!I43,2)))*$BB$15,"[mm]:ss")</f>
        <v>23:30</v>
      </c>
      <c r="AM15" s="103" t="str">
        <f>TEXT((TIME(0,LEFT('JUGEND-DOSB 2020'!J43,FIND(":",'JUGEND-DOSB 2020'!J43)-1),RIGHT('JUGEND-DOSB 2020'!J43,2)))*$BB$15,"[mm]:ss")</f>
        <v>20:30</v>
      </c>
      <c r="AN15" s="109" t="str">
        <f>TEXT((TIME(0,LEFT('JUGEND-DOSB 2020'!K43,FIND(":",'JUGEND-DOSB 2020'!K43)-1),RIGHT('JUGEND-DOSB 2020'!K43,2)))*$BB$15,"[mm]:ss")</f>
        <v>48:30</v>
      </c>
      <c r="AO15" s="102" t="str">
        <f>TEXT((TIME(0,LEFT('JUGEND-DOSB 2020'!L43,FIND(":",'JUGEND-DOSB 2020'!L43)-1),RIGHT('JUGEND-DOSB 2020'!L43,2)))*$BB$15,"[mm]:ss")</f>
        <v>41:00</v>
      </c>
      <c r="AP15" s="103" t="str">
        <f>TEXT((TIME(0,LEFT('JUGEND-DOSB 2020'!M43,FIND(":",'JUGEND-DOSB 2020'!M43)-1),RIGHT('JUGEND-DOSB 2020'!M43,2)))*$BB$15,"[mm]:ss")</f>
        <v>33:30</v>
      </c>
      <c r="AQ15" s="109" t="str">
        <f>TEXT((TIME(0,LEFT('JUGEND-DOSB 2020'!N43,FIND(":",'JUGEND-DOSB 2020'!N43)-1),RIGHT('JUGEND-DOSB 2020'!N43,2)))*$BB$15,"[mm]:ss")</f>
        <v>43:00</v>
      </c>
      <c r="AR15" s="102" t="str">
        <f>TEXT((TIME(0,LEFT('JUGEND-DOSB 2020'!O43,FIND(":",'JUGEND-DOSB 2020'!O43)-1),RIGHT('JUGEND-DOSB 2020'!O43,2)))*$BB$15,"[mm]:ss")</f>
        <v>37:00</v>
      </c>
      <c r="AS15" s="103" t="str">
        <f>TEXT((TIME(0,LEFT('JUGEND-DOSB 2020'!P43,FIND(":",'JUGEND-DOSB 2020'!P43)-1),RIGHT('JUGEND-DOSB 2020'!P43,2)))*$BB$15,"[mm]:ss")</f>
        <v>31:30</v>
      </c>
      <c r="AT15" s="109" t="str">
        <f>TEXT((TIME(0,LEFT('JUGEND-DOSB 2020'!Q43,FIND(":",'JUGEND-DOSB 2020'!Q43)-1),RIGHT('JUGEND-DOSB 2020'!Q43,2)))*$BB$15,"[mm]:ss")</f>
        <v>32:00</v>
      </c>
      <c r="AU15" s="102" t="str">
        <f>TEXT((TIME(0,LEFT('JUGEND-DOSB 2020'!R43,FIND(":",'JUGEND-DOSB 2020'!R43)-1),RIGHT('JUGEND-DOSB 2020'!R43,2)))*$BB$15,"[mm]:ss")</f>
        <v>28:00</v>
      </c>
      <c r="AV15" s="103" t="str">
        <f>TEXT((TIME(0,LEFT('JUGEND-DOSB 2020'!S43,FIND(":",'JUGEND-DOSB 2020'!S43)-1),RIGHT('JUGEND-DOSB 2020'!S43,2)))*$BB$15,"[mm]:ss")</f>
        <v>24:00</v>
      </c>
      <c r="AW15" s="109" t="str">
        <f>TEXT((TIME(0,LEFT('JUGEND-DOSB 2020'!T43,FIND(":",'JUGEND-DOSB 2020'!T43)-1),RIGHT('JUGEND-DOSB 2020'!T43,2)))*$BB$15,"[mm]:ss")</f>
        <v>27:00</v>
      </c>
      <c r="AX15" s="102" t="str">
        <f>TEXT((TIME(0,LEFT('JUGEND-DOSB 2020'!U43,FIND(":",'JUGEND-DOSB 2020'!U43)-1),RIGHT('JUGEND-DOSB 2020'!U43,2)))*$BB$15,"[mm]:ss")</f>
        <v>23:30</v>
      </c>
      <c r="AY15" s="103" t="str">
        <f>TEXT((TIME(0,LEFT('JUGEND-DOSB 2020'!V43,FIND(":",'JUGEND-DOSB 2020'!V43)-1),RIGHT('JUGEND-DOSB 2020'!V43,2)))*$BB$15,"[mm]:ss")</f>
        <v>20:30</v>
      </c>
      <c r="AZ15" s="182"/>
      <c r="BA15" s="183"/>
      <c r="BB15" s="145">
        <v>1</v>
      </c>
      <c r="BC15" s="148" t="s">
        <v>32</v>
      </c>
    </row>
    <row r="16" spans="1:55" ht="21.2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H16*(1-$BD$55)</f>
        <v>114.75</v>
      </c>
      <c r="H16" s="149">
        <f>K16-12.5</f>
        <v>127.5</v>
      </c>
      <c r="I16" s="150">
        <f>H16*(1+$BD$55)</f>
        <v>140.25</v>
      </c>
      <c r="J16" s="160">
        <f>K16*(1-$BD$55)</f>
        <v>126</v>
      </c>
      <c r="K16" s="149">
        <f>N16-12.5</f>
        <v>140</v>
      </c>
      <c r="L16" s="150">
        <f>K16*(1+$BD$55)</f>
        <v>154</v>
      </c>
      <c r="M16" s="160">
        <f>N16*(1-$BD$55)</f>
        <v>137.25</v>
      </c>
      <c r="N16" s="149">
        <f>Q16-12.5</f>
        <v>152.5</v>
      </c>
      <c r="O16" s="150">
        <f>N16*(1+$BD$55)</f>
        <v>167.75</v>
      </c>
      <c r="P16" s="160">
        <f>Q16*(1-$BD$55)</f>
        <v>148.5</v>
      </c>
      <c r="Q16" s="149">
        <f>T16-12.5</f>
        <v>165</v>
      </c>
      <c r="R16" s="150">
        <f>Q16*(1+$BD$55)</f>
        <v>181.50000000000003</v>
      </c>
      <c r="S16" s="160">
        <f>T16*(1-$BD$55)</f>
        <v>159.75</v>
      </c>
      <c r="T16" s="149">
        <f>W16-12.5</f>
        <v>177.5</v>
      </c>
      <c r="U16" s="150">
        <f>T16*(1+$BD$55)</f>
        <v>195.25000000000003</v>
      </c>
      <c r="V16" s="160">
        <f>W16*(1-$BD$55)</f>
        <v>171</v>
      </c>
      <c r="W16" s="149">
        <f>H55-100</f>
        <v>190</v>
      </c>
      <c r="X16" s="150">
        <f>W16*(1+$BD$55)</f>
        <v>209.00000000000003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AI16*(1-$BD$55)</f>
        <v>173.25</v>
      </c>
      <c r="AI16" s="149">
        <f>AL16-12.5</f>
        <v>192.5</v>
      </c>
      <c r="AJ16" s="150">
        <f>AI16*(1+$BD$55)</f>
        <v>211.75000000000003</v>
      </c>
      <c r="AK16" s="160">
        <f>AL16*(1-$BD$55)</f>
        <v>184.5</v>
      </c>
      <c r="AL16" s="149">
        <f>AO16-12.5</f>
        <v>205</v>
      </c>
      <c r="AM16" s="150">
        <f>AL16*(1+$BD$55)</f>
        <v>225.50000000000003</v>
      </c>
      <c r="AN16" s="160">
        <f>AO16*(1-$BD$55)</f>
        <v>195.75</v>
      </c>
      <c r="AO16" s="149">
        <f>AR16-12.5</f>
        <v>217.5</v>
      </c>
      <c r="AP16" s="150">
        <f>AO16*(1+$BD$55)</f>
        <v>239.25000000000003</v>
      </c>
      <c r="AQ16" s="160">
        <f>AR16*(1-$BD$55)</f>
        <v>207</v>
      </c>
      <c r="AR16" s="149">
        <f>AU16-12.5</f>
        <v>230</v>
      </c>
      <c r="AS16" s="150">
        <f>AR16*(1+$BD$55)</f>
        <v>253.00000000000003</v>
      </c>
      <c r="AT16" s="160">
        <f>AU16*(1-$BD$55)</f>
        <v>218.25</v>
      </c>
      <c r="AU16" s="149">
        <f>AX16-12.5</f>
        <v>242.5</v>
      </c>
      <c r="AV16" s="150">
        <f>AU16*(1+$BD$55)</f>
        <v>266.75</v>
      </c>
      <c r="AW16" s="160">
        <f>AX16*(1-$BD$55)</f>
        <v>229.5</v>
      </c>
      <c r="AX16" s="149">
        <f>AI55-100</f>
        <v>255</v>
      </c>
      <c r="AY16" s="150">
        <f>AX16*(1+$BD$55)</f>
        <v>280.5</v>
      </c>
      <c r="AZ16" s="182"/>
      <c r="BA16" s="183"/>
      <c r="BC16" s="5"/>
    </row>
    <row r="17" spans="1:55" ht="21.2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H17*(1-$BD$55)</f>
        <v>274.5</v>
      </c>
      <c r="H17" s="149">
        <f>K17-15</f>
        <v>305</v>
      </c>
      <c r="I17" s="150">
        <f>H17*(1+$BD$55)</f>
        <v>335.5</v>
      </c>
      <c r="J17" s="160">
        <f>K17*(1-$BD$55)</f>
        <v>288</v>
      </c>
      <c r="K17" s="149">
        <f>N17-15</f>
        <v>320</v>
      </c>
      <c r="L17" s="150">
        <f>K17*(1+$BD$55)</f>
        <v>352</v>
      </c>
      <c r="M17" s="160">
        <f>N17*(1-$BD$55)</f>
        <v>301.5</v>
      </c>
      <c r="N17" s="149">
        <f>Q17-15</f>
        <v>335</v>
      </c>
      <c r="O17" s="150">
        <f>N17*(1+$BD$55)</f>
        <v>368.50000000000006</v>
      </c>
      <c r="P17" s="160">
        <f>Q17*(1-$BD$55)</f>
        <v>315</v>
      </c>
      <c r="Q17" s="149">
        <f>T17-15</f>
        <v>350</v>
      </c>
      <c r="R17" s="150">
        <f>Q17*(1+$BD$55)</f>
        <v>385.00000000000006</v>
      </c>
      <c r="S17" s="160">
        <f>T17*(1-$BD$55)</f>
        <v>328.5</v>
      </c>
      <c r="T17" s="149">
        <f>W17-15</f>
        <v>365</v>
      </c>
      <c r="U17" s="150">
        <f>T17*(1+$BD$55)</f>
        <v>401.50000000000006</v>
      </c>
      <c r="V17" s="160">
        <f>W17*(1-$BD$55)</f>
        <v>342</v>
      </c>
      <c r="W17" s="149">
        <f>H56-100</f>
        <v>380</v>
      </c>
      <c r="X17" s="150">
        <f>W17*(1+$BD$55)</f>
        <v>418.00000000000006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AI17*(1-$BD$55)</f>
        <v>342</v>
      </c>
      <c r="AI17" s="149">
        <f>AL17-15</f>
        <v>380</v>
      </c>
      <c r="AJ17" s="150">
        <f>AI17*(1+$BD$55)</f>
        <v>418.00000000000006</v>
      </c>
      <c r="AK17" s="160">
        <f>AL17*(1-$BD$55)</f>
        <v>355.5</v>
      </c>
      <c r="AL17" s="149">
        <f>AO17-15</f>
        <v>395</v>
      </c>
      <c r="AM17" s="150">
        <f>AL17*(1+$BD$55)</f>
        <v>434.50000000000006</v>
      </c>
      <c r="AN17" s="160">
        <f>AO17*(1-$BD$55)</f>
        <v>369</v>
      </c>
      <c r="AO17" s="149">
        <f>AR17-15</f>
        <v>410</v>
      </c>
      <c r="AP17" s="150">
        <f>AO17*(1+$BD$55)</f>
        <v>451.00000000000006</v>
      </c>
      <c r="AQ17" s="160">
        <f>AR17*(1-$BD$55)</f>
        <v>382.5</v>
      </c>
      <c r="AR17" s="149">
        <f>AU17-15</f>
        <v>425</v>
      </c>
      <c r="AS17" s="150">
        <f>AR17*(1+$BD$55)</f>
        <v>467.50000000000006</v>
      </c>
      <c r="AT17" s="160">
        <f>AU17*(1-$BD$55)</f>
        <v>396</v>
      </c>
      <c r="AU17" s="149">
        <f>AX17-15</f>
        <v>440</v>
      </c>
      <c r="AV17" s="150">
        <f>AU17*(1+$BD$55)</f>
        <v>484.00000000000006</v>
      </c>
      <c r="AW17" s="160">
        <f>AX17*(1-$BD$55)</f>
        <v>409.5</v>
      </c>
      <c r="AX17" s="149">
        <f>AI56-100</f>
        <v>455</v>
      </c>
      <c r="AY17" s="150">
        <f>AX17*(1+$BD$55)</f>
        <v>500.50000000000006</v>
      </c>
      <c r="AZ17" s="182"/>
      <c r="BA17" s="183"/>
      <c r="BC17" s="5"/>
    </row>
    <row r="18" spans="1:55" ht="21.2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H18*(1-$BD$55)</f>
        <v>207</v>
      </c>
      <c r="H18" s="149">
        <f>K18-15</f>
        <v>230</v>
      </c>
      <c r="I18" s="150">
        <f>H18*(1+$BD$55)</f>
        <v>253.00000000000003</v>
      </c>
      <c r="J18" s="160">
        <f>K18*(1-$BD$55)</f>
        <v>220.5</v>
      </c>
      <c r="K18" s="149">
        <f>N18-15</f>
        <v>245</v>
      </c>
      <c r="L18" s="150">
        <f>K18*(1+$BD$55)</f>
        <v>269.5</v>
      </c>
      <c r="M18" s="160">
        <f>N18*(1-$BD$55)</f>
        <v>234</v>
      </c>
      <c r="N18" s="149">
        <f>Q18-15</f>
        <v>260</v>
      </c>
      <c r="O18" s="150">
        <f>N18*(1+$BD$55)</f>
        <v>286</v>
      </c>
      <c r="P18" s="160">
        <f>Q18*(1-$BD$55)</f>
        <v>247.5</v>
      </c>
      <c r="Q18" s="149">
        <f>T18-15</f>
        <v>275</v>
      </c>
      <c r="R18" s="150">
        <f>Q18*(1+$BD$55)</f>
        <v>302.5</v>
      </c>
      <c r="S18" s="160">
        <f>T18*(1-$BD$55)</f>
        <v>261</v>
      </c>
      <c r="T18" s="149">
        <f>W18-15</f>
        <v>290</v>
      </c>
      <c r="U18" s="150">
        <f>T18*(1+$BD$55)</f>
        <v>319</v>
      </c>
      <c r="V18" s="160">
        <f>W18*(1-$BD$55)</f>
        <v>274.5</v>
      </c>
      <c r="W18" s="149">
        <f>H57-100</f>
        <v>305</v>
      </c>
      <c r="X18" s="150">
        <f>W18*(1+$BD$55)</f>
        <v>335.5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AI18*(1-$BD$55)</f>
        <v>270</v>
      </c>
      <c r="AI18" s="149">
        <f>AL18-15</f>
        <v>300</v>
      </c>
      <c r="AJ18" s="150">
        <f>AI18*(1+$BD$55)</f>
        <v>330</v>
      </c>
      <c r="AK18" s="160">
        <f>AL18*(1-$BD$55)</f>
        <v>283.5</v>
      </c>
      <c r="AL18" s="149">
        <f>AO18-15</f>
        <v>315</v>
      </c>
      <c r="AM18" s="150">
        <f>AL18*(1+$BD$55)</f>
        <v>346.5</v>
      </c>
      <c r="AN18" s="160">
        <f>AO18*(1-$BD$55)</f>
        <v>297</v>
      </c>
      <c r="AO18" s="149">
        <f>AR18-15</f>
        <v>330</v>
      </c>
      <c r="AP18" s="150">
        <f>AO18*(1+$BD$55)</f>
        <v>363.00000000000006</v>
      </c>
      <c r="AQ18" s="160">
        <f>AR18*(1-$BD$55)</f>
        <v>310.5</v>
      </c>
      <c r="AR18" s="149">
        <f>AU18-15</f>
        <v>345</v>
      </c>
      <c r="AS18" s="150">
        <f>AR18*(1+$BD$55)</f>
        <v>379.50000000000006</v>
      </c>
      <c r="AT18" s="160">
        <f>AU18*(1-$BD$55)</f>
        <v>324</v>
      </c>
      <c r="AU18" s="149">
        <f>AX18-15</f>
        <v>360</v>
      </c>
      <c r="AV18" s="150">
        <f>AU18*(1+$BD$55)</f>
        <v>396.00000000000006</v>
      </c>
      <c r="AW18" s="160">
        <f>AX18*(1-$BD$55)</f>
        <v>337.5</v>
      </c>
      <c r="AX18" s="149">
        <f>AI57-100</f>
        <v>375</v>
      </c>
      <c r="AY18" s="150">
        <f>AX18*(1+$BD$55)</f>
        <v>412.50000000000006</v>
      </c>
      <c r="AZ18" s="182"/>
      <c r="BA18" s="183"/>
      <c r="BC18" s="5"/>
    </row>
    <row r="19" spans="1:55" ht="21.2" customHeight="1" thickBot="1" x14ac:dyDescent="0.25">
      <c r="A19" s="902"/>
      <c r="B19"/>
      <c r="C19" s="845"/>
      <c r="D19" s="797"/>
      <c r="E19" s="107" t="s">
        <v>44</v>
      </c>
      <c r="F19" s="58" t="s">
        <v>430</v>
      </c>
      <c r="G19" s="160">
        <f>H19*(1-$BD$55)</f>
        <v>211.5</v>
      </c>
      <c r="H19" s="149">
        <f>K19-15</f>
        <v>235</v>
      </c>
      <c r="I19" s="150">
        <f>H19*(1+$BD$55)</f>
        <v>258.5</v>
      </c>
      <c r="J19" s="160">
        <f>K19*(1-$BD$55)</f>
        <v>225</v>
      </c>
      <c r="K19" s="149">
        <f>N19-15</f>
        <v>250</v>
      </c>
      <c r="L19" s="150">
        <f>K19*(1+$BD$55)</f>
        <v>275</v>
      </c>
      <c r="M19" s="160">
        <f>N19*(1-$BD$55)</f>
        <v>238.5</v>
      </c>
      <c r="N19" s="149">
        <f>Q19-15</f>
        <v>265</v>
      </c>
      <c r="O19" s="150">
        <f>N19*(1+$BD$55)</f>
        <v>291.5</v>
      </c>
      <c r="P19" s="160">
        <f>Q19*(1-$BD$55)</f>
        <v>252</v>
      </c>
      <c r="Q19" s="149">
        <f>T19-15</f>
        <v>280</v>
      </c>
      <c r="R19" s="150">
        <f>Q19*(1+$BD$55)</f>
        <v>308</v>
      </c>
      <c r="S19" s="164">
        <f>T19*(1-$BD$55)</f>
        <v>265.5</v>
      </c>
      <c r="T19" s="165">
        <f>W19-15</f>
        <v>295</v>
      </c>
      <c r="U19" s="166">
        <f>T19*(1+$BD$55)</f>
        <v>324.5</v>
      </c>
      <c r="V19" s="164">
        <f>W19*(1-$BD$55)</f>
        <v>279</v>
      </c>
      <c r="W19" s="165">
        <f>H58-100</f>
        <v>310</v>
      </c>
      <c r="X19" s="166">
        <f>W19*(1+$BD$55)</f>
        <v>341</v>
      </c>
      <c r="Y19" s="186"/>
      <c r="Z19" s="187"/>
      <c r="AB19" s="902"/>
      <c r="AC19"/>
      <c r="AD19" s="845"/>
      <c r="AE19" s="797"/>
      <c r="AF19" s="107" t="s">
        <v>44</v>
      </c>
      <c r="AG19" s="58" t="s">
        <v>430</v>
      </c>
      <c r="AH19" s="164">
        <f>AI19*(1-$BD$55)</f>
        <v>274.5</v>
      </c>
      <c r="AI19" s="165">
        <f>AL19-15</f>
        <v>305</v>
      </c>
      <c r="AJ19" s="166">
        <f>AI19*(1+$BD$55)</f>
        <v>335.5</v>
      </c>
      <c r="AK19" s="164">
        <f>AL19*(1-$BD$55)</f>
        <v>288</v>
      </c>
      <c r="AL19" s="165">
        <f>AO19-15</f>
        <v>320</v>
      </c>
      <c r="AM19" s="166">
        <f>AL19*(1+$BD$55)</f>
        <v>352</v>
      </c>
      <c r="AN19" s="164">
        <f>AO19*(1-$BD$55)</f>
        <v>301.5</v>
      </c>
      <c r="AO19" s="165">
        <f>AR19-15</f>
        <v>335</v>
      </c>
      <c r="AP19" s="166">
        <f>AO19*(1+$BD$55)</f>
        <v>368.50000000000006</v>
      </c>
      <c r="AQ19" s="164">
        <f>AR19*(1-$BD$55)</f>
        <v>315</v>
      </c>
      <c r="AR19" s="165">
        <f>AU19-15</f>
        <v>350</v>
      </c>
      <c r="AS19" s="166">
        <f>AR19*(1+$BD$55)</f>
        <v>385.00000000000006</v>
      </c>
      <c r="AT19" s="164">
        <f>AU19*(1-$BD$55)</f>
        <v>328.5</v>
      </c>
      <c r="AU19" s="165">
        <f>AX19-15</f>
        <v>365</v>
      </c>
      <c r="AV19" s="166">
        <f>AU19*(1+$BD$55)</f>
        <v>401.50000000000006</v>
      </c>
      <c r="AW19" s="164">
        <f>AX19*(1-$BD$55)</f>
        <v>342</v>
      </c>
      <c r="AX19" s="165">
        <f>AI58-100</f>
        <v>380</v>
      </c>
      <c r="AY19" s="166">
        <f>AX19*(1+$BD$55)</f>
        <v>418.00000000000006</v>
      </c>
      <c r="AZ19" s="186"/>
      <c r="BA19" s="187"/>
      <c r="BC19" s="146"/>
    </row>
    <row r="20" spans="1:55" ht="21.2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43" t="s">
        <v>16</v>
      </c>
      <c r="AG20" s="822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5" ht="21.2" customHeight="1" x14ac:dyDescent="0.2">
      <c r="A21" s="902"/>
      <c r="B21"/>
      <c r="C21" s="845"/>
      <c r="D21" s="796"/>
      <c r="E21" s="792"/>
      <c r="F21" s="794"/>
      <c r="G21" s="28">
        <f>'JUGEND-DOSB 2020'!E14*$BB$21</f>
        <v>2.7</v>
      </c>
      <c r="H21" s="29">
        <f>'JUGEND-DOSB 2020'!F14*$BB$21</f>
        <v>4.05</v>
      </c>
      <c r="I21" s="707">
        <f>'JUGEND-DOSB 2020'!G14*$BB$21</f>
        <v>5.4</v>
      </c>
      <c r="J21" s="67">
        <f>'JUGEND-DOSB 2020'!H14*$BB$21</f>
        <v>4.05</v>
      </c>
      <c r="K21" s="29">
        <f>'JUGEND-DOSB 2020'!I14*$BB$21</f>
        <v>5.4</v>
      </c>
      <c r="L21" s="38">
        <f>'JUGEND-DOSB 2020'!J14*$BB$21</f>
        <v>6.75</v>
      </c>
      <c r="M21" s="67">
        <f>'JUGEND-DOSB 2020'!K14*$BB$21</f>
        <v>4.95</v>
      </c>
      <c r="N21" s="29">
        <f>'JUGEND-DOSB 2020'!L14*$BB$21</f>
        <v>6.75</v>
      </c>
      <c r="O21" s="38">
        <f>'JUGEND-DOSB 2020'!M14*$BB$21</f>
        <v>8.1</v>
      </c>
      <c r="P21" s="708">
        <f>'JUGEND-DOSB 2020'!N14*$BB$21</f>
        <v>6.75</v>
      </c>
      <c r="Q21" s="709">
        <f>'JUGEND-DOSB 2020'!O14*$BB$21</f>
        <v>8.1</v>
      </c>
      <c r="R21" s="707">
        <f>'JUGEND-DOSB 2020'!P14*$BB$21</f>
        <v>9.9</v>
      </c>
      <c r="S21" s="67">
        <f>'JUGEND-DOSB 2020'!Q14*$BB$21</f>
        <v>9</v>
      </c>
      <c r="T21" s="29">
        <f>'JUGEND-DOSB 2020'!R14*$BB$21</f>
        <v>10.8</v>
      </c>
      <c r="U21" s="38">
        <f>'JUGEND-DOSB 2020'!S14*$BB$21</f>
        <v>12.15</v>
      </c>
      <c r="V21" s="67">
        <f>'JUGEND-DOSB 2020'!T14*$BB$21</f>
        <v>10.8</v>
      </c>
      <c r="W21" s="29">
        <f>'JUGEND-DOSB 2020'!U14*$BB$21</f>
        <v>12.15</v>
      </c>
      <c r="X21" s="707">
        <f>'JUGEND-DOSB 2020'!V14*$BB$21</f>
        <v>13.950000000000001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2020'!E45*$BB$21</f>
        <v>5.4</v>
      </c>
      <c r="AI21" s="29">
        <f>'JUGEND-DOSB 2020'!F45*$BB$21</f>
        <v>6.75</v>
      </c>
      <c r="AJ21" s="38">
        <f>'JUGEND-DOSB 2020'!G45*$BB$21</f>
        <v>7.65</v>
      </c>
      <c r="AK21" s="67">
        <f>'JUGEND-DOSB 2020'!H45*$BB$21</f>
        <v>7.65</v>
      </c>
      <c r="AL21" s="29">
        <f>'JUGEND-DOSB 2020'!I45*$BB$21</f>
        <v>9</v>
      </c>
      <c r="AM21" s="38">
        <f>'JUGEND-DOSB 2020'!J45*$BB$21</f>
        <v>10.35</v>
      </c>
      <c r="AN21" s="67">
        <f>'JUGEND-DOSB 2020'!K45*$BB$21</f>
        <v>9.4500000000000011</v>
      </c>
      <c r="AO21" s="29">
        <f>'JUGEND-DOSB 2020'!L45*$BB$21</f>
        <v>11.25</v>
      </c>
      <c r="AP21" s="38">
        <f>'JUGEND-DOSB 2020'!M45*$BB$21</f>
        <v>12.6</v>
      </c>
      <c r="AQ21" s="67">
        <f>'JUGEND-DOSB 2020'!N45*$BB$21</f>
        <v>11.700000000000001</v>
      </c>
      <c r="AR21" s="29">
        <f>'JUGEND-DOSB 2020'!O45*$BB$21</f>
        <v>13.5</v>
      </c>
      <c r="AS21" s="38">
        <f>'JUGEND-DOSB 2020'!P45*$BB$21</f>
        <v>14.85</v>
      </c>
      <c r="AT21" s="67">
        <f>'JUGEND-DOSB 2020'!Q45*$BB$21</f>
        <v>13.5</v>
      </c>
      <c r="AU21" s="29">
        <f>'JUGEND-DOSB 2020'!R45*$BB$21</f>
        <v>15.3</v>
      </c>
      <c r="AV21" s="38">
        <f>'JUGEND-DOSB 2020'!S45*$BB$21</f>
        <v>16.650000000000002</v>
      </c>
      <c r="AW21" s="701">
        <f>'JUGEND-DOSB 2020'!T45*$BB$21</f>
        <v>15.3</v>
      </c>
      <c r="AX21" s="702">
        <f>'JUGEND-DOSB 2020'!U45*$BB$21</f>
        <v>17.100000000000001</v>
      </c>
      <c r="AY21" s="703">
        <f>'JUGEND-DOSB 2020'!V45*$BB$21</f>
        <v>18.900000000000002</v>
      </c>
      <c r="AZ21" s="182"/>
      <c r="BA21" s="188"/>
      <c r="BB21" s="143">
        <v>0.45</v>
      </c>
      <c r="BC21" s="148" t="s">
        <v>420</v>
      </c>
    </row>
    <row r="22" spans="1:55" ht="21.2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3" t="s">
        <v>340</v>
      </c>
      <c r="Q22" s="783"/>
      <c r="R22" s="783"/>
      <c r="S22" s="783"/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2" t="s">
        <v>340</v>
      </c>
      <c r="AR22" s="783"/>
      <c r="AS22" s="783"/>
      <c r="AT22" s="783"/>
      <c r="AU22" s="783"/>
      <c r="AV22" s="784"/>
      <c r="AW22" s="783" t="s">
        <v>96</v>
      </c>
      <c r="AX22" s="783"/>
      <c r="AY22" s="784"/>
      <c r="AZ22" s="182"/>
      <c r="BA22" s="188"/>
    </row>
    <row r="23" spans="1:55" ht="21.2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2020'!N16*$BB$23</f>
        <v>2.1375000000000002</v>
      </c>
      <c r="Q23" s="29">
        <f>'JUGEND-DOSB 2020'!O16*$BB$23</f>
        <v>2.3625000000000003</v>
      </c>
      <c r="R23" s="38">
        <f>'JUGEND-DOSB 2020'!P16*$BB$23</f>
        <v>2.5874999999999999</v>
      </c>
      <c r="S23" s="67">
        <f>'JUGEND-DOSB 2020'!Q16*$BB$23</f>
        <v>2.4750000000000001</v>
      </c>
      <c r="T23" s="29">
        <f>'JUGEND-DOSB 2020'!R16*$BB$23</f>
        <v>2.7</v>
      </c>
      <c r="U23" s="38">
        <f>'JUGEND-DOSB 2020'!S16*$BB$23</f>
        <v>2.9250000000000003</v>
      </c>
      <c r="V23" s="67">
        <f>'JUGEND-DOSB 2020'!T16*$BB$23</f>
        <v>2.5874999999999999</v>
      </c>
      <c r="W23" s="29">
        <f>'JUGEND-DOSB 2020'!U16*$BB$23</f>
        <v>2.8125</v>
      </c>
      <c r="X23" s="38">
        <f>'JUGEND-DOSB 2020'!V16*$BB$23</f>
        <v>3.0375000000000001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2020'!N47*$BB$23</f>
        <v>2.8125</v>
      </c>
      <c r="AR23" s="29">
        <f>'JUGEND-DOSB 2020'!O47*$BB$23</f>
        <v>3.0375000000000001</v>
      </c>
      <c r="AS23" s="38">
        <f>'JUGEND-DOSB 2020'!P47*$BB$23</f>
        <v>3.2625000000000002</v>
      </c>
      <c r="AT23" s="67">
        <f>'JUGEND-DOSB 2020'!Q47*$BB$23</f>
        <v>3.15</v>
      </c>
      <c r="AU23" s="29">
        <f>'JUGEND-DOSB 2020'!R47*$BB$23</f>
        <v>3.375</v>
      </c>
      <c r="AV23" s="38">
        <f>'JUGEND-DOSB 2020'!S47*$BB$23</f>
        <v>3.6</v>
      </c>
      <c r="AW23" s="67">
        <f>'JUGEND-DOSB 2020'!T47*$BB$23</f>
        <v>3.375</v>
      </c>
      <c r="AX23" s="29">
        <f>'JUGEND-DOSB 2020'!U47*$BB$23</f>
        <v>3.6</v>
      </c>
      <c r="AY23" s="38">
        <f>'JUGEND-DOSB 2020'!V47*$BB$23</f>
        <v>3.8250000000000002</v>
      </c>
      <c r="AZ23" s="184"/>
      <c r="BA23" s="185"/>
      <c r="BB23" s="143">
        <v>0.45</v>
      </c>
      <c r="BC23" s="148" t="s">
        <v>26</v>
      </c>
    </row>
    <row r="24" spans="1:55" ht="21.2" customHeight="1" thickBot="1" x14ac:dyDescent="0.25">
      <c r="A24" s="902"/>
      <c r="B24"/>
      <c r="C24" s="845"/>
      <c r="D24" s="796"/>
      <c r="E24" s="106" t="s">
        <v>21</v>
      </c>
      <c r="F24" s="564" t="s">
        <v>446</v>
      </c>
      <c r="G24" s="67">
        <f t="shared" ref="G24:O24" si="0">G21-0.5</f>
        <v>2.2000000000000002</v>
      </c>
      <c r="H24" s="29">
        <f t="shared" si="0"/>
        <v>3.55</v>
      </c>
      <c r="I24" s="38">
        <f t="shared" si="0"/>
        <v>4.9000000000000004</v>
      </c>
      <c r="J24" s="67">
        <f t="shared" si="0"/>
        <v>3.55</v>
      </c>
      <c r="K24" s="29">
        <f t="shared" si="0"/>
        <v>4.9000000000000004</v>
      </c>
      <c r="L24" s="38">
        <f t="shared" si="0"/>
        <v>6.25</v>
      </c>
      <c r="M24" s="67">
        <f t="shared" si="0"/>
        <v>4.45</v>
      </c>
      <c r="N24" s="29">
        <f t="shared" si="0"/>
        <v>6.25</v>
      </c>
      <c r="O24" s="38">
        <f t="shared" si="0"/>
        <v>7.6</v>
      </c>
      <c r="P24" s="63">
        <f t="shared" ref="P24:U24" si="1">P21-1</f>
        <v>5.75</v>
      </c>
      <c r="Q24" s="19">
        <f t="shared" si="1"/>
        <v>7.1</v>
      </c>
      <c r="R24" s="21">
        <f t="shared" si="1"/>
        <v>8.9</v>
      </c>
      <c r="S24" s="63">
        <f t="shared" si="1"/>
        <v>8</v>
      </c>
      <c r="T24" s="19">
        <f t="shared" si="1"/>
        <v>9.8000000000000007</v>
      </c>
      <c r="U24" s="21">
        <f t="shared" si="1"/>
        <v>11.15</v>
      </c>
      <c r="V24" s="63">
        <f>V23*3</f>
        <v>7.7624999999999993</v>
      </c>
      <c r="W24" s="19">
        <f>W23*3</f>
        <v>8.4375</v>
      </c>
      <c r="X24" s="21">
        <f>X23*3</f>
        <v>9.1125000000000007</v>
      </c>
      <c r="Y24" s="186"/>
      <c r="Z24" s="187"/>
      <c r="AB24" s="902"/>
      <c r="AC24"/>
      <c r="AD24" s="845"/>
      <c r="AE24" s="796"/>
      <c r="AF24" s="106" t="s">
        <v>21</v>
      </c>
      <c r="AG24" s="564" t="s">
        <v>446</v>
      </c>
      <c r="AH24" s="67">
        <f t="shared" ref="AH24:AP24" si="2">AH21-0.5</f>
        <v>4.9000000000000004</v>
      </c>
      <c r="AI24" s="29">
        <f t="shared" si="2"/>
        <v>6.25</v>
      </c>
      <c r="AJ24" s="38">
        <f t="shared" si="2"/>
        <v>7.15</v>
      </c>
      <c r="AK24" s="67">
        <f t="shared" si="2"/>
        <v>7.15</v>
      </c>
      <c r="AL24" s="29">
        <f t="shared" si="2"/>
        <v>8.5</v>
      </c>
      <c r="AM24" s="38">
        <f t="shared" si="2"/>
        <v>9.85</v>
      </c>
      <c r="AN24" s="67">
        <f t="shared" si="2"/>
        <v>8.9500000000000011</v>
      </c>
      <c r="AO24" s="29">
        <f t="shared" si="2"/>
        <v>10.75</v>
      </c>
      <c r="AP24" s="38">
        <f t="shared" si="2"/>
        <v>12.1</v>
      </c>
      <c r="AQ24" s="63">
        <f t="shared" ref="AQ24:AV24" si="3">AQ21-1</f>
        <v>10.700000000000001</v>
      </c>
      <c r="AR24" s="19">
        <f t="shared" si="3"/>
        <v>12.5</v>
      </c>
      <c r="AS24" s="21">
        <f t="shared" si="3"/>
        <v>13.85</v>
      </c>
      <c r="AT24" s="63">
        <f t="shared" si="3"/>
        <v>12.5</v>
      </c>
      <c r="AU24" s="19">
        <f t="shared" si="3"/>
        <v>14.3</v>
      </c>
      <c r="AV24" s="21">
        <f t="shared" si="3"/>
        <v>15.650000000000002</v>
      </c>
      <c r="AW24" s="63">
        <f>AW23*3</f>
        <v>10.125</v>
      </c>
      <c r="AX24" s="19">
        <f>AX23*3</f>
        <v>10.8</v>
      </c>
      <c r="AY24" s="21">
        <f>AY23*3</f>
        <v>11.475000000000001</v>
      </c>
      <c r="AZ24" s="186"/>
      <c r="BA24" s="187"/>
      <c r="BC24" s="146"/>
    </row>
    <row r="25" spans="1:55" ht="21.2" customHeight="1" x14ac:dyDescent="0.2">
      <c r="A25" s="902"/>
      <c r="B25"/>
      <c r="C25" s="843">
        <v>3</v>
      </c>
      <c r="D25" s="795" t="s">
        <v>66</v>
      </c>
      <c r="E25" s="791" t="s">
        <v>16</v>
      </c>
      <c r="F25" s="822" t="s">
        <v>445</v>
      </c>
      <c r="G25" s="971" t="s">
        <v>193</v>
      </c>
      <c r="H25" s="972"/>
      <c r="I25" s="972"/>
      <c r="J25" s="972"/>
      <c r="K25" s="972"/>
      <c r="L25" s="973"/>
      <c r="M25" s="962" t="s">
        <v>194</v>
      </c>
      <c r="N25" s="963"/>
      <c r="O25" s="963"/>
      <c r="P25" s="963"/>
      <c r="Q25" s="963"/>
      <c r="R25" s="964"/>
      <c r="S25" s="971" t="s">
        <v>195</v>
      </c>
      <c r="T25" s="972"/>
      <c r="U25" s="972"/>
      <c r="V25" s="972"/>
      <c r="W25" s="972"/>
      <c r="X25" s="973"/>
      <c r="Y25" s="180"/>
      <c r="Z25" s="181"/>
      <c r="AB25" s="902"/>
      <c r="AC25"/>
      <c r="AD25" s="843">
        <v>3</v>
      </c>
      <c r="AE25" s="795" t="s">
        <v>66</v>
      </c>
      <c r="AF25" s="791" t="s">
        <v>16</v>
      </c>
      <c r="AG25" s="822" t="s">
        <v>445</v>
      </c>
      <c r="AH25" s="971" t="s">
        <v>193</v>
      </c>
      <c r="AI25" s="972"/>
      <c r="AJ25" s="972"/>
      <c r="AK25" s="972"/>
      <c r="AL25" s="972"/>
      <c r="AM25" s="973"/>
      <c r="AN25" s="974" t="s">
        <v>194</v>
      </c>
      <c r="AO25" s="974"/>
      <c r="AP25" s="974"/>
      <c r="AQ25" s="974"/>
      <c r="AR25" s="974"/>
      <c r="AS25" s="975"/>
      <c r="AT25" s="965" t="s">
        <v>195</v>
      </c>
      <c r="AU25" s="965"/>
      <c r="AV25" s="965"/>
      <c r="AW25" s="965"/>
      <c r="AX25" s="965"/>
      <c r="AY25" s="966"/>
      <c r="AZ25" s="180"/>
      <c r="BA25" s="181"/>
    </row>
    <row r="26" spans="1:55" ht="21.2" customHeight="1" x14ac:dyDescent="0.2">
      <c r="A26" s="902"/>
      <c r="B26"/>
      <c r="C26" s="845"/>
      <c r="D26" s="796"/>
      <c r="E26" s="792"/>
      <c r="F26" s="794"/>
      <c r="G26" s="220">
        <f>'JUGEND-DOSB 2020'!E20*$BB$26</f>
        <v>17.600000000000001</v>
      </c>
      <c r="H26" s="221">
        <f>'JUGEND-DOSB 2020'!F20*$BB$26</f>
        <v>15.620000000000001</v>
      </c>
      <c r="I26" s="72">
        <f>'JUGEND-DOSB 2020'!G20*$BB$26</f>
        <v>13.860000000000001</v>
      </c>
      <c r="J26" s="222">
        <f>'JUGEND-DOSB 2020'!H20*$BB$26</f>
        <v>16.28</v>
      </c>
      <c r="K26" s="221">
        <f>'JUGEND-DOSB 2020'!I20*$BB$26</f>
        <v>14.52</v>
      </c>
      <c r="L26" s="72">
        <f>'JUGEND-DOSB 2020'!J20*$BB$26</f>
        <v>12.540000000000001</v>
      </c>
      <c r="M26" s="222">
        <f>'JUGEND-DOSB 2020'!K20*$BB$26</f>
        <v>24.200000000000003</v>
      </c>
      <c r="N26" s="221">
        <f>'JUGEND-DOSB 2020'!L20*$BB$26</f>
        <v>22.220000000000002</v>
      </c>
      <c r="O26" s="72">
        <f>'JUGEND-DOSB 2020'!M20*$BB$26</f>
        <v>20.02</v>
      </c>
      <c r="P26" s="222">
        <f>'JUGEND-DOSB 2020'!N20*$BB$26</f>
        <v>23.32</v>
      </c>
      <c r="Q26" s="221">
        <f>'JUGEND-DOSB 2020'!O20*$BB$26</f>
        <v>21.12</v>
      </c>
      <c r="R26" s="72">
        <f>'JUGEND-DOSB 2020'!P20*$BB$26</f>
        <v>18.700000000000003</v>
      </c>
      <c r="S26" s="222">
        <f>'JUGEND-DOSB 2020'!Q20*$BB$26</f>
        <v>40.920000000000009</v>
      </c>
      <c r="T26" s="221">
        <f>'JUGEND-DOSB 2020'!R20*$BB$26</f>
        <v>37.400000000000006</v>
      </c>
      <c r="U26" s="72">
        <f>'JUGEND-DOSB 2020'!S20*$BB$26</f>
        <v>34.1</v>
      </c>
      <c r="V26" s="222">
        <f>'JUGEND-DOSB 2020'!T20*$BB$26</f>
        <v>38.720000000000006</v>
      </c>
      <c r="W26" s="221">
        <f>'JUGEND-DOSB 2020'!U20*$BB$26</f>
        <v>35.860000000000007</v>
      </c>
      <c r="X26" s="223">
        <f>'JUGEND-DOSB 2020'!V20*$BB$26</f>
        <v>33</v>
      </c>
      <c r="Y26" s="182"/>
      <c r="Z26" s="188"/>
      <c r="AB26" s="902"/>
      <c r="AC26"/>
      <c r="AD26" s="845"/>
      <c r="AE26" s="796"/>
      <c r="AF26" s="792"/>
      <c r="AG26" s="794"/>
      <c r="AH26" s="70">
        <f>'JUGEND-DOSB 2020'!E51*$BB$26</f>
        <v>16.940000000000001</v>
      </c>
      <c r="AI26" s="35">
        <f>'JUGEND-DOSB 2020'!F51*$BB$26</f>
        <v>14.96</v>
      </c>
      <c r="AJ26" s="72">
        <f>'JUGEND-DOSB 2020'!G51*$BB$26</f>
        <v>13.200000000000001</v>
      </c>
      <c r="AK26" s="224">
        <f>'JUGEND-DOSB 2020'!H51*$BB$26</f>
        <v>15.840000000000002</v>
      </c>
      <c r="AL26" s="35">
        <f>'JUGEND-DOSB 2020'!I51*$BB$26</f>
        <v>14.080000000000002</v>
      </c>
      <c r="AM26" s="72">
        <f>'JUGEND-DOSB 2020'!J51*$BB$26</f>
        <v>12.540000000000001</v>
      </c>
      <c r="AN26" s="224">
        <f>'JUGEND-DOSB 2020'!K51*$BB$26</f>
        <v>22.660000000000004</v>
      </c>
      <c r="AO26" s="35">
        <f>'JUGEND-DOSB 2020'!L51*$BB$26</f>
        <v>20.460000000000004</v>
      </c>
      <c r="AP26" s="72">
        <f>'JUGEND-DOSB 2020'!M51*$BB$26</f>
        <v>18.480000000000004</v>
      </c>
      <c r="AQ26" s="224">
        <f>'JUGEND-DOSB 2020'!N51*$BB$26</f>
        <v>21.34</v>
      </c>
      <c r="AR26" s="35">
        <f>'JUGEND-DOSB 2020'!O51*$BB$26</f>
        <v>19.580000000000002</v>
      </c>
      <c r="AS26" s="72">
        <f>'JUGEND-DOSB 2020'!P51*$BB$26</f>
        <v>17.82</v>
      </c>
      <c r="AT26" s="224">
        <f>'JUGEND-DOSB 2020'!Q51*$BB$26</f>
        <v>37.400000000000006</v>
      </c>
      <c r="AU26" s="35">
        <f>'JUGEND-DOSB 2020'!R51*$BB$26</f>
        <v>33.880000000000003</v>
      </c>
      <c r="AV26" s="72">
        <f>'JUGEND-DOSB 2020'!S51*$BB$26</f>
        <v>31.020000000000003</v>
      </c>
      <c r="AW26" s="224">
        <f>'JUGEND-DOSB 2020'!T51*$BB$26</f>
        <v>35.860000000000007</v>
      </c>
      <c r="AX26" s="35">
        <f>'JUGEND-DOSB 2020'!U51*$BB$26</f>
        <v>32.56</v>
      </c>
      <c r="AY26" s="72">
        <f>'JUGEND-DOSB 2020'!V51*$BB$26</f>
        <v>29.700000000000003</v>
      </c>
      <c r="AZ26" s="182"/>
      <c r="BA26" s="188"/>
      <c r="BB26" s="143">
        <v>2.2000000000000002</v>
      </c>
      <c r="BC26" s="148" t="s">
        <v>156</v>
      </c>
    </row>
    <row r="27" spans="1:55" ht="21.2" customHeight="1" x14ac:dyDescent="0.2">
      <c r="A27" s="902"/>
      <c r="B27"/>
      <c r="C27" s="845"/>
      <c r="D27" s="796"/>
      <c r="E27" s="106" t="s">
        <v>17</v>
      </c>
      <c r="F27" s="27" t="s">
        <v>158</v>
      </c>
      <c r="G27" s="70">
        <f>'JUGEND-DOSB 2020'!E21*$BB$27</f>
        <v>97.65</v>
      </c>
      <c r="H27" s="35">
        <f>'JUGEND-DOSB 2020'!F21*$BB$27</f>
        <v>80.850000000000009</v>
      </c>
      <c r="I27" s="72">
        <f>'JUGEND-DOSB 2020'!G21*$BB$27</f>
        <v>64.05</v>
      </c>
      <c r="J27" s="224">
        <f>'JUGEND-DOSB 2020'!H21*$BB$27</f>
        <v>88.2</v>
      </c>
      <c r="K27" s="35">
        <f>'JUGEND-DOSB 2020'!I21*$BB$27</f>
        <v>71.400000000000006</v>
      </c>
      <c r="L27" s="72">
        <f>'JUGEND-DOSB 2020'!J21*$BB$27</f>
        <v>58.800000000000004</v>
      </c>
      <c r="M27" s="224">
        <f>'JUGEND-DOSB 2020'!K21*$BB$27</f>
        <v>81.900000000000006</v>
      </c>
      <c r="N27" s="35">
        <f>'JUGEND-DOSB 2020'!L21*$BB$27</f>
        <v>66.150000000000006</v>
      </c>
      <c r="O27" s="72">
        <f>'JUGEND-DOSB 2020'!M21*$BB$27</f>
        <v>53.550000000000004</v>
      </c>
      <c r="P27" s="224">
        <f>'JUGEND-DOSB 2020'!N21*$BB$27</f>
        <v>73.5</v>
      </c>
      <c r="Q27" s="35">
        <f>'JUGEND-DOSB 2020'!O21*$BB$27</f>
        <v>60.900000000000006</v>
      </c>
      <c r="R27" s="72">
        <f>'JUGEND-DOSB 2020'!P21*$BB$27</f>
        <v>49.35</v>
      </c>
      <c r="S27" s="224">
        <f>'JUGEND-DOSB 2020'!Q21*$BB$27</f>
        <v>69.3</v>
      </c>
      <c r="T27" s="35">
        <f>'JUGEND-DOSB 2020'!R21*$BB$27</f>
        <v>57.75</v>
      </c>
      <c r="U27" s="72">
        <f>'JUGEND-DOSB 2020'!S21*$BB$27</f>
        <v>45.15</v>
      </c>
      <c r="V27" s="224">
        <f>'JUGEND-DOSB 2020'!T21*$BB$27</f>
        <v>64.05</v>
      </c>
      <c r="W27" s="35">
        <f>'JUGEND-DOSB 2020'!U21*$BB$27</f>
        <v>53.550000000000004</v>
      </c>
      <c r="X27" s="72">
        <f>'JUGEND-DOSB 2020'!V21*$BB$27</f>
        <v>42</v>
      </c>
      <c r="Y27" s="182"/>
      <c r="Z27" s="188"/>
      <c r="AB27" s="902"/>
      <c r="AC27"/>
      <c r="AD27" s="845"/>
      <c r="AE27" s="796"/>
      <c r="AF27" s="106" t="s">
        <v>17</v>
      </c>
      <c r="AG27" s="27" t="s">
        <v>158</v>
      </c>
      <c r="AH27" s="70">
        <f>'JUGEND-DOSB 2020'!E52*$BB$27</f>
        <v>96.600000000000009</v>
      </c>
      <c r="AI27" s="35">
        <f>'JUGEND-DOSB 2020'!F52*$BB$27</f>
        <v>79.8</v>
      </c>
      <c r="AJ27" s="72">
        <f>'JUGEND-DOSB 2020'!G52*$BB$27</f>
        <v>63</v>
      </c>
      <c r="AK27" s="224">
        <f>'JUGEND-DOSB 2020'!H52*$BB$27</f>
        <v>86.100000000000009</v>
      </c>
      <c r="AL27" s="35">
        <f>'JUGEND-DOSB 2020'!I52*$BB$27</f>
        <v>69.3</v>
      </c>
      <c r="AM27" s="72">
        <f>'JUGEND-DOSB 2020'!J52*$BB$27</f>
        <v>54.6</v>
      </c>
      <c r="AN27" s="224">
        <f>'JUGEND-DOSB 2020'!K52*$BB$27</f>
        <v>75.600000000000009</v>
      </c>
      <c r="AO27" s="35">
        <f>'JUGEND-DOSB 2020'!L52*$BB$27</f>
        <v>60.900000000000006</v>
      </c>
      <c r="AP27" s="72">
        <f>'JUGEND-DOSB 2020'!M52*$BB$27</f>
        <v>47.25</v>
      </c>
      <c r="AQ27" s="224">
        <f>'JUGEND-DOSB 2020'!N52*$BB$27</f>
        <v>69.3</v>
      </c>
      <c r="AR27" s="35">
        <f>'JUGEND-DOSB 2020'!O52*$BB$27</f>
        <v>56.7</v>
      </c>
      <c r="AS27" s="72">
        <f>'JUGEND-DOSB 2020'!P52*$BB$27</f>
        <v>44.1</v>
      </c>
      <c r="AT27" s="224">
        <f>'JUGEND-DOSB 2020'!Q52*$BB$27</f>
        <v>65.100000000000009</v>
      </c>
      <c r="AU27" s="35">
        <f>'JUGEND-DOSB 2020'!R52*$BB$27</f>
        <v>53.550000000000004</v>
      </c>
      <c r="AV27" s="72">
        <f>'JUGEND-DOSB 2020'!S52*$BB$27</f>
        <v>42</v>
      </c>
      <c r="AW27" s="224">
        <f>'JUGEND-DOSB 2020'!T52*$BB$27</f>
        <v>61.95</v>
      </c>
      <c r="AX27" s="35">
        <f>'JUGEND-DOSB 2020'!U52*$BB$27</f>
        <v>51.45</v>
      </c>
      <c r="AY27" s="72">
        <f>'JUGEND-DOSB 2020'!V52*$BB$27</f>
        <v>39.9</v>
      </c>
      <c r="AZ27" s="182"/>
      <c r="BA27" s="188"/>
      <c r="BB27" s="143">
        <v>2.1</v>
      </c>
      <c r="BC27" s="146" t="s">
        <v>158</v>
      </c>
    </row>
    <row r="28" spans="1:55" ht="21.2" customHeight="1" thickBot="1" x14ac:dyDescent="0.25">
      <c r="A28" s="902"/>
      <c r="B28"/>
      <c r="C28" s="950"/>
      <c r="D28" s="951"/>
      <c r="E28" s="107" t="s">
        <v>21</v>
      </c>
      <c r="F28" s="211" t="s">
        <v>447</v>
      </c>
      <c r="G28" s="260"/>
      <c r="H28" s="261"/>
      <c r="I28" s="262"/>
      <c r="J28" s="258">
        <f>'JUGEND-DOSB 2020'!H22*$BB$28</f>
        <v>73.8</v>
      </c>
      <c r="K28" s="246">
        <f>'JUGEND-DOSB 2020'!I22*$BB$28</f>
        <v>64.8</v>
      </c>
      <c r="L28" s="247">
        <f>'JUGEND-DOSB 2020'!J22*$BB$28</f>
        <v>55.800000000000004</v>
      </c>
      <c r="M28" s="258">
        <f>'JUGEND-DOSB 2020'!K22*$BB$28</f>
        <v>66.600000000000009</v>
      </c>
      <c r="N28" s="246">
        <f>'JUGEND-DOSB 2020'!L22*$BB$28</f>
        <v>57.6</v>
      </c>
      <c r="O28" s="247">
        <f>'JUGEND-DOSB 2020'!M22*$BB$28</f>
        <v>48.6</v>
      </c>
      <c r="P28" s="258">
        <f>'JUGEND-DOSB 2020'!N22*$BB$28</f>
        <v>55.800000000000004</v>
      </c>
      <c r="Q28" s="246">
        <f>'JUGEND-DOSB 2020'!O22*$BB$28</f>
        <v>48.6</v>
      </c>
      <c r="R28" s="247">
        <f>'JUGEND-DOSB 2020'!P22*$BB$28</f>
        <v>42.300000000000004</v>
      </c>
      <c r="S28" s="258">
        <f>'JUGEND-DOSB 2020'!Q22*$BB$28</f>
        <v>48.6</v>
      </c>
      <c r="T28" s="246">
        <f>'JUGEND-DOSB 2020'!R22*$BB$28</f>
        <v>44.1</v>
      </c>
      <c r="U28" s="247">
        <f>'JUGEND-DOSB 2020'!S22*$BB$28</f>
        <v>38.700000000000003</v>
      </c>
      <c r="V28" s="258">
        <f>'JUGEND-DOSB 2020'!T22*$BB$28</f>
        <v>45</v>
      </c>
      <c r="W28" s="246">
        <f>'JUGEND-DOSB 2020'!U22*$BB$28</f>
        <v>40.5</v>
      </c>
      <c r="X28" s="247">
        <f>'JUGEND-DOSB 2020'!V22*$BB$28</f>
        <v>36</v>
      </c>
      <c r="Y28" s="186"/>
      <c r="Z28" s="187"/>
      <c r="AB28" s="902"/>
      <c r="AC28"/>
      <c r="AD28" s="950"/>
      <c r="AE28" s="951"/>
      <c r="AF28" s="107" t="s">
        <v>21</v>
      </c>
      <c r="AG28" s="211" t="s">
        <v>447</v>
      </c>
      <c r="AH28" s="260"/>
      <c r="AI28" s="261"/>
      <c r="AJ28" s="262"/>
      <c r="AK28" s="258">
        <f>'JUGEND-DOSB 2020'!H53*$BB$28</f>
        <v>68.400000000000006</v>
      </c>
      <c r="AL28" s="246">
        <f>'JUGEND-DOSB 2020'!I53*$BB$28</f>
        <v>59.4</v>
      </c>
      <c r="AM28" s="247">
        <f>'JUGEND-DOSB 2020'!J53*$BB$28</f>
        <v>50.4</v>
      </c>
      <c r="AN28" s="258">
        <f>'JUGEND-DOSB 2020'!K53*$BB$28</f>
        <v>63</v>
      </c>
      <c r="AO28" s="246">
        <f>'JUGEND-DOSB 2020'!L53*$BB$28</f>
        <v>54.9</v>
      </c>
      <c r="AP28" s="247">
        <f>'JUGEND-DOSB 2020'!M53*$BB$28</f>
        <v>46.800000000000004</v>
      </c>
      <c r="AQ28" s="258">
        <f>'JUGEND-DOSB 2020'!N53*$BB$28</f>
        <v>53.1</v>
      </c>
      <c r="AR28" s="246">
        <f>'JUGEND-DOSB 2020'!O53*$BB$28</f>
        <v>46.800000000000004</v>
      </c>
      <c r="AS28" s="247">
        <f>'JUGEND-DOSB 2020'!P53*$BB$28</f>
        <v>40.5</v>
      </c>
      <c r="AT28" s="258">
        <f>'JUGEND-DOSB 2020'!Q53*$BB$28</f>
        <v>43.2</v>
      </c>
      <c r="AU28" s="246">
        <f>'JUGEND-DOSB 2020'!R53*$BB$28</f>
        <v>38.700000000000003</v>
      </c>
      <c r="AV28" s="247">
        <f>'JUGEND-DOSB 2020'!S53*$BB$28</f>
        <v>34.200000000000003</v>
      </c>
      <c r="AW28" s="258">
        <f>'JUGEND-DOSB 2020'!T53*$BB$28</f>
        <v>39.6</v>
      </c>
      <c r="AX28" s="246">
        <f>'JUGEND-DOSB 2020'!U53*$BB$28</f>
        <v>35.1</v>
      </c>
      <c r="AY28" s="247">
        <f>'JUGEND-DOSB 2020'!V53*$BB$28</f>
        <v>30.6</v>
      </c>
      <c r="AZ28" s="186"/>
      <c r="BA28" s="187"/>
      <c r="BB28" s="145">
        <v>1.8</v>
      </c>
      <c r="BC28" s="146" t="s">
        <v>157</v>
      </c>
    </row>
    <row r="29" spans="1:55" ht="21.2" customHeight="1" x14ac:dyDescent="0.2">
      <c r="A29" s="902"/>
      <c r="B29"/>
      <c r="C29" s="844">
        <v>4</v>
      </c>
      <c r="D29" s="796" t="s">
        <v>67</v>
      </c>
      <c r="E29" s="943" t="s">
        <v>16</v>
      </c>
      <c r="F29" s="800" t="s">
        <v>159</v>
      </c>
      <c r="G29" s="995" t="s">
        <v>424</v>
      </c>
      <c r="H29" s="889"/>
      <c r="I29" s="889"/>
      <c r="J29" s="889"/>
      <c r="K29" s="889"/>
      <c r="L29" s="889"/>
      <c r="M29" s="889"/>
      <c r="N29" s="889"/>
      <c r="O29" s="890"/>
      <c r="P29" s="995" t="s">
        <v>425</v>
      </c>
      <c r="Q29" s="889"/>
      <c r="R29" s="889"/>
      <c r="S29" s="889"/>
      <c r="T29" s="889"/>
      <c r="U29" s="889"/>
      <c r="V29" s="889"/>
      <c r="W29" s="889"/>
      <c r="X29" s="890"/>
      <c r="Y29" s="180"/>
      <c r="Z29" s="181"/>
      <c r="AB29" s="902"/>
      <c r="AC29"/>
      <c r="AD29" s="844">
        <v>4</v>
      </c>
      <c r="AE29" s="796" t="s">
        <v>67</v>
      </c>
      <c r="AF29" s="943" t="s">
        <v>16</v>
      </c>
      <c r="AG29" s="800" t="s">
        <v>159</v>
      </c>
      <c r="AH29" s="995" t="s">
        <v>424</v>
      </c>
      <c r="AI29" s="889"/>
      <c r="AJ29" s="889"/>
      <c r="AK29" s="889"/>
      <c r="AL29" s="889"/>
      <c r="AM29" s="889"/>
      <c r="AN29" s="889"/>
      <c r="AO29" s="889"/>
      <c r="AP29" s="890"/>
      <c r="AQ29" s="995" t="s">
        <v>425</v>
      </c>
      <c r="AR29" s="889"/>
      <c r="AS29" s="889"/>
      <c r="AT29" s="889"/>
      <c r="AU29" s="889"/>
      <c r="AV29" s="889"/>
      <c r="AW29" s="889"/>
      <c r="AX29" s="889"/>
      <c r="AY29" s="890"/>
      <c r="AZ29" s="180"/>
      <c r="BA29" s="181"/>
      <c r="BC29" s="148"/>
    </row>
    <row r="30" spans="1:55" ht="21.2" customHeight="1" x14ac:dyDescent="0.2">
      <c r="A30" s="902"/>
      <c r="B30"/>
      <c r="C30" s="845"/>
      <c r="D30" s="796"/>
      <c r="E30" s="792"/>
      <c r="F30" s="794"/>
      <c r="G30" s="42">
        <v>10</v>
      </c>
      <c r="H30" s="43">
        <v>15</v>
      </c>
      <c r="I30" s="135">
        <v>20</v>
      </c>
      <c r="J30" s="42">
        <v>10</v>
      </c>
      <c r="K30" s="43">
        <v>15</v>
      </c>
      <c r="L30" s="135">
        <v>20</v>
      </c>
      <c r="M30" s="42">
        <v>10</v>
      </c>
      <c r="N30" s="43">
        <v>15</v>
      </c>
      <c r="O30" s="135">
        <v>20</v>
      </c>
      <c r="P30" s="42">
        <v>10</v>
      </c>
      <c r="Q30" s="43">
        <v>15</v>
      </c>
      <c r="R30" s="135">
        <v>20</v>
      </c>
      <c r="S30" s="42">
        <v>10</v>
      </c>
      <c r="T30" s="43">
        <v>15</v>
      </c>
      <c r="U30" s="135">
        <v>20</v>
      </c>
      <c r="V30" s="42">
        <v>10</v>
      </c>
      <c r="W30" s="43">
        <v>15</v>
      </c>
      <c r="X30" s="135">
        <v>20</v>
      </c>
      <c r="Y30" s="182"/>
      <c r="Z30" s="188"/>
      <c r="AB30" s="902"/>
      <c r="AC30"/>
      <c r="AD30" s="845"/>
      <c r="AE30" s="796"/>
      <c r="AF30" s="792"/>
      <c r="AG30" s="794"/>
      <c r="AH30" s="42">
        <v>10</v>
      </c>
      <c r="AI30" s="43">
        <v>15</v>
      </c>
      <c r="AJ30" s="135">
        <v>20</v>
      </c>
      <c r="AK30" s="42">
        <v>10</v>
      </c>
      <c r="AL30" s="43">
        <v>15</v>
      </c>
      <c r="AM30" s="135">
        <v>20</v>
      </c>
      <c r="AN30" s="42">
        <v>10</v>
      </c>
      <c r="AO30" s="43">
        <v>15</v>
      </c>
      <c r="AP30" s="135">
        <v>20</v>
      </c>
      <c r="AQ30" s="42">
        <v>10</v>
      </c>
      <c r="AR30" s="43">
        <v>15</v>
      </c>
      <c r="AS30" s="135">
        <v>20</v>
      </c>
      <c r="AT30" s="42">
        <v>10</v>
      </c>
      <c r="AU30" s="43">
        <v>15</v>
      </c>
      <c r="AV30" s="135">
        <v>20</v>
      </c>
      <c r="AW30" s="42">
        <v>10</v>
      </c>
      <c r="AX30" s="43">
        <v>15</v>
      </c>
      <c r="AY30" s="135">
        <v>20</v>
      </c>
      <c r="AZ30" s="182"/>
      <c r="BA30" s="188"/>
      <c r="BC30" s="148"/>
    </row>
    <row r="31" spans="1:55" ht="21.2" customHeight="1" thickBot="1" x14ac:dyDescent="0.25">
      <c r="A31" s="902"/>
      <c r="B31"/>
      <c r="C31" s="845"/>
      <c r="D31" s="796"/>
      <c r="E31" s="106" t="s">
        <v>17</v>
      </c>
      <c r="F31" s="2" t="s">
        <v>614</v>
      </c>
      <c r="G31" s="11" t="s">
        <v>433</v>
      </c>
      <c r="H31" s="3" t="s">
        <v>434</v>
      </c>
      <c r="I31" s="4" t="s">
        <v>435</v>
      </c>
      <c r="J31" s="11" t="s">
        <v>433</v>
      </c>
      <c r="K31" s="3" t="s">
        <v>434</v>
      </c>
      <c r="L31" s="4" t="s">
        <v>435</v>
      </c>
      <c r="M31" s="11" t="s">
        <v>433</v>
      </c>
      <c r="N31" s="3" t="s">
        <v>434</v>
      </c>
      <c r="O31" s="4" t="s">
        <v>435</v>
      </c>
      <c r="P31" s="11" t="s">
        <v>433</v>
      </c>
      <c r="Q31" s="3" t="s">
        <v>434</v>
      </c>
      <c r="R31" s="4" t="s">
        <v>435</v>
      </c>
      <c r="S31" s="11" t="s">
        <v>433</v>
      </c>
      <c r="T31" s="3" t="s">
        <v>434</v>
      </c>
      <c r="U31" s="4" t="s">
        <v>435</v>
      </c>
      <c r="V31" s="11" t="s">
        <v>433</v>
      </c>
      <c r="W31" s="3" t="s">
        <v>434</v>
      </c>
      <c r="X31" s="4" t="s">
        <v>435</v>
      </c>
      <c r="Y31" s="186"/>
      <c r="Z31" s="187"/>
      <c r="AB31" s="902"/>
      <c r="AC31"/>
      <c r="AD31" s="923"/>
      <c r="AE31" s="796"/>
      <c r="AF31" s="140" t="s">
        <v>17</v>
      </c>
      <c r="AG31" s="159" t="s">
        <v>614</v>
      </c>
      <c r="AH31" s="190" t="s">
        <v>433</v>
      </c>
      <c r="AI31" s="191" t="s">
        <v>434</v>
      </c>
      <c r="AJ31" s="192" t="s">
        <v>435</v>
      </c>
      <c r="AK31" s="190" t="s">
        <v>433</v>
      </c>
      <c r="AL31" s="191" t="s">
        <v>434</v>
      </c>
      <c r="AM31" s="192" t="s">
        <v>435</v>
      </c>
      <c r="AN31" s="190" t="s">
        <v>433</v>
      </c>
      <c r="AO31" s="191" t="s">
        <v>434</v>
      </c>
      <c r="AP31" s="192" t="s">
        <v>435</v>
      </c>
      <c r="AQ31" s="190" t="s">
        <v>433</v>
      </c>
      <c r="AR31" s="191" t="s">
        <v>434</v>
      </c>
      <c r="AS31" s="192" t="s">
        <v>435</v>
      </c>
      <c r="AT31" s="190" t="s">
        <v>433</v>
      </c>
      <c r="AU31" s="191" t="s">
        <v>434</v>
      </c>
      <c r="AV31" s="192" t="s">
        <v>435</v>
      </c>
      <c r="AW31" s="190" t="s">
        <v>433</v>
      </c>
      <c r="AX31" s="191" t="s">
        <v>434</v>
      </c>
      <c r="AY31" s="192" t="s">
        <v>435</v>
      </c>
      <c r="AZ31" s="186"/>
      <c r="BA31" s="187"/>
      <c r="BC31" s="146"/>
    </row>
    <row r="32" spans="1:55" s="44" customFormat="1" ht="19.5" customHeight="1" thickBot="1" x14ac:dyDescent="0.3">
      <c r="A32" s="853" t="s">
        <v>495</v>
      </c>
      <c r="B32"/>
      <c r="C32" s="905" t="s">
        <v>51</v>
      </c>
      <c r="D32" s="906"/>
      <c r="E32" s="907"/>
      <c r="F32" s="907"/>
      <c r="G32" s="907" t="s">
        <v>616</v>
      </c>
      <c r="H32" s="907"/>
      <c r="I32" s="907"/>
      <c r="J32" s="907"/>
      <c r="K32" s="907"/>
      <c r="L32" s="907"/>
      <c r="M32" s="907"/>
      <c r="N32" s="907"/>
      <c r="O32" s="907"/>
      <c r="P32" s="907"/>
      <c r="Q32" s="907"/>
      <c r="R32" s="908" t="s">
        <v>52</v>
      </c>
      <c r="S32" s="908"/>
      <c r="T32" s="908"/>
      <c r="U32" s="908"/>
      <c r="V32" s="908"/>
      <c r="W32" s="908"/>
      <c r="X32" s="908"/>
      <c r="Y32" s="802" t="s">
        <v>53</v>
      </c>
      <c r="Z32" s="803"/>
      <c r="AB32" s="853" t="s">
        <v>495</v>
      </c>
      <c r="AC32"/>
      <c r="AD32" s="905" t="s">
        <v>51</v>
      </c>
      <c r="AE32" s="906"/>
      <c r="AF32" s="907"/>
      <c r="AG32" s="907"/>
      <c r="AH32" s="907" t="s">
        <v>616</v>
      </c>
      <c r="AI32" s="907"/>
      <c r="AJ32" s="907"/>
      <c r="AK32" s="907"/>
      <c r="AL32" s="907"/>
      <c r="AM32" s="907"/>
      <c r="AN32" s="907"/>
      <c r="AO32" s="907"/>
      <c r="AP32" s="907"/>
      <c r="AQ32" s="907"/>
      <c r="AR32" s="907"/>
      <c r="AS32" s="908" t="s">
        <v>52</v>
      </c>
      <c r="AT32" s="908"/>
      <c r="AU32" s="908"/>
      <c r="AV32" s="908"/>
      <c r="AW32" s="908"/>
      <c r="AX32" s="908"/>
      <c r="AY32" s="908"/>
      <c r="AZ32" s="802" t="s">
        <v>53</v>
      </c>
      <c r="BA32" s="803"/>
      <c r="BB32" s="144"/>
      <c r="BC32" s="147"/>
    </row>
    <row r="33" spans="1:53" ht="15.75" thickBot="1" x14ac:dyDescent="0.25">
      <c r="A33" s="853"/>
      <c r="B33"/>
      <c r="C33" s="914" t="s">
        <v>585</v>
      </c>
      <c r="D33" s="915"/>
      <c r="E33" s="915"/>
      <c r="F33" s="915"/>
      <c r="G33" s="915"/>
      <c r="H33" s="915"/>
      <c r="I33" s="916"/>
      <c r="J33" s="917" t="s">
        <v>68</v>
      </c>
      <c r="K33" s="918"/>
      <c r="L33" s="918"/>
      <c r="M33" s="918"/>
      <c r="N33" s="918"/>
      <c r="O33" s="918"/>
      <c r="P33" s="918"/>
      <c r="Q33" s="919"/>
      <c r="R33" s="920" t="s">
        <v>69</v>
      </c>
      <c r="S33" s="921"/>
      <c r="T33" s="921"/>
      <c r="U33" s="921"/>
      <c r="V33" s="921"/>
      <c r="W33" s="921"/>
      <c r="X33" s="922"/>
      <c r="Y33" s="75" t="s">
        <v>70</v>
      </c>
      <c r="Z33" s="76"/>
      <c r="AA33" s="45"/>
      <c r="AB33" s="853"/>
      <c r="AC33"/>
      <c r="AD33" s="914" t="s">
        <v>585</v>
      </c>
      <c r="AE33" s="915"/>
      <c r="AF33" s="915"/>
      <c r="AG33" s="915"/>
      <c r="AH33" s="915"/>
      <c r="AI33" s="915"/>
      <c r="AJ33" s="916"/>
      <c r="AK33" s="917" t="s">
        <v>68</v>
      </c>
      <c r="AL33" s="918"/>
      <c r="AM33" s="918"/>
      <c r="AN33" s="918"/>
      <c r="AO33" s="918"/>
      <c r="AP33" s="918"/>
      <c r="AQ33" s="918"/>
      <c r="AR33" s="919"/>
      <c r="AS33" s="920" t="s">
        <v>69</v>
      </c>
      <c r="AT33" s="921"/>
      <c r="AU33" s="921"/>
      <c r="AV33" s="921"/>
      <c r="AW33" s="921"/>
      <c r="AX33" s="921"/>
      <c r="AY33" s="922"/>
      <c r="AZ33" s="75" t="s">
        <v>70</v>
      </c>
      <c r="BA33" s="76"/>
    </row>
    <row r="34" spans="1:53" ht="15" customHeight="1" thickBot="1" x14ac:dyDescent="0.3">
      <c r="A34" s="853"/>
      <c r="B34" s="44"/>
      <c r="C34" s="909" t="s">
        <v>71</v>
      </c>
      <c r="D34" s="910"/>
      <c r="E34" s="910"/>
      <c r="F34" s="910"/>
      <c r="G34" s="910"/>
      <c r="H34" s="910"/>
      <c r="I34" s="77"/>
      <c r="J34" s="911"/>
      <c r="K34" s="912"/>
      <c r="L34" s="912"/>
      <c r="M34" s="912"/>
      <c r="N34" s="912"/>
      <c r="O34" s="912"/>
      <c r="P34" s="912"/>
      <c r="Q34" s="913"/>
      <c r="R34" s="898" t="s">
        <v>72</v>
      </c>
      <c r="S34" s="899"/>
      <c r="T34" s="810"/>
      <c r="U34" s="810"/>
      <c r="V34" s="810"/>
      <c r="W34" s="810"/>
      <c r="X34" s="811"/>
      <c r="Y34" s="75" t="s">
        <v>73</v>
      </c>
      <c r="Z34" s="78" t="s">
        <v>54</v>
      </c>
      <c r="AA34" s="45"/>
      <c r="AB34" s="853"/>
      <c r="AC34" s="44"/>
      <c r="AD34" s="909" t="s">
        <v>71</v>
      </c>
      <c r="AE34" s="910"/>
      <c r="AF34" s="910"/>
      <c r="AG34" s="910"/>
      <c r="AH34" s="910"/>
      <c r="AI34" s="910"/>
      <c r="AJ34" s="77"/>
      <c r="AK34" s="911"/>
      <c r="AL34" s="912"/>
      <c r="AM34" s="912"/>
      <c r="AN34" s="912"/>
      <c r="AO34" s="912"/>
      <c r="AP34" s="912"/>
      <c r="AQ34" s="912"/>
      <c r="AR34" s="913"/>
      <c r="AS34" s="898" t="s">
        <v>72</v>
      </c>
      <c r="AT34" s="899"/>
      <c r="AU34" s="810"/>
      <c r="AV34" s="810"/>
      <c r="AW34" s="810"/>
      <c r="AX34" s="810"/>
      <c r="AY34" s="811"/>
      <c r="AZ34" s="75" t="s">
        <v>73</v>
      </c>
      <c r="BA34" s="78" t="s">
        <v>54</v>
      </c>
    </row>
    <row r="35" spans="1:53" ht="15" customHeight="1" thickBot="1" x14ac:dyDescent="0.25">
      <c r="A35" s="853"/>
      <c r="B35"/>
      <c r="C35" s="812" t="s">
        <v>74</v>
      </c>
      <c r="D35" s="813"/>
      <c r="E35" s="813"/>
      <c r="F35" s="813"/>
      <c r="G35" s="813"/>
      <c r="H35" s="813"/>
      <c r="I35" s="77"/>
      <c r="J35" s="807"/>
      <c r="K35" s="808"/>
      <c r="L35" s="808"/>
      <c r="M35" s="808"/>
      <c r="N35" s="808"/>
      <c r="O35" s="808"/>
      <c r="P35" s="808"/>
      <c r="Q35" s="809"/>
      <c r="R35" s="898" t="s">
        <v>75</v>
      </c>
      <c r="S35" s="899"/>
      <c r="T35" s="810"/>
      <c r="U35" s="810"/>
      <c r="V35" s="810"/>
      <c r="W35" s="810"/>
      <c r="X35" s="811"/>
      <c r="Y35" s="75" t="s">
        <v>76</v>
      </c>
      <c r="Z35" s="79"/>
      <c r="AA35" s="45"/>
      <c r="AB35" s="853"/>
      <c r="AC35"/>
      <c r="AD35" s="812" t="s">
        <v>74</v>
      </c>
      <c r="AE35" s="813"/>
      <c r="AF35" s="813"/>
      <c r="AG35" s="813"/>
      <c r="AH35" s="813"/>
      <c r="AI35" s="813"/>
      <c r="AJ35" s="77"/>
      <c r="AK35" s="807"/>
      <c r="AL35" s="808"/>
      <c r="AM35" s="808"/>
      <c r="AN35" s="808"/>
      <c r="AO35" s="808"/>
      <c r="AP35" s="808"/>
      <c r="AQ35" s="808"/>
      <c r="AR35" s="809"/>
      <c r="AS35" s="898" t="s">
        <v>75</v>
      </c>
      <c r="AT35" s="899"/>
      <c r="AU35" s="810"/>
      <c r="AV35" s="810"/>
      <c r="AW35" s="810"/>
      <c r="AX35" s="810"/>
      <c r="AY35" s="811"/>
      <c r="AZ35" s="75" t="s">
        <v>76</v>
      </c>
      <c r="BA35" s="79"/>
    </row>
    <row r="36" spans="1:53" ht="15.75" thickBot="1" x14ac:dyDescent="0.25">
      <c r="A36" s="853"/>
      <c r="B36"/>
      <c r="C36" s="812" t="s">
        <v>518</v>
      </c>
      <c r="D36" s="813"/>
      <c r="E36" s="813"/>
      <c r="F36" s="813"/>
      <c r="G36" s="813"/>
      <c r="H36" s="813"/>
      <c r="I36" s="77"/>
      <c r="J36" s="814"/>
      <c r="K36" s="815"/>
      <c r="L36" s="815"/>
      <c r="M36" s="815"/>
      <c r="N36" s="815"/>
      <c r="O36" s="815"/>
      <c r="P36" s="815"/>
      <c r="Q36" s="816"/>
      <c r="R36" s="898" t="s">
        <v>77</v>
      </c>
      <c r="S36" s="899"/>
      <c r="T36" s="810"/>
      <c r="U36" s="810"/>
      <c r="V36" s="810"/>
      <c r="W36" s="810"/>
      <c r="X36" s="811"/>
      <c r="Y36" s="75" t="s">
        <v>78</v>
      </c>
      <c r="Z36" s="79"/>
      <c r="AA36" s="45"/>
      <c r="AB36" s="853"/>
      <c r="AC36"/>
      <c r="AD36" s="812" t="s">
        <v>518</v>
      </c>
      <c r="AE36" s="813"/>
      <c r="AF36" s="813"/>
      <c r="AG36" s="813"/>
      <c r="AH36" s="813"/>
      <c r="AI36" s="813"/>
      <c r="AJ36" s="77"/>
      <c r="AK36" s="814"/>
      <c r="AL36" s="815"/>
      <c r="AM36" s="815"/>
      <c r="AN36" s="815"/>
      <c r="AO36" s="815"/>
      <c r="AP36" s="815"/>
      <c r="AQ36" s="815"/>
      <c r="AR36" s="816"/>
      <c r="AS36" s="898" t="s">
        <v>77</v>
      </c>
      <c r="AT36" s="899"/>
      <c r="AU36" s="810"/>
      <c r="AV36" s="810"/>
      <c r="AW36" s="810"/>
      <c r="AX36" s="810"/>
      <c r="AY36" s="811"/>
      <c r="AZ36" s="75" t="s">
        <v>78</v>
      </c>
      <c r="BA36" s="79"/>
    </row>
    <row r="37" spans="1:53" ht="15.75" thickBot="1" x14ac:dyDescent="0.25">
      <c r="A37" s="853"/>
      <c r="B37"/>
      <c r="C37" s="812" t="s">
        <v>586</v>
      </c>
      <c r="D37" s="813"/>
      <c r="E37" s="813"/>
      <c r="F37" s="813"/>
      <c r="G37" s="813"/>
      <c r="H37" s="813"/>
      <c r="I37" s="77"/>
      <c r="J37" s="80"/>
      <c r="K37" s="80"/>
      <c r="L37" s="80"/>
      <c r="M37" s="80"/>
      <c r="N37" s="80"/>
      <c r="O37" s="80"/>
      <c r="P37" s="80"/>
      <c r="Q37" s="80"/>
      <c r="R37" s="872" t="s">
        <v>79</v>
      </c>
      <c r="S37" s="873"/>
      <c r="T37" s="874"/>
      <c r="U37" s="874"/>
      <c r="V37" s="874"/>
      <c r="W37" s="874"/>
      <c r="X37" s="875"/>
      <c r="Y37" s="81"/>
      <c r="Z37" s="82"/>
      <c r="AA37" s="45"/>
      <c r="AB37" s="853"/>
      <c r="AC37"/>
      <c r="AD37" s="812" t="s">
        <v>586</v>
      </c>
      <c r="AE37" s="813"/>
      <c r="AF37" s="813"/>
      <c r="AG37" s="813"/>
      <c r="AH37" s="813"/>
      <c r="AI37" s="813"/>
      <c r="AJ37" s="77"/>
      <c r="AK37" s="80"/>
      <c r="AL37" s="80"/>
      <c r="AM37" s="80"/>
      <c r="AN37" s="80"/>
      <c r="AO37" s="80"/>
      <c r="AP37" s="80"/>
      <c r="AQ37" s="80"/>
      <c r="AR37" s="80"/>
      <c r="AS37" s="872" t="s">
        <v>79</v>
      </c>
      <c r="AT37" s="873"/>
      <c r="AU37" s="874"/>
      <c r="AV37" s="874"/>
      <c r="AW37" s="874"/>
      <c r="AX37" s="874"/>
      <c r="AY37" s="875"/>
      <c r="AZ37" s="81"/>
      <c r="BA37" s="82"/>
    </row>
    <row r="38" spans="1:53" ht="15" customHeight="1" x14ac:dyDescent="0.2">
      <c r="A38" s="904">
        <v>33</v>
      </c>
      <c r="B38"/>
      <c r="C38" s="841" t="s">
        <v>587</v>
      </c>
      <c r="D38" s="813"/>
      <c r="E38" s="813"/>
      <c r="F38" s="813"/>
      <c r="G38" s="813"/>
      <c r="H38" s="813"/>
      <c r="I38" s="77"/>
      <c r="U38" s="45"/>
      <c r="W38" s="781" t="s">
        <v>637</v>
      </c>
      <c r="X38" s="781"/>
      <c r="Y38" s="781"/>
      <c r="Z38" s="781"/>
      <c r="AB38" s="904">
        <f>A38+1</f>
        <v>34</v>
      </c>
      <c r="AC38"/>
      <c r="AD38" s="841" t="s">
        <v>587</v>
      </c>
      <c r="AE38" s="813"/>
      <c r="AF38" s="813"/>
      <c r="AG38" s="813"/>
      <c r="AH38" s="813"/>
      <c r="AI38" s="813"/>
      <c r="AJ38" s="77"/>
      <c r="AV38" s="45"/>
      <c r="AX38" s="781" t="s">
        <v>678</v>
      </c>
      <c r="AY38" s="781"/>
      <c r="AZ38" s="781"/>
      <c r="BA38" s="781"/>
    </row>
    <row r="39" spans="1:53" ht="13.5" customHeight="1" thickBot="1" x14ac:dyDescent="0.25">
      <c r="A39" s="904"/>
      <c r="B39"/>
      <c r="C39" s="804" t="s">
        <v>80</v>
      </c>
      <c r="D39" s="805"/>
      <c r="E39" s="805"/>
      <c r="F39" s="805"/>
      <c r="G39" s="805"/>
      <c r="H39" s="805"/>
      <c r="I39" s="806"/>
      <c r="W39" s="781"/>
      <c r="X39" s="781"/>
      <c r="Y39" s="781"/>
      <c r="Z39" s="781"/>
      <c r="AB39" s="904"/>
      <c r="AC39"/>
      <c r="AD39" s="804" t="s">
        <v>80</v>
      </c>
      <c r="AE39" s="805"/>
      <c r="AF39" s="805"/>
      <c r="AG39" s="805"/>
      <c r="AH39" s="805"/>
      <c r="AI39" s="805"/>
      <c r="AJ39" s="806"/>
      <c r="AX39" s="781"/>
      <c r="AY39" s="781"/>
      <c r="AZ39" s="781"/>
      <c r="BA39" s="781"/>
    </row>
    <row r="41" spans="1:53" ht="13.5" thickBot="1" x14ac:dyDescent="0.25"/>
    <row r="42" spans="1:53" ht="18" customHeight="1" x14ac:dyDescent="0.25">
      <c r="A42" s="930" t="s">
        <v>496</v>
      </c>
      <c r="B42"/>
      <c r="C42" s="932" t="s">
        <v>584</v>
      </c>
      <c r="D42" s="933"/>
      <c r="E42" s="933"/>
      <c r="F42" s="933"/>
      <c r="G42" s="933"/>
      <c r="H42" s="933"/>
      <c r="I42" s="933"/>
      <c r="J42" s="933"/>
      <c r="K42" s="933"/>
      <c r="L42" s="934"/>
      <c r="M42" s="935" t="s">
        <v>137</v>
      </c>
      <c r="N42" s="935"/>
      <c r="O42" s="935"/>
      <c r="P42" s="935"/>
      <c r="Q42" s="935"/>
      <c r="R42" s="935"/>
      <c r="S42" s="935"/>
      <c r="T42" s="935"/>
      <c r="U42" s="935"/>
      <c r="V42" s="935"/>
      <c r="W42" s="935"/>
      <c r="X42" s="935"/>
      <c r="Y42" s="935"/>
      <c r="Z42" s="1" t="s">
        <v>749</v>
      </c>
      <c r="AB42" s="930" t="s">
        <v>496</v>
      </c>
      <c r="AC42"/>
      <c r="AD42" s="932" t="s">
        <v>584</v>
      </c>
      <c r="AE42" s="933"/>
      <c r="AF42" s="933"/>
      <c r="AG42" s="933"/>
      <c r="AH42" s="933"/>
      <c r="AI42" s="933"/>
      <c r="AJ42" s="933"/>
      <c r="AK42" s="933"/>
      <c r="AL42" s="933"/>
      <c r="AM42" s="934"/>
      <c r="AN42" s="935" t="s">
        <v>143</v>
      </c>
      <c r="AO42" s="935"/>
      <c r="AP42" s="935"/>
      <c r="AQ42" s="935"/>
      <c r="AR42" s="935"/>
      <c r="AS42" s="935"/>
      <c r="AT42" s="935"/>
      <c r="AU42" s="935"/>
      <c r="AV42" s="935"/>
      <c r="AW42" s="935"/>
      <c r="AX42" s="935"/>
      <c r="AY42" s="935"/>
      <c r="AZ42" s="935"/>
      <c r="BA42" s="1" t="s">
        <v>749</v>
      </c>
    </row>
    <row r="43" spans="1:53" x14ac:dyDescent="0.2">
      <c r="A43" s="931"/>
      <c r="B43"/>
      <c r="C43" s="856" t="s">
        <v>1</v>
      </c>
      <c r="D43" s="857"/>
      <c r="E43" s="857"/>
      <c r="F43" s="857"/>
      <c r="G43" s="857"/>
      <c r="H43" s="857"/>
      <c r="I43" s="857"/>
      <c r="J43" s="857"/>
      <c r="K43" s="857"/>
      <c r="L43" s="858"/>
      <c r="M43" s="893" t="s">
        <v>2</v>
      </c>
      <c r="N43" s="893"/>
      <c r="O43" s="893"/>
      <c r="P43" s="893"/>
      <c r="Q43" s="893"/>
      <c r="R43" s="893"/>
      <c r="S43" s="893"/>
      <c r="T43" s="893"/>
      <c r="U43" s="893"/>
      <c r="V43" s="893"/>
      <c r="W43" s="893"/>
      <c r="X43" s="893"/>
      <c r="Y43" s="893" t="s">
        <v>55</v>
      </c>
      <c r="Z43" s="894"/>
      <c r="AB43" s="931"/>
      <c r="AC43"/>
      <c r="AD43" s="856" t="s">
        <v>1</v>
      </c>
      <c r="AE43" s="857"/>
      <c r="AF43" s="857"/>
      <c r="AG43" s="857"/>
      <c r="AH43" s="857"/>
      <c r="AI43" s="857"/>
      <c r="AJ43" s="857"/>
      <c r="AK43" s="857"/>
      <c r="AL43" s="857"/>
      <c r="AM43" s="858"/>
      <c r="AN43" s="893" t="s">
        <v>2</v>
      </c>
      <c r="AO43" s="893"/>
      <c r="AP43" s="893"/>
      <c r="AQ43" s="893"/>
      <c r="AR43" s="893"/>
      <c r="AS43" s="893"/>
      <c r="AT43" s="893"/>
      <c r="AU43" s="893"/>
      <c r="AV43" s="893"/>
      <c r="AW43" s="893"/>
      <c r="AX43" s="893"/>
      <c r="AY43" s="893"/>
      <c r="AZ43" s="893" t="s">
        <v>55</v>
      </c>
      <c r="BA43" s="894"/>
    </row>
    <row r="44" spans="1:53" x14ac:dyDescent="0.2">
      <c r="A44" s="931"/>
      <c r="B44"/>
      <c r="C44" s="856" t="s">
        <v>3</v>
      </c>
      <c r="D44" s="857"/>
      <c r="E44" s="857"/>
      <c r="F44" s="857"/>
      <c r="G44" s="857"/>
      <c r="H44" s="857"/>
      <c r="I44" s="857"/>
      <c r="J44" s="857"/>
      <c r="K44" s="857"/>
      <c r="L44" s="858"/>
      <c r="M44" s="893" t="s">
        <v>4</v>
      </c>
      <c r="N44" s="893"/>
      <c r="O44" s="893"/>
      <c r="P44" s="893"/>
      <c r="Q44" s="893"/>
      <c r="R44" s="893"/>
      <c r="S44" s="893"/>
      <c r="T44" s="893"/>
      <c r="U44" s="893"/>
      <c r="V44" s="893"/>
      <c r="W44" s="893"/>
      <c r="X44" s="893"/>
      <c r="Y44" s="893" t="s">
        <v>5</v>
      </c>
      <c r="Z44" s="894"/>
      <c r="AB44" s="931"/>
      <c r="AC44"/>
      <c r="AD44" s="856" t="s">
        <v>3</v>
      </c>
      <c r="AE44" s="857"/>
      <c r="AF44" s="857"/>
      <c r="AG44" s="857"/>
      <c r="AH44" s="857"/>
      <c r="AI44" s="857"/>
      <c r="AJ44" s="857"/>
      <c r="AK44" s="857"/>
      <c r="AL44" s="857"/>
      <c r="AM44" s="858"/>
      <c r="AN44" s="893" t="s">
        <v>4</v>
      </c>
      <c r="AO44" s="893"/>
      <c r="AP44" s="893"/>
      <c r="AQ44" s="893"/>
      <c r="AR44" s="893"/>
      <c r="AS44" s="893"/>
      <c r="AT44" s="893"/>
      <c r="AU44" s="893"/>
      <c r="AV44" s="893"/>
      <c r="AW44" s="893"/>
      <c r="AX44" s="893"/>
      <c r="AY44" s="893"/>
      <c r="AZ44" s="893" t="s">
        <v>5</v>
      </c>
      <c r="BA44" s="894"/>
    </row>
    <row r="45" spans="1:53" x14ac:dyDescent="0.2">
      <c r="A45" s="931"/>
      <c r="B45"/>
      <c r="C45" s="856" t="s">
        <v>56</v>
      </c>
      <c r="D45" s="867"/>
      <c r="E45" s="867"/>
      <c r="F45" s="868"/>
      <c r="G45" s="869" t="s">
        <v>57</v>
      </c>
      <c r="H45" s="870"/>
      <c r="I45" s="870"/>
      <c r="J45" s="870"/>
      <c r="K45" s="870"/>
      <c r="L45" s="870"/>
      <c r="M45" s="870"/>
      <c r="N45" s="870"/>
      <c r="O45" s="870"/>
      <c r="P45" s="870"/>
      <c r="Q45" s="870"/>
      <c r="R45" s="870"/>
      <c r="S45" s="870"/>
      <c r="T45" s="870"/>
      <c r="U45" s="870"/>
      <c r="V45" s="870"/>
      <c r="W45" s="870"/>
      <c r="X45" s="871"/>
      <c r="Y45" s="47"/>
      <c r="Z45" s="48"/>
      <c r="AB45" s="931"/>
      <c r="AC45"/>
      <c r="AD45" s="856" t="s">
        <v>56</v>
      </c>
      <c r="AE45" s="867"/>
      <c r="AF45" s="867"/>
      <c r="AG45" s="868"/>
      <c r="AH45" s="869" t="s">
        <v>57</v>
      </c>
      <c r="AI45" s="870"/>
      <c r="AJ45" s="870"/>
      <c r="AK45" s="870"/>
      <c r="AL45" s="870"/>
      <c r="AM45" s="870"/>
      <c r="AN45" s="870"/>
      <c r="AO45" s="870"/>
      <c r="AP45" s="870"/>
      <c r="AQ45" s="870"/>
      <c r="AR45" s="870"/>
      <c r="AS45" s="870"/>
      <c r="AT45" s="870"/>
      <c r="AU45" s="870"/>
      <c r="AV45" s="870"/>
      <c r="AW45" s="870"/>
      <c r="AX45" s="870"/>
      <c r="AY45" s="871"/>
      <c r="AZ45" s="47"/>
      <c r="BA45" s="48"/>
    </row>
    <row r="46" spans="1:53" ht="16.5" x14ac:dyDescent="0.25">
      <c r="A46" s="931"/>
      <c r="B46"/>
      <c r="C46" s="838" t="s">
        <v>508</v>
      </c>
      <c r="D46" s="839"/>
      <c r="E46" s="839"/>
      <c r="F46" s="840"/>
      <c r="G46" s="817" t="s">
        <v>617</v>
      </c>
      <c r="H46" s="818"/>
      <c r="I46" s="818"/>
      <c r="J46" s="818"/>
      <c r="K46" s="819"/>
      <c r="L46" s="1068" t="s">
        <v>712</v>
      </c>
      <c r="M46" s="851"/>
      <c r="N46" s="851"/>
      <c r="O46" s="851"/>
      <c r="P46" s="851"/>
      <c r="Q46" s="851"/>
      <c r="R46" s="851"/>
      <c r="S46" s="851"/>
      <c r="T46" s="851"/>
      <c r="U46" s="851"/>
      <c r="V46" s="851"/>
      <c r="W46" s="851"/>
      <c r="X46" s="851"/>
      <c r="Y46" s="851"/>
      <c r="Z46" s="852"/>
      <c r="AB46" s="931"/>
      <c r="AC46"/>
      <c r="AD46" s="838" t="s">
        <v>508</v>
      </c>
      <c r="AE46" s="839"/>
      <c r="AF46" s="839"/>
      <c r="AG46" s="840"/>
      <c r="AH46" s="817" t="s">
        <v>617</v>
      </c>
      <c r="AI46" s="818"/>
      <c r="AJ46" s="818"/>
      <c r="AK46" s="818"/>
      <c r="AL46" s="819"/>
      <c r="AM46" s="1068" t="s">
        <v>712</v>
      </c>
      <c r="AN46" s="851"/>
      <c r="AO46" s="851"/>
      <c r="AP46" s="851"/>
      <c r="AQ46" s="851"/>
      <c r="AR46" s="851"/>
      <c r="AS46" s="851"/>
      <c r="AT46" s="851"/>
      <c r="AU46" s="851"/>
      <c r="AV46" s="851"/>
      <c r="AW46" s="851"/>
      <c r="AX46" s="851"/>
      <c r="AY46" s="851"/>
      <c r="AZ46" s="851"/>
      <c r="BA46" s="852"/>
    </row>
    <row r="47" spans="1:53" ht="15.6" customHeight="1" x14ac:dyDescent="0.2">
      <c r="A47" s="931"/>
      <c r="B47"/>
      <c r="C47" s="856"/>
      <c r="D47" s="857"/>
      <c r="E47" s="857"/>
      <c r="F47" s="858"/>
      <c r="G47" s="817" t="s">
        <v>618</v>
      </c>
      <c r="H47" s="818"/>
      <c r="I47" s="818"/>
      <c r="J47" s="818"/>
      <c r="K47" s="819"/>
      <c r="L47" s="883" t="s">
        <v>6</v>
      </c>
      <c r="M47" s="883"/>
      <c r="N47" s="884"/>
      <c r="O47" s="884"/>
      <c r="P47" s="884"/>
      <c r="Q47" s="884"/>
      <c r="R47" s="883" t="s">
        <v>7</v>
      </c>
      <c r="S47" s="883"/>
      <c r="T47" s="883"/>
      <c r="U47" s="883"/>
      <c r="V47" s="883"/>
      <c r="W47" s="858" t="s">
        <v>689</v>
      </c>
      <c r="X47" s="893"/>
      <c r="Y47" s="893"/>
      <c r="Z47" s="894"/>
      <c r="AB47" s="931"/>
      <c r="AC47"/>
      <c r="AD47" s="856"/>
      <c r="AE47" s="857"/>
      <c r="AF47" s="857"/>
      <c r="AG47" s="858"/>
      <c r="AH47" s="817" t="s">
        <v>618</v>
      </c>
      <c r="AI47" s="818"/>
      <c r="AJ47" s="818"/>
      <c r="AK47" s="818"/>
      <c r="AL47" s="819"/>
      <c r="AM47" s="883" t="s">
        <v>6</v>
      </c>
      <c r="AN47" s="883"/>
      <c r="AO47" s="884"/>
      <c r="AP47" s="884"/>
      <c r="AQ47" s="884"/>
      <c r="AR47" s="884"/>
      <c r="AS47" s="883" t="s">
        <v>7</v>
      </c>
      <c r="AT47" s="883"/>
      <c r="AU47" s="883"/>
      <c r="AV47" s="883"/>
      <c r="AW47" s="883"/>
      <c r="AX47" s="858" t="s">
        <v>689</v>
      </c>
      <c r="AY47" s="893"/>
      <c r="AZ47" s="893"/>
      <c r="BA47" s="894"/>
    </row>
    <row r="48" spans="1:53" ht="16.5" thickBot="1" x14ac:dyDescent="0.3">
      <c r="A48" s="931"/>
      <c r="B48"/>
      <c r="C48" s="856"/>
      <c r="D48" s="857"/>
      <c r="E48" s="857"/>
      <c r="F48" s="858"/>
      <c r="G48" s="50"/>
      <c r="H48" s="51"/>
      <c r="I48" s="51"/>
      <c r="J48" s="51"/>
      <c r="K48" s="52"/>
      <c r="L48" s="846" t="s">
        <v>8</v>
      </c>
      <c r="M48" s="847"/>
      <c r="N48" s="848"/>
      <c r="O48" s="848"/>
      <c r="P48" s="848"/>
      <c r="Q48" s="849"/>
      <c r="R48" s="928"/>
      <c r="S48" s="928"/>
      <c r="T48" s="928"/>
      <c r="U48" s="928"/>
      <c r="V48" s="928"/>
      <c r="W48" s="895"/>
      <c r="X48" s="896"/>
      <c r="Y48" s="896"/>
      <c r="Z48" s="897"/>
      <c r="AB48" s="931"/>
      <c r="AC48"/>
      <c r="AD48" s="856"/>
      <c r="AE48" s="857"/>
      <c r="AF48" s="857"/>
      <c r="AG48" s="858"/>
      <c r="AH48" s="50"/>
      <c r="AI48" s="51"/>
      <c r="AJ48" s="51"/>
      <c r="AK48" s="51"/>
      <c r="AL48" s="52"/>
      <c r="AM48" s="846" t="s">
        <v>8</v>
      </c>
      <c r="AN48" s="847"/>
      <c r="AO48" s="848"/>
      <c r="AP48" s="848"/>
      <c r="AQ48" s="848"/>
      <c r="AR48" s="849"/>
      <c r="AS48" s="928"/>
      <c r="AT48" s="928"/>
      <c r="AU48" s="928"/>
      <c r="AV48" s="928"/>
      <c r="AW48" s="928"/>
      <c r="AX48" s="895"/>
      <c r="AY48" s="896"/>
      <c r="AZ48" s="896"/>
      <c r="BA48" s="897"/>
    </row>
    <row r="49" spans="1:56" ht="13.5" customHeight="1" thickBot="1" x14ac:dyDescent="0.25">
      <c r="A49" s="901" t="s">
        <v>750</v>
      </c>
      <c r="B49"/>
      <c r="C49" s="861"/>
      <c r="D49" s="862"/>
      <c r="E49" s="863"/>
      <c r="F49" s="820" t="s">
        <v>9</v>
      </c>
      <c r="G49" s="829" t="s">
        <v>132</v>
      </c>
      <c r="H49" s="835"/>
      <c r="I49" s="836"/>
      <c r="J49" s="829" t="s">
        <v>133</v>
      </c>
      <c r="K49" s="835"/>
      <c r="L49" s="836"/>
      <c r="M49" s="829" t="s">
        <v>134</v>
      </c>
      <c r="N49" s="830"/>
      <c r="O49" s="831"/>
      <c r="P49" s="829" t="s">
        <v>135</v>
      </c>
      <c r="Q49" s="830"/>
      <c r="R49" s="831"/>
      <c r="S49" s="829" t="s">
        <v>136</v>
      </c>
      <c r="T49" s="830"/>
      <c r="U49" s="831"/>
      <c r="V49" s="842" t="s">
        <v>81</v>
      </c>
      <c r="W49" s="830"/>
      <c r="X49" s="831"/>
      <c r="Y49" s="53" t="s">
        <v>10</v>
      </c>
      <c r="Z49" s="54" t="s">
        <v>60</v>
      </c>
      <c r="AB49" s="901" t="s">
        <v>750</v>
      </c>
      <c r="AC49"/>
      <c r="AD49" s="861"/>
      <c r="AE49" s="862"/>
      <c r="AF49" s="863"/>
      <c r="AG49" s="820" t="s">
        <v>9</v>
      </c>
      <c r="AH49" s="829" t="s">
        <v>132</v>
      </c>
      <c r="AI49" s="835"/>
      <c r="AJ49" s="836"/>
      <c r="AK49" s="829" t="s">
        <v>133</v>
      </c>
      <c r="AL49" s="835"/>
      <c r="AM49" s="836"/>
      <c r="AN49" s="829" t="s">
        <v>134</v>
      </c>
      <c r="AO49" s="830"/>
      <c r="AP49" s="831"/>
      <c r="AQ49" s="829" t="s">
        <v>135</v>
      </c>
      <c r="AR49" s="830"/>
      <c r="AS49" s="831"/>
      <c r="AT49" s="829" t="s">
        <v>136</v>
      </c>
      <c r="AU49" s="830"/>
      <c r="AV49" s="831"/>
      <c r="AW49" s="842" t="s">
        <v>81</v>
      </c>
      <c r="AX49" s="830"/>
      <c r="AY49" s="831"/>
      <c r="AZ49" s="53" t="s">
        <v>10</v>
      </c>
      <c r="BA49" s="54" t="s">
        <v>60</v>
      </c>
    </row>
    <row r="50" spans="1:56" ht="27" customHeight="1" thickBot="1" x14ac:dyDescent="0.25">
      <c r="A50" s="902"/>
      <c r="B50"/>
      <c r="C50" s="864"/>
      <c r="D50" s="865"/>
      <c r="E50" s="866"/>
      <c r="F50" s="821"/>
      <c r="G50" s="155" t="s">
        <v>493</v>
      </c>
      <c r="H50" s="156" t="s">
        <v>494</v>
      </c>
      <c r="I50" s="157" t="s">
        <v>516</v>
      </c>
      <c r="J50" s="155" t="s">
        <v>493</v>
      </c>
      <c r="K50" s="156" t="s">
        <v>494</v>
      </c>
      <c r="L50" s="157" t="s">
        <v>516</v>
      </c>
      <c r="M50" s="155" t="s">
        <v>493</v>
      </c>
      <c r="N50" s="156" t="s">
        <v>494</v>
      </c>
      <c r="O50" s="157" t="s">
        <v>516</v>
      </c>
      <c r="P50" s="155" t="s">
        <v>493</v>
      </c>
      <c r="Q50" s="156" t="s">
        <v>494</v>
      </c>
      <c r="R50" s="157" t="s">
        <v>516</v>
      </c>
      <c r="S50" s="155" t="s">
        <v>493</v>
      </c>
      <c r="T50" s="156" t="s">
        <v>494</v>
      </c>
      <c r="U50" s="157" t="s">
        <v>516</v>
      </c>
      <c r="V50" s="155" t="s">
        <v>493</v>
      </c>
      <c r="W50" s="156" t="s">
        <v>494</v>
      </c>
      <c r="X50" s="157" t="s">
        <v>516</v>
      </c>
      <c r="Y50" s="881" t="s">
        <v>15</v>
      </c>
      <c r="Z50" s="882"/>
      <c r="AB50" s="902"/>
      <c r="AC50"/>
      <c r="AD50" s="864"/>
      <c r="AE50" s="865"/>
      <c r="AF50" s="866"/>
      <c r="AG50" s="821"/>
      <c r="AH50" s="155" t="s">
        <v>493</v>
      </c>
      <c r="AI50" s="156" t="s">
        <v>494</v>
      </c>
      <c r="AJ50" s="157" t="s">
        <v>516</v>
      </c>
      <c r="AK50" s="155" t="s">
        <v>493</v>
      </c>
      <c r="AL50" s="156" t="s">
        <v>494</v>
      </c>
      <c r="AM50" s="157" t="s">
        <v>516</v>
      </c>
      <c r="AN50" s="155" t="s">
        <v>493</v>
      </c>
      <c r="AO50" s="156" t="s">
        <v>494</v>
      </c>
      <c r="AP50" s="157" t="s">
        <v>516</v>
      </c>
      <c r="AQ50" s="155" t="s">
        <v>493</v>
      </c>
      <c r="AR50" s="156" t="s">
        <v>494</v>
      </c>
      <c r="AS50" s="157" t="s">
        <v>516</v>
      </c>
      <c r="AT50" s="155" t="s">
        <v>493</v>
      </c>
      <c r="AU50" s="156" t="s">
        <v>494</v>
      </c>
      <c r="AV50" s="157" t="s">
        <v>516</v>
      </c>
      <c r="AW50" s="155" t="s">
        <v>493</v>
      </c>
      <c r="AX50" s="156" t="s">
        <v>494</v>
      </c>
      <c r="AY50" s="157" t="s">
        <v>516</v>
      </c>
      <c r="AZ50" s="881" t="s">
        <v>15</v>
      </c>
      <c r="BA50" s="882"/>
    </row>
    <row r="51" spans="1:56" ht="22.5" customHeight="1" x14ac:dyDescent="0.2">
      <c r="A51" s="902"/>
      <c r="B51"/>
      <c r="C51" s="843">
        <v>1</v>
      </c>
      <c r="D51" s="795" t="s">
        <v>64</v>
      </c>
      <c r="E51" s="601" t="s">
        <v>16</v>
      </c>
      <c r="F51" s="55" t="s">
        <v>448</v>
      </c>
      <c r="G51" s="98" t="str">
        <f>TEXT((TIME(0,LEFT('Erwachsene-DOSB 2020'!E7,FIND(":",'Erwachsene-DOSB 2020'!E7)-1),RIGHT('Erwachsene-DOSB 2020'!E7,2)))*$BB$51,"[mm]:ss")</f>
        <v>25:00</v>
      </c>
      <c r="H51" s="99" t="str">
        <f>TEXT((TIME(0,LEFT('Erwachsene-DOSB 2020'!F7,FIND(":",'Erwachsene-DOSB 2020'!F7)-1),RIGHT('Erwachsene-DOSB 2020'!F7,2)))*$BB$51,"[mm]:ss")</f>
        <v>22:36</v>
      </c>
      <c r="I51" s="100" t="str">
        <f>TEXT((TIME(0,LEFT('Erwachsene-DOSB 2020'!G7,FIND(":",'Erwachsene-DOSB 2020'!G7)-1),RIGHT('Erwachsene-DOSB 2020'!G7,2)))*$BB$51,"[mm]:ss")</f>
        <v>20:12</v>
      </c>
      <c r="J51" s="108" t="str">
        <f>TEXT((TIME(0,LEFT('Erwachsene-DOSB 2020'!H7,FIND(":",'Erwachsene-DOSB 2020'!H7)-1),RIGHT('Erwachsene-DOSB 2020'!H7,2)))*$BB$51,"[mm]:ss")</f>
        <v>24:24</v>
      </c>
      <c r="K51" s="99" t="str">
        <f>TEXT((TIME(0,LEFT('Erwachsene-DOSB 2020'!I7,FIND(":",'Erwachsene-DOSB 2020'!I7)-1),RIGHT('Erwachsene-DOSB 2020'!I7,2)))*$BB$51,"[mm]:ss")</f>
        <v>22:00</v>
      </c>
      <c r="L51" s="100" t="str">
        <f>TEXT((TIME(0,LEFT('Erwachsene-DOSB 2020'!J7,FIND(":",'Erwachsene-DOSB 2020'!J7)-1),RIGHT('Erwachsene-DOSB 2020'!J7,2)))*$BB$51,"[mm]:ss")</f>
        <v>19:36</v>
      </c>
      <c r="M51" s="108" t="str">
        <f>TEXT((TIME(0,LEFT('Erwachsene-DOSB 2020'!K7,FIND(":",'Erwachsene-DOSB 2020'!K7)-1),RIGHT('Erwachsene-DOSB 2020'!K7,2)))*$BB$51,"[mm]:ss")</f>
        <v>24:48</v>
      </c>
      <c r="N51" s="99" t="str">
        <f>TEXT((TIME(0,LEFT('Erwachsene-DOSB 2020'!L7,FIND(":",'Erwachsene-DOSB 2020'!L7)-1),RIGHT('Erwachsene-DOSB 2020'!L7,2)))*$BB$51,"[mm]:ss")</f>
        <v>22:24</v>
      </c>
      <c r="O51" s="100" t="str">
        <f>TEXT((TIME(0,LEFT('Erwachsene-DOSB 2020'!M7,FIND(":",'Erwachsene-DOSB 2020'!M7)-1),RIGHT('Erwachsene-DOSB 2020'!M7,2)))*$BB$51,"[mm]:ss")</f>
        <v>20:00</v>
      </c>
      <c r="P51" s="108" t="str">
        <f>TEXT((TIME(0,LEFT('Erwachsene-DOSB 2020'!N7,FIND(":",'Erwachsene-DOSB 2020'!N7)-1),RIGHT('Erwachsene-DOSB 2020'!N7,2)))*$BB$51,"[mm]:ss")</f>
        <v>25:48</v>
      </c>
      <c r="Q51" s="99" t="str">
        <f>TEXT((TIME(0,LEFT('Erwachsene-DOSB 2020'!O7,FIND(":",'Erwachsene-DOSB 2020'!O7)-1),RIGHT('Erwachsene-DOSB 2020'!O7,2)))*$BB$51,"[mm]:ss")</f>
        <v>23:24</v>
      </c>
      <c r="R51" s="100" t="str">
        <f>TEXT((TIME(0,LEFT('Erwachsene-DOSB 2020'!P7,FIND(":",'Erwachsene-DOSB 2020'!P7)-1),RIGHT('Erwachsene-DOSB 2020'!P7,2)))*$BB$51,"[mm]:ss")</f>
        <v>21:00</v>
      </c>
      <c r="S51" s="108" t="str">
        <f>TEXT((TIME(0,LEFT('Erwachsene-DOSB 2020'!Q7,FIND(":",'Erwachsene-DOSB 2020'!Q7)-1),RIGHT('Erwachsene-DOSB 2020'!Q7,2)))*$BB$51,"[mm]:ss")</f>
        <v>26:24</v>
      </c>
      <c r="T51" s="99" t="str">
        <f>TEXT((TIME(0,LEFT('Erwachsene-DOSB 2020'!R7,FIND(":",'Erwachsene-DOSB 2020'!R7)-1),RIGHT('Erwachsene-DOSB 2020'!R7,2)))*$BB$51,"[mm]:ss")</f>
        <v>24:00</v>
      </c>
      <c r="U51" s="100" t="str">
        <f>TEXT((TIME(0,LEFT('Erwachsene-DOSB 2020'!S7,FIND(":",'Erwachsene-DOSB 2020'!S7)-1),RIGHT('Erwachsene-DOSB 2020'!S7,2)))*$BB$51,"[mm]:ss")</f>
        <v>21:36</v>
      </c>
      <c r="V51" s="108" t="str">
        <f>TEXT((TIME(0,LEFT('Erwachsene-DOSB 2020'!T7,FIND(":",'Erwachsene-DOSB 2020'!T7)-1),RIGHT('Erwachsene-DOSB 2020'!T7,2)))*$BB$51,"[mm]:ss")</f>
        <v>27:24</v>
      </c>
      <c r="W51" s="99" t="str">
        <f>TEXT((TIME(0,LEFT('Erwachsene-DOSB 2020'!U7,FIND(":",'Erwachsene-DOSB 2020'!U7)-1),RIGHT('Erwachsene-DOSB 2020'!U7,2)))*$BB$51,"[mm]:ss")</f>
        <v>24:48</v>
      </c>
      <c r="X51" s="100" t="str">
        <f>TEXT((TIME(0,LEFT('Erwachsene-DOSB 2020'!V7,FIND(":",'Erwachsene-DOSB 2020'!V7)-1),RIGHT('Erwachsene-DOSB 2020'!V7,2)))*$BB$51,"[mm]:ss")</f>
        <v>22:12</v>
      </c>
      <c r="Y51" s="180"/>
      <c r="Z51" s="181"/>
      <c r="AB51" s="902"/>
      <c r="AC51"/>
      <c r="AD51" s="843">
        <v>1</v>
      </c>
      <c r="AE51" s="795" t="s">
        <v>64</v>
      </c>
      <c r="AF51" s="601" t="s">
        <v>16</v>
      </c>
      <c r="AG51" s="55" t="s">
        <v>448</v>
      </c>
      <c r="AH51" s="98" t="str">
        <f>TEXT((TIME(0,LEFT('Erwachsene-DOSB 2020'!E39,FIND(":",'Erwachsene-DOSB 2020'!E39)-1),RIGHT('Erwachsene-DOSB 2020'!E39,2)))*$BB$51,"[mm]:ss")</f>
        <v>21:24</v>
      </c>
      <c r="AI51" s="99" t="str">
        <f>TEXT((TIME(0,LEFT('Erwachsene-DOSB 2020'!F39,FIND(":",'Erwachsene-DOSB 2020'!F39)-1),RIGHT('Erwachsene-DOSB 2020'!F39,2)))*$BB$51,"[mm]:ss")</f>
        <v>19:00</v>
      </c>
      <c r="AJ51" s="100" t="str">
        <f>TEXT((TIME(0,LEFT('Erwachsene-DOSB 2020'!G39,FIND(":",'Erwachsene-DOSB 2020'!G39)-1),RIGHT('Erwachsene-DOSB 2020'!G39,2)))*$BB$51,"[mm]:ss")</f>
        <v>16:36</v>
      </c>
      <c r="AK51" s="108" t="str">
        <f>TEXT((TIME(0,LEFT('Erwachsene-DOSB 2020'!H39,FIND(":",'Erwachsene-DOSB 2020'!H39)-1),RIGHT('Erwachsene-DOSB 2020'!H39,2)))*$BB$51,"[mm]:ss")</f>
        <v>20:48</v>
      </c>
      <c r="AL51" s="99" t="str">
        <f>TEXT((TIME(0,LEFT('Erwachsene-DOSB 2020'!I39,FIND(":",'Erwachsene-DOSB 2020'!I39)-1),RIGHT('Erwachsene-DOSB 2020'!I39,2)))*$BB$51,"[mm]:ss")</f>
        <v>18:24</v>
      </c>
      <c r="AM51" s="100" t="str">
        <f>TEXT((TIME(0,LEFT('Erwachsene-DOSB 2020'!J39,FIND(":",'Erwachsene-DOSB 2020'!J39)-1),RIGHT('Erwachsene-DOSB 2020'!J39,2)))*$BB$51,"[mm]:ss")</f>
        <v>16:00</v>
      </c>
      <c r="AN51" s="108" t="str">
        <f>TEXT((TIME(0,LEFT('Erwachsene-DOSB 2020'!K39,FIND(":",'Erwachsene-DOSB 2020'!K39)-1),RIGHT('Erwachsene-DOSB 2020'!K39,2)))*$BB$51,"[mm]:ss")</f>
        <v>21:12</v>
      </c>
      <c r="AO51" s="99" t="str">
        <f>TEXT((TIME(0,LEFT('Erwachsene-DOSB 2020'!L39,FIND(":",'Erwachsene-DOSB 2020'!L39)-1),RIGHT('Erwachsene-DOSB 2020'!L39,2)))*$BB$51,"[mm]:ss")</f>
        <v>18:48</v>
      </c>
      <c r="AP51" s="100" t="str">
        <f>TEXT((TIME(0,LEFT('Erwachsene-DOSB 2020'!M39,FIND(":",'Erwachsene-DOSB 2020'!M39)-1),RIGHT('Erwachsene-DOSB 2020'!M39,2)))*$BB$51,"[mm]:ss")</f>
        <v>16:24</v>
      </c>
      <c r="AQ51" s="108" t="str">
        <f>TEXT((TIME(0,LEFT('Erwachsene-DOSB 2020'!N39,FIND(":",'Erwachsene-DOSB 2020'!N39)-1),RIGHT('Erwachsene-DOSB 2020'!N39,2)))*$BB$51,"[mm]:ss")</f>
        <v>22:12</v>
      </c>
      <c r="AR51" s="99" t="str">
        <f>TEXT((TIME(0,LEFT('Erwachsene-DOSB 2020'!O39,FIND(":",'Erwachsene-DOSB 2020'!O39)-1),RIGHT('Erwachsene-DOSB 2020'!O39,2)))*$BB$51,"[mm]:ss")</f>
        <v>19:48</v>
      </c>
      <c r="AS51" s="100" t="str">
        <f>TEXT((TIME(0,LEFT('Erwachsene-DOSB 2020'!P39,FIND(":",'Erwachsene-DOSB 2020'!P39)-1),RIGHT('Erwachsene-DOSB 2020'!P39,2)))*$BB$51,"[mm]:ss")</f>
        <v>17:24</v>
      </c>
      <c r="AT51" s="108" t="str">
        <f>TEXT((TIME(0,LEFT('Erwachsene-DOSB 2020'!Q39,FIND(":",'Erwachsene-DOSB 2020'!Q39)-1),RIGHT('Erwachsene-DOSB 2020'!Q39,2)))*$BB$51,"[mm]:ss")</f>
        <v>23:48</v>
      </c>
      <c r="AU51" s="99" t="str">
        <f>TEXT((TIME(0,LEFT('Erwachsene-DOSB 2020'!R39,FIND(":",'Erwachsene-DOSB 2020'!R39)-1),RIGHT('Erwachsene-DOSB 2020'!R39,2)))*$BB$51,"[mm]:ss")</f>
        <v>20:48</v>
      </c>
      <c r="AV51" s="100" t="str">
        <f>TEXT((TIME(0,LEFT('Erwachsene-DOSB 2020'!S39,FIND(":",'Erwachsene-DOSB 2020'!S39)-1),RIGHT('Erwachsene-DOSB 2020'!S39,2)))*$BB$51,"[mm]:ss")</f>
        <v>18:00</v>
      </c>
      <c r="AW51" s="108" t="str">
        <f>TEXT((TIME(0,LEFT('Erwachsene-DOSB 2020'!T39,FIND(":",'Erwachsene-DOSB 2020'!T39)-1),RIGHT('Erwachsene-DOSB 2020'!T39,2)))*$BB$51,"[mm]:ss")</f>
        <v>25:12</v>
      </c>
      <c r="AX51" s="99" t="str">
        <f>TEXT((TIME(0,LEFT('Erwachsene-DOSB 2020'!U39,FIND(":",'Erwachsene-DOSB 2020'!U39)-1),RIGHT('Erwachsene-DOSB 2020'!U39,2)))*$BB$51,"[mm]:ss")</f>
        <v>22:12</v>
      </c>
      <c r="AY51" s="100" t="str">
        <f>TEXT((TIME(0,LEFT('Erwachsene-DOSB 2020'!V39,FIND(":",'Erwachsene-DOSB 2020'!V39)-1),RIGHT('Erwachsene-DOSB 2020'!V39,2)))*$BB$51,"[mm]:ss")</f>
        <v>19:00</v>
      </c>
      <c r="AZ51" s="180"/>
      <c r="BA51" s="181"/>
      <c r="BB51" s="143">
        <v>1.2</v>
      </c>
      <c r="BC51" s="5" t="s">
        <v>31</v>
      </c>
    </row>
    <row r="52" spans="1:56" ht="22.5" customHeight="1" x14ac:dyDescent="0.2">
      <c r="A52" s="902"/>
      <c r="B52"/>
      <c r="C52" s="844"/>
      <c r="D52" s="796"/>
      <c r="E52" s="798" t="s">
        <v>17</v>
      </c>
      <c r="F52" s="793" t="s">
        <v>155</v>
      </c>
      <c r="G52" s="832" t="s">
        <v>174</v>
      </c>
      <c r="H52" s="833"/>
      <c r="I52" s="833"/>
      <c r="J52" s="833"/>
      <c r="K52" s="833"/>
      <c r="L52" s="833"/>
      <c r="M52" s="833"/>
      <c r="N52" s="833"/>
      <c r="O52" s="833"/>
      <c r="P52" s="833"/>
      <c r="Q52" s="833"/>
      <c r="R52" s="833"/>
      <c r="S52" s="833"/>
      <c r="T52" s="833"/>
      <c r="U52" s="833"/>
      <c r="V52" s="833"/>
      <c r="W52" s="833"/>
      <c r="X52" s="834"/>
      <c r="Y52" s="184"/>
      <c r="Z52" s="185"/>
      <c r="AB52" s="902"/>
      <c r="AC52"/>
      <c r="AD52" s="844"/>
      <c r="AE52" s="796"/>
      <c r="AF52" s="798" t="s">
        <v>17</v>
      </c>
      <c r="AG52" s="793" t="s">
        <v>155</v>
      </c>
      <c r="AH52" s="832" t="s">
        <v>174</v>
      </c>
      <c r="AI52" s="833"/>
      <c r="AJ52" s="833"/>
      <c r="AK52" s="833"/>
      <c r="AL52" s="833"/>
      <c r="AM52" s="833"/>
      <c r="AN52" s="833"/>
      <c r="AO52" s="833"/>
      <c r="AP52" s="833"/>
      <c r="AQ52" s="833"/>
      <c r="AR52" s="833"/>
      <c r="AS52" s="833"/>
      <c r="AT52" s="833"/>
      <c r="AU52" s="833"/>
      <c r="AV52" s="833"/>
      <c r="AW52" s="833"/>
      <c r="AX52" s="833"/>
      <c r="AY52" s="834"/>
      <c r="AZ52" s="184"/>
      <c r="BA52" s="185"/>
      <c r="BC52" s="5"/>
    </row>
    <row r="53" spans="1:56" ht="22.5" customHeight="1" x14ac:dyDescent="0.2">
      <c r="A53" s="902"/>
      <c r="B53"/>
      <c r="C53" s="844"/>
      <c r="D53" s="796"/>
      <c r="E53" s="792"/>
      <c r="F53" s="794"/>
      <c r="G53" s="101" t="str">
        <f>TEXT((TIME(0,LEFT('Erwachsene-DOSB 2020'!E10,FIND(":",'Erwachsene-DOSB 2020'!E10)-1),RIGHT('Erwachsene-DOSB 2020'!E10,2)))*$BB$53,"[mm]:ss")</f>
        <v>21:36</v>
      </c>
      <c r="H53" s="102" t="str">
        <f>TEXT((TIME(0,LEFT('Erwachsene-DOSB 2020'!F10,FIND(":",'Erwachsene-DOSB 2020'!F10)-1),RIGHT('Erwachsene-DOSB 2020'!F10,2)))*$BB$53,"[mm]:ss")</f>
        <v>19:03</v>
      </c>
      <c r="I53" s="103" t="str">
        <f>TEXT((TIME(0,LEFT('Erwachsene-DOSB 2020'!G10,FIND(":",'Erwachsene-DOSB 2020'!G10)-1),RIGHT('Erwachsene-DOSB 2020'!G10,2)))*$BB$53,"[mm]:ss")</f>
        <v>16:35</v>
      </c>
      <c r="J53" s="109" t="str">
        <f>TEXT((TIME(0,LEFT('Erwachsene-DOSB 2020'!H10,FIND(":",'Erwachsene-DOSB 2020'!H10)-1),RIGHT('Erwachsene-DOSB 2020'!H10,2)))*$BB$53,"[mm]:ss")</f>
        <v>21:13</v>
      </c>
      <c r="K53" s="102" t="str">
        <f>TEXT((TIME(0,LEFT('Erwachsene-DOSB 2020'!I10,FIND(":",'Erwachsene-DOSB 2020'!I10)-1),RIGHT('Erwachsene-DOSB 2020'!I10,2)))*$BB$53,"[mm]:ss")</f>
        <v>18:45</v>
      </c>
      <c r="L53" s="103" t="str">
        <f>TEXT((TIME(0,LEFT('Erwachsene-DOSB 2020'!J10,FIND(":",'Erwachsene-DOSB 2020'!J10)-1),RIGHT('Erwachsene-DOSB 2020'!J10,2)))*$BB$53,"[mm]:ss")</f>
        <v>16:12</v>
      </c>
      <c r="M53" s="109" t="str">
        <f>TEXT((TIME(0,LEFT('Erwachsene-DOSB 2020'!K10,FIND(":",'Erwachsene-DOSB 2020'!K10)-1),RIGHT('Erwachsene-DOSB 2020'!K10,2)))*$BB$53,"[mm]:ss")</f>
        <v>22:57</v>
      </c>
      <c r="N53" s="102" t="str">
        <f>TEXT((TIME(0,LEFT('Erwachsene-DOSB 2020'!L10,FIND(":",'Erwachsene-DOSB 2020'!L10)-1),RIGHT('Erwachsene-DOSB 2020'!L10,2)))*$BB$53,"[mm]:ss")</f>
        <v>18:58</v>
      </c>
      <c r="O53" s="103" t="str">
        <f>TEXT((TIME(0,LEFT('Erwachsene-DOSB 2020'!M10,FIND(":",'Erwachsene-DOSB 2020'!M10)-1),RIGHT('Erwachsene-DOSB 2020'!M10,2)))*$BB$53,"[mm]:ss")</f>
        <v>16:48</v>
      </c>
      <c r="P53" s="109" t="str">
        <f>TEXT((TIME(0,LEFT('Erwachsene-DOSB 2020'!N10,FIND(":",'Erwachsene-DOSB 2020'!N10)-1),RIGHT('Erwachsene-DOSB 2020'!N10,2)))*$BB$53,"[mm]:ss")</f>
        <v>25:57</v>
      </c>
      <c r="Q53" s="102" t="str">
        <f>TEXT((TIME(0,LEFT('Erwachsene-DOSB 2020'!O10,FIND(":",'Erwachsene-DOSB 2020'!O10)-1),RIGHT('Erwachsene-DOSB 2020'!O10,2)))*$BB$53,"[mm]:ss")</f>
        <v>21:18</v>
      </c>
      <c r="R53" s="103" t="str">
        <f>TEXT((TIME(0,LEFT('Erwachsene-DOSB 2020'!P10,FIND(":",'Erwachsene-DOSB 2020'!P10)-1),RIGHT('Erwachsene-DOSB 2020'!P10,2)))*$BB$53,"[mm]:ss")</f>
        <v>17:33</v>
      </c>
      <c r="S53" s="109" t="str">
        <f>TEXT((TIME(0,LEFT('Erwachsene-DOSB 2020'!Q10,FIND(":",'Erwachsene-DOSB 2020'!Q10)-1),RIGHT('Erwachsene-DOSB 2020'!Q10,2)))*$BB$53,"[mm]:ss")</f>
        <v>28:48</v>
      </c>
      <c r="T53" s="102" t="str">
        <f>TEXT((TIME(0,LEFT('Erwachsene-DOSB 2020'!R10,FIND(":",'Erwachsene-DOSB 2020'!R10)-1),RIGHT('Erwachsene-DOSB 2020'!R10,2)))*$BB$53,"[mm]:ss")</f>
        <v>23:02</v>
      </c>
      <c r="U53" s="103" t="str">
        <f>TEXT((TIME(0,LEFT('Erwachsene-DOSB 2020'!S10,FIND(":",'Erwachsene-DOSB 2020'!S10)-1),RIGHT('Erwachsene-DOSB 2020'!S10,2)))*$BB$53,"[mm]:ss")</f>
        <v>18:18</v>
      </c>
      <c r="V53" s="109" t="str">
        <f>TEXT((TIME(0,LEFT('Erwachsene-DOSB 2020'!T10,FIND(":",'Erwachsene-DOSB 2020'!T10)-1),RIGHT('Erwachsene-DOSB 2020'!T10,2)))*$BB$53,"[mm]:ss")</f>
        <v>30:36</v>
      </c>
      <c r="W53" s="102" t="str">
        <f>TEXT((TIME(0,LEFT('Erwachsene-DOSB 2020'!U10,FIND(":",'Erwachsene-DOSB 2020'!U10)-1),RIGHT('Erwachsene-DOSB 2020'!U10,2)))*$BB$53,"[mm]:ss")</f>
        <v>24:54</v>
      </c>
      <c r="X53" s="103" t="str">
        <f>TEXT((TIME(0,LEFT('Erwachsene-DOSB 2020'!V10,FIND(":",'Erwachsene-DOSB 2020'!V10)-1),RIGHT('Erwachsene-DOSB 2020'!V10,2)))*$BB$53,"[mm]:ss")</f>
        <v>19:12</v>
      </c>
      <c r="Y53" s="184"/>
      <c r="Z53" s="185"/>
      <c r="AB53" s="902"/>
      <c r="AC53"/>
      <c r="AD53" s="844"/>
      <c r="AE53" s="796"/>
      <c r="AF53" s="792"/>
      <c r="AG53" s="794"/>
      <c r="AH53" s="101" t="str">
        <f>TEXT((TIME(0,LEFT('Erwachsene-DOSB 2020'!E42,FIND(":",'Erwachsene-DOSB 2020'!E42)-1),RIGHT('Erwachsene-DOSB 2020'!E42,2)))*$BB$53,"[mm]:ss")</f>
        <v>20:20</v>
      </c>
      <c r="AI53" s="102" t="str">
        <f>TEXT((TIME(0,LEFT('Erwachsene-DOSB 2020'!F42,FIND(":",'Erwachsene-DOSB 2020'!F42)-1),RIGHT('Erwachsene-DOSB 2020'!F42,2)))*$BB$53,"[mm]:ss")</f>
        <v>17:51</v>
      </c>
      <c r="AJ53" s="103" t="str">
        <f>TEXT((TIME(0,LEFT('Erwachsene-DOSB 2020'!G42,FIND(":",'Erwachsene-DOSB 2020'!G42)-1),RIGHT('Erwachsene-DOSB 2020'!G42,2)))*$BB$53,"[mm]:ss")</f>
        <v>15:18</v>
      </c>
      <c r="AK53" s="109" t="str">
        <f>TEXT((TIME(0,LEFT('Erwachsene-DOSB 2020'!H42,FIND(":",'Erwachsene-DOSB 2020'!H42)-1),RIGHT('Erwachsene-DOSB 2020'!H42,2)))*$BB$53,"[mm]:ss")</f>
        <v>19:57</v>
      </c>
      <c r="AL53" s="102" t="str">
        <f>TEXT((TIME(0,LEFT('Erwachsene-DOSB 2020'!I42,FIND(":",'Erwachsene-DOSB 2020'!I42)-1),RIGHT('Erwachsene-DOSB 2020'!I42,2)))*$BB$53,"[mm]:ss")</f>
        <v>17:33</v>
      </c>
      <c r="AM53" s="103" t="str">
        <f>TEXT((TIME(0,LEFT('Erwachsene-DOSB 2020'!J42,FIND(":",'Erwachsene-DOSB 2020'!J42)-1),RIGHT('Erwachsene-DOSB 2020'!J42,2)))*$BB$53,"[mm]:ss")</f>
        <v>14:47</v>
      </c>
      <c r="AN53" s="109" t="str">
        <f>TEXT((TIME(0,LEFT('Erwachsene-DOSB 2020'!K42,FIND(":",'Erwachsene-DOSB 2020'!K42)-1),RIGHT('Erwachsene-DOSB 2020'!K42,2)))*$BB$53,"[mm]:ss")</f>
        <v>20:51</v>
      </c>
      <c r="AO53" s="102" t="str">
        <f>TEXT((TIME(0,LEFT('Erwachsene-DOSB 2020'!L42,FIND(":",'Erwachsene-DOSB 2020'!L42)-1),RIGHT('Erwachsene-DOSB 2020'!L42,2)))*$BB$53,"[mm]:ss")</f>
        <v>18:00</v>
      </c>
      <c r="AP53" s="103" t="str">
        <f>TEXT((TIME(0,LEFT('Erwachsene-DOSB 2020'!M42,FIND(":",'Erwachsene-DOSB 2020'!M42)-1),RIGHT('Erwachsene-DOSB 2020'!M42,2)))*$BB$53,"[mm]:ss")</f>
        <v>15:18</v>
      </c>
      <c r="AQ53" s="109" t="str">
        <f>TEXT((TIME(0,LEFT('Erwachsene-DOSB 2020'!N42,FIND(":",'Erwachsene-DOSB 2020'!N42)-1),RIGHT('Erwachsene-DOSB 2020'!N42,2)))*$BB$53,"[mm]:ss")</f>
        <v>23:11</v>
      </c>
      <c r="AR53" s="102" t="str">
        <f>TEXT((TIME(0,LEFT('Erwachsene-DOSB 2020'!O42,FIND(":",'Erwachsene-DOSB 2020'!O42)-1),RIGHT('Erwachsene-DOSB 2020'!O42,2)))*$BB$53,"[mm]:ss")</f>
        <v>19:21</v>
      </c>
      <c r="AS53" s="103" t="str">
        <f>TEXT((TIME(0,LEFT('Erwachsene-DOSB 2020'!P42,FIND(":",'Erwachsene-DOSB 2020'!P42)-1),RIGHT('Erwachsene-DOSB 2020'!P42,2)))*$BB$53,"[mm]:ss")</f>
        <v>16:12</v>
      </c>
      <c r="AT53" s="109" t="str">
        <f>TEXT((TIME(0,LEFT('Erwachsene-DOSB 2020'!Q42,FIND(":",'Erwachsene-DOSB 2020'!Q42)-1),RIGHT('Erwachsene-DOSB 2020'!Q42,2)))*$BB$53,"[mm]:ss")</f>
        <v>25:57</v>
      </c>
      <c r="AU53" s="102" t="str">
        <f>TEXT((TIME(0,LEFT('Erwachsene-DOSB 2020'!R42,FIND(":",'Erwachsene-DOSB 2020'!R42)-1),RIGHT('Erwachsene-DOSB 2020'!R42,2)))*$BB$53,"[mm]:ss")</f>
        <v>21:36</v>
      </c>
      <c r="AV53" s="103" t="str">
        <f>TEXT((TIME(0,LEFT('Erwachsene-DOSB 2020'!S42,FIND(":",'Erwachsene-DOSB 2020'!S42)-1),RIGHT('Erwachsene-DOSB 2020'!S42,2)))*$BB$53,"[mm]:ss")</f>
        <v>17:20</v>
      </c>
      <c r="AW53" s="109" t="str">
        <f>TEXT((TIME(0,LEFT('Erwachsene-DOSB 2020'!T42,FIND(":",'Erwachsene-DOSB 2020'!T42)-1),RIGHT('Erwachsene-DOSB 2020'!T42,2)))*$BB$53,"[mm]:ss")</f>
        <v>29:11</v>
      </c>
      <c r="AX53" s="102" t="str">
        <f>TEXT((TIME(0,LEFT('Erwachsene-DOSB 2020'!U42,FIND(":",'Erwachsene-DOSB 2020'!U42)-1),RIGHT('Erwachsene-DOSB 2020'!U42,2)))*$BB$53,"[mm]:ss")</f>
        <v>23:47</v>
      </c>
      <c r="AY53" s="103" t="str">
        <f>TEXT((TIME(0,LEFT('Erwachsene-DOSB 2020'!V42,FIND(":",'Erwachsene-DOSB 2020'!V42)-1),RIGHT('Erwachsene-DOSB 2020'!V42,2)))*$BB$53,"[mm]:ss")</f>
        <v>18:23</v>
      </c>
      <c r="AZ53" s="184"/>
      <c r="BA53" s="185"/>
      <c r="BB53" s="143">
        <v>0.9</v>
      </c>
      <c r="BC53" s="5" t="s">
        <v>155</v>
      </c>
    </row>
    <row r="54" spans="1:56" ht="22.5" customHeight="1" x14ac:dyDescent="0.2">
      <c r="A54" s="902"/>
      <c r="B54"/>
      <c r="C54" s="844"/>
      <c r="D54" s="796"/>
      <c r="E54" s="106" t="s">
        <v>21</v>
      </c>
      <c r="F54" s="58" t="s">
        <v>615</v>
      </c>
      <c r="G54" s="101" t="str">
        <f>TEXT((TIME(0,LEFT('Erwachsene-DOSB 2020'!E12,FIND(":",'Erwachsene-DOSB 2020'!E12)-1),RIGHT('Erwachsene-DOSB 2020'!E12,2)))*$BB$54,"[mm]:ss")</f>
        <v>57:30</v>
      </c>
      <c r="H54" s="102" t="str">
        <f>TEXT((TIME(0,LEFT('Erwachsene-DOSB 2020'!F12,FIND(":",'Erwachsene-DOSB 2020'!F12)-1),RIGHT('Erwachsene-DOSB 2020'!F12,2)))*$BB$54,"[mm]:ss")</f>
        <v>52:00</v>
      </c>
      <c r="I54" s="103" t="str">
        <f>TEXT((TIME(0,LEFT('Erwachsene-DOSB 2020'!G12,FIND(":",'Erwachsene-DOSB 2020'!G12)-1),RIGHT('Erwachsene-DOSB 2020'!G12,2)))*$BB$54,"[mm]:ss")</f>
        <v>46:30</v>
      </c>
      <c r="J54" s="109" t="str">
        <f>TEXT((TIME(0,LEFT('Erwachsene-DOSB 2020'!H12,FIND(":",'Erwachsene-DOSB 2020'!H12)-1),RIGHT('Erwachsene-DOSB 2020'!H12,2)))*$BB$54,"[mm]:ss")</f>
        <v>57:00</v>
      </c>
      <c r="K54" s="102" t="str">
        <f>TEXT((TIME(0,LEFT('Erwachsene-DOSB 2020'!I12,FIND(":",'Erwachsene-DOSB 2020'!I12)-1),RIGHT('Erwachsene-DOSB 2020'!I12,2)))*$BB$54,"[mm]:ss")</f>
        <v>51:30</v>
      </c>
      <c r="L54" s="103" t="str">
        <f>TEXT((TIME(0,LEFT('Erwachsene-DOSB 2020'!J12,FIND(":",'Erwachsene-DOSB 2020'!J12)-1),RIGHT('Erwachsene-DOSB 2020'!J12,2)))*$BB$54,"[mm]:ss")</f>
        <v>45:30</v>
      </c>
      <c r="M54" s="109" t="str">
        <f>TEXT((TIME(0,LEFT('Erwachsene-DOSB 2020'!K12,FIND(":",'Erwachsene-DOSB 2020'!K12)-1),RIGHT('Erwachsene-DOSB 2020'!K12,2)))*$BB$54,"[mm]:ss")</f>
        <v>56:00</v>
      </c>
      <c r="N54" s="102" t="str">
        <f>TEXT((TIME(0,LEFT('Erwachsene-DOSB 2020'!L12,FIND(":",'Erwachsene-DOSB 2020'!L12)-1),RIGHT('Erwachsene-DOSB 2020'!L12,2)))*$BB$54,"[mm]:ss")</f>
        <v>50:30</v>
      </c>
      <c r="O54" s="103" t="str">
        <f>TEXT((TIME(0,LEFT('Erwachsene-DOSB 2020'!M12,FIND(":",'Erwachsene-DOSB 2020'!M12)-1),RIGHT('Erwachsene-DOSB 2020'!M12,2)))*$BB$54,"[mm]:ss")</f>
        <v>45:00</v>
      </c>
      <c r="P54" s="109" t="str">
        <f>TEXT((TIME(0,LEFT('Erwachsene-DOSB 2020'!N12,FIND(":",'Erwachsene-DOSB 2020'!N12)-1),RIGHT('Erwachsene-DOSB 2020'!N12,2)))*$BB$54,"[mm]:ss")</f>
        <v>57:00</v>
      </c>
      <c r="Q54" s="102" t="str">
        <f>TEXT((TIME(0,LEFT('Erwachsene-DOSB 2020'!O12,FIND(":",'Erwachsene-DOSB 2020'!O12)-1),RIGHT('Erwachsene-DOSB 2020'!O12,2)))*$BB$54,"[mm]:ss")</f>
        <v>51:30</v>
      </c>
      <c r="R54" s="103" t="str">
        <f>TEXT((TIME(0,LEFT('Erwachsene-DOSB 2020'!P12,FIND(":",'Erwachsene-DOSB 2020'!P12)-1),RIGHT('Erwachsene-DOSB 2020'!P12,2)))*$BB$54,"[mm]:ss")</f>
        <v>45:30</v>
      </c>
      <c r="S54" s="109" t="str">
        <f>TEXT((TIME(0,LEFT('Erwachsene-DOSB 2020'!Q12,FIND(":",'Erwachsene-DOSB 2020'!Q12)-1),RIGHT('Erwachsene-DOSB 2020'!Q12,2)))*$BB$54,"[mm]:ss")</f>
        <v>60:00</v>
      </c>
      <c r="T54" s="102" t="str">
        <f>TEXT((TIME(0,LEFT('Erwachsene-DOSB 2020'!R12,FIND(":",'Erwachsene-DOSB 2020'!R12)-1),RIGHT('Erwachsene-DOSB 2020'!R12,2)))*$BB$54,"[mm]:ss")</f>
        <v>53:00</v>
      </c>
      <c r="U54" s="103" t="str">
        <f>TEXT((TIME(0,LEFT('Erwachsene-DOSB 2020'!S12,FIND(":",'Erwachsene-DOSB 2020'!S12)-1),RIGHT('Erwachsene-DOSB 2020'!S12,2)))*$BB$54,"[mm]:ss")</f>
        <v>47:00</v>
      </c>
      <c r="V54" s="109" t="str">
        <f>TEXT((TIME(0,LEFT('Erwachsene-DOSB 2020'!T12,FIND(":",'Erwachsene-DOSB 2020'!T12)-1),RIGHT('Erwachsene-DOSB 2020'!T12,2)))*$BB$54,"[mm]:ss")</f>
        <v>64:00</v>
      </c>
      <c r="W54" s="102" t="str">
        <f>TEXT((TIME(0,LEFT('Erwachsene-DOSB 2020'!U12,FIND(":",'Erwachsene-DOSB 2020'!U12)-1),RIGHT('Erwachsene-DOSB 2020'!U12,2)))*$BB$54,"[mm]:ss")</f>
        <v>55:30</v>
      </c>
      <c r="X54" s="103" t="str">
        <f>TEXT((TIME(0,LEFT('Erwachsene-DOSB 2020'!V12,FIND(":",'Erwachsene-DOSB 2020'!V12)-1),RIGHT('Erwachsene-DOSB 2020'!V12,2)))*$BB$54,"[mm]:ss")</f>
        <v>49:30</v>
      </c>
      <c r="Y54" s="182"/>
      <c r="Z54" s="183"/>
      <c r="AB54" s="902"/>
      <c r="AC54"/>
      <c r="AD54" s="844"/>
      <c r="AE54" s="796"/>
      <c r="AF54" s="106" t="s">
        <v>21</v>
      </c>
      <c r="AG54" s="58" t="s">
        <v>615</v>
      </c>
      <c r="AH54" s="101" t="str">
        <f>TEXT((TIME(0,LEFT('Erwachsene-DOSB 2020'!E45,FIND(":",'Erwachsene-DOSB 2020'!E45)-1),RIGHT('Erwachsene-DOSB 2020'!E45,2)))*$BB$54,"[mm]:ss")</f>
        <v>47:00</v>
      </c>
      <c r="AI54" s="102" t="str">
        <f>TEXT((TIME(0,LEFT('Erwachsene-DOSB 2020'!F45,FIND(":",'Erwachsene-DOSB 2020'!F45)-1),RIGHT('Erwachsene-DOSB 2020'!F45,2)))*$BB$54,"[mm]:ss")</f>
        <v>42:30</v>
      </c>
      <c r="AJ54" s="103" t="str">
        <f>TEXT((TIME(0,LEFT('Erwachsene-DOSB 2020'!G45,FIND(":",'Erwachsene-DOSB 2020'!G45)-1),RIGHT('Erwachsene-DOSB 2020'!G45,2)))*$BB$54,"[mm]:ss")</f>
        <v>38:30</v>
      </c>
      <c r="AK54" s="109" t="str">
        <f>TEXT((TIME(0,LEFT('Erwachsene-DOSB 2020'!H45,FIND(":",'Erwachsene-DOSB 2020'!H45)-1),RIGHT('Erwachsene-DOSB 2020'!H45,2)))*$BB$54,"[mm]:ss")</f>
        <v>46:30</v>
      </c>
      <c r="AL54" s="102" t="str">
        <f>TEXT((TIME(0,LEFT('Erwachsene-DOSB 2020'!I45,FIND(":",'Erwachsene-DOSB 2020'!I45)-1),RIGHT('Erwachsene-DOSB 2020'!I45,2)))*$BB$54,"[mm]:ss")</f>
        <v>42:00</v>
      </c>
      <c r="AM54" s="103" t="str">
        <f>TEXT((TIME(0,LEFT('Erwachsene-DOSB 2020'!J45,FIND(":",'Erwachsene-DOSB 2020'!J45)-1),RIGHT('Erwachsene-DOSB 2020'!J45,2)))*$BB$54,"[mm]:ss")</f>
        <v>37:30</v>
      </c>
      <c r="AN54" s="109" t="str">
        <f>TEXT((TIME(0,LEFT('Erwachsene-DOSB 2020'!K45,FIND(":",'Erwachsene-DOSB 2020'!K45)-1),RIGHT('Erwachsene-DOSB 2020'!K45,2)))*$BB$54,"[mm]:ss")</f>
        <v>50:00</v>
      </c>
      <c r="AO54" s="102" t="str">
        <f>TEXT((TIME(0,LEFT('Erwachsene-DOSB 2020'!L45,FIND(":",'Erwachsene-DOSB 2020'!L45)-1),RIGHT('Erwachsene-DOSB 2020'!L45,2)))*$BB$54,"[mm]:ss")</f>
        <v>44:30</v>
      </c>
      <c r="AP54" s="103" t="str">
        <f>TEXT((TIME(0,LEFT('Erwachsene-DOSB 2020'!M45,FIND(":",'Erwachsene-DOSB 2020'!M45)-1),RIGHT('Erwachsene-DOSB 2020'!M45,2)))*$BB$54,"[mm]:ss")</f>
        <v>39:00</v>
      </c>
      <c r="AQ54" s="109" t="str">
        <f>TEXT((TIME(0,LEFT('Erwachsene-DOSB 2020'!N45,FIND(":",'Erwachsene-DOSB 2020'!N45)-1),RIGHT('Erwachsene-DOSB 2020'!N45,2)))*$BB$54,"[mm]:ss")</f>
        <v>53:30</v>
      </c>
      <c r="AR54" s="102" t="str">
        <f>TEXT((TIME(0,LEFT('Erwachsene-DOSB 2020'!O45,FIND(":",'Erwachsene-DOSB 2020'!O45)-1),RIGHT('Erwachsene-DOSB 2020'!O45,2)))*$BB$54,"[mm]:ss")</f>
        <v>47:00</v>
      </c>
      <c r="AS54" s="103" t="str">
        <f>TEXT((TIME(0,LEFT('Erwachsene-DOSB 2020'!P45,FIND(":",'Erwachsene-DOSB 2020'!P45)-1),RIGHT('Erwachsene-DOSB 2020'!P45,2)))*$BB$54,"[mm]:ss")</f>
        <v>40:30</v>
      </c>
      <c r="AT54" s="109" t="str">
        <f>TEXT((TIME(0,LEFT('Erwachsene-DOSB 2020'!Q45,FIND(":",'Erwachsene-DOSB 2020'!Q45)-1),RIGHT('Erwachsene-DOSB 2020'!Q45,2)))*$BB$54,"[mm]:ss")</f>
        <v>58:00</v>
      </c>
      <c r="AU54" s="102" t="str">
        <f>TEXT((TIME(0,LEFT('Erwachsene-DOSB 2020'!R45,FIND(":",'Erwachsene-DOSB 2020'!R45)-1),RIGHT('Erwachsene-DOSB 2020'!R45,2)))*$BB$54,"[mm]:ss")</f>
        <v>50:00</v>
      </c>
      <c r="AV54" s="103" t="str">
        <f>TEXT((TIME(0,LEFT('Erwachsene-DOSB 2020'!S45,FIND(":",'Erwachsene-DOSB 2020'!S45)-1),RIGHT('Erwachsene-DOSB 2020'!S45,2)))*$BB$54,"[mm]:ss")</f>
        <v>41:30</v>
      </c>
      <c r="AW54" s="109" t="str">
        <f>TEXT((TIME(0,LEFT('Erwachsene-DOSB 2020'!T45,FIND(":",'Erwachsene-DOSB 2020'!T45)-1),RIGHT('Erwachsene-DOSB 2020'!T45,2)))*$BB$54,"[mm]:ss")</f>
        <v>63:00</v>
      </c>
      <c r="AX54" s="102" t="str">
        <f>TEXT((TIME(0,LEFT('Erwachsene-DOSB 2020'!U45,FIND(":",'Erwachsene-DOSB 2020'!U45)-1),RIGHT('Erwachsene-DOSB 2020'!U45,2)))*$BB$54,"[mm]:ss")</f>
        <v>52:00</v>
      </c>
      <c r="AY54" s="103" t="str">
        <f>TEXT((TIME(0,LEFT('Erwachsene-DOSB 2020'!V45,FIND(":",'Erwachsene-DOSB 2020'!V45)-1),RIGHT('Erwachsene-DOSB 2020'!V45,2)))*$BB$54,"[mm]:ss")</f>
        <v>43:30</v>
      </c>
      <c r="AZ54" s="182"/>
      <c r="BA54" s="183"/>
      <c r="BB54" s="145">
        <v>1</v>
      </c>
      <c r="BC54" s="5" t="s">
        <v>161</v>
      </c>
    </row>
    <row r="55" spans="1:56" ht="22.5" customHeight="1" x14ac:dyDescent="0.2">
      <c r="A55" s="902"/>
      <c r="B55"/>
      <c r="C55" s="844"/>
      <c r="D55" s="796"/>
      <c r="E55" s="106" t="s">
        <v>22</v>
      </c>
      <c r="F55" s="58" t="s">
        <v>427</v>
      </c>
      <c r="G55" s="160">
        <f>H55*(1-$BD$55)</f>
        <v>261</v>
      </c>
      <c r="H55" s="149">
        <v>290</v>
      </c>
      <c r="I55" s="150">
        <f>H55*(1+$BD$55)</f>
        <v>319</v>
      </c>
      <c r="J55" s="160">
        <f>K55*(1-$BD$55)</f>
        <v>261</v>
      </c>
      <c r="K55" s="149">
        <f>H55</f>
        <v>290</v>
      </c>
      <c r="L55" s="150">
        <f>K55*(1+$BD$55)</f>
        <v>319</v>
      </c>
      <c r="M55" s="160">
        <f>N55*(1-$BD$55)</f>
        <v>261</v>
      </c>
      <c r="N55" s="149">
        <f>H55</f>
        <v>290</v>
      </c>
      <c r="O55" s="150">
        <f>N55*(1+$BD$55)</f>
        <v>319</v>
      </c>
      <c r="P55" s="160">
        <f>Q55*(1-$BD$55)</f>
        <v>249.75</v>
      </c>
      <c r="Q55" s="149">
        <f>H55-12.5</f>
        <v>277.5</v>
      </c>
      <c r="R55" s="150">
        <f>Q55*(1+$BD$55)</f>
        <v>305.25</v>
      </c>
      <c r="S55" s="160">
        <f>T55*(1-$BD$55)</f>
        <v>249.75</v>
      </c>
      <c r="T55" s="149">
        <f>Q55</f>
        <v>277.5</v>
      </c>
      <c r="U55" s="150">
        <f>T55*(1+$BD$55)</f>
        <v>305.25</v>
      </c>
      <c r="V55" s="160">
        <f>W55*(1-$BD$55)</f>
        <v>238.5</v>
      </c>
      <c r="W55" s="149">
        <f>T55-12.5</f>
        <v>265</v>
      </c>
      <c r="X55" s="150">
        <f>W55*(1+$BD$55)</f>
        <v>291.5</v>
      </c>
      <c r="Y55" s="182"/>
      <c r="Z55" s="183"/>
      <c r="AB55" s="902"/>
      <c r="AC55"/>
      <c r="AD55" s="844"/>
      <c r="AE55" s="796"/>
      <c r="AF55" s="106" t="s">
        <v>22</v>
      </c>
      <c r="AG55" s="58" t="s">
        <v>427</v>
      </c>
      <c r="AH55" s="160">
        <f>AI55*(1-$BD$55)</f>
        <v>319.5</v>
      </c>
      <c r="AI55" s="149">
        <v>355</v>
      </c>
      <c r="AJ55" s="150">
        <f>AI55*(1+$BD$55)</f>
        <v>390.50000000000006</v>
      </c>
      <c r="AK55" s="160">
        <f>AL55*(1-$BD$55)</f>
        <v>319.5</v>
      </c>
      <c r="AL55" s="149">
        <f>AI55</f>
        <v>355</v>
      </c>
      <c r="AM55" s="150">
        <f>AL55*(1+$BD$55)</f>
        <v>390.50000000000006</v>
      </c>
      <c r="AN55" s="160">
        <f>AO55*(1-$BD$55)</f>
        <v>319.5</v>
      </c>
      <c r="AO55" s="149">
        <f>AI55</f>
        <v>355</v>
      </c>
      <c r="AP55" s="150">
        <f>AO55*(1+$BD$55)</f>
        <v>390.50000000000006</v>
      </c>
      <c r="AQ55" s="160">
        <f>AR55*(1-$BD$55)</f>
        <v>308.25</v>
      </c>
      <c r="AR55" s="149">
        <f>AI55-12.5</f>
        <v>342.5</v>
      </c>
      <c r="AS55" s="150">
        <f>AR55*(1+$BD$55)</f>
        <v>376.75000000000006</v>
      </c>
      <c r="AT55" s="160">
        <f>AU55*(1-$BD$55)</f>
        <v>308.25</v>
      </c>
      <c r="AU55" s="149">
        <f>AR55</f>
        <v>342.5</v>
      </c>
      <c r="AV55" s="150">
        <f>AU55*(1+$BD$55)</f>
        <v>376.75000000000006</v>
      </c>
      <c r="AW55" s="160">
        <f>AX55*(1-$BD$55)</f>
        <v>297</v>
      </c>
      <c r="AX55" s="149">
        <f>AU55-12.5</f>
        <v>330</v>
      </c>
      <c r="AY55" s="150">
        <f>AX55*(1+$BD$55)</f>
        <v>363.00000000000006</v>
      </c>
      <c r="AZ55" s="182"/>
      <c r="BA55" s="183"/>
      <c r="BC55" s="5" t="s">
        <v>431</v>
      </c>
      <c r="BD55" s="152">
        <v>0.1</v>
      </c>
    </row>
    <row r="56" spans="1:56" ht="22.5" customHeight="1" x14ac:dyDescent="0.2">
      <c r="A56" s="902"/>
      <c r="B56"/>
      <c r="C56" s="844"/>
      <c r="D56" s="796"/>
      <c r="E56" s="106" t="s">
        <v>23</v>
      </c>
      <c r="F56" s="58" t="s">
        <v>428</v>
      </c>
      <c r="G56" s="160">
        <f>H56*(1-$BD$55)</f>
        <v>432</v>
      </c>
      <c r="H56" s="149">
        <v>480</v>
      </c>
      <c r="I56" s="150">
        <f>H56*(1+$BD$55)</f>
        <v>528</v>
      </c>
      <c r="J56" s="160">
        <f>K56*(1-$BD$55)</f>
        <v>432</v>
      </c>
      <c r="K56" s="149">
        <f>H56</f>
        <v>480</v>
      </c>
      <c r="L56" s="150">
        <f>K56*(1+$BD$55)</f>
        <v>528</v>
      </c>
      <c r="M56" s="160">
        <f>N56*(1-$BD$55)</f>
        <v>432</v>
      </c>
      <c r="N56" s="149">
        <f>H56</f>
        <v>480</v>
      </c>
      <c r="O56" s="150">
        <f>N56*(1+$BD$55)</f>
        <v>528</v>
      </c>
      <c r="P56" s="160">
        <f>Q56*(1-$BD$55)</f>
        <v>418.5</v>
      </c>
      <c r="Q56" s="149">
        <f>H56-15</f>
        <v>465</v>
      </c>
      <c r="R56" s="150">
        <f>Q56*(1+$BD$55)</f>
        <v>511.50000000000006</v>
      </c>
      <c r="S56" s="160">
        <f>T56*(1-$BD$55)</f>
        <v>418.5</v>
      </c>
      <c r="T56" s="149">
        <f>Q56</f>
        <v>465</v>
      </c>
      <c r="U56" s="150">
        <f>T56*(1+$BD$55)</f>
        <v>511.50000000000006</v>
      </c>
      <c r="V56" s="160">
        <f>W56*(1-$BD$55)</f>
        <v>405</v>
      </c>
      <c r="W56" s="149">
        <f>T56-15</f>
        <v>450</v>
      </c>
      <c r="X56" s="150">
        <f>W56*(1+$BD$55)</f>
        <v>495.00000000000006</v>
      </c>
      <c r="Y56" s="182"/>
      <c r="Z56" s="183"/>
      <c r="AB56" s="902"/>
      <c r="AC56"/>
      <c r="AD56" s="844"/>
      <c r="AE56" s="796"/>
      <c r="AF56" s="106" t="s">
        <v>23</v>
      </c>
      <c r="AG56" s="58" t="s">
        <v>428</v>
      </c>
      <c r="AH56" s="160">
        <f>AI56*(1-$BD$55)</f>
        <v>499.5</v>
      </c>
      <c r="AI56" s="149">
        <v>555</v>
      </c>
      <c r="AJ56" s="150">
        <f>AI56*(1+$BD$55)</f>
        <v>610.5</v>
      </c>
      <c r="AK56" s="160">
        <f>AL56*(1-$BD$55)</f>
        <v>499.5</v>
      </c>
      <c r="AL56" s="149">
        <f>AI56</f>
        <v>555</v>
      </c>
      <c r="AM56" s="150">
        <f>AL56*(1+$BD$55)</f>
        <v>610.5</v>
      </c>
      <c r="AN56" s="160">
        <f>AO56*(1-$BD$55)</f>
        <v>580.5</v>
      </c>
      <c r="AO56" s="149">
        <v>645</v>
      </c>
      <c r="AP56" s="150">
        <f>AO56*(1+$BD$55)</f>
        <v>709.50000000000011</v>
      </c>
      <c r="AQ56" s="160">
        <f>AR56*(1-$BD$55)</f>
        <v>486</v>
      </c>
      <c r="AR56" s="149">
        <f>AI56-15</f>
        <v>540</v>
      </c>
      <c r="AS56" s="150">
        <f>AR56*(1+$BD$55)</f>
        <v>594</v>
      </c>
      <c r="AT56" s="160">
        <f>AU56*(1-$BD$55)</f>
        <v>486</v>
      </c>
      <c r="AU56" s="149">
        <f>AR56</f>
        <v>540</v>
      </c>
      <c r="AV56" s="150">
        <f>AU56*(1+$BD$55)</f>
        <v>594</v>
      </c>
      <c r="AW56" s="160">
        <f>AX56*(1-$BD$55)</f>
        <v>472.5</v>
      </c>
      <c r="AX56" s="149">
        <f>AU56-15</f>
        <v>525</v>
      </c>
      <c r="AY56" s="150">
        <f>AX56*(1+$BD$55)</f>
        <v>577.5</v>
      </c>
      <c r="AZ56" s="182"/>
      <c r="BA56" s="183"/>
      <c r="BC56" s="5"/>
    </row>
    <row r="57" spans="1:56" ht="22.5" customHeight="1" x14ac:dyDescent="0.2">
      <c r="A57" s="902"/>
      <c r="B57"/>
      <c r="C57" s="844"/>
      <c r="D57" s="796"/>
      <c r="E57" s="106" t="s">
        <v>24</v>
      </c>
      <c r="F57" s="58" t="s">
        <v>429</v>
      </c>
      <c r="G57" s="160">
        <f>H57*(1-$BD$55)</f>
        <v>364.5</v>
      </c>
      <c r="H57" s="149">
        <v>405</v>
      </c>
      <c r="I57" s="150">
        <f>H57*(1+$BD$55)</f>
        <v>445.50000000000006</v>
      </c>
      <c r="J57" s="160">
        <f>K57*(1-$BD$55)</f>
        <v>364.5</v>
      </c>
      <c r="K57" s="149">
        <f>H57</f>
        <v>405</v>
      </c>
      <c r="L57" s="150">
        <f>K57*(1+$BD$55)</f>
        <v>445.50000000000006</v>
      </c>
      <c r="M57" s="160">
        <f>N57*(1-$BD$55)</f>
        <v>364.5</v>
      </c>
      <c r="N57" s="149">
        <f>H57</f>
        <v>405</v>
      </c>
      <c r="O57" s="150">
        <f>N57*(1+$BD$55)</f>
        <v>445.50000000000006</v>
      </c>
      <c r="P57" s="160">
        <f>Q57*(1-$BD$55)</f>
        <v>351</v>
      </c>
      <c r="Q57" s="149">
        <f>H57-15</f>
        <v>390</v>
      </c>
      <c r="R57" s="150">
        <f>Q57*(1+$BD$55)</f>
        <v>429.00000000000006</v>
      </c>
      <c r="S57" s="160">
        <f>T57*(1-$BD$55)</f>
        <v>351</v>
      </c>
      <c r="T57" s="149">
        <f>Q57</f>
        <v>390</v>
      </c>
      <c r="U57" s="150">
        <f>T57*(1+$BD$55)</f>
        <v>429.00000000000006</v>
      </c>
      <c r="V57" s="160">
        <f>W57*(1-$BD$55)</f>
        <v>337.5</v>
      </c>
      <c r="W57" s="149">
        <f>T57-15</f>
        <v>375</v>
      </c>
      <c r="X57" s="150">
        <f>W57*(1+$BD$55)</f>
        <v>412.50000000000006</v>
      </c>
      <c r="Y57" s="182"/>
      <c r="Z57" s="183"/>
      <c r="AB57" s="902"/>
      <c r="AC57"/>
      <c r="AD57" s="844"/>
      <c r="AE57" s="796"/>
      <c r="AF57" s="106" t="s">
        <v>24</v>
      </c>
      <c r="AG57" s="58" t="s">
        <v>429</v>
      </c>
      <c r="AH57" s="160">
        <f>AI57*(1-$BD$55)</f>
        <v>427.5</v>
      </c>
      <c r="AI57" s="149">
        <v>475</v>
      </c>
      <c r="AJ57" s="150">
        <f>AI57*(1+$BD$55)</f>
        <v>522.5</v>
      </c>
      <c r="AK57" s="160">
        <f>AL57*(1-$BD$55)</f>
        <v>427.5</v>
      </c>
      <c r="AL57" s="149">
        <f>AI57</f>
        <v>475</v>
      </c>
      <c r="AM57" s="150">
        <f>AL57*(1+$BD$55)</f>
        <v>522.5</v>
      </c>
      <c r="AN57" s="160">
        <f>AO57*(1-$BD$55)</f>
        <v>508.5</v>
      </c>
      <c r="AO57" s="149">
        <v>565</v>
      </c>
      <c r="AP57" s="150">
        <f>AO57*(1+$BD$55)</f>
        <v>621.5</v>
      </c>
      <c r="AQ57" s="160">
        <f>AR57*(1-$BD$55)</f>
        <v>414</v>
      </c>
      <c r="AR57" s="149">
        <f>AI57-15</f>
        <v>460</v>
      </c>
      <c r="AS57" s="150">
        <f>AR57*(1+$BD$55)</f>
        <v>506.00000000000006</v>
      </c>
      <c r="AT57" s="160">
        <f>AU57*(1-$BD$55)</f>
        <v>414</v>
      </c>
      <c r="AU57" s="149">
        <f>AR57</f>
        <v>460</v>
      </c>
      <c r="AV57" s="150">
        <f>AU57*(1+$BD$55)</f>
        <v>506.00000000000006</v>
      </c>
      <c r="AW57" s="160">
        <f>AX57*(1-$BD$55)</f>
        <v>400.5</v>
      </c>
      <c r="AX57" s="149">
        <f>AU57-15</f>
        <v>445</v>
      </c>
      <c r="AY57" s="150">
        <f>AX57*(1+$BD$55)</f>
        <v>489.50000000000006</v>
      </c>
      <c r="AZ57" s="182"/>
      <c r="BA57" s="183"/>
      <c r="BC57" s="5"/>
    </row>
    <row r="58" spans="1:56" ht="22.5" customHeight="1" thickBot="1" x14ac:dyDescent="0.25">
      <c r="A58" s="902"/>
      <c r="B58"/>
      <c r="C58" s="950"/>
      <c r="D58" s="1008"/>
      <c r="E58" s="107" t="s">
        <v>25</v>
      </c>
      <c r="F58" s="163" t="s">
        <v>430</v>
      </c>
      <c r="G58" s="164">
        <f>H58*(1-$BD$55)</f>
        <v>369</v>
      </c>
      <c r="H58" s="165">
        <v>410</v>
      </c>
      <c r="I58" s="166">
        <f>H58*(1+$BD$55)</f>
        <v>451.00000000000006</v>
      </c>
      <c r="J58" s="164">
        <f>K58*(1-$BD$55)</f>
        <v>369</v>
      </c>
      <c r="K58" s="165">
        <f>H58</f>
        <v>410</v>
      </c>
      <c r="L58" s="166">
        <f>K58*(1+$BD$55)</f>
        <v>451.00000000000006</v>
      </c>
      <c r="M58" s="164">
        <f>N58*(1-$BD$55)</f>
        <v>369</v>
      </c>
      <c r="N58" s="165">
        <f>H58</f>
        <v>410</v>
      </c>
      <c r="O58" s="166">
        <f>N58*(1+$BD$55)</f>
        <v>451.00000000000006</v>
      </c>
      <c r="P58" s="164">
        <f>Q58*(1-$BD$55)</f>
        <v>355.5</v>
      </c>
      <c r="Q58" s="165">
        <f>H58-15</f>
        <v>395</v>
      </c>
      <c r="R58" s="166">
        <f>Q58*(1+$BD$55)</f>
        <v>434.50000000000006</v>
      </c>
      <c r="S58" s="164">
        <f>T58*(1-$BD$55)</f>
        <v>355.5</v>
      </c>
      <c r="T58" s="165">
        <f>Q58</f>
        <v>395</v>
      </c>
      <c r="U58" s="166">
        <f>T58*(1+$BD$55)</f>
        <v>434.50000000000006</v>
      </c>
      <c r="V58" s="164">
        <f>W58*(1-$BD$55)</f>
        <v>342</v>
      </c>
      <c r="W58" s="165">
        <f>T58-15</f>
        <v>380</v>
      </c>
      <c r="X58" s="166">
        <f>W58*(1+$BD$55)</f>
        <v>418.00000000000006</v>
      </c>
      <c r="Y58" s="186"/>
      <c r="Z58" s="187"/>
      <c r="AB58" s="902"/>
      <c r="AC58"/>
      <c r="AD58" s="950"/>
      <c r="AE58" s="1008"/>
      <c r="AF58" s="107" t="s">
        <v>25</v>
      </c>
      <c r="AG58" s="163" t="s">
        <v>430</v>
      </c>
      <c r="AH58" s="164">
        <f>AI58*(1-$BD$55)</f>
        <v>432</v>
      </c>
      <c r="AI58" s="165">
        <v>480</v>
      </c>
      <c r="AJ58" s="166">
        <f>AI58*(1+$BD$55)</f>
        <v>528</v>
      </c>
      <c r="AK58" s="164">
        <f>AL58*(1-$BD$55)</f>
        <v>432</v>
      </c>
      <c r="AL58" s="165">
        <f>AI58</f>
        <v>480</v>
      </c>
      <c r="AM58" s="166">
        <f>AL58*(1+$BD$55)</f>
        <v>528</v>
      </c>
      <c r="AN58" s="164">
        <f>AO58*(1-$BD$55)</f>
        <v>513</v>
      </c>
      <c r="AO58" s="165">
        <v>570</v>
      </c>
      <c r="AP58" s="166">
        <f>AO58*(1+$BD$55)</f>
        <v>627</v>
      </c>
      <c r="AQ58" s="164">
        <f>AR58*(1-$BD$55)</f>
        <v>418.5</v>
      </c>
      <c r="AR58" s="165">
        <f>AI58-15</f>
        <v>465</v>
      </c>
      <c r="AS58" s="166">
        <f>AR58*(1+$BD$55)</f>
        <v>511.50000000000006</v>
      </c>
      <c r="AT58" s="164">
        <f>AU58*(1-$BD$55)</f>
        <v>418.5</v>
      </c>
      <c r="AU58" s="165">
        <f>AR58</f>
        <v>465</v>
      </c>
      <c r="AV58" s="166">
        <f>AU58*(1+$BD$55)</f>
        <v>511.50000000000006</v>
      </c>
      <c r="AW58" s="164">
        <f>AX58*(1-$BD$55)</f>
        <v>405</v>
      </c>
      <c r="AX58" s="165">
        <f>AU58-15</f>
        <v>450</v>
      </c>
      <c r="AY58" s="166">
        <f>AX58*(1+$BD$55)</f>
        <v>495.00000000000006</v>
      </c>
      <c r="AZ58" s="186"/>
      <c r="BA58" s="187"/>
      <c r="BC58" s="5"/>
    </row>
    <row r="59" spans="1:56" ht="22.5" customHeight="1" x14ac:dyDescent="0.2">
      <c r="A59" s="902"/>
      <c r="B59"/>
      <c r="C59" s="844">
        <v>2</v>
      </c>
      <c r="D59" s="796" t="s">
        <v>65</v>
      </c>
      <c r="E59" s="943" t="s">
        <v>16</v>
      </c>
      <c r="F59" s="800" t="s">
        <v>26</v>
      </c>
      <c r="G59" s="785" t="s">
        <v>96</v>
      </c>
      <c r="H59" s="786"/>
      <c r="I59" s="786"/>
      <c r="J59" s="786"/>
      <c r="K59" s="786"/>
      <c r="L59" s="786"/>
      <c r="M59" s="786"/>
      <c r="N59" s="786"/>
      <c r="O59" s="786"/>
      <c r="P59" s="786"/>
      <c r="Q59" s="786"/>
      <c r="R59" s="786"/>
      <c r="S59" s="786"/>
      <c r="T59" s="786"/>
      <c r="U59" s="786"/>
      <c r="V59" s="786"/>
      <c r="W59" s="786"/>
      <c r="X59" s="787"/>
      <c r="Y59" s="180"/>
      <c r="Z59" s="181"/>
      <c r="AB59" s="902"/>
      <c r="AC59"/>
      <c r="AD59" s="844">
        <v>2</v>
      </c>
      <c r="AE59" s="796" t="s">
        <v>65</v>
      </c>
      <c r="AF59" s="943" t="s">
        <v>16</v>
      </c>
      <c r="AG59" s="800" t="s">
        <v>26</v>
      </c>
      <c r="AH59" s="785" t="s">
        <v>219</v>
      </c>
      <c r="AI59" s="786"/>
      <c r="AJ59" s="786"/>
      <c r="AK59" s="786"/>
      <c r="AL59" s="786"/>
      <c r="AM59" s="786"/>
      <c r="AN59" s="786"/>
      <c r="AO59" s="786"/>
      <c r="AP59" s="786"/>
      <c r="AQ59" s="786"/>
      <c r="AR59" s="786"/>
      <c r="AS59" s="786"/>
      <c r="AT59" s="786"/>
      <c r="AU59" s="786"/>
      <c r="AV59" s="786"/>
      <c r="AW59" s="786"/>
      <c r="AX59" s="786"/>
      <c r="AY59" s="787"/>
      <c r="AZ59" s="180"/>
      <c r="BA59" s="181"/>
      <c r="BC59" s="146"/>
    </row>
    <row r="60" spans="1:56" ht="22.5" customHeight="1" x14ac:dyDescent="0.2">
      <c r="A60" s="902"/>
      <c r="B60"/>
      <c r="C60" s="845"/>
      <c r="D60" s="796"/>
      <c r="E60" s="792"/>
      <c r="F60" s="794"/>
      <c r="G60" s="13">
        <f>'Erwachsene-DOSB 2020'!E15*$BB$60</f>
        <v>2.9250000000000003</v>
      </c>
      <c r="H60" s="12">
        <f>'Erwachsene-DOSB 2020'!F15*$BB$60</f>
        <v>3.15</v>
      </c>
      <c r="I60" s="15">
        <f>'Erwachsene-DOSB 2020'!G15*$BB$60</f>
        <v>3.375</v>
      </c>
      <c r="J60" s="59">
        <f>'Erwachsene-DOSB 2020'!H15*$BB$60</f>
        <v>2.9250000000000003</v>
      </c>
      <c r="K60" s="12">
        <f>'Erwachsene-DOSB 2020'!I15*$BB$60</f>
        <v>3.15</v>
      </c>
      <c r="L60" s="15">
        <f>'Erwachsene-DOSB 2020'!J15*$BB$60</f>
        <v>3.375</v>
      </c>
      <c r="M60" s="59">
        <f>'Erwachsene-DOSB 2020'!K15*$BB$60</f>
        <v>2.9250000000000003</v>
      </c>
      <c r="N60" s="12">
        <f>'Erwachsene-DOSB 2020'!L15*$BB$60</f>
        <v>3.15</v>
      </c>
      <c r="O60" s="15">
        <f>'Erwachsene-DOSB 2020'!M15*$BB$60</f>
        <v>3.375</v>
      </c>
      <c r="P60" s="59">
        <f>'Erwachsene-DOSB 2020'!N15*$BB$60</f>
        <v>2.8125</v>
      </c>
      <c r="Q60" s="12">
        <f>'Erwachsene-DOSB 2020'!O15*$BB$60</f>
        <v>3.0375000000000001</v>
      </c>
      <c r="R60" s="15">
        <f>'Erwachsene-DOSB 2020'!P15*$BB$60</f>
        <v>3.2625000000000002</v>
      </c>
      <c r="S60" s="59">
        <f>'Erwachsene-DOSB 2020'!Q15*$BB$60</f>
        <v>2.7</v>
      </c>
      <c r="T60" s="12">
        <f>'Erwachsene-DOSB 2020'!R15*$BB$60</f>
        <v>2.9250000000000003</v>
      </c>
      <c r="U60" s="15">
        <f>'Erwachsene-DOSB 2020'!S15*$BB$60</f>
        <v>3.15</v>
      </c>
      <c r="V60" s="59">
        <f>'Erwachsene-DOSB 2020'!T15*$BB$60</f>
        <v>2.4750000000000001</v>
      </c>
      <c r="W60" s="12">
        <f>'Erwachsene-DOSB 2020'!U15*$BB$60</f>
        <v>2.7</v>
      </c>
      <c r="X60" s="15">
        <f>'Erwachsene-DOSB 2020'!V15*$BB$60</f>
        <v>2.9250000000000003</v>
      </c>
      <c r="Y60" s="182"/>
      <c r="Z60" s="188"/>
      <c r="AB60" s="902"/>
      <c r="AC60"/>
      <c r="AD60" s="845"/>
      <c r="AE60" s="796"/>
      <c r="AF60" s="792"/>
      <c r="AG60" s="794"/>
      <c r="AH60" s="13">
        <f>'Erwachsene-DOSB 2020'!E48*$BB$60</f>
        <v>3.4875000000000003</v>
      </c>
      <c r="AI60" s="12">
        <f>'Erwachsene-DOSB 2020'!F48*$BB$60</f>
        <v>3.7124999999999999</v>
      </c>
      <c r="AJ60" s="15">
        <f>'Erwachsene-DOSB 2020'!G48*$BB$60</f>
        <v>3.9375</v>
      </c>
      <c r="AK60" s="59">
        <f>'Erwachsene-DOSB 2020'!H48*$BB$60</f>
        <v>3.4875000000000003</v>
      </c>
      <c r="AL60" s="12">
        <f>'Erwachsene-DOSB 2020'!I48*$BB$60</f>
        <v>3.8250000000000002</v>
      </c>
      <c r="AM60" s="15">
        <f>'Erwachsene-DOSB 2020'!J48*$BB$60</f>
        <v>4.05</v>
      </c>
      <c r="AN60" s="59">
        <f>'Erwachsene-DOSB 2020'!K48*$BB$60</f>
        <v>3.375</v>
      </c>
      <c r="AO60" s="12">
        <f>'Erwachsene-DOSB 2020'!L48*$BB$60</f>
        <v>3.7124999999999999</v>
      </c>
      <c r="AP60" s="15">
        <f>'Erwachsene-DOSB 2020'!M48*$BB$60</f>
        <v>3.9375</v>
      </c>
      <c r="AQ60" s="59">
        <f>'Erwachsene-DOSB 2020'!N48*$BB$60</f>
        <v>3.15</v>
      </c>
      <c r="AR60" s="12">
        <f>'Erwachsene-DOSB 2020'!O48*$BB$60</f>
        <v>3.4875000000000003</v>
      </c>
      <c r="AS60" s="15">
        <f>'Erwachsene-DOSB 2020'!P48*$BB$60</f>
        <v>3.7124999999999999</v>
      </c>
      <c r="AT60" s="59">
        <f>'Erwachsene-DOSB 2020'!Q48*$BB$60</f>
        <v>3.0375000000000001</v>
      </c>
      <c r="AU60" s="12">
        <f>'Erwachsene-DOSB 2020'!R48*$BB$60</f>
        <v>3.2625000000000002</v>
      </c>
      <c r="AV60" s="15">
        <f>'Erwachsene-DOSB 2020'!S48*$BB$60</f>
        <v>3.6</v>
      </c>
      <c r="AW60" s="59">
        <f>'Erwachsene-DOSB 2020'!T48*$BB$60</f>
        <v>2.8125</v>
      </c>
      <c r="AX60" s="12">
        <f>'Erwachsene-DOSB 2020'!U48*$BB$60</f>
        <v>3.15</v>
      </c>
      <c r="AY60" s="15">
        <f>'Erwachsene-DOSB 2020'!V48*$BB$60</f>
        <v>3.4875000000000003</v>
      </c>
      <c r="AZ60" s="182"/>
      <c r="BA60" s="188"/>
      <c r="BB60" s="143">
        <v>0.45</v>
      </c>
      <c r="BC60" s="146" t="s">
        <v>26</v>
      </c>
    </row>
    <row r="61" spans="1:56" s="158" customFormat="1" ht="22.5" customHeight="1" x14ac:dyDescent="0.2">
      <c r="A61" s="902"/>
      <c r="C61" s="845"/>
      <c r="D61" s="796"/>
      <c r="E61" s="106" t="s">
        <v>17</v>
      </c>
      <c r="F61" s="27" t="s">
        <v>422</v>
      </c>
      <c r="G61" s="28">
        <f>V21+1.5</f>
        <v>12.3</v>
      </c>
      <c r="H61" s="29">
        <f>W21+1.5</f>
        <v>13.65</v>
      </c>
      <c r="I61" s="38">
        <f>X21+1.5</f>
        <v>15.450000000000001</v>
      </c>
      <c r="J61" s="28">
        <f t="shared" ref="J61:O61" si="4">G61</f>
        <v>12.3</v>
      </c>
      <c r="K61" s="29">
        <f t="shared" si="4"/>
        <v>13.65</v>
      </c>
      <c r="L61" s="38">
        <f t="shared" si="4"/>
        <v>15.450000000000001</v>
      </c>
      <c r="M61" s="28">
        <f t="shared" si="4"/>
        <v>12.3</v>
      </c>
      <c r="N61" s="29">
        <f t="shared" si="4"/>
        <v>13.65</v>
      </c>
      <c r="O61" s="38">
        <f t="shared" si="4"/>
        <v>15.450000000000001</v>
      </c>
      <c r="P61" s="28">
        <f t="shared" ref="P61:X61" si="5">M61-0.5</f>
        <v>11.8</v>
      </c>
      <c r="Q61" s="29">
        <f t="shared" si="5"/>
        <v>13.15</v>
      </c>
      <c r="R61" s="38">
        <f t="shared" si="5"/>
        <v>14.950000000000001</v>
      </c>
      <c r="S61" s="28">
        <f t="shared" si="5"/>
        <v>11.3</v>
      </c>
      <c r="T61" s="29">
        <f t="shared" si="5"/>
        <v>12.65</v>
      </c>
      <c r="U61" s="38">
        <f t="shared" si="5"/>
        <v>14.450000000000001</v>
      </c>
      <c r="V61" s="28">
        <f t="shared" si="5"/>
        <v>10.8</v>
      </c>
      <c r="W61" s="29">
        <f t="shared" si="5"/>
        <v>12.15</v>
      </c>
      <c r="X61" s="38">
        <f t="shared" si="5"/>
        <v>13.950000000000001</v>
      </c>
      <c r="Y61" s="182"/>
      <c r="Z61" s="188"/>
      <c r="AB61" s="902"/>
      <c r="AD61" s="845"/>
      <c r="AE61" s="796"/>
      <c r="AF61" s="106" t="s">
        <v>17</v>
      </c>
      <c r="AG61" s="27" t="s">
        <v>422</v>
      </c>
      <c r="AH61" s="28">
        <f>AW21+1.5</f>
        <v>16.8</v>
      </c>
      <c r="AI61" s="29">
        <f>AX21+1.5</f>
        <v>18.600000000000001</v>
      </c>
      <c r="AJ61" s="38">
        <f>AY21+1.5</f>
        <v>20.400000000000002</v>
      </c>
      <c r="AK61" s="28">
        <f>AH61</f>
        <v>16.8</v>
      </c>
      <c r="AL61" s="29">
        <f>AI61+0.1</f>
        <v>18.700000000000003</v>
      </c>
      <c r="AM61" s="38">
        <f>AJ61+0.1</f>
        <v>20.500000000000004</v>
      </c>
      <c r="AN61" s="28">
        <f t="shared" ref="AN61:AY61" si="6">AK61-0.5</f>
        <v>16.3</v>
      </c>
      <c r="AO61" s="29">
        <f t="shared" si="6"/>
        <v>18.200000000000003</v>
      </c>
      <c r="AP61" s="38">
        <f t="shared" si="6"/>
        <v>20.000000000000004</v>
      </c>
      <c r="AQ61" s="28">
        <f t="shared" si="6"/>
        <v>15.8</v>
      </c>
      <c r="AR61" s="29">
        <f t="shared" si="6"/>
        <v>17.700000000000003</v>
      </c>
      <c r="AS61" s="38">
        <f t="shared" si="6"/>
        <v>19.500000000000004</v>
      </c>
      <c r="AT61" s="28">
        <f t="shared" si="6"/>
        <v>15.3</v>
      </c>
      <c r="AU61" s="29">
        <f t="shared" si="6"/>
        <v>17.200000000000003</v>
      </c>
      <c r="AV61" s="38">
        <f t="shared" si="6"/>
        <v>19.000000000000004</v>
      </c>
      <c r="AW61" s="28">
        <f t="shared" si="6"/>
        <v>14.8</v>
      </c>
      <c r="AX61" s="29">
        <f t="shared" si="6"/>
        <v>16.700000000000003</v>
      </c>
      <c r="AY61" s="38">
        <f t="shared" si="6"/>
        <v>18.500000000000004</v>
      </c>
      <c r="AZ61" s="182"/>
      <c r="BA61" s="188"/>
      <c r="BB61" s="153"/>
      <c r="BC61" s="146" t="s">
        <v>422</v>
      </c>
    </row>
    <row r="62" spans="1:56" ht="22.5" customHeight="1" thickBot="1" x14ac:dyDescent="0.25">
      <c r="A62" s="902"/>
      <c r="B62"/>
      <c r="C62" s="845"/>
      <c r="D62" s="796"/>
      <c r="E62" s="106" t="s">
        <v>21</v>
      </c>
      <c r="F62" s="564" t="s">
        <v>446</v>
      </c>
      <c r="G62" s="28">
        <f t="shared" ref="G62:X62" si="7">G61-1</f>
        <v>11.3</v>
      </c>
      <c r="H62" s="29">
        <f t="shared" si="7"/>
        <v>12.65</v>
      </c>
      <c r="I62" s="38">
        <f t="shared" si="7"/>
        <v>14.450000000000001</v>
      </c>
      <c r="J62" s="28">
        <f t="shared" si="7"/>
        <v>11.3</v>
      </c>
      <c r="K62" s="29">
        <f t="shared" si="7"/>
        <v>12.65</v>
      </c>
      <c r="L62" s="38">
        <f t="shared" si="7"/>
        <v>14.450000000000001</v>
      </c>
      <c r="M62" s="28">
        <f t="shared" si="7"/>
        <v>11.3</v>
      </c>
      <c r="N62" s="29">
        <f t="shared" si="7"/>
        <v>12.65</v>
      </c>
      <c r="O62" s="38">
        <f t="shared" si="7"/>
        <v>14.450000000000001</v>
      </c>
      <c r="P62" s="28">
        <f t="shared" si="7"/>
        <v>10.8</v>
      </c>
      <c r="Q62" s="29">
        <f t="shared" si="7"/>
        <v>12.15</v>
      </c>
      <c r="R62" s="38">
        <f t="shared" si="7"/>
        <v>13.950000000000001</v>
      </c>
      <c r="S62" s="28">
        <f t="shared" si="7"/>
        <v>10.3</v>
      </c>
      <c r="T62" s="29">
        <f t="shared" si="7"/>
        <v>11.65</v>
      </c>
      <c r="U62" s="38">
        <f t="shared" si="7"/>
        <v>13.450000000000001</v>
      </c>
      <c r="V62" s="28">
        <f t="shared" si="7"/>
        <v>9.8000000000000007</v>
      </c>
      <c r="W62" s="29">
        <f t="shared" si="7"/>
        <v>11.15</v>
      </c>
      <c r="X62" s="38">
        <f t="shared" si="7"/>
        <v>12.950000000000001</v>
      </c>
      <c r="Y62" s="186"/>
      <c r="Z62" s="187"/>
      <c r="AB62" s="902"/>
      <c r="AC62"/>
      <c r="AD62" s="845"/>
      <c r="AE62" s="796"/>
      <c r="AF62" s="106" t="s">
        <v>21</v>
      </c>
      <c r="AG62" s="564" t="s">
        <v>446</v>
      </c>
      <c r="AH62" s="28">
        <f t="shared" ref="AH62:AY62" si="8">AH61-1</f>
        <v>15.8</v>
      </c>
      <c r="AI62" s="29">
        <f t="shared" si="8"/>
        <v>17.600000000000001</v>
      </c>
      <c r="AJ62" s="38">
        <f t="shared" si="8"/>
        <v>19.400000000000002</v>
      </c>
      <c r="AK62" s="28">
        <f t="shared" si="8"/>
        <v>15.8</v>
      </c>
      <c r="AL62" s="29">
        <f t="shared" si="8"/>
        <v>17.700000000000003</v>
      </c>
      <c r="AM62" s="38">
        <f t="shared" si="8"/>
        <v>19.500000000000004</v>
      </c>
      <c r="AN62" s="28">
        <f t="shared" si="8"/>
        <v>15.3</v>
      </c>
      <c r="AO62" s="29">
        <f t="shared" si="8"/>
        <v>17.200000000000003</v>
      </c>
      <c r="AP62" s="38">
        <f t="shared" si="8"/>
        <v>19.000000000000004</v>
      </c>
      <c r="AQ62" s="28">
        <f t="shared" si="8"/>
        <v>14.8</v>
      </c>
      <c r="AR62" s="29">
        <f t="shared" si="8"/>
        <v>16.700000000000003</v>
      </c>
      <c r="AS62" s="38">
        <f t="shared" si="8"/>
        <v>18.500000000000004</v>
      </c>
      <c r="AT62" s="28">
        <f t="shared" si="8"/>
        <v>14.3</v>
      </c>
      <c r="AU62" s="29">
        <f t="shared" si="8"/>
        <v>16.200000000000003</v>
      </c>
      <c r="AV62" s="38">
        <f t="shared" si="8"/>
        <v>18.000000000000004</v>
      </c>
      <c r="AW62" s="28">
        <f t="shared" si="8"/>
        <v>13.8</v>
      </c>
      <c r="AX62" s="29">
        <f t="shared" si="8"/>
        <v>15.700000000000003</v>
      </c>
      <c r="AY62" s="38">
        <f t="shared" si="8"/>
        <v>17.500000000000004</v>
      </c>
      <c r="AZ62" s="186"/>
      <c r="BA62" s="187"/>
      <c r="BC62" s="146"/>
    </row>
    <row r="63" spans="1:56" ht="22.5" customHeight="1" x14ac:dyDescent="0.2">
      <c r="A63" s="902"/>
      <c r="B63"/>
      <c r="C63" s="843">
        <v>3</v>
      </c>
      <c r="D63" s="795" t="s">
        <v>66</v>
      </c>
      <c r="E63" s="791" t="s">
        <v>16</v>
      </c>
      <c r="F63" s="822" t="s">
        <v>445</v>
      </c>
      <c r="G63" s="971" t="s">
        <v>195</v>
      </c>
      <c r="H63" s="972"/>
      <c r="I63" s="972"/>
      <c r="J63" s="972"/>
      <c r="K63" s="972"/>
      <c r="L63" s="972"/>
      <c r="M63" s="972"/>
      <c r="N63" s="972"/>
      <c r="O63" s="972"/>
      <c r="P63" s="972"/>
      <c r="Q63" s="972"/>
      <c r="R63" s="972"/>
      <c r="S63" s="972"/>
      <c r="T63" s="972"/>
      <c r="U63" s="973"/>
      <c r="V63" s="962" t="s">
        <v>194</v>
      </c>
      <c r="W63" s="963"/>
      <c r="X63" s="964"/>
      <c r="Y63" s="180"/>
      <c r="Z63" s="181"/>
      <c r="AB63" s="902"/>
      <c r="AC63"/>
      <c r="AD63" s="843">
        <v>3</v>
      </c>
      <c r="AE63" s="795" t="s">
        <v>66</v>
      </c>
      <c r="AF63" s="791" t="s">
        <v>16</v>
      </c>
      <c r="AG63" s="822" t="s">
        <v>445</v>
      </c>
      <c r="AH63" s="971" t="s">
        <v>195</v>
      </c>
      <c r="AI63" s="972"/>
      <c r="AJ63" s="972"/>
      <c r="AK63" s="972"/>
      <c r="AL63" s="972"/>
      <c r="AM63" s="972"/>
      <c r="AN63" s="972"/>
      <c r="AO63" s="972"/>
      <c r="AP63" s="972"/>
      <c r="AQ63" s="972"/>
      <c r="AR63" s="972"/>
      <c r="AS63" s="972"/>
      <c r="AT63" s="972"/>
      <c r="AU63" s="972"/>
      <c r="AV63" s="973"/>
      <c r="AW63" s="962" t="s">
        <v>194</v>
      </c>
      <c r="AX63" s="963"/>
      <c r="AY63" s="964"/>
      <c r="AZ63" s="180"/>
      <c r="BA63" s="181"/>
      <c r="BC63" s="146"/>
    </row>
    <row r="64" spans="1:56" ht="22.5" customHeight="1" x14ac:dyDescent="0.2">
      <c r="A64" s="902"/>
      <c r="B64"/>
      <c r="C64" s="845"/>
      <c r="D64" s="796"/>
      <c r="E64" s="792"/>
      <c r="F64" s="794"/>
      <c r="G64" s="69">
        <f>'Erwachsene-DOSB 2020'!E21*$BB$64</f>
        <v>40.04</v>
      </c>
      <c r="H64" s="228">
        <f>'Erwachsene-DOSB 2020'!F21*$BB$64</f>
        <v>36.300000000000004</v>
      </c>
      <c r="I64" s="229">
        <f>'Erwachsene-DOSB 2020'!G21*$BB$64</f>
        <v>33.660000000000004</v>
      </c>
      <c r="J64" s="230">
        <f>'Erwachsene-DOSB 2020'!H21*$BB$64</f>
        <v>40.700000000000003</v>
      </c>
      <c r="K64" s="228">
        <f>'Erwachsene-DOSB 2020'!I21*$BB$64</f>
        <v>36.960000000000008</v>
      </c>
      <c r="L64" s="229">
        <f>'Erwachsene-DOSB 2020'!J21*$BB$64</f>
        <v>34.32</v>
      </c>
      <c r="M64" s="230">
        <f>'Erwachsene-DOSB 2020'!K21*$BB$64</f>
        <v>41.58</v>
      </c>
      <c r="N64" s="228">
        <f>'Erwachsene-DOSB 2020'!L21*$BB$64</f>
        <v>37.840000000000003</v>
      </c>
      <c r="O64" s="229">
        <f>'Erwachsene-DOSB 2020'!M21*$BB$64</f>
        <v>35.200000000000003</v>
      </c>
      <c r="P64" s="230">
        <f>'Erwachsene-DOSB 2020'!N21*$BB$64</f>
        <v>43.120000000000005</v>
      </c>
      <c r="Q64" s="228">
        <f>'Erwachsene-DOSB 2020'!O21*$BB$64</f>
        <v>39.160000000000004</v>
      </c>
      <c r="R64" s="229">
        <f>'Erwachsene-DOSB 2020'!P21*$BB$64</f>
        <v>36.08</v>
      </c>
      <c r="S64" s="230">
        <f>'Erwachsene-DOSB 2020'!Q21*$BB$64</f>
        <v>44.88</v>
      </c>
      <c r="T64" s="228">
        <f>'Erwachsene-DOSB 2020'!R21*$BB$64</f>
        <v>40.920000000000009</v>
      </c>
      <c r="U64" s="229">
        <f>'Erwachsene-DOSB 2020'!S21*$BB$64</f>
        <v>37.400000000000006</v>
      </c>
      <c r="V64" s="230">
        <f>'Erwachsene-DOSB 2020'!T21*$BB$64</f>
        <v>24.200000000000003</v>
      </c>
      <c r="W64" s="228">
        <f>'Erwachsene-DOSB 2020'!U21*$BB$64</f>
        <v>21.78</v>
      </c>
      <c r="X64" s="229">
        <f>'Erwachsene-DOSB 2020'!V21*$BB$64</f>
        <v>19.360000000000003</v>
      </c>
      <c r="Y64" s="182"/>
      <c r="Z64" s="188"/>
      <c r="AB64" s="902"/>
      <c r="AC64"/>
      <c r="AD64" s="845"/>
      <c r="AE64" s="796"/>
      <c r="AF64" s="792"/>
      <c r="AG64" s="794"/>
      <c r="AH64" s="69">
        <f>'Erwachsene-DOSB 2020'!E54*$BB$64</f>
        <v>35.200000000000003</v>
      </c>
      <c r="AI64" s="228">
        <f>'Erwachsene-DOSB 2020'!F54*$BB$64</f>
        <v>32.120000000000005</v>
      </c>
      <c r="AJ64" s="229">
        <f>'Erwachsene-DOSB 2020'!G54*$BB$64</f>
        <v>29.04</v>
      </c>
      <c r="AK64" s="230">
        <f>'Erwachsene-DOSB 2020'!H54*$BB$64</f>
        <v>34.760000000000005</v>
      </c>
      <c r="AL64" s="228">
        <f>'Erwachsene-DOSB 2020'!I54*$BB$64</f>
        <v>31.680000000000003</v>
      </c>
      <c r="AM64" s="229">
        <f>'Erwachsene-DOSB 2020'!J54*$BB$64</f>
        <v>28.6</v>
      </c>
      <c r="AN64" s="230">
        <f>'Erwachsene-DOSB 2020'!K54*$BB$64</f>
        <v>35.860000000000007</v>
      </c>
      <c r="AO64" s="228">
        <f>'Erwachsene-DOSB 2020'!L54*$BB$64</f>
        <v>32.56</v>
      </c>
      <c r="AP64" s="229">
        <f>'Erwachsene-DOSB 2020'!M54*$BB$64</f>
        <v>29.260000000000005</v>
      </c>
      <c r="AQ64" s="230">
        <f>'Erwachsene-DOSB 2020'!N54*$BB$64</f>
        <v>36.960000000000008</v>
      </c>
      <c r="AR64" s="228">
        <f>'Erwachsene-DOSB 2020'!O54*$BB$64</f>
        <v>33.22</v>
      </c>
      <c r="AS64" s="229">
        <f>'Erwachsene-DOSB 2020'!P54*$BB$64</f>
        <v>29.92</v>
      </c>
      <c r="AT64" s="230">
        <f>'Erwachsene-DOSB 2020'!Q54*$BB$64</f>
        <v>38.720000000000006</v>
      </c>
      <c r="AU64" s="228">
        <f>'Erwachsene-DOSB 2020'!R54*$BB$64</f>
        <v>34.980000000000004</v>
      </c>
      <c r="AV64" s="229">
        <f>'Erwachsene-DOSB 2020'!S54*$BB$64</f>
        <v>31.240000000000002</v>
      </c>
      <c r="AW64" s="230">
        <f>'Erwachsene-DOSB 2020'!T54*$BB$64</f>
        <v>21.12</v>
      </c>
      <c r="AX64" s="228">
        <f>'Erwachsene-DOSB 2020'!U54*$BB$64</f>
        <v>19.14</v>
      </c>
      <c r="AY64" s="229">
        <f>'Erwachsene-DOSB 2020'!V54*$BB$64</f>
        <v>16.940000000000001</v>
      </c>
      <c r="AZ64" s="182"/>
      <c r="BA64" s="188"/>
      <c r="BB64" s="143">
        <v>2.2000000000000002</v>
      </c>
      <c r="BC64" s="146" t="s">
        <v>156</v>
      </c>
    </row>
    <row r="65" spans="1:55" ht="22.5" customHeight="1" x14ac:dyDescent="0.2">
      <c r="A65" s="902"/>
      <c r="B65"/>
      <c r="C65" s="845"/>
      <c r="D65" s="796"/>
      <c r="E65" s="106" t="s">
        <v>17</v>
      </c>
      <c r="F65" s="27" t="s">
        <v>158</v>
      </c>
      <c r="G65" s="69">
        <f>'Erwachsene-DOSB 2020'!E22*$BB$65</f>
        <v>61.95</v>
      </c>
      <c r="H65" s="228">
        <f>'Erwachsene-DOSB 2020'!F22*$BB$65</f>
        <v>50.400000000000006</v>
      </c>
      <c r="I65" s="229">
        <f>'Erwachsene-DOSB 2020'!G22*$BB$65</f>
        <v>38.85</v>
      </c>
      <c r="J65" s="230">
        <f>'Erwachsene-DOSB 2020'!H22*$BB$65</f>
        <v>60.900000000000006</v>
      </c>
      <c r="K65" s="228">
        <f>'Erwachsene-DOSB 2020'!I22*$BB$65</f>
        <v>50.400000000000006</v>
      </c>
      <c r="L65" s="229">
        <f>'Erwachsene-DOSB 2020'!J22*$BB$65</f>
        <v>38.85</v>
      </c>
      <c r="M65" s="230">
        <f>'Erwachsene-DOSB 2020'!K22*$BB$65</f>
        <v>63</v>
      </c>
      <c r="N65" s="228">
        <f>'Erwachsene-DOSB 2020'!L22*$BB$65</f>
        <v>52.5</v>
      </c>
      <c r="O65" s="229">
        <f>'Erwachsene-DOSB 2020'!M22*$BB$65</f>
        <v>40.950000000000003</v>
      </c>
      <c r="P65" s="230">
        <f>'Erwachsene-DOSB 2020'!N22*$BB$65</f>
        <v>68.25</v>
      </c>
      <c r="Q65" s="228">
        <f>'Erwachsene-DOSB 2020'!O22*$BB$65</f>
        <v>55.650000000000006</v>
      </c>
      <c r="R65" s="229">
        <f>'Erwachsene-DOSB 2020'!P22*$BB$65</f>
        <v>44.1</v>
      </c>
      <c r="S65" s="230">
        <f>'Erwachsene-DOSB 2020'!Q22*$BB$65</f>
        <v>75.600000000000009</v>
      </c>
      <c r="T65" s="228">
        <f>'Erwachsene-DOSB 2020'!R22*$BB$65</f>
        <v>60.900000000000006</v>
      </c>
      <c r="U65" s="229">
        <f>'Erwachsene-DOSB 2020'!S22*$BB$65</f>
        <v>46.2</v>
      </c>
      <c r="V65" s="230">
        <f>'Erwachsene-DOSB 2020'!T22*$BB$65</f>
        <v>84</v>
      </c>
      <c r="W65" s="228">
        <f>'Erwachsene-DOSB 2020'!U22*$BB$65</f>
        <v>66.150000000000006</v>
      </c>
      <c r="X65" s="229">
        <f>'Erwachsene-DOSB 2020'!V22*$BB$65</f>
        <v>49.35</v>
      </c>
      <c r="Y65" s="182"/>
      <c r="Z65" s="188"/>
      <c r="AB65" s="902"/>
      <c r="AC65"/>
      <c r="AD65" s="845"/>
      <c r="AE65" s="796"/>
      <c r="AF65" s="106" t="s">
        <v>17</v>
      </c>
      <c r="AG65" s="27" t="s">
        <v>158</v>
      </c>
      <c r="AH65" s="69">
        <f>'Erwachsene-DOSB 2020'!E55*$BB$65</f>
        <v>58.800000000000004</v>
      </c>
      <c r="AI65" s="228">
        <f>'Erwachsene-DOSB 2020'!F55*$BB$65</f>
        <v>48.300000000000004</v>
      </c>
      <c r="AJ65" s="229">
        <f>'Erwachsene-DOSB 2020'!G55*$BB$65</f>
        <v>36.75</v>
      </c>
      <c r="AK65" s="230">
        <f>'Erwachsene-DOSB 2020'!H55*$BB$65</f>
        <v>56.7</v>
      </c>
      <c r="AL65" s="228">
        <f>'Erwachsene-DOSB 2020'!I55*$BB$65</f>
        <v>46.2</v>
      </c>
      <c r="AM65" s="229">
        <f>'Erwachsene-DOSB 2020'!J55*$BB$65</f>
        <v>32.550000000000004</v>
      </c>
      <c r="AN65" s="230">
        <f>'Erwachsene-DOSB 2020'!K55*$BB$65</f>
        <v>60.900000000000006</v>
      </c>
      <c r="AO65" s="228">
        <f>'Erwachsene-DOSB 2020'!L55*$BB$65</f>
        <v>48.300000000000004</v>
      </c>
      <c r="AP65" s="229">
        <f>'Erwachsene-DOSB 2020'!M55*$BB$65</f>
        <v>34.65</v>
      </c>
      <c r="AQ65" s="230">
        <f>'Erwachsene-DOSB 2020'!N55*$BB$65</f>
        <v>66.150000000000006</v>
      </c>
      <c r="AR65" s="228">
        <f>'Erwachsene-DOSB 2020'!O55*$BB$65</f>
        <v>50.400000000000006</v>
      </c>
      <c r="AS65" s="229">
        <f>'Erwachsene-DOSB 2020'!P55*$BB$65</f>
        <v>35.700000000000003</v>
      </c>
      <c r="AT65" s="230">
        <f>'Erwachsene-DOSB 2020'!Q55*$BB$65</f>
        <v>73.5</v>
      </c>
      <c r="AU65" s="228">
        <f>'Erwachsene-DOSB 2020'!R55*$BB$65</f>
        <v>55.650000000000006</v>
      </c>
      <c r="AV65" s="229">
        <f>'Erwachsene-DOSB 2020'!S55*$BB$65</f>
        <v>38.85</v>
      </c>
      <c r="AW65" s="230">
        <f>'Erwachsene-DOSB 2020'!T55*$BB$65</f>
        <v>80.850000000000009</v>
      </c>
      <c r="AX65" s="228">
        <f>'Erwachsene-DOSB 2020'!U55*$BB$65</f>
        <v>61.95</v>
      </c>
      <c r="AY65" s="229">
        <f>'Erwachsene-DOSB 2020'!V55*$BB$65</f>
        <v>39.9</v>
      </c>
      <c r="AZ65" s="182"/>
      <c r="BA65" s="188"/>
      <c r="BB65" s="143">
        <v>2.1</v>
      </c>
      <c r="BC65" s="146" t="s">
        <v>158</v>
      </c>
    </row>
    <row r="66" spans="1:55" ht="22.5" customHeight="1" thickBot="1" x14ac:dyDescent="0.25">
      <c r="A66" s="902"/>
      <c r="B66"/>
      <c r="C66" s="950"/>
      <c r="D66" s="951"/>
      <c r="E66" s="107" t="s">
        <v>21</v>
      </c>
      <c r="F66" s="211" t="s">
        <v>447</v>
      </c>
      <c r="G66" s="234">
        <f>'Erwachsene-DOSB 2020'!E23*$BB$66</f>
        <v>43.2</v>
      </c>
      <c r="H66" s="231">
        <f>'Erwachsene-DOSB 2020'!F23*$BB$66</f>
        <v>39.6</v>
      </c>
      <c r="I66" s="232">
        <f>'Erwachsene-DOSB 2020'!G23*$BB$66</f>
        <v>35.1</v>
      </c>
      <c r="J66" s="233">
        <f>'Erwachsene-DOSB 2020'!H23*$BB$66</f>
        <v>44.1</v>
      </c>
      <c r="K66" s="231">
        <f>'Erwachsene-DOSB 2020'!I23*$BB$66</f>
        <v>39.6</v>
      </c>
      <c r="L66" s="232">
        <f>'Erwachsene-DOSB 2020'!J23*$BB$66</f>
        <v>35.1</v>
      </c>
      <c r="M66" s="233">
        <f>'Erwachsene-DOSB 2020'!K23*$BB$66</f>
        <v>45</v>
      </c>
      <c r="N66" s="231">
        <f>'Erwachsene-DOSB 2020'!L23*$BB$66</f>
        <v>40.5</v>
      </c>
      <c r="O66" s="232">
        <f>'Erwachsene-DOSB 2020'!M23*$BB$66</f>
        <v>36</v>
      </c>
      <c r="P66" s="233">
        <f>'Erwachsene-DOSB 2020'!N23*$BB$66</f>
        <v>46.800000000000004</v>
      </c>
      <c r="Q66" s="231">
        <f>'Erwachsene-DOSB 2020'!O23*$BB$66</f>
        <v>42.300000000000004</v>
      </c>
      <c r="R66" s="232">
        <f>'Erwachsene-DOSB 2020'!P23*$BB$66</f>
        <v>38.700000000000003</v>
      </c>
      <c r="S66" s="233">
        <f>'Erwachsene-DOSB 2020'!Q23*$BB$66</f>
        <v>49.5</v>
      </c>
      <c r="T66" s="231">
        <f>'Erwachsene-DOSB 2020'!R23*$BB$66</f>
        <v>44.1</v>
      </c>
      <c r="U66" s="232">
        <f>'Erwachsene-DOSB 2020'!S23*$BB$66</f>
        <v>39.6</v>
      </c>
      <c r="V66" s="233">
        <f>'Erwachsene-DOSB 2020'!T23*$BB$66</f>
        <v>52.2</v>
      </c>
      <c r="W66" s="231">
        <f>'Erwachsene-DOSB 2020'!U23*$BB$66</f>
        <v>45.9</v>
      </c>
      <c r="X66" s="232">
        <f>'Erwachsene-DOSB 2020'!V23*$BB$66</f>
        <v>40.5</v>
      </c>
      <c r="Y66" s="186"/>
      <c r="Z66" s="187"/>
      <c r="AB66" s="902"/>
      <c r="AC66"/>
      <c r="AD66" s="950"/>
      <c r="AE66" s="951"/>
      <c r="AF66" s="107" t="s">
        <v>21</v>
      </c>
      <c r="AG66" s="211" t="s">
        <v>447</v>
      </c>
      <c r="AH66" s="234">
        <f>'Erwachsene-DOSB 2020'!E56*$BB$66</f>
        <v>36.9</v>
      </c>
      <c r="AI66" s="231">
        <f>'Erwachsene-DOSB 2020'!F56*$BB$66</f>
        <v>32.4</v>
      </c>
      <c r="AJ66" s="232">
        <f>'Erwachsene-DOSB 2020'!G56*$BB$66</f>
        <v>27.900000000000002</v>
      </c>
      <c r="AK66" s="233">
        <f>'Erwachsene-DOSB 2020'!H56*$BB$66</f>
        <v>36</v>
      </c>
      <c r="AL66" s="231">
        <f>'Erwachsene-DOSB 2020'!I56*$BB$66</f>
        <v>31.5</v>
      </c>
      <c r="AM66" s="232">
        <f>'Erwachsene-DOSB 2020'!J56*$BB$66</f>
        <v>27</v>
      </c>
      <c r="AN66" s="233">
        <f>'Erwachsene-DOSB 2020'!K56*$BB$66</f>
        <v>37.800000000000004</v>
      </c>
      <c r="AO66" s="231">
        <f>'Erwachsene-DOSB 2020'!L56*$BB$66</f>
        <v>32.4</v>
      </c>
      <c r="AP66" s="232">
        <f>'Erwachsene-DOSB 2020'!M56*$BB$66</f>
        <v>27</v>
      </c>
      <c r="AQ66" s="233">
        <f>'Erwachsene-DOSB 2020'!N56*$BB$66</f>
        <v>40.5</v>
      </c>
      <c r="AR66" s="231">
        <f>'Erwachsene-DOSB 2020'!O56*$BB$66</f>
        <v>33.300000000000004</v>
      </c>
      <c r="AS66" s="232">
        <f>'Erwachsene-DOSB 2020'!P56*$BB$66</f>
        <v>27</v>
      </c>
      <c r="AT66" s="233">
        <f>'Erwachsene-DOSB 2020'!Q56*$BB$66</f>
        <v>43.2</v>
      </c>
      <c r="AU66" s="231">
        <f>'Erwachsene-DOSB 2020'!R56*$BB$66</f>
        <v>36</v>
      </c>
      <c r="AV66" s="232">
        <f>'Erwachsene-DOSB 2020'!S56*$BB$66</f>
        <v>27.900000000000002</v>
      </c>
      <c r="AW66" s="233">
        <f>'Erwachsene-DOSB 2020'!T56*$BB$66</f>
        <v>47.7</v>
      </c>
      <c r="AX66" s="231">
        <f>'Erwachsene-DOSB 2020'!U56*$BB$66</f>
        <v>38.700000000000003</v>
      </c>
      <c r="AY66" s="232">
        <f>'Erwachsene-DOSB 2020'!V56*$BB$66</f>
        <v>29.7</v>
      </c>
      <c r="AZ66" s="186"/>
      <c r="BA66" s="187"/>
      <c r="BB66" s="145">
        <v>1.8</v>
      </c>
      <c r="BC66" s="146" t="s">
        <v>157</v>
      </c>
    </row>
    <row r="67" spans="1:55" ht="22.5" customHeight="1" x14ac:dyDescent="0.2">
      <c r="A67" s="902"/>
      <c r="B67"/>
      <c r="C67" s="844">
        <v>4</v>
      </c>
      <c r="D67" s="796" t="s">
        <v>67</v>
      </c>
      <c r="E67" s="943" t="s">
        <v>16</v>
      </c>
      <c r="F67" s="800" t="s">
        <v>159</v>
      </c>
      <c r="G67" s="995" t="s">
        <v>426</v>
      </c>
      <c r="H67" s="889"/>
      <c r="I67" s="889"/>
      <c r="J67" s="889"/>
      <c r="K67" s="889"/>
      <c r="L67" s="889"/>
      <c r="M67" s="889"/>
      <c r="N67" s="889"/>
      <c r="O67" s="889"/>
      <c r="P67" s="889"/>
      <c r="Q67" s="889"/>
      <c r="R67" s="889"/>
      <c r="S67" s="889"/>
      <c r="T67" s="889"/>
      <c r="U67" s="890"/>
      <c r="V67" s="889" t="s">
        <v>425</v>
      </c>
      <c r="W67" s="889"/>
      <c r="X67" s="890"/>
      <c r="Y67" s="180"/>
      <c r="Z67" s="181"/>
      <c r="AB67" s="902"/>
      <c r="AC67"/>
      <c r="AD67" s="844">
        <v>4</v>
      </c>
      <c r="AE67" s="796" t="s">
        <v>67</v>
      </c>
      <c r="AF67" s="943" t="s">
        <v>16</v>
      </c>
      <c r="AG67" s="800" t="s">
        <v>159</v>
      </c>
      <c r="AH67" s="995" t="s">
        <v>426</v>
      </c>
      <c r="AI67" s="889"/>
      <c r="AJ67" s="889"/>
      <c r="AK67" s="889"/>
      <c r="AL67" s="889"/>
      <c r="AM67" s="889"/>
      <c r="AN67" s="889"/>
      <c r="AO67" s="889"/>
      <c r="AP67" s="889"/>
      <c r="AQ67" s="889"/>
      <c r="AR67" s="889"/>
      <c r="AS67" s="889"/>
      <c r="AT67" s="889"/>
      <c r="AU67" s="889"/>
      <c r="AV67" s="890"/>
      <c r="AW67" s="889" t="s">
        <v>425</v>
      </c>
      <c r="AX67" s="889"/>
      <c r="AY67" s="890"/>
      <c r="AZ67" s="180"/>
      <c r="BA67" s="181"/>
      <c r="BC67" s="148"/>
    </row>
    <row r="68" spans="1:55" ht="22.5" customHeight="1" x14ac:dyDescent="0.2">
      <c r="A68" s="902"/>
      <c r="B68"/>
      <c r="C68" s="845"/>
      <c r="D68" s="796"/>
      <c r="E68" s="792"/>
      <c r="F68" s="794"/>
      <c r="G68" s="42">
        <v>10</v>
      </c>
      <c r="H68" s="43">
        <v>15</v>
      </c>
      <c r="I68" s="135">
        <v>20</v>
      </c>
      <c r="J68" s="42">
        <v>10</v>
      </c>
      <c r="K68" s="43">
        <v>15</v>
      </c>
      <c r="L68" s="135">
        <v>20</v>
      </c>
      <c r="M68" s="42">
        <v>10</v>
      </c>
      <c r="N68" s="43">
        <v>15</v>
      </c>
      <c r="O68" s="135">
        <v>20</v>
      </c>
      <c r="P68" s="42">
        <v>10</v>
      </c>
      <c r="Q68" s="43">
        <v>15</v>
      </c>
      <c r="R68" s="135">
        <v>20</v>
      </c>
      <c r="S68" s="42">
        <v>10</v>
      </c>
      <c r="T68" s="43">
        <v>15</v>
      </c>
      <c r="U68" s="135">
        <v>20</v>
      </c>
      <c r="V68" s="42">
        <v>10</v>
      </c>
      <c r="W68" s="43">
        <v>15</v>
      </c>
      <c r="X68" s="135">
        <v>20</v>
      </c>
      <c r="Y68" s="182"/>
      <c r="Z68" s="188"/>
      <c r="AB68" s="902"/>
      <c r="AC68"/>
      <c r="AD68" s="845"/>
      <c r="AE68" s="796"/>
      <c r="AF68" s="792"/>
      <c r="AG68" s="794"/>
      <c r="AH68" s="42">
        <v>10</v>
      </c>
      <c r="AI68" s="43">
        <v>15</v>
      </c>
      <c r="AJ68" s="135">
        <v>20</v>
      </c>
      <c r="AK68" s="42">
        <v>10</v>
      </c>
      <c r="AL68" s="43">
        <v>15</v>
      </c>
      <c r="AM68" s="135">
        <v>20</v>
      </c>
      <c r="AN68" s="42">
        <v>10</v>
      </c>
      <c r="AO68" s="43">
        <v>15</v>
      </c>
      <c r="AP68" s="135">
        <v>20</v>
      </c>
      <c r="AQ68" s="42">
        <v>10</v>
      </c>
      <c r="AR68" s="43">
        <v>15</v>
      </c>
      <c r="AS68" s="135">
        <v>20</v>
      </c>
      <c r="AT68" s="42">
        <v>10</v>
      </c>
      <c r="AU68" s="43">
        <v>15</v>
      </c>
      <c r="AV68" s="135">
        <v>20</v>
      </c>
      <c r="AW68" s="42">
        <v>10</v>
      </c>
      <c r="AX68" s="43">
        <v>15</v>
      </c>
      <c r="AY68" s="135">
        <v>20</v>
      </c>
      <c r="AZ68" s="182"/>
      <c r="BA68" s="188"/>
      <c r="BC68" s="148"/>
    </row>
    <row r="69" spans="1:55" ht="22.5" customHeight="1" thickBot="1" x14ac:dyDescent="0.25">
      <c r="A69" s="902"/>
      <c r="B69"/>
      <c r="C69" s="845"/>
      <c r="D69" s="796"/>
      <c r="E69" s="106" t="s">
        <v>17</v>
      </c>
      <c r="F69" s="2" t="s">
        <v>614</v>
      </c>
      <c r="G69" s="11" t="s">
        <v>433</v>
      </c>
      <c r="H69" s="3" t="s">
        <v>434</v>
      </c>
      <c r="I69" s="4" t="s">
        <v>435</v>
      </c>
      <c r="J69" s="11" t="s">
        <v>433</v>
      </c>
      <c r="K69" s="3" t="s">
        <v>434</v>
      </c>
      <c r="L69" s="4" t="s">
        <v>435</v>
      </c>
      <c r="M69" s="11" t="s">
        <v>433</v>
      </c>
      <c r="N69" s="3" t="s">
        <v>434</v>
      </c>
      <c r="O69" s="4" t="s">
        <v>435</v>
      </c>
      <c r="P69" s="11" t="s">
        <v>433</v>
      </c>
      <c r="Q69" s="3" t="s">
        <v>434</v>
      </c>
      <c r="R69" s="4" t="s">
        <v>435</v>
      </c>
      <c r="S69" s="11" t="s">
        <v>433</v>
      </c>
      <c r="T69" s="3" t="s">
        <v>434</v>
      </c>
      <c r="U69" s="4" t="s">
        <v>435</v>
      </c>
      <c r="V69" s="11" t="s">
        <v>433</v>
      </c>
      <c r="W69" s="3" t="s">
        <v>434</v>
      </c>
      <c r="X69" s="4" t="s">
        <v>435</v>
      </c>
      <c r="Y69" s="186"/>
      <c r="Z69" s="187"/>
      <c r="AB69" s="902"/>
      <c r="AC69"/>
      <c r="AD69" s="845"/>
      <c r="AE69" s="796"/>
      <c r="AF69" s="106" t="s">
        <v>17</v>
      </c>
      <c r="AG69" s="2" t="s">
        <v>614</v>
      </c>
      <c r="AH69" s="11" t="s">
        <v>433</v>
      </c>
      <c r="AI69" s="3" t="s">
        <v>434</v>
      </c>
      <c r="AJ69" s="4" t="s">
        <v>435</v>
      </c>
      <c r="AK69" s="11" t="s">
        <v>433</v>
      </c>
      <c r="AL69" s="3" t="s">
        <v>434</v>
      </c>
      <c r="AM69" s="4" t="s">
        <v>435</v>
      </c>
      <c r="AN69" s="11" t="s">
        <v>433</v>
      </c>
      <c r="AO69" s="3" t="s">
        <v>434</v>
      </c>
      <c r="AP69" s="4" t="s">
        <v>435</v>
      </c>
      <c r="AQ69" s="11" t="s">
        <v>433</v>
      </c>
      <c r="AR69" s="3" t="s">
        <v>434</v>
      </c>
      <c r="AS69" s="4" t="s">
        <v>435</v>
      </c>
      <c r="AT69" s="11" t="s">
        <v>433</v>
      </c>
      <c r="AU69" s="3" t="s">
        <v>434</v>
      </c>
      <c r="AV69" s="4" t="s">
        <v>435</v>
      </c>
      <c r="AW69" s="11" t="s">
        <v>433</v>
      </c>
      <c r="AX69" s="3" t="s">
        <v>434</v>
      </c>
      <c r="AY69" s="4" t="s">
        <v>435</v>
      </c>
      <c r="AZ69" s="186"/>
      <c r="BA69" s="187"/>
      <c r="BC69" s="146"/>
    </row>
    <row r="70" spans="1:55" ht="18.75" thickBot="1" x14ac:dyDescent="0.3">
      <c r="A70" s="853" t="s">
        <v>495</v>
      </c>
      <c r="B70"/>
      <c r="C70" s="905" t="s">
        <v>51</v>
      </c>
      <c r="D70" s="906"/>
      <c r="E70" s="907"/>
      <c r="F70" s="907"/>
      <c r="G70" s="907" t="s">
        <v>616</v>
      </c>
      <c r="H70" s="907"/>
      <c r="I70" s="907"/>
      <c r="J70" s="907"/>
      <c r="K70" s="907"/>
      <c r="L70" s="907"/>
      <c r="M70" s="907"/>
      <c r="N70" s="907"/>
      <c r="O70" s="907"/>
      <c r="P70" s="907"/>
      <c r="Q70" s="907"/>
      <c r="R70" s="908" t="s">
        <v>52</v>
      </c>
      <c r="S70" s="908"/>
      <c r="T70" s="908"/>
      <c r="U70" s="908"/>
      <c r="V70" s="908"/>
      <c r="W70" s="908"/>
      <c r="X70" s="908"/>
      <c r="Y70" s="802" t="s">
        <v>53</v>
      </c>
      <c r="Z70" s="803"/>
      <c r="AB70" s="853" t="s">
        <v>495</v>
      </c>
      <c r="AC70"/>
      <c r="AD70" s="905" t="s">
        <v>51</v>
      </c>
      <c r="AE70" s="906"/>
      <c r="AF70" s="907"/>
      <c r="AG70" s="907"/>
      <c r="AH70" s="907" t="s">
        <v>616</v>
      </c>
      <c r="AI70" s="907"/>
      <c r="AJ70" s="907"/>
      <c r="AK70" s="907"/>
      <c r="AL70" s="907"/>
      <c r="AM70" s="907"/>
      <c r="AN70" s="907"/>
      <c r="AO70" s="907"/>
      <c r="AP70" s="907"/>
      <c r="AQ70" s="907"/>
      <c r="AR70" s="907"/>
      <c r="AS70" s="908" t="s">
        <v>52</v>
      </c>
      <c r="AT70" s="908"/>
      <c r="AU70" s="908"/>
      <c r="AV70" s="908"/>
      <c r="AW70" s="908"/>
      <c r="AX70" s="908"/>
      <c r="AY70" s="908"/>
      <c r="AZ70" s="802" t="s">
        <v>53</v>
      </c>
      <c r="BA70" s="803"/>
    </row>
    <row r="71" spans="1:55" ht="13.5" thickBot="1" x14ac:dyDescent="0.25">
      <c r="A71" s="853"/>
      <c r="B71"/>
      <c r="C71" s="914" t="s">
        <v>585</v>
      </c>
      <c r="D71" s="915"/>
      <c r="E71" s="915"/>
      <c r="F71" s="915"/>
      <c r="G71" s="915"/>
      <c r="H71" s="915"/>
      <c r="I71" s="916"/>
      <c r="J71" s="917" t="s">
        <v>68</v>
      </c>
      <c r="K71" s="918"/>
      <c r="L71" s="918"/>
      <c r="M71" s="918"/>
      <c r="N71" s="918"/>
      <c r="O71" s="918"/>
      <c r="P71" s="918"/>
      <c r="Q71" s="919"/>
      <c r="R71" s="920" t="s">
        <v>69</v>
      </c>
      <c r="S71" s="921"/>
      <c r="T71" s="921"/>
      <c r="U71" s="921"/>
      <c r="V71" s="921"/>
      <c r="W71" s="921"/>
      <c r="X71" s="922"/>
      <c r="Y71" s="75" t="s">
        <v>70</v>
      </c>
      <c r="Z71" s="76"/>
      <c r="AB71" s="853"/>
      <c r="AC71"/>
      <c r="AD71" s="914" t="s">
        <v>585</v>
      </c>
      <c r="AE71" s="915"/>
      <c r="AF71" s="915"/>
      <c r="AG71" s="915"/>
      <c r="AH71" s="915"/>
      <c r="AI71" s="915"/>
      <c r="AJ71" s="916"/>
      <c r="AK71" s="917" t="s">
        <v>68</v>
      </c>
      <c r="AL71" s="918"/>
      <c r="AM71" s="918"/>
      <c r="AN71" s="918"/>
      <c r="AO71" s="918"/>
      <c r="AP71" s="918"/>
      <c r="AQ71" s="918"/>
      <c r="AR71" s="919"/>
      <c r="AS71" s="920" t="s">
        <v>69</v>
      </c>
      <c r="AT71" s="921"/>
      <c r="AU71" s="921"/>
      <c r="AV71" s="921"/>
      <c r="AW71" s="921"/>
      <c r="AX71" s="921"/>
      <c r="AY71" s="922"/>
      <c r="AZ71" s="75" t="s">
        <v>70</v>
      </c>
      <c r="BA71" s="76"/>
    </row>
    <row r="72" spans="1:55" ht="15" customHeight="1" thickBot="1" x14ac:dyDescent="0.3">
      <c r="A72" s="853"/>
      <c r="B72" s="44"/>
      <c r="C72" s="909" t="s">
        <v>71</v>
      </c>
      <c r="D72" s="910"/>
      <c r="E72" s="910"/>
      <c r="F72" s="910"/>
      <c r="G72" s="910"/>
      <c r="H72" s="910"/>
      <c r="I72" s="77"/>
      <c r="J72" s="911"/>
      <c r="K72" s="912"/>
      <c r="L72" s="912"/>
      <c r="M72" s="912"/>
      <c r="N72" s="912"/>
      <c r="O72" s="912"/>
      <c r="P72" s="912"/>
      <c r="Q72" s="913"/>
      <c r="R72" s="898" t="s">
        <v>72</v>
      </c>
      <c r="S72" s="899"/>
      <c r="T72" s="810"/>
      <c r="U72" s="810"/>
      <c r="V72" s="810"/>
      <c r="W72" s="810"/>
      <c r="X72" s="811"/>
      <c r="Y72" s="75" t="s">
        <v>73</v>
      </c>
      <c r="Z72" s="78" t="s">
        <v>54</v>
      </c>
      <c r="AB72" s="853"/>
      <c r="AC72" s="44"/>
      <c r="AD72" s="909" t="s">
        <v>71</v>
      </c>
      <c r="AE72" s="910"/>
      <c r="AF72" s="910"/>
      <c r="AG72" s="910"/>
      <c r="AH72" s="910"/>
      <c r="AI72" s="910"/>
      <c r="AJ72" s="77"/>
      <c r="AK72" s="911"/>
      <c r="AL72" s="912"/>
      <c r="AM72" s="912"/>
      <c r="AN72" s="912"/>
      <c r="AO72" s="912"/>
      <c r="AP72" s="912"/>
      <c r="AQ72" s="912"/>
      <c r="AR72" s="913"/>
      <c r="AS72" s="898" t="s">
        <v>72</v>
      </c>
      <c r="AT72" s="899"/>
      <c r="AU72" s="810"/>
      <c r="AV72" s="810"/>
      <c r="AW72" s="810"/>
      <c r="AX72" s="810"/>
      <c r="AY72" s="811"/>
      <c r="AZ72" s="75" t="s">
        <v>73</v>
      </c>
      <c r="BA72" s="78" t="s">
        <v>54</v>
      </c>
    </row>
    <row r="73" spans="1:55" ht="13.5" thickBot="1" x14ac:dyDescent="0.25">
      <c r="A73" s="853"/>
      <c r="B73"/>
      <c r="C73" s="812" t="s">
        <v>74</v>
      </c>
      <c r="D73" s="813"/>
      <c r="E73" s="813"/>
      <c r="F73" s="813"/>
      <c r="G73" s="813"/>
      <c r="H73" s="813"/>
      <c r="I73" s="77"/>
      <c r="J73" s="807"/>
      <c r="K73" s="808"/>
      <c r="L73" s="808"/>
      <c r="M73" s="808"/>
      <c r="N73" s="808"/>
      <c r="O73" s="808"/>
      <c r="P73" s="808"/>
      <c r="Q73" s="809"/>
      <c r="R73" s="898" t="s">
        <v>75</v>
      </c>
      <c r="S73" s="899"/>
      <c r="T73" s="810"/>
      <c r="U73" s="810"/>
      <c r="V73" s="810"/>
      <c r="W73" s="810"/>
      <c r="X73" s="811"/>
      <c r="Y73" s="75" t="s">
        <v>76</v>
      </c>
      <c r="Z73" s="79"/>
      <c r="AB73" s="853"/>
      <c r="AC73"/>
      <c r="AD73" s="812" t="s">
        <v>74</v>
      </c>
      <c r="AE73" s="813"/>
      <c r="AF73" s="813"/>
      <c r="AG73" s="813"/>
      <c r="AH73" s="813"/>
      <c r="AI73" s="813"/>
      <c r="AJ73" s="77"/>
      <c r="AK73" s="807"/>
      <c r="AL73" s="808"/>
      <c r="AM73" s="808"/>
      <c r="AN73" s="808"/>
      <c r="AO73" s="808"/>
      <c r="AP73" s="808"/>
      <c r="AQ73" s="808"/>
      <c r="AR73" s="809"/>
      <c r="AS73" s="898" t="s">
        <v>75</v>
      </c>
      <c r="AT73" s="899"/>
      <c r="AU73" s="810"/>
      <c r="AV73" s="810"/>
      <c r="AW73" s="810"/>
      <c r="AX73" s="810"/>
      <c r="AY73" s="811"/>
      <c r="AZ73" s="75" t="s">
        <v>76</v>
      </c>
      <c r="BA73" s="79"/>
    </row>
    <row r="74" spans="1:55" ht="13.5" thickBot="1" x14ac:dyDescent="0.25">
      <c r="A74" s="853"/>
      <c r="B74"/>
      <c r="C74" s="812" t="s">
        <v>518</v>
      </c>
      <c r="D74" s="813"/>
      <c r="E74" s="813"/>
      <c r="F74" s="813"/>
      <c r="G74" s="813"/>
      <c r="H74" s="813"/>
      <c r="I74" s="77"/>
      <c r="J74" s="814"/>
      <c r="K74" s="815"/>
      <c r="L74" s="815"/>
      <c r="M74" s="815"/>
      <c r="N74" s="815"/>
      <c r="O74" s="815"/>
      <c r="P74" s="815"/>
      <c r="Q74" s="816"/>
      <c r="R74" s="898" t="s">
        <v>77</v>
      </c>
      <c r="S74" s="899"/>
      <c r="T74" s="810"/>
      <c r="U74" s="810"/>
      <c r="V74" s="810"/>
      <c r="W74" s="810"/>
      <c r="X74" s="811"/>
      <c r="Y74" s="75" t="s">
        <v>78</v>
      </c>
      <c r="Z74" s="79"/>
      <c r="AB74" s="853"/>
      <c r="AC74"/>
      <c r="AD74" s="812" t="s">
        <v>518</v>
      </c>
      <c r="AE74" s="813"/>
      <c r="AF74" s="813"/>
      <c r="AG74" s="813"/>
      <c r="AH74" s="813"/>
      <c r="AI74" s="813"/>
      <c r="AJ74" s="77"/>
      <c r="AK74" s="814"/>
      <c r="AL74" s="815"/>
      <c r="AM74" s="815"/>
      <c r="AN74" s="815"/>
      <c r="AO74" s="815"/>
      <c r="AP74" s="815"/>
      <c r="AQ74" s="815"/>
      <c r="AR74" s="816"/>
      <c r="AS74" s="898" t="s">
        <v>77</v>
      </c>
      <c r="AT74" s="899"/>
      <c r="AU74" s="810"/>
      <c r="AV74" s="810"/>
      <c r="AW74" s="810"/>
      <c r="AX74" s="810"/>
      <c r="AY74" s="811"/>
      <c r="AZ74" s="75" t="s">
        <v>78</v>
      </c>
      <c r="BA74" s="79"/>
    </row>
    <row r="75" spans="1:55" ht="13.5" thickBot="1" x14ac:dyDescent="0.25">
      <c r="A75" s="853"/>
      <c r="B75"/>
      <c r="C75" s="812" t="s">
        <v>586</v>
      </c>
      <c r="D75" s="813"/>
      <c r="E75" s="813"/>
      <c r="F75" s="813"/>
      <c r="G75" s="813"/>
      <c r="H75" s="813"/>
      <c r="I75" s="77"/>
      <c r="J75" s="80"/>
      <c r="K75" s="80"/>
      <c r="L75" s="80"/>
      <c r="M75" s="80"/>
      <c r="N75" s="80"/>
      <c r="O75" s="80"/>
      <c r="P75" s="80"/>
      <c r="Q75" s="80"/>
      <c r="R75" s="872" t="s">
        <v>79</v>
      </c>
      <c r="S75" s="873"/>
      <c r="T75" s="874"/>
      <c r="U75" s="874"/>
      <c r="V75" s="874"/>
      <c r="W75" s="874"/>
      <c r="X75" s="875"/>
      <c r="Y75" s="81"/>
      <c r="Z75" s="82"/>
      <c r="AB75" s="853"/>
      <c r="AC75"/>
      <c r="AD75" s="812" t="s">
        <v>586</v>
      </c>
      <c r="AE75" s="813"/>
      <c r="AF75" s="813"/>
      <c r="AG75" s="813"/>
      <c r="AH75" s="813"/>
      <c r="AI75" s="813"/>
      <c r="AJ75" s="77"/>
      <c r="AK75" s="80"/>
      <c r="AL75" s="80"/>
      <c r="AM75" s="80"/>
      <c r="AN75" s="80"/>
      <c r="AO75" s="80"/>
      <c r="AP75" s="80"/>
      <c r="AQ75" s="80"/>
      <c r="AR75" s="80"/>
      <c r="AS75" s="872" t="s">
        <v>79</v>
      </c>
      <c r="AT75" s="873"/>
      <c r="AU75" s="874"/>
      <c r="AV75" s="874"/>
      <c r="AW75" s="874"/>
      <c r="AX75" s="874"/>
      <c r="AY75" s="875"/>
      <c r="AZ75" s="81"/>
      <c r="BA75" s="82"/>
    </row>
    <row r="76" spans="1:55" ht="15" x14ac:dyDescent="0.2">
      <c r="A76" s="904">
        <v>97</v>
      </c>
      <c r="B76"/>
      <c r="C76" s="841" t="s">
        <v>587</v>
      </c>
      <c r="D76" s="813"/>
      <c r="E76" s="813"/>
      <c r="F76" s="813"/>
      <c r="G76" s="813"/>
      <c r="H76" s="813"/>
      <c r="I76" s="77"/>
      <c r="U76" s="45"/>
      <c r="W76" s="781" t="s">
        <v>676</v>
      </c>
      <c r="X76" s="781"/>
      <c r="Y76" s="781"/>
      <c r="Z76" s="781"/>
      <c r="AB76" s="904">
        <f>A76+3</f>
        <v>100</v>
      </c>
      <c r="AC76"/>
      <c r="AD76" s="841" t="s">
        <v>587</v>
      </c>
      <c r="AE76" s="813"/>
      <c r="AF76" s="813"/>
      <c r="AG76" s="813"/>
      <c r="AH76" s="813"/>
      <c r="AI76" s="813"/>
      <c r="AJ76" s="77"/>
      <c r="AV76" s="45"/>
      <c r="AX76" s="781" t="s">
        <v>677</v>
      </c>
      <c r="AY76" s="781"/>
      <c r="AZ76" s="781"/>
      <c r="BA76" s="781"/>
    </row>
    <row r="77" spans="1:55" ht="13.5" thickBot="1" x14ac:dyDescent="0.25">
      <c r="A77" s="904"/>
      <c r="B77"/>
      <c r="C77" s="804" t="s">
        <v>80</v>
      </c>
      <c r="D77" s="805"/>
      <c r="E77" s="805"/>
      <c r="F77" s="805"/>
      <c r="G77" s="805"/>
      <c r="H77" s="805"/>
      <c r="I77" s="806"/>
      <c r="W77" s="781"/>
      <c r="X77" s="781"/>
      <c r="Y77" s="781"/>
      <c r="Z77" s="781"/>
      <c r="AB77" s="904"/>
      <c r="AC77"/>
      <c r="AD77" s="804" t="s">
        <v>80</v>
      </c>
      <c r="AE77" s="805"/>
      <c r="AF77" s="805"/>
      <c r="AG77" s="805"/>
      <c r="AH77" s="805"/>
      <c r="AI77" s="805"/>
      <c r="AJ77" s="806"/>
      <c r="AX77" s="781"/>
      <c r="AY77" s="781"/>
      <c r="AZ77" s="781"/>
      <c r="BA77" s="781"/>
    </row>
    <row r="79" spans="1:55" ht="13.5" thickBot="1" x14ac:dyDescent="0.25"/>
    <row r="80" spans="1:55" ht="18" customHeight="1" x14ac:dyDescent="0.25">
      <c r="A80" s="930" t="s">
        <v>496</v>
      </c>
      <c r="B80"/>
      <c r="C80" s="932" t="s">
        <v>584</v>
      </c>
      <c r="D80" s="933"/>
      <c r="E80" s="933"/>
      <c r="F80" s="933"/>
      <c r="G80" s="933"/>
      <c r="H80" s="933"/>
      <c r="I80" s="933"/>
      <c r="J80" s="933"/>
      <c r="K80" s="933"/>
      <c r="L80" s="934"/>
      <c r="M80" s="935" t="s">
        <v>138</v>
      </c>
      <c r="N80" s="935"/>
      <c r="O80" s="935"/>
      <c r="P80" s="935"/>
      <c r="Q80" s="935"/>
      <c r="R80" s="935"/>
      <c r="S80" s="935"/>
      <c r="T80" s="935"/>
      <c r="U80" s="935"/>
      <c r="V80" s="935"/>
      <c r="W80" s="935"/>
      <c r="X80" s="935"/>
      <c r="Y80" s="935"/>
      <c r="Z80" s="1" t="s">
        <v>749</v>
      </c>
      <c r="AB80" s="930" t="s">
        <v>496</v>
      </c>
      <c r="AC80"/>
      <c r="AD80" s="932" t="s">
        <v>584</v>
      </c>
      <c r="AE80" s="933"/>
      <c r="AF80" s="933"/>
      <c r="AG80" s="933"/>
      <c r="AH80" s="933"/>
      <c r="AI80" s="933"/>
      <c r="AJ80" s="933"/>
      <c r="AK80" s="933"/>
      <c r="AL80" s="933"/>
      <c r="AM80" s="934"/>
      <c r="AN80" s="935" t="s">
        <v>144</v>
      </c>
      <c r="AO80" s="935"/>
      <c r="AP80" s="935"/>
      <c r="AQ80" s="935"/>
      <c r="AR80" s="935"/>
      <c r="AS80" s="935"/>
      <c r="AT80" s="935"/>
      <c r="AU80" s="935"/>
      <c r="AV80" s="935"/>
      <c r="AW80" s="935"/>
      <c r="AX80" s="935"/>
      <c r="AY80" s="935"/>
      <c r="AZ80" s="935"/>
      <c r="BA80" s="1" t="s">
        <v>749</v>
      </c>
    </row>
    <row r="81" spans="1:53" x14ac:dyDescent="0.2">
      <c r="A81" s="931"/>
      <c r="B81"/>
      <c r="C81" s="856" t="s">
        <v>1</v>
      </c>
      <c r="D81" s="857"/>
      <c r="E81" s="857"/>
      <c r="F81" s="857"/>
      <c r="G81" s="857"/>
      <c r="H81" s="857"/>
      <c r="I81" s="857"/>
      <c r="J81" s="857"/>
      <c r="K81" s="857"/>
      <c r="L81" s="858"/>
      <c r="M81" s="893" t="s">
        <v>2</v>
      </c>
      <c r="N81" s="893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 t="s">
        <v>55</v>
      </c>
      <c r="Z81" s="894"/>
      <c r="AB81" s="931"/>
      <c r="AC81"/>
      <c r="AD81" s="856" t="s">
        <v>1</v>
      </c>
      <c r="AE81" s="857"/>
      <c r="AF81" s="857"/>
      <c r="AG81" s="857"/>
      <c r="AH81" s="857"/>
      <c r="AI81" s="857"/>
      <c r="AJ81" s="857"/>
      <c r="AK81" s="857"/>
      <c r="AL81" s="857"/>
      <c r="AM81" s="858"/>
      <c r="AN81" s="893" t="s">
        <v>2</v>
      </c>
      <c r="AO81" s="893"/>
      <c r="AP81" s="893"/>
      <c r="AQ81" s="893"/>
      <c r="AR81" s="893"/>
      <c r="AS81" s="893"/>
      <c r="AT81" s="893"/>
      <c r="AU81" s="893"/>
      <c r="AV81" s="893"/>
      <c r="AW81" s="893"/>
      <c r="AX81" s="893"/>
      <c r="AY81" s="893"/>
      <c r="AZ81" s="893" t="s">
        <v>55</v>
      </c>
      <c r="BA81" s="894"/>
    </row>
    <row r="82" spans="1:53" x14ac:dyDescent="0.2">
      <c r="A82" s="931"/>
      <c r="B82"/>
      <c r="C82" s="856" t="s">
        <v>3</v>
      </c>
      <c r="D82" s="857"/>
      <c r="E82" s="857"/>
      <c r="F82" s="857"/>
      <c r="G82" s="857"/>
      <c r="H82" s="857"/>
      <c r="I82" s="857"/>
      <c r="J82" s="857"/>
      <c r="K82" s="857"/>
      <c r="L82" s="858"/>
      <c r="M82" s="893" t="s">
        <v>4</v>
      </c>
      <c r="N82" s="893"/>
      <c r="O82" s="893"/>
      <c r="P82" s="893"/>
      <c r="Q82" s="893"/>
      <c r="R82" s="893"/>
      <c r="S82" s="893"/>
      <c r="T82" s="893"/>
      <c r="U82" s="893"/>
      <c r="V82" s="893"/>
      <c r="W82" s="893"/>
      <c r="X82" s="893"/>
      <c r="Y82" s="893" t="s">
        <v>5</v>
      </c>
      <c r="Z82" s="894"/>
      <c r="AB82" s="931"/>
      <c r="AC82"/>
      <c r="AD82" s="856" t="s">
        <v>3</v>
      </c>
      <c r="AE82" s="857"/>
      <c r="AF82" s="857"/>
      <c r="AG82" s="857"/>
      <c r="AH82" s="857"/>
      <c r="AI82" s="857"/>
      <c r="AJ82" s="857"/>
      <c r="AK82" s="857"/>
      <c r="AL82" s="857"/>
      <c r="AM82" s="858"/>
      <c r="AN82" s="893" t="s">
        <v>4</v>
      </c>
      <c r="AO82" s="893"/>
      <c r="AP82" s="893"/>
      <c r="AQ82" s="893"/>
      <c r="AR82" s="893"/>
      <c r="AS82" s="893"/>
      <c r="AT82" s="893"/>
      <c r="AU82" s="893"/>
      <c r="AV82" s="893"/>
      <c r="AW82" s="893"/>
      <c r="AX82" s="893"/>
      <c r="AY82" s="893"/>
      <c r="AZ82" s="893" t="s">
        <v>5</v>
      </c>
      <c r="BA82" s="894"/>
    </row>
    <row r="83" spans="1:53" x14ac:dyDescent="0.2">
      <c r="A83" s="931"/>
      <c r="B83"/>
      <c r="C83" s="856" t="s">
        <v>56</v>
      </c>
      <c r="D83" s="867"/>
      <c r="E83" s="867"/>
      <c r="F83" s="868"/>
      <c r="G83" s="869" t="s">
        <v>57</v>
      </c>
      <c r="H83" s="870"/>
      <c r="I83" s="870"/>
      <c r="J83" s="870"/>
      <c r="K83" s="870"/>
      <c r="L83" s="870"/>
      <c r="M83" s="870"/>
      <c r="N83" s="870"/>
      <c r="O83" s="870"/>
      <c r="P83" s="870"/>
      <c r="Q83" s="870"/>
      <c r="R83" s="870"/>
      <c r="S83" s="870"/>
      <c r="T83" s="870"/>
      <c r="U83" s="870"/>
      <c r="V83" s="870"/>
      <c r="W83" s="870"/>
      <c r="X83" s="871"/>
      <c r="Y83" s="47"/>
      <c r="Z83" s="48"/>
      <c r="AB83" s="931"/>
      <c r="AC83"/>
      <c r="AD83" s="856" t="s">
        <v>56</v>
      </c>
      <c r="AE83" s="867"/>
      <c r="AF83" s="867"/>
      <c r="AG83" s="868"/>
      <c r="AH83" s="869" t="s">
        <v>57</v>
      </c>
      <c r="AI83" s="870"/>
      <c r="AJ83" s="870"/>
      <c r="AK83" s="870"/>
      <c r="AL83" s="870"/>
      <c r="AM83" s="870"/>
      <c r="AN83" s="870"/>
      <c r="AO83" s="870"/>
      <c r="AP83" s="870"/>
      <c r="AQ83" s="870"/>
      <c r="AR83" s="870"/>
      <c r="AS83" s="870"/>
      <c r="AT83" s="870"/>
      <c r="AU83" s="870"/>
      <c r="AV83" s="870"/>
      <c r="AW83" s="870"/>
      <c r="AX83" s="870"/>
      <c r="AY83" s="871"/>
      <c r="AZ83" s="47"/>
      <c r="BA83" s="48"/>
    </row>
    <row r="84" spans="1:53" ht="16.5" x14ac:dyDescent="0.25">
      <c r="A84" s="931"/>
      <c r="B84"/>
      <c r="C84" s="838" t="s">
        <v>508</v>
      </c>
      <c r="D84" s="839"/>
      <c r="E84" s="839"/>
      <c r="F84" s="840"/>
      <c r="G84" s="817" t="s">
        <v>617</v>
      </c>
      <c r="H84" s="818"/>
      <c r="I84" s="818"/>
      <c r="J84" s="818"/>
      <c r="K84" s="819"/>
      <c r="L84" s="1068" t="s">
        <v>712</v>
      </c>
      <c r="M84" s="851"/>
      <c r="N84" s="851"/>
      <c r="O84" s="851"/>
      <c r="P84" s="851"/>
      <c r="Q84" s="851"/>
      <c r="R84" s="851"/>
      <c r="S84" s="851"/>
      <c r="T84" s="851"/>
      <c r="U84" s="851"/>
      <c r="V84" s="851"/>
      <c r="W84" s="851"/>
      <c r="X84" s="851"/>
      <c r="Y84" s="851"/>
      <c r="Z84" s="852"/>
      <c r="AB84" s="931"/>
      <c r="AC84"/>
      <c r="AD84" s="838" t="s">
        <v>508</v>
      </c>
      <c r="AE84" s="839"/>
      <c r="AF84" s="839"/>
      <c r="AG84" s="840"/>
      <c r="AH84" s="817" t="s">
        <v>617</v>
      </c>
      <c r="AI84" s="818"/>
      <c r="AJ84" s="818"/>
      <c r="AK84" s="818"/>
      <c r="AL84" s="819"/>
      <c r="AM84" s="1068" t="s">
        <v>712</v>
      </c>
      <c r="AN84" s="851"/>
      <c r="AO84" s="851"/>
      <c r="AP84" s="851"/>
      <c r="AQ84" s="851"/>
      <c r="AR84" s="851"/>
      <c r="AS84" s="851"/>
      <c r="AT84" s="851"/>
      <c r="AU84" s="851"/>
      <c r="AV84" s="851"/>
      <c r="AW84" s="851"/>
      <c r="AX84" s="851"/>
      <c r="AY84" s="851"/>
      <c r="AZ84" s="851"/>
      <c r="BA84" s="852"/>
    </row>
    <row r="85" spans="1:53" ht="15.6" customHeight="1" x14ac:dyDescent="0.2">
      <c r="A85" s="931"/>
      <c r="B85"/>
      <c r="C85" s="856"/>
      <c r="D85" s="857"/>
      <c r="E85" s="857"/>
      <c r="F85" s="858"/>
      <c r="G85" s="817" t="s">
        <v>618</v>
      </c>
      <c r="H85" s="818"/>
      <c r="I85" s="818"/>
      <c r="J85" s="818"/>
      <c r="K85" s="819"/>
      <c r="L85" s="883" t="s">
        <v>6</v>
      </c>
      <c r="M85" s="883"/>
      <c r="N85" s="884"/>
      <c r="O85" s="884"/>
      <c r="P85" s="884"/>
      <c r="Q85" s="884"/>
      <c r="R85" s="883" t="s">
        <v>7</v>
      </c>
      <c r="S85" s="883"/>
      <c r="T85" s="883"/>
      <c r="U85" s="883"/>
      <c r="V85" s="883"/>
      <c r="W85" s="858" t="s">
        <v>689</v>
      </c>
      <c r="X85" s="893"/>
      <c r="Y85" s="893"/>
      <c r="Z85" s="894"/>
      <c r="AB85" s="931"/>
      <c r="AC85"/>
      <c r="AD85" s="856"/>
      <c r="AE85" s="857"/>
      <c r="AF85" s="857"/>
      <c r="AG85" s="858"/>
      <c r="AH85" s="817" t="s">
        <v>618</v>
      </c>
      <c r="AI85" s="818"/>
      <c r="AJ85" s="818"/>
      <c r="AK85" s="818"/>
      <c r="AL85" s="819"/>
      <c r="AM85" s="883" t="s">
        <v>6</v>
      </c>
      <c r="AN85" s="883"/>
      <c r="AO85" s="884"/>
      <c r="AP85" s="884"/>
      <c r="AQ85" s="884"/>
      <c r="AR85" s="884"/>
      <c r="AS85" s="883" t="s">
        <v>7</v>
      </c>
      <c r="AT85" s="883"/>
      <c r="AU85" s="883"/>
      <c r="AV85" s="883"/>
      <c r="AW85" s="883"/>
      <c r="AX85" s="858" t="s">
        <v>689</v>
      </c>
      <c r="AY85" s="893"/>
      <c r="AZ85" s="893"/>
      <c r="BA85" s="894"/>
    </row>
    <row r="86" spans="1:53" ht="16.5" thickBot="1" x14ac:dyDescent="0.3">
      <c r="A86" s="931"/>
      <c r="B86"/>
      <c r="C86" s="856"/>
      <c r="D86" s="857"/>
      <c r="E86" s="857"/>
      <c r="F86" s="858"/>
      <c r="G86" s="50"/>
      <c r="H86" s="51"/>
      <c r="I86" s="51"/>
      <c r="J86" s="51"/>
      <c r="K86" s="52"/>
      <c r="L86" s="846" t="s">
        <v>8</v>
      </c>
      <c r="M86" s="847"/>
      <c r="N86" s="848"/>
      <c r="O86" s="848"/>
      <c r="P86" s="848"/>
      <c r="Q86" s="849"/>
      <c r="R86" s="928"/>
      <c r="S86" s="928"/>
      <c r="T86" s="928"/>
      <c r="U86" s="928"/>
      <c r="V86" s="928"/>
      <c r="W86" s="895"/>
      <c r="X86" s="896"/>
      <c r="Y86" s="896"/>
      <c r="Z86" s="897"/>
      <c r="AB86" s="931"/>
      <c r="AC86"/>
      <c r="AD86" s="856"/>
      <c r="AE86" s="857"/>
      <c r="AF86" s="857"/>
      <c r="AG86" s="858"/>
      <c r="AH86" s="50"/>
      <c r="AI86" s="51"/>
      <c r="AJ86" s="51"/>
      <c r="AK86" s="51"/>
      <c r="AL86" s="52"/>
      <c r="AM86" s="846" t="s">
        <v>8</v>
      </c>
      <c r="AN86" s="847"/>
      <c r="AO86" s="848"/>
      <c r="AP86" s="848"/>
      <c r="AQ86" s="848"/>
      <c r="AR86" s="849"/>
      <c r="AS86" s="928"/>
      <c r="AT86" s="928"/>
      <c r="AU86" s="928"/>
      <c r="AV86" s="928"/>
      <c r="AW86" s="928"/>
      <c r="AX86" s="895"/>
      <c r="AY86" s="896"/>
      <c r="AZ86" s="896"/>
      <c r="BA86" s="897"/>
    </row>
    <row r="87" spans="1:53" ht="13.5" customHeight="1" thickBot="1" x14ac:dyDescent="0.25">
      <c r="A87" s="901" t="s">
        <v>750</v>
      </c>
      <c r="B87"/>
      <c r="C87" s="861"/>
      <c r="D87" s="862"/>
      <c r="E87" s="863"/>
      <c r="F87" s="820" t="s">
        <v>9</v>
      </c>
      <c r="G87" s="829" t="s">
        <v>82</v>
      </c>
      <c r="H87" s="835"/>
      <c r="I87" s="836"/>
      <c r="J87" s="829" t="s">
        <v>83</v>
      </c>
      <c r="K87" s="835"/>
      <c r="L87" s="836"/>
      <c r="M87" s="829" t="s">
        <v>84</v>
      </c>
      <c r="N87" s="830"/>
      <c r="O87" s="831"/>
      <c r="P87" s="829" t="s">
        <v>85</v>
      </c>
      <c r="Q87" s="830"/>
      <c r="R87" s="831"/>
      <c r="S87" s="829" t="s">
        <v>86</v>
      </c>
      <c r="T87" s="830"/>
      <c r="U87" s="831"/>
      <c r="V87" s="842" t="s">
        <v>87</v>
      </c>
      <c r="W87" s="830"/>
      <c r="X87" s="831"/>
      <c r="Y87" s="53" t="s">
        <v>10</v>
      </c>
      <c r="Z87" s="54" t="s">
        <v>60</v>
      </c>
      <c r="AB87" s="901" t="s">
        <v>750</v>
      </c>
      <c r="AC87"/>
      <c r="AD87" s="861"/>
      <c r="AE87" s="862"/>
      <c r="AF87" s="863"/>
      <c r="AG87" s="820" t="s">
        <v>9</v>
      </c>
      <c r="AH87" s="829" t="s">
        <v>82</v>
      </c>
      <c r="AI87" s="835"/>
      <c r="AJ87" s="836"/>
      <c r="AK87" s="829" t="s">
        <v>83</v>
      </c>
      <c r="AL87" s="835"/>
      <c r="AM87" s="836"/>
      <c r="AN87" s="829" t="s">
        <v>84</v>
      </c>
      <c r="AO87" s="830"/>
      <c r="AP87" s="831"/>
      <c r="AQ87" s="829" t="s">
        <v>85</v>
      </c>
      <c r="AR87" s="830"/>
      <c r="AS87" s="831"/>
      <c r="AT87" s="829" t="s">
        <v>86</v>
      </c>
      <c r="AU87" s="830"/>
      <c r="AV87" s="831"/>
      <c r="AW87" s="842" t="s">
        <v>87</v>
      </c>
      <c r="AX87" s="830"/>
      <c r="AY87" s="831"/>
      <c r="AZ87" s="53" t="s">
        <v>10</v>
      </c>
      <c r="BA87" s="54" t="s">
        <v>60</v>
      </c>
    </row>
    <row r="88" spans="1:53" ht="27" customHeight="1" thickBot="1" x14ac:dyDescent="0.25">
      <c r="A88" s="902"/>
      <c r="B88"/>
      <c r="C88" s="864"/>
      <c r="D88" s="865"/>
      <c r="E88" s="866"/>
      <c r="F88" s="821"/>
      <c r="G88" s="155" t="s">
        <v>493</v>
      </c>
      <c r="H88" s="156" t="s">
        <v>494</v>
      </c>
      <c r="I88" s="157" t="s">
        <v>516</v>
      </c>
      <c r="J88" s="155" t="s">
        <v>493</v>
      </c>
      <c r="K88" s="156" t="s">
        <v>494</v>
      </c>
      <c r="L88" s="157" t="s">
        <v>516</v>
      </c>
      <c r="M88" s="155" t="s">
        <v>493</v>
      </c>
      <c r="N88" s="156" t="s">
        <v>494</v>
      </c>
      <c r="O88" s="157" t="s">
        <v>516</v>
      </c>
      <c r="P88" s="155" t="s">
        <v>493</v>
      </c>
      <c r="Q88" s="156" t="s">
        <v>494</v>
      </c>
      <c r="R88" s="157" t="s">
        <v>516</v>
      </c>
      <c r="S88" s="155" t="s">
        <v>493</v>
      </c>
      <c r="T88" s="156" t="s">
        <v>494</v>
      </c>
      <c r="U88" s="157" t="s">
        <v>516</v>
      </c>
      <c r="V88" s="155" t="s">
        <v>493</v>
      </c>
      <c r="W88" s="156" t="s">
        <v>494</v>
      </c>
      <c r="X88" s="157" t="s">
        <v>516</v>
      </c>
      <c r="Y88" s="881" t="s">
        <v>15</v>
      </c>
      <c r="Z88" s="882"/>
      <c r="AB88" s="902"/>
      <c r="AC88"/>
      <c r="AD88" s="864"/>
      <c r="AE88" s="865"/>
      <c r="AF88" s="866"/>
      <c r="AG88" s="821"/>
      <c r="AH88" s="155" t="s">
        <v>493</v>
      </c>
      <c r="AI88" s="156" t="s">
        <v>494</v>
      </c>
      <c r="AJ88" s="157" t="s">
        <v>516</v>
      </c>
      <c r="AK88" s="155" t="s">
        <v>493</v>
      </c>
      <c r="AL88" s="156" t="s">
        <v>494</v>
      </c>
      <c r="AM88" s="157" t="s">
        <v>516</v>
      </c>
      <c r="AN88" s="155" t="s">
        <v>493</v>
      </c>
      <c r="AO88" s="156" t="s">
        <v>494</v>
      </c>
      <c r="AP88" s="157" t="s">
        <v>516</v>
      </c>
      <c r="AQ88" s="155" t="s">
        <v>493</v>
      </c>
      <c r="AR88" s="156" t="s">
        <v>494</v>
      </c>
      <c r="AS88" s="157" t="s">
        <v>516</v>
      </c>
      <c r="AT88" s="155" t="s">
        <v>493</v>
      </c>
      <c r="AU88" s="156" t="s">
        <v>494</v>
      </c>
      <c r="AV88" s="157" t="s">
        <v>516</v>
      </c>
      <c r="AW88" s="155" t="s">
        <v>493</v>
      </c>
      <c r="AX88" s="156" t="s">
        <v>494</v>
      </c>
      <c r="AY88" s="157" t="s">
        <v>516</v>
      </c>
      <c r="AZ88" s="881" t="s">
        <v>15</v>
      </c>
      <c r="BA88" s="882"/>
    </row>
    <row r="89" spans="1:53" ht="22.5" customHeight="1" x14ac:dyDescent="0.2">
      <c r="A89" s="902"/>
      <c r="B89"/>
      <c r="C89" s="843">
        <v>1</v>
      </c>
      <c r="D89" s="795" t="s">
        <v>64</v>
      </c>
      <c r="E89" s="601" t="s">
        <v>16</v>
      </c>
      <c r="F89" s="55" t="s">
        <v>448</v>
      </c>
      <c r="G89" s="98" t="str">
        <f>TEXT((TIME(0,LEFT('Erwachsene-DOSB 2020'!W7,FIND(":",'Erwachsene-DOSB 2020'!W7)-1),RIGHT('Erwachsene-DOSB 2020'!W7,2)))*$BB$51,"[mm]:ss")</f>
        <v>28:36</v>
      </c>
      <c r="H89" s="99" t="str">
        <f>TEXT((TIME(0,LEFT('Erwachsene-DOSB 2020'!X7,FIND(":",'Erwachsene-DOSB 2020'!X7)-1),RIGHT('Erwachsene-DOSB 2020'!X7,2)))*$BB$51,"[mm]:ss")</f>
        <v>25:48</v>
      </c>
      <c r="I89" s="100" t="str">
        <f>TEXT((TIME(0,LEFT('Erwachsene-DOSB 2020'!Y7,FIND(":",'Erwachsene-DOSB 2020'!Y7)-1),RIGHT('Erwachsene-DOSB 2020'!Y7,2)))*$BB$51,"[mm]:ss")</f>
        <v>22:36</v>
      </c>
      <c r="J89" s="108" t="str">
        <f>TEXT((TIME(0,LEFT('Erwachsene-DOSB 2020'!Z7,FIND(":",'Erwachsene-DOSB 2020'!Z7)-1),RIGHT('Erwachsene-DOSB 2020'!Z7,2)))*$BB$51,"[mm]:ss")</f>
        <v>29:48</v>
      </c>
      <c r="K89" s="99" t="str">
        <f>TEXT((TIME(0,LEFT('Erwachsene-DOSB 2020'!AA7,FIND(":",'Erwachsene-DOSB 2020'!AA7)-1),RIGHT('Erwachsene-DOSB 2020'!AA7,2)))*$BB$51,"[mm]:ss")</f>
        <v>26:36</v>
      </c>
      <c r="L89" s="100" t="str">
        <f>TEXT((TIME(0,LEFT('Erwachsene-DOSB 2020'!AB7,FIND(":",'Erwachsene-DOSB 2020'!AB7)-1),RIGHT('Erwachsene-DOSB 2020'!AB7,2)))*$BB$51,"[mm]:ss")</f>
        <v>23:00</v>
      </c>
      <c r="M89" s="108" t="str">
        <f>TEXT((TIME(0,LEFT('Erwachsene-DOSB 2020'!AC7,FIND(":",'Erwachsene-DOSB 2020'!AC7)-1),RIGHT('Erwachsene-DOSB 2020'!AC7,2)))*$BB$51,"[mm]:ss")</f>
        <v>31:00</v>
      </c>
      <c r="N89" s="99" t="str">
        <f>TEXT((TIME(0,LEFT('Erwachsene-DOSB 2020'!AD7,FIND(":",'Erwachsene-DOSB 2020'!AD7)-1),RIGHT('Erwachsene-DOSB 2020'!AD7,2)))*$BB$51,"[mm]:ss")</f>
        <v>27:24</v>
      </c>
      <c r="O89" s="100" t="str">
        <f>TEXT((TIME(0,LEFT('Erwachsene-DOSB 2020'!AE7,FIND(":",'Erwachsene-DOSB 2020'!AE7)-1),RIGHT('Erwachsene-DOSB 2020'!AE7,2)))*$BB$51,"[mm]:ss")</f>
        <v>23:48</v>
      </c>
      <c r="P89" s="108" t="str">
        <f>TEXT((TIME(0,LEFT('Erwachsene-DOSB 2020'!AF7,FIND(":",'Erwachsene-DOSB 2020'!AF7)-1),RIGHT('Erwachsene-DOSB 2020'!AF7,2)))*$BB$51,"[mm]:ss")</f>
        <v>31:48</v>
      </c>
      <c r="Q89" s="99" t="str">
        <f>TEXT((TIME(0,LEFT('Erwachsene-DOSB 2020'!AG7,FIND(":",'Erwachsene-DOSB 2020'!AG7)-1),RIGHT('Erwachsene-DOSB 2020'!AG7,2)))*$BB$51,"[mm]:ss")</f>
        <v>28:12</v>
      </c>
      <c r="R89" s="100" t="str">
        <f>TEXT((TIME(0,LEFT('Erwachsene-DOSB 2020'!AH7,FIND(":",'Erwachsene-DOSB 2020'!AH7)-1),RIGHT('Erwachsene-DOSB 2020'!AH7,2)))*$BB$51,"[mm]:ss")</f>
        <v>24:36</v>
      </c>
      <c r="S89" s="108" t="str">
        <f>TEXT((TIME(0,LEFT('Erwachsene-DOSB 2020'!AI7,FIND(":",'Erwachsene-DOSB 2020'!AI7)-1),RIGHT('Erwachsene-DOSB 2020'!AI7,2)))*$BB$51,"[mm]:ss")</f>
        <v>32:36</v>
      </c>
      <c r="T89" s="99" t="str">
        <f>TEXT((TIME(0,LEFT('Erwachsene-DOSB 2020'!AJ7,FIND(":",'Erwachsene-DOSB 2020'!AJ7)-1),RIGHT('Erwachsene-DOSB 2020'!AJ7,2)))*$BB$51,"[mm]:ss")</f>
        <v>29:00</v>
      </c>
      <c r="U89" s="100" t="str">
        <f>TEXT((TIME(0,LEFT('Erwachsene-DOSB 2020'!AK7,FIND(":",'Erwachsene-DOSB 2020'!AK7)-1),RIGHT('Erwachsene-DOSB 2020'!AK7,2)))*$BB$51,"[mm]:ss")</f>
        <v>25:24</v>
      </c>
      <c r="V89" s="108" t="str">
        <f>TEXT((TIME(0,LEFT('Erwachsene-DOSB 2020'!AL7,FIND(":",'Erwachsene-DOSB 2020'!AL7)-1),RIGHT('Erwachsene-DOSB 2020'!AL7,2)))*$BB$51,"[mm]:ss")</f>
        <v>33:12</v>
      </c>
      <c r="W89" s="99" t="str">
        <f>TEXT((TIME(0,LEFT('Erwachsene-DOSB 2020'!AM7,FIND(":",'Erwachsene-DOSB 2020'!AM7)-1),RIGHT('Erwachsene-DOSB 2020'!AM7,2)))*$BB$51,"[mm]:ss")</f>
        <v>29:36</v>
      </c>
      <c r="X89" s="100" t="str">
        <f>TEXT((TIME(0,LEFT('Erwachsene-DOSB 2020'!AN7,FIND(":",'Erwachsene-DOSB 2020'!AN7)-1),RIGHT('Erwachsene-DOSB 2020'!AN7,2)))*$BB$51,"[mm]:ss")</f>
        <v>26:00</v>
      </c>
      <c r="Y89" s="180"/>
      <c r="Z89" s="181"/>
      <c r="AB89" s="902"/>
      <c r="AC89"/>
      <c r="AD89" s="843">
        <v>1</v>
      </c>
      <c r="AE89" s="795" t="s">
        <v>64</v>
      </c>
      <c r="AF89" s="601" t="s">
        <v>16</v>
      </c>
      <c r="AG89" s="55" t="s">
        <v>448</v>
      </c>
      <c r="AH89" s="98" t="str">
        <f>TEXT((TIME(0,LEFT('Erwachsene-DOSB 2020'!W39,FIND(":",'Erwachsene-DOSB 2020'!W39)-1),RIGHT('Erwachsene-DOSB 2020'!W39,2)))*$BB$51,"[mm]:ss")</f>
        <v>26:36</v>
      </c>
      <c r="AI89" s="99" t="str">
        <f>TEXT((TIME(0,LEFT('Erwachsene-DOSB 2020'!X39,FIND(":",'Erwachsene-DOSB 2020'!X39)-1),RIGHT('Erwachsene-DOSB 2020'!X39,2)))*$BB$51,"[mm]:ss")</f>
        <v>23:24</v>
      </c>
      <c r="AJ89" s="100" t="str">
        <f>TEXT((TIME(0,LEFT('Erwachsene-DOSB 2020'!Y39,FIND(":",'Erwachsene-DOSB 2020'!Y39)-1),RIGHT('Erwachsene-DOSB 2020'!Y39,2)))*$BB$51,"[mm]:ss")</f>
        <v>19:48</v>
      </c>
      <c r="AK89" s="108" t="str">
        <f>TEXT((TIME(0,LEFT('Erwachsene-DOSB 2020'!Z39,FIND(":",'Erwachsene-DOSB 2020'!Z39)-1),RIGHT('Erwachsene-DOSB 2020'!Z39,2)))*$BB$51,"[mm]:ss")</f>
        <v>28:00</v>
      </c>
      <c r="AL89" s="99" t="str">
        <f>TEXT((TIME(0,LEFT('Erwachsene-DOSB 2020'!AA39,FIND(":",'Erwachsene-DOSB 2020'!AA39)-1),RIGHT('Erwachsene-DOSB 2020'!AA39,2)))*$BB$51,"[mm]:ss")</f>
        <v>24:24</v>
      </c>
      <c r="AM89" s="100" t="str">
        <f>TEXT((TIME(0,LEFT('Erwachsene-DOSB 2020'!AB39,FIND(":",'Erwachsene-DOSB 2020'!AB39)-1),RIGHT('Erwachsene-DOSB 2020'!AB39,2)))*$BB$51,"[mm]:ss")</f>
        <v>20:48</v>
      </c>
      <c r="AN89" s="108" t="str">
        <f>TEXT((TIME(0,LEFT('Erwachsene-DOSB 2020'!AC39,FIND(":",'Erwachsene-DOSB 2020'!AC39)-1),RIGHT('Erwachsene-DOSB 2020'!AC39,2)))*$BB$51,"[mm]:ss")</f>
        <v>28:36</v>
      </c>
      <c r="AO89" s="99" t="str">
        <f>TEXT((TIME(0,LEFT('Erwachsene-DOSB 2020'!AD39,FIND(":",'Erwachsene-DOSB 2020'!AD39)-1),RIGHT('Erwachsene-DOSB 2020'!AD39,2)))*$BB$51,"[mm]:ss")</f>
        <v>25:00</v>
      </c>
      <c r="AP89" s="100" t="str">
        <f>TEXT((TIME(0,LEFT('Erwachsene-DOSB 2020'!AE39,FIND(":",'Erwachsene-DOSB 2020'!AE39)-1),RIGHT('Erwachsene-DOSB 2020'!AE39,2)))*$BB$51,"[mm]:ss")</f>
        <v>21:24</v>
      </c>
      <c r="AQ89" s="108" t="str">
        <f>TEXT((TIME(0,LEFT('Erwachsene-DOSB 2020'!AF39,FIND(":",'Erwachsene-DOSB 2020'!AF39)-1),RIGHT('Erwachsene-DOSB 2020'!AF39,2)))*$BB$51,"[mm]:ss")</f>
        <v>29:24</v>
      </c>
      <c r="AR89" s="99" t="str">
        <f>TEXT((TIME(0,LEFT('Erwachsene-DOSB 2020'!AG39,FIND(":",'Erwachsene-DOSB 2020'!AG39)-1),RIGHT('Erwachsene-DOSB 2020'!AG39,2)))*$BB$51,"[mm]:ss")</f>
        <v>25:48</v>
      </c>
      <c r="AS89" s="100" t="str">
        <f>TEXT((TIME(0,LEFT('Erwachsene-DOSB 2020'!AH39,FIND(":",'Erwachsene-DOSB 2020'!AH39)-1),RIGHT('Erwachsene-DOSB 2020'!AH39,2)))*$BB$51,"[mm]:ss")</f>
        <v>22:12</v>
      </c>
      <c r="AT89" s="108" t="str">
        <f>TEXT((TIME(0,LEFT('Erwachsene-DOSB 2020'!AI39,FIND(":",'Erwachsene-DOSB 2020'!AI39)-1),RIGHT('Erwachsene-DOSB 2020'!AI39,2)))*$BB$51,"[mm]:ss")</f>
        <v>30:00</v>
      </c>
      <c r="AU89" s="99" t="str">
        <f>TEXT((TIME(0,LEFT('Erwachsene-DOSB 2020'!AJ39,FIND(":",'Erwachsene-DOSB 2020'!AJ39)-1),RIGHT('Erwachsene-DOSB 2020'!AJ39,2)))*$BB$51,"[mm]:ss")</f>
        <v>26:24</v>
      </c>
      <c r="AV89" s="100" t="str">
        <f>TEXT((TIME(0,LEFT('Erwachsene-DOSB 2020'!AK39,FIND(":",'Erwachsene-DOSB 2020'!AK39)-1),RIGHT('Erwachsene-DOSB 2020'!AK39,2)))*$BB$51,"[mm]:ss")</f>
        <v>22:48</v>
      </c>
      <c r="AW89" s="108" t="str">
        <f>TEXT((TIME(0,LEFT('Erwachsene-DOSB 2020'!AL39,FIND(":",'Erwachsene-DOSB 2020'!AL39)-1),RIGHT('Erwachsene-DOSB 2020'!AL39,2)))*$BB$51,"[mm]:ss")</f>
        <v>30:24</v>
      </c>
      <c r="AX89" s="99" t="str">
        <f>TEXT((TIME(0,LEFT('Erwachsene-DOSB 2020'!AM39,FIND(":",'Erwachsene-DOSB 2020'!AM39)-1),RIGHT('Erwachsene-DOSB 2020'!AM39,2)))*$BB$51,"[mm]:ss")</f>
        <v>26:48</v>
      </c>
      <c r="AY89" s="100" t="str">
        <f>TEXT((TIME(0,LEFT('Erwachsene-DOSB 2020'!AN39,FIND(":",'Erwachsene-DOSB 2020'!AN39)-1),RIGHT('Erwachsene-DOSB 2020'!AN39,2)))*$BB$51,"[mm]:ss")</f>
        <v>23:12</v>
      </c>
      <c r="AZ89" s="180"/>
      <c r="BA89" s="181"/>
    </row>
    <row r="90" spans="1:53" ht="22.5" customHeight="1" x14ac:dyDescent="0.2">
      <c r="A90" s="902"/>
      <c r="B90"/>
      <c r="C90" s="844"/>
      <c r="D90" s="796"/>
      <c r="E90" s="798" t="s">
        <v>17</v>
      </c>
      <c r="F90" s="793" t="s">
        <v>155</v>
      </c>
      <c r="G90" s="832" t="s">
        <v>174</v>
      </c>
      <c r="H90" s="833"/>
      <c r="I90" s="834"/>
      <c r="J90" s="832" t="s">
        <v>173</v>
      </c>
      <c r="K90" s="833"/>
      <c r="L90" s="833"/>
      <c r="M90" s="833"/>
      <c r="N90" s="833"/>
      <c r="O90" s="833"/>
      <c r="P90" s="833"/>
      <c r="Q90" s="833"/>
      <c r="R90" s="833"/>
      <c r="S90" s="833"/>
      <c r="T90" s="833"/>
      <c r="U90" s="833"/>
      <c r="V90" s="833"/>
      <c r="W90" s="833"/>
      <c r="X90" s="834"/>
      <c r="Y90" s="184"/>
      <c r="Z90" s="185"/>
      <c r="AB90" s="902"/>
      <c r="AC90"/>
      <c r="AD90" s="844"/>
      <c r="AE90" s="796"/>
      <c r="AF90" s="798" t="s">
        <v>17</v>
      </c>
      <c r="AG90" s="793" t="s">
        <v>155</v>
      </c>
      <c r="AH90" s="832" t="s">
        <v>174</v>
      </c>
      <c r="AI90" s="833"/>
      <c r="AJ90" s="834"/>
      <c r="AK90" s="832" t="s">
        <v>173</v>
      </c>
      <c r="AL90" s="833"/>
      <c r="AM90" s="833"/>
      <c r="AN90" s="833"/>
      <c r="AO90" s="833"/>
      <c r="AP90" s="833"/>
      <c r="AQ90" s="833"/>
      <c r="AR90" s="833"/>
      <c r="AS90" s="833"/>
      <c r="AT90" s="833"/>
      <c r="AU90" s="833"/>
      <c r="AV90" s="833"/>
      <c r="AW90" s="833"/>
      <c r="AX90" s="833"/>
      <c r="AY90" s="834"/>
      <c r="AZ90" s="184"/>
      <c r="BA90" s="185"/>
    </row>
    <row r="91" spans="1:53" ht="22.5" customHeight="1" x14ac:dyDescent="0.2">
      <c r="A91" s="902"/>
      <c r="B91"/>
      <c r="C91" s="844"/>
      <c r="D91" s="796"/>
      <c r="E91" s="792"/>
      <c r="F91" s="794"/>
      <c r="G91" s="101" t="str">
        <f>TEXT((TIME(0,LEFT('Erwachsene-DOSB 2020'!W10,FIND(":",'Erwachsene-DOSB 2020'!W10)-1),RIGHT('Erwachsene-DOSB 2020'!W10,2)))*$BB$53,"[mm]:ss")</f>
        <v>31:48</v>
      </c>
      <c r="H91" s="102" t="str">
        <f>TEXT((TIME(0,LEFT('Erwachsene-DOSB 2020'!X10,FIND(":",'Erwachsene-DOSB 2020'!X10)-1),RIGHT('Erwachsene-DOSB 2020'!X10,2)))*$BB$53,"[mm]:ss")</f>
        <v>26:06</v>
      </c>
      <c r="I91" s="103" t="str">
        <f>TEXT((TIME(0,LEFT('Erwachsene-DOSB 2020'!Y10,FIND(":",'Erwachsene-DOSB 2020'!Y10)-1),RIGHT('Erwachsene-DOSB 2020'!Y10,2)))*$BB$53,"[mm]:ss")</f>
        <v>19:21</v>
      </c>
      <c r="J91" s="109" t="str">
        <f>TEXT((TIME(0,LEFT('Erwachsene-DOSB 2020'!Z10,FIND(":",'Erwachsene-DOSB 2020'!Z10)-1),RIGHT('Erwachsene-DOSB 2020'!Z10,2)))*$BB$53,"[mm]:ss")</f>
        <v>16:12</v>
      </c>
      <c r="K91" s="102" t="str">
        <f>TEXT((TIME(0,LEFT('Erwachsene-DOSB 2020'!AA10,FIND(":",'Erwachsene-DOSB 2020'!AA10)-1),RIGHT('Erwachsene-DOSB 2020'!AA10,2)))*$BB$53,"[mm]:ss")</f>
        <v>13:30</v>
      </c>
      <c r="L91" s="103" t="str">
        <f>TEXT((TIME(0,LEFT('Erwachsene-DOSB 2020'!AB10,FIND(":",'Erwachsene-DOSB 2020'!AB10)-1),RIGHT('Erwachsene-DOSB 2020'!AB10,2)))*$BB$53,"[mm]:ss")</f>
        <v>10:21</v>
      </c>
      <c r="M91" s="109" t="str">
        <f>TEXT((TIME(0,LEFT('Erwachsene-DOSB 2020'!AC10,FIND(":",'Erwachsene-DOSB 2020'!AC10)-1),RIGHT('Erwachsene-DOSB 2020'!AC10,2)))*$BB$53,"[mm]:ss")</f>
        <v>16:43</v>
      </c>
      <c r="N91" s="102" t="str">
        <f>TEXT((TIME(0,LEFT('Erwachsene-DOSB 2020'!AD10,FIND(":",'Erwachsene-DOSB 2020'!AD10)-1),RIGHT('Erwachsene-DOSB 2020'!AD10,2)))*$BB$53,"[mm]:ss")</f>
        <v>13:48</v>
      </c>
      <c r="O91" s="103" t="str">
        <f>TEXT((TIME(0,LEFT('Erwachsene-DOSB 2020'!AE10,FIND(":",'Erwachsene-DOSB 2020'!AE10)-1),RIGHT('Erwachsene-DOSB 2020'!AE10,2)))*$BB$53,"[mm]:ss")</f>
        <v>10:43</v>
      </c>
      <c r="P91" s="109" t="str">
        <f>TEXT((TIME(0,LEFT('Erwachsene-DOSB 2020'!AF10,FIND(":",'Erwachsene-DOSB 2020'!AF10)-1),RIGHT('Erwachsene-DOSB 2020'!AF10,2)))*$BB$53,"[mm]:ss")</f>
        <v>17:06</v>
      </c>
      <c r="Q91" s="102" t="str">
        <f>TEXT((TIME(0,LEFT('Erwachsene-DOSB 2020'!AG10,FIND(":",'Erwachsene-DOSB 2020'!AG10)-1),RIGHT('Erwachsene-DOSB 2020'!AG10,2)))*$BB$53,"[mm]:ss")</f>
        <v>14:02</v>
      </c>
      <c r="R91" s="103" t="str">
        <f>TEXT((TIME(0,LEFT('Erwachsene-DOSB 2020'!AH10,FIND(":",'Erwachsene-DOSB 2020'!AH10)-1),RIGHT('Erwachsene-DOSB 2020'!AH10,2)))*$BB$53,"[mm]:ss")</f>
        <v>10:57</v>
      </c>
      <c r="S91" s="109" t="str">
        <f>TEXT((TIME(0,LEFT('Erwachsene-DOSB 2020'!AI10,FIND(":",'Erwachsene-DOSB 2020'!AI10)-1),RIGHT('Erwachsene-DOSB 2020'!AI10,2)))*$BB$53,"[mm]:ss")</f>
        <v>17:29</v>
      </c>
      <c r="T91" s="102" t="str">
        <f>TEXT((TIME(0,LEFT('Erwachsene-DOSB 2020'!AJ10,FIND(":",'Erwachsene-DOSB 2020'!AJ10)-1),RIGHT('Erwachsene-DOSB 2020'!AJ10,2)))*$BB$53,"[mm]:ss")</f>
        <v>14:11</v>
      </c>
      <c r="U91" s="103" t="str">
        <f>TEXT((TIME(0,LEFT('Erwachsene-DOSB 2020'!AK10,FIND(":",'Erwachsene-DOSB 2020'!AK10)-1),RIGHT('Erwachsene-DOSB 2020'!AK10,2)))*$BB$53,"[mm]:ss")</f>
        <v>11:01</v>
      </c>
      <c r="V91" s="109" t="str">
        <f>TEXT((TIME(0,LEFT('Erwachsene-DOSB 2020'!AL10,FIND(":",'Erwachsene-DOSB 2020'!AL10)-1),RIGHT('Erwachsene-DOSB 2020'!AL10,2)))*$BB$53,"[mm]:ss")</f>
        <v>17:51</v>
      </c>
      <c r="W91" s="102" t="str">
        <f>TEXT((TIME(0,LEFT('Erwachsene-DOSB 2020'!AM10,FIND(":",'Erwachsene-DOSB 2020'!AM10)-1),RIGHT('Erwachsene-DOSB 2020'!AM10,2)))*$BB$53,"[mm]:ss")</f>
        <v>14:28</v>
      </c>
      <c r="X91" s="103" t="str">
        <f>TEXT((TIME(0,LEFT('Erwachsene-DOSB 2020'!AN10,FIND(":",'Erwachsene-DOSB 2020'!AN10)-1),RIGHT('Erwachsene-DOSB 2020'!AN10,2)))*$BB$53,"[mm]:ss")</f>
        <v>11:24</v>
      </c>
      <c r="Y91" s="184"/>
      <c r="Z91" s="185"/>
      <c r="AB91" s="902"/>
      <c r="AC91"/>
      <c r="AD91" s="844"/>
      <c r="AE91" s="796"/>
      <c r="AF91" s="792"/>
      <c r="AG91" s="794"/>
      <c r="AH91" s="101" t="str">
        <f>TEXT((TIME(0,LEFT('Erwachsene-DOSB 2020'!W42,FIND(":",'Erwachsene-DOSB 2020'!W42)-1),RIGHT('Erwachsene-DOSB 2020'!W42,2)))*$BB$53,"[mm]:ss")</f>
        <v>31:03</v>
      </c>
      <c r="AI91" s="102" t="str">
        <f>TEXT((TIME(0,LEFT('Erwachsene-DOSB 2020'!X42,FIND(":",'Erwachsene-DOSB 2020'!X42)-1),RIGHT('Erwachsene-DOSB 2020'!X42,2)))*$BB$53,"[mm]:ss")</f>
        <v>25:03</v>
      </c>
      <c r="AJ91" s="103" t="str">
        <f>TEXT((TIME(0,LEFT('Erwachsene-DOSB 2020'!Y42,FIND(":",'Erwachsene-DOSB 2020'!Y42)-1),RIGHT('Erwachsene-DOSB 2020'!Y42,2)))*$BB$53,"[mm]:ss")</f>
        <v>18:36</v>
      </c>
      <c r="AK91" s="109" t="str">
        <f>TEXT((TIME(0,LEFT('Erwachsene-DOSB 2020'!Z42,FIND(":",'Erwachsene-DOSB 2020'!Z42)-1),RIGHT('Erwachsene-DOSB 2020'!Z42,2)))*$BB$53,"[mm]:ss")</f>
        <v>15:41</v>
      </c>
      <c r="AL91" s="102" t="str">
        <f>TEXT((TIME(0,LEFT('Erwachsene-DOSB 2020'!AA42,FIND(":",'Erwachsene-DOSB 2020'!AA42)-1),RIGHT('Erwachsene-DOSB 2020'!AA42,2)))*$BB$53,"[mm]:ss")</f>
        <v>12:54</v>
      </c>
      <c r="AM91" s="103" t="str">
        <f>TEXT((TIME(0,LEFT('Erwachsene-DOSB 2020'!AB42,FIND(":",'Erwachsene-DOSB 2020'!AB42)-1),RIGHT('Erwachsene-DOSB 2020'!AB42,2)))*$BB$53,"[mm]:ss")</f>
        <v>09:41</v>
      </c>
      <c r="AN91" s="109" t="str">
        <f>TEXT((TIME(0,LEFT('Erwachsene-DOSB 2020'!AC42,FIND(":",'Erwachsene-DOSB 2020'!AC42)-1),RIGHT('Erwachsene-DOSB 2020'!AC42,2)))*$BB$53,"[mm]:ss")</f>
        <v>16:03</v>
      </c>
      <c r="AO91" s="102" t="str">
        <f>TEXT((TIME(0,LEFT('Erwachsene-DOSB 2020'!AD42,FIND(":",'Erwachsene-DOSB 2020'!AD42)-1),RIGHT('Erwachsene-DOSB 2020'!AD42,2)))*$BB$53,"[mm]:ss")</f>
        <v>13:08</v>
      </c>
      <c r="AP91" s="103" t="str">
        <f>TEXT((TIME(0,LEFT('Erwachsene-DOSB 2020'!AE42,FIND(":",'Erwachsene-DOSB 2020'!AE42)-1),RIGHT('Erwachsene-DOSB 2020'!AE42,2)))*$BB$53,"[mm]:ss")</f>
        <v>10:12</v>
      </c>
      <c r="AQ91" s="109" t="str">
        <f>TEXT((TIME(0,LEFT('Erwachsene-DOSB 2020'!AF42,FIND(":",'Erwachsene-DOSB 2020'!AF42)-1),RIGHT('Erwachsene-DOSB 2020'!AF42,2)))*$BB$53,"[mm]:ss")</f>
        <v>16:21</v>
      </c>
      <c r="AR91" s="102" t="str">
        <f>TEXT((TIME(0,LEFT('Erwachsene-DOSB 2020'!AG42,FIND(":",'Erwachsene-DOSB 2020'!AG42)-1),RIGHT('Erwachsene-DOSB 2020'!AG42,2)))*$BB$53,"[mm]:ss")</f>
        <v>13:16</v>
      </c>
      <c r="AS91" s="103" t="str">
        <f>TEXT((TIME(0,LEFT('Erwachsene-DOSB 2020'!AH42,FIND(":",'Erwachsene-DOSB 2020'!AH42)-1),RIGHT('Erwachsene-DOSB 2020'!AH42,2)))*$BB$53,"[mm]:ss")</f>
        <v>10:16</v>
      </c>
      <c r="AT91" s="109" t="str">
        <f>TEXT((TIME(0,LEFT('Erwachsene-DOSB 2020'!AI42,FIND(":",'Erwachsene-DOSB 2020'!AI42)-1),RIGHT('Erwachsene-DOSB 2020'!AI42,2)))*$BB$53,"[mm]:ss")</f>
        <v>16:35</v>
      </c>
      <c r="AU91" s="102" t="str">
        <f>TEXT((TIME(0,LEFT('Erwachsene-DOSB 2020'!AJ42,FIND(":",'Erwachsene-DOSB 2020'!AJ42)-1),RIGHT('Erwachsene-DOSB 2020'!AJ42,2)))*$BB$53,"[mm]:ss")</f>
        <v>13:35</v>
      </c>
      <c r="AV91" s="103" t="str">
        <f>TEXT((TIME(0,LEFT('Erwachsene-DOSB 2020'!AK42,FIND(":",'Erwachsene-DOSB 2020'!AK42)-1),RIGHT('Erwachsene-DOSB 2020'!AK42,2)))*$BB$53,"[mm]:ss")</f>
        <v>10:21</v>
      </c>
      <c r="AW91" s="109" t="str">
        <f>TEXT((TIME(0,LEFT('Erwachsene-DOSB 2020'!AL42,FIND(":",'Erwachsene-DOSB 2020'!AL42)-1),RIGHT('Erwachsene-DOSB 2020'!AL42,2)))*$BB$53,"[mm]:ss")</f>
        <v>16:35</v>
      </c>
      <c r="AX91" s="102" t="str">
        <f>TEXT((TIME(0,LEFT('Erwachsene-DOSB 2020'!AM42,FIND(":",'Erwachsene-DOSB 2020'!AM42)-1),RIGHT('Erwachsene-DOSB 2020'!AM42,2)))*$BB$53,"[mm]:ss")</f>
        <v>13:43</v>
      </c>
      <c r="AY91" s="103" t="str">
        <f>TEXT((TIME(0,LEFT('Erwachsene-DOSB 2020'!AN42,FIND(":",'Erwachsene-DOSB 2020'!AN42)-1),RIGHT('Erwachsene-DOSB 2020'!AN42,2)))*$BB$53,"[mm]:ss")</f>
        <v>10:26</v>
      </c>
      <c r="AZ91" s="184"/>
      <c r="BA91" s="185"/>
    </row>
    <row r="92" spans="1:53" ht="22.5" customHeight="1" x14ac:dyDescent="0.2">
      <c r="A92" s="902"/>
      <c r="B92"/>
      <c r="C92" s="844"/>
      <c r="D92" s="796"/>
      <c r="E92" s="106" t="s">
        <v>21</v>
      </c>
      <c r="F92" s="58" t="s">
        <v>615</v>
      </c>
      <c r="G92" s="101" t="str">
        <f>TEXT((TIME(0,LEFT('Erwachsene-DOSB 2020'!W12,FIND(":",'Erwachsene-DOSB 2020'!W12)-1),RIGHT('Erwachsene-DOSB 2020'!W12,2)))*$BB$54,"[mm]:ss")</f>
        <v>67:00</v>
      </c>
      <c r="H92" s="102" t="str">
        <f>TEXT((TIME(0,LEFT('Erwachsene-DOSB 2020'!X12,FIND(":",'Erwachsene-DOSB 2020'!X12)-1),RIGHT('Erwachsene-DOSB 2020'!X12,2)))*$BB$54,"[mm]:ss")</f>
        <v>58:30</v>
      </c>
      <c r="I92" s="103" t="str">
        <f>TEXT((TIME(0,LEFT('Erwachsene-DOSB 2020'!Y12,FIND(":",'Erwachsene-DOSB 2020'!Y12)-1),RIGHT('Erwachsene-DOSB 2020'!Y12,2)))*$BB$54,"[mm]:ss")</f>
        <v>51:30</v>
      </c>
      <c r="J92" s="109" t="str">
        <f>TEXT((TIME(0,LEFT('Erwachsene-DOSB 2020'!Z12,FIND(":",'Erwachsene-DOSB 2020'!Z12)-1),RIGHT('Erwachsene-DOSB 2020'!Z12,2)))*$BB$54,"[mm]:ss")</f>
        <v>69:00</v>
      </c>
      <c r="K92" s="102" t="str">
        <f>TEXT((TIME(0,LEFT('Erwachsene-DOSB 2020'!AA12,FIND(":",'Erwachsene-DOSB 2020'!AA12)-1),RIGHT('Erwachsene-DOSB 2020'!AA12,2)))*$BB$54,"[mm]:ss")</f>
        <v>61:00</v>
      </c>
      <c r="L92" s="103" t="str">
        <f>TEXT((TIME(0,LEFT('Erwachsene-DOSB 2020'!AB12,FIND(":",'Erwachsene-DOSB 2020'!AB12)-1),RIGHT('Erwachsene-DOSB 2020'!AB12,2)))*$BB$54,"[mm]:ss")</f>
        <v>53:30</v>
      </c>
      <c r="M92" s="109" t="str">
        <f>TEXT((TIME(0,LEFT('Erwachsene-DOSB 2020'!AC12,FIND(":",'Erwachsene-DOSB 2020'!AC12)-1),RIGHT('Erwachsene-DOSB 2020'!AC12,2)))*$BB$54,"[mm]:ss")</f>
        <v>71:30</v>
      </c>
      <c r="N92" s="102" t="str">
        <f>TEXT((TIME(0,LEFT('Erwachsene-DOSB 2020'!AD12,FIND(":",'Erwachsene-DOSB 2020'!AD12)-1),RIGHT('Erwachsene-DOSB 2020'!AD12,2)))*$BB$54,"[mm]:ss")</f>
        <v>63:00</v>
      </c>
      <c r="O92" s="103" t="str">
        <f>TEXT((TIME(0,LEFT('Erwachsene-DOSB 2020'!AE12,FIND(":",'Erwachsene-DOSB 2020'!AE12)-1),RIGHT('Erwachsene-DOSB 2020'!AE12,2)))*$BB$54,"[mm]:ss")</f>
        <v>55:30</v>
      </c>
      <c r="P92" s="109" t="str">
        <f>TEXT((TIME(0,LEFT('Erwachsene-DOSB 2020'!AF12,FIND(":",'Erwachsene-DOSB 2020'!AF12)-1),RIGHT('Erwachsene-DOSB 2020'!AF12,2)))*$BB$54,"[mm]:ss")</f>
        <v>74:00</v>
      </c>
      <c r="Q92" s="102" t="str">
        <f>TEXT((TIME(0,LEFT('Erwachsene-DOSB 2020'!AG12,FIND(":",'Erwachsene-DOSB 2020'!AG12)-1),RIGHT('Erwachsene-DOSB 2020'!AG12,2)))*$BB$54,"[mm]:ss")</f>
        <v>65:00</v>
      </c>
      <c r="R92" s="103" t="str">
        <f>TEXT((TIME(0,LEFT('Erwachsene-DOSB 2020'!AH12,FIND(":",'Erwachsene-DOSB 2020'!AH12)-1),RIGHT('Erwachsene-DOSB 2020'!AH12,2)))*$BB$54,"[mm]:ss")</f>
        <v>57:00</v>
      </c>
      <c r="S92" s="109" t="str">
        <f>TEXT((TIME(0,LEFT('Erwachsene-DOSB 2020'!AI12,FIND(":",'Erwachsene-DOSB 2020'!AI12)-1),RIGHT('Erwachsene-DOSB 2020'!AI12,2)))*$BB$54,"[mm]:ss")</f>
        <v>75:30</v>
      </c>
      <c r="T92" s="102" t="str">
        <f>TEXT((TIME(0,LEFT('Erwachsene-DOSB 2020'!AJ12,FIND(":",'Erwachsene-DOSB 2020'!AJ12)-1),RIGHT('Erwachsene-DOSB 2020'!AJ12,2)))*$BB$54,"[mm]:ss")</f>
        <v>66:30</v>
      </c>
      <c r="U92" s="103" t="str">
        <f>TEXT((TIME(0,LEFT('Erwachsene-DOSB 2020'!AK12,FIND(":",'Erwachsene-DOSB 2020'!AK12)-1),RIGHT('Erwachsene-DOSB 2020'!AK12,2)))*$BB$54,"[mm]:ss")</f>
        <v>58:30</v>
      </c>
      <c r="V92" s="109" t="str">
        <f>TEXT((TIME(0,LEFT('Erwachsene-DOSB 2020'!AL12,FIND(":",'Erwachsene-DOSB 2020'!AL12)-1),RIGHT('Erwachsene-DOSB 2020'!AL12,2)))*$BB$54,"[mm]:ss")</f>
        <v>78:00</v>
      </c>
      <c r="W92" s="102" t="str">
        <f>TEXT((TIME(0,LEFT('Erwachsene-DOSB 2020'!AM12,FIND(":",'Erwachsene-DOSB 2020'!AM12)-1),RIGHT('Erwachsene-DOSB 2020'!AM12,2)))*$BB$54,"[mm]:ss")</f>
        <v>68:30</v>
      </c>
      <c r="X92" s="103" t="str">
        <f>TEXT((TIME(0,LEFT('Erwachsene-DOSB 2020'!AN12,FIND(":",'Erwachsene-DOSB 2020'!AN12)-1),RIGHT('Erwachsene-DOSB 2020'!AN12,2)))*$BB$54,"[mm]:ss")</f>
        <v>60:30</v>
      </c>
      <c r="Y92" s="182"/>
      <c r="Z92" s="183"/>
      <c r="AB92" s="902"/>
      <c r="AC92"/>
      <c r="AD92" s="844"/>
      <c r="AE92" s="796"/>
      <c r="AF92" s="106" t="s">
        <v>21</v>
      </c>
      <c r="AG92" s="58" t="s">
        <v>615</v>
      </c>
      <c r="AH92" s="101" t="str">
        <f>TEXT((TIME(0,LEFT('Erwachsene-DOSB 2020'!W45,FIND(":",'Erwachsene-DOSB 2020'!W45)-1),RIGHT('Erwachsene-DOSB 2020'!W45,2)))*$BB$54,"[mm]:ss")</f>
        <v>66:00</v>
      </c>
      <c r="AI92" s="102" t="str">
        <f>TEXT((TIME(0,LEFT('Erwachsene-DOSB 2020'!X45,FIND(":",'Erwachsene-DOSB 2020'!X45)-1),RIGHT('Erwachsene-DOSB 2020'!X45,2)))*$BB$54,"[mm]:ss")</f>
        <v>55:00</v>
      </c>
      <c r="AJ92" s="103" t="str">
        <f>TEXT((TIME(0,LEFT('Erwachsene-DOSB 2020'!Y45,FIND(":",'Erwachsene-DOSB 2020'!Y45)-1),RIGHT('Erwachsene-DOSB 2020'!Y45,2)))*$BB$54,"[mm]:ss")</f>
        <v>45:00</v>
      </c>
      <c r="AK92" s="109" t="str">
        <f>TEXT((TIME(0,LEFT('Erwachsene-DOSB 2020'!Z45,FIND(":",'Erwachsene-DOSB 2020'!Z45)-1),RIGHT('Erwachsene-DOSB 2020'!Z45,2)))*$BB$54,"[mm]:ss")</f>
        <v>68:30</v>
      </c>
      <c r="AL92" s="102" t="str">
        <f>TEXT((TIME(0,LEFT('Erwachsene-DOSB 2020'!AA45,FIND(":",'Erwachsene-DOSB 2020'!AA45)-1),RIGHT('Erwachsene-DOSB 2020'!AA45,2)))*$BB$54,"[mm]:ss")</f>
        <v>57:00</v>
      </c>
      <c r="AM92" s="103" t="str">
        <f>TEXT((TIME(0,LEFT('Erwachsene-DOSB 2020'!AB45,FIND(":",'Erwachsene-DOSB 2020'!AB45)-1),RIGHT('Erwachsene-DOSB 2020'!AB45,2)))*$BB$54,"[mm]:ss")</f>
        <v>46:30</v>
      </c>
      <c r="AN92" s="109" t="str">
        <f>TEXT((TIME(0,LEFT('Erwachsene-DOSB 2020'!AC45,FIND(":",'Erwachsene-DOSB 2020'!AC45)-1),RIGHT('Erwachsene-DOSB 2020'!AC45,2)))*$BB$54,"[mm]:ss")</f>
        <v>70:30</v>
      </c>
      <c r="AO92" s="102" t="str">
        <f>TEXT((TIME(0,LEFT('Erwachsene-DOSB 2020'!AD45,FIND(":",'Erwachsene-DOSB 2020'!AD45)-1),RIGHT('Erwachsene-DOSB 2020'!AD45,2)))*$BB$54,"[mm]:ss")</f>
        <v>58:30</v>
      </c>
      <c r="AP92" s="103" t="str">
        <f>TEXT((TIME(0,LEFT('Erwachsene-DOSB 2020'!AE45,FIND(":",'Erwachsene-DOSB 2020'!AE45)-1),RIGHT('Erwachsene-DOSB 2020'!AE45,2)))*$BB$54,"[mm]:ss")</f>
        <v>47:30</v>
      </c>
      <c r="AQ92" s="109" t="str">
        <f>TEXT((TIME(0,LEFT('Erwachsene-DOSB 2020'!AF45,FIND(":",'Erwachsene-DOSB 2020'!AF45)-1),RIGHT('Erwachsene-DOSB 2020'!AF45,2)))*$BB$54,"[mm]:ss")</f>
        <v>71:30</v>
      </c>
      <c r="AR92" s="102" t="str">
        <f>TEXT((TIME(0,LEFT('Erwachsene-DOSB 2020'!AG45,FIND(":",'Erwachsene-DOSB 2020'!AG45)-1),RIGHT('Erwachsene-DOSB 2020'!AG45,2)))*$BB$54,"[mm]:ss")</f>
        <v>60:00</v>
      </c>
      <c r="AS92" s="103" t="str">
        <f>TEXT((TIME(0,LEFT('Erwachsene-DOSB 2020'!AH45,FIND(":",'Erwachsene-DOSB 2020'!AH45)-1),RIGHT('Erwachsene-DOSB 2020'!AH45,2)))*$BB$54,"[mm]:ss")</f>
        <v>48:00</v>
      </c>
      <c r="AT92" s="109" t="str">
        <f>TEXT((TIME(0,LEFT('Erwachsene-DOSB 2020'!AI45,FIND(":",'Erwachsene-DOSB 2020'!AI45)-1),RIGHT('Erwachsene-DOSB 2020'!AI45,2)))*$BB$54,"[mm]:ss")</f>
        <v>72:30</v>
      </c>
      <c r="AU92" s="102" t="str">
        <f>TEXT((TIME(0,LEFT('Erwachsene-DOSB 2020'!AJ45,FIND(":",'Erwachsene-DOSB 2020'!AJ45)-1),RIGHT('Erwachsene-DOSB 2020'!AJ45,2)))*$BB$54,"[mm]:ss")</f>
        <v>60:30</v>
      </c>
      <c r="AV92" s="103" t="str">
        <f>TEXT((TIME(0,LEFT('Erwachsene-DOSB 2020'!AK45,FIND(":",'Erwachsene-DOSB 2020'!AK45)-1),RIGHT('Erwachsene-DOSB 2020'!AK45,2)))*$BB$54,"[mm]:ss")</f>
        <v>48:30</v>
      </c>
      <c r="AW92" s="109" t="str">
        <f>TEXT((TIME(0,LEFT('Erwachsene-DOSB 2020'!AL45,FIND(":",'Erwachsene-DOSB 2020'!AL45)-1),RIGHT('Erwachsene-DOSB 2020'!AL45,2)))*$BB$54,"[mm]:ss")</f>
        <v>73:30</v>
      </c>
      <c r="AX92" s="102" t="str">
        <f>TEXT((TIME(0,LEFT('Erwachsene-DOSB 2020'!AM45,FIND(":",'Erwachsene-DOSB 2020'!AM45)-1),RIGHT('Erwachsene-DOSB 2020'!AM45,2)))*$BB$54,"[mm]:ss")</f>
        <v>61:30</v>
      </c>
      <c r="AY92" s="103" t="str">
        <f>TEXT((TIME(0,LEFT('Erwachsene-DOSB 2020'!AN45,FIND(":",'Erwachsene-DOSB 2020'!AN45)-1),RIGHT('Erwachsene-DOSB 2020'!AN45,2)))*$BB$54,"[mm]:ss")</f>
        <v>49:30</v>
      </c>
      <c r="AZ92" s="182"/>
      <c r="BA92" s="183"/>
    </row>
    <row r="93" spans="1:53" ht="22.5" customHeight="1" x14ac:dyDescent="0.2">
      <c r="A93" s="902"/>
      <c r="B93"/>
      <c r="C93" s="844"/>
      <c r="D93" s="796"/>
      <c r="E93" s="106" t="s">
        <v>22</v>
      </c>
      <c r="F93" s="58" t="s">
        <v>427</v>
      </c>
      <c r="G93" s="160">
        <f>H93*(1-$BD$55)</f>
        <v>227.25</v>
      </c>
      <c r="H93" s="149">
        <f>W55-12.5</f>
        <v>252.5</v>
      </c>
      <c r="I93" s="150">
        <f>H93*(1+$BD$55)</f>
        <v>277.75</v>
      </c>
      <c r="J93" s="160">
        <f>K93*(1-$BD$55)</f>
        <v>216</v>
      </c>
      <c r="K93" s="149">
        <f>H93-12.5</f>
        <v>240</v>
      </c>
      <c r="L93" s="150">
        <f>K93*(1+$BD$55)</f>
        <v>264</v>
      </c>
      <c r="M93" s="160">
        <f>N93*(1-$BD$55)</f>
        <v>204.75</v>
      </c>
      <c r="N93" s="149">
        <f>K93-12.5</f>
        <v>227.5</v>
      </c>
      <c r="O93" s="150">
        <f>N93*(1+$BD$55)</f>
        <v>250.25000000000003</v>
      </c>
      <c r="P93" s="160">
        <f>Q93*(1-$BD$55)</f>
        <v>193.5</v>
      </c>
      <c r="Q93" s="149">
        <f>N93-12.5</f>
        <v>215</v>
      </c>
      <c r="R93" s="150">
        <f>Q93*(1+$BD$55)</f>
        <v>236.50000000000003</v>
      </c>
      <c r="S93" s="160">
        <f>T93*(1-$BD$55)</f>
        <v>182.25</v>
      </c>
      <c r="T93" s="149">
        <f>Q93-12.5</f>
        <v>202.5</v>
      </c>
      <c r="U93" s="150">
        <f>T93*(1+$BD$55)</f>
        <v>222.75000000000003</v>
      </c>
      <c r="V93" s="160">
        <f>W93*(1-$BD$55)</f>
        <v>171</v>
      </c>
      <c r="W93" s="149">
        <f>T93-12.5</f>
        <v>190</v>
      </c>
      <c r="X93" s="150">
        <f>W93*(1+$BD$55)</f>
        <v>209.00000000000003</v>
      </c>
      <c r="Y93" s="182"/>
      <c r="Z93" s="183"/>
      <c r="AB93" s="902"/>
      <c r="AC93"/>
      <c r="AD93" s="844"/>
      <c r="AE93" s="796"/>
      <c r="AF93" s="106" t="s">
        <v>22</v>
      </c>
      <c r="AG93" s="58" t="s">
        <v>427</v>
      </c>
      <c r="AH93" s="160">
        <f>AI93*(1-$BD$55)</f>
        <v>285.75</v>
      </c>
      <c r="AI93" s="149">
        <f>AX55-12.5</f>
        <v>317.5</v>
      </c>
      <c r="AJ93" s="150">
        <f>AI93*(1+$BD$55)</f>
        <v>349.25</v>
      </c>
      <c r="AK93" s="160">
        <f>AL93*(1-$BD$55)</f>
        <v>274.5</v>
      </c>
      <c r="AL93" s="149">
        <f>AI93-12.5</f>
        <v>305</v>
      </c>
      <c r="AM93" s="150">
        <f>AL93*(1+$BD$55)</f>
        <v>335.5</v>
      </c>
      <c r="AN93" s="160">
        <f>AO93*(1-$BD$55)</f>
        <v>263.25</v>
      </c>
      <c r="AO93" s="149">
        <f>AL93-12.5</f>
        <v>292.5</v>
      </c>
      <c r="AP93" s="150">
        <f>AO93*(1+$BD$55)</f>
        <v>321.75</v>
      </c>
      <c r="AQ93" s="160">
        <f>AR93*(1-$BD$55)</f>
        <v>252</v>
      </c>
      <c r="AR93" s="149">
        <f>AO93-12.5</f>
        <v>280</v>
      </c>
      <c r="AS93" s="150">
        <f>AR93*(1+$BD$55)</f>
        <v>308</v>
      </c>
      <c r="AT93" s="160">
        <f>AU93*(1-$BD$55)</f>
        <v>240.75</v>
      </c>
      <c r="AU93" s="149">
        <f>AR93-12.5</f>
        <v>267.5</v>
      </c>
      <c r="AV93" s="150">
        <f>AU93*(1+$BD$55)</f>
        <v>294.25</v>
      </c>
      <c r="AW93" s="160">
        <f>AX93*(1-$BD$55)</f>
        <v>229.5</v>
      </c>
      <c r="AX93" s="149">
        <f>AU93-12.5</f>
        <v>255</v>
      </c>
      <c r="AY93" s="150">
        <f>AX93*(1+$BD$55)</f>
        <v>280.5</v>
      </c>
      <c r="AZ93" s="182"/>
      <c r="BA93" s="183"/>
    </row>
    <row r="94" spans="1:53" ht="22.5" customHeight="1" x14ac:dyDescent="0.2">
      <c r="A94" s="902"/>
      <c r="B94"/>
      <c r="C94" s="844"/>
      <c r="D94" s="796"/>
      <c r="E94" s="106" t="s">
        <v>23</v>
      </c>
      <c r="F94" s="58" t="s">
        <v>428</v>
      </c>
      <c r="G94" s="160">
        <f>H94*(1-$BD$55)</f>
        <v>391.5</v>
      </c>
      <c r="H94" s="149">
        <f>W56-15</f>
        <v>435</v>
      </c>
      <c r="I94" s="150">
        <f>H94*(1+$BD$55)</f>
        <v>478.50000000000006</v>
      </c>
      <c r="J94" s="160">
        <f>K94*(1-$BD$55)</f>
        <v>378</v>
      </c>
      <c r="K94" s="149">
        <f>H94-15</f>
        <v>420</v>
      </c>
      <c r="L94" s="150">
        <f>K94*(1+$BD$55)</f>
        <v>462.00000000000006</v>
      </c>
      <c r="M94" s="160">
        <f>N94*(1-$BD$55)</f>
        <v>364.5</v>
      </c>
      <c r="N94" s="149">
        <f>K94-15</f>
        <v>405</v>
      </c>
      <c r="O94" s="150">
        <f>N94*(1+$BD$55)</f>
        <v>445.50000000000006</v>
      </c>
      <c r="P94" s="160">
        <f>Q94*(1-$BD$55)</f>
        <v>351</v>
      </c>
      <c r="Q94" s="149">
        <f>N94-15</f>
        <v>390</v>
      </c>
      <c r="R94" s="150">
        <f>Q94*(1+$BD$55)</f>
        <v>429.00000000000006</v>
      </c>
      <c r="S94" s="160">
        <f>T94*(1-$BD$55)</f>
        <v>337.5</v>
      </c>
      <c r="T94" s="149">
        <f>Q94-15</f>
        <v>375</v>
      </c>
      <c r="U94" s="150">
        <f>T94*(1+$BD$55)</f>
        <v>412.50000000000006</v>
      </c>
      <c r="V94" s="160">
        <f>W94*(1-$BD$55)</f>
        <v>324</v>
      </c>
      <c r="W94" s="149">
        <f>T94-15</f>
        <v>360</v>
      </c>
      <c r="X94" s="150">
        <f>W94*(1+$BD$55)</f>
        <v>396.00000000000006</v>
      </c>
      <c r="Y94" s="182"/>
      <c r="Z94" s="183"/>
      <c r="AB94" s="902"/>
      <c r="AC94"/>
      <c r="AD94" s="844"/>
      <c r="AE94" s="796"/>
      <c r="AF94" s="106" t="s">
        <v>23</v>
      </c>
      <c r="AG94" s="58" t="s">
        <v>428</v>
      </c>
      <c r="AH94" s="160">
        <f>AI94*(1-$BD$55)</f>
        <v>459</v>
      </c>
      <c r="AI94" s="149">
        <f>AX56-15</f>
        <v>510</v>
      </c>
      <c r="AJ94" s="150">
        <f>AI94*(1+$BD$55)</f>
        <v>561</v>
      </c>
      <c r="AK94" s="160">
        <f>AL94*(1-$BD$55)</f>
        <v>445.5</v>
      </c>
      <c r="AL94" s="149">
        <f>AI94-15</f>
        <v>495</v>
      </c>
      <c r="AM94" s="150">
        <f>AL94*(1+$BD$55)</f>
        <v>544.5</v>
      </c>
      <c r="AN94" s="160">
        <f>AO94*(1-$BD$55)</f>
        <v>432</v>
      </c>
      <c r="AO94" s="149">
        <f>AL94-15</f>
        <v>480</v>
      </c>
      <c r="AP94" s="150">
        <f>AO94*(1+$BD$55)</f>
        <v>528</v>
      </c>
      <c r="AQ94" s="160">
        <f>AR94*(1-$BD$55)</f>
        <v>418.5</v>
      </c>
      <c r="AR94" s="149">
        <f>AO94-15</f>
        <v>465</v>
      </c>
      <c r="AS94" s="150">
        <f>AR94*(1+$BD$55)</f>
        <v>511.50000000000006</v>
      </c>
      <c r="AT94" s="160">
        <f>AU94*(1-$BD$55)</f>
        <v>405</v>
      </c>
      <c r="AU94" s="149">
        <f>AR94-15</f>
        <v>450</v>
      </c>
      <c r="AV94" s="150">
        <f>AU94*(1+$BD$55)</f>
        <v>495.00000000000006</v>
      </c>
      <c r="AW94" s="160">
        <f>AX94*(1-$BD$55)</f>
        <v>391.5</v>
      </c>
      <c r="AX94" s="149">
        <f>AU94-15</f>
        <v>435</v>
      </c>
      <c r="AY94" s="150">
        <f>AX94*(1+$BD$55)</f>
        <v>478.50000000000006</v>
      </c>
      <c r="AZ94" s="182"/>
      <c r="BA94" s="183"/>
    </row>
    <row r="95" spans="1:53" ht="22.5" customHeight="1" x14ac:dyDescent="0.2">
      <c r="A95" s="902"/>
      <c r="B95"/>
      <c r="C95" s="844"/>
      <c r="D95" s="796"/>
      <c r="E95" s="106" t="s">
        <v>24</v>
      </c>
      <c r="F95" s="58" t="s">
        <v>429</v>
      </c>
      <c r="G95" s="160">
        <f>H95*(1-$BD$55)</f>
        <v>324</v>
      </c>
      <c r="H95" s="149">
        <f>W57-15</f>
        <v>360</v>
      </c>
      <c r="I95" s="150">
        <f>H95*(1+$BD$55)</f>
        <v>396.00000000000006</v>
      </c>
      <c r="J95" s="160">
        <f>K95*(1-$BD$55)</f>
        <v>310.5</v>
      </c>
      <c r="K95" s="149">
        <f>H95-15</f>
        <v>345</v>
      </c>
      <c r="L95" s="150">
        <f>K95*(1+$BD$55)</f>
        <v>379.50000000000006</v>
      </c>
      <c r="M95" s="160">
        <f>N95*(1-$BD$55)</f>
        <v>297</v>
      </c>
      <c r="N95" s="149">
        <f>K95-15</f>
        <v>330</v>
      </c>
      <c r="O95" s="150">
        <f>N95*(1+$BD$55)</f>
        <v>363.00000000000006</v>
      </c>
      <c r="P95" s="160">
        <f>Q95*(1-$BD$55)</f>
        <v>283.5</v>
      </c>
      <c r="Q95" s="149">
        <f>N95-15</f>
        <v>315</v>
      </c>
      <c r="R95" s="150">
        <f>Q95*(1+$BD$55)</f>
        <v>346.5</v>
      </c>
      <c r="S95" s="160">
        <f>T95*(1-$BD$55)</f>
        <v>270</v>
      </c>
      <c r="T95" s="149">
        <f>Q95-15</f>
        <v>300</v>
      </c>
      <c r="U95" s="150">
        <f>T95*(1+$BD$55)</f>
        <v>330</v>
      </c>
      <c r="V95" s="160">
        <f>W95*(1-$BD$55)</f>
        <v>256.5</v>
      </c>
      <c r="W95" s="149">
        <f>T95-15</f>
        <v>285</v>
      </c>
      <c r="X95" s="150">
        <f>W95*(1+$BD$55)</f>
        <v>313.5</v>
      </c>
      <c r="Y95" s="182"/>
      <c r="Z95" s="183"/>
      <c r="AB95" s="902"/>
      <c r="AC95"/>
      <c r="AD95" s="844"/>
      <c r="AE95" s="796"/>
      <c r="AF95" s="106" t="s">
        <v>24</v>
      </c>
      <c r="AG95" s="58" t="s">
        <v>429</v>
      </c>
      <c r="AH95" s="160">
        <f>AI95*(1-$BD$55)</f>
        <v>387</v>
      </c>
      <c r="AI95" s="149">
        <f>AX57-15</f>
        <v>430</v>
      </c>
      <c r="AJ95" s="150">
        <f>AI95*(1+$BD$55)</f>
        <v>473.00000000000006</v>
      </c>
      <c r="AK95" s="160">
        <f>AL95*(1-$BD$55)</f>
        <v>373.5</v>
      </c>
      <c r="AL95" s="149">
        <f>AI95-15</f>
        <v>415</v>
      </c>
      <c r="AM95" s="150">
        <f>AL95*(1+$BD$55)</f>
        <v>456.50000000000006</v>
      </c>
      <c r="AN95" s="160">
        <f>AO95*(1-$BD$55)</f>
        <v>360</v>
      </c>
      <c r="AO95" s="149">
        <f>AL95-15</f>
        <v>400</v>
      </c>
      <c r="AP95" s="150">
        <f>AO95*(1+$BD$55)</f>
        <v>440.00000000000006</v>
      </c>
      <c r="AQ95" s="160">
        <f>AR95*(1-$BD$55)</f>
        <v>346.5</v>
      </c>
      <c r="AR95" s="149">
        <f>AO95-15</f>
        <v>385</v>
      </c>
      <c r="AS95" s="150">
        <f>AR95*(1+$BD$55)</f>
        <v>423.50000000000006</v>
      </c>
      <c r="AT95" s="160">
        <f>AU95*(1-$BD$55)</f>
        <v>333</v>
      </c>
      <c r="AU95" s="149">
        <f>AR95-15</f>
        <v>370</v>
      </c>
      <c r="AV95" s="150">
        <f>AU95*(1+$BD$55)</f>
        <v>407.00000000000006</v>
      </c>
      <c r="AW95" s="160">
        <f>AX95*(1-$BD$55)</f>
        <v>319.5</v>
      </c>
      <c r="AX95" s="149">
        <f>AU95-15</f>
        <v>355</v>
      </c>
      <c r="AY95" s="150">
        <f>AX95*(1+$BD$55)</f>
        <v>390.50000000000006</v>
      </c>
      <c r="AZ95" s="182"/>
      <c r="BA95" s="183"/>
    </row>
    <row r="96" spans="1:53" ht="22.5" customHeight="1" thickBot="1" x14ac:dyDescent="0.25">
      <c r="A96" s="902"/>
      <c r="B96"/>
      <c r="C96" s="950"/>
      <c r="D96" s="1008"/>
      <c r="E96" s="107" t="s">
        <v>25</v>
      </c>
      <c r="F96" s="163" t="s">
        <v>430</v>
      </c>
      <c r="G96" s="164">
        <f>H96*(1-$BD$55)</f>
        <v>328.5</v>
      </c>
      <c r="H96" s="165">
        <f>W58-15</f>
        <v>365</v>
      </c>
      <c r="I96" s="166">
        <f>H96*(1+$BD$55)</f>
        <v>401.50000000000006</v>
      </c>
      <c r="J96" s="164">
        <f>K96*(1-$BD$55)</f>
        <v>315</v>
      </c>
      <c r="K96" s="165">
        <f>H96-15</f>
        <v>350</v>
      </c>
      <c r="L96" s="166">
        <f>K96*(1+$BD$55)</f>
        <v>385.00000000000006</v>
      </c>
      <c r="M96" s="164">
        <f>N96*(1-$BD$55)</f>
        <v>301.5</v>
      </c>
      <c r="N96" s="165">
        <f>K96-15</f>
        <v>335</v>
      </c>
      <c r="O96" s="166">
        <f>N96*(1+$BD$55)</f>
        <v>368.50000000000006</v>
      </c>
      <c r="P96" s="164">
        <f>Q96*(1-$BD$55)</f>
        <v>288</v>
      </c>
      <c r="Q96" s="165">
        <f>N96-15</f>
        <v>320</v>
      </c>
      <c r="R96" s="166">
        <f>Q96*(1+$BD$55)</f>
        <v>352</v>
      </c>
      <c r="S96" s="164">
        <f>T96*(1-$BD$55)</f>
        <v>274.5</v>
      </c>
      <c r="T96" s="165">
        <f>Q96-15</f>
        <v>305</v>
      </c>
      <c r="U96" s="166">
        <f>T96*(1+$BD$55)</f>
        <v>335.5</v>
      </c>
      <c r="V96" s="164">
        <f>W96*(1-$BD$55)</f>
        <v>261</v>
      </c>
      <c r="W96" s="165">
        <f>T96-15</f>
        <v>290</v>
      </c>
      <c r="X96" s="166">
        <f>W96*(1+$BD$55)</f>
        <v>319</v>
      </c>
      <c r="Y96" s="186"/>
      <c r="Z96" s="187"/>
      <c r="AB96" s="902"/>
      <c r="AC96"/>
      <c r="AD96" s="950"/>
      <c r="AE96" s="1008"/>
      <c r="AF96" s="107" t="s">
        <v>25</v>
      </c>
      <c r="AG96" s="163" t="s">
        <v>430</v>
      </c>
      <c r="AH96" s="164">
        <f>AI96*(1-$BD$55)</f>
        <v>391.5</v>
      </c>
      <c r="AI96" s="165">
        <f>AX58-15</f>
        <v>435</v>
      </c>
      <c r="AJ96" s="166">
        <f>AI96*(1+$BD$55)</f>
        <v>478.50000000000006</v>
      </c>
      <c r="AK96" s="164">
        <f>AL96*(1-$BD$55)</f>
        <v>378</v>
      </c>
      <c r="AL96" s="165">
        <f>AI96-15</f>
        <v>420</v>
      </c>
      <c r="AM96" s="166">
        <f>AL96*(1+$BD$55)</f>
        <v>462.00000000000006</v>
      </c>
      <c r="AN96" s="164">
        <f>AO96*(1-$BD$55)</f>
        <v>364.5</v>
      </c>
      <c r="AO96" s="165">
        <f>AL96-15</f>
        <v>405</v>
      </c>
      <c r="AP96" s="166">
        <f>AO96*(1+$BD$55)</f>
        <v>445.50000000000006</v>
      </c>
      <c r="AQ96" s="164">
        <f>AR96*(1-$BD$55)</f>
        <v>351</v>
      </c>
      <c r="AR96" s="165">
        <f>AO96-15</f>
        <v>390</v>
      </c>
      <c r="AS96" s="166">
        <f>AR96*(1+$BD$55)</f>
        <v>429.00000000000006</v>
      </c>
      <c r="AT96" s="164">
        <f>AU96*(1-$BD$55)</f>
        <v>337.5</v>
      </c>
      <c r="AU96" s="165">
        <f>AR96-15</f>
        <v>375</v>
      </c>
      <c r="AV96" s="166">
        <f>AU96*(1+$BD$55)</f>
        <v>412.50000000000006</v>
      </c>
      <c r="AW96" s="164">
        <f>AX96*(1-$BD$55)</f>
        <v>324</v>
      </c>
      <c r="AX96" s="165">
        <f>AU96-15</f>
        <v>360</v>
      </c>
      <c r="AY96" s="166">
        <f>AX96*(1+$BD$55)</f>
        <v>396.00000000000006</v>
      </c>
      <c r="AZ96" s="186"/>
      <c r="BA96" s="187"/>
    </row>
    <row r="97" spans="1:53" ht="22.5" customHeight="1" x14ac:dyDescent="0.2">
      <c r="A97" s="902"/>
      <c r="B97"/>
      <c r="C97" s="844">
        <v>2</v>
      </c>
      <c r="D97" s="796" t="s">
        <v>65</v>
      </c>
      <c r="E97" s="943" t="s">
        <v>16</v>
      </c>
      <c r="F97" s="800" t="s">
        <v>26</v>
      </c>
      <c r="G97" s="998" t="s">
        <v>96</v>
      </c>
      <c r="H97" s="891"/>
      <c r="I97" s="892"/>
      <c r="J97" s="998" t="s">
        <v>340</v>
      </c>
      <c r="K97" s="891"/>
      <c r="L97" s="891"/>
      <c r="M97" s="891"/>
      <c r="N97" s="891"/>
      <c r="O97" s="891"/>
      <c r="P97" s="891"/>
      <c r="Q97" s="891"/>
      <c r="R97" s="891"/>
      <c r="S97" s="891"/>
      <c r="T97" s="891"/>
      <c r="U97" s="891"/>
      <c r="V97" s="891"/>
      <c r="W97" s="891"/>
      <c r="X97" s="892"/>
      <c r="Y97" s="180"/>
      <c r="Z97" s="181"/>
      <c r="AB97" s="902"/>
      <c r="AC97"/>
      <c r="AD97" s="844">
        <v>2</v>
      </c>
      <c r="AE97" s="796" t="s">
        <v>65</v>
      </c>
      <c r="AF97" s="943" t="s">
        <v>16</v>
      </c>
      <c r="AG97" s="800" t="s">
        <v>26</v>
      </c>
      <c r="AH97" s="998" t="s">
        <v>219</v>
      </c>
      <c r="AI97" s="891"/>
      <c r="AJ97" s="892"/>
      <c r="AK97" s="785" t="s">
        <v>96</v>
      </c>
      <c r="AL97" s="786"/>
      <c r="AM97" s="786"/>
      <c r="AN97" s="786"/>
      <c r="AO97" s="786"/>
      <c r="AP97" s="786"/>
      <c r="AQ97" s="786"/>
      <c r="AR97" s="786"/>
      <c r="AS97" s="786"/>
      <c r="AT97" s="786"/>
      <c r="AU97" s="786"/>
      <c r="AV97" s="786"/>
      <c r="AW97" s="786"/>
      <c r="AX97" s="786"/>
      <c r="AY97" s="787"/>
      <c r="AZ97" s="180"/>
      <c r="BA97" s="181"/>
    </row>
    <row r="98" spans="1:53" ht="22.5" customHeight="1" x14ac:dyDescent="0.2">
      <c r="A98" s="902"/>
      <c r="B98"/>
      <c r="C98" s="845"/>
      <c r="D98" s="796"/>
      <c r="E98" s="792"/>
      <c r="F98" s="794"/>
      <c r="G98" s="13">
        <f>'Erwachsene-DOSB 2020'!W15*$BB$60</f>
        <v>2.3625000000000003</v>
      </c>
      <c r="H98" s="12">
        <f>'Erwachsene-DOSB 2020'!X15*$BB$60</f>
        <v>2.5874999999999999</v>
      </c>
      <c r="I98" s="15">
        <f>'Erwachsene-DOSB 2020'!Y15*$BB$60</f>
        <v>2.8125</v>
      </c>
      <c r="J98" s="59">
        <f>'Erwachsene-DOSB 2020'!Z15*$BB$60</f>
        <v>2.3625000000000003</v>
      </c>
      <c r="K98" s="12">
        <f>'Erwachsene-DOSB 2020'!AA15*$BB$60</f>
        <v>2.7</v>
      </c>
      <c r="L98" s="15">
        <f>'Erwachsene-DOSB 2020'!AB15*$BB$60</f>
        <v>3.15</v>
      </c>
      <c r="M98" s="59">
        <f>'Erwachsene-DOSB 2020'!AC15*$BB$60</f>
        <v>2.25</v>
      </c>
      <c r="N98" s="12">
        <f>'Erwachsene-DOSB 2020'!AD15*$BB$60</f>
        <v>2.5874999999999999</v>
      </c>
      <c r="O98" s="15">
        <f>'Erwachsene-DOSB 2020'!AE15*$BB$60</f>
        <v>2.9250000000000003</v>
      </c>
      <c r="P98" s="59">
        <f>'Erwachsene-DOSB 2020'!AF15*$BB$60</f>
        <v>2.1375000000000002</v>
      </c>
      <c r="Q98" s="12">
        <f>'Erwachsene-DOSB 2020'!AG15*$BB$60</f>
        <v>2.4750000000000001</v>
      </c>
      <c r="R98" s="15">
        <f>'Erwachsene-DOSB 2020'!AH15*$BB$60</f>
        <v>2.8125</v>
      </c>
      <c r="S98" s="59">
        <f>'Erwachsene-DOSB 2020'!AI15*$BB$60</f>
        <v>2.0249999999999999</v>
      </c>
      <c r="T98" s="12">
        <f>'Erwachsene-DOSB 2020'!AJ15*$BB$60</f>
        <v>2.3625000000000003</v>
      </c>
      <c r="U98" s="15">
        <f>'Erwachsene-DOSB 2020'!AK15*$BB$60</f>
        <v>2.8125</v>
      </c>
      <c r="V98" s="59">
        <f>'Erwachsene-DOSB 2020'!AL15*$BB$60</f>
        <v>1.9125000000000001</v>
      </c>
      <c r="W98" s="12">
        <f>'Erwachsene-DOSB 2020'!AM15*$BB$60</f>
        <v>2.25</v>
      </c>
      <c r="X98" s="15">
        <f>'Erwachsene-DOSB 2020'!AN15*$BB$60</f>
        <v>2.7</v>
      </c>
      <c r="Y98" s="182"/>
      <c r="Z98" s="188"/>
      <c r="AB98" s="902"/>
      <c r="AC98"/>
      <c r="AD98" s="845"/>
      <c r="AE98" s="796"/>
      <c r="AF98" s="792"/>
      <c r="AG98" s="794"/>
      <c r="AH98" s="13">
        <f>'Erwachsene-DOSB 2020'!W48*$BB$60</f>
        <v>2.7</v>
      </c>
      <c r="AI98" s="12">
        <f>'Erwachsene-DOSB 2020'!X48*$BB$60</f>
        <v>3.0375000000000001</v>
      </c>
      <c r="AJ98" s="15">
        <f>'Erwachsene-DOSB 2020'!Y48*$BB$60</f>
        <v>3.375</v>
      </c>
      <c r="AK98" s="59">
        <f>'Erwachsene-DOSB 2020'!Z48*$BB$60</f>
        <v>2.8125</v>
      </c>
      <c r="AL98" s="12">
        <f>'Erwachsene-DOSB 2020'!AA48*$BB$60</f>
        <v>3.15</v>
      </c>
      <c r="AM98" s="15">
        <f>'Erwachsene-DOSB 2020'!AB48*$BB$60</f>
        <v>3.6</v>
      </c>
      <c r="AN98" s="59">
        <f>'Erwachsene-DOSB 2020'!AC48*$BB$60</f>
        <v>2.7</v>
      </c>
      <c r="AO98" s="12">
        <f>'Erwachsene-DOSB 2020'!AD48*$BB$60</f>
        <v>3.0375000000000001</v>
      </c>
      <c r="AP98" s="283">
        <f>'Erwachsene-DOSB 2020'!AE48*$BB$60+0.17</f>
        <v>3.5449999999999999</v>
      </c>
      <c r="AQ98" s="281">
        <f>'Erwachsene-DOSB 2020'!AF48*$BB$60-0.03</f>
        <v>2.6700000000000004</v>
      </c>
      <c r="AR98" s="282">
        <f>'Erwachsene-DOSB 2020'!AG48*$BB$60-0.14</f>
        <v>3.01</v>
      </c>
      <c r="AS98" s="283">
        <f>'Erwachsene-DOSB 2020'!AH48*$BB$60-0.1</f>
        <v>3.5</v>
      </c>
      <c r="AT98" s="281">
        <f>'Erwachsene-DOSB 2020'!AI48*$BB$60+0.04</f>
        <v>2.6274999999999999</v>
      </c>
      <c r="AU98" s="282">
        <f>'Erwachsene-DOSB 2020'!AJ48*$BB$60-0.05</f>
        <v>2.9875000000000003</v>
      </c>
      <c r="AV98" s="283">
        <f>'Erwachsene-DOSB 2020'!AK48*$BB$60+0.07</f>
        <v>3.4449999999999998</v>
      </c>
      <c r="AW98" s="281">
        <f>'Erwachsene-DOSB 2020'!AL48*$BB$60-0.1</f>
        <v>2.6</v>
      </c>
      <c r="AX98" s="282">
        <f>'Erwachsene-DOSB 2020'!AM48*$BB$60-0.08</f>
        <v>2.9575</v>
      </c>
      <c r="AY98" s="283">
        <f>'Erwachsene-DOSB 2020'!AN48*$BB$60-0.08</f>
        <v>3.4075000000000002</v>
      </c>
      <c r="AZ98" s="182"/>
      <c r="BA98" s="188"/>
    </row>
    <row r="99" spans="1:53" ht="22.5" customHeight="1" x14ac:dyDescent="0.2">
      <c r="A99" s="902"/>
      <c r="B99"/>
      <c r="C99" s="845"/>
      <c r="D99" s="796"/>
      <c r="E99" s="106" t="s">
        <v>17</v>
      </c>
      <c r="F99" s="27" t="s">
        <v>422</v>
      </c>
      <c r="G99" s="28">
        <f>V61+1.5</f>
        <v>12.3</v>
      </c>
      <c r="H99" s="29">
        <f>W61+1.5</f>
        <v>13.65</v>
      </c>
      <c r="I99" s="38">
        <f>X61+1.5</f>
        <v>15.450000000000001</v>
      </c>
      <c r="J99" s="28">
        <f t="shared" ref="J99:X99" si="9">G99-0.5</f>
        <v>11.8</v>
      </c>
      <c r="K99" s="29">
        <f t="shared" si="9"/>
        <v>13.15</v>
      </c>
      <c r="L99" s="38">
        <f t="shared" si="9"/>
        <v>14.950000000000001</v>
      </c>
      <c r="M99" s="28">
        <f t="shared" si="9"/>
        <v>11.3</v>
      </c>
      <c r="N99" s="29">
        <f t="shared" si="9"/>
        <v>12.65</v>
      </c>
      <c r="O99" s="38">
        <f t="shared" si="9"/>
        <v>14.450000000000001</v>
      </c>
      <c r="P99" s="28">
        <f t="shared" si="9"/>
        <v>10.8</v>
      </c>
      <c r="Q99" s="29">
        <f t="shared" si="9"/>
        <v>12.15</v>
      </c>
      <c r="R99" s="38">
        <f t="shared" si="9"/>
        <v>13.950000000000001</v>
      </c>
      <c r="S99" s="28">
        <f t="shared" si="9"/>
        <v>10.3</v>
      </c>
      <c r="T99" s="29">
        <f t="shared" si="9"/>
        <v>11.65</v>
      </c>
      <c r="U99" s="38">
        <f t="shared" si="9"/>
        <v>13.450000000000001</v>
      </c>
      <c r="V99" s="28">
        <f t="shared" si="9"/>
        <v>9.8000000000000007</v>
      </c>
      <c r="W99" s="29">
        <f t="shared" si="9"/>
        <v>11.15</v>
      </c>
      <c r="X99" s="38">
        <f t="shared" si="9"/>
        <v>12.950000000000001</v>
      </c>
      <c r="Y99" s="182"/>
      <c r="Z99" s="188"/>
      <c r="AB99" s="902"/>
      <c r="AC99"/>
      <c r="AD99" s="845"/>
      <c r="AE99" s="796"/>
      <c r="AF99" s="106" t="s">
        <v>17</v>
      </c>
      <c r="AG99" s="27" t="s">
        <v>422</v>
      </c>
      <c r="AH99" s="28">
        <f>AW61+1.5</f>
        <v>16.3</v>
      </c>
      <c r="AI99" s="29">
        <f>AX61+1.5</f>
        <v>18.200000000000003</v>
      </c>
      <c r="AJ99" s="38">
        <f>AY61+1.5</f>
        <v>20.000000000000004</v>
      </c>
      <c r="AK99" s="28">
        <f t="shared" ref="AK99:AY99" si="10">AH99-0.5</f>
        <v>15.8</v>
      </c>
      <c r="AL99" s="29">
        <f t="shared" si="10"/>
        <v>17.700000000000003</v>
      </c>
      <c r="AM99" s="38">
        <f t="shared" si="10"/>
        <v>19.500000000000004</v>
      </c>
      <c r="AN99" s="28">
        <f t="shared" si="10"/>
        <v>15.3</v>
      </c>
      <c r="AO99" s="29">
        <f t="shared" si="10"/>
        <v>17.200000000000003</v>
      </c>
      <c r="AP99" s="38">
        <f t="shared" si="10"/>
        <v>19.000000000000004</v>
      </c>
      <c r="AQ99" s="28">
        <f t="shared" si="10"/>
        <v>14.8</v>
      </c>
      <c r="AR99" s="29">
        <f t="shared" si="10"/>
        <v>16.700000000000003</v>
      </c>
      <c r="AS99" s="38">
        <f t="shared" si="10"/>
        <v>18.500000000000004</v>
      </c>
      <c r="AT99" s="28">
        <f t="shared" si="10"/>
        <v>14.3</v>
      </c>
      <c r="AU99" s="29">
        <f t="shared" si="10"/>
        <v>16.200000000000003</v>
      </c>
      <c r="AV99" s="38">
        <f t="shared" si="10"/>
        <v>18.000000000000004</v>
      </c>
      <c r="AW99" s="28">
        <f t="shared" si="10"/>
        <v>13.8</v>
      </c>
      <c r="AX99" s="29">
        <f t="shared" si="10"/>
        <v>15.700000000000003</v>
      </c>
      <c r="AY99" s="38">
        <f t="shared" si="10"/>
        <v>17.500000000000004</v>
      </c>
      <c r="AZ99" s="182"/>
      <c r="BA99" s="188"/>
    </row>
    <row r="100" spans="1:53" ht="22.5" customHeight="1" thickBot="1" x14ac:dyDescent="0.25">
      <c r="A100" s="902"/>
      <c r="B100"/>
      <c r="C100" s="845"/>
      <c r="D100" s="796"/>
      <c r="E100" s="106" t="s">
        <v>21</v>
      </c>
      <c r="F100" s="564" t="s">
        <v>446</v>
      </c>
      <c r="G100" s="28">
        <f t="shared" ref="G100:X100" si="11">G99-1</f>
        <v>11.3</v>
      </c>
      <c r="H100" s="29">
        <f t="shared" si="11"/>
        <v>12.65</v>
      </c>
      <c r="I100" s="38">
        <f t="shared" si="11"/>
        <v>14.450000000000001</v>
      </c>
      <c r="J100" s="28">
        <f t="shared" si="11"/>
        <v>10.8</v>
      </c>
      <c r="K100" s="29">
        <f t="shared" si="11"/>
        <v>12.15</v>
      </c>
      <c r="L100" s="38">
        <f t="shared" si="11"/>
        <v>13.950000000000001</v>
      </c>
      <c r="M100" s="28">
        <f t="shared" si="11"/>
        <v>10.3</v>
      </c>
      <c r="N100" s="29">
        <f t="shared" si="11"/>
        <v>11.65</v>
      </c>
      <c r="O100" s="38">
        <f t="shared" si="11"/>
        <v>13.450000000000001</v>
      </c>
      <c r="P100" s="28">
        <f t="shared" si="11"/>
        <v>9.8000000000000007</v>
      </c>
      <c r="Q100" s="29">
        <f t="shared" si="11"/>
        <v>11.15</v>
      </c>
      <c r="R100" s="38">
        <f t="shared" si="11"/>
        <v>12.950000000000001</v>
      </c>
      <c r="S100" s="28">
        <f t="shared" si="11"/>
        <v>9.3000000000000007</v>
      </c>
      <c r="T100" s="29">
        <f t="shared" si="11"/>
        <v>10.65</v>
      </c>
      <c r="U100" s="38">
        <f t="shared" si="11"/>
        <v>12.450000000000001</v>
      </c>
      <c r="V100" s="28">
        <f t="shared" si="11"/>
        <v>8.8000000000000007</v>
      </c>
      <c r="W100" s="29">
        <f t="shared" si="11"/>
        <v>10.15</v>
      </c>
      <c r="X100" s="38">
        <f t="shared" si="11"/>
        <v>11.950000000000001</v>
      </c>
      <c r="Y100" s="186"/>
      <c r="Z100" s="187"/>
      <c r="AB100" s="902"/>
      <c r="AC100"/>
      <c r="AD100" s="845"/>
      <c r="AE100" s="796"/>
      <c r="AF100" s="106" t="s">
        <v>21</v>
      </c>
      <c r="AG100" s="564" t="s">
        <v>446</v>
      </c>
      <c r="AH100" s="28">
        <f t="shared" ref="AH100:AY100" si="12">AH99-1</f>
        <v>15.3</v>
      </c>
      <c r="AI100" s="29">
        <f t="shared" si="12"/>
        <v>17.200000000000003</v>
      </c>
      <c r="AJ100" s="38">
        <f t="shared" si="12"/>
        <v>19.000000000000004</v>
      </c>
      <c r="AK100" s="28">
        <f t="shared" si="12"/>
        <v>14.8</v>
      </c>
      <c r="AL100" s="29">
        <f t="shared" si="12"/>
        <v>16.700000000000003</v>
      </c>
      <c r="AM100" s="38">
        <f t="shared" si="12"/>
        <v>18.500000000000004</v>
      </c>
      <c r="AN100" s="28">
        <f t="shared" si="12"/>
        <v>14.3</v>
      </c>
      <c r="AO100" s="29">
        <f t="shared" si="12"/>
        <v>16.200000000000003</v>
      </c>
      <c r="AP100" s="38">
        <f t="shared" si="12"/>
        <v>18.000000000000004</v>
      </c>
      <c r="AQ100" s="28">
        <f t="shared" si="12"/>
        <v>13.8</v>
      </c>
      <c r="AR100" s="29">
        <f t="shared" si="12"/>
        <v>15.700000000000003</v>
      </c>
      <c r="AS100" s="38">
        <f t="shared" si="12"/>
        <v>17.500000000000004</v>
      </c>
      <c r="AT100" s="28">
        <f t="shared" si="12"/>
        <v>13.3</v>
      </c>
      <c r="AU100" s="29">
        <f t="shared" si="12"/>
        <v>15.200000000000003</v>
      </c>
      <c r="AV100" s="38">
        <f t="shared" si="12"/>
        <v>17.000000000000004</v>
      </c>
      <c r="AW100" s="28">
        <f t="shared" si="12"/>
        <v>12.8</v>
      </c>
      <c r="AX100" s="29">
        <f t="shared" si="12"/>
        <v>14.700000000000003</v>
      </c>
      <c r="AY100" s="38">
        <f t="shared" si="12"/>
        <v>16.500000000000004</v>
      </c>
      <c r="AZ100" s="186"/>
      <c r="BA100" s="187"/>
    </row>
    <row r="101" spans="1:53" ht="22.5" customHeight="1" x14ac:dyDescent="0.2">
      <c r="A101" s="902"/>
      <c r="B101"/>
      <c r="C101" s="843">
        <v>3</v>
      </c>
      <c r="D101" s="795" t="s">
        <v>66</v>
      </c>
      <c r="E101" s="791" t="s">
        <v>16</v>
      </c>
      <c r="F101" s="822" t="s">
        <v>445</v>
      </c>
      <c r="G101" s="971" t="s">
        <v>194</v>
      </c>
      <c r="H101" s="972"/>
      <c r="I101" s="972"/>
      <c r="J101" s="972"/>
      <c r="K101" s="972"/>
      <c r="L101" s="972"/>
      <c r="M101" s="972"/>
      <c r="N101" s="972"/>
      <c r="O101" s="972"/>
      <c r="P101" s="972"/>
      <c r="Q101" s="972"/>
      <c r="R101" s="972"/>
      <c r="S101" s="972"/>
      <c r="T101" s="972"/>
      <c r="U101" s="972"/>
      <c r="V101" s="972"/>
      <c r="W101" s="972"/>
      <c r="X101" s="973"/>
      <c r="Y101" s="180"/>
      <c r="Z101" s="181"/>
      <c r="AB101" s="902"/>
      <c r="AC101"/>
      <c r="AD101" s="843">
        <v>3</v>
      </c>
      <c r="AE101" s="795" t="s">
        <v>66</v>
      </c>
      <c r="AF101" s="791" t="s">
        <v>16</v>
      </c>
      <c r="AG101" s="822" t="s">
        <v>445</v>
      </c>
      <c r="AH101" s="971" t="s">
        <v>194</v>
      </c>
      <c r="AI101" s="972"/>
      <c r="AJ101" s="972"/>
      <c r="AK101" s="972"/>
      <c r="AL101" s="972"/>
      <c r="AM101" s="972"/>
      <c r="AN101" s="972"/>
      <c r="AO101" s="972"/>
      <c r="AP101" s="972"/>
      <c r="AQ101" s="972"/>
      <c r="AR101" s="972"/>
      <c r="AS101" s="972"/>
      <c r="AT101" s="972"/>
      <c r="AU101" s="972"/>
      <c r="AV101" s="972"/>
      <c r="AW101" s="972"/>
      <c r="AX101" s="972"/>
      <c r="AY101" s="973"/>
      <c r="AZ101" s="180"/>
      <c r="BA101" s="181"/>
    </row>
    <row r="102" spans="1:53" ht="22.5" customHeight="1" x14ac:dyDescent="0.2">
      <c r="A102" s="902"/>
      <c r="B102"/>
      <c r="C102" s="845"/>
      <c r="D102" s="796"/>
      <c r="E102" s="792"/>
      <c r="F102" s="794"/>
      <c r="G102" s="69">
        <f>'Erwachsene-DOSB 2020'!W21*$BB$64</f>
        <v>25.3</v>
      </c>
      <c r="H102" s="228">
        <f>'Erwachsene-DOSB 2020'!X21*$BB$64</f>
        <v>22.660000000000004</v>
      </c>
      <c r="I102" s="229">
        <f>'Erwachsene-DOSB 2020'!Y21*$BB$64</f>
        <v>20.02</v>
      </c>
      <c r="J102" s="230">
        <f>'Erwachsene-DOSB 2020'!Z21*$BB$64</f>
        <v>26.180000000000003</v>
      </c>
      <c r="K102" s="228">
        <f>'Erwachsene-DOSB 2020'!AA21*$BB$64</f>
        <v>23.54</v>
      </c>
      <c r="L102" s="229">
        <f>'Erwachsene-DOSB 2020'!AB21*$BB$64</f>
        <v>20.900000000000002</v>
      </c>
      <c r="M102" s="230">
        <f>'Erwachsene-DOSB 2020'!AC21*$BB$64</f>
        <v>27.280000000000005</v>
      </c>
      <c r="N102" s="228">
        <f>'Erwachsene-DOSB 2020'!AD21*$BB$64</f>
        <v>24.64</v>
      </c>
      <c r="O102" s="229">
        <f>'Erwachsene-DOSB 2020'!AE21*$BB$64</f>
        <v>21.78</v>
      </c>
      <c r="P102" s="230">
        <f>'Erwachsene-DOSB 2020'!AF21*$BB$64</f>
        <v>27.720000000000002</v>
      </c>
      <c r="Q102" s="228">
        <f>'Erwachsene-DOSB 2020'!AG21*$BB$64</f>
        <v>25.080000000000002</v>
      </c>
      <c r="R102" s="229">
        <f>'Erwachsene-DOSB 2020'!AH21*$BB$64</f>
        <v>22.44</v>
      </c>
      <c r="S102" s="230">
        <f>'Erwachsene-DOSB 2020'!AI21*$BB$64</f>
        <v>28.160000000000004</v>
      </c>
      <c r="T102" s="228">
        <f>'Erwachsene-DOSB 2020'!AJ21*$BB$64</f>
        <v>25.52</v>
      </c>
      <c r="U102" s="229">
        <f>'Erwachsene-DOSB 2020'!AK21*$BB$64</f>
        <v>22.880000000000003</v>
      </c>
      <c r="V102" s="230">
        <f>'Erwachsene-DOSB 2020'!AL21*$BB$64</f>
        <v>28.6</v>
      </c>
      <c r="W102" s="228">
        <f>'Erwachsene-DOSB 2020'!AM21*$BB$64</f>
        <v>25.960000000000004</v>
      </c>
      <c r="X102" s="229">
        <f>'Erwachsene-DOSB 2020'!AN21*$BB$64</f>
        <v>23.32</v>
      </c>
      <c r="Y102" s="182"/>
      <c r="Z102" s="188"/>
      <c r="AB102" s="902"/>
      <c r="AC102"/>
      <c r="AD102" s="845"/>
      <c r="AE102" s="796"/>
      <c r="AF102" s="792"/>
      <c r="AG102" s="794"/>
      <c r="AH102" s="69">
        <f>'Erwachsene-DOSB 2020'!W54*$BB$64</f>
        <v>22</v>
      </c>
      <c r="AI102" s="228">
        <f>'Erwachsene-DOSB 2020'!X54*$BB$64</f>
        <v>19.580000000000002</v>
      </c>
      <c r="AJ102" s="229">
        <f>'Erwachsene-DOSB 2020'!Y54*$BB$64</f>
        <v>17.380000000000003</v>
      </c>
      <c r="AK102" s="230">
        <f>'Erwachsene-DOSB 2020'!Z54*$BB$64</f>
        <v>22.660000000000004</v>
      </c>
      <c r="AL102" s="228">
        <f>'Erwachsene-DOSB 2020'!AA54*$BB$64</f>
        <v>20.02</v>
      </c>
      <c r="AM102" s="229">
        <f>'Erwachsene-DOSB 2020'!AB54*$BB$64</f>
        <v>18.04</v>
      </c>
      <c r="AN102" s="230">
        <f>'Erwachsene-DOSB 2020'!AC54*$BB$64</f>
        <v>23.1</v>
      </c>
      <c r="AO102" s="228">
        <f>'Erwachsene-DOSB 2020'!AD54*$BB$64</f>
        <v>20.680000000000003</v>
      </c>
      <c r="AP102" s="229">
        <f>'Erwachsene-DOSB 2020'!AE54*$BB$64</f>
        <v>18.700000000000003</v>
      </c>
      <c r="AQ102" s="230">
        <f>'Erwachsene-DOSB 2020'!AF54*$BB$64</f>
        <v>23.760000000000005</v>
      </c>
      <c r="AR102" s="228">
        <f>'Erwachsene-DOSB 2020'!AG54*$BB$64</f>
        <v>21.34</v>
      </c>
      <c r="AS102" s="229">
        <f>'Erwachsene-DOSB 2020'!AH54*$BB$64</f>
        <v>19.360000000000003</v>
      </c>
      <c r="AT102" s="230">
        <f>'Erwachsene-DOSB 2020'!AI54*$BB$64</f>
        <v>24.64</v>
      </c>
      <c r="AU102" s="228">
        <f>'Erwachsene-DOSB 2020'!AJ54*$BB$64</f>
        <v>22.44</v>
      </c>
      <c r="AV102" s="229">
        <f>'Erwachsene-DOSB 2020'!AK54*$BB$64</f>
        <v>20.02</v>
      </c>
      <c r="AW102" s="230">
        <f>'Erwachsene-DOSB 2020'!AL54*$BB$64</f>
        <v>25.740000000000002</v>
      </c>
      <c r="AX102" s="228">
        <f>'Erwachsene-DOSB 2020'!AM54*$BB$64</f>
        <v>23.54</v>
      </c>
      <c r="AY102" s="229">
        <f>'Erwachsene-DOSB 2020'!AN54*$BB$64</f>
        <v>21.12</v>
      </c>
      <c r="AZ102" s="182"/>
      <c r="BA102" s="188"/>
    </row>
    <row r="103" spans="1:53" ht="22.5" customHeight="1" x14ac:dyDescent="0.2">
      <c r="A103" s="902"/>
      <c r="B103"/>
      <c r="C103" s="845"/>
      <c r="D103" s="796"/>
      <c r="E103" s="106" t="s">
        <v>17</v>
      </c>
      <c r="F103" s="27" t="s">
        <v>158</v>
      </c>
      <c r="G103" s="69">
        <f>'Erwachsene-DOSB 2020'!W22*$BB$65</f>
        <v>92.4</v>
      </c>
      <c r="H103" s="228">
        <f>'Erwachsene-DOSB 2020'!X22*$BB$65</f>
        <v>73.5</v>
      </c>
      <c r="I103" s="229">
        <f>'Erwachsene-DOSB 2020'!Y22*$BB$65</f>
        <v>52.5</v>
      </c>
      <c r="J103" s="230">
        <f>'Erwachsene-DOSB 2020'!Z22*$BB$65</f>
        <v>100.80000000000001</v>
      </c>
      <c r="K103" s="228">
        <f>'Erwachsene-DOSB 2020'!AA22*$BB$65</f>
        <v>81.900000000000006</v>
      </c>
      <c r="L103" s="229">
        <f>'Erwachsene-DOSB 2020'!AB22*$BB$65</f>
        <v>58.800000000000004</v>
      </c>
      <c r="M103" s="230">
        <f>'Erwachsene-DOSB 2020'!AC22*$BB$65</f>
        <v>108.15</v>
      </c>
      <c r="N103" s="228">
        <f>'Erwachsene-DOSB 2020'!AD22*$BB$65</f>
        <v>89.25</v>
      </c>
      <c r="O103" s="229">
        <f>'Erwachsene-DOSB 2020'!AE22*$BB$65</f>
        <v>64.05</v>
      </c>
      <c r="P103" s="230">
        <f>'Erwachsene-DOSB 2020'!AF22*$BB$65</f>
        <v>114.45</v>
      </c>
      <c r="Q103" s="228">
        <f>'Erwachsene-DOSB 2020'!AG22*$BB$65</f>
        <v>93.45</v>
      </c>
      <c r="R103" s="229">
        <f>'Erwachsene-DOSB 2020'!AH22*$BB$65</f>
        <v>68.25</v>
      </c>
      <c r="S103" s="230">
        <f>'Erwachsene-DOSB 2020'!AI22*$BB$65</f>
        <v>118.65</v>
      </c>
      <c r="T103" s="228">
        <f>'Erwachsene-DOSB 2020'!AJ22*$BB$65</f>
        <v>97.65</v>
      </c>
      <c r="U103" s="229">
        <f>'Erwachsene-DOSB 2020'!AK22*$BB$65</f>
        <v>72.45</v>
      </c>
      <c r="V103" s="230">
        <f>'Erwachsene-DOSB 2020'!AL22*$BB$65</f>
        <v>123.9</v>
      </c>
      <c r="W103" s="228">
        <f>'Erwachsene-DOSB 2020'!AM22*$BB$65</f>
        <v>100.80000000000001</v>
      </c>
      <c r="X103" s="229">
        <f>'Erwachsene-DOSB 2020'!AN22*$BB$65</f>
        <v>75.600000000000009</v>
      </c>
      <c r="Y103" s="182"/>
      <c r="Z103" s="188"/>
      <c r="AB103" s="902"/>
      <c r="AC103"/>
      <c r="AD103" s="845"/>
      <c r="AE103" s="796"/>
      <c r="AF103" s="106" t="s">
        <v>17</v>
      </c>
      <c r="AG103" s="27" t="s">
        <v>158</v>
      </c>
      <c r="AH103" s="69">
        <f>'Erwachsene-DOSB 2020'!W55*$BB$65</f>
        <v>88.2</v>
      </c>
      <c r="AI103" s="228">
        <f>'Erwachsene-DOSB 2020'!X55*$BB$65</f>
        <v>68.25</v>
      </c>
      <c r="AJ103" s="229">
        <f>'Erwachsene-DOSB 2020'!Y55*$BB$65</f>
        <v>43.050000000000004</v>
      </c>
      <c r="AK103" s="230">
        <f>'Erwachsene-DOSB 2020'!Z55*$BB$65</f>
        <v>94.5</v>
      </c>
      <c r="AL103" s="228">
        <f>'Erwachsene-DOSB 2020'!AA55*$BB$65</f>
        <v>73.5</v>
      </c>
      <c r="AM103" s="229">
        <f>'Erwachsene-DOSB 2020'!AB55*$BB$65</f>
        <v>48.300000000000004</v>
      </c>
      <c r="AN103" s="230">
        <f>'Erwachsene-DOSB 2020'!AC55*$BB$65</f>
        <v>102.9</v>
      </c>
      <c r="AO103" s="228">
        <f>'Erwachsene-DOSB 2020'!AD55*$BB$65</f>
        <v>77.7</v>
      </c>
      <c r="AP103" s="229">
        <f>'Erwachsene-DOSB 2020'!AE55*$BB$65</f>
        <v>52.5</v>
      </c>
      <c r="AQ103" s="230">
        <f>'Erwachsene-DOSB 2020'!AF55*$BB$65</f>
        <v>107.10000000000001</v>
      </c>
      <c r="AR103" s="228">
        <f>'Erwachsene-DOSB 2020'!AG55*$BB$65</f>
        <v>81.900000000000006</v>
      </c>
      <c r="AS103" s="229">
        <f>'Erwachsene-DOSB 2020'!AH55*$BB$65</f>
        <v>56.7</v>
      </c>
      <c r="AT103" s="230">
        <f>'Erwachsene-DOSB 2020'!AI55*$BB$65</f>
        <v>110.25</v>
      </c>
      <c r="AU103" s="228">
        <f>'Erwachsene-DOSB 2020'!AJ55*$BB$65</f>
        <v>85.05</v>
      </c>
      <c r="AV103" s="229">
        <f>'Erwachsene-DOSB 2020'!AK55*$BB$65</f>
        <v>59.85</v>
      </c>
      <c r="AW103" s="230">
        <f>'Erwachsene-DOSB 2020'!AL55*$BB$65</f>
        <v>115.5</v>
      </c>
      <c r="AX103" s="228">
        <f>'Erwachsene-DOSB 2020'!AM55*$BB$65</f>
        <v>90.3</v>
      </c>
      <c r="AY103" s="229">
        <f>'Erwachsene-DOSB 2020'!AN55*$BB$65</f>
        <v>65.100000000000009</v>
      </c>
      <c r="AZ103" s="182"/>
      <c r="BA103" s="188"/>
    </row>
    <row r="104" spans="1:53" ht="22.5" customHeight="1" thickBot="1" x14ac:dyDescent="0.25">
      <c r="A104" s="902"/>
      <c r="B104"/>
      <c r="C104" s="950"/>
      <c r="D104" s="951"/>
      <c r="E104" s="107" t="s">
        <v>21</v>
      </c>
      <c r="F104" s="211" t="s">
        <v>447</v>
      </c>
      <c r="G104" s="234">
        <f>'Erwachsene-DOSB 2020'!W23*$BB$66</f>
        <v>54.9</v>
      </c>
      <c r="H104" s="231">
        <f>'Erwachsene-DOSB 2020'!X23*$BB$66</f>
        <v>48.6</v>
      </c>
      <c r="I104" s="232">
        <f>'Erwachsene-DOSB 2020'!Y23*$BB$66</f>
        <v>41.4</v>
      </c>
      <c r="J104" s="233">
        <f>'Erwachsene-DOSB 2020'!Z23*$BB$66</f>
        <v>57.6</v>
      </c>
      <c r="K104" s="231">
        <f>'Erwachsene-DOSB 2020'!AA23*$BB$66</f>
        <v>50.4</v>
      </c>
      <c r="L104" s="232">
        <f>'Erwachsene-DOSB 2020'!AB23*$BB$66</f>
        <v>42.300000000000004</v>
      </c>
      <c r="M104" s="233">
        <f>'Erwachsene-DOSB 2020'!AC23*$BB$66</f>
        <v>60.300000000000004</v>
      </c>
      <c r="N104" s="231">
        <f>'Erwachsene-DOSB 2020'!AD23*$BB$66</f>
        <v>52.2</v>
      </c>
      <c r="O104" s="232">
        <f>'Erwachsene-DOSB 2020'!AE23*$BB$66</f>
        <v>43.2</v>
      </c>
      <c r="P104" s="233">
        <f>'Erwachsene-DOSB 2020'!AF23*$BB$66</f>
        <v>63</v>
      </c>
      <c r="Q104" s="231">
        <f>'Erwachsene-DOSB 2020'!AG23*$BB$66</f>
        <v>54</v>
      </c>
      <c r="R104" s="232">
        <f>'Erwachsene-DOSB 2020'!AH23*$BB$66</f>
        <v>45</v>
      </c>
      <c r="S104" s="233">
        <f>'Erwachsene-DOSB 2020'!AI23*$BB$66</f>
        <v>64.8</v>
      </c>
      <c r="T104" s="231">
        <f>'Erwachsene-DOSB 2020'!AJ23*$BB$66</f>
        <v>55.800000000000004</v>
      </c>
      <c r="U104" s="232">
        <f>'Erwachsene-DOSB 2020'!AK23*$BB$66</f>
        <v>45.9</v>
      </c>
      <c r="V104" s="233">
        <f>'Erwachsene-DOSB 2020'!AL23*$BB$66</f>
        <v>68.400000000000006</v>
      </c>
      <c r="W104" s="231">
        <f>'Erwachsene-DOSB 2020'!AM23*$BB$66</f>
        <v>57.6</v>
      </c>
      <c r="X104" s="232">
        <f>'Erwachsene-DOSB 2020'!AN23*$BB$66</f>
        <v>47.7</v>
      </c>
      <c r="Y104" s="186"/>
      <c r="Z104" s="187"/>
      <c r="AB104" s="902"/>
      <c r="AC104"/>
      <c r="AD104" s="950"/>
      <c r="AE104" s="951"/>
      <c r="AF104" s="107" t="s">
        <v>21</v>
      </c>
      <c r="AG104" s="211" t="s">
        <v>447</v>
      </c>
      <c r="AH104" s="234">
        <f>'Erwachsene-DOSB 2020'!W56*$BB$66</f>
        <v>51.300000000000004</v>
      </c>
      <c r="AI104" s="231">
        <f>'Erwachsene-DOSB 2020'!X56*$BB$66</f>
        <v>41.4</v>
      </c>
      <c r="AJ104" s="232">
        <f>'Erwachsene-DOSB 2020'!Y56*$BB$66</f>
        <v>30.6</v>
      </c>
      <c r="AK104" s="233">
        <f>'Erwachsene-DOSB 2020'!Z56*$BB$66</f>
        <v>54</v>
      </c>
      <c r="AL104" s="231">
        <f>'Erwachsene-DOSB 2020'!AA56*$BB$66</f>
        <v>43.2</v>
      </c>
      <c r="AM104" s="232">
        <f>'Erwachsene-DOSB 2020'!AB56*$BB$66</f>
        <v>32.4</v>
      </c>
      <c r="AN104" s="233">
        <f>'Erwachsene-DOSB 2020'!AC56*$BB$66</f>
        <v>57.6</v>
      </c>
      <c r="AO104" s="231">
        <f>'Erwachsene-DOSB 2020'!AD56*$BB$66</f>
        <v>45</v>
      </c>
      <c r="AP104" s="232">
        <f>'Erwachsene-DOSB 2020'!AE56*$BB$66</f>
        <v>33.300000000000004</v>
      </c>
      <c r="AQ104" s="233">
        <f>'Erwachsene-DOSB 2020'!AF56*$BB$66</f>
        <v>60.300000000000004</v>
      </c>
      <c r="AR104" s="231">
        <f>'Erwachsene-DOSB 2020'!AG56*$BB$66</f>
        <v>46.800000000000004</v>
      </c>
      <c r="AS104" s="232">
        <f>'Erwachsene-DOSB 2020'!AH56*$BB$66</f>
        <v>34.200000000000003</v>
      </c>
      <c r="AT104" s="233">
        <f>'Erwachsene-DOSB 2020'!AI56*$BB$66</f>
        <v>63</v>
      </c>
      <c r="AU104" s="231">
        <f>'Erwachsene-DOSB 2020'!AJ56*$BB$66</f>
        <v>48.6</v>
      </c>
      <c r="AV104" s="232">
        <f>'Erwachsene-DOSB 2020'!AK56*$BB$66</f>
        <v>35.1</v>
      </c>
      <c r="AW104" s="233">
        <f>'Erwachsene-DOSB 2020'!AL56*$BB$66</f>
        <v>64.8</v>
      </c>
      <c r="AX104" s="231">
        <f>'Erwachsene-DOSB 2020'!AM56*$BB$66</f>
        <v>51.300000000000004</v>
      </c>
      <c r="AY104" s="232">
        <f>'Erwachsene-DOSB 2020'!AN56*$BB$66</f>
        <v>36</v>
      </c>
      <c r="AZ104" s="186"/>
      <c r="BA104" s="187"/>
    </row>
    <row r="105" spans="1:53" ht="22.5" customHeight="1" x14ac:dyDescent="0.2">
      <c r="A105" s="902"/>
      <c r="B105"/>
      <c r="C105" s="844">
        <v>4</v>
      </c>
      <c r="D105" s="796" t="s">
        <v>67</v>
      </c>
      <c r="E105" s="943" t="s">
        <v>16</v>
      </c>
      <c r="F105" s="800" t="s">
        <v>159</v>
      </c>
      <c r="G105" s="995" t="s">
        <v>425</v>
      </c>
      <c r="H105" s="889"/>
      <c r="I105" s="889"/>
      <c r="J105" s="889"/>
      <c r="K105" s="889"/>
      <c r="L105" s="889"/>
      <c r="M105" s="889"/>
      <c r="N105" s="889"/>
      <c r="O105" s="889"/>
      <c r="P105" s="889"/>
      <c r="Q105" s="889"/>
      <c r="R105" s="889"/>
      <c r="S105" s="889"/>
      <c r="T105" s="889"/>
      <c r="U105" s="890"/>
      <c r="V105" s="889" t="s">
        <v>424</v>
      </c>
      <c r="W105" s="889"/>
      <c r="X105" s="890"/>
      <c r="Y105" s="180"/>
      <c r="Z105" s="181"/>
      <c r="AB105" s="902"/>
      <c r="AC105"/>
      <c r="AD105" s="844">
        <v>4</v>
      </c>
      <c r="AE105" s="796" t="s">
        <v>67</v>
      </c>
      <c r="AF105" s="943" t="s">
        <v>16</v>
      </c>
      <c r="AG105" s="800" t="s">
        <v>159</v>
      </c>
      <c r="AH105" s="995" t="s">
        <v>425</v>
      </c>
      <c r="AI105" s="889"/>
      <c r="AJ105" s="889"/>
      <c r="AK105" s="889"/>
      <c r="AL105" s="889"/>
      <c r="AM105" s="889"/>
      <c r="AN105" s="889"/>
      <c r="AO105" s="889"/>
      <c r="AP105" s="889"/>
      <c r="AQ105" s="889"/>
      <c r="AR105" s="889"/>
      <c r="AS105" s="889"/>
      <c r="AT105" s="889"/>
      <c r="AU105" s="889"/>
      <c r="AV105" s="890"/>
      <c r="AW105" s="889" t="s">
        <v>424</v>
      </c>
      <c r="AX105" s="889"/>
      <c r="AY105" s="890"/>
      <c r="AZ105" s="180"/>
      <c r="BA105" s="181"/>
    </row>
    <row r="106" spans="1:53" ht="22.5" customHeight="1" x14ac:dyDescent="0.2">
      <c r="A106" s="902"/>
      <c r="B106"/>
      <c r="C106" s="845"/>
      <c r="D106" s="796"/>
      <c r="E106" s="792"/>
      <c r="F106" s="794"/>
      <c r="G106" s="42">
        <v>10</v>
      </c>
      <c r="H106" s="43">
        <v>15</v>
      </c>
      <c r="I106" s="135">
        <v>20</v>
      </c>
      <c r="J106" s="42">
        <v>10</v>
      </c>
      <c r="K106" s="43">
        <v>15</v>
      </c>
      <c r="L106" s="135">
        <v>20</v>
      </c>
      <c r="M106" s="42">
        <v>10</v>
      </c>
      <c r="N106" s="43">
        <v>15</v>
      </c>
      <c r="O106" s="135">
        <v>20</v>
      </c>
      <c r="P106" s="42">
        <v>10</v>
      </c>
      <c r="Q106" s="43">
        <v>15</v>
      </c>
      <c r="R106" s="135">
        <v>20</v>
      </c>
      <c r="S106" s="42">
        <v>10</v>
      </c>
      <c r="T106" s="43">
        <v>15</v>
      </c>
      <c r="U106" s="135">
        <v>20</v>
      </c>
      <c r="V106" s="42">
        <v>10</v>
      </c>
      <c r="W106" s="43">
        <v>15</v>
      </c>
      <c r="X106" s="135">
        <v>20</v>
      </c>
      <c r="Y106" s="182"/>
      <c r="Z106" s="188"/>
      <c r="AB106" s="902"/>
      <c r="AC106"/>
      <c r="AD106" s="845"/>
      <c r="AE106" s="796"/>
      <c r="AF106" s="792"/>
      <c r="AG106" s="794"/>
      <c r="AH106" s="42">
        <v>10</v>
      </c>
      <c r="AI106" s="43">
        <v>15</v>
      </c>
      <c r="AJ106" s="135">
        <v>20</v>
      </c>
      <c r="AK106" s="42">
        <v>10</v>
      </c>
      <c r="AL106" s="43">
        <v>15</v>
      </c>
      <c r="AM106" s="135">
        <v>20</v>
      </c>
      <c r="AN106" s="42">
        <v>10</v>
      </c>
      <c r="AO106" s="43">
        <v>15</v>
      </c>
      <c r="AP106" s="135">
        <v>20</v>
      </c>
      <c r="AQ106" s="42">
        <v>10</v>
      </c>
      <c r="AR106" s="43">
        <v>15</v>
      </c>
      <c r="AS106" s="135">
        <v>20</v>
      </c>
      <c r="AT106" s="42">
        <v>10</v>
      </c>
      <c r="AU106" s="43">
        <v>15</v>
      </c>
      <c r="AV106" s="135">
        <v>20</v>
      </c>
      <c r="AW106" s="42">
        <v>10</v>
      </c>
      <c r="AX106" s="43">
        <v>15</v>
      </c>
      <c r="AY106" s="135">
        <v>20</v>
      </c>
      <c r="AZ106" s="182"/>
      <c r="BA106" s="188"/>
    </row>
    <row r="107" spans="1:53" ht="22.5" customHeight="1" thickBot="1" x14ac:dyDescent="0.25">
      <c r="A107" s="902"/>
      <c r="B107"/>
      <c r="C107" s="845"/>
      <c r="D107" s="796"/>
      <c r="E107" s="106" t="s">
        <v>17</v>
      </c>
      <c r="F107" s="2" t="s">
        <v>614</v>
      </c>
      <c r="G107" s="11" t="s">
        <v>433</v>
      </c>
      <c r="H107" s="3" t="s">
        <v>434</v>
      </c>
      <c r="I107" s="4" t="s">
        <v>435</v>
      </c>
      <c r="J107" s="11" t="s">
        <v>433</v>
      </c>
      <c r="K107" s="3" t="s">
        <v>434</v>
      </c>
      <c r="L107" s="4" t="s">
        <v>435</v>
      </c>
      <c r="M107" s="11" t="s">
        <v>433</v>
      </c>
      <c r="N107" s="3" t="s">
        <v>434</v>
      </c>
      <c r="O107" s="4" t="s">
        <v>435</v>
      </c>
      <c r="P107" s="11" t="s">
        <v>433</v>
      </c>
      <c r="Q107" s="3" t="s">
        <v>434</v>
      </c>
      <c r="R107" s="4" t="s">
        <v>435</v>
      </c>
      <c r="S107" s="11" t="s">
        <v>433</v>
      </c>
      <c r="T107" s="3" t="s">
        <v>434</v>
      </c>
      <c r="U107" s="4" t="s">
        <v>435</v>
      </c>
      <c r="V107" s="11" t="s">
        <v>433</v>
      </c>
      <c r="W107" s="3" t="s">
        <v>434</v>
      </c>
      <c r="X107" s="4" t="s">
        <v>435</v>
      </c>
      <c r="Y107" s="186"/>
      <c r="Z107" s="187"/>
      <c r="AB107" s="902"/>
      <c r="AC107"/>
      <c r="AD107" s="845"/>
      <c r="AE107" s="796"/>
      <c r="AF107" s="106" t="s">
        <v>17</v>
      </c>
      <c r="AG107" s="2" t="s">
        <v>614</v>
      </c>
      <c r="AH107" s="11" t="s">
        <v>433</v>
      </c>
      <c r="AI107" s="3" t="s">
        <v>434</v>
      </c>
      <c r="AJ107" s="4" t="s">
        <v>435</v>
      </c>
      <c r="AK107" s="11" t="s">
        <v>433</v>
      </c>
      <c r="AL107" s="3" t="s">
        <v>434</v>
      </c>
      <c r="AM107" s="4" t="s">
        <v>435</v>
      </c>
      <c r="AN107" s="11" t="s">
        <v>433</v>
      </c>
      <c r="AO107" s="3" t="s">
        <v>434</v>
      </c>
      <c r="AP107" s="4" t="s">
        <v>435</v>
      </c>
      <c r="AQ107" s="11" t="s">
        <v>433</v>
      </c>
      <c r="AR107" s="3" t="s">
        <v>434</v>
      </c>
      <c r="AS107" s="4" t="s">
        <v>435</v>
      </c>
      <c r="AT107" s="11" t="s">
        <v>433</v>
      </c>
      <c r="AU107" s="3" t="s">
        <v>434</v>
      </c>
      <c r="AV107" s="4" t="s">
        <v>435</v>
      </c>
      <c r="AW107" s="11" t="s">
        <v>433</v>
      </c>
      <c r="AX107" s="3" t="s">
        <v>434</v>
      </c>
      <c r="AY107" s="4" t="s">
        <v>435</v>
      </c>
      <c r="AZ107" s="186"/>
      <c r="BA107" s="187"/>
    </row>
    <row r="108" spans="1:53" ht="18.75" thickBot="1" x14ac:dyDescent="0.3">
      <c r="A108" s="853" t="s">
        <v>495</v>
      </c>
      <c r="B108"/>
      <c r="C108" s="905" t="s">
        <v>51</v>
      </c>
      <c r="D108" s="906"/>
      <c r="E108" s="907"/>
      <c r="F108" s="907"/>
      <c r="G108" s="907" t="s">
        <v>616</v>
      </c>
      <c r="H108" s="907"/>
      <c r="I108" s="907"/>
      <c r="J108" s="907"/>
      <c r="K108" s="907"/>
      <c r="L108" s="907"/>
      <c r="M108" s="907"/>
      <c r="N108" s="907"/>
      <c r="O108" s="907"/>
      <c r="P108" s="907"/>
      <c r="Q108" s="907"/>
      <c r="R108" s="908" t="s">
        <v>52</v>
      </c>
      <c r="S108" s="908"/>
      <c r="T108" s="908"/>
      <c r="U108" s="908"/>
      <c r="V108" s="908"/>
      <c r="W108" s="908"/>
      <c r="X108" s="908"/>
      <c r="Y108" s="802" t="s">
        <v>53</v>
      </c>
      <c r="Z108" s="803"/>
      <c r="AB108" s="853" t="s">
        <v>495</v>
      </c>
      <c r="AC108"/>
      <c r="AD108" s="905" t="s">
        <v>51</v>
      </c>
      <c r="AE108" s="906"/>
      <c r="AF108" s="907"/>
      <c r="AG108" s="907"/>
      <c r="AH108" s="907" t="s">
        <v>616</v>
      </c>
      <c r="AI108" s="907"/>
      <c r="AJ108" s="907"/>
      <c r="AK108" s="907"/>
      <c r="AL108" s="907"/>
      <c r="AM108" s="907"/>
      <c r="AN108" s="907"/>
      <c r="AO108" s="907"/>
      <c r="AP108" s="907"/>
      <c r="AQ108" s="907"/>
      <c r="AR108" s="907"/>
      <c r="AS108" s="908" t="s">
        <v>52</v>
      </c>
      <c r="AT108" s="908"/>
      <c r="AU108" s="908"/>
      <c r="AV108" s="908"/>
      <c r="AW108" s="908"/>
      <c r="AX108" s="908"/>
      <c r="AY108" s="908"/>
      <c r="AZ108" s="802" t="s">
        <v>53</v>
      </c>
      <c r="BA108" s="803"/>
    </row>
    <row r="109" spans="1:53" ht="13.5" thickBot="1" x14ac:dyDescent="0.25">
      <c r="A109" s="853"/>
      <c r="B109"/>
      <c r="C109" s="914" t="s">
        <v>585</v>
      </c>
      <c r="D109" s="915"/>
      <c r="E109" s="915"/>
      <c r="F109" s="915"/>
      <c r="G109" s="915"/>
      <c r="H109" s="915"/>
      <c r="I109" s="916"/>
      <c r="J109" s="917" t="s">
        <v>68</v>
      </c>
      <c r="K109" s="918"/>
      <c r="L109" s="918"/>
      <c r="M109" s="918"/>
      <c r="N109" s="918"/>
      <c r="O109" s="918"/>
      <c r="P109" s="918"/>
      <c r="Q109" s="919"/>
      <c r="R109" s="920" t="s">
        <v>69</v>
      </c>
      <c r="S109" s="921"/>
      <c r="T109" s="921"/>
      <c r="U109" s="921"/>
      <c r="V109" s="921"/>
      <c r="W109" s="921"/>
      <c r="X109" s="922"/>
      <c r="Y109" s="75" t="s">
        <v>70</v>
      </c>
      <c r="Z109" s="76"/>
      <c r="AB109" s="853"/>
      <c r="AC109"/>
      <c r="AD109" s="914" t="s">
        <v>585</v>
      </c>
      <c r="AE109" s="915"/>
      <c r="AF109" s="915"/>
      <c r="AG109" s="915"/>
      <c r="AH109" s="915"/>
      <c r="AI109" s="915"/>
      <c r="AJ109" s="916"/>
      <c r="AK109" s="917" t="s">
        <v>68</v>
      </c>
      <c r="AL109" s="918"/>
      <c r="AM109" s="918"/>
      <c r="AN109" s="918"/>
      <c r="AO109" s="918"/>
      <c r="AP109" s="918"/>
      <c r="AQ109" s="918"/>
      <c r="AR109" s="919"/>
      <c r="AS109" s="920" t="s">
        <v>69</v>
      </c>
      <c r="AT109" s="921"/>
      <c r="AU109" s="921"/>
      <c r="AV109" s="921"/>
      <c r="AW109" s="921"/>
      <c r="AX109" s="921"/>
      <c r="AY109" s="922"/>
      <c r="AZ109" s="75" t="s">
        <v>70</v>
      </c>
      <c r="BA109" s="76"/>
    </row>
    <row r="110" spans="1:53" ht="15" customHeight="1" thickBot="1" x14ac:dyDescent="0.3">
      <c r="A110" s="853"/>
      <c r="B110" s="44"/>
      <c r="C110" s="909" t="s">
        <v>71</v>
      </c>
      <c r="D110" s="910"/>
      <c r="E110" s="910"/>
      <c r="F110" s="910"/>
      <c r="G110" s="910"/>
      <c r="H110" s="910"/>
      <c r="I110" s="77"/>
      <c r="J110" s="911"/>
      <c r="K110" s="912"/>
      <c r="L110" s="912"/>
      <c r="M110" s="912"/>
      <c r="N110" s="912"/>
      <c r="O110" s="912"/>
      <c r="P110" s="912"/>
      <c r="Q110" s="913"/>
      <c r="R110" s="898" t="s">
        <v>72</v>
      </c>
      <c r="S110" s="899"/>
      <c r="T110" s="810"/>
      <c r="U110" s="810"/>
      <c r="V110" s="810"/>
      <c r="W110" s="810"/>
      <c r="X110" s="811"/>
      <c r="Y110" s="75" t="s">
        <v>73</v>
      </c>
      <c r="Z110" s="78" t="s">
        <v>54</v>
      </c>
      <c r="AB110" s="853"/>
      <c r="AC110" s="44"/>
      <c r="AD110" s="909" t="s">
        <v>71</v>
      </c>
      <c r="AE110" s="910"/>
      <c r="AF110" s="910"/>
      <c r="AG110" s="910"/>
      <c r="AH110" s="910"/>
      <c r="AI110" s="910"/>
      <c r="AJ110" s="77"/>
      <c r="AK110" s="911"/>
      <c r="AL110" s="912"/>
      <c r="AM110" s="912"/>
      <c r="AN110" s="912"/>
      <c r="AO110" s="912"/>
      <c r="AP110" s="912"/>
      <c r="AQ110" s="912"/>
      <c r="AR110" s="913"/>
      <c r="AS110" s="898" t="s">
        <v>72</v>
      </c>
      <c r="AT110" s="899"/>
      <c r="AU110" s="810"/>
      <c r="AV110" s="810"/>
      <c r="AW110" s="810"/>
      <c r="AX110" s="810"/>
      <c r="AY110" s="811"/>
      <c r="AZ110" s="75" t="s">
        <v>73</v>
      </c>
      <c r="BA110" s="78" t="s">
        <v>54</v>
      </c>
    </row>
    <row r="111" spans="1:53" ht="13.5" thickBot="1" x14ac:dyDescent="0.25">
      <c r="A111" s="853"/>
      <c r="B111"/>
      <c r="C111" s="812" t="s">
        <v>74</v>
      </c>
      <c r="D111" s="813"/>
      <c r="E111" s="813"/>
      <c r="F111" s="813"/>
      <c r="G111" s="813"/>
      <c r="H111" s="813"/>
      <c r="I111" s="77"/>
      <c r="J111" s="807"/>
      <c r="K111" s="808"/>
      <c r="L111" s="808"/>
      <c r="M111" s="808"/>
      <c r="N111" s="808"/>
      <c r="O111" s="808"/>
      <c r="P111" s="808"/>
      <c r="Q111" s="809"/>
      <c r="R111" s="898" t="s">
        <v>75</v>
      </c>
      <c r="S111" s="899"/>
      <c r="T111" s="810"/>
      <c r="U111" s="810"/>
      <c r="V111" s="810"/>
      <c r="W111" s="810"/>
      <c r="X111" s="811"/>
      <c r="Y111" s="75" t="s">
        <v>76</v>
      </c>
      <c r="Z111" s="79"/>
      <c r="AB111" s="853"/>
      <c r="AC111"/>
      <c r="AD111" s="812" t="s">
        <v>74</v>
      </c>
      <c r="AE111" s="813"/>
      <c r="AF111" s="813"/>
      <c r="AG111" s="813"/>
      <c r="AH111" s="813"/>
      <c r="AI111" s="813"/>
      <c r="AJ111" s="77"/>
      <c r="AK111" s="807"/>
      <c r="AL111" s="808"/>
      <c r="AM111" s="808"/>
      <c r="AN111" s="808"/>
      <c r="AO111" s="808"/>
      <c r="AP111" s="808"/>
      <c r="AQ111" s="808"/>
      <c r="AR111" s="809"/>
      <c r="AS111" s="898" t="s">
        <v>75</v>
      </c>
      <c r="AT111" s="899"/>
      <c r="AU111" s="810"/>
      <c r="AV111" s="810"/>
      <c r="AW111" s="810"/>
      <c r="AX111" s="810"/>
      <c r="AY111" s="811"/>
      <c r="AZ111" s="75" t="s">
        <v>76</v>
      </c>
      <c r="BA111" s="79"/>
    </row>
    <row r="112" spans="1:53" ht="13.5" thickBot="1" x14ac:dyDescent="0.25">
      <c r="A112" s="853"/>
      <c r="B112"/>
      <c r="C112" s="812" t="s">
        <v>518</v>
      </c>
      <c r="D112" s="813"/>
      <c r="E112" s="813"/>
      <c r="F112" s="813"/>
      <c r="G112" s="813"/>
      <c r="H112" s="813"/>
      <c r="I112" s="77"/>
      <c r="J112" s="814"/>
      <c r="K112" s="815"/>
      <c r="L112" s="815"/>
      <c r="M112" s="815"/>
      <c r="N112" s="815"/>
      <c r="O112" s="815"/>
      <c r="P112" s="815"/>
      <c r="Q112" s="816"/>
      <c r="R112" s="898" t="s">
        <v>77</v>
      </c>
      <c r="S112" s="899"/>
      <c r="T112" s="810"/>
      <c r="U112" s="810"/>
      <c r="V112" s="810"/>
      <c r="W112" s="810"/>
      <c r="X112" s="811"/>
      <c r="Y112" s="75" t="s">
        <v>78</v>
      </c>
      <c r="Z112" s="79"/>
      <c r="AB112" s="853"/>
      <c r="AC112"/>
      <c r="AD112" s="812" t="s">
        <v>518</v>
      </c>
      <c r="AE112" s="813"/>
      <c r="AF112" s="813"/>
      <c r="AG112" s="813"/>
      <c r="AH112" s="813"/>
      <c r="AI112" s="813"/>
      <c r="AJ112" s="77"/>
      <c r="AK112" s="814"/>
      <c r="AL112" s="815"/>
      <c r="AM112" s="815"/>
      <c r="AN112" s="815"/>
      <c r="AO112" s="815"/>
      <c r="AP112" s="815"/>
      <c r="AQ112" s="815"/>
      <c r="AR112" s="816"/>
      <c r="AS112" s="898" t="s">
        <v>77</v>
      </c>
      <c r="AT112" s="899"/>
      <c r="AU112" s="810"/>
      <c r="AV112" s="810"/>
      <c r="AW112" s="810"/>
      <c r="AX112" s="810"/>
      <c r="AY112" s="811"/>
      <c r="AZ112" s="75" t="s">
        <v>78</v>
      </c>
      <c r="BA112" s="79"/>
    </row>
    <row r="113" spans="1:53" ht="13.5" thickBot="1" x14ac:dyDescent="0.25">
      <c r="A113" s="853"/>
      <c r="B113"/>
      <c r="C113" s="812" t="s">
        <v>586</v>
      </c>
      <c r="D113" s="813"/>
      <c r="E113" s="813"/>
      <c r="F113" s="813"/>
      <c r="G113" s="813"/>
      <c r="H113" s="813"/>
      <c r="I113" s="77"/>
      <c r="J113" s="80"/>
      <c r="K113" s="80"/>
      <c r="L113" s="80"/>
      <c r="M113" s="80"/>
      <c r="N113" s="80"/>
      <c r="O113" s="80"/>
      <c r="P113" s="80"/>
      <c r="Q113" s="80"/>
      <c r="R113" s="872" t="s">
        <v>79</v>
      </c>
      <c r="S113" s="873"/>
      <c r="T113" s="874"/>
      <c r="U113" s="874"/>
      <c r="V113" s="874"/>
      <c r="W113" s="874"/>
      <c r="X113" s="875"/>
      <c r="Y113" s="81"/>
      <c r="Z113" s="82"/>
      <c r="AB113" s="853"/>
      <c r="AC113"/>
      <c r="AD113" s="812" t="s">
        <v>586</v>
      </c>
      <c r="AE113" s="813"/>
      <c r="AF113" s="813"/>
      <c r="AG113" s="813"/>
      <c r="AH113" s="813"/>
      <c r="AI113" s="813"/>
      <c r="AJ113" s="77"/>
      <c r="AK113" s="80"/>
      <c r="AL113" s="80"/>
      <c r="AM113" s="80"/>
      <c r="AN113" s="80"/>
      <c r="AO113" s="80"/>
      <c r="AP113" s="80"/>
      <c r="AQ113" s="80"/>
      <c r="AR113" s="80"/>
      <c r="AS113" s="872" t="s">
        <v>79</v>
      </c>
      <c r="AT113" s="873"/>
      <c r="AU113" s="874"/>
      <c r="AV113" s="874"/>
      <c r="AW113" s="874"/>
      <c r="AX113" s="874"/>
      <c r="AY113" s="875"/>
      <c r="AZ113" s="81"/>
      <c r="BA113" s="82"/>
    </row>
    <row r="114" spans="1:53" ht="15" customHeight="1" x14ac:dyDescent="0.2">
      <c r="A114" s="904">
        <f>A76+1</f>
        <v>98</v>
      </c>
      <c r="B114"/>
      <c r="C114" s="841" t="s">
        <v>587</v>
      </c>
      <c r="D114" s="813"/>
      <c r="E114" s="813"/>
      <c r="F114" s="813"/>
      <c r="G114" s="813"/>
      <c r="H114" s="813"/>
      <c r="I114" s="77"/>
      <c r="U114" s="45"/>
      <c r="W114" s="781" t="s">
        <v>676</v>
      </c>
      <c r="X114" s="781"/>
      <c r="Y114" s="781"/>
      <c r="Z114" s="781"/>
      <c r="AB114" s="904">
        <f>AB76+1</f>
        <v>101</v>
      </c>
      <c r="AC114"/>
      <c r="AD114" s="841" t="s">
        <v>587</v>
      </c>
      <c r="AE114" s="813"/>
      <c r="AF114" s="813"/>
      <c r="AG114" s="813"/>
      <c r="AH114" s="813"/>
      <c r="AI114" s="813"/>
      <c r="AJ114" s="77"/>
      <c r="AV114" s="45"/>
      <c r="AX114" s="781" t="s">
        <v>677</v>
      </c>
      <c r="AY114" s="781"/>
      <c r="AZ114" s="781"/>
      <c r="BA114" s="781"/>
    </row>
    <row r="115" spans="1:53" ht="13.5" customHeight="1" thickBot="1" x14ac:dyDescent="0.25">
      <c r="A115" s="904"/>
      <c r="B115"/>
      <c r="C115" s="804" t="s">
        <v>80</v>
      </c>
      <c r="D115" s="805"/>
      <c r="E115" s="805"/>
      <c r="F115" s="805"/>
      <c r="G115" s="805"/>
      <c r="H115" s="805"/>
      <c r="I115" s="806"/>
      <c r="W115" s="781"/>
      <c r="X115" s="781"/>
      <c r="Y115" s="781"/>
      <c r="Z115" s="781"/>
      <c r="AB115" s="904"/>
      <c r="AC115"/>
      <c r="AD115" s="804" t="s">
        <v>80</v>
      </c>
      <c r="AE115" s="805"/>
      <c r="AF115" s="805"/>
      <c r="AG115" s="805"/>
      <c r="AH115" s="805"/>
      <c r="AI115" s="805"/>
      <c r="AJ115" s="806"/>
      <c r="AX115" s="781"/>
      <c r="AY115" s="781"/>
      <c r="AZ115" s="781"/>
      <c r="BA115" s="781"/>
    </row>
    <row r="117" spans="1:53" ht="13.5" thickBot="1" x14ac:dyDescent="0.25"/>
    <row r="118" spans="1:53" ht="18" customHeight="1" x14ac:dyDescent="0.25">
      <c r="A118" s="930" t="s">
        <v>496</v>
      </c>
      <c r="B118"/>
      <c r="C118" s="932" t="s">
        <v>584</v>
      </c>
      <c r="D118" s="933"/>
      <c r="E118" s="933"/>
      <c r="F118" s="933"/>
      <c r="G118" s="933"/>
      <c r="H118" s="933"/>
      <c r="I118" s="933"/>
      <c r="J118" s="933"/>
      <c r="K118" s="933"/>
      <c r="L118" s="934"/>
      <c r="M118" s="935" t="s">
        <v>142</v>
      </c>
      <c r="N118" s="935"/>
      <c r="O118" s="935"/>
      <c r="P118" s="935"/>
      <c r="Q118" s="935"/>
      <c r="R118" s="935"/>
      <c r="S118" s="935"/>
      <c r="T118" s="935"/>
      <c r="U118" s="935"/>
      <c r="V118" s="935"/>
      <c r="W118" s="935"/>
      <c r="X118" s="935"/>
      <c r="Y118" s="935"/>
      <c r="Z118" s="1" t="s">
        <v>749</v>
      </c>
      <c r="AB118" s="930" t="s">
        <v>496</v>
      </c>
      <c r="AC118"/>
      <c r="AD118" s="932" t="s">
        <v>584</v>
      </c>
      <c r="AE118" s="933"/>
      <c r="AF118" s="933"/>
      <c r="AG118" s="933"/>
      <c r="AH118" s="933"/>
      <c r="AI118" s="933"/>
      <c r="AJ118" s="933"/>
      <c r="AK118" s="933"/>
      <c r="AL118" s="933"/>
      <c r="AM118" s="934"/>
      <c r="AN118" s="935" t="s">
        <v>145</v>
      </c>
      <c r="AO118" s="935"/>
      <c r="AP118" s="935"/>
      <c r="AQ118" s="935"/>
      <c r="AR118" s="935"/>
      <c r="AS118" s="935"/>
      <c r="AT118" s="935"/>
      <c r="AU118" s="935"/>
      <c r="AV118" s="935"/>
      <c r="AW118" s="935"/>
      <c r="AX118" s="935"/>
      <c r="AY118" s="935"/>
      <c r="AZ118" s="935"/>
      <c r="BA118" s="1" t="s">
        <v>749</v>
      </c>
    </row>
    <row r="119" spans="1:53" x14ac:dyDescent="0.2">
      <c r="A119" s="931"/>
      <c r="B119"/>
      <c r="C119" s="856" t="s">
        <v>1</v>
      </c>
      <c r="D119" s="857"/>
      <c r="E119" s="857"/>
      <c r="F119" s="857"/>
      <c r="G119" s="857"/>
      <c r="H119" s="857"/>
      <c r="I119" s="857"/>
      <c r="J119" s="857"/>
      <c r="K119" s="857"/>
      <c r="L119" s="858"/>
      <c r="M119" s="893" t="s">
        <v>2</v>
      </c>
      <c r="N119" s="893"/>
      <c r="O119" s="893"/>
      <c r="P119" s="893"/>
      <c r="Q119" s="893"/>
      <c r="R119" s="893"/>
      <c r="S119" s="893"/>
      <c r="T119" s="893"/>
      <c r="U119" s="893"/>
      <c r="V119" s="893"/>
      <c r="W119" s="893"/>
      <c r="X119" s="893"/>
      <c r="Y119" s="893" t="s">
        <v>55</v>
      </c>
      <c r="Z119" s="894"/>
      <c r="AB119" s="931"/>
      <c r="AC119"/>
      <c r="AD119" s="856" t="s">
        <v>1</v>
      </c>
      <c r="AE119" s="857"/>
      <c r="AF119" s="857"/>
      <c r="AG119" s="857"/>
      <c r="AH119" s="857"/>
      <c r="AI119" s="857"/>
      <c r="AJ119" s="857"/>
      <c r="AK119" s="857"/>
      <c r="AL119" s="857"/>
      <c r="AM119" s="858"/>
      <c r="AN119" s="893" t="s">
        <v>2</v>
      </c>
      <c r="AO119" s="893"/>
      <c r="AP119" s="893"/>
      <c r="AQ119" s="893"/>
      <c r="AR119" s="893"/>
      <c r="AS119" s="893"/>
      <c r="AT119" s="893"/>
      <c r="AU119" s="893"/>
      <c r="AV119" s="893"/>
      <c r="AW119" s="893"/>
      <c r="AX119" s="893"/>
      <c r="AY119" s="893"/>
      <c r="AZ119" s="893" t="s">
        <v>55</v>
      </c>
      <c r="BA119" s="894"/>
    </row>
    <row r="120" spans="1:53" x14ac:dyDescent="0.2">
      <c r="A120" s="931"/>
      <c r="B120"/>
      <c r="C120" s="856" t="s">
        <v>3</v>
      </c>
      <c r="D120" s="857"/>
      <c r="E120" s="857"/>
      <c r="F120" s="857"/>
      <c r="G120" s="857"/>
      <c r="H120" s="857"/>
      <c r="I120" s="857"/>
      <c r="J120" s="857"/>
      <c r="K120" s="857"/>
      <c r="L120" s="858"/>
      <c r="M120" s="893" t="s">
        <v>4</v>
      </c>
      <c r="N120" s="893"/>
      <c r="O120" s="893"/>
      <c r="P120" s="893"/>
      <c r="Q120" s="893"/>
      <c r="R120" s="893"/>
      <c r="S120" s="893"/>
      <c r="T120" s="893"/>
      <c r="U120" s="893"/>
      <c r="V120" s="893"/>
      <c r="W120" s="893"/>
      <c r="X120" s="893"/>
      <c r="Y120" s="893" t="s">
        <v>5</v>
      </c>
      <c r="Z120" s="894"/>
      <c r="AB120" s="931"/>
      <c r="AC120"/>
      <c r="AD120" s="856" t="s">
        <v>3</v>
      </c>
      <c r="AE120" s="857"/>
      <c r="AF120" s="857"/>
      <c r="AG120" s="857"/>
      <c r="AH120" s="857"/>
      <c r="AI120" s="857"/>
      <c r="AJ120" s="857"/>
      <c r="AK120" s="857"/>
      <c r="AL120" s="857"/>
      <c r="AM120" s="858"/>
      <c r="AN120" s="893" t="s">
        <v>4</v>
      </c>
      <c r="AO120" s="893"/>
      <c r="AP120" s="893"/>
      <c r="AQ120" s="893"/>
      <c r="AR120" s="893"/>
      <c r="AS120" s="893"/>
      <c r="AT120" s="893"/>
      <c r="AU120" s="893"/>
      <c r="AV120" s="893"/>
      <c r="AW120" s="893"/>
      <c r="AX120" s="893"/>
      <c r="AY120" s="893"/>
      <c r="AZ120" s="893" t="s">
        <v>5</v>
      </c>
      <c r="BA120" s="894"/>
    </row>
    <row r="121" spans="1:53" x14ac:dyDescent="0.2">
      <c r="A121" s="931"/>
      <c r="B121"/>
      <c r="C121" s="856" t="s">
        <v>56</v>
      </c>
      <c r="D121" s="867"/>
      <c r="E121" s="867"/>
      <c r="F121" s="868"/>
      <c r="G121" s="869" t="s">
        <v>57</v>
      </c>
      <c r="H121" s="870"/>
      <c r="I121" s="870"/>
      <c r="J121" s="870"/>
      <c r="K121" s="870"/>
      <c r="L121" s="870"/>
      <c r="M121" s="870"/>
      <c r="N121" s="870"/>
      <c r="O121" s="870"/>
      <c r="P121" s="870"/>
      <c r="Q121" s="870"/>
      <c r="R121" s="870"/>
      <c r="S121" s="870"/>
      <c r="T121" s="870"/>
      <c r="U121" s="870"/>
      <c r="V121" s="870"/>
      <c r="W121" s="870"/>
      <c r="X121" s="871"/>
      <c r="Y121" s="47"/>
      <c r="Z121" s="48"/>
      <c r="AB121" s="931"/>
      <c r="AC121"/>
      <c r="AD121" s="856" t="s">
        <v>56</v>
      </c>
      <c r="AE121" s="867"/>
      <c r="AF121" s="867"/>
      <c r="AG121" s="868"/>
      <c r="AH121" s="869" t="s">
        <v>57</v>
      </c>
      <c r="AI121" s="870"/>
      <c r="AJ121" s="870"/>
      <c r="AK121" s="870"/>
      <c r="AL121" s="870"/>
      <c r="AM121" s="870"/>
      <c r="AN121" s="870"/>
      <c r="AO121" s="870"/>
      <c r="AP121" s="870"/>
      <c r="AQ121" s="870"/>
      <c r="AR121" s="870"/>
      <c r="AS121" s="870"/>
      <c r="AT121" s="870"/>
      <c r="AU121" s="870"/>
      <c r="AV121" s="870"/>
      <c r="AW121" s="870"/>
      <c r="AX121" s="870"/>
      <c r="AY121" s="871"/>
      <c r="AZ121" s="47"/>
      <c r="BA121" s="48"/>
    </row>
    <row r="122" spans="1:53" ht="16.5" x14ac:dyDescent="0.25">
      <c r="A122" s="931"/>
      <c r="B122"/>
      <c r="C122" s="838" t="s">
        <v>508</v>
      </c>
      <c r="D122" s="839"/>
      <c r="E122" s="839"/>
      <c r="F122" s="840"/>
      <c r="G122" s="817" t="s">
        <v>617</v>
      </c>
      <c r="H122" s="818"/>
      <c r="I122" s="818"/>
      <c r="J122" s="818"/>
      <c r="K122" s="819"/>
      <c r="L122" s="1068" t="s">
        <v>712</v>
      </c>
      <c r="M122" s="851"/>
      <c r="N122" s="851"/>
      <c r="O122" s="851"/>
      <c r="P122" s="851"/>
      <c r="Q122" s="851"/>
      <c r="R122" s="851"/>
      <c r="S122" s="851"/>
      <c r="T122" s="851"/>
      <c r="U122" s="851"/>
      <c r="V122" s="851"/>
      <c r="W122" s="851"/>
      <c r="X122" s="851"/>
      <c r="Y122" s="851"/>
      <c r="Z122" s="852"/>
      <c r="AB122" s="931"/>
      <c r="AC122"/>
      <c r="AD122" s="838" t="s">
        <v>508</v>
      </c>
      <c r="AE122" s="839"/>
      <c r="AF122" s="839"/>
      <c r="AG122" s="840"/>
      <c r="AH122" s="817" t="s">
        <v>617</v>
      </c>
      <c r="AI122" s="818"/>
      <c r="AJ122" s="818"/>
      <c r="AK122" s="818"/>
      <c r="AL122" s="819"/>
      <c r="AM122" s="1068" t="s">
        <v>712</v>
      </c>
      <c r="AN122" s="851"/>
      <c r="AO122" s="851"/>
      <c r="AP122" s="851"/>
      <c r="AQ122" s="851"/>
      <c r="AR122" s="851"/>
      <c r="AS122" s="851"/>
      <c r="AT122" s="851"/>
      <c r="AU122" s="851"/>
      <c r="AV122" s="851"/>
      <c r="AW122" s="851"/>
      <c r="AX122" s="851"/>
      <c r="AY122" s="851"/>
      <c r="AZ122" s="851"/>
      <c r="BA122" s="852"/>
    </row>
    <row r="123" spans="1:53" ht="15.6" customHeight="1" x14ac:dyDescent="0.2">
      <c r="A123" s="931"/>
      <c r="B123"/>
      <c r="C123" s="856"/>
      <c r="D123" s="857"/>
      <c r="E123" s="857"/>
      <c r="F123" s="858"/>
      <c r="G123" s="817" t="s">
        <v>618</v>
      </c>
      <c r="H123" s="818"/>
      <c r="I123" s="818"/>
      <c r="J123" s="818"/>
      <c r="K123" s="819"/>
      <c r="L123" s="883" t="s">
        <v>6</v>
      </c>
      <c r="M123" s="883"/>
      <c r="N123" s="884"/>
      <c r="O123" s="884"/>
      <c r="P123" s="884"/>
      <c r="Q123" s="884"/>
      <c r="R123" s="883" t="s">
        <v>7</v>
      </c>
      <c r="S123" s="883"/>
      <c r="T123" s="883"/>
      <c r="U123" s="883"/>
      <c r="V123" s="883"/>
      <c r="W123" s="858" t="s">
        <v>689</v>
      </c>
      <c r="X123" s="893"/>
      <c r="Y123" s="893"/>
      <c r="Z123" s="894"/>
      <c r="AB123" s="931"/>
      <c r="AC123"/>
      <c r="AD123" s="856"/>
      <c r="AE123" s="857"/>
      <c r="AF123" s="857"/>
      <c r="AG123" s="858"/>
      <c r="AH123" s="817" t="s">
        <v>618</v>
      </c>
      <c r="AI123" s="818"/>
      <c r="AJ123" s="818"/>
      <c r="AK123" s="818"/>
      <c r="AL123" s="819"/>
      <c r="AM123" s="883" t="s">
        <v>6</v>
      </c>
      <c r="AN123" s="883"/>
      <c r="AO123" s="884"/>
      <c r="AP123" s="884"/>
      <c r="AQ123" s="884"/>
      <c r="AR123" s="884"/>
      <c r="AS123" s="883" t="s">
        <v>7</v>
      </c>
      <c r="AT123" s="883"/>
      <c r="AU123" s="883"/>
      <c r="AV123" s="883"/>
      <c r="AW123" s="883"/>
      <c r="AX123" s="858" t="s">
        <v>689</v>
      </c>
      <c r="AY123" s="893"/>
      <c r="AZ123" s="893"/>
      <c r="BA123" s="894"/>
    </row>
    <row r="124" spans="1:53" ht="16.5" thickBot="1" x14ac:dyDescent="0.3">
      <c r="A124" s="931"/>
      <c r="B124"/>
      <c r="C124" s="856"/>
      <c r="D124" s="857"/>
      <c r="E124" s="857"/>
      <c r="F124" s="858"/>
      <c r="G124" s="50"/>
      <c r="H124" s="51"/>
      <c r="I124" s="51"/>
      <c r="J124" s="51"/>
      <c r="K124" s="52"/>
      <c r="L124" s="846" t="s">
        <v>8</v>
      </c>
      <c r="M124" s="847"/>
      <c r="N124" s="848"/>
      <c r="O124" s="848"/>
      <c r="P124" s="848"/>
      <c r="Q124" s="849"/>
      <c r="R124" s="928"/>
      <c r="S124" s="928"/>
      <c r="T124" s="928"/>
      <c r="U124" s="928"/>
      <c r="V124" s="928"/>
      <c r="W124" s="895"/>
      <c r="X124" s="896"/>
      <c r="Y124" s="896"/>
      <c r="Z124" s="897"/>
      <c r="AB124" s="931"/>
      <c r="AC124"/>
      <c r="AD124" s="856"/>
      <c r="AE124" s="857"/>
      <c r="AF124" s="857"/>
      <c r="AG124" s="858"/>
      <c r="AH124" s="50"/>
      <c r="AI124" s="51"/>
      <c r="AJ124" s="51"/>
      <c r="AK124" s="51"/>
      <c r="AL124" s="52"/>
      <c r="AM124" s="846" t="s">
        <v>8</v>
      </c>
      <c r="AN124" s="847"/>
      <c r="AO124" s="848"/>
      <c r="AP124" s="848"/>
      <c r="AQ124" s="848"/>
      <c r="AR124" s="849"/>
      <c r="AS124" s="928"/>
      <c r="AT124" s="928"/>
      <c r="AU124" s="928"/>
      <c r="AV124" s="928"/>
      <c r="AW124" s="928"/>
      <c r="AX124" s="895"/>
      <c r="AY124" s="896"/>
      <c r="AZ124" s="896"/>
      <c r="BA124" s="897"/>
    </row>
    <row r="125" spans="1:53" ht="13.5" customHeight="1" thickBot="1" x14ac:dyDescent="0.25">
      <c r="A125" s="901" t="s">
        <v>750</v>
      </c>
      <c r="B125"/>
      <c r="C125" s="861"/>
      <c r="D125" s="862"/>
      <c r="E125" s="863"/>
      <c r="F125" s="820" t="s">
        <v>9</v>
      </c>
      <c r="G125" s="829" t="s">
        <v>88</v>
      </c>
      <c r="H125" s="835"/>
      <c r="I125" s="836"/>
      <c r="J125" s="829" t="s">
        <v>139</v>
      </c>
      <c r="K125" s="835"/>
      <c r="L125" s="836"/>
      <c r="M125" s="829" t="s">
        <v>140</v>
      </c>
      <c r="N125" s="830"/>
      <c r="O125" s="831"/>
      <c r="P125" s="829" t="s">
        <v>141</v>
      </c>
      <c r="Q125" s="830"/>
      <c r="R125" s="831"/>
      <c r="S125" s="829"/>
      <c r="T125" s="830"/>
      <c r="U125" s="831"/>
      <c r="V125" s="842"/>
      <c r="W125" s="830"/>
      <c r="X125" s="831"/>
      <c r="Y125" s="53" t="s">
        <v>10</v>
      </c>
      <c r="Z125" s="54" t="s">
        <v>60</v>
      </c>
      <c r="AB125" s="901" t="s">
        <v>750</v>
      </c>
      <c r="AC125"/>
      <c r="AD125" s="861"/>
      <c r="AE125" s="862"/>
      <c r="AF125" s="863"/>
      <c r="AG125" s="820" t="s">
        <v>9</v>
      </c>
      <c r="AH125" s="829" t="s">
        <v>88</v>
      </c>
      <c r="AI125" s="835"/>
      <c r="AJ125" s="836"/>
      <c r="AK125" s="829" t="s">
        <v>139</v>
      </c>
      <c r="AL125" s="835"/>
      <c r="AM125" s="836"/>
      <c r="AN125" s="829" t="s">
        <v>140</v>
      </c>
      <c r="AO125" s="830"/>
      <c r="AP125" s="831"/>
      <c r="AQ125" s="829" t="s">
        <v>141</v>
      </c>
      <c r="AR125" s="830"/>
      <c r="AS125" s="831"/>
      <c r="AT125" s="829"/>
      <c r="AU125" s="830"/>
      <c r="AV125" s="831"/>
      <c r="AW125" s="842"/>
      <c r="AX125" s="830"/>
      <c r="AY125" s="831"/>
      <c r="AZ125" s="53" t="s">
        <v>10</v>
      </c>
      <c r="BA125" s="54" t="s">
        <v>60</v>
      </c>
    </row>
    <row r="126" spans="1:53" ht="27" customHeight="1" thickBot="1" x14ac:dyDescent="0.25">
      <c r="A126" s="902"/>
      <c r="B126"/>
      <c r="C126" s="864"/>
      <c r="D126" s="865"/>
      <c r="E126" s="866"/>
      <c r="F126" s="821"/>
      <c r="G126" s="155" t="s">
        <v>493</v>
      </c>
      <c r="H126" s="156" t="s">
        <v>494</v>
      </c>
      <c r="I126" s="157" t="s">
        <v>516</v>
      </c>
      <c r="J126" s="155" t="s">
        <v>493</v>
      </c>
      <c r="K126" s="156" t="s">
        <v>494</v>
      </c>
      <c r="L126" s="157" t="s">
        <v>516</v>
      </c>
      <c r="M126" s="155" t="s">
        <v>493</v>
      </c>
      <c r="N126" s="156" t="s">
        <v>494</v>
      </c>
      <c r="O126" s="157" t="s">
        <v>516</v>
      </c>
      <c r="P126" s="155" t="s">
        <v>493</v>
      </c>
      <c r="Q126" s="156" t="s">
        <v>494</v>
      </c>
      <c r="R126" s="157" t="s">
        <v>516</v>
      </c>
      <c r="S126" s="155" t="s">
        <v>493</v>
      </c>
      <c r="T126" s="156" t="s">
        <v>494</v>
      </c>
      <c r="U126" s="157" t="s">
        <v>516</v>
      </c>
      <c r="V126" s="155" t="s">
        <v>493</v>
      </c>
      <c r="W126" s="156" t="s">
        <v>494</v>
      </c>
      <c r="X126" s="157" t="s">
        <v>516</v>
      </c>
      <c r="Y126" s="881" t="s">
        <v>15</v>
      </c>
      <c r="Z126" s="882"/>
      <c r="AB126" s="902"/>
      <c r="AC126"/>
      <c r="AD126" s="864"/>
      <c r="AE126" s="865"/>
      <c r="AF126" s="866"/>
      <c r="AG126" s="821"/>
      <c r="AH126" s="155" t="s">
        <v>493</v>
      </c>
      <c r="AI126" s="156" t="s">
        <v>494</v>
      </c>
      <c r="AJ126" s="157" t="s">
        <v>516</v>
      </c>
      <c r="AK126" s="155" t="s">
        <v>493</v>
      </c>
      <c r="AL126" s="156" t="s">
        <v>494</v>
      </c>
      <c r="AM126" s="157" t="s">
        <v>516</v>
      </c>
      <c r="AN126" s="155" t="s">
        <v>493</v>
      </c>
      <c r="AO126" s="156" t="s">
        <v>494</v>
      </c>
      <c r="AP126" s="157" t="s">
        <v>516</v>
      </c>
      <c r="AQ126" s="155" t="s">
        <v>493</v>
      </c>
      <c r="AR126" s="156" t="s">
        <v>494</v>
      </c>
      <c r="AS126" s="157" t="s">
        <v>516</v>
      </c>
      <c r="AT126" s="155" t="s">
        <v>493</v>
      </c>
      <c r="AU126" s="156" t="s">
        <v>494</v>
      </c>
      <c r="AV126" s="157" t="s">
        <v>516</v>
      </c>
      <c r="AW126" s="155" t="s">
        <v>493</v>
      </c>
      <c r="AX126" s="156" t="s">
        <v>494</v>
      </c>
      <c r="AY126" s="157" t="s">
        <v>516</v>
      </c>
      <c r="AZ126" s="881" t="s">
        <v>15</v>
      </c>
      <c r="BA126" s="882"/>
    </row>
    <row r="127" spans="1:53" ht="22.5" customHeight="1" x14ac:dyDescent="0.2">
      <c r="A127" s="902"/>
      <c r="B127"/>
      <c r="C127" s="843">
        <v>1</v>
      </c>
      <c r="D127" s="795" t="s">
        <v>64</v>
      </c>
      <c r="E127" s="601" t="s">
        <v>16</v>
      </c>
      <c r="F127" s="55" t="s">
        <v>448</v>
      </c>
      <c r="G127" s="98" t="str">
        <f>TEXT((TIME(0,LEFT('Erwachsene-DOSB 2020'!AO7,FIND(":",'Erwachsene-DOSB 2020'!AO7)-1),RIGHT('Erwachsene-DOSB 2020'!AO7,2)))*$BB$51,"[mm]:ss")</f>
        <v>34:12</v>
      </c>
      <c r="H127" s="99" t="str">
        <f>TEXT((TIME(0,LEFT('Erwachsene-DOSB 2020'!AP7,FIND(":",'Erwachsene-DOSB 2020'!AP7)-1),RIGHT('Erwachsene-DOSB 2020'!AP7,2)))*$BB$51,"[mm]:ss")</f>
        <v>30:36</v>
      </c>
      <c r="I127" s="100" t="str">
        <f>TEXT((TIME(0,LEFT('Erwachsene-DOSB 2020'!AQ7,FIND(":",'Erwachsene-DOSB 2020'!AQ7)-1),RIGHT('Erwachsene-DOSB 2020'!AQ7,2)))*$BB$51,"[mm]:ss")</f>
        <v>27:00</v>
      </c>
      <c r="J127" s="108" t="str">
        <f>TEXT((TIME(0,LEFT('Erwachsene-DOSB 2020'!AR7,FIND(":",'Erwachsene-DOSB 2020'!AR7)-1),RIGHT('Erwachsene-DOSB 2020'!AR7,2)))*$BB$51,"[mm]:ss")</f>
        <v>35:36</v>
      </c>
      <c r="K127" s="99" t="str">
        <f>TEXT((TIME(0,LEFT('Erwachsene-DOSB 2020'!AS7,FIND(":",'Erwachsene-DOSB 2020'!AS7)-1),RIGHT('Erwachsene-DOSB 2020'!AS7,2)))*$BB$51,"[mm]:ss")</f>
        <v>32:00</v>
      </c>
      <c r="L127" s="100" t="str">
        <f>TEXT((TIME(0,LEFT('Erwachsene-DOSB 2020'!AT7,FIND(":",'Erwachsene-DOSB 2020'!AT7)-1),RIGHT('Erwachsene-DOSB 2020'!AT7,2)))*$BB$51,"[mm]:ss")</f>
        <v>28:24</v>
      </c>
      <c r="M127" s="108" t="str">
        <f>TEXT((TIME(0,LEFT('Erwachsene-DOSB 2020'!AU7,FIND(":",'Erwachsene-DOSB 2020'!AU7)-1),RIGHT('Erwachsene-DOSB 2020'!AU7,2)))*$BB$51,"[mm]:ss")</f>
        <v>37:12</v>
      </c>
      <c r="N127" s="99" t="str">
        <f>TEXT((TIME(0,LEFT('Erwachsene-DOSB 2020'!AV7,FIND(":",'Erwachsene-DOSB 2020'!AV7)-1),RIGHT('Erwachsene-DOSB 2020'!AV7,2)))*$BB$51,"[mm]:ss")</f>
        <v>33:36</v>
      </c>
      <c r="O127" s="100" t="str">
        <f>TEXT((TIME(0,LEFT('Erwachsene-DOSB 2020'!AW7,FIND(":",'Erwachsene-DOSB 2020'!AW7)-1),RIGHT('Erwachsene-DOSB 2020'!AW7,2)))*$BB$51,"[mm]:ss")</f>
        <v>30:00</v>
      </c>
      <c r="P127" s="108" t="str">
        <f>TEXT((TIME(0,LEFT('Erwachsene-DOSB 2020'!AX7,FIND(":",'Erwachsene-DOSB 2020'!AX7)-1),RIGHT('Erwachsene-DOSB 2020'!AX7,2)))*$BB$51,"[mm]:ss")</f>
        <v>39:00</v>
      </c>
      <c r="Q127" s="99" t="str">
        <f>TEXT((TIME(0,LEFT('Erwachsene-DOSB 2020'!AY7,FIND(":",'Erwachsene-DOSB 2020'!AY7)-1),RIGHT('Erwachsene-DOSB 2020'!AY7,2)))*$BB$51,"[mm]:ss")</f>
        <v>35:24</v>
      </c>
      <c r="R127" s="100" t="str">
        <f>TEXT((TIME(0,LEFT('Erwachsene-DOSB 2020'!AZ7,FIND(":",'Erwachsene-DOSB 2020'!AZ7)-1),RIGHT('Erwachsene-DOSB 2020'!AZ7,2)))*$BB$51,"[mm]:ss")</f>
        <v>31:48</v>
      </c>
      <c r="S127" s="6"/>
      <c r="T127" s="8"/>
      <c r="U127" s="9"/>
      <c r="V127" s="56"/>
      <c r="W127" s="7"/>
      <c r="X127" s="9"/>
      <c r="Y127" s="180"/>
      <c r="Z127" s="181"/>
      <c r="AB127" s="902"/>
      <c r="AC127"/>
      <c r="AD127" s="843">
        <v>1</v>
      </c>
      <c r="AE127" s="795" t="s">
        <v>64</v>
      </c>
      <c r="AF127" s="601" t="s">
        <v>16</v>
      </c>
      <c r="AG127" s="55" t="s">
        <v>448</v>
      </c>
      <c r="AH127" s="98" t="str">
        <f>TEXT((TIME(0,LEFT('Erwachsene-DOSB 2020'!AO39,FIND(":",'Erwachsene-DOSB 2020'!AO39)-1),RIGHT('Erwachsene-DOSB 2020'!AO39,2)))*$BB$51,"[mm]:ss")</f>
        <v>31:12</v>
      </c>
      <c r="AI127" s="99" t="str">
        <f>TEXT((TIME(0,LEFT('Erwachsene-DOSB 2020'!AP39,FIND(":",'Erwachsene-DOSB 2020'!AP39)-1),RIGHT('Erwachsene-DOSB 2020'!AP39,2)))*$BB$51,"[mm]:ss")</f>
        <v>27:36</v>
      </c>
      <c r="AJ127" s="100" t="str">
        <f>TEXT((TIME(0,LEFT('Erwachsene-DOSB 2020'!AQ39,FIND(":",'Erwachsene-DOSB 2020'!AQ39)-1),RIGHT('Erwachsene-DOSB 2020'!AQ39,2)))*$BB$51,"[mm]:ss")</f>
        <v>24:00</v>
      </c>
      <c r="AK127" s="108" t="str">
        <f>TEXT((TIME(0,LEFT('Erwachsene-DOSB 2020'!AR39,FIND(":",'Erwachsene-DOSB 2020'!AR39)-1),RIGHT('Erwachsene-DOSB 2020'!AR39,2)))*$BB$51,"[mm]:ss")</f>
        <v>31:48</v>
      </c>
      <c r="AL127" s="99" t="str">
        <f>TEXT((TIME(0,LEFT('Erwachsene-DOSB 2020'!AS39,FIND(":",'Erwachsene-DOSB 2020'!AS39)-1),RIGHT('Erwachsene-DOSB 2020'!AS39,2)))*$BB$51,"[mm]:ss")</f>
        <v>28:12</v>
      </c>
      <c r="AM127" s="100" t="str">
        <f>TEXT((TIME(0,LEFT('Erwachsene-DOSB 2020'!AT39,FIND(":",'Erwachsene-DOSB 2020'!AT39)-1),RIGHT('Erwachsene-DOSB 2020'!AT39,2)))*$BB$51,"[mm]:ss")</f>
        <v>24:36</v>
      </c>
      <c r="AN127" s="108" t="str">
        <f>TEXT((TIME(0,LEFT('Erwachsene-DOSB 2020'!AU39,FIND(":",'Erwachsene-DOSB 2020'!AU39)-1),RIGHT('Erwachsene-DOSB 2020'!AU39,2)))*$BB$51,"[mm]:ss")</f>
        <v>33:00</v>
      </c>
      <c r="AO127" s="99" t="str">
        <f>TEXT((TIME(0,LEFT('Erwachsene-DOSB 2020'!AV39,FIND(":",'Erwachsene-DOSB 2020'!AV39)-1),RIGHT('Erwachsene-DOSB 2020'!AV39,2)))*$BB$51,"[mm]:ss")</f>
        <v>29:24</v>
      </c>
      <c r="AP127" s="100" t="str">
        <f>TEXT((TIME(0,LEFT('Erwachsene-DOSB 2020'!AW39,FIND(":",'Erwachsene-DOSB 2020'!AW39)-1),RIGHT('Erwachsene-DOSB 2020'!AW39,2)))*$BB$51,"[mm]:ss")</f>
        <v>25:48</v>
      </c>
      <c r="AQ127" s="108" t="str">
        <f>TEXT((TIME(0,LEFT('Erwachsene-DOSB 2020'!AX39,FIND(":",'Erwachsene-DOSB 2020'!AX39)-1),RIGHT('Erwachsene-DOSB 2020'!AX39,2)))*$BB$51,"[mm]:ss")</f>
        <v>35:48</v>
      </c>
      <c r="AR127" s="99" t="str">
        <f>TEXT((TIME(0,LEFT('Erwachsene-DOSB 2020'!AY39,FIND(":",'Erwachsene-DOSB 2020'!AY39)-1),RIGHT('Erwachsene-DOSB 2020'!AY39,2)))*$BB$51,"[mm]:ss")</f>
        <v>32:12</v>
      </c>
      <c r="AS127" s="100" t="str">
        <f>TEXT((TIME(0,LEFT('Erwachsene-DOSB 2020'!AZ39,FIND(":",'Erwachsene-DOSB 2020'!AZ39)-1),RIGHT('Erwachsene-DOSB 2020'!AZ39,2)))*$BB$51,"[mm]:ss")</f>
        <v>28:36</v>
      </c>
      <c r="AT127" s="6"/>
      <c r="AU127" s="8"/>
      <c r="AV127" s="9"/>
      <c r="AW127" s="56"/>
      <c r="AX127" s="7"/>
      <c r="AY127" s="9"/>
      <c r="AZ127" s="180"/>
      <c r="BA127" s="181"/>
    </row>
    <row r="128" spans="1:53" ht="22.5" customHeight="1" x14ac:dyDescent="0.2">
      <c r="A128" s="902"/>
      <c r="B128"/>
      <c r="C128" s="844"/>
      <c r="D128" s="796"/>
      <c r="E128" s="798" t="s">
        <v>17</v>
      </c>
      <c r="F128" s="793" t="s">
        <v>155</v>
      </c>
      <c r="G128" s="832" t="s">
        <v>195</v>
      </c>
      <c r="H128" s="833"/>
      <c r="I128" s="833"/>
      <c r="J128" s="833"/>
      <c r="K128" s="833"/>
      <c r="L128" s="833"/>
      <c r="M128" s="833"/>
      <c r="N128" s="833"/>
      <c r="O128" s="833"/>
      <c r="P128" s="833"/>
      <c r="Q128" s="833"/>
      <c r="R128" s="834"/>
      <c r="S128" s="13"/>
      <c r="T128" s="14"/>
      <c r="U128" s="15"/>
      <c r="V128" s="59"/>
      <c r="W128" s="12"/>
      <c r="X128" s="15"/>
      <c r="Y128" s="184"/>
      <c r="Z128" s="185"/>
      <c r="AB128" s="902"/>
      <c r="AC128"/>
      <c r="AD128" s="844"/>
      <c r="AE128" s="796"/>
      <c r="AF128" s="798" t="s">
        <v>17</v>
      </c>
      <c r="AG128" s="793" t="s">
        <v>155</v>
      </c>
      <c r="AH128" s="832" t="s">
        <v>195</v>
      </c>
      <c r="AI128" s="833"/>
      <c r="AJ128" s="833"/>
      <c r="AK128" s="833"/>
      <c r="AL128" s="833"/>
      <c r="AM128" s="833"/>
      <c r="AN128" s="833"/>
      <c r="AO128" s="833"/>
      <c r="AP128" s="833"/>
      <c r="AQ128" s="833"/>
      <c r="AR128" s="833"/>
      <c r="AS128" s="834"/>
      <c r="AT128" s="13"/>
      <c r="AU128" s="14"/>
      <c r="AV128" s="15"/>
      <c r="AW128" s="59"/>
      <c r="AX128" s="12"/>
      <c r="AY128" s="15"/>
      <c r="AZ128" s="184"/>
      <c r="BA128" s="185"/>
    </row>
    <row r="129" spans="1:53" ht="22.5" customHeight="1" x14ac:dyDescent="0.2">
      <c r="A129" s="902"/>
      <c r="B129"/>
      <c r="C129" s="844"/>
      <c r="D129" s="796"/>
      <c r="E129" s="792"/>
      <c r="F129" s="794"/>
      <c r="G129" s="101" t="str">
        <f>TEXT((TIME(0,LEFT('Erwachsene-DOSB 2020'!AO10,FIND(":",'Erwachsene-DOSB 2020'!AO10)-1),RIGHT('Erwachsene-DOSB 2020'!AO10,2)))*$BB$53,"[mm]:ss")</f>
        <v>09:13</v>
      </c>
      <c r="H129" s="102" t="str">
        <f>TEXT((TIME(0,LEFT('Erwachsene-DOSB 2020'!AP10,FIND(":",'Erwachsene-DOSB 2020'!AP10)-1),RIGHT('Erwachsene-DOSB 2020'!AP10,2)))*$BB$53,"[mm]:ss")</f>
        <v>07:30</v>
      </c>
      <c r="I129" s="103" t="str">
        <f>TEXT((TIME(0,LEFT('Erwachsene-DOSB 2020'!AQ10,FIND(":",'Erwachsene-DOSB 2020'!AQ10)-1),RIGHT('Erwachsene-DOSB 2020'!AQ10,2)))*$BB$53,"[mm]:ss")</f>
        <v>05:51</v>
      </c>
      <c r="J129" s="109" t="str">
        <f>TEXT((TIME(0,LEFT('Erwachsene-DOSB 2020'!AR10,FIND(":",'Erwachsene-DOSB 2020'!AR10)-1),RIGHT('Erwachsene-DOSB 2020'!AR10,2)))*$BB$53,"[mm]:ss")</f>
        <v>09:22</v>
      </c>
      <c r="K129" s="102" t="str">
        <f>TEXT((TIME(0,LEFT('Erwachsene-DOSB 2020'!AS10,FIND(":",'Erwachsene-DOSB 2020'!AS10)-1),RIGHT('Erwachsene-DOSB 2020'!AS10,2)))*$BB$53,"[mm]:ss")</f>
        <v>07:39</v>
      </c>
      <c r="L129" s="103" t="str">
        <f>TEXT((TIME(0,LEFT('Erwachsene-DOSB 2020'!AT10,FIND(":",'Erwachsene-DOSB 2020'!AT10)-1),RIGHT('Erwachsene-DOSB 2020'!AT10,2)))*$BB$53,"[mm]:ss")</f>
        <v>06:04</v>
      </c>
      <c r="M129" s="109" t="str">
        <f>TEXT((TIME(0,LEFT('Erwachsene-DOSB 2020'!AU10,FIND(":",'Erwachsene-DOSB 2020'!AU10)-1),RIGHT('Erwachsene-DOSB 2020'!AU10,2)))*$BB$53,"[mm]:ss")</f>
        <v>09:31</v>
      </c>
      <c r="N129" s="102" t="str">
        <f>TEXT((TIME(0,LEFT('Erwachsene-DOSB 2020'!AV10,FIND(":",'Erwachsene-DOSB 2020'!AV10)-1),RIGHT('Erwachsene-DOSB 2020'!AV10,2)))*$BB$53,"[mm]:ss")</f>
        <v>07:52</v>
      </c>
      <c r="O129" s="103" t="str">
        <f>TEXT((TIME(0,LEFT('Erwachsene-DOSB 2020'!AW10,FIND(":",'Erwachsene-DOSB 2020'!AW10)-1),RIGHT('Erwachsene-DOSB 2020'!AW10,2)))*$BB$53,"[mm]:ss")</f>
        <v>06:22</v>
      </c>
      <c r="P129" s="109" t="str">
        <f>TEXT((TIME(0,LEFT('Erwachsene-DOSB 2020'!AX10,FIND(":",'Erwachsene-DOSB 2020'!AX10)-1),RIGHT('Erwachsene-DOSB 2020'!AX10,2)))*$BB$53,"[mm]:ss")</f>
        <v>09:41</v>
      </c>
      <c r="Q129" s="102" t="str">
        <f>TEXT((TIME(0,LEFT('Erwachsene-DOSB 2020'!AY10,FIND(":",'Erwachsene-DOSB 2020'!AY10)-1),RIGHT('Erwachsene-DOSB 2020'!AY10,2)))*$BB$53,"[mm]:ss")</f>
        <v>08:01</v>
      </c>
      <c r="R129" s="103" t="str">
        <f>TEXT((TIME(0,LEFT('Erwachsene-DOSB 2020'!AZ10,FIND(":",'Erwachsene-DOSB 2020'!AZ10)-1),RIGHT('Erwachsene-DOSB 2020'!AZ10,2)))*$BB$53,"[mm]:ss")</f>
        <v>06:36</v>
      </c>
      <c r="S129" s="13"/>
      <c r="T129" s="14"/>
      <c r="U129" s="15"/>
      <c r="V129" s="59"/>
      <c r="W129" s="12"/>
      <c r="X129" s="15"/>
      <c r="Y129" s="184"/>
      <c r="Z129" s="185"/>
      <c r="AB129" s="902"/>
      <c r="AC129"/>
      <c r="AD129" s="844"/>
      <c r="AE129" s="796"/>
      <c r="AF129" s="792"/>
      <c r="AG129" s="794"/>
      <c r="AH129" s="101" t="str">
        <f>TEXT((TIME(0,LEFT('Erwachsene-DOSB 2020'!AO42,FIND(":",'Erwachsene-DOSB 2020'!AO42)-1),RIGHT('Erwachsene-DOSB 2020'!AO42,2)))*$BB$53,"[mm]:ss")</f>
        <v>08:28</v>
      </c>
      <c r="AI129" s="102" t="str">
        <f>TEXT((TIME(0,LEFT('Erwachsene-DOSB 2020'!AP42,FIND(":",'Erwachsene-DOSB 2020'!AP42)-1),RIGHT('Erwachsene-DOSB 2020'!AP42,2)))*$BB$53,"[mm]:ss")</f>
        <v>06:54</v>
      </c>
      <c r="AJ129" s="103" t="str">
        <f>TEXT((TIME(0,LEFT('Erwachsene-DOSB 2020'!AQ42,FIND(":",'Erwachsene-DOSB 2020'!AQ42)-1),RIGHT('Erwachsene-DOSB 2020'!AQ42,2)))*$BB$53,"[mm]:ss")</f>
        <v>05:29</v>
      </c>
      <c r="AK129" s="109" t="str">
        <f>TEXT((TIME(0,LEFT('Erwachsene-DOSB 2020'!AR42,FIND(":",'Erwachsene-DOSB 2020'!AR42)-1),RIGHT('Erwachsene-DOSB 2020'!AR42,2)))*$BB$53,"[mm]:ss")</f>
        <v>08:33</v>
      </c>
      <c r="AL129" s="102" t="str">
        <f>TEXT((TIME(0,LEFT('Erwachsene-DOSB 2020'!AS42,FIND(":",'Erwachsene-DOSB 2020'!AS42)-1),RIGHT('Erwachsene-DOSB 2020'!AS42,2)))*$BB$53,"[mm]:ss")</f>
        <v>07:03</v>
      </c>
      <c r="AM129" s="103" t="str">
        <f>TEXT((TIME(0,LEFT('Erwachsene-DOSB 2020'!AT42,FIND(":",'Erwachsene-DOSB 2020'!AT42)-1),RIGHT('Erwachsene-DOSB 2020'!AT42,2)))*$BB$53,"[mm]:ss")</f>
        <v>05:33</v>
      </c>
      <c r="AN129" s="109" t="str">
        <f>TEXT((TIME(0,LEFT('Erwachsene-DOSB 2020'!AU42,FIND(":",'Erwachsene-DOSB 2020'!AU42)-1),RIGHT('Erwachsene-DOSB 2020'!AU42,2)))*$BB$53,"[mm]:ss")</f>
        <v>08:33</v>
      </c>
      <c r="AO129" s="102" t="str">
        <f>TEXT((TIME(0,LEFT('Erwachsene-DOSB 2020'!AV42,FIND(":",'Erwachsene-DOSB 2020'!AV42)-1),RIGHT('Erwachsene-DOSB 2020'!AV42,2)))*$BB$53,"[mm]:ss")</f>
        <v>07:12</v>
      </c>
      <c r="AP129" s="103" t="str">
        <f>TEXT((TIME(0,LEFT('Erwachsene-DOSB 2020'!AW42,FIND(":",'Erwachsene-DOSB 2020'!AW42)-1),RIGHT('Erwachsene-DOSB 2020'!AW42,2)))*$BB$53,"[mm]:ss")</f>
        <v>05:47</v>
      </c>
      <c r="AQ129" s="109" t="str">
        <f>TEXT((TIME(0,LEFT('Erwachsene-DOSB 2020'!AX42,FIND(":",'Erwachsene-DOSB 2020'!AX42)-1),RIGHT('Erwachsene-DOSB 2020'!AX42,2)))*$BB$53,"[mm]:ss")</f>
        <v>08:47</v>
      </c>
      <c r="AR129" s="102" t="str">
        <f>TEXT((TIME(0,LEFT('Erwachsene-DOSB 2020'!AY42,FIND(":",'Erwachsene-DOSB 2020'!AY42)-1),RIGHT('Erwachsene-DOSB 2020'!AY42,2)))*$BB$53,"[mm]:ss")</f>
        <v>07:21</v>
      </c>
      <c r="AS129" s="103" t="str">
        <f>TEXT((TIME(0,LEFT('Erwachsene-DOSB 2020'!AZ42,FIND(":",'Erwachsene-DOSB 2020'!AZ42)-1),RIGHT('Erwachsene-DOSB 2020'!AZ42,2)))*$BB$53,"[mm]:ss")</f>
        <v>06:04</v>
      </c>
      <c r="AT129" s="13"/>
      <c r="AU129" s="14"/>
      <c r="AV129" s="15"/>
      <c r="AW129" s="59"/>
      <c r="AX129" s="12"/>
      <c r="AY129" s="15"/>
      <c r="AZ129" s="184"/>
      <c r="BA129" s="185"/>
    </row>
    <row r="130" spans="1:53" ht="22.5" customHeight="1" x14ac:dyDescent="0.2">
      <c r="A130" s="902"/>
      <c r="B130"/>
      <c r="C130" s="844"/>
      <c r="D130" s="796"/>
      <c r="E130" s="106" t="s">
        <v>21</v>
      </c>
      <c r="F130" s="58" t="s">
        <v>615</v>
      </c>
      <c r="G130" s="101" t="str">
        <f>TEXT((TIME(0,LEFT('Erwachsene-DOSB 2020'!AO12,FIND(":",'Erwachsene-DOSB 2020'!AO12)-1),RIGHT('Erwachsene-DOSB 2020'!AO12,2)))*$BB$54,"[mm]:ss")</f>
        <v>81:30</v>
      </c>
      <c r="H130" s="102" t="str">
        <f>TEXT((TIME(0,LEFT('Erwachsene-DOSB 2020'!AP12,FIND(":",'Erwachsene-DOSB 2020'!AP12)-1),RIGHT('Erwachsene-DOSB 2020'!AP12,2)))*$BB$54,"[mm]:ss")</f>
        <v>70:30</v>
      </c>
      <c r="I130" s="103" t="str">
        <f>TEXT((TIME(0,LEFT('Erwachsene-DOSB 2020'!AQ12,FIND(":",'Erwachsene-DOSB 2020'!AQ12)-1),RIGHT('Erwachsene-DOSB 2020'!AQ12,2)))*$BB$54,"[mm]:ss")</f>
        <v>63:00</v>
      </c>
      <c r="J130" s="109" t="str">
        <f>TEXT((TIME(0,LEFT('Erwachsene-DOSB 2020'!AR12,FIND(":",'Erwachsene-DOSB 2020'!AR12)-1),RIGHT('Erwachsene-DOSB 2020'!AR12,2)))*$BB$54,"[mm]:ss")</f>
        <v>84:30</v>
      </c>
      <c r="K130" s="102" t="str">
        <f>TEXT((TIME(0,LEFT('Erwachsene-DOSB 2020'!AS12,FIND(":",'Erwachsene-DOSB 2020'!AS12)-1),RIGHT('Erwachsene-DOSB 2020'!AS12,2)))*$BB$54,"[mm]:ss")</f>
        <v>75:00</v>
      </c>
      <c r="L130" s="103" t="str">
        <f>TEXT((TIME(0,LEFT('Erwachsene-DOSB 2020'!AT12,FIND(":",'Erwachsene-DOSB 2020'!AT12)-1),RIGHT('Erwachsene-DOSB 2020'!AT12,2)))*$BB$54,"[mm]:ss")</f>
        <v>65:30</v>
      </c>
      <c r="M130" s="109" t="str">
        <f>TEXT((TIME(0,LEFT('Erwachsene-DOSB 2020'!AU12,FIND(":",'Erwachsene-DOSB 2020'!AU12)-1),RIGHT('Erwachsene-DOSB 2020'!AU12,2)))*$BB$54,"[mm]:ss")</f>
        <v>89:30</v>
      </c>
      <c r="N130" s="102" t="str">
        <f>TEXT((TIME(0,LEFT('Erwachsene-DOSB 2020'!AV12,FIND(":",'Erwachsene-DOSB 2020'!AV12)-1),RIGHT('Erwachsene-DOSB 2020'!AV12,2)))*$BB$54,"[mm]:ss")</f>
        <v>80:00</v>
      </c>
      <c r="O130" s="103" t="str">
        <f>TEXT((TIME(0,LEFT('Erwachsene-DOSB 2020'!AW12,FIND(":",'Erwachsene-DOSB 2020'!AW12)-1),RIGHT('Erwachsene-DOSB 2020'!AW12,2)))*$BB$54,"[mm]:ss")</f>
        <v>69:00</v>
      </c>
      <c r="P130" s="109" t="str">
        <f>TEXT((TIME(0,LEFT('Erwachsene-DOSB 2020'!AX12,FIND(":",'Erwachsene-DOSB 2020'!AX12)-1),RIGHT('Erwachsene-DOSB 2020'!AX12,2)))*$BB$54,"[mm]:ss")</f>
        <v>93:00</v>
      </c>
      <c r="Q130" s="102" t="str">
        <f>TEXT((TIME(0,LEFT('Erwachsene-DOSB 2020'!AY12,FIND(":",'Erwachsene-DOSB 2020'!AY12)-1),RIGHT('Erwachsene-DOSB 2020'!AY12,2)))*$BB$54,"[mm]:ss")</f>
        <v>83:00</v>
      </c>
      <c r="R130" s="103" t="str">
        <f>TEXT((TIME(0,LEFT('Erwachsene-DOSB 2020'!AZ12,FIND(":",'Erwachsene-DOSB 2020'!AZ12)-1),RIGHT('Erwachsene-DOSB 2020'!AZ12,2)))*$BB$54,"[mm]:ss")</f>
        <v>72:30</v>
      </c>
      <c r="S130" s="13"/>
      <c r="T130" s="14"/>
      <c r="U130" s="15"/>
      <c r="V130" s="59"/>
      <c r="W130" s="12"/>
      <c r="X130" s="15"/>
      <c r="Y130" s="182"/>
      <c r="Z130" s="183"/>
      <c r="AB130" s="902"/>
      <c r="AC130"/>
      <c r="AD130" s="844"/>
      <c r="AE130" s="796"/>
      <c r="AF130" s="106" t="s">
        <v>21</v>
      </c>
      <c r="AG130" s="58" t="s">
        <v>615</v>
      </c>
      <c r="AH130" s="101" t="str">
        <f>TEXT((TIME(0,LEFT('Erwachsene-DOSB 2020'!AO45,FIND(":",'Erwachsene-DOSB 2020'!AO45)-1),RIGHT('Erwachsene-DOSB 2020'!AO45,2)))*$BB$54,"[mm]:ss")</f>
        <v>74:30</v>
      </c>
      <c r="AI130" s="102" t="str">
        <f>TEXT((TIME(0,LEFT('Erwachsene-DOSB 2020'!AP45,FIND(":",'Erwachsene-DOSB 2020'!AP45)-1),RIGHT('Erwachsene-DOSB 2020'!AP45,2)))*$BB$54,"[mm]:ss")</f>
        <v>63:00</v>
      </c>
      <c r="AJ130" s="103" t="str">
        <f>TEXT((TIME(0,LEFT('Erwachsene-DOSB 2020'!AQ45,FIND(":",'Erwachsene-DOSB 2020'!AQ45)-1),RIGHT('Erwachsene-DOSB 2020'!AQ45,2)))*$BB$54,"[mm]:ss")</f>
        <v>51:30</v>
      </c>
      <c r="AK130" s="109" t="str">
        <f>TEXT((TIME(0,LEFT('Erwachsene-DOSB 2020'!AR45,FIND(":",'Erwachsene-DOSB 2020'!AR45)-1),RIGHT('Erwachsene-DOSB 2020'!AR45,2)))*$BB$54,"[mm]:ss")</f>
        <v>76:00</v>
      </c>
      <c r="AL130" s="102" t="str">
        <f>TEXT((TIME(0,LEFT('Erwachsene-DOSB 2020'!AS45,FIND(":",'Erwachsene-DOSB 2020'!AS45)-1),RIGHT('Erwachsene-DOSB 2020'!AS45,2)))*$BB$54,"[mm]:ss")</f>
        <v>64:30</v>
      </c>
      <c r="AM130" s="103" t="str">
        <f>TEXT((TIME(0,LEFT('Erwachsene-DOSB 2020'!AT45,FIND(":",'Erwachsene-DOSB 2020'!AT45)-1),RIGHT('Erwachsene-DOSB 2020'!AT45,2)))*$BB$54,"[mm]:ss")</f>
        <v>53:00</v>
      </c>
      <c r="AN130" s="109" t="str">
        <f>TEXT((TIME(0,LEFT('Erwachsene-DOSB 2020'!AU45,FIND(":",'Erwachsene-DOSB 2020'!AU45)-1),RIGHT('Erwachsene-DOSB 2020'!AU45,2)))*$BB$54,"[mm]:ss")</f>
        <v>77:30</v>
      </c>
      <c r="AO130" s="102" t="str">
        <f>TEXT((TIME(0,LEFT('Erwachsene-DOSB 2020'!AV45,FIND(":",'Erwachsene-DOSB 2020'!AV45)-1),RIGHT('Erwachsene-DOSB 2020'!AV45,2)))*$BB$54,"[mm]:ss")</f>
        <v>66:30</v>
      </c>
      <c r="AP130" s="103" t="str">
        <f>TEXT((TIME(0,LEFT('Erwachsene-DOSB 2020'!AW45,FIND(":",'Erwachsene-DOSB 2020'!AW45)-1),RIGHT('Erwachsene-DOSB 2020'!AW45,2)))*$BB$54,"[mm]:ss")</f>
        <v>55:30</v>
      </c>
      <c r="AQ130" s="109" t="str">
        <f>TEXT((TIME(0,LEFT('Erwachsene-DOSB 2020'!AX45,FIND(":",'Erwachsene-DOSB 2020'!AX45)-1),RIGHT('Erwachsene-DOSB 2020'!AX45,2)))*$BB$54,"[mm]:ss")</f>
        <v>79:00</v>
      </c>
      <c r="AR130" s="102" t="str">
        <f>TEXT((TIME(0,LEFT('Erwachsene-DOSB 2020'!AY45,FIND(":",'Erwachsene-DOSB 2020'!AY45)-1),RIGHT('Erwachsene-DOSB 2020'!AY45,2)))*$BB$54,"[mm]:ss")</f>
        <v>68:00</v>
      </c>
      <c r="AS130" s="103" t="str">
        <f>TEXT((TIME(0,LEFT('Erwachsene-DOSB 2020'!AZ45,FIND(":",'Erwachsene-DOSB 2020'!AZ45)-1),RIGHT('Erwachsene-DOSB 2020'!AZ45,2)))*$BB$54,"[mm]:ss")</f>
        <v>58:00</v>
      </c>
      <c r="AT130" s="13"/>
      <c r="AU130" s="14"/>
      <c r="AV130" s="15"/>
      <c r="AW130" s="59"/>
      <c r="AX130" s="12"/>
      <c r="AY130" s="15"/>
      <c r="AZ130" s="182"/>
      <c r="BA130" s="183"/>
    </row>
    <row r="131" spans="1:53" ht="22.5" customHeight="1" x14ac:dyDescent="0.2">
      <c r="A131" s="902"/>
      <c r="B131"/>
      <c r="C131" s="844"/>
      <c r="D131" s="796"/>
      <c r="E131" s="106" t="s">
        <v>22</v>
      </c>
      <c r="F131" s="58" t="s">
        <v>427</v>
      </c>
      <c r="G131" s="160">
        <f>H131*(1-$BD$55)</f>
        <v>159.75</v>
      </c>
      <c r="H131" s="149">
        <f>W93-12.5</f>
        <v>177.5</v>
      </c>
      <c r="I131" s="150">
        <f>H131*(1+$BD$55)</f>
        <v>195.25000000000003</v>
      </c>
      <c r="J131" s="160">
        <f>K131*(1-$BD$55)</f>
        <v>148.5</v>
      </c>
      <c r="K131" s="149">
        <f>H131-12.5</f>
        <v>165</v>
      </c>
      <c r="L131" s="150">
        <f>K131*(1+$BD$55)</f>
        <v>181.50000000000003</v>
      </c>
      <c r="M131" s="160">
        <f>N131*(1-$BD$55)</f>
        <v>137.25</v>
      </c>
      <c r="N131" s="149">
        <f>K131-12.5</f>
        <v>152.5</v>
      </c>
      <c r="O131" s="150">
        <f>N131*(1+$BD$55)</f>
        <v>167.75</v>
      </c>
      <c r="P131" s="160">
        <f>Q131*(1-$BD$55)</f>
        <v>126</v>
      </c>
      <c r="Q131" s="149">
        <f>N131-12.5</f>
        <v>140</v>
      </c>
      <c r="R131" s="150">
        <f>Q131*(1+$BD$55)</f>
        <v>154</v>
      </c>
      <c r="S131" s="151"/>
      <c r="T131" s="149"/>
      <c r="U131" s="150"/>
      <c r="V131" s="151"/>
      <c r="W131" s="149"/>
      <c r="X131" s="150"/>
      <c r="Y131" s="182"/>
      <c r="Z131" s="183"/>
      <c r="AB131" s="902"/>
      <c r="AC131"/>
      <c r="AD131" s="844"/>
      <c r="AE131" s="796"/>
      <c r="AF131" s="106" t="s">
        <v>22</v>
      </c>
      <c r="AG131" s="58" t="s">
        <v>427</v>
      </c>
      <c r="AH131" s="160">
        <f>AI131*(1-$BD$55)</f>
        <v>218.25</v>
      </c>
      <c r="AI131" s="149">
        <f>AX93-12.5</f>
        <v>242.5</v>
      </c>
      <c r="AJ131" s="150">
        <f>AI131*(1+$BD$55)</f>
        <v>266.75</v>
      </c>
      <c r="AK131" s="160">
        <f>AL131*(1-$BD$55)</f>
        <v>207</v>
      </c>
      <c r="AL131" s="149">
        <f>AI131-12.5</f>
        <v>230</v>
      </c>
      <c r="AM131" s="150">
        <f>AL131*(1+$BD$55)</f>
        <v>253.00000000000003</v>
      </c>
      <c r="AN131" s="160">
        <f>AO131*(1-$BD$55)</f>
        <v>195.75</v>
      </c>
      <c r="AO131" s="149">
        <f>AL131-12.5</f>
        <v>217.5</v>
      </c>
      <c r="AP131" s="150">
        <f>AO131*(1+$BD$55)</f>
        <v>239.25000000000003</v>
      </c>
      <c r="AQ131" s="160">
        <f>AR131*(1-$BD$55)</f>
        <v>184.5</v>
      </c>
      <c r="AR131" s="149">
        <f>AO131-12.5</f>
        <v>205</v>
      </c>
      <c r="AS131" s="150">
        <f>AR131*(1+$BD$55)</f>
        <v>225.50000000000003</v>
      </c>
      <c r="AT131" s="151"/>
      <c r="AU131" s="149"/>
      <c r="AV131" s="150"/>
      <c r="AW131" s="151"/>
      <c r="AX131" s="149"/>
      <c r="AY131" s="150"/>
      <c r="AZ131" s="182"/>
      <c r="BA131" s="183"/>
    </row>
    <row r="132" spans="1:53" ht="22.5" customHeight="1" x14ac:dyDescent="0.2">
      <c r="A132" s="902"/>
      <c r="B132"/>
      <c r="C132" s="844"/>
      <c r="D132" s="796"/>
      <c r="E132" s="106" t="s">
        <v>23</v>
      </c>
      <c r="F132" s="58" t="s">
        <v>428</v>
      </c>
      <c r="G132" s="160">
        <f>H132*(1-$BD$55)</f>
        <v>310.5</v>
      </c>
      <c r="H132" s="149">
        <f>W94-15</f>
        <v>345</v>
      </c>
      <c r="I132" s="150">
        <f>H132*(1+$BD$55)</f>
        <v>379.50000000000006</v>
      </c>
      <c r="J132" s="160">
        <f>K132*(1-$BD$55)</f>
        <v>297</v>
      </c>
      <c r="K132" s="149">
        <f>H132-15</f>
        <v>330</v>
      </c>
      <c r="L132" s="150">
        <f>K132*(1+$BD$55)</f>
        <v>363.00000000000006</v>
      </c>
      <c r="M132" s="160">
        <f>N132*(1-$BD$55)</f>
        <v>283.5</v>
      </c>
      <c r="N132" s="149">
        <f>K132-15</f>
        <v>315</v>
      </c>
      <c r="O132" s="150">
        <f>N132*(1+$BD$55)</f>
        <v>346.5</v>
      </c>
      <c r="P132" s="160">
        <f>Q132*(1-$BD$55)</f>
        <v>270</v>
      </c>
      <c r="Q132" s="149">
        <f>N132-15</f>
        <v>300</v>
      </c>
      <c r="R132" s="150">
        <f>Q132*(1+$BD$55)</f>
        <v>330</v>
      </c>
      <c r="S132" s="151"/>
      <c r="T132" s="149"/>
      <c r="U132" s="150"/>
      <c r="V132" s="151"/>
      <c r="W132" s="149"/>
      <c r="X132" s="150"/>
      <c r="Y132" s="182"/>
      <c r="Z132" s="183"/>
      <c r="AB132" s="902"/>
      <c r="AC132"/>
      <c r="AD132" s="844"/>
      <c r="AE132" s="796"/>
      <c r="AF132" s="106" t="s">
        <v>23</v>
      </c>
      <c r="AG132" s="58" t="s">
        <v>428</v>
      </c>
      <c r="AH132" s="160">
        <f>AI132*(1-$BD$55)</f>
        <v>378</v>
      </c>
      <c r="AI132" s="149">
        <f>AX94-15</f>
        <v>420</v>
      </c>
      <c r="AJ132" s="150">
        <f>AI132*(1+$BD$55)</f>
        <v>462.00000000000006</v>
      </c>
      <c r="AK132" s="160">
        <f>AL132*(1-$BD$55)</f>
        <v>364.5</v>
      </c>
      <c r="AL132" s="149">
        <f>AI132-15</f>
        <v>405</v>
      </c>
      <c r="AM132" s="150">
        <f>AL132*(1+$BD$55)</f>
        <v>445.50000000000006</v>
      </c>
      <c r="AN132" s="160">
        <f>AO132*(1-$BD$55)</f>
        <v>351</v>
      </c>
      <c r="AO132" s="149">
        <f>AL132-15</f>
        <v>390</v>
      </c>
      <c r="AP132" s="150">
        <f>AO132*(1+$BD$55)</f>
        <v>429.00000000000006</v>
      </c>
      <c r="AQ132" s="160">
        <f>AR132*(1-$BD$55)</f>
        <v>337.5</v>
      </c>
      <c r="AR132" s="149">
        <f>AO132-15</f>
        <v>375</v>
      </c>
      <c r="AS132" s="150">
        <f>AR132*(1+$BD$55)</f>
        <v>412.50000000000006</v>
      </c>
      <c r="AT132" s="151"/>
      <c r="AU132" s="149"/>
      <c r="AV132" s="150"/>
      <c r="AW132" s="151"/>
      <c r="AX132" s="149"/>
      <c r="AY132" s="150"/>
      <c r="AZ132" s="182"/>
      <c r="BA132" s="183"/>
    </row>
    <row r="133" spans="1:53" ht="22.5" customHeight="1" x14ac:dyDescent="0.2">
      <c r="A133" s="902"/>
      <c r="B133"/>
      <c r="C133" s="844"/>
      <c r="D133" s="796"/>
      <c r="E133" s="106" t="s">
        <v>24</v>
      </c>
      <c r="F133" s="58" t="s">
        <v>429</v>
      </c>
      <c r="G133" s="160">
        <f>H133*(1-$BD$55)</f>
        <v>243</v>
      </c>
      <c r="H133" s="149">
        <f>W95-15</f>
        <v>270</v>
      </c>
      <c r="I133" s="150">
        <f>H133*(1+$BD$55)</f>
        <v>297</v>
      </c>
      <c r="J133" s="160">
        <f>K133*(1-$BD$55)</f>
        <v>229.5</v>
      </c>
      <c r="K133" s="149">
        <f>H133-15</f>
        <v>255</v>
      </c>
      <c r="L133" s="150">
        <f>K133*(1+$BD$55)</f>
        <v>280.5</v>
      </c>
      <c r="M133" s="160">
        <f>N133*(1-$BD$55)</f>
        <v>216</v>
      </c>
      <c r="N133" s="149">
        <f>K133-15</f>
        <v>240</v>
      </c>
      <c r="O133" s="150">
        <f>N133*(1+$BD$55)</f>
        <v>264</v>
      </c>
      <c r="P133" s="160">
        <f>Q133*(1-$BD$55)</f>
        <v>202.5</v>
      </c>
      <c r="Q133" s="149">
        <f>N133-15</f>
        <v>225</v>
      </c>
      <c r="R133" s="150">
        <f>Q133*(1+$BD$55)</f>
        <v>247.50000000000003</v>
      </c>
      <c r="S133" s="151"/>
      <c r="T133" s="149"/>
      <c r="U133" s="150"/>
      <c r="V133" s="151"/>
      <c r="W133" s="149"/>
      <c r="X133" s="150"/>
      <c r="Y133" s="182"/>
      <c r="Z133" s="183"/>
      <c r="AB133" s="902"/>
      <c r="AC133"/>
      <c r="AD133" s="844"/>
      <c r="AE133" s="796"/>
      <c r="AF133" s="106" t="s">
        <v>24</v>
      </c>
      <c r="AG133" s="58" t="s">
        <v>429</v>
      </c>
      <c r="AH133" s="160">
        <f>AI133*(1-$BD$55)</f>
        <v>306</v>
      </c>
      <c r="AI133" s="149">
        <f>AX95-15</f>
        <v>340</v>
      </c>
      <c r="AJ133" s="150">
        <f>AI133*(1+$BD$55)</f>
        <v>374.00000000000006</v>
      </c>
      <c r="AK133" s="160">
        <f>AL133*(1-$BD$55)</f>
        <v>292.5</v>
      </c>
      <c r="AL133" s="149">
        <f>AI133-15</f>
        <v>325</v>
      </c>
      <c r="AM133" s="150">
        <f>AL133*(1+$BD$55)</f>
        <v>357.50000000000006</v>
      </c>
      <c r="AN133" s="160">
        <f>AO133*(1-$BD$55)</f>
        <v>279</v>
      </c>
      <c r="AO133" s="149">
        <f>AL133-15</f>
        <v>310</v>
      </c>
      <c r="AP133" s="150">
        <f>AO133*(1+$BD$55)</f>
        <v>341</v>
      </c>
      <c r="AQ133" s="160">
        <f>AR133*(1-$BD$55)</f>
        <v>265.5</v>
      </c>
      <c r="AR133" s="149">
        <f>AO133-15</f>
        <v>295</v>
      </c>
      <c r="AS133" s="150">
        <f>AR133*(1+$BD$55)</f>
        <v>324.5</v>
      </c>
      <c r="AT133" s="151"/>
      <c r="AU133" s="149"/>
      <c r="AV133" s="150"/>
      <c r="AW133" s="151"/>
      <c r="AX133" s="149"/>
      <c r="AY133" s="150"/>
      <c r="AZ133" s="182"/>
      <c r="BA133" s="183"/>
    </row>
    <row r="134" spans="1:53" ht="22.5" customHeight="1" thickBot="1" x14ac:dyDescent="0.25">
      <c r="A134" s="902"/>
      <c r="B134"/>
      <c r="C134" s="950"/>
      <c r="D134" s="1008"/>
      <c r="E134" s="107" t="s">
        <v>25</v>
      </c>
      <c r="F134" s="163" t="s">
        <v>430</v>
      </c>
      <c r="G134" s="164">
        <f>H134*(1-$BD$55)</f>
        <v>247.5</v>
      </c>
      <c r="H134" s="165">
        <f>W96-15</f>
        <v>275</v>
      </c>
      <c r="I134" s="166">
        <f>H134*(1+$BD$55)</f>
        <v>302.5</v>
      </c>
      <c r="J134" s="164">
        <f>K134*(1-$BD$55)</f>
        <v>234</v>
      </c>
      <c r="K134" s="165">
        <f>H134-15</f>
        <v>260</v>
      </c>
      <c r="L134" s="166">
        <f>K134*(1+$BD$55)</f>
        <v>286</v>
      </c>
      <c r="M134" s="164">
        <f>N134*(1-$BD$55)</f>
        <v>220.5</v>
      </c>
      <c r="N134" s="165">
        <f>K134-15</f>
        <v>245</v>
      </c>
      <c r="O134" s="166">
        <f>N134*(1+$BD$55)</f>
        <v>269.5</v>
      </c>
      <c r="P134" s="164">
        <f>Q134*(1-$BD$55)</f>
        <v>207</v>
      </c>
      <c r="Q134" s="165">
        <f>N134-15</f>
        <v>230</v>
      </c>
      <c r="R134" s="166">
        <f>Q134*(1+$BD$55)</f>
        <v>253.00000000000003</v>
      </c>
      <c r="S134" s="207"/>
      <c r="T134" s="165"/>
      <c r="U134" s="166"/>
      <c r="V134" s="207"/>
      <c r="W134" s="165"/>
      <c r="X134" s="166"/>
      <c r="Y134" s="186"/>
      <c r="Z134" s="187"/>
      <c r="AB134" s="902"/>
      <c r="AC134"/>
      <c r="AD134" s="950"/>
      <c r="AE134" s="1008"/>
      <c r="AF134" s="107" t="s">
        <v>25</v>
      </c>
      <c r="AG134" s="163" t="s">
        <v>430</v>
      </c>
      <c r="AH134" s="164">
        <f>AI134*(1-$BD$55)</f>
        <v>310.5</v>
      </c>
      <c r="AI134" s="165">
        <f>AX96-15</f>
        <v>345</v>
      </c>
      <c r="AJ134" s="166">
        <f>AI134*(1+$BD$55)</f>
        <v>379.50000000000006</v>
      </c>
      <c r="AK134" s="164">
        <f>AL134*(1-$BD$55)</f>
        <v>297</v>
      </c>
      <c r="AL134" s="165">
        <f>AI134-15</f>
        <v>330</v>
      </c>
      <c r="AM134" s="166">
        <f>AL134*(1+$BD$55)</f>
        <v>363.00000000000006</v>
      </c>
      <c r="AN134" s="164">
        <f>AO134*(1-$BD$55)</f>
        <v>283.5</v>
      </c>
      <c r="AO134" s="165">
        <f>AL134-15</f>
        <v>315</v>
      </c>
      <c r="AP134" s="166">
        <f>AO134*(1+$BD$55)</f>
        <v>346.5</v>
      </c>
      <c r="AQ134" s="164">
        <f>AR134*(1-$BD$55)</f>
        <v>270</v>
      </c>
      <c r="AR134" s="165">
        <f>AO134-15</f>
        <v>300</v>
      </c>
      <c r="AS134" s="166">
        <f>AR134*(1+$BD$55)</f>
        <v>330</v>
      </c>
      <c r="AT134" s="207"/>
      <c r="AU134" s="165"/>
      <c r="AV134" s="166"/>
      <c r="AW134" s="207"/>
      <c r="AX134" s="165"/>
      <c r="AY134" s="166"/>
      <c r="AZ134" s="186"/>
      <c r="BA134" s="187"/>
    </row>
    <row r="135" spans="1:53" ht="22.5" customHeight="1" x14ac:dyDescent="0.2">
      <c r="A135" s="902"/>
      <c r="B135"/>
      <c r="C135" s="844">
        <v>2</v>
      </c>
      <c r="D135" s="796" t="s">
        <v>65</v>
      </c>
      <c r="E135" s="943" t="s">
        <v>16</v>
      </c>
      <c r="F135" s="800" t="s">
        <v>26</v>
      </c>
      <c r="G135" s="998" t="s">
        <v>340</v>
      </c>
      <c r="H135" s="891"/>
      <c r="I135" s="891"/>
      <c r="J135" s="891"/>
      <c r="K135" s="891"/>
      <c r="L135" s="891"/>
      <c r="M135" s="891"/>
      <c r="N135" s="891"/>
      <c r="O135" s="891"/>
      <c r="P135" s="891"/>
      <c r="Q135" s="891"/>
      <c r="R135" s="892"/>
      <c r="S135" s="110"/>
      <c r="T135" s="198"/>
      <c r="U135" s="112"/>
      <c r="V135" s="204"/>
      <c r="W135" s="205"/>
      <c r="X135" s="206"/>
      <c r="Y135" s="180"/>
      <c r="Z135" s="181"/>
      <c r="AB135" s="902"/>
      <c r="AC135"/>
      <c r="AD135" s="844">
        <v>2</v>
      </c>
      <c r="AE135" s="796" t="s">
        <v>65</v>
      </c>
      <c r="AF135" s="943" t="s">
        <v>16</v>
      </c>
      <c r="AG135" s="800" t="s">
        <v>26</v>
      </c>
      <c r="AH135" s="998" t="s">
        <v>96</v>
      </c>
      <c r="AI135" s="891"/>
      <c r="AJ135" s="892"/>
      <c r="AK135" s="998" t="s">
        <v>340</v>
      </c>
      <c r="AL135" s="891"/>
      <c r="AM135" s="891"/>
      <c r="AN135" s="891"/>
      <c r="AO135" s="891"/>
      <c r="AP135" s="891"/>
      <c r="AQ135" s="891"/>
      <c r="AR135" s="891"/>
      <c r="AS135" s="892"/>
      <c r="AT135" s="110"/>
      <c r="AU135" s="198"/>
      <c r="AV135" s="112"/>
      <c r="AW135" s="204"/>
      <c r="AX135" s="205"/>
      <c r="AY135" s="206"/>
      <c r="AZ135" s="180"/>
      <c r="BA135" s="181"/>
    </row>
    <row r="136" spans="1:53" ht="22.5" customHeight="1" x14ac:dyDescent="0.2">
      <c r="A136" s="902"/>
      <c r="B136"/>
      <c r="C136" s="845"/>
      <c r="D136" s="796"/>
      <c r="E136" s="792"/>
      <c r="F136" s="794"/>
      <c r="G136" s="284">
        <f>'Erwachsene-DOSB 2020'!AO15*$BB$60-0.09</f>
        <v>1.8225</v>
      </c>
      <c r="H136" s="282">
        <f>'Erwachsene-DOSB 2020'!AP15*$BB$60-0.24</f>
        <v>2.1225000000000005</v>
      </c>
      <c r="I136" s="283">
        <f>'Erwachsene-DOSB 2020'!AQ15*$BB$60-0.21</f>
        <v>2.6025</v>
      </c>
      <c r="J136" s="281">
        <f>'Erwachsene-DOSB 2020'!AR15*$BB$60-0.1</f>
        <v>1.7</v>
      </c>
      <c r="K136" s="282">
        <f>'Erwachsene-DOSB 2020'!AS15*$BB$60-0.2</f>
        <v>2.0499999999999998</v>
      </c>
      <c r="L136" s="283">
        <f>'Erwachsene-DOSB 2020'!AT15*$BB$60-0.04</f>
        <v>2.5474999999999999</v>
      </c>
      <c r="M136" s="59">
        <f>'Erwachsene-DOSB 2020'!AU15*$BB$60</f>
        <v>1.6875</v>
      </c>
      <c r="N136" s="12">
        <f>'Erwachsene-DOSB 2020'!AV15*$BB$60</f>
        <v>2.0249999999999999</v>
      </c>
      <c r="O136" s="15">
        <f>'Erwachsene-DOSB 2020'!AW15*$BB$60</f>
        <v>2.4750000000000001</v>
      </c>
      <c r="P136" s="59">
        <f>'Erwachsene-DOSB 2020'!AX15*$BB$60</f>
        <v>1.4625000000000001</v>
      </c>
      <c r="Q136" s="12">
        <f>'Erwachsene-DOSB 2020'!AY15*$BB$60</f>
        <v>1.9125000000000001</v>
      </c>
      <c r="R136" s="15">
        <f>'Erwachsene-DOSB 2020'!AZ15*$BB$60</f>
        <v>2.25</v>
      </c>
      <c r="S136" s="28"/>
      <c r="T136" s="30"/>
      <c r="U136" s="38"/>
      <c r="V136" s="71"/>
      <c r="W136" s="3"/>
      <c r="X136" s="4"/>
      <c r="Y136" s="182"/>
      <c r="Z136" s="188"/>
      <c r="AB136" s="902"/>
      <c r="AC136"/>
      <c r="AD136" s="845"/>
      <c r="AE136" s="796"/>
      <c r="AF136" s="792"/>
      <c r="AG136" s="794"/>
      <c r="AH136" s="13">
        <f>'Erwachsene-DOSB 2020'!AO48*$BB$60</f>
        <v>2.5874999999999999</v>
      </c>
      <c r="AI136" s="12">
        <f>'Erwachsene-DOSB 2020'!AP48*$BB$60</f>
        <v>2.9250000000000003</v>
      </c>
      <c r="AJ136" s="15">
        <f>'Erwachsene-DOSB 2020'!AQ48*$BB$60</f>
        <v>3.375</v>
      </c>
      <c r="AK136" s="59">
        <f>'Erwachsene-DOSB 2020'!AR48*$BB$60</f>
        <v>2.4750000000000001</v>
      </c>
      <c r="AL136" s="12">
        <f>'Erwachsene-DOSB 2020'!AS48*$BB$60</f>
        <v>2.8125</v>
      </c>
      <c r="AM136" s="15">
        <f>'Erwachsene-DOSB 2020'!AT48*$BB$60</f>
        <v>3.2625000000000002</v>
      </c>
      <c r="AN136" s="59">
        <f>'Erwachsene-DOSB 2020'!AU48*$BB$60</f>
        <v>2.25</v>
      </c>
      <c r="AO136" s="12">
        <f>'Erwachsene-DOSB 2020'!AV48*$BB$60</f>
        <v>2.7</v>
      </c>
      <c r="AP136" s="15">
        <f>'Erwachsene-DOSB 2020'!AW48*$BB$60</f>
        <v>3.0375000000000001</v>
      </c>
      <c r="AQ136" s="59">
        <f>'Erwachsene-DOSB 2020'!AX48*$BB$60</f>
        <v>2.0249999999999999</v>
      </c>
      <c r="AR136" s="12">
        <f>'Erwachsene-DOSB 2020'!AY48*$BB$60</f>
        <v>2.3625000000000003</v>
      </c>
      <c r="AS136" s="15">
        <f>'Erwachsene-DOSB 2020'!AZ48*$BB$60</f>
        <v>2.8125</v>
      </c>
      <c r="AT136" s="28"/>
      <c r="AU136" s="30"/>
      <c r="AV136" s="38"/>
      <c r="AW136" s="71"/>
      <c r="AX136" s="3"/>
      <c r="AY136" s="4"/>
      <c r="AZ136" s="182"/>
      <c r="BA136" s="188"/>
    </row>
    <row r="137" spans="1:53" ht="22.5" customHeight="1" x14ac:dyDescent="0.2">
      <c r="A137" s="902"/>
      <c r="B137"/>
      <c r="C137" s="845"/>
      <c r="D137" s="796"/>
      <c r="E137" s="106" t="s">
        <v>17</v>
      </c>
      <c r="F137" s="27" t="s">
        <v>422</v>
      </c>
      <c r="G137" s="28">
        <f>V99-0.5</f>
        <v>9.3000000000000007</v>
      </c>
      <c r="H137" s="29">
        <f>W99-0.5</f>
        <v>10.65</v>
      </c>
      <c r="I137" s="38">
        <f>X99-0.5</f>
        <v>12.450000000000001</v>
      </c>
      <c r="J137" s="28">
        <f t="shared" ref="J137:R137" si="13">G137-0.5</f>
        <v>8.8000000000000007</v>
      </c>
      <c r="K137" s="29">
        <f t="shared" si="13"/>
        <v>10.15</v>
      </c>
      <c r="L137" s="38">
        <f t="shared" si="13"/>
        <v>11.950000000000001</v>
      </c>
      <c r="M137" s="28">
        <f t="shared" si="13"/>
        <v>8.3000000000000007</v>
      </c>
      <c r="N137" s="29">
        <f t="shared" si="13"/>
        <v>9.65</v>
      </c>
      <c r="O137" s="38">
        <f t="shared" si="13"/>
        <v>11.450000000000001</v>
      </c>
      <c r="P137" s="28">
        <f t="shared" si="13"/>
        <v>7.8000000000000007</v>
      </c>
      <c r="Q137" s="29">
        <f t="shared" si="13"/>
        <v>9.15</v>
      </c>
      <c r="R137" s="38">
        <f t="shared" si="13"/>
        <v>10.950000000000001</v>
      </c>
      <c r="S137" s="36"/>
      <c r="T137" s="31"/>
      <c r="U137" s="33"/>
      <c r="V137" s="71"/>
      <c r="W137" s="34"/>
      <c r="X137" s="33"/>
      <c r="Y137" s="182"/>
      <c r="Z137" s="188"/>
      <c r="AB137" s="902"/>
      <c r="AC137"/>
      <c r="AD137" s="845"/>
      <c r="AE137" s="796"/>
      <c r="AF137" s="106" t="s">
        <v>17</v>
      </c>
      <c r="AG137" s="27" t="s">
        <v>422</v>
      </c>
      <c r="AH137" s="28">
        <f>AW99-0.5</f>
        <v>13.3</v>
      </c>
      <c r="AI137" s="29">
        <f>AX99-0.5</f>
        <v>15.200000000000003</v>
      </c>
      <c r="AJ137" s="38">
        <f>AY99-0.5</f>
        <v>17.000000000000004</v>
      </c>
      <c r="AK137" s="28">
        <f t="shared" ref="AK137:AS137" si="14">AH137-0.5</f>
        <v>12.8</v>
      </c>
      <c r="AL137" s="29">
        <f t="shared" si="14"/>
        <v>14.700000000000003</v>
      </c>
      <c r="AM137" s="38">
        <f t="shared" si="14"/>
        <v>16.500000000000004</v>
      </c>
      <c r="AN137" s="28">
        <f t="shared" si="14"/>
        <v>12.3</v>
      </c>
      <c r="AO137" s="29">
        <f t="shared" si="14"/>
        <v>14.200000000000003</v>
      </c>
      <c r="AP137" s="38">
        <f t="shared" si="14"/>
        <v>16.000000000000004</v>
      </c>
      <c r="AQ137" s="28">
        <f t="shared" si="14"/>
        <v>11.8</v>
      </c>
      <c r="AR137" s="29">
        <f t="shared" si="14"/>
        <v>13.700000000000003</v>
      </c>
      <c r="AS137" s="38">
        <f t="shared" si="14"/>
        <v>15.500000000000004</v>
      </c>
      <c r="AT137" s="36"/>
      <c r="AU137" s="31"/>
      <c r="AV137" s="33"/>
      <c r="AW137" s="71"/>
      <c r="AX137" s="34"/>
      <c r="AY137" s="33"/>
      <c r="AZ137" s="182"/>
      <c r="BA137" s="188"/>
    </row>
    <row r="138" spans="1:53" ht="22.5" customHeight="1" thickBot="1" x14ac:dyDescent="0.25">
      <c r="A138" s="902"/>
      <c r="B138"/>
      <c r="C138" s="845"/>
      <c r="D138" s="796"/>
      <c r="E138" s="106" t="s">
        <v>21</v>
      </c>
      <c r="F138" s="564" t="s">
        <v>446</v>
      </c>
      <c r="G138" s="28">
        <f t="shared" ref="G138:R138" si="15">G137-1</f>
        <v>8.3000000000000007</v>
      </c>
      <c r="H138" s="29">
        <f t="shared" si="15"/>
        <v>9.65</v>
      </c>
      <c r="I138" s="38">
        <f t="shared" si="15"/>
        <v>11.450000000000001</v>
      </c>
      <c r="J138" s="28">
        <f t="shared" si="15"/>
        <v>7.8000000000000007</v>
      </c>
      <c r="K138" s="29">
        <f t="shared" si="15"/>
        <v>9.15</v>
      </c>
      <c r="L138" s="38">
        <f t="shared" si="15"/>
        <v>10.950000000000001</v>
      </c>
      <c r="M138" s="28">
        <f t="shared" si="15"/>
        <v>7.3000000000000007</v>
      </c>
      <c r="N138" s="29">
        <f t="shared" si="15"/>
        <v>8.65</v>
      </c>
      <c r="O138" s="38">
        <f t="shared" si="15"/>
        <v>10.450000000000001</v>
      </c>
      <c r="P138" s="28">
        <f t="shared" si="15"/>
        <v>6.8000000000000007</v>
      </c>
      <c r="Q138" s="29">
        <f t="shared" si="15"/>
        <v>8.15</v>
      </c>
      <c r="R138" s="38">
        <f t="shared" si="15"/>
        <v>9.9500000000000011</v>
      </c>
      <c r="S138" s="36"/>
      <c r="T138" s="31"/>
      <c r="U138" s="33"/>
      <c r="V138" s="71"/>
      <c r="W138" s="34"/>
      <c r="X138" s="33"/>
      <c r="Y138" s="186"/>
      <c r="Z138" s="187"/>
      <c r="AB138" s="902"/>
      <c r="AC138"/>
      <c r="AD138" s="845"/>
      <c r="AE138" s="796"/>
      <c r="AF138" s="106" t="s">
        <v>21</v>
      </c>
      <c r="AG138" s="564" t="s">
        <v>446</v>
      </c>
      <c r="AH138" s="28">
        <f t="shared" ref="AH138:AS138" si="16">AH137-1</f>
        <v>12.3</v>
      </c>
      <c r="AI138" s="29">
        <f t="shared" si="16"/>
        <v>14.200000000000003</v>
      </c>
      <c r="AJ138" s="38">
        <f t="shared" si="16"/>
        <v>16.000000000000004</v>
      </c>
      <c r="AK138" s="28">
        <f t="shared" si="16"/>
        <v>11.8</v>
      </c>
      <c r="AL138" s="29">
        <f t="shared" si="16"/>
        <v>13.700000000000003</v>
      </c>
      <c r="AM138" s="38">
        <f t="shared" si="16"/>
        <v>15.500000000000004</v>
      </c>
      <c r="AN138" s="28">
        <f t="shared" si="16"/>
        <v>11.3</v>
      </c>
      <c r="AO138" s="29">
        <f t="shared" si="16"/>
        <v>13.200000000000003</v>
      </c>
      <c r="AP138" s="38">
        <f t="shared" si="16"/>
        <v>15.000000000000004</v>
      </c>
      <c r="AQ138" s="28">
        <f t="shared" si="16"/>
        <v>10.8</v>
      </c>
      <c r="AR138" s="29">
        <f t="shared" si="16"/>
        <v>12.700000000000003</v>
      </c>
      <c r="AS138" s="38">
        <f t="shared" si="16"/>
        <v>14.500000000000004</v>
      </c>
      <c r="AT138" s="36"/>
      <c r="AU138" s="31"/>
      <c r="AV138" s="33"/>
      <c r="AW138" s="71"/>
      <c r="AX138" s="34"/>
      <c r="AY138" s="33"/>
      <c r="AZ138" s="186"/>
      <c r="BA138" s="187"/>
    </row>
    <row r="139" spans="1:53" ht="22.5" customHeight="1" x14ac:dyDescent="0.2">
      <c r="A139" s="902"/>
      <c r="B139"/>
      <c r="C139" s="843">
        <v>3</v>
      </c>
      <c r="D139" s="795" t="s">
        <v>66</v>
      </c>
      <c r="E139" s="791" t="s">
        <v>16</v>
      </c>
      <c r="F139" s="822" t="s">
        <v>445</v>
      </c>
      <c r="G139" s="955" t="s">
        <v>194</v>
      </c>
      <c r="H139" s="956"/>
      <c r="I139" s="956"/>
      <c r="J139" s="956"/>
      <c r="K139" s="956"/>
      <c r="L139" s="956"/>
      <c r="M139" s="956"/>
      <c r="N139" s="956"/>
      <c r="O139" s="956"/>
      <c r="P139" s="956"/>
      <c r="Q139" s="956"/>
      <c r="R139" s="957"/>
      <c r="S139" s="6"/>
      <c r="T139" s="8"/>
      <c r="U139" s="9"/>
      <c r="V139" s="66"/>
      <c r="W139" s="25"/>
      <c r="X139" s="26"/>
      <c r="Y139" s="180"/>
      <c r="Z139" s="181"/>
      <c r="AB139" s="902"/>
      <c r="AC139"/>
      <c r="AD139" s="843">
        <v>3</v>
      </c>
      <c r="AE139" s="795" t="s">
        <v>66</v>
      </c>
      <c r="AF139" s="791" t="s">
        <v>16</v>
      </c>
      <c r="AG139" s="822" t="s">
        <v>445</v>
      </c>
      <c r="AH139" s="955" t="s">
        <v>194</v>
      </c>
      <c r="AI139" s="956"/>
      <c r="AJ139" s="956"/>
      <c r="AK139" s="956"/>
      <c r="AL139" s="956"/>
      <c r="AM139" s="956"/>
      <c r="AN139" s="956"/>
      <c r="AO139" s="956"/>
      <c r="AP139" s="956"/>
      <c r="AQ139" s="956"/>
      <c r="AR139" s="956"/>
      <c r="AS139" s="957"/>
      <c r="AT139" s="6"/>
      <c r="AU139" s="8"/>
      <c r="AV139" s="9"/>
      <c r="AW139" s="66"/>
      <c r="AX139" s="25"/>
      <c r="AY139" s="26"/>
      <c r="AZ139" s="180"/>
      <c r="BA139" s="181"/>
    </row>
    <row r="140" spans="1:53" ht="22.5" customHeight="1" x14ac:dyDescent="0.2">
      <c r="A140" s="902"/>
      <c r="B140"/>
      <c r="C140" s="845"/>
      <c r="D140" s="796"/>
      <c r="E140" s="792"/>
      <c r="F140" s="794"/>
      <c r="G140" s="717">
        <f>'Erwachsene-DOSB 2020'!AO21*$BB$64</f>
        <v>29.700000000000003</v>
      </c>
      <c r="H140" s="718">
        <f>'Erwachsene-DOSB 2020'!AP21*$BB$64</f>
        <v>27.060000000000002</v>
      </c>
      <c r="I140" s="719">
        <f>'Erwachsene-DOSB 2020'!AQ21*$BB$64</f>
        <v>24.42</v>
      </c>
      <c r="J140" s="720">
        <f>'Erwachsene-DOSB 2020'!AR21*$BB$64</f>
        <v>31.460000000000004</v>
      </c>
      <c r="K140" s="718">
        <f>'Erwachsene-DOSB 2020'!AS21*$BB$64</f>
        <v>28.82</v>
      </c>
      <c r="L140" s="719">
        <f>'Erwachsene-DOSB 2020'!AT21*$BB$64</f>
        <v>26.400000000000002</v>
      </c>
      <c r="M140" s="720">
        <f>'Erwachsene-DOSB 2020'!AU21*$BB$64</f>
        <v>34.1</v>
      </c>
      <c r="N140" s="718">
        <f>'Erwachsene-DOSB 2020'!AV21*$BB$64</f>
        <v>31.460000000000004</v>
      </c>
      <c r="O140" s="719">
        <f>'Erwachsene-DOSB 2020'!AW21*$BB$64</f>
        <v>29.04</v>
      </c>
      <c r="P140" s="720">
        <f>'Erwachsene-DOSB 2020'!AX21*$BB$64</f>
        <v>37.620000000000005</v>
      </c>
      <c r="Q140" s="718">
        <f>'Erwachsene-DOSB 2020'!AY21*$BB$64</f>
        <v>34.980000000000004</v>
      </c>
      <c r="R140" s="719">
        <f>'Erwachsene-DOSB 2020'!AZ21*$BB$64</f>
        <v>32.56</v>
      </c>
      <c r="S140" s="28"/>
      <c r="T140" s="30"/>
      <c r="U140" s="38"/>
      <c r="V140" s="67"/>
      <c r="W140" s="29"/>
      <c r="X140" s="38"/>
      <c r="Y140" s="182"/>
      <c r="Z140" s="188"/>
      <c r="AB140" s="902"/>
      <c r="AC140"/>
      <c r="AD140" s="845"/>
      <c r="AE140" s="796"/>
      <c r="AF140" s="792"/>
      <c r="AG140" s="794"/>
      <c r="AH140" s="717">
        <f>'Erwachsene-DOSB 2020'!AO54*$BB$64</f>
        <v>26.84</v>
      </c>
      <c r="AI140" s="718">
        <f>'Erwachsene-DOSB 2020'!AP54*$BB$64</f>
        <v>24.64</v>
      </c>
      <c r="AJ140" s="719">
        <f>'Erwachsene-DOSB 2020'!AQ54*$BB$64</f>
        <v>22.220000000000002</v>
      </c>
      <c r="AK140" s="720">
        <f>'Erwachsene-DOSB 2020'!AR54*$BB$64</f>
        <v>28.6</v>
      </c>
      <c r="AL140" s="718">
        <f>'Erwachsene-DOSB 2020'!AS54*$BB$64</f>
        <v>26.400000000000002</v>
      </c>
      <c r="AM140" s="719">
        <f>'Erwachsene-DOSB 2020'!AT54*$BB$64</f>
        <v>23.980000000000004</v>
      </c>
      <c r="AN140" s="720">
        <f>'Erwachsene-DOSB 2020'!AU54*$BB$64</f>
        <v>31.020000000000003</v>
      </c>
      <c r="AO140" s="718">
        <f>'Erwachsene-DOSB 2020'!AV54*$BB$64</f>
        <v>28.82</v>
      </c>
      <c r="AP140" s="719">
        <f>'Erwachsene-DOSB 2020'!AW54*$BB$64</f>
        <v>26.400000000000002</v>
      </c>
      <c r="AQ140" s="720">
        <f>'Erwachsene-DOSB 2020'!AX54*$BB$64</f>
        <v>34.1</v>
      </c>
      <c r="AR140" s="718">
        <f>'Erwachsene-DOSB 2020'!AY54*$BB$64</f>
        <v>31.900000000000002</v>
      </c>
      <c r="AS140" s="719">
        <f>'Erwachsene-DOSB 2020'!AZ54*$BB$64</f>
        <v>29.480000000000004</v>
      </c>
      <c r="AT140" s="28"/>
      <c r="AU140" s="30"/>
      <c r="AV140" s="38"/>
      <c r="AW140" s="67"/>
      <c r="AX140" s="29"/>
      <c r="AY140" s="38"/>
      <c r="AZ140" s="182"/>
      <c r="BA140" s="188"/>
    </row>
    <row r="141" spans="1:53" ht="22.5" customHeight="1" x14ac:dyDescent="0.2">
      <c r="A141" s="902"/>
      <c r="B141"/>
      <c r="C141" s="845"/>
      <c r="D141" s="796"/>
      <c r="E141" s="106" t="s">
        <v>17</v>
      </c>
      <c r="F141" s="27" t="s">
        <v>158</v>
      </c>
      <c r="G141" s="69">
        <f>'Erwachsene-DOSB 2020'!AO22*$BB$65</f>
        <v>128.1</v>
      </c>
      <c r="H141" s="228">
        <f>'Erwachsene-DOSB 2020'!AP22*$BB$65</f>
        <v>105</v>
      </c>
      <c r="I141" s="229">
        <f>'Erwachsene-DOSB 2020'!AQ22*$BB$65</f>
        <v>79.8</v>
      </c>
      <c r="J141" s="230">
        <f>'Erwachsene-DOSB 2020'!AR22*$BB$65</f>
        <v>133.35</v>
      </c>
      <c r="K141" s="228">
        <f>'Erwachsene-DOSB 2020'!AS22*$BB$65</f>
        <v>109.2</v>
      </c>
      <c r="L141" s="229">
        <f>'Erwachsene-DOSB 2020'!AT22*$BB$65</f>
        <v>84</v>
      </c>
      <c r="M141" s="230">
        <f>'Erwachsene-DOSB 2020'!AU22*$BB$65</f>
        <v>137.55000000000001</v>
      </c>
      <c r="N141" s="228">
        <f>'Erwachsene-DOSB 2020'!AV22*$BB$65</f>
        <v>112.35000000000001</v>
      </c>
      <c r="O141" s="229">
        <f>'Erwachsene-DOSB 2020'!AW22*$BB$65</f>
        <v>87.15</v>
      </c>
      <c r="P141" s="230">
        <f>'Erwachsene-DOSB 2020'!AX22*$BB$65</f>
        <v>139.65</v>
      </c>
      <c r="Q141" s="228">
        <f>'Erwachsene-DOSB 2020'!AY22*$BB$65</f>
        <v>114.45</v>
      </c>
      <c r="R141" s="229">
        <f>'Erwachsene-DOSB 2020'!AZ22*$BB$65</f>
        <v>89.25</v>
      </c>
      <c r="S141" s="28"/>
      <c r="T141" s="30"/>
      <c r="U141" s="38"/>
      <c r="V141" s="67"/>
      <c r="W141" s="29"/>
      <c r="X141" s="38"/>
      <c r="Y141" s="182"/>
      <c r="Z141" s="188"/>
      <c r="AB141" s="902"/>
      <c r="AC141"/>
      <c r="AD141" s="845"/>
      <c r="AE141" s="796"/>
      <c r="AF141" s="106" t="s">
        <v>17</v>
      </c>
      <c r="AG141" s="27" t="s">
        <v>158</v>
      </c>
      <c r="AH141" s="69">
        <f>'Erwachsene-DOSB 2020'!AO55*$BB$65</f>
        <v>120.75</v>
      </c>
      <c r="AI141" s="228">
        <f>'Erwachsene-DOSB 2020'!AP55*$BB$65</f>
        <v>95.55</v>
      </c>
      <c r="AJ141" s="229">
        <f>'Erwachsene-DOSB 2020'!AQ55*$BB$65</f>
        <v>70.350000000000009</v>
      </c>
      <c r="AK141" s="230">
        <f>'Erwachsene-DOSB 2020'!AR55*$BB$65</f>
        <v>123.9</v>
      </c>
      <c r="AL141" s="228">
        <f>'Erwachsene-DOSB 2020'!AS55*$BB$65</f>
        <v>100.80000000000001</v>
      </c>
      <c r="AM141" s="229">
        <f>'Erwachsene-DOSB 2020'!AT55*$BB$65</f>
        <v>75.600000000000009</v>
      </c>
      <c r="AN141" s="230">
        <f>'Erwachsene-DOSB 2020'!AU55*$BB$65</f>
        <v>124.95</v>
      </c>
      <c r="AO141" s="228">
        <f>'Erwachsene-DOSB 2020'!AV55*$BB$65</f>
        <v>102.9</v>
      </c>
      <c r="AP141" s="229">
        <f>'Erwachsene-DOSB 2020'!AW55*$BB$65</f>
        <v>79.8</v>
      </c>
      <c r="AQ141" s="230">
        <f>'Erwachsene-DOSB 2020'!AX55*$BB$65</f>
        <v>126</v>
      </c>
      <c r="AR141" s="228">
        <f>'Erwachsene-DOSB 2020'!AY55*$BB$65</f>
        <v>105</v>
      </c>
      <c r="AS141" s="229">
        <f>'Erwachsene-DOSB 2020'!AZ55*$BB$65</f>
        <v>84</v>
      </c>
      <c r="AT141" s="28"/>
      <c r="AU141" s="30"/>
      <c r="AV141" s="38"/>
      <c r="AW141" s="67"/>
      <c r="AX141" s="29"/>
      <c r="AY141" s="38"/>
      <c r="AZ141" s="182"/>
      <c r="BA141" s="188"/>
    </row>
    <row r="142" spans="1:53" ht="22.5" customHeight="1" thickBot="1" x14ac:dyDescent="0.25">
      <c r="A142" s="902"/>
      <c r="B142"/>
      <c r="C142" s="950"/>
      <c r="D142" s="951"/>
      <c r="E142" s="107" t="s">
        <v>21</v>
      </c>
      <c r="F142" s="211" t="s">
        <v>447</v>
      </c>
      <c r="G142" s="234">
        <f>'Erwachsene-DOSB 2020'!AO23*$BB$66</f>
        <v>70.2</v>
      </c>
      <c r="H142" s="231">
        <f>'Erwachsene-DOSB 2020'!AP23*$BB$66</f>
        <v>59.4</v>
      </c>
      <c r="I142" s="232">
        <f>'Erwachsene-DOSB 2020'!AQ23*$BB$66</f>
        <v>49.5</v>
      </c>
      <c r="J142" s="233">
        <f>'Erwachsene-DOSB 2020'!AR23*$BB$66</f>
        <v>72.900000000000006</v>
      </c>
      <c r="K142" s="231">
        <f>'Erwachsene-DOSB 2020'!AS23*$BB$66</f>
        <v>62.1</v>
      </c>
      <c r="L142" s="232">
        <f>'Erwachsene-DOSB 2020'!AT23*$BB$66</f>
        <v>51.300000000000004</v>
      </c>
      <c r="M142" s="233">
        <f>'Erwachsene-DOSB 2020'!AU23*$BB$66</f>
        <v>75.600000000000009</v>
      </c>
      <c r="N142" s="231">
        <f>'Erwachsene-DOSB 2020'!AV23*$BB$66</f>
        <v>64.8</v>
      </c>
      <c r="O142" s="232">
        <f>'Erwachsene-DOSB 2020'!AW23*$BB$66</f>
        <v>54</v>
      </c>
      <c r="P142" s="233">
        <f>'Erwachsene-DOSB 2020'!AX23*$BB$66</f>
        <v>80.100000000000009</v>
      </c>
      <c r="Q142" s="231">
        <f>'Erwachsene-DOSB 2020'!AY23*$BB$66</f>
        <v>68.400000000000006</v>
      </c>
      <c r="R142" s="232">
        <f>'Erwachsene-DOSB 2020'!AZ23*$BB$66</f>
        <v>56.7</v>
      </c>
      <c r="S142" s="37"/>
      <c r="T142" s="20"/>
      <c r="U142" s="21"/>
      <c r="V142" s="63"/>
      <c r="W142" s="19"/>
      <c r="X142" s="21"/>
      <c r="Y142" s="186"/>
      <c r="Z142" s="187"/>
      <c r="AB142" s="902"/>
      <c r="AC142"/>
      <c r="AD142" s="950"/>
      <c r="AE142" s="951"/>
      <c r="AF142" s="107" t="s">
        <v>21</v>
      </c>
      <c r="AG142" s="211" t="s">
        <v>447</v>
      </c>
      <c r="AH142" s="234">
        <f>'Erwachsene-DOSB 2020'!AO56*$BB$66</f>
        <v>67.5</v>
      </c>
      <c r="AI142" s="231">
        <f>'Erwachsene-DOSB 2020'!AP56*$BB$66</f>
        <v>53.1</v>
      </c>
      <c r="AJ142" s="232">
        <f>'Erwachsene-DOSB 2020'!AQ56*$BB$66</f>
        <v>38.700000000000003</v>
      </c>
      <c r="AK142" s="233">
        <f>'Erwachsene-DOSB 2020'!AR56*$BB$66</f>
        <v>70.2</v>
      </c>
      <c r="AL142" s="231">
        <f>'Erwachsene-DOSB 2020'!AS56*$BB$66</f>
        <v>56.7</v>
      </c>
      <c r="AM142" s="232">
        <f>'Erwachsene-DOSB 2020'!AT56*$BB$66</f>
        <v>41.4</v>
      </c>
      <c r="AN142" s="233">
        <f>'Erwachsene-DOSB 2020'!AU56*$BB$66</f>
        <v>73.8</v>
      </c>
      <c r="AO142" s="231">
        <f>'Erwachsene-DOSB 2020'!AV56*$BB$66</f>
        <v>59.4</v>
      </c>
      <c r="AP142" s="232">
        <f>'Erwachsene-DOSB 2020'!AW56*$BB$66</f>
        <v>44.1</v>
      </c>
      <c r="AQ142" s="233">
        <f>'Erwachsene-DOSB 2020'!AX56*$BB$66</f>
        <v>78.3</v>
      </c>
      <c r="AR142" s="231">
        <f>'Erwachsene-DOSB 2020'!AY56*$BB$66</f>
        <v>63.9</v>
      </c>
      <c r="AS142" s="232">
        <f>'Erwachsene-DOSB 2020'!AZ56*$BB$66</f>
        <v>48.6</v>
      </c>
      <c r="AT142" s="37"/>
      <c r="AU142" s="20"/>
      <c r="AV142" s="21"/>
      <c r="AW142" s="63"/>
      <c r="AX142" s="19"/>
      <c r="AY142" s="21"/>
      <c r="AZ142" s="186"/>
      <c r="BA142" s="187"/>
    </row>
    <row r="143" spans="1:53" ht="22.5" customHeight="1" x14ac:dyDescent="0.2">
      <c r="A143" s="902"/>
      <c r="B143"/>
      <c r="C143" s="844">
        <v>4</v>
      </c>
      <c r="D143" s="796" t="s">
        <v>67</v>
      </c>
      <c r="E143" s="943" t="s">
        <v>16</v>
      </c>
      <c r="F143" s="800" t="s">
        <v>159</v>
      </c>
      <c r="G143" s="995" t="s">
        <v>423</v>
      </c>
      <c r="H143" s="889"/>
      <c r="I143" s="889"/>
      <c r="J143" s="889"/>
      <c r="K143" s="889"/>
      <c r="L143" s="889"/>
      <c r="M143" s="889"/>
      <c r="N143" s="889"/>
      <c r="O143" s="889"/>
      <c r="P143" s="889"/>
      <c r="Q143" s="889"/>
      <c r="R143" s="890"/>
      <c r="S143" s="110"/>
      <c r="T143" s="198"/>
      <c r="U143" s="112"/>
      <c r="V143" s="201"/>
      <c r="W143" s="202"/>
      <c r="X143" s="203"/>
      <c r="Y143" s="180"/>
      <c r="Z143" s="181"/>
      <c r="AB143" s="902"/>
      <c r="AC143"/>
      <c r="AD143" s="844">
        <v>4</v>
      </c>
      <c r="AE143" s="796" t="s">
        <v>67</v>
      </c>
      <c r="AF143" s="943" t="s">
        <v>16</v>
      </c>
      <c r="AG143" s="800" t="s">
        <v>159</v>
      </c>
      <c r="AH143" s="995" t="s">
        <v>423</v>
      </c>
      <c r="AI143" s="889"/>
      <c r="AJ143" s="889"/>
      <c r="AK143" s="889"/>
      <c r="AL143" s="889"/>
      <c r="AM143" s="889"/>
      <c r="AN143" s="889"/>
      <c r="AO143" s="889"/>
      <c r="AP143" s="889"/>
      <c r="AQ143" s="889"/>
      <c r="AR143" s="889"/>
      <c r="AS143" s="890"/>
      <c r="AT143" s="212"/>
      <c r="AU143" s="213"/>
      <c r="AV143" s="214"/>
      <c r="AW143" s="212"/>
      <c r="AX143" s="213"/>
      <c r="AY143" s="214"/>
      <c r="AZ143" s="180"/>
      <c r="BA143" s="181"/>
    </row>
    <row r="144" spans="1:53" ht="22.5" customHeight="1" x14ac:dyDescent="0.2">
      <c r="A144" s="902"/>
      <c r="B144"/>
      <c r="C144" s="845"/>
      <c r="D144" s="796"/>
      <c r="E144" s="792"/>
      <c r="F144" s="794"/>
      <c r="G144" s="42">
        <v>10</v>
      </c>
      <c r="H144" s="43">
        <v>15</v>
      </c>
      <c r="I144" s="135">
        <v>20</v>
      </c>
      <c r="J144" s="42">
        <v>10</v>
      </c>
      <c r="K144" s="43">
        <v>15</v>
      </c>
      <c r="L144" s="135">
        <v>20</v>
      </c>
      <c r="M144" s="42">
        <v>10</v>
      </c>
      <c r="N144" s="43">
        <v>15</v>
      </c>
      <c r="O144" s="135">
        <v>20</v>
      </c>
      <c r="P144" s="42">
        <v>10</v>
      </c>
      <c r="Q144" s="43">
        <v>15</v>
      </c>
      <c r="R144" s="135">
        <v>20</v>
      </c>
      <c r="S144" s="28"/>
      <c r="T144" s="30"/>
      <c r="U144" s="38"/>
      <c r="V144" s="71"/>
      <c r="W144" s="41"/>
      <c r="X144" s="39"/>
      <c r="Y144" s="182"/>
      <c r="Z144" s="188"/>
      <c r="AB144" s="902"/>
      <c r="AC144"/>
      <c r="AD144" s="845"/>
      <c r="AE144" s="796"/>
      <c r="AF144" s="792"/>
      <c r="AG144" s="794"/>
      <c r="AH144" s="42">
        <v>10</v>
      </c>
      <c r="AI144" s="43">
        <v>15</v>
      </c>
      <c r="AJ144" s="135">
        <v>20</v>
      </c>
      <c r="AK144" s="42">
        <v>10</v>
      </c>
      <c r="AL144" s="43">
        <v>15</v>
      </c>
      <c r="AM144" s="135">
        <v>20</v>
      </c>
      <c r="AN144" s="42">
        <v>10</v>
      </c>
      <c r="AO144" s="43">
        <v>15</v>
      </c>
      <c r="AP144" s="135">
        <v>20</v>
      </c>
      <c r="AQ144" s="42">
        <v>10</v>
      </c>
      <c r="AR144" s="43">
        <v>15</v>
      </c>
      <c r="AS144" s="135">
        <v>20</v>
      </c>
      <c r="AT144" s="42"/>
      <c r="AU144" s="43"/>
      <c r="AV144" s="135"/>
      <c r="AW144" s="42"/>
      <c r="AX144" s="43"/>
      <c r="AY144" s="135"/>
      <c r="AZ144" s="182"/>
      <c r="BA144" s="188"/>
    </row>
    <row r="145" spans="1:53" ht="22.5" customHeight="1" thickBot="1" x14ac:dyDescent="0.25">
      <c r="A145" s="902"/>
      <c r="B145"/>
      <c r="C145" s="845"/>
      <c r="D145" s="796"/>
      <c r="E145" s="106" t="s">
        <v>17</v>
      </c>
      <c r="F145" s="2" t="s">
        <v>614</v>
      </c>
      <c r="G145" s="11" t="s">
        <v>433</v>
      </c>
      <c r="H145" s="3" t="s">
        <v>434</v>
      </c>
      <c r="I145" s="4" t="s">
        <v>435</v>
      </c>
      <c r="J145" s="11" t="s">
        <v>433</v>
      </c>
      <c r="K145" s="3" t="s">
        <v>434</v>
      </c>
      <c r="L145" s="4" t="s">
        <v>435</v>
      </c>
      <c r="M145" s="11" t="s">
        <v>433</v>
      </c>
      <c r="N145" s="3" t="s">
        <v>434</v>
      </c>
      <c r="O145" s="4" t="s">
        <v>435</v>
      </c>
      <c r="P145" s="11" t="s">
        <v>433</v>
      </c>
      <c r="Q145" s="3" t="s">
        <v>434</v>
      </c>
      <c r="R145" s="4" t="s">
        <v>435</v>
      </c>
      <c r="S145" s="67"/>
      <c r="T145" s="30"/>
      <c r="U145" s="38"/>
      <c r="V145" s="71"/>
      <c r="W145" s="34"/>
      <c r="X145" s="39"/>
      <c r="Y145" s="186"/>
      <c r="Z145" s="187"/>
      <c r="AB145" s="902"/>
      <c r="AC145"/>
      <c r="AD145" s="845"/>
      <c r="AE145" s="796"/>
      <c r="AF145" s="106" t="s">
        <v>17</v>
      </c>
      <c r="AG145" s="2" t="s">
        <v>614</v>
      </c>
      <c r="AH145" s="11" t="s">
        <v>433</v>
      </c>
      <c r="AI145" s="3" t="s">
        <v>434</v>
      </c>
      <c r="AJ145" s="4" t="s">
        <v>435</v>
      </c>
      <c r="AK145" s="11" t="s">
        <v>433</v>
      </c>
      <c r="AL145" s="3" t="s">
        <v>434</v>
      </c>
      <c r="AM145" s="4" t="s">
        <v>435</v>
      </c>
      <c r="AN145" s="11" t="s">
        <v>433</v>
      </c>
      <c r="AO145" s="3" t="s">
        <v>434</v>
      </c>
      <c r="AP145" s="4" t="s">
        <v>435</v>
      </c>
      <c r="AQ145" s="11" t="s">
        <v>433</v>
      </c>
      <c r="AR145" s="3" t="s">
        <v>434</v>
      </c>
      <c r="AS145" s="4" t="s">
        <v>435</v>
      </c>
      <c r="AT145" s="67"/>
      <c r="AU145" s="30"/>
      <c r="AV145" s="38"/>
      <c r="AW145" s="71"/>
      <c r="AX145" s="34"/>
      <c r="AY145" s="39"/>
      <c r="AZ145" s="186"/>
      <c r="BA145" s="187"/>
    </row>
    <row r="146" spans="1:53" ht="18.75" thickBot="1" x14ac:dyDescent="0.3">
      <c r="A146" s="853" t="s">
        <v>495</v>
      </c>
      <c r="B146"/>
      <c r="C146" s="905" t="s">
        <v>51</v>
      </c>
      <c r="D146" s="906"/>
      <c r="E146" s="907"/>
      <c r="F146" s="907"/>
      <c r="G146" s="907" t="s">
        <v>616</v>
      </c>
      <c r="H146" s="907"/>
      <c r="I146" s="907"/>
      <c r="J146" s="907"/>
      <c r="K146" s="907"/>
      <c r="L146" s="907"/>
      <c r="M146" s="907"/>
      <c r="N146" s="907"/>
      <c r="O146" s="907"/>
      <c r="P146" s="907"/>
      <c r="Q146" s="907"/>
      <c r="R146" s="908" t="s">
        <v>52</v>
      </c>
      <c r="S146" s="908"/>
      <c r="T146" s="908"/>
      <c r="U146" s="908"/>
      <c r="V146" s="908"/>
      <c r="W146" s="908"/>
      <c r="X146" s="908"/>
      <c r="Y146" s="802" t="s">
        <v>53</v>
      </c>
      <c r="Z146" s="803"/>
      <c r="AB146" s="853" t="s">
        <v>495</v>
      </c>
      <c r="AC146"/>
      <c r="AD146" s="905" t="s">
        <v>51</v>
      </c>
      <c r="AE146" s="906"/>
      <c r="AF146" s="907"/>
      <c r="AG146" s="907"/>
      <c r="AH146" s="907" t="s">
        <v>616</v>
      </c>
      <c r="AI146" s="907"/>
      <c r="AJ146" s="907"/>
      <c r="AK146" s="907"/>
      <c r="AL146" s="907"/>
      <c r="AM146" s="907"/>
      <c r="AN146" s="907"/>
      <c r="AO146" s="907"/>
      <c r="AP146" s="907"/>
      <c r="AQ146" s="907"/>
      <c r="AR146" s="907"/>
      <c r="AS146" s="908" t="s">
        <v>52</v>
      </c>
      <c r="AT146" s="908"/>
      <c r="AU146" s="908"/>
      <c r="AV146" s="908"/>
      <c r="AW146" s="908"/>
      <c r="AX146" s="908"/>
      <c r="AY146" s="908"/>
      <c r="AZ146" s="802" t="s">
        <v>53</v>
      </c>
      <c r="BA146" s="803"/>
    </row>
    <row r="147" spans="1:53" ht="13.5" thickBot="1" x14ac:dyDescent="0.25">
      <c r="A147" s="853"/>
      <c r="B147"/>
      <c r="C147" s="914" t="s">
        <v>585</v>
      </c>
      <c r="D147" s="915"/>
      <c r="E147" s="915"/>
      <c r="F147" s="915"/>
      <c r="G147" s="915"/>
      <c r="H147" s="915"/>
      <c r="I147" s="916"/>
      <c r="J147" s="917" t="s">
        <v>68</v>
      </c>
      <c r="K147" s="918"/>
      <c r="L147" s="918"/>
      <c r="M147" s="918"/>
      <c r="N147" s="918"/>
      <c r="O147" s="918"/>
      <c r="P147" s="918"/>
      <c r="Q147" s="919"/>
      <c r="R147" s="920" t="s">
        <v>69</v>
      </c>
      <c r="S147" s="921"/>
      <c r="T147" s="921"/>
      <c r="U147" s="921"/>
      <c r="V147" s="921"/>
      <c r="W147" s="921"/>
      <c r="X147" s="922"/>
      <c r="Y147" s="75" t="s">
        <v>70</v>
      </c>
      <c r="Z147" s="76"/>
      <c r="AB147" s="853"/>
      <c r="AC147"/>
      <c r="AD147" s="914" t="s">
        <v>585</v>
      </c>
      <c r="AE147" s="915"/>
      <c r="AF147" s="915"/>
      <c r="AG147" s="915"/>
      <c r="AH147" s="915"/>
      <c r="AI147" s="915"/>
      <c r="AJ147" s="916"/>
      <c r="AK147" s="917" t="s">
        <v>68</v>
      </c>
      <c r="AL147" s="918"/>
      <c r="AM147" s="918"/>
      <c r="AN147" s="918"/>
      <c r="AO147" s="918"/>
      <c r="AP147" s="918"/>
      <c r="AQ147" s="918"/>
      <c r="AR147" s="919"/>
      <c r="AS147" s="920" t="s">
        <v>69</v>
      </c>
      <c r="AT147" s="921"/>
      <c r="AU147" s="921"/>
      <c r="AV147" s="921"/>
      <c r="AW147" s="921"/>
      <c r="AX147" s="921"/>
      <c r="AY147" s="922"/>
      <c r="AZ147" s="75" t="s">
        <v>70</v>
      </c>
      <c r="BA147" s="76"/>
    </row>
    <row r="148" spans="1:53" ht="14.25" customHeight="1" thickBot="1" x14ac:dyDescent="0.3">
      <c r="A148" s="853"/>
      <c r="B148" s="44"/>
      <c r="C148" s="909" t="s">
        <v>71</v>
      </c>
      <c r="D148" s="910"/>
      <c r="E148" s="910"/>
      <c r="F148" s="910"/>
      <c r="G148" s="910"/>
      <c r="H148" s="910"/>
      <c r="I148" s="77"/>
      <c r="J148" s="911"/>
      <c r="K148" s="912"/>
      <c r="L148" s="912"/>
      <c r="M148" s="912"/>
      <c r="N148" s="912"/>
      <c r="O148" s="912"/>
      <c r="P148" s="912"/>
      <c r="Q148" s="913"/>
      <c r="R148" s="898" t="s">
        <v>72</v>
      </c>
      <c r="S148" s="899"/>
      <c r="T148" s="810"/>
      <c r="U148" s="810"/>
      <c r="V148" s="810"/>
      <c r="W148" s="810"/>
      <c r="X148" s="811"/>
      <c r="Y148" s="75" t="s">
        <v>73</v>
      </c>
      <c r="Z148" s="78" t="s">
        <v>54</v>
      </c>
      <c r="AB148" s="853"/>
      <c r="AC148" s="44"/>
      <c r="AD148" s="909" t="s">
        <v>71</v>
      </c>
      <c r="AE148" s="910"/>
      <c r="AF148" s="910"/>
      <c r="AG148" s="910"/>
      <c r="AH148" s="910"/>
      <c r="AI148" s="910"/>
      <c r="AJ148" s="77"/>
      <c r="AK148" s="911"/>
      <c r="AL148" s="912"/>
      <c r="AM148" s="912"/>
      <c r="AN148" s="912"/>
      <c r="AO148" s="912"/>
      <c r="AP148" s="912"/>
      <c r="AQ148" s="912"/>
      <c r="AR148" s="913"/>
      <c r="AS148" s="898" t="s">
        <v>72</v>
      </c>
      <c r="AT148" s="899"/>
      <c r="AU148" s="810"/>
      <c r="AV148" s="810"/>
      <c r="AW148" s="810"/>
      <c r="AX148" s="810"/>
      <c r="AY148" s="811"/>
      <c r="AZ148" s="75" t="s">
        <v>73</v>
      </c>
      <c r="BA148" s="78" t="s">
        <v>54</v>
      </c>
    </row>
    <row r="149" spans="1:53" ht="13.5" thickBot="1" x14ac:dyDescent="0.25">
      <c r="A149" s="853"/>
      <c r="B149"/>
      <c r="C149" s="812" t="s">
        <v>74</v>
      </c>
      <c r="D149" s="813"/>
      <c r="E149" s="813"/>
      <c r="F149" s="813"/>
      <c r="G149" s="813"/>
      <c r="H149" s="813"/>
      <c r="I149" s="77"/>
      <c r="J149" s="807"/>
      <c r="K149" s="808"/>
      <c r="L149" s="808"/>
      <c r="M149" s="808"/>
      <c r="N149" s="808"/>
      <c r="O149" s="808"/>
      <c r="P149" s="808"/>
      <c r="Q149" s="809"/>
      <c r="R149" s="898" t="s">
        <v>75</v>
      </c>
      <c r="S149" s="899"/>
      <c r="T149" s="810"/>
      <c r="U149" s="810"/>
      <c r="V149" s="810"/>
      <c r="W149" s="810"/>
      <c r="X149" s="811"/>
      <c r="Y149" s="75" t="s">
        <v>76</v>
      </c>
      <c r="Z149" s="79"/>
      <c r="AB149" s="853"/>
      <c r="AC149"/>
      <c r="AD149" s="812" t="s">
        <v>74</v>
      </c>
      <c r="AE149" s="813"/>
      <c r="AF149" s="813"/>
      <c r="AG149" s="813"/>
      <c r="AH149" s="813"/>
      <c r="AI149" s="813"/>
      <c r="AJ149" s="77"/>
      <c r="AK149" s="807"/>
      <c r="AL149" s="808"/>
      <c r="AM149" s="808"/>
      <c r="AN149" s="808"/>
      <c r="AO149" s="808"/>
      <c r="AP149" s="808"/>
      <c r="AQ149" s="808"/>
      <c r="AR149" s="809"/>
      <c r="AS149" s="898" t="s">
        <v>75</v>
      </c>
      <c r="AT149" s="899"/>
      <c r="AU149" s="810"/>
      <c r="AV149" s="810"/>
      <c r="AW149" s="810"/>
      <c r="AX149" s="810"/>
      <c r="AY149" s="811"/>
      <c r="AZ149" s="75" t="s">
        <v>76</v>
      </c>
      <c r="BA149" s="79"/>
    </row>
    <row r="150" spans="1:53" ht="13.5" thickBot="1" x14ac:dyDescent="0.25">
      <c r="A150" s="853"/>
      <c r="B150"/>
      <c r="C150" s="812" t="s">
        <v>518</v>
      </c>
      <c r="D150" s="813"/>
      <c r="E150" s="813"/>
      <c r="F150" s="813"/>
      <c r="G150" s="813"/>
      <c r="H150" s="813"/>
      <c r="I150" s="77"/>
      <c r="J150" s="814"/>
      <c r="K150" s="815"/>
      <c r="L150" s="815"/>
      <c r="M150" s="815"/>
      <c r="N150" s="815"/>
      <c r="O150" s="815"/>
      <c r="P150" s="815"/>
      <c r="Q150" s="816"/>
      <c r="R150" s="898" t="s">
        <v>77</v>
      </c>
      <c r="S150" s="899"/>
      <c r="T150" s="810"/>
      <c r="U150" s="810"/>
      <c r="V150" s="810"/>
      <c r="W150" s="810"/>
      <c r="X150" s="811"/>
      <c r="Y150" s="75" t="s">
        <v>78</v>
      </c>
      <c r="Z150" s="79"/>
      <c r="AB150" s="853"/>
      <c r="AC150"/>
      <c r="AD150" s="812" t="s">
        <v>518</v>
      </c>
      <c r="AE150" s="813"/>
      <c r="AF150" s="813"/>
      <c r="AG150" s="813"/>
      <c r="AH150" s="813"/>
      <c r="AI150" s="813"/>
      <c r="AJ150" s="77"/>
      <c r="AK150" s="814"/>
      <c r="AL150" s="815"/>
      <c r="AM150" s="815"/>
      <c r="AN150" s="815"/>
      <c r="AO150" s="815"/>
      <c r="AP150" s="815"/>
      <c r="AQ150" s="815"/>
      <c r="AR150" s="816"/>
      <c r="AS150" s="898" t="s">
        <v>77</v>
      </c>
      <c r="AT150" s="899"/>
      <c r="AU150" s="810"/>
      <c r="AV150" s="810"/>
      <c r="AW150" s="810"/>
      <c r="AX150" s="810"/>
      <c r="AY150" s="811"/>
      <c r="AZ150" s="75" t="s">
        <v>78</v>
      </c>
      <c r="BA150" s="79"/>
    </row>
    <row r="151" spans="1:53" ht="13.5" thickBot="1" x14ac:dyDescent="0.25">
      <c r="A151" s="853"/>
      <c r="B151"/>
      <c r="C151" s="812" t="s">
        <v>586</v>
      </c>
      <c r="D151" s="813"/>
      <c r="E151" s="813"/>
      <c r="F151" s="813"/>
      <c r="G151" s="813"/>
      <c r="H151" s="813"/>
      <c r="I151" s="77"/>
      <c r="J151" s="80"/>
      <c r="K151" s="80"/>
      <c r="L151" s="80"/>
      <c r="M151" s="80"/>
      <c r="N151" s="80"/>
      <c r="O151" s="80"/>
      <c r="P151" s="80"/>
      <c r="Q151" s="80"/>
      <c r="R151" s="872" t="s">
        <v>79</v>
      </c>
      <c r="S151" s="873"/>
      <c r="T151" s="874"/>
      <c r="U151" s="874"/>
      <c r="V151" s="874"/>
      <c r="W151" s="874"/>
      <c r="X151" s="875"/>
      <c r="Y151" s="81"/>
      <c r="Z151" s="82"/>
      <c r="AB151" s="853"/>
      <c r="AC151"/>
      <c r="AD151" s="812" t="s">
        <v>586</v>
      </c>
      <c r="AE151" s="813"/>
      <c r="AF151" s="813"/>
      <c r="AG151" s="813"/>
      <c r="AH151" s="813"/>
      <c r="AI151" s="813"/>
      <c r="AJ151" s="77"/>
      <c r="AK151" s="80"/>
      <c r="AL151" s="80"/>
      <c r="AM151" s="80"/>
      <c r="AN151" s="80"/>
      <c r="AO151" s="80"/>
      <c r="AP151" s="80"/>
      <c r="AQ151" s="80"/>
      <c r="AR151" s="80"/>
      <c r="AS151" s="872" t="s">
        <v>79</v>
      </c>
      <c r="AT151" s="873"/>
      <c r="AU151" s="874"/>
      <c r="AV151" s="874"/>
      <c r="AW151" s="874"/>
      <c r="AX151" s="874"/>
      <c r="AY151" s="875"/>
      <c r="AZ151" s="81"/>
      <c r="BA151" s="82"/>
    </row>
    <row r="152" spans="1:53" ht="15" x14ac:dyDescent="0.2">
      <c r="A152" s="904">
        <f>A114+1</f>
        <v>99</v>
      </c>
      <c r="B152"/>
      <c r="C152" s="841" t="s">
        <v>587</v>
      </c>
      <c r="D152" s="813"/>
      <c r="E152" s="813"/>
      <c r="F152" s="813"/>
      <c r="G152" s="813"/>
      <c r="H152" s="813"/>
      <c r="I152" s="77"/>
      <c r="U152" s="45"/>
      <c r="W152" s="781" t="s">
        <v>676</v>
      </c>
      <c r="X152" s="781"/>
      <c r="Y152" s="781"/>
      <c r="Z152" s="781"/>
      <c r="AB152" s="904">
        <f>AB114+1</f>
        <v>102</v>
      </c>
      <c r="AC152"/>
      <c r="AD152" s="841" t="s">
        <v>587</v>
      </c>
      <c r="AE152" s="813"/>
      <c r="AF152" s="813"/>
      <c r="AG152" s="813"/>
      <c r="AH152" s="813"/>
      <c r="AI152" s="813"/>
      <c r="AJ152" s="77"/>
      <c r="AV152" s="45"/>
      <c r="AX152" s="781" t="s">
        <v>677</v>
      </c>
      <c r="AY152" s="781"/>
      <c r="AZ152" s="781"/>
      <c r="BA152" s="781"/>
    </row>
    <row r="153" spans="1:53" ht="13.5" thickBot="1" x14ac:dyDescent="0.25">
      <c r="A153" s="904"/>
      <c r="B153"/>
      <c r="C153" s="804" t="s">
        <v>80</v>
      </c>
      <c r="D153" s="805"/>
      <c r="E153" s="805"/>
      <c r="F153" s="805"/>
      <c r="G153" s="805"/>
      <c r="H153" s="805"/>
      <c r="I153" s="806"/>
      <c r="W153" s="781"/>
      <c r="X153" s="781"/>
      <c r="Y153" s="781"/>
      <c r="Z153" s="781"/>
      <c r="AB153" s="904"/>
      <c r="AC153"/>
      <c r="AD153" s="804" t="s">
        <v>80</v>
      </c>
      <c r="AE153" s="805"/>
      <c r="AF153" s="805"/>
      <c r="AG153" s="805"/>
      <c r="AH153" s="805"/>
      <c r="AI153" s="805"/>
      <c r="AJ153" s="806"/>
      <c r="AX153" s="781"/>
      <c r="AY153" s="781"/>
      <c r="AZ153" s="781"/>
      <c r="BA153" s="781"/>
    </row>
  </sheetData>
  <mergeCells count="668">
    <mergeCell ref="C125:E126"/>
    <mergeCell ref="F125:F126"/>
    <mergeCell ref="AH97:AJ97"/>
    <mergeCell ref="AB38:AB39"/>
    <mergeCell ref="AB49:AB69"/>
    <mergeCell ref="AB70:AB75"/>
    <mergeCell ref="AB76:AB77"/>
    <mergeCell ref="AB87:AB107"/>
    <mergeCell ref="AD42:AM42"/>
    <mergeCell ref="AD46:AG46"/>
    <mergeCell ref="AD44:AM44"/>
    <mergeCell ref="AH46:AL46"/>
    <mergeCell ref="AH59:AY59"/>
    <mergeCell ref="AK97:AY97"/>
    <mergeCell ref="G90:I90"/>
    <mergeCell ref="J90:X90"/>
    <mergeCell ref="AH90:AJ90"/>
    <mergeCell ref="AK90:AY90"/>
    <mergeCell ref="AG90:AG91"/>
    <mergeCell ref="AF97:AF98"/>
    <mergeCell ref="AG97:AG98"/>
    <mergeCell ref="AN42:AZ42"/>
    <mergeCell ref="C43:L43"/>
    <mergeCell ref="M43:X43"/>
    <mergeCell ref="A152:A153"/>
    <mergeCell ref="A118:A124"/>
    <mergeCell ref="A8:A31"/>
    <mergeCell ref="A32:A37"/>
    <mergeCell ref="A38:A39"/>
    <mergeCell ref="A49:A69"/>
    <mergeCell ref="A70:A75"/>
    <mergeCell ref="A76:A77"/>
    <mergeCell ref="A42:A48"/>
    <mergeCell ref="A80:A86"/>
    <mergeCell ref="A87:A107"/>
    <mergeCell ref="A108:A113"/>
    <mergeCell ref="A114:A115"/>
    <mergeCell ref="A125:A145"/>
    <mergeCell ref="A146:A151"/>
    <mergeCell ref="AN2:AY2"/>
    <mergeCell ref="AZ2:BA2"/>
    <mergeCell ref="C3:L3"/>
    <mergeCell ref="M3:X3"/>
    <mergeCell ref="Y3:Z3"/>
    <mergeCell ref="AD3:AM3"/>
    <mergeCell ref="AN3:AY3"/>
    <mergeCell ref="AZ3:BA3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C4:F4"/>
    <mergeCell ref="G4:X4"/>
    <mergeCell ref="AD4:AG4"/>
    <mergeCell ref="AH4:AY4"/>
    <mergeCell ref="C5:F5"/>
    <mergeCell ref="G5:K5"/>
    <mergeCell ref="L5:Z5"/>
    <mergeCell ref="AD5:AG5"/>
    <mergeCell ref="AH5:AL5"/>
    <mergeCell ref="AM5:BA5"/>
    <mergeCell ref="AM6:AR6"/>
    <mergeCell ref="AS6:AW6"/>
    <mergeCell ref="AX6:BA7"/>
    <mergeCell ref="C7:F7"/>
    <mergeCell ref="L7:Q7"/>
    <mergeCell ref="R7:V7"/>
    <mergeCell ref="AD7:AG7"/>
    <mergeCell ref="AM7:AR7"/>
    <mergeCell ref="AS7:AW7"/>
    <mergeCell ref="C6:F6"/>
    <mergeCell ref="L6:Q6"/>
    <mergeCell ref="R6:V6"/>
    <mergeCell ref="W6:Z7"/>
    <mergeCell ref="AD6:AG6"/>
    <mergeCell ref="G6:K6"/>
    <mergeCell ref="AT8:AV8"/>
    <mergeCell ref="AW8:AY8"/>
    <mergeCell ref="Y9:Z9"/>
    <mergeCell ref="AH12:AP12"/>
    <mergeCell ref="AZ9:BA9"/>
    <mergeCell ref="S8:U8"/>
    <mergeCell ref="V8:X8"/>
    <mergeCell ref="AD8:AF9"/>
    <mergeCell ref="AG8:AG9"/>
    <mergeCell ref="AH8:AJ8"/>
    <mergeCell ref="AK8:AM8"/>
    <mergeCell ref="AB8:AB31"/>
    <mergeCell ref="AF12:AF13"/>
    <mergeCell ref="AG12:AG13"/>
    <mergeCell ref="AQ22:AV22"/>
    <mergeCell ref="AQ12:AY12"/>
    <mergeCell ref="AW22:AY22"/>
    <mergeCell ref="AE20:AE24"/>
    <mergeCell ref="AF20:AF21"/>
    <mergeCell ref="AG20:AG21"/>
    <mergeCell ref="AF22:AF23"/>
    <mergeCell ref="AG22:AG23"/>
    <mergeCell ref="AQ20:AY20"/>
    <mergeCell ref="AG25:AG26"/>
    <mergeCell ref="C10:C19"/>
    <mergeCell ref="D10:D19"/>
    <mergeCell ref="AD10:AD19"/>
    <mergeCell ref="AE10:AE19"/>
    <mergeCell ref="E12:E13"/>
    <mergeCell ref="F12:F13"/>
    <mergeCell ref="G12:O12"/>
    <mergeCell ref="P12:X12"/>
    <mergeCell ref="AN8:AP8"/>
    <mergeCell ref="C8:E9"/>
    <mergeCell ref="F8:F9"/>
    <mergeCell ref="G8:I8"/>
    <mergeCell ref="J8:L8"/>
    <mergeCell ref="M8:O8"/>
    <mergeCell ref="P8:R8"/>
    <mergeCell ref="E14:E15"/>
    <mergeCell ref="F14:F15"/>
    <mergeCell ref="J14:L14"/>
    <mergeCell ref="M14:X14"/>
    <mergeCell ref="AF14:AF15"/>
    <mergeCell ref="AG14:AG15"/>
    <mergeCell ref="AK14:AM14"/>
    <mergeCell ref="AN14:AY14"/>
    <mergeCell ref="AQ8:AS8"/>
    <mergeCell ref="C20:C24"/>
    <mergeCell ref="D20:D24"/>
    <mergeCell ref="E20:E21"/>
    <mergeCell ref="F20:F21"/>
    <mergeCell ref="E22:E23"/>
    <mergeCell ref="F22:F23"/>
    <mergeCell ref="P22:X22"/>
    <mergeCell ref="G20:O20"/>
    <mergeCell ref="AD20:AD24"/>
    <mergeCell ref="C25:C28"/>
    <mergeCell ref="D25:D28"/>
    <mergeCell ref="E25:E26"/>
    <mergeCell ref="F25:F26"/>
    <mergeCell ref="G25:L25"/>
    <mergeCell ref="M25:R25"/>
    <mergeCell ref="C32:F32"/>
    <mergeCell ref="G32:Q32"/>
    <mergeCell ref="R32:X32"/>
    <mergeCell ref="AH25:AM25"/>
    <mergeCell ref="AN25:AS25"/>
    <mergeCell ref="AQ29:AY29"/>
    <mergeCell ref="AT25:AY25"/>
    <mergeCell ref="AH29:AP29"/>
    <mergeCell ref="F29:F30"/>
    <mergeCell ref="G29:O29"/>
    <mergeCell ref="Y32:Z32"/>
    <mergeCell ref="AD32:AG32"/>
    <mergeCell ref="AE25:AE28"/>
    <mergeCell ref="AD29:AD31"/>
    <mergeCell ref="AE29:AE31"/>
    <mergeCell ref="P29:X29"/>
    <mergeCell ref="AF25:AF26"/>
    <mergeCell ref="S25:X25"/>
    <mergeCell ref="AD25:AD28"/>
    <mergeCell ref="AZ32:BA32"/>
    <mergeCell ref="C33:I33"/>
    <mergeCell ref="J33:Q33"/>
    <mergeCell ref="R33:X33"/>
    <mergeCell ref="AD33:AJ33"/>
    <mergeCell ref="AK33:AR33"/>
    <mergeCell ref="AS33:AY33"/>
    <mergeCell ref="AF29:AF30"/>
    <mergeCell ref="AG29:AG30"/>
    <mergeCell ref="AH32:AR32"/>
    <mergeCell ref="AS32:AY32"/>
    <mergeCell ref="C29:C31"/>
    <mergeCell ref="D29:D31"/>
    <mergeCell ref="E29:E30"/>
    <mergeCell ref="AS34:AT34"/>
    <mergeCell ref="AU34:AY34"/>
    <mergeCell ref="AS35:AT35"/>
    <mergeCell ref="AU35:AY35"/>
    <mergeCell ref="C34:H34"/>
    <mergeCell ref="J34:Q34"/>
    <mergeCell ref="R34:S34"/>
    <mergeCell ref="T34:X34"/>
    <mergeCell ref="AD34:AI34"/>
    <mergeCell ref="AK34:AR34"/>
    <mergeCell ref="AB32:AB37"/>
    <mergeCell ref="C35:H35"/>
    <mergeCell ref="J35:Q35"/>
    <mergeCell ref="R35:S35"/>
    <mergeCell ref="AS36:AT36"/>
    <mergeCell ref="AU36:AY36"/>
    <mergeCell ref="AS37:AT37"/>
    <mergeCell ref="AU37:AY37"/>
    <mergeCell ref="R36:S36"/>
    <mergeCell ref="T36:X36"/>
    <mergeCell ref="AD36:AI36"/>
    <mergeCell ref="AK36:AR36"/>
    <mergeCell ref="T35:X35"/>
    <mergeCell ref="AD35:AI35"/>
    <mergeCell ref="Y50:Z50"/>
    <mergeCell ref="P49:R49"/>
    <mergeCell ref="AK35:AR35"/>
    <mergeCell ref="C36:H36"/>
    <mergeCell ref="J36:Q36"/>
    <mergeCell ref="C38:H38"/>
    <mergeCell ref="AD38:AI38"/>
    <mergeCell ref="C39:I39"/>
    <mergeCell ref="AD39:AJ39"/>
    <mergeCell ref="C37:H37"/>
    <mergeCell ref="R37:S37"/>
    <mergeCell ref="T37:X37"/>
    <mergeCell ref="AD37:AI37"/>
    <mergeCell ref="M42:Y42"/>
    <mergeCell ref="AB42:AB48"/>
    <mergeCell ref="L46:Z46"/>
    <mergeCell ref="M44:X44"/>
    <mergeCell ref="Y44:Z44"/>
    <mergeCell ref="C44:L44"/>
    <mergeCell ref="C42:L42"/>
    <mergeCell ref="C47:F47"/>
    <mergeCell ref="AN44:AY44"/>
    <mergeCell ref="AX47:BA48"/>
    <mergeCell ref="C45:F45"/>
    <mergeCell ref="Y43:Z43"/>
    <mergeCell ref="AD43:AM43"/>
    <mergeCell ref="AN43:AY43"/>
    <mergeCell ref="AZ43:BA43"/>
    <mergeCell ref="AZ44:BA44"/>
    <mergeCell ref="C46:F46"/>
    <mergeCell ref="G46:K46"/>
    <mergeCell ref="AD48:AG48"/>
    <mergeCell ref="AM48:AR48"/>
    <mergeCell ref="AD45:AG45"/>
    <mergeCell ref="AH45:AY45"/>
    <mergeCell ref="R48:V48"/>
    <mergeCell ref="C48:F48"/>
    <mergeCell ref="L48:Q48"/>
    <mergeCell ref="G45:X45"/>
    <mergeCell ref="AZ50:BA50"/>
    <mergeCell ref="AK49:AM49"/>
    <mergeCell ref="C49:E50"/>
    <mergeCell ref="F49:F50"/>
    <mergeCell ref="G49:I49"/>
    <mergeCell ref="J49:L49"/>
    <mergeCell ref="M49:O49"/>
    <mergeCell ref="S49:U49"/>
    <mergeCell ref="AM46:BA46"/>
    <mergeCell ref="AS48:AW48"/>
    <mergeCell ref="L47:Q47"/>
    <mergeCell ref="R47:V47"/>
    <mergeCell ref="W47:Z48"/>
    <mergeCell ref="AD47:AG47"/>
    <mergeCell ref="AM47:AR47"/>
    <mergeCell ref="AS47:AW47"/>
    <mergeCell ref="AN49:AP49"/>
    <mergeCell ref="AQ49:AS49"/>
    <mergeCell ref="AT49:AV49"/>
    <mergeCell ref="AW49:AY49"/>
    <mergeCell ref="V49:X49"/>
    <mergeCell ref="AD49:AF50"/>
    <mergeCell ref="AG49:AG50"/>
    <mergeCell ref="AH49:AJ49"/>
    <mergeCell ref="AF52:AF53"/>
    <mergeCell ref="AG52:AG53"/>
    <mergeCell ref="AH52:AY52"/>
    <mergeCell ref="C59:C62"/>
    <mergeCell ref="D59:D62"/>
    <mergeCell ref="AD59:AD62"/>
    <mergeCell ref="AE59:AE62"/>
    <mergeCell ref="E59:E60"/>
    <mergeCell ref="F59:F60"/>
    <mergeCell ref="G59:X59"/>
    <mergeCell ref="C51:C58"/>
    <mergeCell ref="D51:D58"/>
    <mergeCell ref="AD51:AD58"/>
    <mergeCell ref="AE51:AE58"/>
    <mergeCell ref="E52:E53"/>
    <mergeCell ref="F52:F53"/>
    <mergeCell ref="G52:X52"/>
    <mergeCell ref="E67:E68"/>
    <mergeCell ref="F67:F68"/>
    <mergeCell ref="AF59:AF60"/>
    <mergeCell ref="AG59:AG60"/>
    <mergeCell ref="C63:C66"/>
    <mergeCell ref="D63:D66"/>
    <mergeCell ref="E63:E64"/>
    <mergeCell ref="F63:F64"/>
    <mergeCell ref="G63:U63"/>
    <mergeCell ref="V63:X63"/>
    <mergeCell ref="AD63:AD66"/>
    <mergeCell ref="AE63:AE66"/>
    <mergeCell ref="G67:U67"/>
    <mergeCell ref="V67:X67"/>
    <mergeCell ref="AF67:AF68"/>
    <mergeCell ref="AG67:AG68"/>
    <mergeCell ref="AH67:AV67"/>
    <mergeCell ref="AS70:AY70"/>
    <mergeCell ref="AW67:AY67"/>
    <mergeCell ref="AF63:AF64"/>
    <mergeCell ref="AG63:AG64"/>
    <mergeCell ref="AH63:AV63"/>
    <mergeCell ref="AW63:AY63"/>
    <mergeCell ref="AZ70:BA70"/>
    <mergeCell ref="C71:I71"/>
    <mergeCell ref="J71:Q71"/>
    <mergeCell ref="R71:X71"/>
    <mergeCell ref="AD71:AJ71"/>
    <mergeCell ref="AK71:AR71"/>
    <mergeCell ref="AS71:AY71"/>
    <mergeCell ref="C70:F70"/>
    <mergeCell ref="G70:Q70"/>
    <mergeCell ref="R70:X70"/>
    <mergeCell ref="Y70:Z70"/>
    <mergeCell ref="AD70:AG70"/>
    <mergeCell ref="AH70:AR70"/>
    <mergeCell ref="C67:C69"/>
    <mergeCell ref="D67:D69"/>
    <mergeCell ref="AD67:AD69"/>
    <mergeCell ref="AE67:AE69"/>
    <mergeCell ref="C73:H73"/>
    <mergeCell ref="J73:Q73"/>
    <mergeCell ref="R73:S73"/>
    <mergeCell ref="T73:X73"/>
    <mergeCell ref="AD73:AI73"/>
    <mergeCell ref="AK73:AR73"/>
    <mergeCell ref="C72:H72"/>
    <mergeCell ref="J72:Q72"/>
    <mergeCell ref="R72:S72"/>
    <mergeCell ref="T72:X72"/>
    <mergeCell ref="AD72:AI72"/>
    <mergeCell ref="AK72:AR72"/>
    <mergeCell ref="AS75:AT75"/>
    <mergeCell ref="AU75:AY75"/>
    <mergeCell ref="R74:S74"/>
    <mergeCell ref="T74:X74"/>
    <mergeCell ref="AD74:AI74"/>
    <mergeCell ref="AK74:AR74"/>
    <mergeCell ref="AS72:AT72"/>
    <mergeCell ref="AU72:AY72"/>
    <mergeCell ref="AS73:AT73"/>
    <mergeCell ref="AU73:AY73"/>
    <mergeCell ref="AS74:AT74"/>
    <mergeCell ref="AU74:AY74"/>
    <mergeCell ref="C74:H74"/>
    <mergeCell ref="J74:Q74"/>
    <mergeCell ref="C76:H76"/>
    <mergeCell ref="AD76:AI76"/>
    <mergeCell ref="C77:I77"/>
    <mergeCell ref="AD77:AJ77"/>
    <mergeCell ref="C75:H75"/>
    <mergeCell ref="R75:S75"/>
    <mergeCell ref="T75:X75"/>
    <mergeCell ref="AD75:AI75"/>
    <mergeCell ref="AN82:AY82"/>
    <mergeCell ref="AZ82:BA82"/>
    <mergeCell ref="C83:F83"/>
    <mergeCell ref="G83:X83"/>
    <mergeCell ref="AD83:AG83"/>
    <mergeCell ref="AH83:AY83"/>
    <mergeCell ref="AN80:AZ80"/>
    <mergeCell ref="C81:L81"/>
    <mergeCell ref="M81:X81"/>
    <mergeCell ref="Y81:Z81"/>
    <mergeCell ref="AD81:AM81"/>
    <mergeCell ref="AN81:AY81"/>
    <mergeCell ref="AZ81:BA81"/>
    <mergeCell ref="C80:L80"/>
    <mergeCell ref="M80:Y80"/>
    <mergeCell ref="AB80:AB86"/>
    <mergeCell ref="AD80:AM80"/>
    <mergeCell ref="C82:L82"/>
    <mergeCell ref="M82:X82"/>
    <mergeCell ref="Y82:Z82"/>
    <mergeCell ref="AD82:AM82"/>
    <mergeCell ref="C84:F84"/>
    <mergeCell ref="G84:K84"/>
    <mergeCell ref="L84:Z84"/>
    <mergeCell ref="AM84:BA84"/>
    <mergeCell ref="C85:F85"/>
    <mergeCell ref="L85:Q85"/>
    <mergeCell ref="R85:V85"/>
    <mergeCell ref="W85:Z86"/>
    <mergeCell ref="AD85:AG85"/>
    <mergeCell ref="AM85:AR85"/>
    <mergeCell ref="AS85:AW85"/>
    <mergeCell ref="AX85:BA86"/>
    <mergeCell ref="C86:F86"/>
    <mergeCell ref="AD84:AG84"/>
    <mergeCell ref="AH84:AL84"/>
    <mergeCell ref="L86:Q86"/>
    <mergeCell ref="R86:V86"/>
    <mergeCell ref="AD86:AG86"/>
    <mergeCell ref="AM86:AR86"/>
    <mergeCell ref="AS86:AW86"/>
    <mergeCell ref="AT87:AV87"/>
    <mergeCell ref="AW87:AY87"/>
    <mergeCell ref="AZ88:BA88"/>
    <mergeCell ref="C89:C96"/>
    <mergeCell ref="D89:D96"/>
    <mergeCell ref="AD89:AD96"/>
    <mergeCell ref="AE89:AE96"/>
    <mergeCell ref="E90:E91"/>
    <mergeCell ref="F90:F91"/>
    <mergeCell ref="AF90:AF91"/>
    <mergeCell ref="AG87:AG88"/>
    <mergeCell ref="Y88:Z88"/>
    <mergeCell ref="AH87:AJ87"/>
    <mergeCell ref="AK87:AM87"/>
    <mergeCell ref="AN87:AP87"/>
    <mergeCell ref="AQ87:AS87"/>
    <mergeCell ref="C87:E88"/>
    <mergeCell ref="F87:F88"/>
    <mergeCell ref="G87:I87"/>
    <mergeCell ref="C97:C100"/>
    <mergeCell ref="D97:D100"/>
    <mergeCell ref="AD97:AD100"/>
    <mergeCell ref="C101:C104"/>
    <mergeCell ref="D101:D104"/>
    <mergeCell ref="J87:L87"/>
    <mergeCell ref="C105:C107"/>
    <mergeCell ref="D105:D107"/>
    <mergeCell ref="AD105:AD107"/>
    <mergeCell ref="M87:O87"/>
    <mergeCell ref="P87:R87"/>
    <mergeCell ref="S87:U87"/>
    <mergeCell ref="V87:X87"/>
    <mergeCell ref="AD87:AF88"/>
    <mergeCell ref="E105:E106"/>
    <mergeCell ref="AE97:AE100"/>
    <mergeCell ref="E97:E98"/>
    <mergeCell ref="F97:F98"/>
    <mergeCell ref="G97:I97"/>
    <mergeCell ref="J97:X97"/>
    <mergeCell ref="F105:F106"/>
    <mergeCell ref="E101:E102"/>
    <mergeCell ref="F101:F102"/>
    <mergeCell ref="G101:X101"/>
    <mergeCell ref="G105:U105"/>
    <mergeCell ref="V105:X105"/>
    <mergeCell ref="AD101:AD104"/>
    <mergeCell ref="AF105:AF106"/>
    <mergeCell ref="AG105:AG106"/>
    <mergeCell ref="AH105:AV105"/>
    <mergeCell ref="AB108:AB113"/>
    <mergeCell ref="AW105:AY105"/>
    <mergeCell ref="AE101:AE104"/>
    <mergeCell ref="AF101:AF102"/>
    <mergeCell ref="AG101:AG102"/>
    <mergeCell ref="AH101:AY101"/>
    <mergeCell ref="AE105:AE107"/>
    <mergeCell ref="C110:H110"/>
    <mergeCell ref="C112:H112"/>
    <mergeCell ref="AS108:AY108"/>
    <mergeCell ref="J110:Q110"/>
    <mergeCell ref="R110:S110"/>
    <mergeCell ref="T110:X110"/>
    <mergeCell ref="AD110:AI110"/>
    <mergeCell ref="AK110:AR110"/>
    <mergeCell ref="C111:H111"/>
    <mergeCell ref="J111:Q111"/>
    <mergeCell ref="R111:S111"/>
    <mergeCell ref="AZ108:BA108"/>
    <mergeCell ref="C109:I109"/>
    <mergeCell ref="J109:Q109"/>
    <mergeCell ref="R109:X109"/>
    <mergeCell ref="AD109:AJ109"/>
    <mergeCell ref="AK109:AR109"/>
    <mergeCell ref="AS109:AY109"/>
    <mergeCell ref="C108:F108"/>
    <mergeCell ref="G108:Q108"/>
    <mergeCell ref="R108:X108"/>
    <mergeCell ref="Y108:Z108"/>
    <mergeCell ref="AD108:AG108"/>
    <mergeCell ref="AH108:AR108"/>
    <mergeCell ref="T111:X111"/>
    <mergeCell ref="AD111:AI111"/>
    <mergeCell ref="AU113:AY113"/>
    <mergeCell ref="R112:S112"/>
    <mergeCell ref="T112:X112"/>
    <mergeCell ref="AD112:AI112"/>
    <mergeCell ref="AK112:AR112"/>
    <mergeCell ref="AK111:AR111"/>
    <mergeCell ref="AS110:AT110"/>
    <mergeCell ref="AU110:AY110"/>
    <mergeCell ref="AS111:AT111"/>
    <mergeCell ref="AU111:AY111"/>
    <mergeCell ref="AS112:AT112"/>
    <mergeCell ref="AU112:AY112"/>
    <mergeCell ref="R113:S113"/>
    <mergeCell ref="T113:X113"/>
    <mergeCell ref="AD113:AI113"/>
    <mergeCell ref="C121:F121"/>
    <mergeCell ref="G121:X121"/>
    <mergeCell ref="AD121:AG121"/>
    <mergeCell ref="AH121:AY121"/>
    <mergeCell ref="AN118:AZ118"/>
    <mergeCell ref="C119:L119"/>
    <mergeCell ref="M119:X119"/>
    <mergeCell ref="Y119:Z119"/>
    <mergeCell ref="AD119:AM119"/>
    <mergeCell ref="AN119:AY119"/>
    <mergeCell ref="AZ119:BA119"/>
    <mergeCell ref="C118:L118"/>
    <mergeCell ref="M118:Y118"/>
    <mergeCell ref="AB118:AB124"/>
    <mergeCell ref="AD118:AM118"/>
    <mergeCell ref="C120:L120"/>
    <mergeCell ref="M120:X120"/>
    <mergeCell ref="Y120:Z120"/>
    <mergeCell ref="AD120:AM120"/>
    <mergeCell ref="C122:F122"/>
    <mergeCell ref="G122:K122"/>
    <mergeCell ref="L122:Z122"/>
    <mergeCell ref="AD122:AG122"/>
    <mergeCell ref="AH122:AL122"/>
    <mergeCell ref="C123:F123"/>
    <mergeCell ref="L123:Q123"/>
    <mergeCell ref="R123:V123"/>
    <mergeCell ref="W123:Z124"/>
    <mergeCell ref="AD123:AG123"/>
    <mergeCell ref="AM123:AR123"/>
    <mergeCell ref="AS123:AW123"/>
    <mergeCell ref="AX123:BA124"/>
    <mergeCell ref="C124:F124"/>
    <mergeCell ref="AS124:AW124"/>
    <mergeCell ref="L124:Q124"/>
    <mergeCell ref="R124:V124"/>
    <mergeCell ref="AD124:AG124"/>
    <mergeCell ref="AM124:AR124"/>
    <mergeCell ref="G125:I125"/>
    <mergeCell ref="J125:L125"/>
    <mergeCell ref="M125:O125"/>
    <mergeCell ref="P125:R125"/>
    <mergeCell ref="S125:U125"/>
    <mergeCell ref="AK125:AM125"/>
    <mergeCell ref="AB125:AB145"/>
    <mergeCell ref="AF143:AF144"/>
    <mergeCell ref="AG143:AG144"/>
    <mergeCell ref="AD139:AD142"/>
    <mergeCell ref="AF128:AF129"/>
    <mergeCell ref="V125:X125"/>
    <mergeCell ref="AD125:AF126"/>
    <mergeCell ref="AG125:AG126"/>
    <mergeCell ref="AH125:AJ125"/>
    <mergeCell ref="G146:Q146"/>
    <mergeCell ref="R146:X146"/>
    <mergeCell ref="Y146:Z146"/>
    <mergeCell ref="R148:S148"/>
    <mergeCell ref="G143:R143"/>
    <mergeCell ref="C139:C142"/>
    <mergeCell ref="D139:D142"/>
    <mergeCell ref="E139:E140"/>
    <mergeCell ref="F139:F140"/>
    <mergeCell ref="G139:R139"/>
    <mergeCell ref="C143:C145"/>
    <mergeCell ref="D143:D145"/>
    <mergeCell ref="C152:H152"/>
    <mergeCell ref="AD152:AI152"/>
    <mergeCell ref="C153:I153"/>
    <mergeCell ref="AD153:AJ153"/>
    <mergeCell ref="AS150:AT150"/>
    <mergeCell ref="AS149:AT149"/>
    <mergeCell ref="J149:Q149"/>
    <mergeCell ref="R149:S149"/>
    <mergeCell ref="T149:X149"/>
    <mergeCell ref="AD149:AI149"/>
    <mergeCell ref="C150:H150"/>
    <mergeCell ref="J150:Q150"/>
    <mergeCell ref="R150:S150"/>
    <mergeCell ref="T150:X150"/>
    <mergeCell ref="AD150:AI150"/>
    <mergeCell ref="AB146:AB151"/>
    <mergeCell ref="C148:H148"/>
    <mergeCell ref="J148:Q148"/>
    <mergeCell ref="C149:H149"/>
    <mergeCell ref="AS151:AT151"/>
    <mergeCell ref="C151:H151"/>
    <mergeCell ref="R151:S151"/>
    <mergeCell ref="T151:X151"/>
    <mergeCell ref="AD151:AI151"/>
    <mergeCell ref="AK150:AR150"/>
    <mergeCell ref="AK149:AR149"/>
    <mergeCell ref="AU150:AY150"/>
    <mergeCell ref="T148:X148"/>
    <mergeCell ref="AD148:AI148"/>
    <mergeCell ref="AU151:AY151"/>
    <mergeCell ref="C147:I147"/>
    <mergeCell ref="J147:Q147"/>
    <mergeCell ref="R147:X147"/>
    <mergeCell ref="AD147:AJ147"/>
    <mergeCell ref="AK147:AR147"/>
    <mergeCell ref="AS147:AY147"/>
    <mergeCell ref="AK148:AR148"/>
    <mergeCell ref="AD146:AG146"/>
    <mergeCell ref="AU149:AY149"/>
    <mergeCell ref="AD143:AD145"/>
    <mergeCell ref="AH6:AL6"/>
    <mergeCell ref="G47:K47"/>
    <mergeCell ref="AH47:AL47"/>
    <mergeCell ref="G85:K85"/>
    <mergeCell ref="AH85:AL85"/>
    <mergeCell ref="G123:K123"/>
    <mergeCell ref="AH123:AL123"/>
    <mergeCell ref="W38:Z39"/>
    <mergeCell ref="P20:X20"/>
    <mergeCell ref="AH20:AP20"/>
    <mergeCell ref="AM122:BA122"/>
    <mergeCell ref="AN120:AY120"/>
    <mergeCell ref="AZ120:BA120"/>
    <mergeCell ref="J112:Q112"/>
    <mergeCell ref="C114:H114"/>
    <mergeCell ref="AD114:AI114"/>
    <mergeCell ref="C115:I115"/>
    <mergeCell ref="E143:E144"/>
    <mergeCell ref="F143:F144"/>
    <mergeCell ref="C146:F146"/>
    <mergeCell ref="C113:H113"/>
    <mergeCell ref="AB114:AB115"/>
    <mergeCell ref="AS113:AT113"/>
    <mergeCell ref="AK135:AS135"/>
    <mergeCell ref="AX38:BA39"/>
    <mergeCell ref="W76:Z77"/>
    <mergeCell ref="W114:Z115"/>
    <mergeCell ref="C135:C138"/>
    <mergeCell ref="D135:D138"/>
    <mergeCell ref="AD135:AD138"/>
    <mergeCell ref="AE135:AE138"/>
    <mergeCell ref="E135:E136"/>
    <mergeCell ref="F135:F136"/>
    <mergeCell ref="G135:R135"/>
    <mergeCell ref="F128:F129"/>
    <mergeCell ref="AH135:AJ135"/>
    <mergeCell ref="C127:C134"/>
    <mergeCell ref="D127:D134"/>
    <mergeCell ref="AD127:AD134"/>
    <mergeCell ref="AE127:AE134"/>
    <mergeCell ref="E128:E129"/>
    <mergeCell ref="G128:R128"/>
    <mergeCell ref="AF135:AF136"/>
    <mergeCell ref="AG135:AG136"/>
    <mergeCell ref="AG128:AG129"/>
    <mergeCell ref="W152:Z153"/>
    <mergeCell ref="AX152:BA153"/>
    <mergeCell ref="AX114:BA115"/>
    <mergeCell ref="AX76:BA77"/>
    <mergeCell ref="AB152:AB153"/>
    <mergeCell ref="AS148:AT148"/>
    <mergeCell ref="AZ146:BA146"/>
    <mergeCell ref="AE143:AE145"/>
    <mergeCell ref="AH128:AS128"/>
    <mergeCell ref="AT125:AV125"/>
    <mergeCell ref="AW125:AY125"/>
    <mergeCell ref="Y126:Z126"/>
    <mergeCell ref="AZ126:BA126"/>
    <mergeCell ref="AH143:AS143"/>
    <mergeCell ref="AN125:AP125"/>
    <mergeCell ref="AE139:AE142"/>
    <mergeCell ref="AF139:AF140"/>
    <mergeCell ref="AG139:AG140"/>
    <mergeCell ref="AH139:AS139"/>
    <mergeCell ref="AQ125:AS125"/>
    <mergeCell ref="AD115:AJ115"/>
    <mergeCell ref="AS146:AY146"/>
    <mergeCell ref="AU148:AY148"/>
    <mergeCell ref="AH146:AR146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40" max="16383" man="1"/>
    <brk id="78" max="16383" man="1"/>
    <brk id="116" max="16383" man="1"/>
  </rowBreaks>
  <colBreaks count="1" manualBreakCount="1">
    <brk id="27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U157"/>
  <sheetViews>
    <sheetView view="pageBreakPreview" zoomScale="78" zoomScaleNormal="70" zoomScaleSheetLayoutView="78" zoomScalePageLayoutView="70" workbookViewId="0">
      <selection activeCell="AA17" sqref="AA17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7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7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7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7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7" ht="16.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1068" t="s">
        <v>713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1068" t="s">
        <v>713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7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7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7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7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1079"/>
      <c r="AE9" s="1080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7" ht="21.2" customHeight="1" x14ac:dyDescent="0.2">
      <c r="A10" s="902"/>
      <c r="B10"/>
      <c r="C10" s="1049">
        <v>1</v>
      </c>
      <c r="D10" s="795" t="s">
        <v>64</v>
      </c>
      <c r="E10" s="601" t="s">
        <v>16</v>
      </c>
      <c r="F10" s="55" t="s">
        <v>692</v>
      </c>
      <c r="G10" s="98" t="str">
        <f>TEXT((TIME(0,LEFT('JUGEND-DOSB 2020'!E7,FIND(":",'JUGEND-DOSB 2020'!E7)-1),RIGHT('JUGEND-DOSB 2020'!E7,2)))*$BC$10,"[mm]:ss")</f>
        <v>05:40</v>
      </c>
      <c r="H10" s="99" t="str">
        <f>TEXT((TIME(0,LEFT('JUGEND-DOSB 2020'!F7,FIND(":",'JUGEND-DOSB 2020'!F7)-1),RIGHT('JUGEND-DOSB 2020'!F7,2)))*$BC$10,"[mm]:ss")</f>
        <v>05:00</v>
      </c>
      <c r="I10" s="100" t="str">
        <f>TEXT((TIME(0,LEFT('JUGEND-DOSB 2020'!G7,FIND(":",'JUGEND-DOSB 2020'!G7)-1),RIGHT('JUGEND-DOSB 2020'!G7,2)))*$BC$10,"[mm]:ss")</f>
        <v>04:15</v>
      </c>
      <c r="J10" s="108" t="str">
        <f>TEXT((TIME(0,LEFT('JUGEND-DOSB 2020'!H7,FIND(":",'JUGEND-DOSB 2020'!H7)-1),RIGHT('JUGEND-DOSB 2020'!H7,2)))*$BC$10,"[mm]:ss")</f>
        <v>05:35</v>
      </c>
      <c r="K10" s="99" t="str">
        <f>TEXT((TIME(0,LEFT('JUGEND-DOSB 2020'!I7,FIND(":",'JUGEND-DOSB 2020'!I7)-1),RIGHT('JUGEND-DOSB 2020'!I7,2)))*$BC$10,"[mm]:ss")</f>
        <v>04:50</v>
      </c>
      <c r="L10" s="100" t="str">
        <f>TEXT((TIME(0,LEFT('JUGEND-DOSB 2020'!J7,FIND(":",'JUGEND-DOSB 2020'!J7)-1),RIGHT('JUGEND-DOSB 2020'!J7,2)))*$BC$10,"[mm]:ss")</f>
        <v>04:10</v>
      </c>
      <c r="M10" s="108" t="str">
        <f>TEXT((TIME(0,LEFT('JUGEND-DOSB 2020'!K7,FIND(":",'JUGEND-DOSB 2020'!K7)-1),RIGHT('JUGEND-DOSB 2020'!K7,2)))*$BC$10,"[mm]:ss")</f>
        <v>05:20</v>
      </c>
      <c r="N10" s="99" t="str">
        <f>TEXT((TIME(0,LEFT('JUGEND-DOSB 2020'!L7,FIND(":",'JUGEND-DOSB 2020'!L7)-1),RIGHT('JUGEND-DOSB 2020'!L7,2)))*$BC$10,"[mm]:ss")</f>
        <v>04:40</v>
      </c>
      <c r="O10" s="100" t="str">
        <f>TEXT((TIME(0,LEFT('JUGEND-DOSB 2020'!M7,FIND(":",'JUGEND-DOSB 2020'!M7)-1),RIGHT('JUGEND-DOSB 2020'!M7,2)))*$BC$10,"[mm]:ss")</f>
        <v>04:00</v>
      </c>
      <c r="P10" s="108" t="str">
        <f>TEXT((TIME(0,LEFT('JUGEND-DOSB 2020'!N7,FIND(":",'JUGEND-DOSB 2020'!N7)-1),RIGHT('JUGEND-DOSB 2020'!N7,2)))*$BC$10,"[mm]:ss")</f>
        <v>05:10</v>
      </c>
      <c r="Q10" s="99" t="str">
        <f>TEXT((TIME(0,LEFT('JUGEND-DOSB 2020'!O7,FIND(":",'JUGEND-DOSB 2020'!O7)-1),RIGHT('JUGEND-DOSB 2020'!O7,2)))*$BC$10,"[mm]:ss")</f>
        <v>04:25</v>
      </c>
      <c r="R10" s="100" t="str">
        <f>TEXT((TIME(0,LEFT('JUGEND-DOSB 2020'!P7,FIND(":",'JUGEND-DOSB 2020'!P7)-1),RIGHT('JUGEND-DOSB 2020'!P7,2)))*$BC$10,"[mm]:ss")</f>
        <v>03:45</v>
      </c>
      <c r="S10" s="108" t="str">
        <f>TEXT((TIME(0,LEFT('JUGEND-DOSB 2020'!Q7,FIND(":",'JUGEND-DOSB 2020'!Q7)-1),RIGHT('JUGEND-DOSB 2020'!Q7,2)))*$BC$10,"[mm]:ss")</f>
        <v>05:00</v>
      </c>
      <c r="T10" s="99" t="str">
        <f>TEXT((TIME(0,LEFT('JUGEND-DOSB 2020'!R7,FIND(":",'JUGEND-DOSB 2020'!R7)-1),RIGHT('JUGEND-DOSB 2020'!R7,2)))*$BC$10,"[mm]:ss")</f>
        <v>04:20</v>
      </c>
      <c r="U10" s="100" t="str">
        <f>TEXT((TIME(0,LEFT('JUGEND-DOSB 2020'!S7,FIND(":",'JUGEND-DOSB 2020'!S7)-1),RIGHT('JUGEND-DOSB 2020'!S7,2)))*$BC$10,"[mm]:ss")</f>
        <v>03:35</v>
      </c>
      <c r="V10" s="108" t="str">
        <f>TEXT((TIME(0,LEFT('JUGEND-DOSB 2020'!T7,FIND(":",'JUGEND-DOSB 2020'!T7)-1),RIGHT('JUGEND-DOSB 2020'!T7,2)))*$BC$10,"[mm]:ss")</f>
        <v>04:50</v>
      </c>
      <c r="W10" s="99" t="str">
        <f>TEXT((TIME(0,LEFT('JUGEND-DOSB 2020'!U7,FIND(":",'JUGEND-DOSB 2020'!U7)-1),RIGHT('JUGEND-DOSB 2020'!U7,2)))*$BC$10,"[mm]:ss")</f>
        <v>04:05</v>
      </c>
      <c r="X10" s="100" t="str">
        <f>TEXT((TIME(0,LEFT('JUGEND-DOSB 2020'!V7,FIND(":",'JUGEND-DOSB 2020'!V7)-1),RIGHT('JUGEND-DOSB 2020'!V7,2)))*$BC$10,"[mm]:ss")</f>
        <v>03:25</v>
      </c>
      <c r="Y10" s="180"/>
      <c r="Z10" s="181"/>
      <c r="AB10" s="902"/>
      <c r="AC10"/>
      <c r="AD10" s="1049">
        <v>1</v>
      </c>
      <c r="AE10" s="1076" t="s">
        <v>64</v>
      </c>
      <c r="AF10" s="606" t="s">
        <v>16</v>
      </c>
      <c r="AG10" s="55" t="s">
        <v>692</v>
      </c>
      <c r="AH10" s="98" t="str">
        <f>TEXT((TIME(0,LEFT('JUGEND-DOSB 2020'!E38,FIND(":",'JUGEND-DOSB 2020'!E38)-1),RIGHT('JUGEND-DOSB 2020'!E38,2)))*$BC$10,"[mm]:ss")</f>
        <v>05:40</v>
      </c>
      <c r="AI10" s="99" t="str">
        <f>TEXT((TIME(0,LEFT('JUGEND-DOSB 2020'!F38,FIND(":",'JUGEND-DOSB 2020'!F38)-1),RIGHT('JUGEND-DOSB 2020'!F38,2)))*$BC$10,"[mm]:ss")</f>
        <v>05:00</v>
      </c>
      <c r="AJ10" s="100" t="str">
        <f>TEXT((TIME(0,LEFT('JUGEND-DOSB 2020'!G38,FIND(":",'JUGEND-DOSB 2020'!G38)-1),RIGHT('JUGEND-DOSB 2020'!G38,2)))*$BC$10,"[mm]:ss")</f>
        <v>04:15</v>
      </c>
      <c r="AK10" s="108" t="str">
        <f>TEXT((TIME(0,LEFT('JUGEND-DOSB 2020'!H38,FIND(":",'JUGEND-DOSB 2020'!H38)-1),RIGHT('JUGEND-DOSB 2020'!H38,2)))*$BC$10,"[mm]:ss")</f>
        <v>05:25</v>
      </c>
      <c r="AL10" s="99" t="str">
        <f>TEXT((TIME(0,LEFT('JUGEND-DOSB 2020'!I38,FIND(":",'JUGEND-DOSB 2020'!I38)-1),RIGHT('JUGEND-DOSB 2020'!I38,2)))*$BC$10,"[mm]:ss")</f>
        <v>04:40</v>
      </c>
      <c r="AM10" s="100" t="str">
        <f>TEXT((TIME(0,LEFT('JUGEND-DOSB 2020'!J38,FIND(":",'JUGEND-DOSB 2020'!J38)-1),RIGHT('JUGEND-DOSB 2020'!J38,2)))*$BC$10,"[mm]:ss")</f>
        <v>03:55</v>
      </c>
      <c r="AN10" s="108" t="str">
        <f>TEXT((TIME(0,LEFT('JUGEND-DOSB 2020'!K38,FIND(":",'JUGEND-DOSB 2020'!K38)-1),RIGHT('JUGEND-DOSB 2020'!K38,2)))*$BC$10,"[mm]:ss")</f>
        <v>05:05</v>
      </c>
      <c r="AO10" s="99" t="str">
        <f>TEXT((TIME(0,LEFT('JUGEND-DOSB 2020'!L38,FIND(":",'JUGEND-DOSB 2020'!L38)-1),RIGHT('JUGEND-DOSB 2020'!L38,2)))*$BC$10,"[mm]:ss")</f>
        <v>04:20</v>
      </c>
      <c r="AP10" s="100" t="str">
        <f>TEXT((TIME(0,LEFT('JUGEND-DOSB 2020'!M38,FIND(":",'JUGEND-DOSB 2020'!M38)-1),RIGHT('JUGEND-DOSB 2020'!M38,2)))*$BC$10,"[mm]:ss")</f>
        <v>03:35</v>
      </c>
      <c r="AQ10" s="108" t="str">
        <f>TEXT((TIME(0,LEFT('JUGEND-DOSB 2020'!N38,FIND(":",'JUGEND-DOSB 2020'!N38)-1),RIGHT('JUGEND-DOSB 2020'!N38,2)))*$BC$10,"[mm]:ss")</f>
        <v>04:45</v>
      </c>
      <c r="AR10" s="99" t="str">
        <f>TEXT((TIME(0,LEFT('JUGEND-DOSB 2020'!O38,FIND(":",'JUGEND-DOSB 2020'!O38)-1),RIGHT('JUGEND-DOSB 2020'!O38,2)))*$BC$10,"[mm]:ss")</f>
        <v>04:00</v>
      </c>
      <c r="AS10" s="100" t="str">
        <f>TEXT((TIME(0,LEFT('JUGEND-DOSB 2020'!P38,FIND(":",'JUGEND-DOSB 2020'!P38)-1),RIGHT('JUGEND-DOSB 2020'!P38,2)))*$BC$10,"[mm]:ss")</f>
        <v>03:15</v>
      </c>
      <c r="AT10" s="108" t="str">
        <f>TEXT((TIME(0,LEFT('JUGEND-DOSB 2020'!Q38,FIND(":",'JUGEND-DOSB 2020'!Q38)-1),RIGHT('JUGEND-DOSB 2020'!Q38,2)))*$BC$10,"[mm]:ss")</f>
        <v>04:20</v>
      </c>
      <c r="AU10" s="99" t="str">
        <f>TEXT((TIME(0,LEFT('JUGEND-DOSB 2020'!R38,FIND(":",'JUGEND-DOSB 2020'!R38)-1),RIGHT('JUGEND-DOSB 2020'!R38,2)))*$BC$10,"[mm]:ss")</f>
        <v>03:40</v>
      </c>
      <c r="AV10" s="640" t="str">
        <f>TEXT((TIME(0,LEFT('JUGEND-DOSB 2020'!S38,FIND(":",'JUGEND-DOSB 2020'!S38)-1),RIGHT('JUGEND-DOSB 2020'!S38,2)))*$BC$10,"[mm]:ss")</f>
        <v>03:00</v>
      </c>
      <c r="AW10" s="641" t="str">
        <f>TEXT((TIME(0,LEFT('JUGEND-DOSB 2020'!T38,FIND(":",'JUGEND-DOSB 2020'!T38)-1),RIGHT('JUGEND-DOSB 2020'!T38,2)))*$BC$10,"[mm]:ss")</f>
        <v>04:05</v>
      </c>
      <c r="AX10" s="639" t="str">
        <f>TEXT((TIME(0,LEFT('JUGEND-DOSB 2020'!U38,FIND(":",'JUGEND-DOSB 2020'!U38)-1),RIGHT('JUGEND-DOSB 2020'!U38,2)))*$BC$10,"[mm]:ss")</f>
        <v>03:25</v>
      </c>
      <c r="AY10" s="640" t="str">
        <f>TEXT((TIME(0,LEFT('JUGEND-DOSB 2020'!V38,FIND(":",'JUGEND-DOSB 2020'!V38)-1),RIGHT('JUGEND-DOSB 2020'!V38,2)))*$BC$10,"[mm]:ss")</f>
        <v>02:45</v>
      </c>
      <c r="AZ10" s="180"/>
      <c r="BA10" s="181"/>
      <c r="BC10" s="143">
        <v>1</v>
      </c>
      <c r="BD10" s="5" t="s">
        <v>154</v>
      </c>
    </row>
    <row r="11" spans="1:57" ht="21.2" customHeight="1" x14ac:dyDescent="0.2">
      <c r="A11" s="902"/>
      <c r="B11"/>
      <c r="C11" s="1050"/>
      <c r="D11" s="796"/>
      <c r="E11" s="10" t="s">
        <v>17</v>
      </c>
      <c r="F11" s="609" t="s">
        <v>700</v>
      </c>
      <c r="G11" s="101" t="str">
        <f>TEXT((TIME(0,LEFT('JUGEND-DOSB 2020'!E8,FIND(":",'JUGEND-DOSB 2020'!E8)-1),RIGHT('JUGEND-DOSB 2020'!E8,2)))*$BC$11,"[mm]:ss")</f>
        <v>02:24</v>
      </c>
      <c r="H11" s="102" t="str">
        <f>TEXT((TIME(0,LEFT('JUGEND-DOSB 2020'!F8,FIND(":",'JUGEND-DOSB 2020'!F8)-1),RIGHT('JUGEND-DOSB 2020'!F8,2)))*$BC$11,"[mm]:ss")</f>
        <v>03:36</v>
      </c>
      <c r="I11" s="103" t="str">
        <f>TEXT((TIME(0,LEFT('JUGEND-DOSB 2020'!G8,FIND(":",'JUGEND-DOSB 2020'!G8)-1),RIGHT('JUGEND-DOSB 2020'!G8,2)))*$BC$11,"[mm]:ss")</f>
        <v>05:06</v>
      </c>
      <c r="J11" s="109" t="str">
        <f>TEXT((TIME(0,LEFT('JUGEND-DOSB 2020'!H8,FIND(":",'JUGEND-DOSB 2020'!H8)-1),RIGHT('JUGEND-DOSB 2020'!H8,2)))*$BC$11,"[mm]:ss")</f>
        <v>03:00</v>
      </c>
      <c r="K11" s="102" t="str">
        <f>TEXT((TIME(0,LEFT('JUGEND-DOSB 2020'!I8,FIND(":",'JUGEND-DOSB 2020'!I8)-1),RIGHT('JUGEND-DOSB 2020'!I8,2)))*$BC$11,"[mm]:ss")</f>
        <v>04:30</v>
      </c>
      <c r="L11" s="103" t="str">
        <f>TEXT((TIME(0,LEFT('JUGEND-DOSB 2020'!J8,FIND(":",'JUGEND-DOSB 2020'!J8)-1),RIGHT('JUGEND-DOSB 2020'!J8,2)))*$BC$11,"[mm]:ss")</f>
        <v>06:00</v>
      </c>
      <c r="M11" s="109" t="str">
        <f>TEXT((TIME(0,LEFT('JUGEND-DOSB 2020'!K8,FIND(":",'JUGEND-DOSB 2020'!K8)-1),RIGHT('JUGEND-DOSB 2020'!K8,2)))*$BC$11,"[mm]:ss")</f>
        <v>04:30</v>
      </c>
      <c r="N11" s="102" t="str">
        <f>TEXT((TIME(0,LEFT('JUGEND-DOSB 2020'!L8,FIND(":",'JUGEND-DOSB 2020'!L8)-1),RIGHT('JUGEND-DOSB 2020'!L8,2)))*$BC$11,"[mm]:ss")</f>
        <v>06:00</v>
      </c>
      <c r="O11" s="103" t="str">
        <f>TEXT((TIME(0,LEFT('JUGEND-DOSB 2020'!M8,FIND(":",'JUGEND-DOSB 2020'!M8)-1),RIGHT('JUGEND-DOSB 2020'!M8,2)))*$BC$11,"[mm]:ss")</f>
        <v>09:00</v>
      </c>
      <c r="P11" s="109" t="str">
        <f>TEXT((TIME(0,LEFT('JUGEND-DOSB 2020'!N8,FIND(":",'JUGEND-DOSB 2020'!N8)-1),RIGHT('JUGEND-DOSB 2020'!N8,2)))*$BC$11,"[mm]:ss")</f>
        <v>06:00</v>
      </c>
      <c r="Q11" s="102" t="str">
        <f>TEXT((TIME(0,LEFT('JUGEND-DOSB 2020'!O8,FIND(":",'JUGEND-DOSB 2020'!O8)-1),RIGHT('JUGEND-DOSB 2020'!O8,2)))*$BC$11,"[mm]:ss")</f>
        <v>09:00</v>
      </c>
      <c r="R11" s="103" t="str">
        <f>TEXT((TIME(0,LEFT('JUGEND-DOSB 2020'!P8,FIND(":",'JUGEND-DOSB 2020'!P8)-1),RIGHT('JUGEND-DOSB 2020'!P8,2)))*$BC$11,"[mm]:ss")</f>
        <v>12:00</v>
      </c>
      <c r="S11" s="109" t="str">
        <f>TEXT((TIME(0,LEFT('JUGEND-DOSB 2020'!Q8,FIND(":",'JUGEND-DOSB 2020'!Q8)-1),RIGHT('JUGEND-DOSB 2020'!Q8,2)))*$BC$11,"[mm]:ss")</f>
        <v>09:00</v>
      </c>
      <c r="T11" s="102" t="str">
        <f>TEXT((TIME(0,LEFT('JUGEND-DOSB 2020'!R8,FIND(":",'JUGEND-DOSB 2020'!R8)-1),RIGHT('JUGEND-DOSB 2020'!R8,2)))*$BC$11,"[mm]:ss")</f>
        <v>12:00</v>
      </c>
      <c r="U11" s="103" t="str">
        <f>TEXT((TIME(0,LEFT('JUGEND-DOSB 2020'!S8,FIND(":",'JUGEND-DOSB 2020'!S8)-1),RIGHT('JUGEND-DOSB 2020'!S8,2)))*$BC$11,"[mm]:ss")</f>
        <v>15:00</v>
      </c>
      <c r="V11" s="109" t="str">
        <f>TEXT((TIME(0,LEFT('JUGEND-DOSB 2020'!T8,FIND(":",'JUGEND-DOSB 2020'!T8)-1),RIGHT('JUGEND-DOSB 2020'!T8,2)))*$BC$11,"[mm]:ss")</f>
        <v>13:30</v>
      </c>
      <c r="W11" s="102" t="str">
        <f>TEXT((TIME(0,LEFT('JUGEND-DOSB 2020'!U8,FIND(":",'JUGEND-DOSB 2020'!U8)-1),RIGHT('JUGEND-DOSB 2020'!U8,2)))*$BC$11,"[mm]:ss")</f>
        <v>18:00</v>
      </c>
      <c r="X11" s="103" t="str">
        <f>TEXT((TIME(0,LEFT('JUGEND-DOSB 2020'!V8,FIND(":",'JUGEND-DOSB 2020'!V8)-1),RIGHT('JUGEND-DOSB 2020'!V8,2)))*$BC$11,"[mm]:ss")</f>
        <v>22:30</v>
      </c>
      <c r="Y11" s="182"/>
      <c r="Z11" s="183"/>
      <c r="AB11" s="902"/>
      <c r="AC11"/>
      <c r="AD11" s="1050"/>
      <c r="AE11" s="1077"/>
      <c r="AF11" s="595" t="s">
        <v>17</v>
      </c>
      <c r="AG11" s="609" t="s">
        <v>700</v>
      </c>
      <c r="AH11" s="101" t="str">
        <f>TEXT((TIME(0,LEFT('JUGEND-DOSB 2020'!E39,FIND(":",'JUGEND-DOSB 2020'!E39)-1),RIGHT('JUGEND-DOSB 2020'!E39,2)))*$BC$11,"[mm]:ss")</f>
        <v>03:00</v>
      </c>
      <c r="AI11" s="102" t="str">
        <f>TEXT((TIME(0,LEFT('JUGEND-DOSB 2020'!F39,FIND(":",'JUGEND-DOSB 2020'!F39)-1),RIGHT('JUGEND-DOSB 2020'!F39,2)))*$BC$11,"[mm]:ss")</f>
        <v>04:30</v>
      </c>
      <c r="AJ11" s="103" t="str">
        <f>TEXT((TIME(0,LEFT('JUGEND-DOSB 2020'!G39,FIND(":",'JUGEND-DOSB 2020'!G39)-1),RIGHT('JUGEND-DOSB 2020'!G39,2)))*$BC$11,"[mm]:ss")</f>
        <v>06:00</v>
      </c>
      <c r="AK11" s="109" t="str">
        <f>TEXT((TIME(0,LEFT('JUGEND-DOSB 2020'!H39,FIND(":",'JUGEND-DOSB 2020'!H39)-1),RIGHT('JUGEND-DOSB 2020'!H39,2)))*$BC$11,"[mm]:ss")</f>
        <v>03:36</v>
      </c>
      <c r="AL11" s="102" t="str">
        <f>TEXT((TIME(0,LEFT('JUGEND-DOSB 2020'!I39,FIND(":",'JUGEND-DOSB 2020'!I39)-1),RIGHT('JUGEND-DOSB 2020'!I39,2)))*$BC$11,"[mm]:ss")</f>
        <v>05:06</v>
      </c>
      <c r="AM11" s="103" t="str">
        <f>TEXT((TIME(0,LEFT('JUGEND-DOSB 2020'!J39,FIND(":",'JUGEND-DOSB 2020'!J39)-1),RIGHT('JUGEND-DOSB 2020'!J39,2)))*$BC$11,"[mm]:ss")</f>
        <v>06:54</v>
      </c>
      <c r="AN11" s="109" t="str">
        <f>TEXT((TIME(0,LEFT('JUGEND-DOSB 2020'!K39,FIND(":",'JUGEND-DOSB 2020'!K39)-1),RIGHT('JUGEND-DOSB 2020'!K39,2)))*$BC$11,"[mm]:ss")</f>
        <v>05:06</v>
      </c>
      <c r="AO11" s="102" t="str">
        <f>TEXT((TIME(0,LEFT('JUGEND-DOSB 2020'!L39,FIND(":",'JUGEND-DOSB 2020'!L39)-1),RIGHT('JUGEND-DOSB 2020'!L39,2)))*$BC$11,"[mm]:ss")</f>
        <v>07:30</v>
      </c>
      <c r="AP11" s="103" t="str">
        <f>TEXT((TIME(0,LEFT('JUGEND-DOSB 2020'!M39,FIND(":",'JUGEND-DOSB 2020'!M39)-1),RIGHT('JUGEND-DOSB 2020'!M39,2)))*$BC$11,"[mm]:ss")</f>
        <v>10:30</v>
      </c>
      <c r="AQ11" s="109" t="str">
        <f>TEXT((TIME(0,LEFT('JUGEND-DOSB 2020'!N39,FIND(":",'JUGEND-DOSB 2020'!N39)-1),RIGHT('JUGEND-DOSB 2020'!N39,2)))*$BC$11,"[mm]:ss")</f>
        <v>07:30</v>
      </c>
      <c r="AR11" s="102" t="str">
        <f>TEXT((TIME(0,LEFT('JUGEND-DOSB 2020'!O39,FIND(":",'JUGEND-DOSB 2020'!O39)-1),RIGHT('JUGEND-DOSB 2020'!O39,2)))*$BC$11,"[mm]:ss")</f>
        <v>10:30</v>
      </c>
      <c r="AS11" s="103" t="str">
        <f>TEXT((TIME(0,LEFT('JUGEND-DOSB 2020'!P39,FIND(":",'JUGEND-DOSB 2020'!P39)-1),RIGHT('JUGEND-DOSB 2020'!P39,2)))*$BC$11,"[mm]:ss")</f>
        <v>13:30</v>
      </c>
      <c r="AT11" s="109" t="str">
        <f>TEXT((TIME(0,LEFT('JUGEND-DOSB 2020'!Q39,FIND(":",'JUGEND-DOSB 2020'!Q39)-1),RIGHT('JUGEND-DOSB 2020'!Q39,2)))*$BC$11,"[mm]:ss")</f>
        <v>10:30</v>
      </c>
      <c r="AU11" s="102" t="str">
        <f>TEXT((TIME(0,LEFT('JUGEND-DOSB 2020'!R39,FIND(":",'JUGEND-DOSB 2020'!R39)-1),RIGHT('JUGEND-DOSB 2020'!R39,2)))*$BC$11,"[mm]:ss")</f>
        <v>13:30</v>
      </c>
      <c r="AV11" s="103" t="str">
        <f>TEXT((TIME(0,LEFT('JUGEND-DOSB 2020'!S39,FIND(":",'JUGEND-DOSB 2020'!S39)-1),RIGHT('JUGEND-DOSB 2020'!S39,2)))*$BC$11,"[mm]:ss")</f>
        <v>18:00</v>
      </c>
      <c r="AW11" s="109" t="str">
        <f>TEXT((TIME(0,LEFT('JUGEND-DOSB 2020'!T39,FIND(":",'JUGEND-DOSB 2020'!T39)-1),RIGHT('JUGEND-DOSB 2020'!T39,2)))*$BC$11,"[mm]:ss")</f>
        <v>16:30</v>
      </c>
      <c r="AX11" s="102" t="str">
        <f>TEXT((TIME(0,LEFT('JUGEND-DOSB 2020'!U39,FIND(":",'JUGEND-DOSB 2020'!U39)-1),RIGHT('JUGEND-DOSB 2020'!U39,2)))*$BC$11,"[mm]:ss")</f>
        <v>21:00</v>
      </c>
      <c r="AY11" s="103" t="str">
        <f>TEXT((TIME(0,LEFT('JUGEND-DOSB 2020'!V39,FIND(":",'JUGEND-DOSB 2020'!V39)-1),RIGHT('JUGEND-DOSB 2020'!V39,2)))*$BC$11,"[mm]:ss")</f>
        <v>27:00</v>
      </c>
      <c r="AZ11" s="182"/>
      <c r="BA11" s="183"/>
      <c r="BC11" s="143">
        <v>0.3</v>
      </c>
      <c r="BD11" s="5" t="s">
        <v>153</v>
      </c>
    </row>
    <row r="12" spans="1:57" s="577" customFormat="1" ht="21.2" customHeight="1" x14ac:dyDescent="0.2">
      <c r="A12" s="902"/>
      <c r="C12" s="1050"/>
      <c r="D12" s="796"/>
      <c r="E12" s="801" t="s">
        <v>21</v>
      </c>
      <c r="F12" s="793" t="s">
        <v>155</v>
      </c>
      <c r="G12" s="1061" t="s">
        <v>693</v>
      </c>
      <c r="H12" s="1059"/>
      <c r="I12" s="1059"/>
      <c r="J12" s="1059"/>
      <c r="K12" s="1059"/>
      <c r="L12" s="1059"/>
      <c r="M12" s="1059"/>
      <c r="N12" s="1059"/>
      <c r="O12" s="1060"/>
      <c r="P12" s="1059" t="s">
        <v>694</v>
      </c>
      <c r="Q12" s="1059"/>
      <c r="R12" s="1059"/>
      <c r="S12" s="1059"/>
      <c r="T12" s="1059"/>
      <c r="U12" s="1059"/>
      <c r="V12" s="1059"/>
      <c r="W12" s="1059"/>
      <c r="X12" s="1060"/>
      <c r="Y12" s="589"/>
      <c r="Z12" s="590"/>
      <c r="AB12" s="902"/>
      <c r="AD12" s="1050"/>
      <c r="AE12" s="1077"/>
      <c r="AF12" s="1081" t="s">
        <v>21</v>
      </c>
      <c r="AG12" s="793" t="s">
        <v>155</v>
      </c>
      <c r="AH12" s="1061" t="s">
        <v>693</v>
      </c>
      <c r="AI12" s="1059"/>
      <c r="AJ12" s="1059"/>
      <c r="AK12" s="1059"/>
      <c r="AL12" s="1059"/>
      <c r="AM12" s="1059"/>
      <c r="AN12" s="1059"/>
      <c r="AO12" s="1059"/>
      <c r="AP12" s="1060"/>
      <c r="AQ12" s="1059" t="s">
        <v>694</v>
      </c>
      <c r="AR12" s="1059"/>
      <c r="AS12" s="1059"/>
      <c r="AT12" s="1059"/>
      <c r="AU12" s="1059"/>
      <c r="AV12" s="1059"/>
      <c r="AW12" s="1059"/>
      <c r="AX12" s="1059"/>
      <c r="AY12" s="1060"/>
      <c r="AZ12" s="589"/>
      <c r="BA12" s="590"/>
      <c r="BC12" s="591"/>
      <c r="BD12" s="592"/>
    </row>
    <row r="13" spans="1:57" ht="21.2" customHeight="1" x14ac:dyDescent="0.2">
      <c r="A13" s="902"/>
      <c r="B13"/>
      <c r="C13" s="1050"/>
      <c r="D13" s="796"/>
      <c r="E13" s="792"/>
      <c r="F13" s="794"/>
      <c r="G13" s="101" t="str">
        <f>TEXT((TIME(0,LEFT('JUGEND-DOSB 2020'!E10,FIND(":",'JUGEND-DOSB 2020'!E10)-1),RIGHT('JUGEND-DOSB 2020'!E10,2)))*$BC$13,"[mm]:ss")</f>
        <v>11:42</v>
      </c>
      <c r="H13" s="102" t="str">
        <f>TEXT((TIME(0,LEFT('JUGEND-DOSB 2020'!F10,FIND(":",'JUGEND-DOSB 2020'!F10)-1),RIGHT('JUGEND-DOSB 2020'!F10,2)))*$BC$13,"[mm]:ss")</f>
        <v>09:58</v>
      </c>
      <c r="I13" s="103" t="str">
        <f>TEXT((TIME(0,LEFT('JUGEND-DOSB 2020'!G10,FIND(":",'JUGEND-DOSB 2020'!G10)-1),RIGHT('JUGEND-DOSB 2020'!G10,2)))*$BC$13,"[mm]:ss")</f>
        <v>08:14</v>
      </c>
      <c r="J13" s="109" t="str">
        <f>TEXT((TIME(0,LEFT('JUGEND-DOSB 2020'!H10,FIND(":",'JUGEND-DOSB 2020'!H10)-1),RIGHT('JUGEND-DOSB 2020'!H10,2)))*$BC$13,"[mm]:ss")</f>
        <v>10:24</v>
      </c>
      <c r="K13" s="102" t="str">
        <f>TEXT((TIME(0,LEFT('JUGEND-DOSB 2020'!I10,FIND(":",'JUGEND-DOSB 2020'!I10)-1),RIGHT('JUGEND-DOSB 2020'!I10,2)))*$BC$13,"[mm]:ss")</f>
        <v>09:06</v>
      </c>
      <c r="L13" s="103" t="str">
        <f>TEXT((TIME(0,LEFT('JUGEND-DOSB 2020'!J10,FIND(":",'JUGEND-DOSB 2020'!J10)-1),RIGHT('JUGEND-DOSB 2020'!J10,2)))*$BC$13,"[mm]:ss")</f>
        <v>07:42</v>
      </c>
      <c r="M13" s="109" t="str">
        <f>TEXT((TIME(0,LEFT('JUGEND-DOSB 2020'!K10,FIND(":",'JUGEND-DOSB 2020'!K10)-1),RIGHT('JUGEND-DOSB 2020'!K10,2)))*$BC$13,"[mm]:ss")</f>
        <v>09:32</v>
      </c>
      <c r="N13" s="102" t="str">
        <f>TEXT((TIME(0,LEFT('JUGEND-DOSB 2020'!L10,FIND(":",'JUGEND-DOSB 2020'!L10)-1),RIGHT('JUGEND-DOSB 2020'!L10,2)))*$BC$13,"[mm]:ss")</f>
        <v>08:20</v>
      </c>
      <c r="O13" s="103" t="str">
        <f>TEXT((TIME(0,LEFT('JUGEND-DOSB 2020'!M10,FIND(":",'JUGEND-DOSB 2020'!M10)-1),RIGHT('JUGEND-DOSB 2020'!M10,2)))*$BC$13,"[mm]:ss")</f>
        <v>07:09</v>
      </c>
      <c r="P13" s="109" t="str">
        <f>TEXT((TIME(0,LEFT('JUGEND-DOSB 2020'!N10,FIND(":",'JUGEND-DOSB 2020'!N10)-1),RIGHT('JUGEND-DOSB 2020'!N10,2)))*$BC$13,"[mm]:ss")</f>
        <v>19:17</v>
      </c>
      <c r="Q13" s="102" t="str">
        <f>TEXT((TIME(0,LEFT('JUGEND-DOSB 2020'!O10,FIND(":",'JUGEND-DOSB 2020'!O10)-1),RIGHT('JUGEND-DOSB 2020'!O10,2)))*$BC$13,"[mm]:ss")</f>
        <v>16:48</v>
      </c>
      <c r="R13" s="103" t="str">
        <f>TEXT((TIME(0,LEFT('JUGEND-DOSB 2020'!P10,FIND(":",'JUGEND-DOSB 2020'!P10)-1),RIGHT('JUGEND-DOSB 2020'!P10,2)))*$BC$13,"[mm]:ss")</f>
        <v>14:18</v>
      </c>
      <c r="S13" s="109" t="str">
        <f>TEXT((TIME(0,LEFT('JUGEND-DOSB 2020'!Q10,FIND(":",'JUGEND-DOSB 2020'!Q10)-1),RIGHT('JUGEND-DOSB 2020'!Q10,2)))*$BC$13,"[mm]:ss")</f>
        <v>17:01</v>
      </c>
      <c r="T13" s="102" t="str">
        <f>TEXT((TIME(0,LEFT('JUGEND-DOSB 2020'!R10,FIND(":",'JUGEND-DOSB 2020'!R10)-1),RIGHT('JUGEND-DOSB 2020'!R10,2)))*$BC$13,"[mm]:ss")</f>
        <v>15:10</v>
      </c>
      <c r="U13" s="103" t="str">
        <f>TEXT((TIME(0,LEFT('JUGEND-DOSB 2020'!S10,FIND(":",'JUGEND-DOSB 2020'!S10)-1),RIGHT('JUGEND-DOSB 2020'!S10,2)))*$BC$13,"[mm]:ss")</f>
        <v>13:00</v>
      </c>
      <c r="V13" s="109" t="str">
        <f>TEXT((TIME(0,LEFT('JUGEND-DOSB 2020'!T10,FIND(":",'JUGEND-DOSB 2020'!T10)-1),RIGHT('JUGEND-DOSB 2020'!T10,2)))*$BC$13,"[mm]:ss")</f>
        <v>15:23</v>
      </c>
      <c r="W13" s="102" t="str">
        <f>TEXT((TIME(0,LEFT('JUGEND-DOSB 2020'!U10,FIND(":",'JUGEND-DOSB 2020'!U10)-1),RIGHT('JUGEND-DOSB 2020'!U10,2)))*$BC$13,"[mm]:ss")</f>
        <v>13:39</v>
      </c>
      <c r="X13" s="103" t="str">
        <f>TEXT((TIME(0,LEFT('JUGEND-DOSB 2020'!V10,FIND(":",'JUGEND-DOSB 2020'!V10)-1),RIGHT('JUGEND-DOSB 2020'!V10,2)))*$BC$13,"[mm]:ss")</f>
        <v>11:48</v>
      </c>
      <c r="Y13" s="184"/>
      <c r="Z13" s="185"/>
      <c r="AB13" s="902"/>
      <c r="AC13"/>
      <c r="AD13" s="1050"/>
      <c r="AE13" s="1077"/>
      <c r="AF13" s="1075"/>
      <c r="AG13" s="877"/>
      <c r="AH13" s="101" t="str">
        <f>TEXT((TIME(0,LEFT('JUGEND-DOSB 2020'!E41,FIND(":",'JUGEND-DOSB 2020'!E41)-1),RIGHT('JUGEND-DOSB 2020'!E41,2)))*$BC$13,"[mm]:ss")</f>
        <v>11:42</v>
      </c>
      <c r="AI13" s="102" t="str">
        <f>TEXT((TIME(0,LEFT('JUGEND-DOSB 2020'!F41,FIND(":",'JUGEND-DOSB 2020'!F41)-1),RIGHT('JUGEND-DOSB 2020'!F41,2)))*$BC$13,"[mm]:ss")</f>
        <v>09:32</v>
      </c>
      <c r="AJ13" s="103" t="str">
        <f>TEXT((TIME(0,LEFT('JUGEND-DOSB 2020'!G41,FIND(":",'JUGEND-DOSB 2020'!G41)-1),RIGHT('JUGEND-DOSB 2020'!G41,2)))*$BC$13,"[mm]:ss")</f>
        <v>08:01</v>
      </c>
      <c r="AK13" s="101" t="str">
        <f>TEXT((TIME(0,LEFT('JUGEND-DOSB 2020'!H41,FIND(":",'JUGEND-DOSB 2020'!H41)-1),RIGHT('JUGEND-DOSB 2020'!H41,2)))*$BC$13,"[mm]:ss")</f>
        <v>10:24</v>
      </c>
      <c r="AL13" s="102" t="str">
        <f>TEXT((TIME(0,LEFT('JUGEND-DOSB 2020'!I41,FIND(":",'JUGEND-DOSB 2020'!I41)-1),RIGHT('JUGEND-DOSB 2020'!I41,2)))*$BC$13,"[mm]:ss")</f>
        <v>08:47</v>
      </c>
      <c r="AM13" s="103" t="str">
        <f>TEXT((TIME(0,LEFT('JUGEND-DOSB 2020'!J41,FIND(":",'JUGEND-DOSB 2020'!J41)-1),RIGHT('JUGEND-DOSB 2020'!J41,2)))*$BC$13,"[mm]:ss")</f>
        <v>07:22</v>
      </c>
      <c r="AN13" s="101" t="str">
        <f>TEXT((TIME(0,LEFT('JUGEND-DOSB 2020'!K41,FIND(":",'JUGEND-DOSB 2020'!K41)-1),RIGHT('JUGEND-DOSB 2020'!K41,2)))*$BC$13,"[mm]:ss")</f>
        <v>09:06</v>
      </c>
      <c r="AO13" s="102" t="str">
        <f>TEXT((TIME(0,LEFT('JUGEND-DOSB 2020'!L41,FIND(":",'JUGEND-DOSB 2020'!L41)-1),RIGHT('JUGEND-DOSB 2020'!L41,2)))*$BC$13,"[mm]:ss")</f>
        <v>08:14</v>
      </c>
      <c r="AP13" s="103" t="str">
        <f>TEXT((TIME(0,LEFT('JUGEND-DOSB 2020'!M41,FIND(":",'JUGEND-DOSB 2020'!M41)-1),RIGHT('JUGEND-DOSB 2020'!M41,2)))*$BC$13,"[mm]:ss")</f>
        <v>06:43</v>
      </c>
      <c r="AQ13" s="101" t="str">
        <f>TEXT((TIME(0,LEFT('JUGEND-DOSB 2020'!N41,FIND(":",'JUGEND-DOSB 2020'!N41)-1),RIGHT('JUGEND-DOSB 2020'!N41,2)))*$BC$13,"[mm]:ss")</f>
        <v>17:33</v>
      </c>
      <c r="AR13" s="102" t="str">
        <f>TEXT((TIME(0,LEFT('JUGEND-DOSB 2020'!O41,FIND(":",'JUGEND-DOSB 2020'!O41)-1),RIGHT('JUGEND-DOSB 2020'!O41,2)))*$BC$13,"[mm]:ss")</f>
        <v>14:57</v>
      </c>
      <c r="AS13" s="103" t="str">
        <f>TEXT((TIME(0,LEFT('JUGEND-DOSB 2020'!P41,FIND(":",'JUGEND-DOSB 2020'!P41)-1),RIGHT('JUGEND-DOSB 2020'!P41,2)))*$BC$13,"[mm]:ss")</f>
        <v>12:41</v>
      </c>
      <c r="AT13" s="101" t="str">
        <f>TEXT((TIME(0,LEFT('JUGEND-DOSB 2020'!Q41,FIND(":",'JUGEND-DOSB 2020'!Q41)-1),RIGHT('JUGEND-DOSB 2020'!Q41,2)))*$BC$13,"[mm]:ss")</f>
        <v>15:36</v>
      </c>
      <c r="AU13" s="102" t="str">
        <f>TEXT((TIME(0,LEFT('JUGEND-DOSB 2020'!R41,FIND(":",'JUGEND-DOSB 2020'!R41)-1),RIGHT('JUGEND-DOSB 2020'!R41,2)))*$BC$13,"[mm]:ss")</f>
        <v>13:19</v>
      </c>
      <c r="AV13" s="103" t="str">
        <f>TEXT((TIME(0,LEFT('JUGEND-DOSB 2020'!S41,FIND(":",'JUGEND-DOSB 2020'!S41)-1),RIGHT('JUGEND-DOSB 2020'!S41,2)))*$BC$13,"[mm]:ss")</f>
        <v>11:29</v>
      </c>
      <c r="AW13" s="101" t="str">
        <f>TEXT((TIME(0,LEFT('JUGEND-DOSB 2020'!T41,FIND(":",'JUGEND-DOSB 2020'!T41)-1),RIGHT('JUGEND-DOSB 2020'!T41,2)))*$BC$13,"[mm]:ss")</f>
        <v>14:18</v>
      </c>
      <c r="AX13" s="102" t="str">
        <f>TEXT((TIME(0,LEFT('JUGEND-DOSB 2020'!U41,FIND(":",'JUGEND-DOSB 2020'!U41)-1),RIGHT('JUGEND-DOSB 2020'!U41,2)))*$BC$13,"[mm]:ss")</f>
        <v>12:34</v>
      </c>
      <c r="AY13" s="103" t="str">
        <f>TEXT((TIME(0,LEFT('JUGEND-DOSB 2020'!V41,FIND(":",'JUGEND-DOSB 2020'!V41)-1),RIGHT('JUGEND-DOSB 2020'!V41,2)))*$BC$13,"[mm]:ss")</f>
        <v>10:50</v>
      </c>
      <c r="AZ13" s="185"/>
      <c r="BA13" s="185"/>
      <c r="BC13" s="143">
        <v>1.3</v>
      </c>
      <c r="BD13" s="148" t="s">
        <v>155</v>
      </c>
    </row>
    <row r="14" spans="1:57" ht="21.2" customHeight="1" x14ac:dyDescent="0.2">
      <c r="A14" s="902"/>
      <c r="B14"/>
      <c r="C14" s="1050"/>
      <c r="D14" s="796"/>
      <c r="E14" s="798" t="s">
        <v>22</v>
      </c>
      <c r="F14" s="793" t="s">
        <v>444</v>
      </c>
      <c r="G14" s="118"/>
      <c r="H14" s="119"/>
      <c r="I14" s="120"/>
      <c r="J14" s="827" t="s">
        <v>441</v>
      </c>
      <c r="K14" s="827"/>
      <c r="L14" s="828"/>
      <c r="M14" s="827" t="s">
        <v>440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1050"/>
      <c r="AE14" s="1077"/>
      <c r="AF14" s="1074" t="s">
        <v>22</v>
      </c>
      <c r="AG14" s="793" t="s">
        <v>444</v>
      </c>
      <c r="AH14" s="136"/>
      <c r="AI14" s="137"/>
      <c r="AJ14" s="138"/>
      <c r="AK14" s="891" t="s">
        <v>441</v>
      </c>
      <c r="AL14" s="891"/>
      <c r="AM14" s="892"/>
      <c r="AN14" s="891" t="s">
        <v>440</v>
      </c>
      <c r="AO14" s="891"/>
      <c r="AP14" s="891"/>
      <c r="AQ14" s="891"/>
      <c r="AR14" s="891"/>
      <c r="AS14" s="891"/>
      <c r="AT14" s="891"/>
      <c r="AU14" s="891"/>
      <c r="AV14" s="891"/>
      <c r="AW14" s="891"/>
      <c r="AX14" s="891"/>
      <c r="AY14" s="892"/>
      <c r="AZ14" s="182"/>
      <c r="BA14" s="183"/>
    </row>
    <row r="15" spans="1:57" ht="21.2" customHeight="1" x14ac:dyDescent="0.2">
      <c r="A15" s="902"/>
      <c r="B15"/>
      <c r="C15" s="1050"/>
      <c r="D15" s="796"/>
      <c r="E15" s="792"/>
      <c r="F15" s="1018"/>
      <c r="G15" s="121"/>
      <c r="H15" s="122"/>
      <c r="I15" s="123"/>
      <c r="J15" s="109" t="str">
        <f>TEXT((TIME(0,LEFT('JUGEND-DOSB 2020'!H12,FIND(":",'JUGEND-DOSB 2020'!H12)-1),RIGHT('JUGEND-DOSB 2020'!H12,2)))*$BC$15,"[mm]:ss")</f>
        <v>13:30</v>
      </c>
      <c r="K15" s="102" t="str">
        <f>TEXT((TIME(0,LEFT('JUGEND-DOSB 2020'!I12,FIND(":",'JUGEND-DOSB 2020'!I12)-1),RIGHT('JUGEND-DOSB 2020'!I12,2)))*$BC$15,"[mm]:ss")</f>
        <v>12:00</v>
      </c>
      <c r="L15" s="103" t="str">
        <f>TEXT((TIME(0,LEFT('JUGEND-DOSB 2020'!J12,FIND(":",'JUGEND-DOSB 2020'!J12)-1),RIGHT('JUGEND-DOSB 2020'!J12,2)))*$BC$15,"[mm]:ss")</f>
        <v>10:30</v>
      </c>
      <c r="M15" s="109" t="str">
        <f>TEXT((TIME(0,LEFT('JUGEND-DOSB 2020'!K12,FIND(":",'JUGEND-DOSB 2020'!K12)-1),RIGHT('JUGEND-DOSB 2020'!K12,2)))*$BC$15,"[mm]:ss")</f>
        <v>25:15</v>
      </c>
      <c r="N15" s="102" t="str">
        <f>TEXT((TIME(0,LEFT('JUGEND-DOSB 2020'!L12,FIND(":",'JUGEND-DOSB 2020'!L12)-1),RIGHT('JUGEND-DOSB 2020'!L12,2)))*$BC$15,"[mm]:ss")</f>
        <v>21:30</v>
      </c>
      <c r="O15" s="103" t="str">
        <f>TEXT((TIME(0,LEFT('JUGEND-DOSB 2020'!M12,FIND(":",'JUGEND-DOSB 2020'!M12)-1),RIGHT('JUGEND-DOSB 2020'!M12,2)))*$BC$15,"[mm]:ss")</f>
        <v>17:45</v>
      </c>
      <c r="P15" s="109" t="str">
        <f>TEXT((TIME(0,LEFT('JUGEND-DOSB 2020'!N12,FIND(":",'JUGEND-DOSB 2020'!N12)-1),RIGHT('JUGEND-DOSB 2020'!N12,2)))*$BC$15,"[mm]:ss")</f>
        <v>22:30</v>
      </c>
      <c r="Q15" s="102" t="str">
        <f>TEXT((TIME(0,LEFT('JUGEND-DOSB 2020'!O12,FIND(":",'JUGEND-DOSB 2020'!O12)-1),RIGHT('JUGEND-DOSB 2020'!O12,2)))*$BC$15,"[mm]:ss")</f>
        <v>19:45</v>
      </c>
      <c r="R15" s="103" t="str">
        <f>TEXT((TIME(0,LEFT('JUGEND-DOSB 2020'!P12,FIND(":",'JUGEND-DOSB 2020'!P12)-1),RIGHT('JUGEND-DOSB 2020'!P12,2)))*$BC$15,"[mm]:ss")</f>
        <v>16:45</v>
      </c>
      <c r="S15" s="109" t="str">
        <f>TEXT((TIME(0,LEFT('JUGEND-DOSB 2020'!Q12,FIND(":",'JUGEND-DOSB 2020'!Q12)-1),RIGHT('JUGEND-DOSB 2020'!Q12,2)))*$BC$15,"[mm]:ss")</f>
        <v>19:00</v>
      </c>
      <c r="T15" s="102" t="str">
        <f>TEXT((TIME(0,LEFT('JUGEND-DOSB 2020'!R12,FIND(":",'JUGEND-DOSB 2020'!R12)-1),RIGHT('JUGEND-DOSB 2020'!R12,2)))*$BC$15,"[mm]:ss")</f>
        <v>16:15</v>
      </c>
      <c r="U15" s="103" t="str">
        <f>TEXT((TIME(0,LEFT('JUGEND-DOSB 2020'!S12,FIND(":",'JUGEND-DOSB 2020'!S12)-1),RIGHT('JUGEND-DOSB 2020'!S12,2)))*$BC$15,"[mm]:ss")</f>
        <v>14:15</v>
      </c>
      <c r="V15" s="109" t="str">
        <f>TEXT((TIME(0,LEFT('JUGEND-DOSB 2020'!T12,FIND(":",'JUGEND-DOSB 2020'!T12)-1),RIGHT('JUGEND-DOSB 2020'!T12,2)))*$BC$15,"[mm]:ss")</f>
        <v>16:15</v>
      </c>
      <c r="W15" s="102" t="str">
        <f>TEXT((TIME(0,LEFT('JUGEND-DOSB 2020'!U12,FIND(":",'JUGEND-DOSB 2020'!U12)-1),RIGHT('JUGEND-DOSB 2020'!U12,2)))*$BC$15,"[mm]:ss")</f>
        <v>14:15</v>
      </c>
      <c r="X15" s="103" t="str">
        <f>TEXT((TIME(0,LEFT('JUGEND-DOSB 2020'!V12,FIND(":",'JUGEND-DOSB 2020'!V12)-1),RIGHT('JUGEND-DOSB 2020'!V12,2)))*$BC$15,"[mm]:ss")</f>
        <v>12:30</v>
      </c>
      <c r="Y15" s="182"/>
      <c r="Z15" s="183"/>
      <c r="AB15" s="902"/>
      <c r="AC15"/>
      <c r="AD15" s="1050"/>
      <c r="AE15" s="1077"/>
      <c r="AF15" s="1075"/>
      <c r="AG15" s="1018"/>
      <c r="AH15" s="121"/>
      <c r="AI15" s="122"/>
      <c r="AJ15" s="123"/>
      <c r="AK15" s="109" t="str">
        <f>TEXT((TIME(0,LEFT('JUGEND-DOSB 2020'!H43,FIND(":",'JUGEND-DOSB 2020'!H43)-1),RIGHT('JUGEND-DOSB 2020'!H43,2)))*$BC$15,"[mm]:ss")</f>
        <v>13:15</v>
      </c>
      <c r="AL15" s="102" t="str">
        <f>TEXT((TIME(0,LEFT('JUGEND-DOSB 2020'!I43,FIND(":",'JUGEND-DOSB 2020'!I43)-1),RIGHT('JUGEND-DOSB 2020'!I43,2)))*$BC$15,"[mm]:ss")</f>
        <v>11:45</v>
      </c>
      <c r="AM15" s="103" t="str">
        <f>TEXT((TIME(0,LEFT('JUGEND-DOSB 2020'!J43,FIND(":",'JUGEND-DOSB 2020'!J43)-1),RIGHT('JUGEND-DOSB 2020'!J43,2)))*$BC$15,"[mm]:ss")</f>
        <v>10:15</v>
      </c>
      <c r="AN15" s="109" t="str">
        <f>TEXT((TIME(0,LEFT('JUGEND-DOSB 2020'!K43,FIND(":",'JUGEND-DOSB 2020'!K43)-1),RIGHT('JUGEND-DOSB 2020'!K43,2)))*$BC$15,"[mm]:ss")</f>
        <v>24:15</v>
      </c>
      <c r="AO15" s="102" t="str">
        <f>TEXT((TIME(0,LEFT('JUGEND-DOSB 2020'!L43,FIND(":",'JUGEND-DOSB 2020'!L43)-1),RIGHT('JUGEND-DOSB 2020'!L43,2)))*$BC$15,"[mm]:ss")</f>
        <v>20:30</v>
      </c>
      <c r="AP15" s="103" t="str">
        <f>TEXT((TIME(0,LEFT('JUGEND-DOSB 2020'!M43,FIND(":",'JUGEND-DOSB 2020'!M43)-1),RIGHT('JUGEND-DOSB 2020'!M43,2)))*$BC$15,"[mm]:ss")</f>
        <v>16:45</v>
      </c>
      <c r="AQ15" s="109" t="str">
        <f>TEXT((TIME(0,LEFT('JUGEND-DOSB 2020'!N43,FIND(":",'JUGEND-DOSB 2020'!N43)-1),RIGHT('JUGEND-DOSB 2020'!N43,2)))*$BC$15,"[mm]:ss")</f>
        <v>21:30</v>
      </c>
      <c r="AR15" s="102" t="str">
        <f>TEXT((TIME(0,LEFT('JUGEND-DOSB 2020'!O43,FIND(":",'JUGEND-DOSB 2020'!O43)-1),RIGHT('JUGEND-DOSB 2020'!O43,2)))*$BC$15,"[mm]:ss")</f>
        <v>18:30</v>
      </c>
      <c r="AS15" s="103" t="str">
        <f>TEXT((TIME(0,LEFT('JUGEND-DOSB 2020'!P43,FIND(":",'JUGEND-DOSB 2020'!P43)-1),RIGHT('JUGEND-DOSB 2020'!P43,2)))*$BC$15,"[mm]:ss")</f>
        <v>15:45</v>
      </c>
      <c r="AT15" s="109" t="str">
        <f>TEXT((TIME(0,LEFT('JUGEND-DOSB 2020'!Q43,FIND(":",'JUGEND-DOSB 2020'!Q43)-1),RIGHT('JUGEND-DOSB 2020'!Q43,2)))*$BC$15,"[mm]:ss")</f>
        <v>16:00</v>
      </c>
      <c r="AU15" s="102" t="str">
        <f>TEXT((TIME(0,LEFT('JUGEND-DOSB 2020'!R43,FIND(":",'JUGEND-DOSB 2020'!R43)-1),RIGHT('JUGEND-DOSB 2020'!R43,2)))*$BC$15,"[mm]:ss")</f>
        <v>14:00</v>
      </c>
      <c r="AV15" s="103" t="str">
        <f>TEXT((TIME(0,LEFT('JUGEND-DOSB 2020'!S43,FIND(":",'JUGEND-DOSB 2020'!S43)-1),RIGHT('JUGEND-DOSB 2020'!S43,2)))*$BC$15,"[mm]:ss")</f>
        <v>12:00</v>
      </c>
      <c r="AW15" s="109" t="str">
        <f>TEXT((TIME(0,LEFT('JUGEND-DOSB 2020'!T43,FIND(":",'JUGEND-DOSB 2020'!T43)-1),RIGHT('JUGEND-DOSB 2020'!T43,2)))*$BC$15,"[mm]:ss")</f>
        <v>13:30</v>
      </c>
      <c r="AX15" s="102" t="str">
        <f>TEXT((TIME(0,LEFT('JUGEND-DOSB 2020'!U43,FIND(":",'JUGEND-DOSB 2020'!U43)-1),RIGHT('JUGEND-DOSB 2020'!U43,2)))*$BC$15,"[mm]:ss")</f>
        <v>11:45</v>
      </c>
      <c r="AY15" s="103" t="str">
        <f>TEXT((TIME(0,LEFT('JUGEND-DOSB 2020'!V43,FIND(":",'JUGEND-DOSB 2020'!V43)-1),RIGHT('JUGEND-DOSB 2020'!V43,2)))*$BC$15,"[mm]:ss")</f>
        <v>10:15</v>
      </c>
      <c r="AZ15" s="182"/>
      <c r="BA15" s="183"/>
      <c r="BC15" s="145">
        <v>0.5</v>
      </c>
      <c r="BD15" s="148" t="s">
        <v>32</v>
      </c>
      <c r="BE15">
        <f>2.4*0.45</f>
        <v>1.08</v>
      </c>
    </row>
    <row r="16" spans="1:57" ht="21.2" customHeight="1" x14ac:dyDescent="0.2">
      <c r="A16" s="902"/>
      <c r="B16"/>
      <c r="C16" s="1050"/>
      <c r="D16" s="796"/>
      <c r="E16" s="106" t="s">
        <v>23</v>
      </c>
      <c r="F16" s="58" t="s">
        <v>427</v>
      </c>
      <c r="G16" s="160">
        <f>H16*(1-$BE$56)</f>
        <v>74.25</v>
      </c>
      <c r="H16" s="149">
        <f>K16-12.5</f>
        <v>82.5</v>
      </c>
      <c r="I16" s="150">
        <f>H16*(1+$BE$56)</f>
        <v>90.750000000000014</v>
      </c>
      <c r="J16" s="160">
        <f>K16*(1-$BE$56)</f>
        <v>85.5</v>
      </c>
      <c r="K16" s="149">
        <f>N16-12.5</f>
        <v>95</v>
      </c>
      <c r="L16" s="150">
        <f>K16*(1+$BE$56)</f>
        <v>104.50000000000001</v>
      </c>
      <c r="M16" s="160">
        <f>N16*(1-$BE$56)</f>
        <v>96.75</v>
      </c>
      <c r="N16" s="149">
        <f>Q16-12.5</f>
        <v>107.5</v>
      </c>
      <c r="O16" s="150">
        <f>N16*(1+$BE$56)</f>
        <v>118.25000000000001</v>
      </c>
      <c r="P16" s="160">
        <f>Q16*(1-$BE$56)</f>
        <v>108</v>
      </c>
      <c r="Q16" s="149">
        <f>T16-12.5</f>
        <v>120</v>
      </c>
      <c r="R16" s="150">
        <f>Q16*(1+$BE$56)</f>
        <v>132</v>
      </c>
      <c r="S16" s="160">
        <f>T16*(1-$BE$56)</f>
        <v>119.25</v>
      </c>
      <c r="T16" s="149">
        <f>W16-12.5</f>
        <v>132.5</v>
      </c>
      <c r="U16" s="150">
        <f>T16*(1+$BE$56)</f>
        <v>145.75</v>
      </c>
      <c r="V16" s="160">
        <f>W16*(1-$BE$56)</f>
        <v>130.5</v>
      </c>
      <c r="W16" s="149">
        <f>H56-100</f>
        <v>145</v>
      </c>
      <c r="X16" s="150">
        <f>W16*(1+$BE$56)</f>
        <v>159.5</v>
      </c>
      <c r="Y16" s="182"/>
      <c r="Z16" s="183"/>
      <c r="AB16" s="902"/>
      <c r="AC16"/>
      <c r="AD16" s="1050"/>
      <c r="AE16" s="1077"/>
      <c r="AF16" s="585" t="s">
        <v>23</v>
      </c>
      <c r="AG16" s="58" t="s">
        <v>427</v>
      </c>
      <c r="AH16" s="160">
        <f>AI16*(1-$BE$56)</f>
        <v>146.25</v>
      </c>
      <c r="AI16" s="149">
        <f>AL16-12.5</f>
        <v>162.5</v>
      </c>
      <c r="AJ16" s="150">
        <f>AI16*(1+$BE$56)</f>
        <v>178.75000000000003</v>
      </c>
      <c r="AK16" s="160">
        <f>AL16*(1-$BE$56)</f>
        <v>157.5</v>
      </c>
      <c r="AL16" s="149">
        <f>AO16-12.5</f>
        <v>175</v>
      </c>
      <c r="AM16" s="150">
        <f>AL16*(1+$BE$56)</f>
        <v>192.50000000000003</v>
      </c>
      <c r="AN16" s="160">
        <f>AO16*(1-$BE$56)</f>
        <v>168.75</v>
      </c>
      <c r="AO16" s="149">
        <f>AR16-12.5</f>
        <v>187.5</v>
      </c>
      <c r="AP16" s="150">
        <f>AO16*(1+$BE$56)</f>
        <v>206.25000000000003</v>
      </c>
      <c r="AQ16" s="160">
        <f>AR16*(1-$BE$56)</f>
        <v>180</v>
      </c>
      <c r="AR16" s="149">
        <f>AU16-12.5</f>
        <v>200</v>
      </c>
      <c r="AS16" s="150">
        <f>AR16*(1+$BE$56)</f>
        <v>220.00000000000003</v>
      </c>
      <c r="AT16" s="160">
        <f>AU16*(1-$BE$56)</f>
        <v>191.25</v>
      </c>
      <c r="AU16" s="149">
        <f>AX16-12.5</f>
        <v>212.5</v>
      </c>
      <c r="AV16" s="150">
        <f>AU16*(1+$BE$56)</f>
        <v>233.75000000000003</v>
      </c>
      <c r="AW16" s="160">
        <f>AX16*(1-$BE$56)</f>
        <v>202.5</v>
      </c>
      <c r="AX16" s="149">
        <f>AI56-100</f>
        <v>225</v>
      </c>
      <c r="AY16" s="150">
        <f>AX16*(1+$BE$56)</f>
        <v>247.50000000000003</v>
      </c>
      <c r="AZ16" s="182"/>
      <c r="BA16" s="183"/>
      <c r="BD16" s="5"/>
    </row>
    <row r="17" spans="1:73" ht="21.2" customHeight="1" x14ac:dyDescent="0.2">
      <c r="A17" s="902"/>
      <c r="B17"/>
      <c r="C17" s="1050"/>
      <c r="D17" s="796"/>
      <c r="E17" s="106" t="s">
        <v>24</v>
      </c>
      <c r="F17" s="58" t="s">
        <v>428</v>
      </c>
      <c r="G17" s="160">
        <f>H17*(1-$BE$56)</f>
        <v>234</v>
      </c>
      <c r="H17" s="149">
        <f>K17-15</f>
        <v>260</v>
      </c>
      <c r="I17" s="150">
        <f>H17*(1+$BE$56)</f>
        <v>286</v>
      </c>
      <c r="J17" s="160">
        <f>K17*(1-$BE$56)</f>
        <v>247.5</v>
      </c>
      <c r="K17" s="149">
        <f>N17-15</f>
        <v>275</v>
      </c>
      <c r="L17" s="150">
        <f>K17*(1+$BE$56)</f>
        <v>302.5</v>
      </c>
      <c r="M17" s="160">
        <f>N17*(1-$BE$56)</f>
        <v>261</v>
      </c>
      <c r="N17" s="149">
        <f>Q17-15</f>
        <v>290</v>
      </c>
      <c r="O17" s="150">
        <f>N17*(1+$BE$56)</f>
        <v>319</v>
      </c>
      <c r="P17" s="160">
        <f>Q17*(1-$BE$56)</f>
        <v>274.5</v>
      </c>
      <c r="Q17" s="149">
        <f>T17-15</f>
        <v>305</v>
      </c>
      <c r="R17" s="150">
        <f>Q17*(1+$BE$56)</f>
        <v>335.5</v>
      </c>
      <c r="S17" s="160">
        <f>T17*(1-$BE$56)</f>
        <v>288</v>
      </c>
      <c r="T17" s="149">
        <f>W17-15</f>
        <v>320</v>
      </c>
      <c r="U17" s="150">
        <f>T17*(1+$BE$56)</f>
        <v>352</v>
      </c>
      <c r="V17" s="160">
        <f>W17*(1-$BE$56)</f>
        <v>301.5</v>
      </c>
      <c r="W17" s="149">
        <f>H57-100</f>
        <v>335</v>
      </c>
      <c r="X17" s="150">
        <f>W17*(1+$BE$56)</f>
        <v>368.50000000000006</v>
      </c>
      <c r="Y17" s="182"/>
      <c r="Z17" s="183"/>
      <c r="AB17" s="902"/>
      <c r="AC17"/>
      <c r="AD17" s="1050"/>
      <c r="AE17" s="1077"/>
      <c r="AF17" s="585" t="s">
        <v>24</v>
      </c>
      <c r="AG17" s="58" t="s">
        <v>428</v>
      </c>
      <c r="AH17" s="160">
        <f>AI17*(1-$BE$56)</f>
        <v>315</v>
      </c>
      <c r="AI17" s="149">
        <f>AL17-15</f>
        <v>350</v>
      </c>
      <c r="AJ17" s="150">
        <f>AI17*(1+$BE$56)</f>
        <v>385.00000000000006</v>
      </c>
      <c r="AK17" s="160">
        <f>AL17*(1-$BE$56)</f>
        <v>328.5</v>
      </c>
      <c r="AL17" s="149">
        <f>AO17-15</f>
        <v>365</v>
      </c>
      <c r="AM17" s="150">
        <f>AL17*(1+$BE$56)</f>
        <v>401.50000000000006</v>
      </c>
      <c r="AN17" s="160">
        <f>AO17*(1-$BE$56)</f>
        <v>342</v>
      </c>
      <c r="AO17" s="149">
        <f>AR17-15</f>
        <v>380</v>
      </c>
      <c r="AP17" s="150">
        <f>AO17*(1+$BE$56)</f>
        <v>418.00000000000006</v>
      </c>
      <c r="AQ17" s="160">
        <f>AR17*(1-$BE$56)</f>
        <v>355.5</v>
      </c>
      <c r="AR17" s="149">
        <f>AU17-15</f>
        <v>395</v>
      </c>
      <c r="AS17" s="150">
        <f>AR17*(1+$BE$56)</f>
        <v>434.50000000000006</v>
      </c>
      <c r="AT17" s="160">
        <f>AU17*(1-$BE$56)</f>
        <v>369</v>
      </c>
      <c r="AU17" s="149">
        <f>AX17-15</f>
        <v>410</v>
      </c>
      <c r="AV17" s="150">
        <f>AU17*(1+$BE$56)</f>
        <v>451.00000000000006</v>
      </c>
      <c r="AW17" s="160">
        <f>AX17*(1-$BE$56)</f>
        <v>382.5</v>
      </c>
      <c r="AX17" s="149">
        <f>AI57-100</f>
        <v>425</v>
      </c>
      <c r="AY17" s="150">
        <f>AX17*(1+$BE$56)</f>
        <v>467.50000000000006</v>
      </c>
      <c r="AZ17" s="182"/>
      <c r="BA17" s="183"/>
      <c r="BD17" s="5"/>
    </row>
    <row r="18" spans="1:73" ht="21.2" customHeight="1" x14ac:dyDescent="0.2">
      <c r="A18" s="902"/>
      <c r="B18"/>
      <c r="C18" s="1050"/>
      <c r="D18" s="796"/>
      <c r="E18" s="106" t="s">
        <v>25</v>
      </c>
      <c r="F18" s="58" t="s">
        <v>429</v>
      </c>
      <c r="G18" s="160">
        <f>H18*(1-$BE$56)</f>
        <v>166.5</v>
      </c>
      <c r="H18" s="149">
        <f>K18-15</f>
        <v>185</v>
      </c>
      <c r="I18" s="150">
        <f>H18*(1+$BE$56)</f>
        <v>203.50000000000003</v>
      </c>
      <c r="J18" s="160">
        <f>K18*(1-$BE$56)</f>
        <v>180</v>
      </c>
      <c r="K18" s="149">
        <f>N18-15</f>
        <v>200</v>
      </c>
      <c r="L18" s="150">
        <f>K18*(1+$BE$56)</f>
        <v>220.00000000000003</v>
      </c>
      <c r="M18" s="160">
        <f>N18*(1-$BE$56)</f>
        <v>193.5</v>
      </c>
      <c r="N18" s="149">
        <f>Q18-15</f>
        <v>215</v>
      </c>
      <c r="O18" s="150">
        <f>N18*(1+$BE$56)</f>
        <v>236.50000000000003</v>
      </c>
      <c r="P18" s="160">
        <f>Q18*(1-$BE$56)</f>
        <v>207</v>
      </c>
      <c r="Q18" s="149">
        <f>T18-15</f>
        <v>230</v>
      </c>
      <c r="R18" s="150">
        <f>Q18*(1+$BE$56)</f>
        <v>253.00000000000003</v>
      </c>
      <c r="S18" s="160">
        <f>T18*(1-$BE$56)</f>
        <v>220.5</v>
      </c>
      <c r="T18" s="149">
        <f>W18-15</f>
        <v>245</v>
      </c>
      <c r="U18" s="150">
        <f>T18*(1+$BE$56)</f>
        <v>269.5</v>
      </c>
      <c r="V18" s="160">
        <f>W18*(1-$BE$56)</f>
        <v>234</v>
      </c>
      <c r="W18" s="149">
        <f>H58-100</f>
        <v>260</v>
      </c>
      <c r="X18" s="150">
        <f>W18*(1+$BE$56)</f>
        <v>286</v>
      </c>
      <c r="Y18" s="182"/>
      <c r="Z18" s="183"/>
      <c r="AB18" s="902"/>
      <c r="AC18"/>
      <c r="AD18" s="1050"/>
      <c r="AE18" s="1077"/>
      <c r="AF18" s="585" t="s">
        <v>25</v>
      </c>
      <c r="AG18" s="58" t="s">
        <v>429</v>
      </c>
      <c r="AH18" s="160">
        <f>AI18*(1-$BE$56)</f>
        <v>243</v>
      </c>
      <c r="AI18" s="149">
        <f>AL18-15</f>
        <v>270</v>
      </c>
      <c r="AJ18" s="150">
        <f>AI18*(1+$BE$56)</f>
        <v>297</v>
      </c>
      <c r="AK18" s="160">
        <f>AL18*(1-$BE$56)</f>
        <v>256.5</v>
      </c>
      <c r="AL18" s="149">
        <f>AO18-15</f>
        <v>285</v>
      </c>
      <c r="AM18" s="150">
        <f>AL18*(1+$BE$56)</f>
        <v>313.5</v>
      </c>
      <c r="AN18" s="160">
        <f>AO18*(1-$BE$56)</f>
        <v>270</v>
      </c>
      <c r="AO18" s="149">
        <f>AR18-15</f>
        <v>300</v>
      </c>
      <c r="AP18" s="150">
        <f>AO18*(1+$BE$56)</f>
        <v>330</v>
      </c>
      <c r="AQ18" s="160">
        <f>AR18*(1-$BE$56)</f>
        <v>283.5</v>
      </c>
      <c r="AR18" s="149">
        <f>AU18-15</f>
        <v>315</v>
      </c>
      <c r="AS18" s="150">
        <f>AR18*(1+$BE$56)</f>
        <v>346.5</v>
      </c>
      <c r="AT18" s="160">
        <f>AU18*(1-$BE$56)</f>
        <v>297</v>
      </c>
      <c r="AU18" s="149">
        <f>AX18-15</f>
        <v>330</v>
      </c>
      <c r="AV18" s="150">
        <f>AU18*(1+$BE$56)</f>
        <v>363.00000000000006</v>
      </c>
      <c r="AW18" s="160">
        <f>AX18*(1-$BE$56)</f>
        <v>310.5</v>
      </c>
      <c r="AX18" s="149">
        <f>AI58-100</f>
        <v>345</v>
      </c>
      <c r="AY18" s="150">
        <f>AX18*(1+$BE$56)</f>
        <v>379.50000000000006</v>
      </c>
      <c r="AZ18" s="182"/>
      <c r="BA18" s="183"/>
      <c r="BD18" s="5"/>
    </row>
    <row r="19" spans="1:73" ht="21.2" customHeight="1" x14ac:dyDescent="0.2">
      <c r="A19" s="902"/>
      <c r="B19"/>
      <c r="C19" s="1050"/>
      <c r="D19" s="796"/>
      <c r="E19" s="106" t="s">
        <v>44</v>
      </c>
      <c r="F19" s="58" t="s">
        <v>430</v>
      </c>
      <c r="G19" s="160">
        <f>H19*(1-$BE$56)</f>
        <v>171</v>
      </c>
      <c r="H19" s="149">
        <f>K19-15</f>
        <v>190</v>
      </c>
      <c r="I19" s="150">
        <f>H19*(1+$BE$56)</f>
        <v>209.00000000000003</v>
      </c>
      <c r="J19" s="160">
        <f>K19*(1-$BE$56)</f>
        <v>184.5</v>
      </c>
      <c r="K19" s="149">
        <f>N19-15</f>
        <v>205</v>
      </c>
      <c r="L19" s="150">
        <f>K19*(1+$BE$56)</f>
        <v>225.50000000000003</v>
      </c>
      <c r="M19" s="160">
        <f>N19*(1-$BE$56)</f>
        <v>198</v>
      </c>
      <c r="N19" s="149">
        <f>Q19-15</f>
        <v>220</v>
      </c>
      <c r="O19" s="150">
        <f>N19*(1+$BE$56)</f>
        <v>242.00000000000003</v>
      </c>
      <c r="P19" s="160">
        <f>Q19*(1-$BE$56)</f>
        <v>211.5</v>
      </c>
      <c r="Q19" s="149">
        <f>T19-15</f>
        <v>235</v>
      </c>
      <c r="R19" s="150">
        <f>Q19*(1+$BE$56)</f>
        <v>258.5</v>
      </c>
      <c r="S19" s="160">
        <f>T19*(1-$BE$56)</f>
        <v>225</v>
      </c>
      <c r="T19" s="149">
        <f>W19-15</f>
        <v>250</v>
      </c>
      <c r="U19" s="150">
        <f>T19*(1+$BE$56)</f>
        <v>275</v>
      </c>
      <c r="V19" s="160">
        <f>W19*(1-$BE$56)</f>
        <v>238.5</v>
      </c>
      <c r="W19" s="149">
        <f>H59-100</f>
        <v>265</v>
      </c>
      <c r="X19" s="150">
        <f>W19*(1+$BE$56)</f>
        <v>291.5</v>
      </c>
      <c r="Y19" s="182"/>
      <c r="Z19" s="183"/>
      <c r="AB19" s="902"/>
      <c r="AC19"/>
      <c r="AD19" s="1050"/>
      <c r="AE19" s="1077"/>
      <c r="AF19" s="585" t="s">
        <v>44</v>
      </c>
      <c r="AG19" s="58" t="s">
        <v>430</v>
      </c>
      <c r="AH19" s="160">
        <f>AI19*(1-$BE$56)</f>
        <v>247.5</v>
      </c>
      <c r="AI19" s="149">
        <f>AL19-15</f>
        <v>275</v>
      </c>
      <c r="AJ19" s="150">
        <f>AI19*(1+$BE$56)</f>
        <v>302.5</v>
      </c>
      <c r="AK19" s="160">
        <f>AL19*(1-$BE$56)</f>
        <v>261</v>
      </c>
      <c r="AL19" s="149">
        <f>AO19-15</f>
        <v>290</v>
      </c>
      <c r="AM19" s="150">
        <f>AL19*(1+$BE$56)</f>
        <v>319</v>
      </c>
      <c r="AN19" s="160">
        <f>AO19*(1-$BE$56)</f>
        <v>274.5</v>
      </c>
      <c r="AO19" s="149">
        <f>AR19-15</f>
        <v>305</v>
      </c>
      <c r="AP19" s="150">
        <f>AO19*(1+$BE$56)</f>
        <v>335.5</v>
      </c>
      <c r="AQ19" s="160">
        <f>AR19*(1-$BE$56)</f>
        <v>288</v>
      </c>
      <c r="AR19" s="149">
        <f>AU19-15</f>
        <v>320</v>
      </c>
      <c r="AS19" s="150">
        <f>AR19*(1+$BE$56)</f>
        <v>352</v>
      </c>
      <c r="AT19" s="160">
        <f>AU19*(1-$BE$56)</f>
        <v>301.5</v>
      </c>
      <c r="AU19" s="149">
        <f>AX19-15</f>
        <v>335</v>
      </c>
      <c r="AV19" s="150">
        <f>AU19*(1+$BE$56)</f>
        <v>368.50000000000006</v>
      </c>
      <c r="AW19" s="160">
        <f>AX19*(1-$BE$56)</f>
        <v>315</v>
      </c>
      <c r="AX19" s="149">
        <f>AI59-100</f>
        <v>350</v>
      </c>
      <c r="AY19" s="150">
        <f>AX19*(1+$BE$56)</f>
        <v>385.00000000000006</v>
      </c>
      <c r="AZ19" s="182"/>
      <c r="BA19" s="183"/>
      <c r="BD19" s="146"/>
    </row>
    <row r="20" spans="1:73" s="158" customFormat="1" ht="18.600000000000001" customHeight="1" thickBot="1" x14ac:dyDescent="0.25">
      <c r="A20" s="902"/>
      <c r="C20" s="1051"/>
      <c r="D20" s="951"/>
      <c r="E20" s="107" t="s">
        <v>48</v>
      </c>
      <c r="F20" s="16" t="s">
        <v>497</v>
      </c>
      <c r="G20" s="216">
        <v>3.472222222222222E-3</v>
      </c>
      <c r="H20" s="217">
        <v>5.208333333333333E-3</v>
      </c>
      <c r="I20" s="218">
        <v>6.9444444444444441E-3</v>
      </c>
      <c r="J20" s="216">
        <v>5.208333333333333E-3</v>
      </c>
      <c r="K20" s="217">
        <v>6.9444444444444441E-3</v>
      </c>
      <c r="L20" s="218">
        <v>8.6805555555555559E-3</v>
      </c>
      <c r="M20" s="216">
        <v>6.9444444444444441E-3</v>
      </c>
      <c r="N20" s="217">
        <v>8.6805555555555559E-3</v>
      </c>
      <c r="O20" s="218">
        <v>1.0416666666666666E-2</v>
      </c>
      <c r="P20" s="216">
        <v>8.6805555555555559E-3</v>
      </c>
      <c r="Q20" s="217">
        <v>1.0416666666666666E-2</v>
      </c>
      <c r="R20" s="218">
        <v>1.2152777777777778E-2</v>
      </c>
      <c r="S20" s="216">
        <v>8.6805555555555559E-3</v>
      </c>
      <c r="T20" s="217">
        <v>1.0416666666666666E-2</v>
      </c>
      <c r="U20" s="218">
        <v>1.2152777777777778E-2</v>
      </c>
      <c r="V20" s="216">
        <v>8.6805555555555559E-3</v>
      </c>
      <c r="W20" s="217">
        <v>1.0416666666666666E-2</v>
      </c>
      <c r="X20" s="218">
        <v>1.2152777777777778E-2</v>
      </c>
      <c r="Y20" s="186"/>
      <c r="Z20" s="187"/>
      <c r="AB20" s="902"/>
      <c r="AD20" s="1051"/>
      <c r="AE20" s="1078"/>
      <c r="AF20" s="596" t="s">
        <v>48</v>
      </c>
      <c r="AG20" s="559" t="s">
        <v>497</v>
      </c>
      <c r="AH20" s="560">
        <v>3.472222222222222E-3</v>
      </c>
      <c r="AI20" s="561">
        <v>5.208333333333333E-3</v>
      </c>
      <c r="AJ20" s="562">
        <v>6.9444444444444441E-3</v>
      </c>
      <c r="AK20" s="560">
        <v>5.208333333333333E-3</v>
      </c>
      <c r="AL20" s="561">
        <v>6.9444444444444441E-3</v>
      </c>
      <c r="AM20" s="562">
        <v>8.6805555555555559E-3</v>
      </c>
      <c r="AN20" s="560">
        <v>6.9444444444444441E-3</v>
      </c>
      <c r="AO20" s="561">
        <v>8.6805555555555559E-3</v>
      </c>
      <c r="AP20" s="562">
        <v>1.0416666666666666E-2</v>
      </c>
      <c r="AQ20" s="560">
        <v>8.6805555555555559E-3</v>
      </c>
      <c r="AR20" s="561">
        <v>1.0416666666666666E-2</v>
      </c>
      <c r="AS20" s="562">
        <v>1.2152777777777778E-2</v>
      </c>
      <c r="AT20" s="560">
        <v>8.6805555555555559E-3</v>
      </c>
      <c r="AU20" s="561">
        <v>1.0416666666666666E-2</v>
      </c>
      <c r="AV20" s="562">
        <v>1.2152777777777778E-2</v>
      </c>
      <c r="AW20" s="560">
        <v>8.6805555555555559E-3</v>
      </c>
      <c r="AX20" s="561">
        <v>1.0416666666666666E-2</v>
      </c>
      <c r="AY20" s="562">
        <v>1.2152777777777778E-2</v>
      </c>
      <c r="AZ20" s="186"/>
      <c r="BA20" s="187"/>
      <c r="BC20" s="216"/>
      <c r="BD20" s="578"/>
      <c r="BE20" s="578"/>
      <c r="BF20" s="578"/>
      <c r="BG20" s="578"/>
      <c r="BH20" s="578"/>
      <c r="BI20" s="578"/>
      <c r="BJ20" s="578"/>
      <c r="BK20" s="578"/>
      <c r="BL20" s="578"/>
      <c r="BM20" s="578"/>
      <c r="BN20" s="578"/>
      <c r="BO20" s="578"/>
      <c r="BP20" s="578"/>
      <c r="BQ20" s="578"/>
      <c r="BR20" s="578"/>
      <c r="BS20" s="578"/>
      <c r="BT20" s="578"/>
      <c r="BU20" s="578"/>
    </row>
    <row r="21" spans="1:73" ht="21.2" customHeight="1" x14ac:dyDescent="0.2">
      <c r="A21" s="902"/>
      <c r="B21"/>
      <c r="C21" s="843">
        <v>2</v>
      </c>
      <c r="D21" s="795" t="s">
        <v>65</v>
      </c>
      <c r="E21" s="943" t="s">
        <v>16</v>
      </c>
      <c r="F21" s="822" t="s">
        <v>420</v>
      </c>
      <c r="G21" s="788" t="s">
        <v>421</v>
      </c>
      <c r="H21" s="789"/>
      <c r="I21" s="789"/>
      <c r="J21" s="789"/>
      <c r="K21" s="789"/>
      <c r="L21" s="789"/>
      <c r="M21" s="789"/>
      <c r="N21" s="789"/>
      <c r="O21" s="789"/>
      <c r="P21" s="788" t="s">
        <v>422</v>
      </c>
      <c r="Q21" s="789"/>
      <c r="R21" s="789"/>
      <c r="S21" s="789"/>
      <c r="T21" s="789"/>
      <c r="U21" s="789"/>
      <c r="V21" s="789"/>
      <c r="W21" s="789"/>
      <c r="X21" s="790"/>
      <c r="Y21" s="180"/>
      <c r="Z21" s="181"/>
      <c r="AB21" s="902"/>
      <c r="AC21"/>
      <c r="AD21" s="844">
        <v>2</v>
      </c>
      <c r="AE21" s="796" t="s">
        <v>65</v>
      </c>
      <c r="AF21" s="943" t="s">
        <v>16</v>
      </c>
      <c r="AG21" s="800" t="s">
        <v>420</v>
      </c>
      <c r="AH21" s="788" t="s">
        <v>421</v>
      </c>
      <c r="AI21" s="789"/>
      <c r="AJ21" s="789"/>
      <c r="AK21" s="789"/>
      <c r="AL21" s="789"/>
      <c r="AM21" s="789"/>
      <c r="AN21" s="789"/>
      <c r="AO21" s="789"/>
      <c r="AP21" s="789"/>
      <c r="AQ21" s="788" t="s">
        <v>422</v>
      </c>
      <c r="AR21" s="789"/>
      <c r="AS21" s="789"/>
      <c r="AT21" s="789"/>
      <c r="AU21" s="789"/>
      <c r="AV21" s="789"/>
      <c r="AW21" s="789"/>
      <c r="AX21" s="789"/>
      <c r="AY21" s="790"/>
      <c r="AZ21" s="180"/>
      <c r="BA21" s="181"/>
    </row>
    <row r="22" spans="1:73" ht="21.2" customHeight="1" x14ac:dyDescent="0.2">
      <c r="A22" s="902"/>
      <c r="B22"/>
      <c r="C22" s="845"/>
      <c r="D22" s="796"/>
      <c r="E22" s="792"/>
      <c r="F22" s="794"/>
      <c r="G22" s="28">
        <f>'JUGEND-DOSB 2020'!E14*$BC$22</f>
        <v>1.5</v>
      </c>
      <c r="H22" s="29">
        <f>'JUGEND-DOSB 2020'!F14*$BC$22</f>
        <v>2.25</v>
      </c>
      <c r="I22" s="707">
        <f>'JUGEND-DOSB 2020'!G14*$BC$22</f>
        <v>3</v>
      </c>
      <c r="J22" s="67">
        <f>'JUGEND-DOSB 2020'!H14*$BC$22</f>
        <v>2.25</v>
      </c>
      <c r="K22" s="29">
        <f>'JUGEND-DOSB 2020'!I14*$BC$22</f>
        <v>3</v>
      </c>
      <c r="L22" s="38">
        <f>'JUGEND-DOSB 2020'!J14*$BC$22</f>
        <v>3.75</v>
      </c>
      <c r="M22" s="67">
        <f>'JUGEND-DOSB 2020'!K14*$BC$22</f>
        <v>2.75</v>
      </c>
      <c r="N22" s="29">
        <f>'JUGEND-DOSB 2020'!L14*$BC$22</f>
        <v>3.75</v>
      </c>
      <c r="O22" s="38">
        <f>'JUGEND-DOSB 2020'!M14*$BC$22</f>
        <v>4.5</v>
      </c>
      <c r="P22" s="708">
        <f>'JUGEND-DOSB 2020'!N14*$BC$22</f>
        <v>3.75</v>
      </c>
      <c r="Q22" s="709">
        <f>'JUGEND-DOSB 2020'!O14*$BC$22</f>
        <v>4.5</v>
      </c>
      <c r="R22" s="707">
        <f>'JUGEND-DOSB 2020'!P14*$BC$22</f>
        <v>5.5</v>
      </c>
      <c r="S22" s="67">
        <f>'JUGEND-DOSB 2020'!Q14*$BC$22</f>
        <v>5</v>
      </c>
      <c r="T22" s="29">
        <f>'JUGEND-DOSB 2020'!R14*$BC$22</f>
        <v>6</v>
      </c>
      <c r="U22" s="38">
        <f>'JUGEND-DOSB 2020'!S14*$BC$22</f>
        <v>6.75</v>
      </c>
      <c r="V22" s="67">
        <f>'JUGEND-DOSB 2020'!T14*$BC$22</f>
        <v>6</v>
      </c>
      <c r="W22" s="29">
        <f>'JUGEND-DOSB 2020'!U14*$BC$22</f>
        <v>6.75</v>
      </c>
      <c r="X22" s="707">
        <f>'JUGEND-DOSB 2020'!V14*$BC$22</f>
        <v>7.75</v>
      </c>
      <c r="Y22" s="182"/>
      <c r="Z22" s="188"/>
      <c r="AB22" s="902"/>
      <c r="AC22"/>
      <c r="AD22" s="845"/>
      <c r="AE22" s="796"/>
      <c r="AF22" s="792"/>
      <c r="AG22" s="794"/>
      <c r="AH22" s="28">
        <f>'JUGEND-DOSB 2020'!E45*$BC$22</f>
        <v>3</v>
      </c>
      <c r="AI22" s="29">
        <f>'JUGEND-DOSB 2020'!F45*$BC$22</f>
        <v>3.75</v>
      </c>
      <c r="AJ22" s="38">
        <f>'JUGEND-DOSB 2020'!G45*$BC$22</f>
        <v>4.25</v>
      </c>
      <c r="AK22" s="67">
        <f>'JUGEND-DOSB 2020'!H45*$BC$22</f>
        <v>4.25</v>
      </c>
      <c r="AL22" s="29">
        <f>'JUGEND-DOSB 2020'!I45*$BC$22</f>
        <v>5</v>
      </c>
      <c r="AM22" s="38">
        <f>'JUGEND-DOSB 2020'!J45*$BC$22</f>
        <v>5.75</v>
      </c>
      <c r="AN22" s="67">
        <f>'JUGEND-DOSB 2020'!K45*$BC$22</f>
        <v>5.25</v>
      </c>
      <c r="AO22" s="29">
        <f>'JUGEND-DOSB 2020'!L45*$BC$22</f>
        <v>6.25</v>
      </c>
      <c r="AP22" s="38">
        <f>'JUGEND-DOSB 2020'!M45*$BC$22</f>
        <v>7</v>
      </c>
      <c r="AQ22" s="67">
        <f>'JUGEND-DOSB 2020'!N45*$BC$22</f>
        <v>6.5</v>
      </c>
      <c r="AR22" s="29">
        <f>'JUGEND-DOSB 2020'!O45*$BC$22</f>
        <v>7.5</v>
      </c>
      <c r="AS22" s="38">
        <f>'JUGEND-DOSB 2020'!P45*$BC$22</f>
        <v>8.25</v>
      </c>
      <c r="AT22" s="67">
        <f>'JUGEND-DOSB 2020'!Q45*$BC$22</f>
        <v>7.5</v>
      </c>
      <c r="AU22" s="29">
        <f>'JUGEND-DOSB 2020'!R45*$BC$22</f>
        <v>8.5</v>
      </c>
      <c r="AV22" s="38">
        <f>'JUGEND-DOSB 2020'!S45*$BC$22</f>
        <v>9.25</v>
      </c>
      <c r="AW22" s="701">
        <f>'JUGEND-DOSB 2020'!T45*$BC$22</f>
        <v>8.5</v>
      </c>
      <c r="AX22" s="702">
        <f>'JUGEND-DOSB 2020'!U45*$BC$22</f>
        <v>9.5</v>
      </c>
      <c r="AY22" s="703">
        <f>'JUGEND-DOSB 2020'!V45*$BC$22</f>
        <v>10.5</v>
      </c>
      <c r="AZ22" s="182"/>
      <c r="BA22" s="188"/>
      <c r="BC22" s="143">
        <v>0.25</v>
      </c>
      <c r="BD22" s="148" t="s">
        <v>420</v>
      </c>
    </row>
    <row r="23" spans="1:73" ht="21.2" customHeight="1" x14ac:dyDescent="0.2">
      <c r="A23" s="902"/>
      <c r="B23"/>
      <c r="C23" s="845"/>
      <c r="D23" s="796"/>
      <c r="E23" s="798" t="s">
        <v>17</v>
      </c>
      <c r="F23" s="793" t="s">
        <v>26</v>
      </c>
      <c r="G23" s="124"/>
      <c r="H23" s="125"/>
      <c r="I23" s="126"/>
      <c r="J23" s="127"/>
      <c r="K23" s="125"/>
      <c r="L23" s="126"/>
      <c r="M23" s="127"/>
      <c r="N23" s="125"/>
      <c r="O23" s="126"/>
      <c r="P23" s="783" t="s">
        <v>340</v>
      </c>
      <c r="Q23" s="783"/>
      <c r="R23" s="783"/>
      <c r="S23" s="783"/>
      <c r="T23" s="783"/>
      <c r="U23" s="783"/>
      <c r="V23" s="783"/>
      <c r="W23" s="783"/>
      <c r="X23" s="784"/>
      <c r="Y23" s="182"/>
      <c r="Z23" s="188"/>
      <c r="AB23" s="902"/>
      <c r="AC23"/>
      <c r="AD23" s="845"/>
      <c r="AE23" s="796"/>
      <c r="AF23" s="798" t="s">
        <v>17</v>
      </c>
      <c r="AG23" s="793" t="s">
        <v>26</v>
      </c>
      <c r="AH23" s="124"/>
      <c r="AI23" s="125"/>
      <c r="AJ23" s="126"/>
      <c r="AK23" s="127"/>
      <c r="AL23" s="125"/>
      <c r="AM23" s="126"/>
      <c r="AN23" s="127"/>
      <c r="AO23" s="125"/>
      <c r="AP23" s="126"/>
      <c r="AQ23" s="782" t="s">
        <v>340</v>
      </c>
      <c r="AR23" s="783"/>
      <c r="AS23" s="783"/>
      <c r="AT23" s="783"/>
      <c r="AU23" s="783"/>
      <c r="AV23" s="783"/>
      <c r="AW23" s="783"/>
      <c r="AX23" s="783"/>
      <c r="AY23" s="784"/>
      <c r="AZ23" s="182"/>
      <c r="BA23" s="188"/>
    </row>
    <row r="24" spans="1:73" ht="21.2" customHeight="1" x14ac:dyDescent="0.2">
      <c r="A24" s="902"/>
      <c r="B24"/>
      <c r="C24" s="845"/>
      <c r="D24" s="796"/>
      <c r="E24" s="792"/>
      <c r="F24" s="794"/>
      <c r="G24" s="124"/>
      <c r="H24" s="125"/>
      <c r="I24" s="126"/>
      <c r="J24" s="127"/>
      <c r="K24" s="125"/>
      <c r="L24" s="126"/>
      <c r="M24" s="127"/>
      <c r="N24" s="125"/>
      <c r="O24" s="126"/>
      <c r="P24" s="67">
        <f>'JUGEND-DOSB 2020'!N16*$BC$24</f>
        <v>1.1875</v>
      </c>
      <c r="Q24" s="29">
        <f>'JUGEND-DOSB 2020'!O16*$BC$24</f>
        <v>1.3125</v>
      </c>
      <c r="R24" s="38">
        <f>'JUGEND-DOSB 2020'!P16*$BC$24</f>
        <v>1.4375</v>
      </c>
      <c r="S24" s="67">
        <f>'JUGEND-DOSB 2020'!Q16*$BC$24</f>
        <v>1.375</v>
      </c>
      <c r="T24" s="29">
        <f>'JUGEND-DOSB 2020'!R16*$BC$24</f>
        <v>1.5</v>
      </c>
      <c r="U24" s="38">
        <f>'JUGEND-DOSB 2020'!S16*$BC$24</f>
        <v>1.625</v>
      </c>
      <c r="V24" s="67">
        <f>'JUGEND-DOSB 2020'!T16*$BC$24</f>
        <v>1.4375</v>
      </c>
      <c r="W24" s="29">
        <f>'JUGEND-DOSB 2020'!U16*$BC$24</f>
        <v>1.5625</v>
      </c>
      <c r="X24" s="38">
        <f>'JUGEND-DOSB 2020'!V16*$BC$24</f>
        <v>1.6875</v>
      </c>
      <c r="Y24" s="184" t="s">
        <v>54</v>
      </c>
      <c r="Z24" s="185"/>
      <c r="AB24" s="902"/>
      <c r="AC24"/>
      <c r="AD24" s="845"/>
      <c r="AE24" s="796"/>
      <c r="AF24" s="792"/>
      <c r="AG24" s="794"/>
      <c r="AH24" s="124"/>
      <c r="AI24" s="125"/>
      <c r="AJ24" s="126"/>
      <c r="AK24" s="127"/>
      <c r="AL24" s="125"/>
      <c r="AM24" s="126"/>
      <c r="AN24" s="127"/>
      <c r="AO24" s="125"/>
      <c r="AP24" s="126"/>
      <c r="AQ24" s="67">
        <f>'JUGEND-DOSB 2020'!N47*$BC$24</f>
        <v>1.5625</v>
      </c>
      <c r="AR24" s="29">
        <f>'JUGEND-DOSB 2020'!O47*$BC$24</f>
        <v>1.6875</v>
      </c>
      <c r="AS24" s="38">
        <f>'JUGEND-DOSB 2020'!P47*$BC$24</f>
        <v>1.8125</v>
      </c>
      <c r="AT24" s="67">
        <f>'JUGEND-DOSB 2020'!Q47*$BC$24</f>
        <v>1.75</v>
      </c>
      <c r="AU24" s="29">
        <f>'JUGEND-DOSB 2020'!R47*$BC$24</f>
        <v>1.875</v>
      </c>
      <c r="AV24" s="38">
        <f>'JUGEND-DOSB 2020'!S47*$BC$24</f>
        <v>2</v>
      </c>
      <c r="AW24" s="67">
        <f>'JUGEND-DOSB 2020'!T47*$BC$24</f>
        <v>1.875</v>
      </c>
      <c r="AX24" s="29">
        <f>'JUGEND-DOSB 2020'!U47*$BC$24</f>
        <v>2</v>
      </c>
      <c r="AY24" s="38">
        <f>'JUGEND-DOSB 2020'!V47*$BC$24</f>
        <v>2.125</v>
      </c>
      <c r="AZ24" s="184"/>
      <c r="BA24" s="185"/>
      <c r="BC24" s="143">
        <v>0.25</v>
      </c>
      <c r="BD24" s="148" t="s">
        <v>26</v>
      </c>
    </row>
    <row r="25" spans="1:73" ht="21.2" customHeight="1" thickBot="1" x14ac:dyDescent="0.25">
      <c r="A25" s="902"/>
      <c r="B25"/>
      <c r="C25" s="845"/>
      <c r="D25" s="796"/>
      <c r="E25" s="106" t="s">
        <v>21</v>
      </c>
      <c r="F25" s="564" t="s">
        <v>446</v>
      </c>
      <c r="G25" s="67">
        <f t="shared" ref="G25:O25" si="0">G22-0.5</f>
        <v>1</v>
      </c>
      <c r="H25" s="29">
        <f t="shared" si="0"/>
        <v>1.75</v>
      </c>
      <c r="I25" s="38">
        <f t="shared" si="0"/>
        <v>2.5</v>
      </c>
      <c r="J25" s="67">
        <f t="shared" si="0"/>
        <v>1.75</v>
      </c>
      <c r="K25" s="29">
        <f t="shared" si="0"/>
        <v>2.5</v>
      </c>
      <c r="L25" s="38">
        <f t="shared" si="0"/>
        <v>3.25</v>
      </c>
      <c r="M25" s="67">
        <f t="shared" si="0"/>
        <v>2.25</v>
      </c>
      <c r="N25" s="29">
        <f t="shared" si="0"/>
        <v>3.25</v>
      </c>
      <c r="O25" s="38">
        <f t="shared" si="0"/>
        <v>4</v>
      </c>
      <c r="P25" s="63">
        <f t="shared" ref="P25:X25" si="1">P22-1</f>
        <v>2.75</v>
      </c>
      <c r="Q25" s="19">
        <f t="shared" si="1"/>
        <v>3.5</v>
      </c>
      <c r="R25" s="21">
        <f t="shared" si="1"/>
        <v>4.5</v>
      </c>
      <c r="S25" s="63">
        <f t="shared" si="1"/>
        <v>4</v>
      </c>
      <c r="T25" s="19">
        <f t="shared" si="1"/>
        <v>5</v>
      </c>
      <c r="U25" s="21">
        <f t="shared" si="1"/>
        <v>5.75</v>
      </c>
      <c r="V25" s="63">
        <f t="shared" si="1"/>
        <v>5</v>
      </c>
      <c r="W25" s="19">
        <f t="shared" si="1"/>
        <v>5.75</v>
      </c>
      <c r="X25" s="21">
        <f t="shared" si="1"/>
        <v>6.75</v>
      </c>
      <c r="Y25" s="186"/>
      <c r="Z25" s="187"/>
      <c r="AB25" s="902"/>
      <c r="AC25"/>
      <c r="AD25" s="845"/>
      <c r="AE25" s="796"/>
      <c r="AF25" s="106" t="s">
        <v>21</v>
      </c>
      <c r="AG25" s="564" t="s">
        <v>446</v>
      </c>
      <c r="AH25" s="37">
        <f t="shared" ref="AH25:AP25" si="2">AH22-0.5</f>
        <v>2.5</v>
      </c>
      <c r="AI25" s="19">
        <f t="shared" si="2"/>
        <v>3.25</v>
      </c>
      <c r="AJ25" s="21">
        <f t="shared" si="2"/>
        <v>3.75</v>
      </c>
      <c r="AK25" s="63">
        <f t="shared" si="2"/>
        <v>3.75</v>
      </c>
      <c r="AL25" s="19">
        <f t="shared" si="2"/>
        <v>4.5</v>
      </c>
      <c r="AM25" s="21">
        <f t="shared" si="2"/>
        <v>5.25</v>
      </c>
      <c r="AN25" s="63">
        <f t="shared" si="2"/>
        <v>4.75</v>
      </c>
      <c r="AO25" s="19">
        <f t="shared" si="2"/>
        <v>5.75</v>
      </c>
      <c r="AP25" s="21">
        <f t="shared" si="2"/>
        <v>6.5</v>
      </c>
      <c r="AQ25" s="63">
        <f t="shared" ref="AQ25:AY25" si="3">AQ22-1</f>
        <v>5.5</v>
      </c>
      <c r="AR25" s="19">
        <f t="shared" si="3"/>
        <v>6.5</v>
      </c>
      <c r="AS25" s="21">
        <f t="shared" si="3"/>
        <v>7.25</v>
      </c>
      <c r="AT25" s="63">
        <f t="shared" si="3"/>
        <v>6.5</v>
      </c>
      <c r="AU25" s="19">
        <f t="shared" si="3"/>
        <v>7.5</v>
      </c>
      <c r="AV25" s="21">
        <f t="shared" si="3"/>
        <v>8.25</v>
      </c>
      <c r="AW25" s="63">
        <f t="shared" si="3"/>
        <v>7.5</v>
      </c>
      <c r="AX25" s="19">
        <f t="shared" si="3"/>
        <v>8.5</v>
      </c>
      <c r="AY25" s="21">
        <f t="shared" si="3"/>
        <v>9.5</v>
      </c>
      <c r="AZ25" s="186"/>
      <c r="BA25" s="187"/>
      <c r="BD25" s="146"/>
    </row>
    <row r="26" spans="1:73" ht="21.2" customHeight="1" x14ac:dyDescent="0.2">
      <c r="A26" s="902"/>
      <c r="B26"/>
      <c r="C26" s="843">
        <v>3</v>
      </c>
      <c r="D26" s="795" t="s">
        <v>66</v>
      </c>
      <c r="E26" s="791" t="s">
        <v>16</v>
      </c>
      <c r="F26" s="822" t="s">
        <v>445</v>
      </c>
      <c r="G26" s="971" t="s">
        <v>193</v>
      </c>
      <c r="H26" s="972"/>
      <c r="I26" s="972"/>
      <c r="J26" s="972"/>
      <c r="K26" s="972"/>
      <c r="L26" s="973"/>
      <c r="M26" s="962" t="s">
        <v>194</v>
      </c>
      <c r="N26" s="963"/>
      <c r="O26" s="963"/>
      <c r="P26" s="963"/>
      <c r="Q26" s="963"/>
      <c r="R26" s="964"/>
      <c r="S26" s="971" t="s">
        <v>195</v>
      </c>
      <c r="T26" s="972"/>
      <c r="U26" s="972"/>
      <c r="V26" s="972"/>
      <c r="W26" s="972"/>
      <c r="X26" s="973"/>
      <c r="Y26" s="180"/>
      <c r="Z26" s="181"/>
      <c r="AB26" s="902"/>
      <c r="AC26"/>
      <c r="AD26" s="843">
        <v>3</v>
      </c>
      <c r="AE26" s="795" t="s">
        <v>66</v>
      </c>
      <c r="AF26" s="791" t="s">
        <v>16</v>
      </c>
      <c r="AG26" s="822" t="s">
        <v>445</v>
      </c>
      <c r="AH26" s="986" t="s">
        <v>193</v>
      </c>
      <c r="AI26" s="965"/>
      <c r="AJ26" s="965"/>
      <c r="AK26" s="965"/>
      <c r="AL26" s="965"/>
      <c r="AM26" s="966"/>
      <c r="AN26" s="974" t="s">
        <v>194</v>
      </c>
      <c r="AO26" s="974"/>
      <c r="AP26" s="974"/>
      <c r="AQ26" s="974"/>
      <c r="AR26" s="974"/>
      <c r="AS26" s="975"/>
      <c r="AT26" s="965" t="s">
        <v>195</v>
      </c>
      <c r="AU26" s="965"/>
      <c r="AV26" s="965"/>
      <c r="AW26" s="965"/>
      <c r="AX26" s="965"/>
      <c r="AY26" s="966"/>
      <c r="AZ26" s="180"/>
      <c r="BA26" s="181"/>
    </row>
    <row r="27" spans="1:73" ht="21.2" customHeight="1" x14ac:dyDescent="0.2">
      <c r="A27" s="902"/>
      <c r="B27"/>
      <c r="C27" s="845"/>
      <c r="D27" s="796"/>
      <c r="E27" s="792"/>
      <c r="F27" s="794"/>
      <c r="G27" s="220">
        <f>'JUGEND-DOSB 2020'!E20*$BC$27</f>
        <v>24</v>
      </c>
      <c r="H27" s="221">
        <f>'JUGEND-DOSB 2020'!F20*$BC$27</f>
        <v>21.299999999999997</v>
      </c>
      <c r="I27" s="72">
        <f>'JUGEND-DOSB 2020'!G20*$BC$27</f>
        <v>18.899999999999999</v>
      </c>
      <c r="J27" s="222">
        <f>'JUGEND-DOSB 2020'!H20*$BC$27</f>
        <v>22.200000000000003</v>
      </c>
      <c r="K27" s="221">
        <f>'JUGEND-DOSB 2020'!I20*$BC$27</f>
        <v>19.799999999999997</v>
      </c>
      <c r="L27" s="72">
        <f>'JUGEND-DOSB 2020'!J20*$BC$27</f>
        <v>17.100000000000001</v>
      </c>
      <c r="M27" s="222">
        <f>'JUGEND-DOSB 2020'!K20*$BC$27</f>
        <v>33</v>
      </c>
      <c r="N27" s="221">
        <f>'JUGEND-DOSB 2020'!L20*$BC$27</f>
        <v>30.299999999999997</v>
      </c>
      <c r="O27" s="72">
        <f>'JUGEND-DOSB 2020'!M20*$BC$27</f>
        <v>27.299999999999997</v>
      </c>
      <c r="P27" s="222">
        <f>'JUGEND-DOSB 2020'!N20*$BC$27</f>
        <v>31.799999999999997</v>
      </c>
      <c r="Q27" s="221">
        <f>'JUGEND-DOSB 2020'!O20*$BC$27</f>
        <v>28.799999999999997</v>
      </c>
      <c r="R27" s="72">
        <f>'JUGEND-DOSB 2020'!P20*$BC$27</f>
        <v>25.5</v>
      </c>
      <c r="S27" s="222">
        <f>'JUGEND-DOSB 2020'!Q20*$BC$27</f>
        <v>55.800000000000004</v>
      </c>
      <c r="T27" s="221">
        <f>'JUGEND-DOSB 2020'!R20*$BC$27</f>
        <v>51</v>
      </c>
      <c r="U27" s="72">
        <f>'JUGEND-DOSB 2020'!S20*$BC$27</f>
        <v>46.5</v>
      </c>
      <c r="V27" s="222">
        <f>'JUGEND-DOSB 2020'!T20*$BC$27</f>
        <v>52.800000000000004</v>
      </c>
      <c r="W27" s="221">
        <f>'JUGEND-DOSB 2020'!U20*$BC$27</f>
        <v>48.900000000000006</v>
      </c>
      <c r="X27" s="223">
        <f>'JUGEND-DOSB 2020'!V20*$BC$27</f>
        <v>45</v>
      </c>
      <c r="Y27" s="182"/>
      <c r="Z27" s="188"/>
      <c r="AB27" s="902"/>
      <c r="AC27"/>
      <c r="AD27" s="845"/>
      <c r="AE27" s="796"/>
      <c r="AF27" s="792"/>
      <c r="AG27" s="794"/>
      <c r="AH27" s="70">
        <f>'JUGEND-DOSB 2020'!E51*$BC$27</f>
        <v>23.1</v>
      </c>
      <c r="AI27" s="35">
        <f>'JUGEND-DOSB 2020'!F51*$BC$27</f>
        <v>20.399999999999999</v>
      </c>
      <c r="AJ27" s="72">
        <f>'JUGEND-DOSB 2020'!G51*$BC$27</f>
        <v>18</v>
      </c>
      <c r="AK27" s="224">
        <f>'JUGEND-DOSB 2020'!H51*$BC$27</f>
        <v>21.6</v>
      </c>
      <c r="AL27" s="35">
        <f>'JUGEND-DOSB 2020'!I51*$BC$27</f>
        <v>19.200000000000003</v>
      </c>
      <c r="AM27" s="72">
        <f>'JUGEND-DOSB 2020'!J51*$BC$27</f>
        <v>17.100000000000001</v>
      </c>
      <c r="AN27" s="224">
        <f>'JUGEND-DOSB 2020'!K51*$BC$27</f>
        <v>30.900000000000002</v>
      </c>
      <c r="AO27" s="35">
        <f>'JUGEND-DOSB 2020'!L51*$BC$27</f>
        <v>27.900000000000002</v>
      </c>
      <c r="AP27" s="72">
        <f>'JUGEND-DOSB 2020'!M51*$BC$27</f>
        <v>25.200000000000003</v>
      </c>
      <c r="AQ27" s="224">
        <f>'JUGEND-DOSB 2020'!N51*$BC$27</f>
        <v>29.099999999999998</v>
      </c>
      <c r="AR27" s="35">
        <f>'JUGEND-DOSB 2020'!O51*$BC$27</f>
        <v>26.700000000000003</v>
      </c>
      <c r="AS27" s="72">
        <f>'JUGEND-DOSB 2020'!P51*$BC$27</f>
        <v>24.299999999999997</v>
      </c>
      <c r="AT27" s="224">
        <f>'JUGEND-DOSB 2020'!Q51*$BC$27</f>
        <v>51</v>
      </c>
      <c r="AU27" s="35">
        <f>'JUGEND-DOSB 2020'!R51*$BC$27</f>
        <v>46.2</v>
      </c>
      <c r="AV27" s="72">
        <f>'JUGEND-DOSB 2020'!S51*$BC$27</f>
        <v>42.3</v>
      </c>
      <c r="AW27" s="224">
        <f>'JUGEND-DOSB 2020'!T51*$BC$27</f>
        <v>48.900000000000006</v>
      </c>
      <c r="AX27" s="35">
        <f>'JUGEND-DOSB 2020'!U51*$BC$27</f>
        <v>44.400000000000006</v>
      </c>
      <c r="AY27" s="72">
        <f>'JUGEND-DOSB 2020'!V51*$BC$27</f>
        <v>40.5</v>
      </c>
      <c r="AZ27" s="182"/>
      <c r="BA27" s="188"/>
      <c r="BC27" s="143">
        <v>3</v>
      </c>
      <c r="BD27" s="148" t="s">
        <v>156</v>
      </c>
    </row>
    <row r="28" spans="1:73" ht="21.2" customHeight="1" x14ac:dyDescent="0.2">
      <c r="A28" s="902"/>
      <c r="B28"/>
      <c r="C28" s="845"/>
      <c r="D28" s="796"/>
      <c r="E28" s="106" t="s">
        <v>17</v>
      </c>
      <c r="F28" s="27" t="s">
        <v>158</v>
      </c>
      <c r="G28" s="70">
        <f>'JUGEND-DOSB 2020'!E21*$BC$28</f>
        <v>120.9</v>
      </c>
      <c r="H28" s="35">
        <f>'JUGEND-DOSB 2020'!F21*$BC$28</f>
        <v>100.10000000000001</v>
      </c>
      <c r="I28" s="72">
        <f>'JUGEND-DOSB 2020'!G21*$BC$28</f>
        <v>79.3</v>
      </c>
      <c r="J28" s="224">
        <f>'JUGEND-DOSB 2020'!H21*$BC$28</f>
        <v>109.2</v>
      </c>
      <c r="K28" s="35">
        <f>'JUGEND-DOSB 2020'!I21*$BC$28</f>
        <v>88.4</v>
      </c>
      <c r="L28" s="72">
        <f>'JUGEND-DOSB 2020'!J21*$BC$28</f>
        <v>72.8</v>
      </c>
      <c r="M28" s="224">
        <f>'JUGEND-DOSB 2020'!K21*$BC$28</f>
        <v>101.4</v>
      </c>
      <c r="N28" s="35">
        <f>'JUGEND-DOSB 2020'!L21*$BC$28</f>
        <v>81.900000000000006</v>
      </c>
      <c r="O28" s="72">
        <f>'JUGEND-DOSB 2020'!M21*$BC$28</f>
        <v>66.3</v>
      </c>
      <c r="P28" s="224">
        <f>'JUGEND-DOSB 2020'!N21*$BC$28</f>
        <v>91</v>
      </c>
      <c r="Q28" s="35">
        <f>'JUGEND-DOSB 2020'!O21*$BC$28</f>
        <v>75.400000000000006</v>
      </c>
      <c r="R28" s="72">
        <f>'JUGEND-DOSB 2020'!P21*$BC$28</f>
        <v>61.1</v>
      </c>
      <c r="S28" s="224">
        <f>'JUGEND-DOSB 2020'!Q21*$BC$28</f>
        <v>85.8</v>
      </c>
      <c r="T28" s="35">
        <f>'JUGEND-DOSB 2020'!R21*$BC$28</f>
        <v>71.5</v>
      </c>
      <c r="U28" s="72">
        <f>'JUGEND-DOSB 2020'!S21*$BC$28</f>
        <v>55.9</v>
      </c>
      <c r="V28" s="224">
        <f>'JUGEND-DOSB 2020'!T21*$BC$28</f>
        <v>79.3</v>
      </c>
      <c r="W28" s="35">
        <f>'JUGEND-DOSB 2020'!U21*$BC$28</f>
        <v>66.3</v>
      </c>
      <c r="X28" s="72">
        <f>'JUGEND-DOSB 2020'!V21*$BC$28</f>
        <v>52</v>
      </c>
      <c r="Y28" s="182"/>
      <c r="Z28" s="188"/>
      <c r="AB28" s="902"/>
      <c r="AC28"/>
      <c r="AD28" s="845"/>
      <c r="AE28" s="796"/>
      <c r="AF28" s="106" t="s">
        <v>17</v>
      </c>
      <c r="AG28" s="27" t="s">
        <v>158</v>
      </c>
      <c r="AH28" s="70">
        <f>'JUGEND-DOSB 2020'!E52*$BC$28</f>
        <v>119.60000000000001</v>
      </c>
      <c r="AI28" s="35">
        <f>'JUGEND-DOSB 2020'!F52*$BC$28</f>
        <v>98.8</v>
      </c>
      <c r="AJ28" s="72">
        <f>'JUGEND-DOSB 2020'!G52*$BC$28</f>
        <v>78</v>
      </c>
      <c r="AK28" s="224">
        <f>'JUGEND-DOSB 2020'!H52*$BC$28</f>
        <v>106.60000000000001</v>
      </c>
      <c r="AL28" s="35">
        <f>'JUGEND-DOSB 2020'!I52*$BC$28</f>
        <v>85.8</v>
      </c>
      <c r="AM28" s="72">
        <f>'JUGEND-DOSB 2020'!J52*$BC$28</f>
        <v>67.600000000000009</v>
      </c>
      <c r="AN28" s="224">
        <f>'JUGEND-DOSB 2020'!K52*$BC$28</f>
        <v>93.600000000000009</v>
      </c>
      <c r="AO28" s="35">
        <f>'JUGEND-DOSB 2020'!L52*$BC$28</f>
        <v>75.400000000000006</v>
      </c>
      <c r="AP28" s="72">
        <f>'JUGEND-DOSB 2020'!M52*$BC$28</f>
        <v>58.5</v>
      </c>
      <c r="AQ28" s="224">
        <f>'JUGEND-DOSB 2020'!N52*$BC$28</f>
        <v>85.8</v>
      </c>
      <c r="AR28" s="35">
        <f>'JUGEND-DOSB 2020'!O52*$BC$28</f>
        <v>70.2</v>
      </c>
      <c r="AS28" s="72">
        <f>'JUGEND-DOSB 2020'!P52*$BC$28</f>
        <v>54.6</v>
      </c>
      <c r="AT28" s="224">
        <f>'JUGEND-DOSB 2020'!Q52*$BC$28</f>
        <v>80.600000000000009</v>
      </c>
      <c r="AU28" s="35">
        <f>'JUGEND-DOSB 2020'!R52*$BC$28</f>
        <v>66.3</v>
      </c>
      <c r="AV28" s="72">
        <f>'JUGEND-DOSB 2020'!S52*$BC$28</f>
        <v>52</v>
      </c>
      <c r="AW28" s="224">
        <f>'JUGEND-DOSB 2020'!T52*$BC$28</f>
        <v>76.7</v>
      </c>
      <c r="AX28" s="35">
        <f>'JUGEND-DOSB 2020'!U52*$BC$28</f>
        <v>63.7</v>
      </c>
      <c r="AY28" s="72">
        <f>'JUGEND-DOSB 2020'!V52*$BC$28</f>
        <v>49.4</v>
      </c>
      <c r="AZ28" s="182"/>
      <c r="BA28" s="188"/>
      <c r="BC28" s="143">
        <v>2.6</v>
      </c>
      <c r="BD28" s="146" t="s">
        <v>158</v>
      </c>
    </row>
    <row r="29" spans="1:73" ht="21.2" customHeight="1" thickBot="1" x14ac:dyDescent="0.25">
      <c r="A29" s="902"/>
      <c r="B29"/>
      <c r="C29" s="950"/>
      <c r="D29" s="951"/>
      <c r="E29" s="107" t="s">
        <v>21</v>
      </c>
      <c r="F29" s="211" t="s">
        <v>447</v>
      </c>
      <c r="G29" s="260"/>
      <c r="H29" s="261"/>
      <c r="I29" s="262"/>
      <c r="J29" s="258">
        <f>'JUGEND-DOSB 2020'!H22*$BC$29</f>
        <v>102.5</v>
      </c>
      <c r="K29" s="246">
        <f>'JUGEND-DOSB 2020'!I22*$BC$29</f>
        <v>90</v>
      </c>
      <c r="L29" s="247">
        <f>'JUGEND-DOSB 2020'!J22*$BC$29</f>
        <v>77.5</v>
      </c>
      <c r="M29" s="258">
        <f>'JUGEND-DOSB 2020'!K22*$BC$29</f>
        <v>92.5</v>
      </c>
      <c r="N29" s="246">
        <f>'JUGEND-DOSB 2020'!L22*$BC$29</f>
        <v>80</v>
      </c>
      <c r="O29" s="247">
        <f>'JUGEND-DOSB 2020'!M22*$BC$29</f>
        <v>67.5</v>
      </c>
      <c r="P29" s="258">
        <f>'JUGEND-DOSB 2020'!N22*$BC$29</f>
        <v>77.5</v>
      </c>
      <c r="Q29" s="246">
        <f>'JUGEND-DOSB 2020'!O22*$BC$29</f>
        <v>67.5</v>
      </c>
      <c r="R29" s="247">
        <f>'JUGEND-DOSB 2020'!P22*$BC$29</f>
        <v>58.75</v>
      </c>
      <c r="S29" s="258">
        <f>'JUGEND-DOSB 2020'!Q22*$BC$29</f>
        <v>67.5</v>
      </c>
      <c r="T29" s="246">
        <f>'JUGEND-DOSB 2020'!R22*$BC$29</f>
        <v>61.25</v>
      </c>
      <c r="U29" s="247">
        <f>'JUGEND-DOSB 2020'!S22*$BC$29</f>
        <v>53.75</v>
      </c>
      <c r="V29" s="258">
        <f>'JUGEND-DOSB 2020'!T22*$BC$29</f>
        <v>62.5</v>
      </c>
      <c r="W29" s="246">
        <f>'JUGEND-DOSB 2020'!U22*$BC$29</f>
        <v>56.25</v>
      </c>
      <c r="X29" s="247">
        <f>'JUGEND-DOSB 2020'!V22*$BC$29</f>
        <v>50</v>
      </c>
      <c r="Y29" s="186"/>
      <c r="Z29" s="187"/>
      <c r="AB29" s="902"/>
      <c r="AC29"/>
      <c r="AD29" s="950"/>
      <c r="AE29" s="951"/>
      <c r="AF29" s="107" t="s">
        <v>21</v>
      </c>
      <c r="AG29" s="211" t="s">
        <v>447</v>
      </c>
      <c r="AH29" s="260"/>
      <c r="AI29" s="261"/>
      <c r="AJ29" s="262"/>
      <c r="AK29" s="258">
        <f>'JUGEND-DOSB 2020'!H53*$BC$29</f>
        <v>95</v>
      </c>
      <c r="AL29" s="246">
        <f>'JUGEND-DOSB 2020'!I53*$BC$29</f>
        <v>82.5</v>
      </c>
      <c r="AM29" s="247">
        <f>'JUGEND-DOSB 2020'!J53*$BC$29</f>
        <v>70</v>
      </c>
      <c r="AN29" s="258">
        <f>'JUGEND-DOSB 2020'!K53*$BC$29</f>
        <v>87.5</v>
      </c>
      <c r="AO29" s="246">
        <f>'JUGEND-DOSB 2020'!L53*$BC$29</f>
        <v>76.25</v>
      </c>
      <c r="AP29" s="247">
        <f>'JUGEND-DOSB 2020'!M53*$BC$29</f>
        <v>65</v>
      </c>
      <c r="AQ29" s="258">
        <f>'JUGEND-DOSB 2020'!N53*$BC$29</f>
        <v>73.75</v>
      </c>
      <c r="AR29" s="246">
        <f>'JUGEND-DOSB 2020'!O53*$BC$29</f>
        <v>65</v>
      </c>
      <c r="AS29" s="247">
        <f>'JUGEND-DOSB 2020'!P53*$BC$29</f>
        <v>56.25</v>
      </c>
      <c r="AT29" s="258">
        <f>'JUGEND-DOSB 2020'!Q53*$BC$29</f>
        <v>60</v>
      </c>
      <c r="AU29" s="246">
        <f>'JUGEND-DOSB 2020'!R53*$BC$29</f>
        <v>53.75</v>
      </c>
      <c r="AV29" s="247">
        <f>'JUGEND-DOSB 2020'!S53*$BC$29</f>
        <v>47.5</v>
      </c>
      <c r="AW29" s="258">
        <f>'JUGEND-DOSB 2020'!T53*$BC$29</f>
        <v>55</v>
      </c>
      <c r="AX29" s="246">
        <f>'JUGEND-DOSB 2020'!U53*$BC$29</f>
        <v>48.75</v>
      </c>
      <c r="AY29" s="247">
        <f>'JUGEND-DOSB 2020'!V53*$BC$29</f>
        <v>42.5</v>
      </c>
      <c r="AZ29" s="186"/>
      <c r="BA29" s="187"/>
      <c r="BC29" s="145">
        <v>2.5</v>
      </c>
      <c r="BD29" s="146" t="s">
        <v>157</v>
      </c>
    </row>
    <row r="30" spans="1:73" ht="21.2" customHeight="1" x14ac:dyDescent="0.2">
      <c r="A30" s="902"/>
      <c r="B30"/>
      <c r="C30" s="844">
        <v>4</v>
      </c>
      <c r="D30" s="796" t="s">
        <v>67</v>
      </c>
      <c r="E30" s="943" t="s">
        <v>16</v>
      </c>
      <c r="F30" s="800" t="s">
        <v>159</v>
      </c>
      <c r="G30" s="995" t="s">
        <v>424</v>
      </c>
      <c r="H30" s="889"/>
      <c r="I30" s="889"/>
      <c r="J30" s="889"/>
      <c r="K30" s="889"/>
      <c r="L30" s="889"/>
      <c r="M30" s="889"/>
      <c r="N30" s="889"/>
      <c r="O30" s="890"/>
      <c r="P30" s="995" t="s">
        <v>425</v>
      </c>
      <c r="Q30" s="889"/>
      <c r="R30" s="889"/>
      <c r="S30" s="889"/>
      <c r="T30" s="889"/>
      <c r="U30" s="889"/>
      <c r="V30" s="889"/>
      <c r="W30" s="889"/>
      <c r="X30" s="890"/>
      <c r="Y30" s="180"/>
      <c r="Z30" s="181"/>
      <c r="AB30" s="902"/>
      <c r="AC30"/>
      <c r="AD30" s="844">
        <v>4</v>
      </c>
      <c r="AE30" s="796" t="s">
        <v>67</v>
      </c>
      <c r="AF30" s="943" t="s">
        <v>16</v>
      </c>
      <c r="AG30" s="800" t="s">
        <v>159</v>
      </c>
      <c r="AH30" s="995" t="s">
        <v>424</v>
      </c>
      <c r="AI30" s="889"/>
      <c r="AJ30" s="889"/>
      <c r="AK30" s="889"/>
      <c r="AL30" s="889"/>
      <c r="AM30" s="889"/>
      <c r="AN30" s="889"/>
      <c r="AO30" s="889"/>
      <c r="AP30" s="890"/>
      <c r="AQ30" s="995" t="s">
        <v>425</v>
      </c>
      <c r="AR30" s="889"/>
      <c r="AS30" s="889"/>
      <c r="AT30" s="889"/>
      <c r="AU30" s="889"/>
      <c r="AV30" s="889"/>
      <c r="AW30" s="889"/>
      <c r="AX30" s="889"/>
      <c r="AY30" s="890"/>
      <c r="AZ30" s="180"/>
      <c r="BA30" s="181"/>
      <c r="BD30" s="148"/>
    </row>
    <row r="31" spans="1:73" ht="21.2" customHeight="1" x14ac:dyDescent="0.2">
      <c r="A31" s="902"/>
      <c r="B31"/>
      <c r="C31" s="845"/>
      <c r="D31" s="796"/>
      <c r="E31" s="792"/>
      <c r="F31" s="794"/>
      <c r="G31" s="42">
        <v>10</v>
      </c>
      <c r="H31" s="43">
        <v>15</v>
      </c>
      <c r="I31" s="135">
        <v>20</v>
      </c>
      <c r="J31" s="42">
        <v>10</v>
      </c>
      <c r="K31" s="43">
        <v>15</v>
      </c>
      <c r="L31" s="135">
        <v>20</v>
      </c>
      <c r="M31" s="42">
        <v>10</v>
      </c>
      <c r="N31" s="43">
        <v>15</v>
      </c>
      <c r="O31" s="135">
        <v>20</v>
      </c>
      <c r="P31" s="42">
        <v>10</v>
      </c>
      <c r="Q31" s="43">
        <v>15</v>
      </c>
      <c r="R31" s="135">
        <v>20</v>
      </c>
      <c r="S31" s="42">
        <v>10</v>
      </c>
      <c r="T31" s="43">
        <v>15</v>
      </c>
      <c r="U31" s="135">
        <v>20</v>
      </c>
      <c r="V31" s="42">
        <v>10</v>
      </c>
      <c r="W31" s="43">
        <v>15</v>
      </c>
      <c r="X31" s="135">
        <v>20</v>
      </c>
      <c r="Y31" s="182"/>
      <c r="Z31" s="188"/>
      <c r="AB31" s="902"/>
      <c r="AC31"/>
      <c r="AD31" s="845"/>
      <c r="AE31" s="796"/>
      <c r="AF31" s="792"/>
      <c r="AG31" s="794"/>
      <c r="AH31" s="42">
        <v>10</v>
      </c>
      <c r="AI31" s="43">
        <v>15</v>
      </c>
      <c r="AJ31" s="135">
        <v>20</v>
      </c>
      <c r="AK31" s="42">
        <v>10</v>
      </c>
      <c r="AL31" s="43">
        <v>15</v>
      </c>
      <c r="AM31" s="135">
        <v>20</v>
      </c>
      <c r="AN31" s="42">
        <v>10</v>
      </c>
      <c r="AO31" s="43">
        <v>15</v>
      </c>
      <c r="AP31" s="135">
        <v>20</v>
      </c>
      <c r="AQ31" s="42">
        <v>10</v>
      </c>
      <c r="AR31" s="43">
        <v>15</v>
      </c>
      <c r="AS31" s="135">
        <v>20</v>
      </c>
      <c r="AT31" s="42">
        <v>10</v>
      </c>
      <c r="AU31" s="43">
        <v>15</v>
      </c>
      <c r="AV31" s="135">
        <v>20</v>
      </c>
      <c r="AW31" s="42">
        <v>10</v>
      </c>
      <c r="AX31" s="43">
        <v>15</v>
      </c>
      <c r="AY31" s="135">
        <v>20</v>
      </c>
      <c r="AZ31" s="182"/>
      <c r="BA31" s="188"/>
      <c r="BD31" s="148"/>
    </row>
    <row r="32" spans="1:73" ht="21.2" customHeight="1" thickBot="1" x14ac:dyDescent="0.25">
      <c r="A32" s="902"/>
      <c r="B32"/>
      <c r="C32" s="923"/>
      <c r="D32" s="796"/>
      <c r="E32" s="140" t="s">
        <v>17</v>
      </c>
      <c r="F32" s="159" t="s">
        <v>614</v>
      </c>
      <c r="G32" s="190" t="s">
        <v>433</v>
      </c>
      <c r="H32" s="191" t="s">
        <v>434</v>
      </c>
      <c r="I32" s="192" t="s">
        <v>435</v>
      </c>
      <c r="J32" s="190" t="s">
        <v>433</v>
      </c>
      <c r="K32" s="191" t="s">
        <v>434</v>
      </c>
      <c r="L32" s="192" t="s">
        <v>435</v>
      </c>
      <c r="M32" s="190" t="s">
        <v>433</v>
      </c>
      <c r="N32" s="191" t="s">
        <v>434</v>
      </c>
      <c r="O32" s="192" t="s">
        <v>435</v>
      </c>
      <c r="P32" s="190" t="s">
        <v>433</v>
      </c>
      <c r="Q32" s="191" t="s">
        <v>434</v>
      </c>
      <c r="R32" s="192" t="s">
        <v>435</v>
      </c>
      <c r="S32" s="190" t="s">
        <v>433</v>
      </c>
      <c r="T32" s="191" t="s">
        <v>434</v>
      </c>
      <c r="U32" s="192" t="s">
        <v>435</v>
      </c>
      <c r="V32" s="190" t="s">
        <v>433</v>
      </c>
      <c r="W32" s="191" t="s">
        <v>434</v>
      </c>
      <c r="X32" s="192" t="s">
        <v>435</v>
      </c>
      <c r="Y32" s="186"/>
      <c r="Z32" s="187"/>
      <c r="AB32" s="902"/>
      <c r="AC32"/>
      <c r="AD32" s="845"/>
      <c r="AE32" s="796"/>
      <c r="AF32" s="106" t="s">
        <v>17</v>
      </c>
      <c r="AG32" s="2" t="s">
        <v>614</v>
      </c>
      <c r="AH32" s="11" t="s">
        <v>433</v>
      </c>
      <c r="AI32" s="3" t="s">
        <v>434</v>
      </c>
      <c r="AJ32" s="4" t="s">
        <v>435</v>
      </c>
      <c r="AK32" s="11" t="s">
        <v>433</v>
      </c>
      <c r="AL32" s="3" t="s">
        <v>434</v>
      </c>
      <c r="AM32" s="4" t="s">
        <v>435</v>
      </c>
      <c r="AN32" s="11" t="s">
        <v>433</v>
      </c>
      <c r="AO32" s="3" t="s">
        <v>434</v>
      </c>
      <c r="AP32" s="4" t="s">
        <v>435</v>
      </c>
      <c r="AQ32" s="11" t="s">
        <v>433</v>
      </c>
      <c r="AR32" s="3" t="s">
        <v>434</v>
      </c>
      <c r="AS32" s="4" t="s">
        <v>435</v>
      </c>
      <c r="AT32" s="11" t="s">
        <v>433</v>
      </c>
      <c r="AU32" s="3" t="s">
        <v>434</v>
      </c>
      <c r="AV32" s="4" t="s">
        <v>435</v>
      </c>
      <c r="AW32" s="11" t="s">
        <v>433</v>
      </c>
      <c r="AX32" s="3" t="s">
        <v>434</v>
      </c>
      <c r="AY32" s="4" t="s">
        <v>435</v>
      </c>
      <c r="AZ32" s="186"/>
      <c r="BA32" s="187"/>
      <c r="BD32" s="146"/>
    </row>
    <row r="33" spans="1:56" s="44" customFormat="1" ht="19.5" customHeight="1" thickBot="1" x14ac:dyDescent="0.3">
      <c r="A33" s="853" t="s">
        <v>495</v>
      </c>
      <c r="B33"/>
      <c r="C33" s="905" t="s">
        <v>51</v>
      </c>
      <c r="D33" s="906"/>
      <c r="E33" s="907"/>
      <c r="F33" s="907"/>
      <c r="G33" s="907" t="s">
        <v>616</v>
      </c>
      <c r="H33" s="907"/>
      <c r="I33" s="907"/>
      <c r="J33" s="907"/>
      <c r="K33" s="907"/>
      <c r="L33" s="907"/>
      <c r="M33" s="907"/>
      <c r="N33" s="907"/>
      <c r="O33" s="907"/>
      <c r="P33" s="907"/>
      <c r="Q33" s="907"/>
      <c r="R33" s="908" t="s">
        <v>52</v>
      </c>
      <c r="S33" s="908"/>
      <c r="T33" s="908"/>
      <c r="U33" s="908"/>
      <c r="V33" s="908"/>
      <c r="W33" s="908"/>
      <c r="X33" s="908"/>
      <c r="Y33" s="802" t="s">
        <v>53</v>
      </c>
      <c r="Z33" s="803"/>
      <c r="AB33" s="853" t="s">
        <v>495</v>
      </c>
      <c r="AC33"/>
      <c r="AD33" s="905" t="s">
        <v>51</v>
      </c>
      <c r="AE33" s="906"/>
      <c r="AF33" s="907"/>
      <c r="AG33" s="907"/>
      <c r="AH33" s="907" t="s">
        <v>616</v>
      </c>
      <c r="AI33" s="907"/>
      <c r="AJ33" s="907"/>
      <c r="AK33" s="907"/>
      <c r="AL33" s="907"/>
      <c r="AM33" s="907"/>
      <c r="AN33" s="907"/>
      <c r="AO33" s="907"/>
      <c r="AP33" s="907"/>
      <c r="AQ33" s="907"/>
      <c r="AR33" s="907"/>
      <c r="AS33" s="908" t="s">
        <v>52</v>
      </c>
      <c r="AT33" s="908"/>
      <c r="AU33" s="908"/>
      <c r="AV33" s="908"/>
      <c r="AW33" s="908"/>
      <c r="AX33" s="908"/>
      <c r="AY33" s="908"/>
      <c r="AZ33" s="802" t="s">
        <v>53</v>
      </c>
      <c r="BA33" s="803"/>
      <c r="BC33" s="144"/>
      <c r="BD33" s="147"/>
    </row>
    <row r="34" spans="1:56" ht="15.75" thickBot="1" x14ac:dyDescent="0.25">
      <c r="A34" s="853"/>
      <c r="B34"/>
      <c r="C34" s="914" t="s">
        <v>585</v>
      </c>
      <c r="D34" s="915"/>
      <c r="E34" s="915"/>
      <c r="F34" s="915"/>
      <c r="G34" s="915"/>
      <c r="H34" s="915"/>
      <c r="I34" s="916"/>
      <c r="J34" s="917" t="s">
        <v>68</v>
      </c>
      <c r="K34" s="918"/>
      <c r="L34" s="918"/>
      <c r="M34" s="918"/>
      <c r="N34" s="918"/>
      <c r="O34" s="918"/>
      <c r="P34" s="918"/>
      <c r="Q34" s="919"/>
      <c r="R34" s="920" t="s">
        <v>69</v>
      </c>
      <c r="S34" s="921"/>
      <c r="T34" s="921"/>
      <c r="U34" s="921"/>
      <c r="V34" s="921"/>
      <c r="W34" s="921"/>
      <c r="X34" s="922"/>
      <c r="Y34" s="75" t="s">
        <v>70</v>
      </c>
      <c r="Z34" s="76"/>
      <c r="AA34" s="45"/>
      <c r="AB34" s="853"/>
      <c r="AC34"/>
      <c r="AD34" s="914" t="s">
        <v>585</v>
      </c>
      <c r="AE34" s="915"/>
      <c r="AF34" s="915"/>
      <c r="AG34" s="915"/>
      <c r="AH34" s="915"/>
      <c r="AI34" s="915"/>
      <c r="AJ34" s="916"/>
      <c r="AK34" s="917" t="s">
        <v>68</v>
      </c>
      <c r="AL34" s="918"/>
      <c r="AM34" s="918"/>
      <c r="AN34" s="918"/>
      <c r="AO34" s="918"/>
      <c r="AP34" s="918"/>
      <c r="AQ34" s="918"/>
      <c r="AR34" s="919"/>
      <c r="AS34" s="920" t="s">
        <v>69</v>
      </c>
      <c r="AT34" s="921"/>
      <c r="AU34" s="921"/>
      <c r="AV34" s="921"/>
      <c r="AW34" s="921"/>
      <c r="AX34" s="921"/>
      <c r="AY34" s="922"/>
      <c r="AZ34" s="75" t="s">
        <v>70</v>
      </c>
      <c r="BA34" s="76"/>
      <c r="BB34" s="45"/>
    </row>
    <row r="35" spans="1:56" ht="15" customHeight="1" thickBot="1" x14ac:dyDescent="0.3">
      <c r="A35" s="853"/>
      <c r="B35" s="44"/>
      <c r="C35" s="909" t="s">
        <v>71</v>
      </c>
      <c r="D35" s="910"/>
      <c r="E35" s="910"/>
      <c r="F35" s="910"/>
      <c r="G35" s="910"/>
      <c r="H35" s="910"/>
      <c r="I35" s="77"/>
      <c r="J35" s="911"/>
      <c r="K35" s="912"/>
      <c r="L35" s="912"/>
      <c r="M35" s="912"/>
      <c r="N35" s="912"/>
      <c r="O35" s="912"/>
      <c r="P35" s="912"/>
      <c r="Q35" s="913"/>
      <c r="R35" s="898" t="s">
        <v>72</v>
      </c>
      <c r="S35" s="899"/>
      <c r="T35" s="810"/>
      <c r="U35" s="810"/>
      <c r="V35" s="810"/>
      <c r="W35" s="810"/>
      <c r="X35" s="811"/>
      <c r="Y35" s="75" t="s">
        <v>73</v>
      </c>
      <c r="Z35" s="78" t="s">
        <v>54</v>
      </c>
      <c r="AA35" s="45"/>
      <c r="AB35" s="853"/>
      <c r="AC35" s="44"/>
      <c r="AD35" s="909" t="s">
        <v>71</v>
      </c>
      <c r="AE35" s="910"/>
      <c r="AF35" s="910"/>
      <c r="AG35" s="910"/>
      <c r="AH35" s="910"/>
      <c r="AI35" s="910"/>
      <c r="AJ35" s="77"/>
      <c r="AK35" s="911"/>
      <c r="AL35" s="912"/>
      <c r="AM35" s="912"/>
      <c r="AN35" s="912"/>
      <c r="AO35" s="912"/>
      <c r="AP35" s="912"/>
      <c r="AQ35" s="912"/>
      <c r="AR35" s="913"/>
      <c r="AS35" s="898" t="s">
        <v>72</v>
      </c>
      <c r="AT35" s="899"/>
      <c r="AU35" s="810"/>
      <c r="AV35" s="810"/>
      <c r="AW35" s="810"/>
      <c r="AX35" s="810"/>
      <c r="AY35" s="811"/>
      <c r="AZ35" s="75" t="s">
        <v>73</v>
      </c>
      <c r="BA35" s="78" t="s">
        <v>54</v>
      </c>
      <c r="BB35" s="45"/>
    </row>
    <row r="36" spans="1:56" ht="15" customHeight="1" thickBot="1" x14ac:dyDescent="0.25">
      <c r="A36" s="853"/>
      <c r="B36"/>
      <c r="C36" s="812" t="s">
        <v>74</v>
      </c>
      <c r="D36" s="813"/>
      <c r="E36" s="813"/>
      <c r="F36" s="813"/>
      <c r="G36" s="813"/>
      <c r="H36" s="813"/>
      <c r="I36" s="77"/>
      <c r="J36" s="807"/>
      <c r="K36" s="808"/>
      <c r="L36" s="808"/>
      <c r="M36" s="808"/>
      <c r="N36" s="808"/>
      <c r="O36" s="808"/>
      <c r="P36" s="808"/>
      <c r="Q36" s="809"/>
      <c r="R36" s="898" t="s">
        <v>75</v>
      </c>
      <c r="S36" s="899"/>
      <c r="T36" s="810"/>
      <c r="U36" s="810"/>
      <c r="V36" s="810"/>
      <c r="W36" s="810"/>
      <c r="X36" s="811"/>
      <c r="Y36" s="75" t="s">
        <v>76</v>
      </c>
      <c r="Z36" s="79"/>
      <c r="AA36" s="45"/>
      <c r="AB36" s="853"/>
      <c r="AC36"/>
      <c r="AD36" s="812" t="s">
        <v>74</v>
      </c>
      <c r="AE36" s="813"/>
      <c r="AF36" s="813"/>
      <c r="AG36" s="813"/>
      <c r="AH36" s="813"/>
      <c r="AI36" s="813"/>
      <c r="AJ36" s="77"/>
      <c r="AK36" s="807"/>
      <c r="AL36" s="808"/>
      <c r="AM36" s="808"/>
      <c r="AN36" s="808"/>
      <c r="AO36" s="808"/>
      <c r="AP36" s="808"/>
      <c r="AQ36" s="808"/>
      <c r="AR36" s="809"/>
      <c r="AS36" s="898" t="s">
        <v>75</v>
      </c>
      <c r="AT36" s="899"/>
      <c r="AU36" s="810"/>
      <c r="AV36" s="810"/>
      <c r="AW36" s="810"/>
      <c r="AX36" s="810"/>
      <c r="AY36" s="811"/>
      <c r="AZ36" s="75" t="s">
        <v>76</v>
      </c>
      <c r="BA36" s="79"/>
      <c r="BB36" s="45"/>
    </row>
    <row r="37" spans="1:56" ht="15.75" thickBot="1" x14ac:dyDescent="0.25">
      <c r="A37" s="853"/>
      <c r="B37"/>
      <c r="C37" s="812" t="s">
        <v>518</v>
      </c>
      <c r="D37" s="813"/>
      <c r="E37" s="813"/>
      <c r="F37" s="813"/>
      <c r="G37" s="813"/>
      <c r="H37" s="813"/>
      <c r="I37" s="77"/>
      <c r="J37" s="814"/>
      <c r="K37" s="815"/>
      <c r="L37" s="815"/>
      <c r="M37" s="815"/>
      <c r="N37" s="815"/>
      <c r="O37" s="815"/>
      <c r="P37" s="815"/>
      <c r="Q37" s="816"/>
      <c r="R37" s="898" t="s">
        <v>77</v>
      </c>
      <c r="S37" s="899"/>
      <c r="T37" s="810"/>
      <c r="U37" s="810"/>
      <c r="V37" s="810"/>
      <c r="W37" s="810"/>
      <c r="X37" s="811"/>
      <c r="Y37" s="75" t="s">
        <v>78</v>
      </c>
      <c r="Z37" s="79"/>
      <c r="AA37" s="45"/>
      <c r="AB37" s="853"/>
      <c r="AC37"/>
      <c r="AD37" s="812" t="s">
        <v>518</v>
      </c>
      <c r="AE37" s="813"/>
      <c r="AF37" s="813"/>
      <c r="AG37" s="813"/>
      <c r="AH37" s="813"/>
      <c r="AI37" s="813"/>
      <c r="AJ37" s="77"/>
      <c r="AK37" s="814"/>
      <c r="AL37" s="815"/>
      <c r="AM37" s="815"/>
      <c r="AN37" s="815"/>
      <c r="AO37" s="815"/>
      <c r="AP37" s="815"/>
      <c r="AQ37" s="815"/>
      <c r="AR37" s="816"/>
      <c r="AS37" s="898" t="s">
        <v>77</v>
      </c>
      <c r="AT37" s="899"/>
      <c r="AU37" s="810"/>
      <c r="AV37" s="810"/>
      <c r="AW37" s="810"/>
      <c r="AX37" s="810"/>
      <c r="AY37" s="811"/>
      <c r="AZ37" s="75" t="s">
        <v>78</v>
      </c>
      <c r="BA37" s="79"/>
      <c r="BB37" s="45"/>
    </row>
    <row r="38" spans="1:56" ht="15.75" thickBot="1" x14ac:dyDescent="0.25">
      <c r="A38" s="853"/>
      <c r="B38"/>
      <c r="C38" s="812" t="s">
        <v>586</v>
      </c>
      <c r="D38" s="813"/>
      <c r="E38" s="813"/>
      <c r="F38" s="813"/>
      <c r="G38" s="813"/>
      <c r="H38" s="813"/>
      <c r="I38" s="77"/>
      <c r="J38" s="80"/>
      <c r="K38" s="80"/>
      <c r="L38" s="80"/>
      <c r="M38" s="80"/>
      <c r="N38" s="80"/>
      <c r="O38" s="80"/>
      <c r="P38" s="80"/>
      <c r="Q38" s="80"/>
      <c r="R38" s="872" t="s">
        <v>79</v>
      </c>
      <c r="S38" s="873"/>
      <c r="T38" s="874"/>
      <c r="U38" s="874"/>
      <c r="V38" s="874"/>
      <c r="W38" s="874"/>
      <c r="X38" s="875"/>
      <c r="Y38" s="81"/>
      <c r="Z38" s="82"/>
      <c r="AA38" s="45"/>
      <c r="AB38" s="853"/>
      <c r="AC38"/>
      <c r="AD38" s="812" t="s">
        <v>586</v>
      </c>
      <c r="AE38" s="813"/>
      <c r="AF38" s="813"/>
      <c r="AG38" s="813"/>
      <c r="AH38" s="813"/>
      <c r="AI38" s="813"/>
      <c r="AJ38" s="77"/>
      <c r="AK38" s="80"/>
      <c r="AL38" s="80"/>
      <c r="AM38" s="80"/>
      <c r="AN38" s="80"/>
      <c r="AO38" s="80"/>
      <c r="AP38" s="80"/>
      <c r="AQ38" s="80"/>
      <c r="AR38" s="80"/>
      <c r="AS38" s="872" t="s">
        <v>79</v>
      </c>
      <c r="AT38" s="873"/>
      <c r="AU38" s="874"/>
      <c r="AV38" s="874"/>
      <c r="AW38" s="874"/>
      <c r="AX38" s="874"/>
      <c r="AY38" s="875"/>
      <c r="AZ38" s="81"/>
      <c r="BA38" s="82"/>
      <c r="BB38" s="45"/>
    </row>
    <row r="39" spans="1:56" ht="15" x14ac:dyDescent="0.2">
      <c r="A39" s="904">
        <v>35</v>
      </c>
      <c r="B39"/>
      <c r="C39" s="841" t="s">
        <v>587</v>
      </c>
      <c r="D39" s="813"/>
      <c r="E39" s="813"/>
      <c r="F39" s="813"/>
      <c r="G39" s="813"/>
      <c r="H39" s="813"/>
      <c r="I39" s="77"/>
      <c r="U39" s="45"/>
      <c r="W39" s="1062" t="s">
        <v>638</v>
      </c>
      <c r="X39" s="1062"/>
      <c r="Y39" s="1062"/>
      <c r="Z39" s="1062"/>
      <c r="AB39" s="904">
        <f>A39+1</f>
        <v>36</v>
      </c>
      <c r="AC39"/>
      <c r="AD39" s="841" t="s">
        <v>587</v>
      </c>
      <c r="AE39" s="813"/>
      <c r="AF39" s="813"/>
      <c r="AG39" s="813"/>
      <c r="AH39" s="813"/>
      <c r="AI39" s="813"/>
      <c r="AJ39" s="77"/>
      <c r="AV39" s="45"/>
      <c r="AX39" s="1062" t="s">
        <v>681</v>
      </c>
      <c r="AY39" s="1062"/>
      <c r="AZ39" s="1062"/>
      <c r="BA39" s="1062"/>
    </row>
    <row r="40" spans="1:56" ht="13.5" thickBot="1" x14ac:dyDescent="0.25">
      <c r="A40" s="904"/>
      <c r="B40"/>
      <c r="C40" s="804" t="s">
        <v>80</v>
      </c>
      <c r="D40" s="805"/>
      <c r="E40" s="805"/>
      <c r="F40" s="805"/>
      <c r="G40" s="805"/>
      <c r="H40" s="805"/>
      <c r="I40" s="806"/>
      <c r="W40" s="1062"/>
      <c r="X40" s="1062"/>
      <c r="Y40" s="1062"/>
      <c r="Z40" s="1062"/>
      <c r="AB40" s="904"/>
      <c r="AC40"/>
      <c r="AD40" s="804" t="s">
        <v>80</v>
      </c>
      <c r="AE40" s="805"/>
      <c r="AF40" s="805"/>
      <c r="AG40" s="805"/>
      <c r="AH40" s="805"/>
      <c r="AI40" s="805"/>
      <c r="AJ40" s="806"/>
      <c r="AX40" s="1062"/>
      <c r="AY40" s="1062"/>
      <c r="AZ40" s="1062"/>
      <c r="BA40" s="1062"/>
    </row>
    <row r="42" spans="1:56" ht="13.5" thickBot="1" x14ac:dyDescent="0.25"/>
    <row r="43" spans="1:56" ht="18" customHeight="1" x14ac:dyDescent="0.25">
      <c r="A43" s="930" t="s">
        <v>496</v>
      </c>
      <c r="B43"/>
      <c r="C43" s="932" t="s">
        <v>584</v>
      </c>
      <c r="D43" s="933"/>
      <c r="E43" s="933"/>
      <c r="F43" s="933"/>
      <c r="G43" s="933"/>
      <c r="H43" s="933"/>
      <c r="I43" s="933"/>
      <c r="J43" s="933"/>
      <c r="K43" s="933"/>
      <c r="L43" s="934"/>
      <c r="M43" s="935" t="s">
        <v>137</v>
      </c>
      <c r="N43" s="935"/>
      <c r="O43" s="935"/>
      <c r="P43" s="935"/>
      <c r="Q43" s="935"/>
      <c r="R43" s="935"/>
      <c r="S43" s="935"/>
      <c r="T43" s="935"/>
      <c r="U43" s="935"/>
      <c r="V43" s="935"/>
      <c r="W43" s="935"/>
      <c r="X43" s="935"/>
      <c r="Y43" s="935"/>
      <c r="Z43" s="1" t="s">
        <v>749</v>
      </c>
      <c r="AB43" s="930" t="s">
        <v>496</v>
      </c>
      <c r="AC43"/>
      <c r="AD43" s="932" t="s">
        <v>584</v>
      </c>
      <c r="AE43" s="933"/>
      <c r="AF43" s="933"/>
      <c r="AG43" s="933"/>
      <c r="AH43" s="933"/>
      <c r="AI43" s="933"/>
      <c r="AJ43" s="933"/>
      <c r="AK43" s="933"/>
      <c r="AL43" s="933"/>
      <c r="AM43" s="934"/>
      <c r="AN43" s="935" t="s">
        <v>143</v>
      </c>
      <c r="AO43" s="935"/>
      <c r="AP43" s="935"/>
      <c r="AQ43" s="935"/>
      <c r="AR43" s="935"/>
      <c r="AS43" s="935"/>
      <c r="AT43" s="935"/>
      <c r="AU43" s="935"/>
      <c r="AV43" s="935"/>
      <c r="AW43" s="935"/>
      <c r="AX43" s="935"/>
      <c r="AY43" s="935"/>
      <c r="AZ43" s="935"/>
      <c r="BA43" s="1" t="s">
        <v>749</v>
      </c>
    </row>
    <row r="44" spans="1:56" x14ac:dyDescent="0.2">
      <c r="A44" s="931"/>
      <c r="B44"/>
      <c r="C44" s="856" t="s">
        <v>1</v>
      </c>
      <c r="D44" s="857"/>
      <c r="E44" s="857"/>
      <c r="F44" s="857"/>
      <c r="G44" s="857"/>
      <c r="H44" s="857"/>
      <c r="I44" s="857"/>
      <c r="J44" s="857"/>
      <c r="K44" s="857"/>
      <c r="L44" s="858"/>
      <c r="M44" s="893" t="s">
        <v>2</v>
      </c>
      <c r="N44" s="893"/>
      <c r="O44" s="893"/>
      <c r="P44" s="893"/>
      <c r="Q44" s="893"/>
      <c r="R44" s="893"/>
      <c r="S44" s="893"/>
      <c r="T44" s="893"/>
      <c r="U44" s="893"/>
      <c r="V44" s="893"/>
      <c r="W44" s="893"/>
      <c r="X44" s="893"/>
      <c r="Y44" s="893" t="s">
        <v>55</v>
      </c>
      <c r="Z44" s="894"/>
      <c r="AB44" s="931"/>
      <c r="AC44"/>
      <c r="AD44" s="856" t="s">
        <v>1</v>
      </c>
      <c r="AE44" s="857"/>
      <c r="AF44" s="857"/>
      <c r="AG44" s="857"/>
      <c r="AH44" s="857"/>
      <c r="AI44" s="857"/>
      <c r="AJ44" s="857"/>
      <c r="AK44" s="857"/>
      <c r="AL44" s="857"/>
      <c r="AM44" s="858"/>
      <c r="AN44" s="893" t="s">
        <v>2</v>
      </c>
      <c r="AO44" s="893"/>
      <c r="AP44" s="893"/>
      <c r="AQ44" s="893"/>
      <c r="AR44" s="893"/>
      <c r="AS44" s="893"/>
      <c r="AT44" s="893"/>
      <c r="AU44" s="893"/>
      <c r="AV44" s="893"/>
      <c r="AW44" s="893"/>
      <c r="AX44" s="893"/>
      <c r="AY44" s="893"/>
      <c r="AZ44" s="893" t="s">
        <v>55</v>
      </c>
      <c r="BA44" s="894"/>
    </row>
    <row r="45" spans="1:56" x14ac:dyDescent="0.2">
      <c r="A45" s="931"/>
      <c r="B45"/>
      <c r="C45" s="856" t="s">
        <v>3</v>
      </c>
      <c r="D45" s="857"/>
      <c r="E45" s="857"/>
      <c r="F45" s="857"/>
      <c r="G45" s="857"/>
      <c r="H45" s="857"/>
      <c r="I45" s="857"/>
      <c r="J45" s="857"/>
      <c r="K45" s="857"/>
      <c r="L45" s="858"/>
      <c r="M45" s="893" t="s">
        <v>4</v>
      </c>
      <c r="N45" s="893"/>
      <c r="O45" s="893"/>
      <c r="P45" s="893"/>
      <c r="Q45" s="893"/>
      <c r="R45" s="893"/>
      <c r="S45" s="893"/>
      <c r="T45" s="893"/>
      <c r="U45" s="893"/>
      <c r="V45" s="893"/>
      <c r="W45" s="893"/>
      <c r="X45" s="893"/>
      <c r="Y45" s="893" t="s">
        <v>5</v>
      </c>
      <c r="Z45" s="894"/>
      <c r="AB45" s="931"/>
      <c r="AC45"/>
      <c r="AD45" s="856" t="s">
        <v>3</v>
      </c>
      <c r="AE45" s="857"/>
      <c r="AF45" s="857"/>
      <c r="AG45" s="857"/>
      <c r="AH45" s="857"/>
      <c r="AI45" s="857"/>
      <c r="AJ45" s="857"/>
      <c r="AK45" s="857"/>
      <c r="AL45" s="857"/>
      <c r="AM45" s="858"/>
      <c r="AN45" s="893" t="s">
        <v>4</v>
      </c>
      <c r="AO45" s="893"/>
      <c r="AP45" s="893"/>
      <c r="AQ45" s="893"/>
      <c r="AR45" s="893"/>
      <c r="AS45" s="893"/>
      <c r="AT45" s="893"/>
      <c r="AU45" s="893"/>
      <c r="AV45" s="893"/>
      <c r="AW45" s="893"/>
      <c r="AX45" s="893"/>
      <c r="AY45" s="893"/>
      <c r="AZ45" s="893" t="s">
        <v>5</v>
      </c>
      <c r="BA45" s="894"/>
    </row>
    <row r="46" spans="1:56" x14ac:dyDescent="0.2">
      <c r="A46" s="931"/>
      <c r="B46"/>
      <c r="C46" s="856" t="s">
        <v>56</v>
      </c>
      <c r="D46" s="867"/>
      <c r="E46" s="867"/>
      <c r="F46" s="868"/>
      <c r="G46" s="869" t="s">
        <v>57</v>
      </c>
      <c r="H46" s="870"/>
      <c r="I46" s="870"/>
      <c r="J46" s="870"/>
      <c r="K46" s="870"/>
      <c r="L46" s="870"/>
      <c r="M46" s="870"/>
      <c r="N46" s="870"/>
      <c r="O46" s="870"/>
      <c r="P46" s="870"/>
      <c r="Q46" s="870"/>
      <c r="R46" s="870"/>
      <c r="S46" s="870"/>
      <c r="T46" s="870"/>
      <c r="U46" s="870"/>
      <c r="V46" s="870"/>
      <c r="W46" s="870"/>
      <c r="X46" s="871"/>
      <c r="Y46" s="47"/>
      <c r="Z46" s="48"/>
      <c r="AB46" s="931"/>
      <c r="AC46"/>
      <c r="AD46" s="856" t="s">
        <v>56</v>
      </c>
      <c r="AE46" s="867"/>
      <c r="AF46" s="867"/>
      <c r="AG46" s="868"/>
      <c r="AH46" s="869" t="s">
        <v>57</v>
      </c>
      <c r="AI46" s="870"/>
      <c r="AJ46" s="870"/>
      <c r="AK46" s="870"/>
      <c r="AL46" s="870"/>
      <c r="AM46" s="870"/>
      <c r="AN46" s="870"/>
      <c r="AO46" s="870"/>
      <c r="AP46" s="870"/>
      <c r="AQ46" s="870"/>
      <c r="AR46" s="870"/>
      <c r="AS46" s="870"/>
      <c r="AT46" s="870"/>
      <c r="AU46" s="870"/>
      <c r="AV46" s="870"/>
      <c r="AW46" s="870"/>
      <c r="AX46" s="870"/>
      <c r="AY46" s="871"/>
      <c r="AZ46" s="47"/>
      <c r="BA46" s="48"/>
    </row>
    <row r="47" spans="1:56" ht="16.5" x14ac:dyDescent="0.25">
      <c r="A47" s="931"/>
      <c r="B47"/>
      <c r="C47" s="838" t="s">
        <v>508</v>
      </c>
      <c r="D47" s="839"/>
      <c r="E47" s="839"/>
      <c r="F47" s="840"/>
      <c r="G47" s="817" t="s">
        <v>617</v>
      </c>
      <c r="H47" s="818"/>
      <c r="I47" s="818"/>
      <c r="J47" s="818"/>
      <c r="K47" s="819"/>
      <c r="L47" s="1068" t="s">
        <v>713</v>
      </c>
      <c r="M47" s="851"/>
      <c r="N47" s="851"/>
      <c r="O47" s="851"/>
      <c r="P47" s="851"/>
      <c r="Q47" s="851"/>
      <c r="R47" s="851"/>
      <c r="S47" s="851"/>
      <c r="T47" s="851"/>
      <c r="U47" s="851"/>
      <c r="V47" s="851"/>
      <c r="W47" s="851"/>
      <c r="X47" s="851"/>
      <c r="Y47" s="851"/>
      <c r="Z47" s="852"/>
      <c r="AB47" s="931"/>
      <c r="AC47"/>
      <c r="AD47" s="838" t="s">
        <v>508</v>
      </c>
      <c r="AE47" s="839"/>
      <c r="AF47" s="839"/>
      <c r="AG47" s="840"/>
      <c r="AH47" s="817" t="s">
        <v>617</v>
      </c>
      <c r="AI47" s="818"/>
      <c r="AJ47" s="818"/>
      <c r="AK47" s="818"/>
      <c r="AL47" s="819"/>
      <c r="AM47" s="1068" t="s">
        <v>713</v>
      </c>
      <c r="AN47" s="851"/>
      <c r="AO47" s="851"/>
      <c r="AP47" s="851"/>
      <c r="AQ47" s="851"/>
      <c r="AR47" s="851"/>
      <c r="AS47" s="851"/>
      <c r="AT47" s="851"/>
      <c r="AU47" s="851"/>
      <c r="AV47" s="851"/>
      <c r="AW47" s="851"/>
      <c r="AX47" s="851"/>
      <c r="AY47" s="851"/>
      <c r="AZ47" s="851"/>
      <c r="BA47" s="852"/>
    </row>
    <row r="48" spans="1:56" ht="15.6" customHeight="1" x14ac:dyDescent="0.2">
      <c r="A48" s="931"/>
      <c r="B48"/>
      <c r="C48" s="856"/>
      <c r="D48" s="857"/>
      <c r="E48" s="857"/>
      <c r="F48" s="858"/>
      <c r="G48" s="817" t="s">
        <v>618</v>
      </c>
      <c r="H48" s="818"/>
      <c r="I48" s="818"/>
      <c r="J48" s="818"/>
      <c r="K48" s="819"/>
      <c r="L48" s="883" t="s">
        <v>6</v>
      </c>
      <c r="M48" s="883"/>
      <c r="N48" s="884"/>
      <c r="O48" s="884"/>
      <c r="P48" s="884"/>
      <c r="Q48" s="884"/>
      <c r="R48" s="883" t="s">
        <v>7</v>
      </c>
      <c r="S48" s="883"/>
      <c r="T48" s="883"/>
      <c r="U48" s="883"/>
      <c r="V48" s="883"/>
      <c r="W48" s="858" t="s">
        <v>689</v>
      </c>
      <c r="X48" s="893"/>
      <c r="Y48" s="893"/>
      <c r="Z48" s="894"/>
      <c r="AB48" s="931"/>
      <c r="AC48"/>
      <c r="AD48" s="856"/>
      <c r="AE48" s="857"/>
      <c r="AF48" s="857"/>
      <c r="AG48" s="858"/>
      <c r="AH48" s="817" t="s">
        <v>618</v>
      </c>
      <c r="AI48" s="818"/>
      <c r="AJ48" s="818"/>
      <c r="AK48" s="818"/>
      <c r="AL48" s="819"/>
      <c r="AM48" s="883" t="s">
        <v>6</v>
      </c>
      <c r="AN48" s="883"/>
      <c r="AO48" s="884"/>
      <c r="AP48" s="884"/>
      <c r="AQ48" s="884"/>
      <c r="AR48" s="884"/>
      <c r="AS48" s="883" t="s">
        <v>7</v>
      </c>
      <c r="AT48" s="883"/>
      <c r="AU48" s="883"/>
      <c r="AV48" s="883"/>
      <c r="AW48" s="883"/>
      <c r="AX48" s="858" t="s">
        <v>689</v>
      </c>
      <c r="AY48" s="893"/>
      <c r="AZ48" s="893"/>
      <c r="BA48" s="894"/>
    </row>
    <row r="49" spans="1:57" ht="16.5" thickBot="1" x14ac:dyDescent="0.3">
      <c r="A49" s="931"/>
      <c r="B49"/>
      <c r="C49" s="856"/>
      <c r="D49" s="857"/>
      <c r="E49" s="857"/>
      <c r="F49" s="858"/>
      <c r="G49" s="50"/>
      <c r="H49" s="51"/>
      <c r="I49" s="51"/>
      <c r="J49" s="51"/>
      <c r="K49" s="52"/>
      <c r="L49" s="846" t="s">
        <v>8</v>
      </c>
      <c r="M49" s="847"/>
      <c r="N49" s="848"/>
      <c r="O49" s="848"/>
      <c r="P49" s="848"/>
      <c r="Q49" s="849"/>
      <c r="R49" s="928"/>
      <c r="S49" s="928"/>
      <c r="T49" s="928"/>
      <c r="U49" s="928"/>
      <c r="V49" s="928"/>
      <c r="W49" s="895"/>
      <c r="X49" s="896"/>
      <c r="Y49" s="896"/>
      <c r="Z49" s="897"/>
      <c r="AB49" s="931"/>
      <c r="AC49"/>
      <c r="AD49" s="856"/>
      <c r="AE49" s="857"/>
      <c r="AF49" s="857"/>
      <c r="AG49" s="858"/>
      <c r="AH49" s="50"/>
      <c r="AI49" s="51"/>
      <c r="AJ49" s="51"/>
      <c r="AK49" s="51"/>
      <c r="AL49" s="52"/>
      <c r="AM49" s="846" t="s">
        <v>8</v>
      </c>
      <c r="AN49" s="847"/>
      <c r="AO49" s="848"/>
      <c r="AP49" s="848"/>
      <c r="AQ49" s="848"/>
      <c r="AR49" s="849"/>
      <c r="AS49" s="928"/>
      <c r="AT49" s="928"/>
      <c r="AU49" s="928"/>
      <c r="AV49" s="928"/>
      <c r="AW49" s="928"/>
      <c r="AX49" s="895"/>
      <c r="AY49" s="896"/>
      <c r="AZ49" s="896"/>
      <c r="BA49" s="897"/>
    </row>
    <row r="50" spans="1:57" ht="13.5" customHeight="1" thickBot="1" x14ac:dyDescent="0.25">
      <c r="A50" s="901" t="s">
        <v>750</v>
      </c>
      <c r="B50"/>
      <c r="C50" s="861"/>
      <c r="D50" s="862"/>
      <c r="E50" s="863"/>
      <c r="F50" s="820" t="s">
        <v>9</v>
      </c>
      <c r="G50" s="829" t="s">
        <v>132</v>
      </c>
      <c r="H50" s="835"/>
      <c r="I50" s="836"/>
      <c r="J50" s="829" t="s">
        <v>133</v>
      </c>
      <c r="K50" s="835"/>
      <c r="L50" s="836"/>
      <c r="M50" s="829" t="s">
        <v>134</v>
      </c>
      <c r="N50" s="830"/>
      <c r="O50" s="831"/>
      <c r="P50" s="829" t="s">
        <v>135</v>
      </c>
      <c r="Q50" s="830"/>
      <c r="R50" s="831"/>
      <c r="S50" s="829" t="s">
        <v>136</v>
      </c>
      <c r="T50" s="830"/>
      <c r="U50" s="831"/>
      <c r="V50" s="842" t="s">
        <v>81</v>
      </c>
      <c r="W50" s="830"/>
      <c r="X50" s="831"/>
      <c r="Y50" s="53" t="s">
        <v>10</v>
      </c>
      <c r="Z50" s="54" t="s">
        <v>60</v>
      </c>
      <c r="AB50" s="901" t="s">
        <v>750</v>
      </c>
      <c r="AC50"/>
      <c r="AD50" s="861"/>
      <c r="AE50" s="862"/>
      <c r="AF50" s="863"/>
      <c r="AG50" s="820" t="s">
        <v>9</v>
      </c>
      <c r="AH50" s="829" t="s">
        <v>132</v>
      </c>
      <c r="AI50" s="835"/>
      <c r="AJ50" s="836"/>
      <c r="AK50" s="829" t="s">
        <v>133</v>
      </c>
      <c r="AL50" s="835"/>
      <c r="AM50" s="836"/>
      <c r="AN50" s="829" t="s">
        <v>134</v>
      </c>
      <c r="AO50" s="830"/>
      <c r="AP50" s="831"/>
      <c r="AQ50" s="829" t="s">
        <v>135</v>
      </c>
      <c r="AR50" s="830"/>
      <c r="AS50" s="831"/>
      <c r="AT50" s="829" t="s">
        <v>136</v>
      </c>
      <c r="AU50" s="830"/>
      <c r="AV50" s="831"/>
      <c r="AW50" s="842" t="s">
        <v>81</v>
      </c>
      <c r="AX50" s="830"/>
      <c r="AY50" s="831"/>
      <c r="AZ50" s="53" t="s">
        <v>10</v>
      </c>
      <c r="BA50" s="54" t="s">
        <v>60</v>
      </c>
    </row>
    <row r="51" spans="1:57" ht="27" customHeight="1" thickBot="1" x14ac:dyDescent="0.25">
      <c r="A51" s="902"/>
      <c r="B51"/>
      <c r="C51" s="864"/>
      <c r="D51" s="865"/>
      <c r="E51" s="866"/>
      <c r="F51" s="821"/>
      <c r="G51" s="155" t="s">
        <v>493</v>
      </c>
      <c r="H51" s="156" t="s">
        <v>494</v>
      </c>
      <c r="I51" s="157" t="s">
        <v>516</v>
      </c>
      <c r="J51" s="155" t="s">
        <v>493</v>
      </c>
      <c r="K51" s="156" t="s">
        <v>494</v>
      </c>
      <c r="L51" s="157" t="s">
        <v>516</v>
      </c>
      <c r="M51" s="155" t="s">
        <v>493</v>
      </c>
      <c r="N51" s="156" t="s">
        <v>494</v>
      </c>
      <c r="O51" s="157" t="s">
        <v>516</v>
      </c>
      <c r="P51" s="155" t="s">
        <v>493</v>
      </c>
      <c r="Q51" s="156" t="s">
        <v>494</v>
      </c>
      <c r="R51" s="157" t="s">
        <v>516</v>
      </c>
      <c r="S51" s="155" t="s">
        <v>493</v>
      </c>
      <c r="T51" s="156" t="s">
        <v>494</v>
      </c>
      <c r="U51" s="157" t="s">
        <v>516</v>
      </c>
      <c r="V51" s="155" t="s">
        <v>493</v>
      </c>
      <c r="W51" s="156" t="s">
        <v>494</v>
      </c>
      <c r="X51" s="157" t="s">
        <v>516</v>
      </c>
      <c r="Y51" s="881" t="s">
        <v>15</v>
      </c>
      <c r="Z51" s="882"/>
      <c r="AB51" s="902"/>
      <c r="AC51"/>
      <c r="AD51" s="864"/>
      <c r="AE51" s="865"/>
      <c r="AF51" s="866"/>
      <c r="AG51" s="821"/>
      <c r="AH51" s="155" t="s">
        <v>493</v>
      </c>
      <c r="AI51" s="156" t="s">
        <v>494</v>
      </c>
      <c r="AJ51" s="157" t="s">
        <v>516</v>
      </c>
      <c r="AK51" s="155" t="s">
        <v>493</v>
      </c>
      <c r="AL51" s="156" t="s">
        <v>494</v>
      </c>
      <c r="AM51" s="157" t="s">
        <v>516</v>
      </c>
      <c r="AN51" s="155" t="s">
        <v>493</v>
      </c>
      <c r="AO51" s="156" t="s">
        <v>494</v>
      </c>
      <c r="AP51" s="157" t="s">
        <v>516</v>
      </c>
      <c r="AQ51" s="155" t="s">
        <v>493</v>
      </c>
      <c r="AR51" s="156" t="s">
        <v>494</v>
      </c>
      <c r="AS51" s="157" t="s">
        <v>516</v>
      </c>
      <c r="AT51" s="155" t="s">
        <v>493</v>
      </c>
      <c r="AU51" s="156" t="s">
        <v>494</v>
      </c>
      <c r="AV51" s="157" t="s">
        <v>516</v>
      </c>
      <c r="AW51" s="155" t="s">
        <v>493</v>
      </c>
      <c r="AX51" s="156" t="s">
        <v>494</v>
      </c>
      <c r="AY51" s="157" t="s">
        <v>516</v>
      </c>
      <c r="AZ51" s="881" t="s">
        <v>15</v>
      </c>
      <c r="BA51" s="882"/>
    </row>
    <row r="52" spans="1:57" ht="24" customHeight="1" x14ac:dyDescent="0.2">
      <c r="A52" s="902"/>
      <c r="B52"/>
      <c r="C52" s="843">
        <v>1</v>
      </c>
      <c r="D52" s="795" t="s">
        <v>64</v>
      </c>
      <c r="E52" s="601" t="s">
        <v>16</v>
      </c>
      <c r="F52" s="55" t="s">
        <v>443</v>
      </c>
      <c r="G52" s="98" t="str">
        <f>TEXT((TIME(0,LEFT('Erwachsene-DOSB 2020'!E7,FIND(":",'Erwachsene-DOSB 2020'!E7)-1),RIGHT('Erwachsene-DOSB 2020'!E7,2)))*$BC$52,"[mm]:ss")</f>
        <v>10:25</v>
      </c>
      <c r="H52" s="99" t="str">
        <f>TEXT((TIME(0,LEFT('Erwachsene-DOSB 2020'!F7,FIND(":",'Erwachsene-DOSB 2020'!F7)-1),RIGHT('Erwachsene-DOSB 2020'!F7,2)))*$BC$52,"[mm]:ss")</f>
        <v>09:25</v>
      </c>
      <c r="I52" s="100" t="str">
        <f>TEXT((TIME(0,LEFT('Erwachsene-DOSB 2020'!G7,FIND(":",'Erwachsene-DOSB 2020'!G7)-1),RIGHT('Erwachsene-DOSB 2020'!G7,2)))*$BC$52,"[mm]:ss")</f>
        <v>08:25</v>
      </c>
      <c r="J52" s="108" t="str">
        <f>TEXT((TIME(0,LEFT('Erwachsene-DOSB 2020'!H7,FIND(":",'Erwachsene-DOSB 2020'!H7)-1),RIGHT('Erwachsene-DOSB 2020'!H7,2)))*$BC$52,"[mm]:ss")</f>
        <v>10:10</v>
      </c>
      <c r="K52" s="99" t="str">
        <f>TEXT((TIME(0,LEFT('Erwachsene-DOSB 2020'!I7,FIND(":",'Erwachsene-DOSB 2020'!I7)-1),RIGHT('Erwachsene-DOSB 2020'!I7,2)))*$BC$52,"[mm]:ss")</f>
        <v>09:10</v>
      </c>
      <c r="L52" s="100" t="str">
        <f>TEXT((TIME(0,LEFT('Erwachsene-DOSB 2020'!J7,FIND(":",'Erwachsene-DOSB 2020'!J7)-1),RIGHT('Erwachsene-DOSB 2020'!J7,2)))*$BC$52,"[mm]:ss")</f>
        <v>08:10</v>
      </c>
      <c r="M52" s="108" t="str">
        <f>TEXT((TIME(0,LEFT('Erwachsene-DOSB 2020'!K7,FIND(":",'Erwachsene-DOSB 2020'!K7)-1),RIGHT('Erwachsene-DOSB 2020'!K7,2)))*$BC$52,"[mm]:ss")</f>
        <v>10:20</v>
      </c>
      <c r="N52" s="99" t="str">
        <f>TEXT((TIME(0,LEFT('Erwachsene-DOSB 2020'!L7,FIND(":",'Erwachsene-DOSB 2020'!L7)-1),RIGHT('Erwachsene-DOSB 2020'!L7,2)))*$BC$52,"[mm]:ss")</f>
        <v>09:20</v>
      </c>
      <c r="O52" s="100" t="str">
        <f>TEXT((TIME(0,LEFT('Erwachsene-DOSB 2020'!M7,FIND(":",'Erwachsene-DOSB 2020'!M7)-1),RIGHT('Erwachsene-DOSB 2020'!M7,2)))*$BC$52,"[mm]:ss")</f>
        <v>08:20</v>
      </c>
      <c r="P52" s="108" t="str">
        <f>TEXT((TIME(0,LEFT('Erwachsene-DOSB 2020'!N7,FIND(":",'Erwachsene-DOSB 2020'!N7)-1),RIGHT('Erwachsene-DOSB 2020'!N7,2)))*$BC$52,"[mm]:ss")</f>
        <v>10:45</v>
      </c>
      <c r="Q52" s="99" t="str">
        <f>TEXT((TIME(0,LEFT('Erwachsene-DOSB 2020'!O7,FIND(":",'Erwachsene-DOSB 2020'!O7)-1),RIGHT('Erwachsene-DOSB 2020'!O7,2)))*$BC$52,"[mm]:ss")</f>
        <v>09:45</v>
      </c>
      <c r="R52" s="100" t="str">
        <f>TEXT((TIME(0,LEFT('Erwachsene-DOSB 2020'!P7,FIND(":",'Erwachsene-DOSB 2020'!P7)-1),RIGHT('Erwachsene-DOSB 2020'!P7,2)))*$BC$52,"[mm]:ss")</f>
        <v>08:45</v>
      </c>
      <c r="S52" s="108" t="str">
        <f>TEXT((TIME(0,LEFT('Erwachsene-DOSB 2020'!Q7,FIND(":",'Erwachsene-DOSB 2020'!Q7)-1),RIGHT('Erwachsene-DOSB 2020'!Q7,2)))*$BC$52,"[mm]:ss")</f>
        <v>11:00</v>
      </c>
      <c r="T52" s="99" t="str">
        <f>TEXT((TIME(0,LEFT('Erwachsene-DOSB 2020'!R7,FIND(":",'Erwachsene-DOSB 2020'!R7)-1),RIGHT('Erwachsene-DOSB 2020'!R7,2)))*$BC$52,"[mm]:ss")</f>
        <v>10:00</v>
      </c>
      <c r="U52" s="100" t="str">
        <f>TEXT((TIME(0,LEFT('Erwachsene-DOSB 2020'!S7,FIND(":",'Erwachsene-DOSB 2020'!S7)-1),RIGHT('Erwachsene-DOSB 2020'!S7,2)))*$BC$52,"[mm]:ss")</f>
        <v>09:00</v>
      </c>
      <c r="V52" s="108" t="str">
        <f>TEXT((TIME(0,LEFT('Erwachsene-DOSB 2020'!T7,FIND(":",'Erwachsene-DOSB 2020'!T7)-1),RIGHT('Erwachsene-DOSB 2020'!T7,2)))*$BC$52,"[mm]:ss")</f>
        <v>11:25</v>
      </c>
      <c r="W52" s="99" t="str">
        <f>TEXT((TIME(0,LEFT('Erwachsene-DOSB 2020'!U7,FIND(":",'Erwachsene-DOSB 2020'!U7)-1),RIGHT('Erwachsene-DOSB 2020'!U7,2)))*$BC$52,"[mm]:ss")</f>
        <v>10:20</v>
      </c>
      <c r="X52" s="100" t="str">
        <f>TEXT((TIME(0,LEFT('Erwachsene-DOSB 2020'!V7,FIND(":",'Erwachsene-DOSB 2020'!V7)-1),RIGHT('Erwachsene-DOSB 2020'!V7,2)))*$BC$52,"[mm]:ss")</f>
        <v>09:15</v>
      </c>
      <c r="Y52" s="180"/>
      <c r="Z52" s="181"/>
      <c r="AB52" s="902"/>
      <c r="AC52"/>
      <c r="AD52" s="843">
        <v>1</v>
      </c>
      <c r="AE52" s="795" t="s">
        <v>64</v>
      </c>
      <c r="AF52" s="601" t="s">
        <v>16</v>
      </c>
      <c r="AG52" s="55" t="s">
        <v>443</v>
      </c>
      <c r="AH52" s="98" t="str">
        <f>TEXT((TIME(0,LEFT('Erwachsene-DOSB 2020'!E39,FIND(":",'Erwachsene-DOSB 2020'!E39)-1),RIGHT('Erwachsene-DOSB 2020'!E39,2)))*$BC$52,"[mm]:ss")</f>
        <v>08:55</v>
      </c>
      <c r="AI52" s="99" t="str">
        <f>TEXT((TIME(0,LEFT('Erwachsene-DOSB 2020'!F39,FIND(":",'Erwachsene-DOSB 2020'!F39)-1),RIGHT('Erwachsene-DOSB 2020'!F39,2)))*$BC$52,"[mm]:ss")</f>
        <v>07:55</v>
      </c>
      <c r="AJ52" s="100" t="str">
        <f>TEXT((TIME(0,LEFT('Erwachsene-DOSB 2020'!G39,FIND(":",'Erwachsene-DOSB 2020'!G39)-1),RIGHT('Erwachsene-DOSB 2020'!G39,2)))*$BC$52,"[mm]:ss")</f>
        <v>06:55</v>
      </c>
      <c r="AK52" s="108" t="str">
        <f>TEXT((TIME(0,LEFT('Erwachsene-DOSB 2020'!H39,FIND(":",'Erwachsene-DOSB 2020'!H39)-1),RIGHT('Erwachsene-DOSB 2020'!H39,2)))*$BC$52,"[mm]:ss")</f>
        <v>08:40</v>
      </c>
      <c r="AL52" s="99" t="str">
        <f>TEXT((TIME(0,LEFT('Erwachsene-DOSB 2020'!I39,FIND(":",'Erwachsene-DOSB 2020'!I39)-1),RIGHT('Erwachsene-DOSB 2020'!I39,2)))*$BC$52,"[mm]:ss")</f>
        <v>07:40</v>
      </c>
      <c r="AM52" s="100" t="str">
        <f>TEXT((TIME(0,LEFT('Erwachsene-DOSB 2020'!J39,FIND(":",'Erwachsene-DOSB 2020'!J39)-1),RIGHT('Erwachsene-DOSB 2020'!J39,2)))*$BC$52,"[mm]:ss")</f>
        <v>06:40</v>
      </c>
      <c r="AN52" s="108" t="str">
        <f>TEXT((TIME(0,LEFT('Erwachsene-DOSB 2020'!K39,FIND(":",'Erwachsene-DOSB 2020'!K39)-1),RIGHT('Erwachsene-DOSB 2020'!K39,2)))*$BC$52,"[mm]:ss")</f>
        <v>08:50</v>
      </c>
      <c r="AO52" s="99" t="str">
        <f>TEXT((TIME(0,LEFT('Erwachsene-DOSB 2020'!L39,FIND(":",'Erwachsene-DOSB 2020'!L39)-1),RIGHT('Erwachsene-DOSB 2020'!L39,2)))*$BC$52,"[mm]:ss")</f>
        <v>07:50</v>
      </c>
      <c r="AP52" s="100" t="str">
        <f>TEXT((TIME(0,LEFT('Erwachsene-DOSB 2020'!M39,FIND(":",'Erwachsene-DOSB 2020'!M39)-1),RIGHT('Erwachsene-DOSB 2020'!M39,2)))*$BC$52,"[mm]:ss")</f>
        <v>06:50</v>
      </c>
      <c r="AQ52" s="108" t="str">
        <f>TEXT((TIME(0,LEFT('Erwachsene-DOSB 2020'!N39,FIND(":",'Erwachsene-DOSB 2020'!N39)-1),RIGHT('Erwachsene-DOSB 2020'!N39,2)))*$BC$52,"[mm]:ss")</f>
        <v>09:15</v>
      </c>
      <c r="AR52" s="99" t="str">
        <f>TEXT((TIME(0,LEFT('Erwachsene-DOSB 2020'!O39,FIND(":",'Erwachsene-DOSB 2020'!O39)-1),RIGHT('Erwachsene-DOSB 2020'!O39,2)))*$BC$52,"[mm]:ss")</f>
        <v>08:15</v>
      </c>
      <c r="AS52" s="100" t="str">
        <f>TEXT((TIME(0,LEFT('Erwachsene-DOSB 2020'!P39,FIND(":",'Erwachsene-DOSB 2020'!P39)-1),RIGHT('Erwachsene-DOSB 2020'!P39,2)))*$BC$52,"[mm]:ss")</f>
        <v>07:15</v>
      </c>
      <c r="AT52" s="108" t="str">
        <f>TEXT((TIME(0,LEFT('Erwachsene-DOSB 2020'!Q39,FIND(":",'Erwachsene-DOSB 2020'!Q39)-1),RIGHT('Erwachsene-DOSB 2020'!Q39,2)))*$BC$52,"[mm]:ss")</f>
        <v>09:55</v>
      </c>
      <c r="AU52" s="99" t="str">
        <f>TEXT((TIME(0,LEFT('Erwachsene-DOSB 2020'!R39,FIND(":",'Erwachsene-DOSB 2020'!R39)-1),RIGHT('Erwachsene-DOSB 2020'!R39,2)))*$BC$52,"[mm]:ss")</f>
        <v>08:40</v>
      </c>
      <c r="AV52" s="100" t="str">
        <f>TEXT((TIME(0,LEFT('Erwachsene-DOSB 2020'!S39,FIND(":",'Erwachsene-DOSB 2020'!S39)-1),RIGHT('Erwachsene-DOSB 2020'!S39,2)))*$BC$52,"[mm]:ss")</f>
        <v>07:30</v>
      </c>
      <c r="AW52" s="108" t="str">
        <f>TEXT((TIME(0,LEFT('Erwachsene-DOSB 2020'!T39,FIND(":",'Erwachsene-DOSB 2020'!T39)-1),RIGHT('Erwachsene-DOSB 2020'!T39,2)))*$BC$52,"[mm]:ss")</f>
        <v>10:30</v>
      </c>
      <c r="AX52" s="99" t="str">
        <f>TEXT((TIME(0,LEFT('Erwachsene-DOSB 2020'!U39,FIND(":",'Erwachsene-DOSB 2020'!U39)-1),RIGHT('Erwachsene-DOSB 2020'!U39,2)))*$BC$52,"[mm]:ss")</f>
        <v>09:15</v>
      </c>
      <c r="AY52" s="100" t="str">
        <f>TEXT((TIME(0,LEFT('Erwachsene-DOSB 2020'!V39,FIND(":",'Erwachsene-DOSB 2020'!V39)-1),RIGHT('Erwachsene-DOSB 2020'!V39,2)))*$BC$52,"[mm]:ss")</f>
        <v>07:55</v>
      </c>
      <c r="AZ52" s="180"/>
      <c r="BA52" s="181"/>
      <c r="BC52" s="143">
        <v>0.5</v>
      </c>
      <c r="BD52" s="5" t="s">
        <v>31</v>
      </c>
    </row>
    <row r="53" spans="1:57" ht="24" customHeight="1" x14ac:dyDescent="0.2">
      <c r="A53" s="902"/>
      <c r="B53"/>
      <c r="C53" s="844"/>
      <c r="D53" s="796"/>
      <c r="E53" s="798" t="s">
        <v>17</v>
      </c>
      <c r="F53" s="793" t="s">
        <v>155</v>
      </c>
      <c r="G53" s="832" t="s">
        <v>173</v>
      </c>
      <c r="H53" s="833"/>
      <c r="I53" s="833"/>
      <c r="J53" s="833"/>
      <c r="K53" s="833"/>
      <c r="L53" s="833"/>
      <c r="M53" s="833"/>
      <c r="N53" s="833"/>
      <c r="O53" s="833"/>
      <c r="P53" s="833"/>
      <c r="Q53" s="833"/>
      <c r="R53" s="833"/>
      <c r="S53" s="833"/>
      <c r="T53" s="833"/>
      <c r="U53" s="833"/>
      <c r="V53" s="833"/>
      <c r="W53" s="833"/>
      <c r="X53" s="834"/>
      <c r="Y53" s="184"/>
      <c r="Z53" s="185"/>
      <c r="AB53" s="902"/>
      <c r="AC53"/>
      <c r="AD53" s="844"/>
      <c r="AE53" s="796"/>
      <c r="AF53" s="798" t="s">
        <v>17</v>
      </c>
      <c r="AG53" s="793" t="s">
        <v>155</v>
      </c>
      <c r="AH53" s="832" t="s">
        <v>173</v>
      </c>
      <c r="AI53" s="833"/>
      <c r="AJ53" s="833"/>
      <c r="AK53" s="833"/>
      <c r="AL53" s="833"/>
      <c r="AM53" s="833"/>
      <c r="AN53" s="833"/>
      <c r="AO53" s="833"/>
      <c r="AP53" s="833"/>
      <c r="AQ53" s="833"/>
      <c r="AR53" s="833"/>
      <c r="AS53" s="833"/>
      <c r="AT53" s="833"/>
      <c r="AU53" s="833"/>
      <c r="AV53" s="833"/>
      <c r="AW53" s="833"/>
      <c r="AX53" s="833"/>
      <c r="AY53" s="834"/>
      <c r="AZ53" s="184"/>
      <c r="BA53" s="185"/>
      <c r="BD53" s="5"/>
    </row>
    <row r="54" spans="1:57" ht="24" customHeight="1" x14ac:dyDescent="0.2">
      <c r="A54" s="902"/>
      <c r="B54"/>
      <c r="C54" s="844"/>
      <c r="D54" s="796"/>
      <c r="E54" s="792"/>
      <c r="F54" s="794"/>
      <c r="G54" s="101" t="str">
        <f>TEXT((TIME(0,LEFT('Erwachsene-DOSB 2020'!E10,FIND(":",'Erwachsene-DOSB 2020'!E10)-1),RIGHT('Erwachsene-DOSB 2020'!E10,2)))*$BC$54,"[mm]:ss")</f>
        <v>16:48</v>
      </c>
      <c r="H54" s="102" t="str">
        <f>TEXT((TIME(0,LEFT('Erwachsene-DOSB 2020'!F10,FIND(":",'Erwachsene-DOSB 2020'!F10)-1),RIGHT('Erwachsene-DOSB 2020'!F10,2)))*$BC$54,"[mm]:ss")</f>
        <v>14:49</v>
      </c>
      <c r="I54" s="103" t="str">
        <f>TEXT((TIME(0,LEFT('Erwachsene-DOSB 2020'!G10,FIND(":",'Erwachsene-DOSB 2020'!G10)-1),RIGHT('Erwachsene-DOSB 2020'!G10,2)))*$BC$54,"[mm]:ss")</f>
        <v>12:53</v>
      </c>
      <c r="J54" s="109" t="str">
        <f>TEXT((TIME(0,LEFT('Erwachsene-DOSB 2020'!H10,FIND(":",'Erwachsene-DOSB 2020'!H10)-1),RIGHT('Erwachsene-DOSB 2020'!H10,2)))*$BC$54,"[mm]:ss")</f>
        <v>16:30</v>
      </c>
      <c r="K54" s="102" t="str">
        <f>TEXT((TIME(0,LEFT('Erwachsene-DOSB 2020'!I10,FIND(":",'Erwachsene-DOSB 2020'!I10)-1),RIGHT('Erwachsene-DOSB 2020'!I10,2)))*$BC$54,"[mm]:ss")</f>
        <v>14:35</v>
      </c>
      <c r="L54" s="103" t="str">
        <f>TEXT((TIME(0,LEFT('Erwachsene-DOSB 2020'!J10,FIND(":",'Erwachsene-DOSB 2020'!J10)-1),RIGHT('Erwachsene-DOSB 2020'!J10,2)))*$BC$54,"[mm]:ss")</f>
        <v>12:36</v>
      </c>
      <c r="M54" s="109" t="str">
        <f>TEXT((TIME(0,LEFT('Erwachsene-DOSB 2020'!K10,FIND(":",'Erwachsene-DOSB 2020'!K10)-1),RIGHT('Erwachsene-DOSB 2020'!K10,2)))*$BC$54,"[mm]:ss")</f>
        <v>17:51</v>
      </c>
      <c r="N54" s="102" t="str">
        <f>TEXT((TIME(0,LEFT('Erwachsene-DOSB 2020'!L10,FIND(":",'Erwachsene-DOSB 2020'!L10)-1),RIGHT('Erwachsene-DOSB 2020'!L10,2)))*$BC$54,"[mm]:ss")</f>
        <v>14:46</v>
      </c>
      <c r="O54" s="103" t="str">
        <f>TEXT((TIME(0,LEFT('Erwachsene-DOSB 2020'!M10,FIND(":",'Erwachsene-DOSB 2020'!M10)-1),RIGHT('Erwachsene-DOSB 2020'!M10,2)))*$BC$54,"[mm]:ss")</f>
        <v>13:04</v>
      </c>
      <c r="P54" s="109" t="str">
        <f>TEXT((TIME(0,LEFT('Erwachsene-DOSB 2020'!N10,FIND(":",'Erwachsene-DOSB 2020'!N10)-1),RIGHT('Erwachsene-DOSB 2020'!N10,2)))*$BC$54,"[mm]:ss")</f>
        <v>20:11</v>
      </c>
      <c r="Q54" s="102" t="str">
        <f>TEXT((TIME(0,LEFT('Erwachsene-DOSB 2020'!O10,FIND(":",'Erwachsene-DOSB 2020'!O10)-1),RIGHT('Erwachsene-DOSB 2020'!O10,2)))*$BC$54,"[mm]:ss")</f>
        <v>16:34</v>
      </c>
      <c r="R54" s="103" t="str">
        <f>TEXT((TIME(0,LEFT('Erwachsene-DOSB 2020'!P10,FIND(":",'Erwachsene-DOSB 2020'!P10)-1),RIGHT('Erwachsene-DOSB 2020'!P10,2)))*$BC$54,"[mm]:ss")</f>
        <v>13:39</v>
      </c>
      <c r="S54" s="109" t="str">
        <f>TEXT((TIME(0,LEFT('Erwachsene-DOSB 2020'!Q10,FIND(":",'Erwachsene-DOSB 2020'!Q10)-1),RIGHT('Erwachsene-DOSB 2020'!Q10,2)))*$BC$54,"[mm]:ss")</f>
        <v>22:24</v>
      </c>
      <c r="T54" s="102" t="str">
        <f>TEXT((TIME(0,LEFT('Erwachsene-DOSB 2020'!R10,FIND(":",'Erwachsene-DOSB 2020'!R10)-1),RIGHT('Erwachsene-DOSB 2020'!R10,2)))*$BC$54,"[mm]:ss")</f>
        <v>17:55</v>
      </c>
      <c r="U54" s="103" t="str">
        <f>TEXT((TIME(0,LEFT('Erwachsene-DOSB 2020'!S10,FIND(":",'Erwachsene-DOSB 2020'!S10)-1),RIGHT('Erwachsene-DOSB 2020'!S10,2)))*$BC$54,"[mm]:ss")</f>
        <v>14:14</v>
      </c>
      <c r="V54" s="109" t="str">
        <f>TEXT((TIME(0,LEFT('Erwachsene-DOSB 2020'!T10,FIND(":",'Erwachsene-DOSB 2020'!T10)-1),RIGHT('Erwachsene-DOSB 2020'!T10,2)))*$BC$54,"[mm]:ss")</f>
        <v>23:48</v>
      </c>
      <c r="W54" s="102" t="str">
        <f>TEXT((TIME(0,LEFT('Erwachsene-DOSB 2020'!U10,FIND(":",'Erwachsene-DOSB 2020'!U10)-1),RIGHT('Erwachsene-DOSB 2020'!U10,2)))*$BC$54,"[mm]:ss")</f>
        <v>19:22</v>
      </c>
      <c r="X54" s="103" t="str">
        <f>TEXT((TIME(0,LEFT('Erwachsene-DOSB 2020'!V10,FIND(":",'Erwachsene-DOSB 2020'!V10)-1),RIGHT('Erwachsene-DOSB 2020'!V10,2)))*$BC$54,"[mm]:ss")</f>
        <v>14:56</v>
      </c>
      <c r="Y54" s="184"/>
      <c r="Z54" s="185"/>
      <c r="AB54" s="902"/>
      <c r="AC54"/>
      <c r="AD54" s="844"/>
      <c r="AE54" s="796"/>
      <c r="AF54" s="792"/>
      <c r="AG54" s="794"/>
      <c r="AH54" s="101" t="str">
        <f>TEXT((TIME(0,LEFT('Erwachsene-DOSB 2020'!E42,FIND(":",'Erwachsene-DOSB 2020'!E42)-1),RIGHT('Erwachsene-DOSB 2020'!E42,2)))*$BC$54,"[mm]:ss")</f>
        <v>15:48</v>
      </c>
      <c r="AI54" s="102" t="str">
        <f>TEXT((TIME(0,LEFT('Erwachsene-DOSB 2020'!F42,FIND(":",'Erwachsene-DOSB 2020'!F42)-1),RIGHT('Erwachsene-DOSB 2020'!F42,2)))*$BC$54,"[mm]:ss")</f>
        <v>13:53</v>
      </c>
      <c r="AJ54" s="103" t="str">
        <f>TEXT((TIME(0,LEFT('Erwachsene-DOSB 2020'!G42,FIND(":",'Erwachsene-DOSB 2020'!G42)-1),RIGHT('Erwachsene-DOSB 2020'!G42,2)))*$BC$54,"[mm]:ss")</f>
        <v>11:54</v>
      </c>
      <c r="AK54" s="109" t="str">
        <f>TEXT((TIME(0,LEFT('Erwachsene-DOSB 2020'!H42,FIND(":",'Erwachsene-DOSB 2020'!H42)-1),RIGHT('Erwachsene-DOSB 2020'!H42,2)))*$BC$54,"[mm]:ss")</f>
        <v>15:31</v>
      </c>
      <c r="AL54" s="102" t="str">
        <f>TEXT((TIME(0,LEFT('Erwachsene-DOSB 2020'!I42,FIND(":",'Erwachsene-DOSB 2020'!I42)-1),RIGHT('Erwachsene-DOSB 2020'!I42,2)))*$BC$54,"[mm]:ss")</f>
        <v>13:39</v>
      </c>
      <c r="AM54" s="103" t="str">
        <f>TEXT((TIME(0,LEFT('Erwachsene-DOSB 2020'!J42,FIND(":",'Erwachsene-DOSB 2020'!J42)-1),RIGHT('Erwachsene-DOSB 2020'!J42,2)))*$BC$54,"[mm]:ss")</f>
        <v>11:30</v>
      </c>
      <c r="AN54" s="109" t="str">
        <f>TEXT((TIME(0,LEFT('Erwachsene-DOSB 2020'!K42,FIND(":",'Erwachsene-DOSB 2020'!K42)-1),RIGHT('Erwachsene-DOSB 2020'!K42,2)))*$BC$54,"[mm]:ss")</f>
        <v>16:13</v>
      </c>
      <c r="AO54" s="102" t="str">
        <f>TEXT((TIME(0,LEFT('Erwachsene-DOSB 2020'!L42,FIND(":",'Erwachsene-DOSB 2020'!L42)-1),RIGHT('Erwachsene-DOSB 2020'!L42,2)))*$BC$54,"[mm]:ss")</f>
        <v>14:00</v>
      </c>
      <c r="AP54" s="103" t="str">
        <f>TEXT((TIME(0,LEFT('Erwachsene-DOSB 2020'!M42,FIND(":",'Erwachsene-DOSB 2020'!M42)-1),RIGHT('Erwachsene-DOSB 2020'!M42,2)))*$BC$54,"[mm]:ss")</f>
        <v>11:54</v>
      </c>
      <c r="AQ54" s="109" t="str">
        <f>TEXT((TIME(0,LEFT('Erwachsene-DOSB 2020'!N42,FIND(":",'Erwachsene-DOSB 2020'!N42)-1),RIGHT('Erwachsene-DOSB 2020'!N42,2)))*$BC$54,"[mm]:ss")</f>
        <v>18:01</v>
      </c>
      <c r="AR54" s="102" t="str">
        <f>TEXT((TIME(0,LEFT('Erwachsene-DOSB 2020'!O42,FIND(":",'Erwachsene-DOSB 2020'!O42)-1),RIGHT('Erwachsene-DOSB 2020'!O42,2)))*$BC$54,"[mm]:ss")</f>
        <v>15:03</v>
      </c>
      <c r="AS54" s="103" t="str">
        <f>TEXT((TIME(0,LEFT('Erwachsene-DOSB 2020'!P42,FIND(":",'Erwachsene-DOSB 2020'!P42)-1),RIGHT('Erwachsene-DOSB 2020'!P42,2)))*$BC$54,"[mm]:ss")</f>
        <v>12:36</v>
      </c>
      <c r="AT54" s="109" t="str">
        <f>TEXT((TIME(0,LEFT('Erwachsene-DOSB 2020'!Q42,FIND(":",'Erwachsene-DOSB 2020'!Q42)-1),RIGHT('Erwachsene-DOSB 2020'!Q42,2)))*$BC$54,"[mm]:ss")</f>
        <v>20:11</v>
      </c>
      <c r="AU54" s="102" t="str">
        <f>TEXT((TIME(0,LEFT('Erwachsene-DOSB 2020'!R42,FIND(":",'Erwachsene-DOSB 2020'!R42)-1),RIGHT('Erwachsene-DOSB 2020'!R42,2)))*$BC$54,"[mm]:ss")</f>
        <v>16:48</v>
      </c>
      <c r="AV54" s="103" t="str">
        <f>TEXT((TIME(0,LEFT('Erwachsene-DOSB 2020'!S42,FIND(":",'Erwachsene-DOSB 2020'!S42)-1),RIGHT('Erwachsene-DOSB 2020'!S42,2)))*$BC$54,"[mm]:ss")</f>
        <v>13:28</v>
      </c>
      <c r="AW54" s="109" t="str">
        <f>TEXT((TIME(0,LEFT('Erwachsene-DOSB 2020'!T42,FIND(":",'Erwachsene-DOSB 2020'!T42)-1),RIGHT('Erwachsene-DOSB 2020'!T42,2)))*$BC$54,"[mm]:ss")</f>
        <v>22:41</v>
      </c>
      <c r="AX54" s="102" t="str">
        <f>TEXT((TIME(0,LEFT('Erwachsene-DOSB 2020'!U42,FIND(":",'Erwachsene-DOSB 2020'!U42)-1),RIGHT('Erwachsene-DOSB 2020'!U42,2)))*$BC$54,"[mm]:ss")</f>
        <v>18:30</v>
      </c>
      <c r="AY54" s="103" t="str">
        <f>TEXT((TIME(0,LEFT('Erwachsene-DOSB 2020'!V42,FIND(":",'Erwachsene-DOSB 2020'!V42)-1),RIGHT('Erwachsene-DOSB 2020'!V42,2)))*$BC$54,"[mm]:ss")</f>
        <v>14:18</v>
      </c>
      <c r="AZ54" s="184"/>
      <c r="BA54" s="185"/>
      <c r="BC54" s="143">
        <v>0.7</v>
      </c>
      <c r="BD54" s="5" t="s">
        <v>155</v>
      </c>
    </row>
    <row r="55" spans="1:57" ht="24" customHeight="1" x14ac:dyDescent="0.2">
      <c r="A55" s="902"/>
      <c r="B55"/>
      <c r="C55" s="844"/>
      <c r="D55" s="796"/>
      <c r="E55" s="106" t="s">
        <v>21</v>
      </c>
      <c r="F55" s="58" t="s">
        <v>695</v>
      </c>
      <c r="G55" s="101" t="str">
        <f>TEXT((TIME(0,LEFT('Erwachsene-DOSB 2020'!E12,FIND(":",'Erwachsene-DOSB 2020'!E12)-1),RIGHT('Erwachsene-DOSB 2020'!E12,2)))*$BC$55,"[mm]:ss")</f>
        <v>28:45</v>
      </c>
      <c r="H55" s="102" t="str">
        <f>TEXT((TIME(0,LEFT('Erwachsene-DOSB 2020'!F12,FIND(":",'Erwachsene-DOSB 2020'!F12)-1),RIGHT('Erwachsene-DOSB 2020'!F12,2)))*$BC$55,"[mm]:ss")</f>
        <v>26:00</v>
      </c>
      <c r="I55" s="103" t="str">
        <f>TEXT((TIME(0,LEFT('Erwachsene-DOSB 2020'!G12,FIND(":",'Erwachsene-DOSB 2020'!G12)-1),RIGHT('Erwachsene-DOSB 2020'!G12,2)))*$BC$55,"[mm]:ss")</f>
        <v>23:15</v>
      </c>
      <c r="J55" s="109" t="str">
        <f>TEXT((TIME(0,LEFT('Erwachsene-DOSB 2020'!H12,FIND(":",'Erwachsene-DOSB 2020'!H12)-1),RIGHT('Erwachsene-DOSB 2020'!H12,2)))*$BC$55,"[mm]:ss")</f>
        <v>28:30</v>
      </c>
      <c r="K55" s="102" t="str">
        <f>TEXT((TIME(0,LEFT('Erwachsene-DOSB 2020'!I12,FIND(":",'Erwachsene-DOSB 2020'!I12)-1),RIGHT('Erwachsene-DOSB 2020'!I12,2)))*$BC$55,"[mm]:ss")</f>
        <v>25:45</v>
      </c>
      <c r="L55" s="103" t="str">
        <f>TEXT((TIME(0,LEFT('Erwachsene-DOSB 2020'!J12,FIND(":",'Erwachsene-DOSB 2020'!J12)-1),RIGHT('Erwachsene-DOSB 2020'!J12,2)))*$BC$55,"[mm]:ss")</f>
        <v>22:45</v>
      </c>
      <c r="M55" s="109" t="str">
        <f>TEXT((TIME(0,LEFT('Erwachsene-DOSB 2020'!K12,FIND(":",'Erwachsene-DOSB 2020'!K12)-1),RIGHT('Erwachsene-DOSB 2020'!K12,2)))*$BC$55,"[mm]:ss")</f>
        <v>28:00</v>
      </c>
      <c r="N55" s="102" t="str">
        <f>TEXT((TIME(0,LEFT('Erwachsene-DOSB 2020'!L12,FIND(":",'Erwachsene-DOSB 2020'!L12)-1),RIGHT('Erwachsene-DOSB 2020'!L12,2)))*$BC$55,"[mm]:ss")</f>
        <v>25:15</v>
      </c>
      <c r="O55" s="103" t="str">
        <f>TEXT((TIME(0,LEFT('Erwachsene-DOSB 2020'!M12,FIND(":",'Erwachsene-DOSB 2020'!M12)-1),RIGHT('Erwachsene-DOSB 2020'!M12,2)))*$BC$55,"[mm]:ss")</f>
        <v>22:30</v>
      </c>
      <c r="P55" s="109" t="str">
        <f>TEXT((TIME(0,LEFT('Erwachsene-DOSB 2020'!N12,FIND(":",'Erwachsene-DOSB 2020'!N12)-1),RIGHT('Erwachsene-DOSB 2020'!N12,2)))*$BC$55,"[mm]:ss")</f>
        <v>28:30</v>
      </c>
      <c r="Q55" s="102" t="str">
        <f>TEXT((TIME(0,LEFT('Erwachsene-DOSB 2020'!O12,FIND(":",'Erwachsene-DOSB 2020'!O12)-1),RIGHT('Erwachsene-DOSB 2020'!O12,2)))*$BC$55,"[mm]:ss")</f>
        <v>25:45</v>
      </c>
      <c r="R55" s="103" t="str">
        <f>TEXT((TIME(0,LEFT('Erwachsene-DOSB 2020'!P12,FIND(":",'Erwachsene-DOSB 2020'!P12)-1),RIGHT('Erwachsene-DOSB 2020'!P12,2)))*$BC$55,"[mm]:ss")</f>
        <v>22:45</v>
      </c>
      <c r="S55" s="109" t="str">
        <f>TEXT((TIME(0,LEFT('Erwachsene-DOSB 2020'!Q12,FIND(":",'Erwachsene-DOSB 2020'!Q12)-1),RIGHT('Erwachsene-DOSB 2020'!Q12,2)))*$BC$55,"[mm]:ss")</f>
        <v>30:00</v>
      </c>
      <c r="T55" s="102" t="str">
        <f>TEXT((TIME(0,LEFT('Erwachsene-DOSB 2020'!R12,FIND(":",'Erwachsene-DOSB 2020'!R12)-1),RIGHT('Erwachsene-DOSB 2020'!R12,2)))*$BC$55,"[mm]:ss")</f>
        <v>26:30</v>
      </c>
      <c r="U55" s="103" t="str">
        <f>TEXT((TIME(0,LEFT('Erwachsene-DOSB 2020'!S12,FIND(":",'Erwachsene-DOSB 2020'!S12)-1),RIGHT('Erwachsene-DOSB 2020'!S12,2)))*$BC$55,"[mm]:ss")</f>
        <v>23:30</v>
      </c>
      <c r="V55" s="109" t="str">
        <f>TEXT((TIME(0,LEFT('Erwachsene-DOSB 2020'!T12,FIND(":",'Erwachsene-DOSB 2020'!T12)-1),RIGHT('Erwachsene-DOSB 2020'!T12,2)))*$BC$55,"[mm]:ss")</f>
        <v>32:00</v>
      </c>
      <c r="W55" s="102" t="str">
        <f>TEXT((TIME(0,LEFT('Erwachsene-DOSB 2020'!U12,FIND(":",'Erwachsene-DOSB 2020'!U12)-1),RIGHT('Erwachsene-DOSB 2020'!U12,2)))*$BC$55,"[mm]:ss")</f>
        <v>27:45</v>
      </c>
      <c r="X55" s="103" t="str">
        <f>TEXT((TIME(0,LEFT('Erwachsene-DOSB 2020'!V12,FIND(":",'Erwachsene-DOSB 2020'!V12)-1),RIGHT('Erwachsene-DOSB 2020'!V12,2)))*$BC$55,"[mm]:ss")</f>
        <v>24:45</v>
      </c>
      <c r="Y55" s="182"/>
      <c r="Z55" s="183"/>
      <c r="AB55" s="902"/>
      <c r="AC55"/>
      <c r="AD55" s="844"/>
      <c r="AE55" s="796"/>
      <c r="AF55" s="106" t="s">
        <v>21</v>
      </c>
      <c r="AG55" s="58" t="s">
        <v>695</v>
      </c>
      <c r="AH55" s="101" t="str">
        <f>TEXT((TIME(0,LEFT('Erwachsene-DOSB 2020'!E45,FIND(":",'Erwachsene-DOSB 2020'!E45)-1),RIGHT('Erwachsene-DOSB 2020'!E45,2)))*$BC$55,"[mm]:ss")</f>
        <v>23:30</v>
      </c>
      <c r="AI55" s="102" t="str">
        <f>TEXT((TIME(0,LEFT('Erwachsene-DOSB 2020'!F45,FIND(":",'Erwachsene-DOSB 2020'!F45)-1),RIGHT('Erwachsene-DOSB 2020'!F45,2)))*$BC$55,"[mm]:ss")</f>
        <v>21:15</v>
      </c>
      <c r="AJ55" s="103" t="str">
        <f>TEXT((TIME(0,LEFT('Erwachsene-DOSB 2020'!G45,FIND(":",'Erwachsene-DOSB 2020'!G45)-1),RIGHT('Erwachsene-DOSB 2020'!G45,2)))*$BC$55,"[mm]:ss")</f>
        <v>19:15</v>
      </c>
      <c r="AK55" s="109" t="str">
        <f>TEXT((TIME(0,LEFT('Erwachsene-DOSB 2020'!H45,FIND(":",'Erwachsene-DOSB 2020'!H45)-1),RIGHT('Erwachsene-DOSB 2020'!H45,2)))*$BC$55,"[mm]:ss")</f>
        <v>23:15</v>
      </c>
      <c r="AL55" s="102" t="str">
        <f>TEXT((TIME(0,LEFT('Erwachsene-DOSB 2020'!I45,FIND(":",'Erwachsene-DOSB 2020'!I45)-1),RIGHT('Erwachsene-DOSB 2020'!I45,2)))*$BC$55,"[mm]:ss")</f>
        <v>21:00</v>
      </c>
      <c r="AM55" s="103" t="str">
        <f>TEXT((TIME(0,LEFT('Erwachsene-DOSB 2020'!J45,FIND(":",'Erwachsene-DOSB 2020'!J45)-1),RIGHT('Erwachsene-DOSB 2020'!J45,2)))*$BC$55,"[mm]:ss")</f>
        <v>18:45</v>
      </c>
      <c r="AN55" s="109" t="str">
        <f>TEXT((TIME(0,LEFT('Erwachsene-DOSB 2020'!K45,FIND(":",'Erwachsene-DOSB 2020'!K45)-1),RIGHT('Erwachsene-DOSB 2020'!K45,2)))*$BC$55,"[mm]:ss")</f>
        <v>25:00</v>
      </c>
      <c r="AO55" s="102" t="str">
        <f>TEXT((TIME(0,LEFT('Erwachsene-DOSB 2020'!L45,FIND(":",'Erwachsene-DOSB 2020'!L45)-1),RIGHT('Erwachsene-DOSB 2020'!L45,2)))*$BC$55,"[mm]:ss")</f>
        <v>22:15</v>
      </c>
      <c r="AP55" s="103" t="str">
        <f>TEXT((TIME(0,LEFT('Erwachsene-DOSB 2020'!M45,FIND(":",'Erwachsene-DOSB 2020'!M45)-1),RIGHT('Erwachsene-DOSB 2020'!M45,2)))*$BC$55,"[mm]:ss")</f>
        <v>19:30</v>
      </c>
      <c r="AQ55" s="109" t="str">
        <f>TEXT((TIME(0,LEFT('Erwachsene-DOSB 2020'!N45,FIND(":",'Erwachsene-DOSB 2020'!N45)-1),RIGHT('Erwachsene-DOSB 2020'!N45,2)))*$BC$55,"[mm]:ss")</f>
        <v>26:45</v>
      </c>
      <c r="AR55" s="102" t="str">
        <f>TEXT((TIME(0,LEFT('Erwachsene-DOSB 2020'!O45,FIND(":",'Erwachsene-DOSB 2020'!O45)-1),RIGHT('Erwachsene-DOSB 2020'!O45,2)))*$BC$55,"[mm]:ss")</f>
        <v>23:30</v>
      </c>
      <c r="AS55" s="103" t="str">
        <f>TEXT((TIME(0,LEFT('Erwachsene-DOSB 2020'!P45,FIND(":",'Erwachsene-DOSB 2020'!P45)-1),RIGHT('Erwachsene-DOSB 2020'!P45,2)))*$BC$55,"[mm]:ss")</f>
        <v>20:15</v>
      </c>
      <c r="AT55" s="109" t="str">
        <f>TEXT((TIME(0,LEFT('Erwachsene-DOSB 2020'!Q45,FIND(":",'Erwachsene-DOSB 2020'!Q45)-1),RIGHT('Erwachsene-DOSB 2020'!Q45,2)))*$BC$55,"[mm]:ss")</f>
        <v>29:00</v>
      </c>
      <c r="AU55" s="102" t="str">
        <f>TEXT((TIME(0,LEFT('Erwachsene-DOSB 2020'!R45,FIND(":",'Erwachsene-DOSB 2020'!R45)-1),RIGHT('Erwachsene-DOSB 2020'!R45,2)))*$BC$55,"[mm]:ss")</f>
        <v>25:00</v>
      </c>
      <c r="AV55" s="103" t="str">
        <f>TEXT((TIME(0,LEFT('Erwachsene-DOSB 2020'!S45,FIND(":",'Erwachsene-DOSB 2020'!S45)-1),RIGHT('Erwachsene-DOSB 2020'!S45,2)))*$BC$55,"[mm]:ss")</f>
        <v>20:45</v>
      </c>
      <c r="AW55" s="109" t="str">
        <f>TEXT((TIME(0,LEFT('Erwachsene-DOSB 2020'!T45,FIND(":",'Erwachsene-DOSB 2020'!T45)-1),RIGHT('Erwachsene-DOSB 2020'!T45,2)))*$BC$55,"[mm]:ss")</f>
        <v>31:30</v>
      </c>
      <c r="AX55" s="102" t="str">
        <f>TEXT((TIME(0,LEFT('Erwachsene-DOSB 2020'!U45,FIND(":",'Erwachsene-DOSB 2020'!U45)-1),RIGHT('Erwachsene-DOSB 2020'!U45,2)))*$BC$55,"[mm]:ss")</f>
        <v>26:00</v>
      </c>
      <c r="AY55" s="103" t="str">
        <f>TEXT((TIME(0,LEFT('Erwachsene-DOSB 2020'!V45,FIND(":",'Erwachsene-DOSB 2020'!V45)-1),RIGHT('Erwachsene-DOSB 2020'!V45,2)))*$BC$55,"[mm]:ss")</f>
        <v>21:45</v>
      </c>
      <c r="AZ55" s="182"/>
      <c r="BA55" s="183"/>
      <c r="BC55" s="145">
        <v>0.5</v>
      </c>
      <c r="BD55" s="5" t="s">
        <v>161</v>
      </c>
    </row>
    <row r="56" spans="1:57" ht="24" customHeight="1" x14ac:dyDescent="0.2">
      <c r="A56" s="902"/>
      <c r="B56"/>
      <c r="C56" s="844"/>
      <c r="D56" s="796"/>
      <c r="E56" s="106" t="s">
        <v>22</v>
      </c>
      <c r="F56" s="58" t="s">
        <v>427</v>
      </c>
      <c r="G56" s="160">
        <f>H56*(1-$BE$56)</f>
        <v>220.5</v>
      </c>
      <c r="H56" s="149">
        <v>245</v>
      </c>
      <c r="I56" s="150">
        <f>H56*(1+$BE$56)</f>
        <v>269.5</v>
      </c>
      <c r="J56" s="160">
        <f>K56*(1-$BE$56)</f>
        <v>220.5</v>
      </c>
      <c r="K56" s="149">
        <f>H56</f>
        <v>245</v>
      </c>
      <c r="L56" s="150">
        <f>K56*(1+$BE$56)</f>
        <v>269.5</v>
      </c>
      <c r="M56" s="160">
        <f>N56*(1-$BE$56)</f>
        <v>220.5</v>
      </c>
      <c r="N56" s="149">
        <f>H56</f>
        <v>245</v>
      </c>
      <c r="O56" s="150">
        <f>N56*(1+$BE$56)</f>
        <v>269.5</v>
      </c>
      <c r="P56" s="160">
        <f>Q56*(1-$BE$56)</f>
        <v>209.25</v>
      </c>
      <c r="Q56" s="149">
        <f>H56-12.5</f>
        <v>232.5</v>
      </c>
      <c r="R56" s="150">
        <f>Q56*(1+$BE$56)</f>
        <v>255.75000000000003</v>
      </c>
      <c r="S56" s="160">
        <f>T56*(1-$BE$56)</f>
        <v>209.25</v>
      </c>
      <c r="T56" s="149">
        <f>Q56</f>
        <v>232.5</v>
      </c>
      <c r="U56" s="150">
        <f>T56*(1+$BE$56)</f>
        <v>255.75000000000003</v>
      </c>
      <c r="V56" s="160">
        <f>W56*(1-$BE$56)</f>
        <v>198</v>
      </c>
      <c r="W56" s="149">
        <f>T56-12.5</f>
        <v>220</v>
      </c>
      <c r="X56" s="150">
        <f>W56*(1+$BE$56)</f>
        <v>242.00000000000003</v>
      </c>
      <c r="Y56" s="182"/>
      <c r="Z56" s="183"/>
      <c r="AB56" s="902"/>
      <c r="AC56"/>
      <c r="AD56" s="844"/>
      <c r="AE56" s="796"/>
      <c r="AF56" s="106" t="s">
        <v>22</v>
      </c>
      <c r="AG56" s="58" t="s">
        <v>427</v>
      </c>
      <c r="AH56" s="160">
        <f>AI56*(1-$BE$56)</f>
        <v>292.5</v>
      </c>
      <c r="AI56" s="149">
        <v>325</v>
      </c>
      <c r="AJ56" s="150">
        <f>AI56*(1+$BE$56)</f>
        <v>357.50000000000006</v>
      </c>
      <c r="AK56" s="160">
        <f>AL56*(1-$BE$56)</f>
        <v>292.5</v>
      </c>
      <c r="AL56" s="149">
        <f>AI56</f>
        <v>325</v>
      </c>
      <c r="AM56" s="150">
        <f>AL56*(1+$BE$56)</f>
        <v>357.50000000000006</v>
      </c>
      <c r="AN56" s="160">
        <f>AO56*(1-$BE$56)</f>
        <v>292.5</v>
      </c>
      <c r="AO56" s="149">
        <f>AI56</f>
        <v>325</v>
      </c>
      <c r="AP56" s="150">
        <f>AO56*(1+$BE$56)</f>
        <v>357.50000000000006</v>
      </c>
      <c r="AQ56" s="160">
        <f>AR56*(1-$BE$56)</f>
        <v>281.25</v>
      </c>
      <c r="AR56" s="149">
        <f>AI56-12.5</f>
        <v>312.5</v>
      </c>
      <c r="AS56" s="150">
        <f>AR56*(1+$BE$56)</f>
        <v>343.75</v>
      </c>
      <c r="AT56" s="160">
        <f>AU56*(1-$BE$56)</f>
        <v>281.25</v>
      </c>
      <c r="AU56" s="149">
        <f>AR56</f>
        <v>312.5</v>
      </c>
      <c r="AV56" s="150">
        <f>AU56*(1+$BE$56)</f>
        <v>343.75</v>
      </c>
      <c r="AW56" s="160">
        <f>AX56*(1-$BE$56)</f>
        <v>270</v>
      </c>
      <c r="AX56" s="149">
        <f>AU56-12.5</f>
        <v>300</v>
      </c>
      <c r="AY56" s="150">
        <f>AX56*(1+$BE$56)</f>
        <v>330</v>
      </c>
      <c r="AZ56" s="182"/>
      <c r="BA56" s="183"/>
      <c r="BD56" s="5" t="s">
        <v>431</v>
      </c>
      <c r="BE56" s="152">
        <v>0.1</v>
      </c>
    </row>
    <row r="57" spans="1:57" ht="24" customHeight="1" x14ac:dyDescent="0.2">
      <c r="A57" s="902"/>
      <c r="B57"/>
      <c r="C57" s="844"/>
      <c r="D57" s="796"/>
      <c r="E57" s="106" t="s">
        <v>23</v>
      </c>
      <c r="F57" s="58" t="s">
        <v>428</v>
      </c>
      <c r="G57" s="160">
        <f>H57*(1-$BE$56)</f>
        <v>391.5</v>
      </c>
      <c r="H57" s="149">
        <v>435</v>
      </c>
      <c r="I57" s="150">
        <f>H57*(1+$BE$56)</f>
        <v>478.50000000000006</v>
      </c>
      <c r="J57" s="160">
        <f>K57*(1-$BE$56)</f>
        <v>391.5</v>
      </c>
      <c r="K57" s="149">
        <f>H57</f>
        <v>435</v>
      </c>
      <c r="L57" s="150">
        <f>K57*(1+$BE$56)</f>
        <v>478.50000000000006</v>
      </c>
      <c r="M57" s="160">
        <f>N57*(1-$BE$56)</f>
        <v>391.5</v>
      </c>
      <c r="N57" s="149">
        <f>H57</f>
        <v>435</v>
      </c>
      <c r="O57" s="150">
        <f>N57*(1+$BE$56)</f>
        <v>478.50000000000006</v>
      </c>
      <c r="P57" s="160">
        <f>Q57*(1-$BE$56)</f>
        <v>378</v>
      </c>
      <c r="Q57" s="149">
        <f>H57-15</f>
        <v>420</v>
      </c>
      <c r="R57" s="150">
        <f>Q57*(1+$BE$56)</f>
        <v>462.00000000000006</v>
      </c>
      <c r="S57" s="160">
        <f>T57*(1-$BE$56)</f>
        <v>378</v>
      </c>
      <c r="T57" s="149">
        <f>Q57</f>
        <v>420</v>
      </c>
      <c r="U57" s="150">
        <f>T57*(1+$BE$56)</f>
        <v>462.00000000000006</v>
      </c>
      <c r="V57" s="160">
        <f>W57*(1-$BE$56)</f>
        <v>364.5</v>
      </c>
      <c r="W57" s="149">
        <f>T57-15</f>
        <v>405</v>
      </c>
      <c r="X57" s="150">
        <f>W57*(1+$BE$56)</f>
        <v>445.50000000000006</v>
      </c>
      <c r="Y57" s="182"/>
      <c r="Z57" s="183"/>
      <c r="AB57" s="902"/>
      <c r="AC57"/>
      <c r="AD57" s="844"/>
      <c r="AE57" s="796"/>
      <c r="AF57" s="106" t="s">
        <v>23</v>
      </c>
      <c r="AG57" s="58" t="s">
        <v>428</v>
      </c>
      <c r="AH57" s="160">
        <f>AI57*(1-$BE$56)</f>
        <v>472.5</v>
      </c>
      <c r="AI57" s="149">
        <v>525</v>
      </c>
      <c r="AJ57" s="150">
        <f>AI57*(1+$BE$56)</f>
        <v>577.5</v>
      </c>
      <c r="AK57" s="160">
        <f>AL57*(1-$BE$56)</f>
        <v>472.5</v>
      </c>
      <c r="AL57" s="149">
        <f>AI57</f>
        <v>525</v>
      </c>
      <c r="AM57" s="150">
        <f>AL57*(1+$BE$56)</f>
        <v>577.5</v>
      </c>
      <c r="AN57" s="160">
        <f>AO57*(1-$BE$56)</f>
        <v>580.5</v>
      </c>
      <c r="AO57" s="149">
        <v>645</v>
      </c>
      <c r="AP57" s="150">
        <f>AO57*(1+$BE$56)</f>
        <v>709.50000000000011</v>
      </c>
      <c r="AQ57" s="160">
        <f>AR57*(1-$BE$56)</f>
        <v>459</v>
      </c>
      <c r="AR57" s="149">
        <f>AI57-15</f>
        <v>510</v>
      </c>
      <c r="AS57" s="150">
        <f>AR57*(1+$BE$56)</f>
        <v>561</v>
      </c>
      <c r="AT57" s="160">
        <f>AU57*(1-$BE$56)</f>
        <v>459</v>
      </c>
      <c r="AU57" s="149">
        <f>AR57</f>
        <v>510</v>
      </c>
      <c r="AV57" s="150">
        <f>AU57*(1+$BE$56)</f>
        <v>561</v>
      </c>
      <c r="AW57" s="160">
        <f>AX57*(1-$BE$56)</f>
        <v>445.5</v>
      </c>
      <c r="AX57" s="149">
        <f>AU57-15</f>
        <v>495</v>
      </c>
      <c r="AY57" s="150">
        <f>AX57*(1+$BE$56)</f>
        <v>544.5</v>
      </c>
      <c r="AZ57" s="182"/>
      <c r="BA57" s="183"/>
      <c r="BD57" s="5"/>
    </row>
    <row r="58" spans="1:57" ht="24" customHeight="1" x14ac:dyDescent="0.2">
      <c r="A58" s="902"/>
      <c r="B58"/>
      <c r="C58" s="844"/>
      <c r="D58" s="796"/>
      <c r="E58" s="106" t="s">
        <v>24</v>
      </c>
      <c r="F58" s="58" t="s">
        <v>429</v>
      </c>
      <c r="G58" s="160">
        <f>H58*(1-$BE$56)</f>
        <v>324</v>
      </c>
      <c r="H58" s="149">
        <v>360</v>
      </c>
      <c r="I58" s="150">
        <f>H58*(1+$BE$56)</f>
        <v>396.00000000000006</v>
      </c>
      <c r="J58" s="160">
        <f>K58*(1-$BE$56)</f>
        <v>324</v>
      </c>
      <c r="K58" s="149">
        <f>H58</f>
        <v>360</v>
      </c>
      <c r="L58" s="150">
        <f>K58*(1+$BE$56)</f>
        <v>396.00000000000006</v>
      </c>
      <c r="M58" s="160">
        <f>N58*(1-$BE$56)</f>
        <v>324</v>
      </c>
      <c r="N58" s="149">
        <f>H58</f>
        <v>360</v>
      </c>
      <c r="O58" s="150">
        <f>N58*(1+$BE$56)</f>
        <v>396.00000000000006</v>
      </c>
      <c r="P58" s="160">
        <f>Q58*(1-$BE$56)</f>
        <v>310.5</v>
      </c>
      <c r="Q58" s="149">
        <f>H58-15</f>
        <v>345</v>
      </c>
      <c r="R58" s="150">
        <f>Q58*(1+$BE$56)</f>
        <v>379.50000000000006</v>
      </c>
      <c r="S58" s="160">
        <f>T58*(1-$BE$56)</f>
        <v>310.5</v>
      </c>
      <c r="T58" s="149">
        <f>Q58</f>
        <v>345</v>
      </c>
      <c r="U58" s="150">
        <f>T58*(1+$BE$56)</f>
        <v>379.50000000000006</v>
      </c>
      <c r="V58" s="160">
        <f>W58*(1-$BE$56)</f>
        <v>297</v>
      </c>
      <c r="W58" s="149">
        <f>T58-15</f>
        <v>330</v>
      </c>
      <c r="X58" s="150">
        <f>W58*(1+$BE$56)</f>
        <v>363.00000000000006</v>
      </c>
      <c r="Y58" s="182"/>
      <c r="Z58" s="183"/>
      <c r="AB58" s="902"/>
      <c r="AC58"/>
      <c r="AD58" s="844"/>
      <c r="AE58" s="796"/>
      <c r="AF58" s="106" t="s">
        <v>24</v>
      </c>
      <c r="AG58" s="58" t="s">
        <v>429</v>
      </c>
      <c r="AH58" s="160">
        <f>AI58*(1-$BE$56)</f>
        <v>400.5</v>
      </c>
      <c r="AI58" s="149">
        <v>445</v>
      </c>
      <c r="AJ58" s="150">
        <f>AI58*(1+$BE$56)</f>
        <v>489.50000000000006</v>
      </c>
      <c r="AK58" s="160">
        <f>AL58*(1-$BE$56)</f>
        <v>400.5</v>
      </c>
      <c r="AL58" s="149">
        <f>AI58</f>
        <v>445</v>
      </c>
      <c r="AM58" s="150">
        <f>AL58*(1+$BE$56)</f>
        <v>489.50000000000006</v>
      </c>
      <c r="AN58" s="160">
        <f>AO58*(1-$BE$56)</f>
        <v>508.5</v>
      </c>
      <c r="AO58" s="149">
        <v>565</v>
      </c>
      <c r="AP58" s="150">
        <f>AO58*(1+$BE$56)</f>
        <v>621.5</v>
      </c>
      <c r="AQ58" s="160">
        <f>AR58*(1-$BE$56)</f>
        <v>387</v>
      </c>
      <c r="AR58" s="149">
        <f>AI58-15</f>
        <v>430</v>
      </c>
      <c r="AS58" s="150">
        <f>AR58*(1+$BE$56)</f>
        <v>473.00000000000006</v>
      </c>
      <c r="AT58" s="160">
        <f>AU58*(1-$BE$56)</f>
        <v>387</v>
      </c>
      <c r="AU58" s="149">
        <f>AR58</f>
        <v>430</v>
      </c>
      <c r="AV58" s="150">
        <f>AU58*(1+$BE$56)</f>
        <v>473.00000000000006</v>
      </c>
      <c r="AW58" s="160">
        <f>AX58*(1-$BE$56)</f>
        <v>373.5</v>
      </c>
      <c r="AX58" s="149">
        <f>AU58-15</f>
        <v>415</v>
      </c>
      <c r="AY58" s="150">
        <f>AX58*(1+$BE$56)</f>
        <v>456.50000000000006</v>
      </c>
      <c r="AZ58" s="182"/>
      <c r="BA58" s="183"/>
      <c r="BD58" s="5"/>
    </row>
    <row r="59" spans="1:57" ht="24" customHeight="1" x14ac:dyDescent="0.2">
      <c r="A59" s="902"/>
      <c r="B59"/>
      <c r="C59" s="1050"/>
      <c r="D59" s="796"/>
      <c r="E59" s="106" t="s">
        <v>25</v>
      </c>
      <c r="F59" s="58" t="s">
        <v>430</v>
      </c>
      <c r="G59" s="160">
        <f>H59*(1-$BE$56)</f>
        <v>328.5</v>
      </c>
      <c r="H59" s="149">
        <v>365</v>
      </c>
      <c r="I59" s="150">
        <f>H59*(1+$BE$56)</f>
        <v>401.50000000000006</v>
      </c>
      <c r="J59" s="160">
        <f>K59*(1-$BE$56)</f>
        <v>328.5</v>
      </c>
      <c r="K59" s="149">
        <f>H59</f>
        <v>365</v>
      </c>
      <c r="L59" s="150">
        <f>K59*(1+$BE$56)</f>
        <v>401.50000000000006</v>
      </c>
      <c r="M59" s="160">
        <f>N59*(1-$BE$56)</f>
        <v>328.5</v>
      </c>
      <c r="N59" s="149">
        <f>H59</f>
        <v>365</v>
      </c>
      <c r="O59" s="150">
        <f>N59*(1+$BE$56)</f>
        <v>401.50000000000006</v>
      </c>
      <c r="P59" s="160">
        <f>Q59*(1-$BE$56)</f>
        <v>315</v>
      </c>
      <c r="Q59" s="149">
        <f>H59-15</f>
        <v>350</v>
      </c>
      <c r="R59" s="150">
        <f>Q59*(1+$BE$56)</f>
        <v>385.00000000000006</v>
      </c>
      <c r="S59" s="160">
        <f>T59*(1-$BE$56)</f>
        <v>315</v>
      </c>
      <c r="T59" s="149">
        <f>Q59</f>
        <v>350</v>
      </c>
      <c r="U59" s="150">
        <f>T59*(1+$BE$56)</f>
        <v>385.00000000000006</v>
      </c>
      <c r="V59" s="160">
        <f>W59*(1-$BE$56)</f>
        <v>301.5</v>
      </c>
      <c r="W59" s="149">
        <f>T59-15</f>
        <v>335</v>
      </c>
      <c r="X59" s="150">
        <f>W59*(1+$BE$56)</f>
        <v>368.50000000000006</v>
      </c>
      <c r="Y59" s="182"/>
      <c r="Z59" s="183"/>
      <c r="AB59" s="902"/>
      <c r="AC59"/>
      <c r="AD59" s="1050"/>
      <c r="AE59" s="796"/>
      <c r="AF59" s="106" t="s">
        <v>25</v>
      </c>
      <c r="AG59" s="58" t="s">
        <v>430</v>
      </c>
      <c r="AH59" s="160">
        <f>AI59*(1-$BE$56)</f>
        <v>405</v>
      </c>
      <c r="AI59" s="149">
        <v>450</v>
      </c>
      <c r="AJ59" s="150">
        <f>AI59*(1+$BE$56)</f>
        <v>495.00000000000006</v>
      </c>
      <c r="AK59" s="160">
        <f>AL59*(1-$BE$56)</f>
        <v>405</v>
      </c>
      <c r="AL59" s="149">
        <f>AI59</f>
        <v>450</v>
      </c>
      <c r="AM59" s="150">
        <f>AL59*(1+$BE$56)</f>
        <v>495.00000000000006</v>
      </c>
      <c r="AN59" s="160">
        <f>AO59*(1-$BE$56)</f>
        <v>513</v>
      </c>
      <c r="AO59" s="149">
        <v>570</v>
      </c>
      <c r="AP59" s="150">
        <f>AO59*(1+$BE$56)</f>
        <v>627</v>
      </c>
      <c r="AQ59" s="160">
        <f>AR59*(1-$BE$56)</f>
        <v>391.5</v>
      </c>
      <c r="AR59" s="149">
        <f>AI59-15</f>
        <v>435</v>
      </c>
      <c r="AS59" s="150">
        <f>AR59*(1+$BE$56)</f>
        <v>478.50000000000006</v>
      </c>
      <c r="AT59" s="160">
        <f>AU59*(1-$BE$56)</f>
        <v>391.5</v>
      </c>
      <c r="AU59" s="149">
        <f>AR59</f>
        <v>435</v>
      </c>
      <c r="AV59" s="150">
        <f>AU59*(1+$BE$56)</f>
        <v>478.50000000000006</v>
      </c>
      <c r="AW59" s="160">
        <f>AX59*(1-$BE$56)</f>
        <v>378</v>
      </c>
      <c r="AX59" s="149">
        <f>AU59-15</f>
        <v>420</v>
      </c>
      <c r="AY59" s="150">
        <f>AX59*(1+$BE$56)</f>
        <v>462.00000000000006</v>
      </c>
      <c r="AZ59" s="182"/>
      <c r="BA59" s="183"/>
      <c r="BD59" s="5"/>
    </row>
    <row r="60" spans="1:57" s="158" customFormat="1" ht="22.5" customHeight="1" thickBot="1" x14ac:dyDescent="0.25">
      <c r="A60" s="902"/>
      <c r="C60" s="950"/>
      <c r="D60" s="997"/>
      <c r="E60" s="107" t="s">
        <v>44</v>
      </c>
      <c r="F60" s="16" t="s">
        <v>497</v>
      </c>
      <c r="G60" s="216">
        <v>0.96875</v>
      </c>
      <c r="H60" s="217">
        <v>0.97048611111111105</v>
      </c>
      <c r="I60" s="218">
        <v>1.3888888888888888E-2</v>
      </c>
      <c r="J60" s="216">
        <v>0.96875</v>
      </c>
      <c r="K60" s="217">
        <v>0.97048611111111105</v>
      </c>
      <c r="L60" s="218">
        <v>1.3888888888888888E-2</v>
      </c>
      <c r="M60" s="216">
        <v>0.96875</v>
      </c>
      <c r="N60" s="217">
        <v>0.97048611111111105</v>
      </c>
      <c r="O60" s="218">
        <v>1.3888888888888888E-2</v>
      </c>
      <c r="P60" s="216">
        <v>0.96875</v>
      </c>
      <c r="Q60" s="217">
        <v>0.97048611111111105</v>
      </c>
      <c r="R60" s="218">
        <v>1.3888888888888888E-2</v>
      </c>
      <c r="S60" s="216">
        <v>0.96875</v>
      </c>
      <c r="T60" s="217">
        <v>0.97048611111111105</v>
      </c>
      <c r="U60" s="218">
        <v>1.3888888888888888E-2</v>
      </c>
      <c r="V60" s="216">
        <v>0.96875</v>
      </c>
      <c r="W60" s="217">
        <v>0.97048611111111105</v>
      </c>
      <c r="X60" s="218">
        <v>1.3888888888888888E-2</v>
      </c>
      <c r="Y60" s="186"/>
      <c r="Z60" s="187"/>
      <c r="AB60" s="902"/>
      <c r="AD60" s="950"/>
      <c r="AE60" s="997"/>
      <c r="AF60" s="594" t="s">
        <v>44</v>
      </c>
      <c r="AG60" s="559" t="s">
        <v>497</v>
      </c>
      <c r="AH60" s="560">
        <v>0.96875</v>
      </c>
      <c r="AI60" s="561">
        <v>0.97048611111111105</v>
      </c>
      <c r="AJ60" s="562">
        <v>1.3888888888888888E-2</v>
      </c>
      <c r="AK60" s="560">
        <v>0.96875</v>
      </c>
      <c r="AL60" s="561">
        <v>0.97048611111111105</v>
      </c>
      <c r="AM60" s="562">
        <v>1.3888888888888888E-2</v>
      </c>
      <c r="AN60" s="560">
        <v>0.96875</v>
      </c>
      <c r="AO60" s="561">
        <v>0.97048611111111105</v>
      </c>
      <c r="AP60" s="562">
        <v>1.3888888888888888E-2</v>
      </c>
      <c r="AQ60" s="560">
        <v>0.96875</v>
      </c>
      <c r="AR60" s="561">
        <v>0.97048611111111105</v>
      </c>
      <c r="AS60" s="562">
        <v>1.3888888888888888E-2</v>
      </c>
      <c r="AT60" s="560">
        <v>0.96875</v>
      </c>
      <c r="AU60" s="561">
        <v>0.97048611111111105</v>
      </c>
      <c r="AV60" s="562">
        <v>1.3888888888888888E-2</v>
      </c>
      <c r="AW60" s="560">
        <v>0.96875</v>
      </c>
      <c r="AX60" s="561">
        <v>0.97048611111111105</v>
      </c>
      <c r="AY60" s="562">
        <v>1.3888888888888888E-2</v>
      </c>
      <c r="AZ60" s="186"/>
      <c r="BA60" s="187"/>
      <c r="BC60" s="153"/>
      <c r="BD60" s="146"/>
    </row>
    <row r="61" spans="1:57" ht="24" customHeight="1" x14ac:dyDescent="0.2">
      <c r="A61" s="902"/>
      <c r="B61"/>
      <c r="C61" s="844">
        <v>2</v>
      </c>
      <c r="D61" s="796" t="s">
        <v>65</v>
      </c>
      <c r="E61" s="943" t="s">
        <v>16</v>
      </c>
      <c r="F61" s="800" t="s">
        <v>26</v>
      </c>
      <c r="G61" s="826" t="s">
        <v>340</v>
      </c>
      <c r="H61" s="827"/>
      <c r="I61" s="827"/>
      <c r="J61" s="827"/>
      <c r="K61" s="827"/>
      <c r="L61" s="827"/>
      <c r="M61" s="827"/>
      <c r="N61" s="827"/>
      <c r="O61" s="827"/>
      <c r="P61" s="827"/>
      <c r="Q61" s="827"/>
      <c r="R61" s="827"/>
      <c r="S61" s="827"/>
      <c r="T61" s="827"/>
      <c r="U61" s="827"/>
      <c r="V61" s="827"/>
      <c r="W61" s="827"/>
      <c r="X61" s="828"/>
      <c r="Y61" s="180"/>
      <c r="Z61" s="181"/>
      <c r="AB61" s="902"/>
      <c r="AC61"/>
      <c r="AD61" s="844">
        <v>2</v>
      </c>
      <c r="AE61" s="796" t="s">
        <v>65</v>
      </c>
      <c r="AF61" s="943" t="s">
        <v>16</v>
      </c>
      <c r="AG61" s="800" t="s">
        <v>26</v>
      </c>
      <c r="AH61" s="826" t="s">
        <v>340</v>
      </c>
      <c r="AI61" s="827"/>
      <c r="AJ61" s="827"/>
      <c r="AK61" s="827"/>
      <c r="AL61" s="827"/>
      <c r="AM61" s="827"/>
      <c r="AN61" s="827"/>
      <c r="AO61" s="827"/>
      <c r="AP61" s="827"/>
      <c r="AQ61" s="827"/>
      <c r="AR61" s="827"/>
      <c r="AS61" s="827"/>
      <c r="AT61" s="827"/>
      <c r="AU61" s="827"/>
      <c r="AV61" s="827"/>
      <c r="AW61" s="827"/>
      <c r="AX61" s="827"/>
      <c r="AY61" s="828"/>
      <c r="AZ61" s="180"/>
      <c r="BA61" s="181"/>
      <c r="BD61" s="146"/>
    </row>
    <row r="62" spans="1:57" ht="24" customHeight="1" x14ac:dyDescent="0.2">
      <c r="A62" s="902"/>
      <c r="B62"/>
      <c r="C62" s="845"/>
      <c r="D62" s="796"/>
      <c r="E62" s="792"/>
      <c r="F62" s="794"/>
      <c r="G62" s="13">
        <f>'Erwachsene-DOSB 2020'!E15*$BC$62</f>
        <v>1.625</v>
      </c>
      <c r="H62" s="12">
        <f>'Erwachsene-DOSB 2020'!F15*$BC$62</f>
        <v>1.75</v>
      </c>
      <c r="I62" s="15">
        <f>'Erwachsene-DOSB 2020'!G15*$BC$62</f>
        <v>1.875</v>
      </c>
      <c r="J62" s="59">
        <f>'Erwachsene-DOSB 2020'!H15*$BC$62</f>
        <v>1.625</v>
      </c>
      <c r="K62" s="12">
        <f>'Erwachsene-DOSB 2020'!I15*$BC$62</f>
        <v>1.75</v>
      </c>
      <c r="L62" s="15">
        <f>'Erwachsene-DOSB 2020'!J15*$BC$62</f>
        <v>1.875</v>
      </c>
      <c r="M62" s="59">
        <f>'Erwachsene-DOSB 2020'!K15*$BC$62</f>
        <v>1.625</v>
      </c>
      <c r="N62" s="12">
        <f>'Erwachsene-DOSB 2020'!L15*$BC$62</f>
        <v>1.75</v>
      </c>
      <c r="O62" s="15">
        <f>'Erwachsene-DOSB 2020'!M15*$BC$62</f>
        <v>1.875</v>
      </c>
      <c r="P62" s="59">
        <f>'Erwachsene-DOSB 2020'!N15*$BC$62</f>
        <v>1.5625</v>
      </c>
      <c r="Q62" s="12">
        <f>'Erwachsene-DOSB 2020'!O15*$BC$62</f>
        <v>1.6875</v>
      </c>
      <c r="R62" s="15">
        <f>'Erwachsene-DOSB 2020'!P15*$BC$62</f>
        <v>1.8125</v>
      </c>
      <c r="S62" s="59">
        <f>'Erwachsene-DOSB 2020'!Q15*$BC$62</f>
        <v>1.5</v>
      </c>
      <c r="T62" s="12">
        <f>'Erwachsene-DOSB 2020'!R15*$BC$62</f>
        <v>1.625</v>
      </c>
      <c r="U62" s="15">
        <f>'Erwachsene-DOSB 2020'!S15*$BC$62</f>
        <v>1.75</v>
      </c>
      <c r="V62" s="59">
        <f>'Erwachsene-DOSB 2020'!T15*$BC$62</f>
        <v>1.375</v>
      </c>
      <c r="W62" s="12">
        <f>'Erwachsene-DOSB 2020'!U15*$BC$62</f>
        <v>1.5</v>
      </c>
      <c r="X62" s="15">
        <f>'Erwachsene-DOSB 2020'!V15*$BC$62</f>
        <v>1.625</v>
      </c>
      <c r="Y62" s="182"/>
      <c r="Z62" s="188"/>
      <c r="AB62" s="902"/>
      <c r="AC62"/>
      <c r="AD62" s="845"/>
      <c r="AE62" s="796"/>
      <c r="AF62" s="792"/>
      <c r="AG62" s="794"/>
      <c r="AH62" s="13">
        <f>'Erwachsene-DOSB 2020'!E48*$BC$62</f>
        <v>1.9375</v>
      </c>
      <c r="AI62" s="12">
        <f>'Erwachsene-DOSB 2020'!F48*$BC$62</f>
        <v>2.0625</v>
      </c>
      <c r="AJ62" s="15">
        <f>'Erwachsene-DOSB 2020'!G48*$BC$62</f>
        <v>2.1875</v>
      </c>
      <c r="AK62" s="59">
        <f>'Erwachsene-DOSB 2020'!H48*$BC$62</f>
        <v>1.9375</v>
      </c>
      <c r="AL62" s="12">
        <f>'Erwachsene-DOSB 2020'!I48*$BC$62</f>
        <v>2.125</v>
      </c>
      <c r="AM62" s="15">
        <f>'Erwachsene-DOSB 2020'!J48*$BC$62</f>
        <v>2.25</v>
      </c>
      <c r="AN62" s="59">
        <f>'Erwachsene-DOSB 2020'!K48*$BC$62</f>
        <v>1.875</v>
      </c>
      <c r="AO62" s="12">
        <f>'Erwachsene-DOSB 2020'!L48*$BC$62</f>
        <v>2.0625</v>
      </c>
      <c r="AP62" s="15">
        <f>'Erwachsene-DOSB 2020'!M48*$BC$62</f>
        <v>2.1875</v>
      </c>
      <c r="AQ62" s="59">
        <f>'Erwachsene-DOSB 2020'!N48*$BC$62</f>
        <v>1.75</v>
      </c>
      <c r="AR62" s="12">
        <f>'Erwachsene-DOSB 2020'!O48*$BC$62</f>
        <v>1.9375</v>
      </c>
      <c r="AS62" s="15">
        <f>'Erwachsene-DOSB 2020'!P48*$BC$62</f>
        <v>2.0625</v>
      </c>
      <c r="AT62" s="59">
        <f>'Erwachsene-DOSB 2020'!Q48*$BC$62</f>
        <v>1.6875</v>
      </c>
      <c r="AU62" s="12">
        <f>'Erwachsene-DOSB 2020'!R48*$BC$62</f>
        <v>1.8125</v>
      </c>
      <c r="AV62" s="15">
        <f>'Erwachsene-DOSB 2020'!S48*$BC$62</f>
        <v>2</v>
      </c>
      <c r="AW62" s="59">
        <f>'Erwachsene-DOSB 2020'!T48*$BC$62</f>
        <v>1.5625</v>
      </c>
      <c r="AX62" s="12">
        <f>'Erwachsene-DOSB 2020'!U48*$BC$62</f>
        <v>1.75</v>
      </c>
      <c r="AY62" s="15">
        <f>'Erwachsene-DOSB 2020'!V48*$BC$62</f>
        <v>1.9375</v>
      </c>
      <c r="AZ62" s="182"/>
      <c r="BA62" s="188"/>
      <c r="BC62" s="143">
        <v>0.25</v>
      </c>
      <c r="BD62" s="146" t="s">
        <v>26</v>
      </c>
    </row>
    <row r="63" spans="1:57" s="158" customFormat="1" ht="24" customHeight="1" x14ac:dyDescent="0.2">
      <c r="A63" s="902"/>
      <c r="C63" s="845"/>
      <c r="D63" s="796"/>
      <c r="E63" s="106" t="s">
        <v>17</v>
      </c>
      <c r="F63" s="27" t="s">
        <v>422</v>
      </c>
      <c r="G63" s="28">
        <f>V22+1.5</f>
        <v>7.5</v>
      </c>
      <c r="H63" s="29">
        <f>W22+1.5</f>
        <v>8.25</v>
      </c>
      <c r="I63" s="38">
        <f>X22+1.5</f>
        <v>9.25</v>
      </c>
      <c r="J63" s="28">
        <f t="shared" ref="J63:O63" si="4">G63</f>
        <v>7.5</v>
      </c>
      <c r="K63" s="29">
        <f t="shared" si="4"/>
        <v>8.25</v>
      </c>
      <c r="L63" s="38">
        <f t="shared" si="4"/>
        <v>9.25</v>
      </c>
      <c r="M63" s="28">
        <f t="shared" si="4"/>
        <v>7.5</v>
      </c>
      <c r="N63" s="29">
        <f t="shared" si="4"/>
        <v>8.25</v>
      </c>
      <c r="O63" s="38">
        <f t="shared" si="4"/>
        <v>9.25</v>
      </c>
      <c r="P63" s="28">
        <f t="shared" ref="P63:X63" si="5">M63-0.5</f>
        <v>7</v>
      </c>
      <c r="Q63" s="29">
        <f t="shared" si="5"/>
        <v>7.75</v>
      </c>
      <c r="R63" s="38">
        <f t="shared" si="5"/>
        <v>8.75</v>
      </c>
      <c r="S63" s="28">
        <f t="shared" si="5"/>
        <v>6.5</v>
      </c>
      <c r="T63" s="29">
        <f t="shared" si="5"/>
        <v>7.25</v>
      </c>
      <c r="U63" s="38">
        <f t="shared" si="5"/>
        <v>8.25</v>
      </c>
      <c r="V63" s="28">
        <f t="shared" si="5"/>
        <v>6</v>
      </c>
      <c r="W63" s="29">
        <f t="shared" si="5"/>
        <v>6.75</v>
      </c>
      <c r="X63" s="38">
        <f t="shared" si="5"/>
        <v>7.75</v>
      </c>
      <c r="Y63" s="182"/>
      <c r="Z63" s="188"/>
      <c r="AB63" s="902"/>
      <c r="AD63" s="845"/>
      <c r="AE63" s="796"/>
      <c r="AF63" s="106" t="s">
        <v>17</v>
      </c>
      <c r="AG63" s="27" t="s">
        <v>422</v>
      </c>
      <c r="AH63" s="28">
        <f>AW22+1.5</f>
        <v>10</v>
      </c>
      <c r="AI63" s="29">
        <f>AX22+1.5</f>
        <v>11</v>
      </c>
      <c r="AJ63" s="38">
        <f>AY22+1.5</f>
        <v>12</v>
      </c>
      <c r="AK63" s="28">
        <f>AH63</f>
        <v>10</v>
      </c>
      <c r="AL63" s="29">
        <f>AI63+0.1</f>
        <v>11.1</v>
      </c>
      <c r="AM63" s="38">
        <f>AJ63+0.1</f>
        <v>12.1</v>
      </c>
      <c r="AN63" s="28">
        <f t="shared" ref="AN63:AY63" si="6">AK63-0.5</f>
        <v>9.5</v>
      </c>
      <c r="AO63" s="29">
        <f t="shared" si="6"/>
        <v>10.6</v>
      </c>
      <c r="AP63" s="38">
        <f t="shared" si="6"/>
        <v>11.6</v>
      </c>
      <c r="AQ63" s="28">
        <f t="shared" si="6"/>
        <v>9</v>
      </c>
      <c r="AR63" s="29">
        <f t="shared" si="6"/>
        <v>10.1</v>
      </c>
      <c r="AS63" s="38">
        <f t="shared" si="6"/>
        <v>11.1</v>
      </c>
      <c r="AT63" s="28">
        <f t="shared" si="6"/>
        <v>8.5</v>
      </c>
      <c r="AU63" s="29">
        <f t="shared" si="6"/>
        <v>9.6</v>
      </c>
      <c r="AV63" s="38">
        <f t="shared" si="6"/>
        <v>10.6</v>
      </c>
      <c r="AW63" s="28">
        <f t="shared" si="6"/>
        <v>8</v>
      </c>
      <c r="AX63" s="29">
        <f t="shared" si="6"/>
        <v>9.1</v>
      </c>
      <c r="AY63" s="38">
        <f t="shared" si="6"/>
        <v>10.1</v>
      </c>
      <c r="AZ63" s="182"/>
      <c r="BA63" s="188"/>
      <c r="BC63" s="153">
        <v>0.4</v>
      </c>
      <c r="BD63" s="146" t="s">
        <v>422</v>
      </c>
    </row>
    <row r="64" spans="1:57" ht="24" customHeight="1" thickBot="1" x14ac:dyDescent="0.25">
      <c r="A64" s="902"/>
      <c r="B64"/>
      <c r="C64" s="845"/>
      <c r="D64" s="796"/>
      <c r="E64" s="106" t="s">
        <v>21</v>
      </c>
      <c r="F64" s="564" t="s">
        <v>446</v>
      </c>
      <c r="G64" s="28">
        <f t="shared" ref="G64:X64" si="7">G63-1</f>
        <v>6.5</v>
      </c>
      <c r="H64" s="29">
        <f t="shared" si="7"/>
        <v>7.25</v>
      </c>
      <c r="I64" s="38">
        <f t="shared" si="7"/>
        <v>8.25</v>
      </c>
      <c r="J64" s="28">
        <f t="shared" si="7"/>
        <v>6.5</v>
      </c>
      <c r="K64" s="29">
        <f t="shared" si="7"/>
        <v>7.25</v>
      </c>
      <c r="L64" s="38">
        <f t="shared" si="7"/>
        <v>8.25</v>
      </c>
      <c r="M64" s="28">
        <f t="shared" si="7"/>
        <v>6.5</v>
      </c>
      <c r="N64" s="29">
        <f t="shared" si="7"/>
        <v>7.25</v>
      </c>
      <c r="O64" s="38">
        <f t="shared" si="7"/>
        <v>8.25</v>
      </c>
      <c r="P64" s="28">
        <f t="shared" si="7"/>
        <v>6</v>
      </c>
      <c r="Q64" s="29">
        <f t="shared" si="7"/>
        <v>6.75</v>
      </c>
      <c r="R64" s="38">
        <f t="shared" si="7"/>
        <v>7.75</v>
      </c>
      <c r="S64" s="28">
        <f t="shared" si="7"/>
        <v>5.5</v>
      </c>
      <c r="T64" s="29">
        <f t="shared" si="7"/>
        <v>6.25</v>
      </c>
      <c r="U64" s="38">
        <f t="shared" si="7"/>
        <v>7.25</v>
      </c>
      <c r="V64" s="28">
        <f t="shared" si="7"/>
        <v>5</v>
      </c>
      <c r="W64" s="29">
        <f t="shared" si="7"/>
        <v>5.75</v>
      </c>
      <c r="X64" s="38">
        <f t="shared" si="7"/>
        <v>6.75</v>
      </c>
      <c r="Y64" s="186"/>
      <c r="Z64" s="187"/>
      <c r="AB64" s="902"/>
      <c r="AC64"/>
      <c r="AD64" s="845"/>
      <c r="AE64" s="796"/>
      <c r="AF64" s="106" t="s">
        <v>21</v>
      </c>
      <c r="AG64" s="564" t="s">
        <v>446</v>
      </c>
      <c r="AH64" s="28">
        <f t="shared" ref="AH64:AP64" si="8">AH63-1</f>
        <v>9</v>
      </c>
      <c r="AI64" s="29">
        <f t="shared" si="8"/>
        <v>10</v>
      </c>
      <c r="AJ64" s="38">
        <f t="shared" si="8"/>
        <v>11</v>
      </c>
      <c r="AK64" s="28">
        <f t="shared" si="8"/>
        <v>9</v>
      </c>
      <c r="AL64" s="29">
        <f t="shared" si="8"/>
        <v>10.1</v>
      </c>
      <c r="AM64" s="38">
        <f t="shared" si="8"/>
        <v>11.1</v>
      </c>
      <c r="AN64" s="28">
        <f t="shared" si="8"/>
        <v>8.5</v>
      </c>
      <c r="AO64" s="29">
        <f t="shared" si="8"/>
        <v>9.6</v>
      </c>
      <c r="AP64" s="38">
        <f t="shared" si="8"/>
        <v>10.6</v>
      </c>
      <c r="AQ64" s="28">
        <f t="shared" ref="AQ64:AY64" si="9">AQ63-1</f>
        <v>8</v>
      </c>
      <c r="AR64" s="29">
        <f t="shared" si="9"/>
        <v>9.1</v>
      </c>
      <c r="AS64" s="38">
        <f t="shared" si="9"/>
        <v>10.1</v>
      </c>
      <c r="AT64" s="28">
        <f t="shared" si="9"/>
        <v>7.5</v>
      </c>
      <c r="AU64" s="29">
        <f t="shared" si="9"/>
        <v>8.6</v>
      </c>
      <c r="AV64" s="38">
        <f t="shared" si="9"/>
        <v>9.6</v>
      </c>
      <c r="AW64" s="28">
        <f t="shared" si="9"/>
        <v>7</v>
      </c>
      <c r="AX64" s="29">
        <f t="shared" si="9"/>
        <v>8.1</v>
      </c>
      <c r="AY64" s="38">
        <f t="shared" si="9"/>
        <v>9.1</v>
      </c>
      <c r="AZ64" s="186"/>
      <c r="BA64" s="187"/>
      <c r="BD64" s="146"/>
    </row>
    <row r="65" spans="1:56" ht="24" customHeight="1" x14ac:dyDescent="0.2">
      <c r="A65" s="902"/>
      <c r="B65"/>
      <c r="C65" s="843">
        <v>3</v>
      </c>
      <c r="D65" s="795" t="s">
        <v>66</v>
      </c>
      <c r="E65" s="791" t="s">
        <v>16</v>
      </c>
      <c r="F65" s="822" t="s">
        <v>445</v>
      </c>
      <c r="G65" s="971" t="s">
        <v>195</v>
      </c>
      <c r="H65" s="972"/>
      <c r="I65" s="972"/>
      <c r="J65" s="972"/>
      <c r="K65" s="972"/>
      <c r="L65" s="972"/>
      <c r="M65" s="972"/>
      <c r="N65" s="972"/>
      <c r="O65" s="972"/>
      <c r="P65" s="972"/>
      <c r="Q65" s="972"/>
      <c r="R65" s="972"/>
      <c r="S65" s="972"/>
      <c r="T65" s="972"/>
      <c r="U65" s="973"/>
      <c r="V65" s="962" t="s">
        <v>194</v>
      </c>
      <c r="W65" s="963"/>
      <c r="X65" s="964"/>
      <c r="Y65" s="180"/>
      <c r="Z65" s="181"/>
      <c r="AB65" s="902"/>
      <c r="AC65"/>
      <c r="AD65" s="843">
        <v>3</v>
      </c>
      <c r="AE65" s="795" t="s">
        <v>66</v>
      </c>
      <c r="AF65" s="791" t="s">
        <v>16</v>
      </c>
      <c r="AG65" s="822" t="s">
        <v>445</v>
      </c>
      <c r="AH65" s="971" t="s">
        <v>195</v>
      </c>
      <c r="AI65" s="972"/>
      <c r="AJ65" s="972"/>
      <c r="AK65" s="972"/>
      <c r="AL65" s="972"/>
      <c r="AM65" s="972"/>
      <c r="AN65" s="972"/>
      <c r="AO65" s="972"/>
      <c r="AP65" s="972"/>
      <c r="AQ65" s="972"/>
      <c r="AR65" s="972"/>
      <c r="AS65" s="972"/>
      <c r="AT65" s="972"/>
      <c r="AU65" s="972"/>
      <c r="AV65" s="973"/>
      <c r="AW65" s="962" t="s">
        <v>194</v>
      </c>
      <c r="AX65" s="963"/>
      <c r="AY65" s="964"/>
      <c r="AZ65" s="180"/>
      <c r="BA65" s="181"/>
      <c r="BD65" s="146"/>
    </row>
    <row r="66" spans="1:56" ht="24" customHeight="1" x14ac:dyDescent="0.2">
      <c r="A66" s="902"/>
      <c r="B66"/>
      <c r="C66" s="845"/>
      <c r="D66" s="796"/>
      <c r="E66" s="792"/>
      <c r="F66" s="794"/>
      <c r="G66" s="69">
        <f>'Erwachsene-DOSB 2020'!E21*$BC$66</f>
        <v>54.599999999999994</v>
      </c>
      <c r="H66" s="228">
        <f>'Erwachsene-DOSB 2020'!F21*$BC$66</f>
        <v>49.5</v>
      </c>
      <c r="I66" s="229">
        <f>'Erwachsene-DOSB 2020'!G21*$BC$66</f>
        <v>45.900000000000006</v>
      </c>
      <c r="J66" s="230">
        <f>'Erwachsene-DOSB 2020'!H21*$BC$66</f>
        <v>55.5</v>
      </c>
      <c r="K66" s="228">
        <f>'Erwachsene-DOSB 2020'!I21*$BC$66</f>
        <v>50.400000000000006</v>
      </c>
      <c r="L66" s="229">
        <f>'Erwachsene-DOSB 2020'!J21*$BC$66</f>
        <v>46.8</v>
      </c>
      <c r="M66" s="230">
        <f>'Erwachsene-DOSB 2020'!K21*$BC$66</f>
        <v>56.699999999999996</v>
      </c>
      <c r="N66" s="228">
        <f>'Erwachsene-DOSB 2020'!L21*$BC$66</f>
        <v>51.599999999999994</v>
      </c>
      <c r="O66" s="229">
        <f>'Erwachsene-DOSB 2020'!M21*$BC$66</f>
        <v>48</v>
      </c>
      <c r="P66" s="230">
        <f>'Erwachsene-DOSB 2020'!N21*$BC$66</f>
        <v>58.800000000000004</v>
      </c>
      <c r="Q66" s="228">
        <f>'Erwachsene-DOSB 2020'!O21*$BC$66</f>
        <v>53.400000000000006</v>
      </c>
      <c r="R66" s="229">
        <f>'Erwachsene-DOSB 2020'!P21*$BC$66</f>
        <v>49.199999999999996</v>
      </c>
      <c r="S66" s="230">
        <f>'Erwachsene-DOSB 2020'!Q21*$BC$66</f>
        <v>61.199999999999996</v>
      </c>
      <c r="T66" s="228">
        <f>'Erwachsene-DOSB 2020'!R21*$BC$66</f>
        <v>55.800000000000004</v>
      </c>
      <c r="U66" s="229">
        <f>'Erwachsene-DOSB 2020'!S21*$BC$66</f>
        <v>51</v>
      </c>
      <c r="V66" s="230">
        <f>'Erwachsene-DOSB 2020'!T21*$BC$66</f>
        <v>33</v>
      </c>
      <c r="W66" s="228">
        <f>'Erwachsene-DOSB 2020'!U21*$BC$66</f>
        <v>29.700000000000003</v>
      </c>
      <c r="X66" s="229">
        <f>'Erwachsene-DOSB 2020'!V21*$BC$66</f>
        <v>26.400000000000002</v>
      </c>
      <c r="Y66" s="182"/>
      <c r="Z66" s="188"/>
      <c r="AB66" s="902"/>
      <c r="AC66"/>
      <c r="AD66" s="845"/>
      <c r="AE66" s="796"/>
      <c r="AF66" s="792"/>
      <c r="AG66" s="794"/>
      <c r="AH66" s="69">
        <f>'Erwachsene-DOSB 2020'!E54*$BC$66</f>
        <v>48</v>
      </c>
      <c r="AI66" s="228">
        <f>'Erwachsene-DOSB 2020'!F54*$BC$66</f>
        <v>43.8</v>
      </c>
      <c r="AJ66" s="229">
        <f>'Erwachsene-DOSB 2020'!G54*$BC$66</f>
        <v>39.599999999999994</v>
      </c>
      <c r="AK66" s="230">
        <f>'Erwachsene-DOSB 2020'!H54*$BC$66</f>
        <v>47.400000000000006</v>
      </c>
      <c r="AL66" s="228">
        <f>'Erwachsene-DOSB 2020'!I54*$BC$66</f>
        <v>43.2</v>
      </c>
      <c r="AM66" s="229">
        <f>'Erwachsene-DOSB 2020'!J54*$BC$66</f>
        <v>39</v>
      </c>
      <c r="AN66" s="230">
        <f>'Erwachsene-DOSB 2020'!K54*$BC$66</f>
        <v>48.900000000000006</v>
      </c>
      <c r="AO66" s="228">
        <f>'Erwachsene-DOSB 2020'!L54*$BC$66</f>
        <v>44.400000000000006</v>
      </c>
      <c r="AP66" s="229">
        <f>'Erwachsene-DOSB 2020'!M54*$BC$66</f>
        <v>39.900000000000006</v>
      </c>
      <c r="AQ66" s="230">
        <f>'Erwachsene-DOSB 2020'!N54*$BC$66</f>
        <v>50.400000000000006</v>
      </c>
      <c r="AR66" s="228">
        <f>'Erwachsene-DOSB 2020'!O54*$BC$66</f>
        <v>45.3</v>
      </c>
      <c r="AS66" s="229">
        <f>'Erwachsene-DOSB 2020'!P54*$BC$66</f>
        <v>40.799999999999997</v>
      </c>
      <c r="AT66" s="230">
        <f>'Erwachsene-DOSB 2020'!Q54*$BC$66</f>
        <v>52.800000000000004</v>
      </c>
      <c r="AU66" s="228">
        <f>'Erwachsene-DOSB 2020'!R54*$BC$66</f>
        <v>47.7</v>
      </c>
      <c r="AV66" s="229">
        <f>'Erwachsene-DOSB 2020'!S54*$BC$66</f>
        <v>42.599999999999994</v>
      </c>
      <c r="AW66" s="230">
        <f>'Erwachsene-DOSB 2020'!T54*$BC$66</f>
        <v>28.799999999999997</v>
      </c>
      <c r="AX66" s="228">
        <f>'Erwachsene-DOSB 2020'!U54*$BC$66</f>
        <v>26.099999999999998</v>
      </c>
      <c r="AY66" s="229">
        <f>'Erwachsene-DOSB 2020'!V54*$BC$66</f>
        <v>23.1</v>
      </c>
      <c r="AZ66" s="182"/>
      <c r="BA66" s="188"/>
      <c r="BC66" s="143">
        <v>3</v>
      </c>
      <c r="BD66" s="146" t="s">
        <v>156</v>
      </c>
    </row>
    <row r="67" spans="1:56" ht="24" customHeight="1" x14ac:dyDescent="0.2">
      <c r="A67" s="902"/>
      <c r="B67"/>
      <c r="C67" s="845"/>
      <c r="D67" s="796"/>
      <c r="E67" s="106" t="s">
        <v>17</v>
      </c>
      <c r="F67" s="27" t="s">
        <v>158</v>
      </c>
      <c r="G67" s="69">
        <f>'Erwachsene-DOSB 2020'!E22*$BC$67</f>
        <v>76.7</v>
      </c>
      <c r="H67" s="228">
        <f>'Erwachsene-DOSB 2020'!F22*$BC$67</f>
        <v>62.400000000000006</v>
      </c>
      <c r="I67" s="229">
        <f>'Erwachsene-DOSB 2020'!G22*$BC$67</f>
        <v>48.1</v>
      </c>
      <c r="J67" s="230">
        <f>'Erwachsene-DOSB 2020'!H22*$BC$67</f>
        <v>75.400000000000006</v>
      </c>
      <c r="K67" s="228">
        <f>'Erwachsene-DOSB 2020'!I22*$BC$67</f>
        <v>62.400000000000006</v>
      </c>
      <c r="L67" s="229">
        <f>'Erwachsene-DOSB 2020'!J22*$BC$67</f>
        <v>48.1</v>
      </c>
      <c r="M67" s="230">
        <f>'Erwachsene-DOSB 2020'!K22*$BC$67</f>
        <v>78</v>
      </c>
      <c r="N67" s="228">
        <f>'Erwachsene-DOSB 2020'!L22*$BC$67</f>
        <v>65</v>
      </c>
      <c r="O67" s="229">
        <f>'Erwachsene-DOSB 2020'!M22*$BC$67</f>
        <v>50.7</v>
      </c>
      <c r="P67" s="230">
        <f>'Erwachsene-DOSB 2020'!N22*$BC$67</f>
        <v>84.5</v>
      </c>
      <c r="Q67" s="228">
        <f>'Erwachsene-DOSB 2020'!O22*$BC$67</f>
        <v>68.900000000000006</v>
      </c>
      <c r="R67" s="229">
        <f>'Erwachsene-DOSB 2020'!P22*$BC$67</f>
        <v>54.6</v>
      </c>
      <c r="S67" s="230">
        <f>'Erwachsene-DOSB 2020'!Q22*$BC$67</f>
        <v>93.600000000000009</v>
      </c>
      <c r="T67" s="228">
        <f>'Erwachsene-DOSB 2020'!R22*$BC$67</f>
        <v>75.400000000000006</v>
      </c>
      <c r="U67" s="229">
        <f>'Erwachsene-DOSB 2020'!S22*$BC$67</f>
        <v>57.2</v>
      </c>
      <c r="V67" s="230">
        <f>'Erwachsene-DOSB 2020'!T22*$BC$67</f>
        <v>104</v>
      </c>
      <c r="W67" s="228">
        <f>'Erwachsene-DOSB 2020'!U22*$BC$67</f>
        <v>81.900000000000006</v>
      </c>
      <c r="X67" s="229">
        <f>'Erwachsene-DOSB 2020'!V22*$BC$67</f>
        <v>61.1</v>
      </c>
      <c r="Y67" s="182"/>
      <c r="Z67" s="188"/>
      <c r="AB67" s="902"/>
      <c r="AC67"/>
      <c r="AD67" s="845"/>
      <c r="AE67" s="796"/>
      <c r="AF67" s="106" t="s">
        <v>17</v>
      </c>
      <c r="AG67" s="27" t="s">
        <v>158</v>
      </c>
      <c r="AH67" s="69">
        <f>'Erwachsene-DOSB 2020'!E55*$BC$67</f>
        <v>72.8</v>
      </c>
      <c r="AI67" s="228">
        <f>'Erwachsene-DOSB 2020'!F55*$BC$67</f>
        <v>59.800000000000004</v>
      </c>
      <c r="AJ67" s="229">
        <f>'Erwachsene-DOSB 2020'!G55*$BC$67</f>
        <v>45.5</v>
      </c>
      <c r="AK67" s="230">
        <f>'Erwachsene-DOSB 2020'!H55*$BC$67</f>
        <v>70.2</v>
      </c>
      <c r="AL67" s="228">
        <f>'Erwachsene-DOSB 2020'!I55*$BC$67</f>
        <v>57.2</v>
      </c>
      <c r="AM67" s="229">
        <f>'Erwachsene-DOSB 2020'!J55*$BC$67</f>
        <v>40.300000000000004</v>
      </c>
      <c r="AN67" s="230">
        <f>'Erwachsene-DOSB 2020'!K55*$BC$67</f>
        <v>75.400000000000006</v>
      </c>
      <c r="AO67" s="228">
        <f>'Erwachsene-DOSB 2020'!L55*$BC$67</f>
        <v>59.800000000000004</v>
      </c>
      <c r="AP67" s="229">
        <f>'Erwachsene-DOSB 2020'!M55*$BC$67</f>
        <v>42.9</v>
      </c>
      <c r="AQ67" s="230">
        <f>'Erwachsene-DOSB 2020'!N55*$BC$67</f>
        <v>81.900000000000006</v>
      </c>
      <c r="AR67" s="228">
        <f>'Erwachsene-DOSB 2020'!O55*$BC$67</f>
        <v>62.400000000000006</v>
      </c>
      <c r="AS67" s="229">
        <f>'Erwachsene-DOSB 2020'!P55*$BC$67</f>
        <v>44.2</v>
      </c>
      <c r="AT67" s="230">
        <f>'Erwachsene-DOSB 2020'!Q55*$BC$67</f>
        <v>91</v>
      </c>
      <c r="AU67" s="228">
        <f>'Erwachsene-DOSB 2020'!R55*$BC$67</f>
        <v>68.900000000000006</v>
      </c>
      <c r="AV67" s="229">
        <f>'Erwachsene-DOSB 2020'!S55*$BC$67</f>
        <v>48.1</v>
      </c>
      <c r="AW67" s="230">
        <f>'Erwachsene-DOSB 2020'!T55*$BC$67</f>
        <v>100.10000000000001</v>
      </c>
      <c r="AX67" s="228">
        <f>'Erwachsene-DOSB 2020'!U55*$BC$67</f>
        <v>76.7</v>
      </c>
      <c r="AY67" s="229">
        <f>'Erwachsene-DOSB 2020'!V55*$BC$67</f>
        <v>49.4</v>
      </c>
      <c r="AZ67" s="182"/>
      <c r="BA67" s="188"/>
      <c r="BC67" s="143">
        <v>2.6</v>
      </c>
      <c r="BD67" s="146" t="s">
        <v>158</v>
      </c>
    </row>
    <row r="68" spans="1:56" ht="24" customHeight="1" thickBot="1" x14ac:dyDescent="0.25">
      <c r="A68" s="902"/>
      <c r="B68"/>
      <c r="C68" s="950"/>
      <c r="D68" s="951"/>
      <c r="E68" s="107" t="s">
        <v>21</v>
      </c>
      <c r="F68" s="211" t="s">
        <v>447</v>
      </c>
      <c r="G68" s="234">
        <f>'Erwachsene-DOSB 2020'!E23*$BC$68</f>
        <v>60</v>
      </c>
      <c r="H68" s="231">
        <f>'Erwachsene-DOSB 2020'!F23*$BC$68</f>
        <v>55</v>
      </c>
      <c r="I68" s="232">
        <f>'Erwachsene-DOSB 2020'!G23*$BC$68</f>
        <v>48.75</v>
      </c>
      <c r="J68" s="233">
        <f>'Erwachsene-DOSB 2020'!H23*$BC$68</f>
        <v>61.25</v>
      </c>
      <c r="K68" s="231">
        <f>'Erwachsene-DOSB 2020'!I23*$BC$68</f>
        <v>55</v>
      </c>
      <c r="L68" s="232">
        <f>'Erwachsene-DOSB 2020'!J23*$BC$68</f>
        <v>48.75</v>
      </c>
      <c r="M68" s="233">
        <f>'Erwachsene-DOSB 2020'!K23*$BC$68</f>
        <v>62.5</v>
      </c>
      <c r="N68" s="231">
        <f>'Erwachsene-DOSB 2020'!L23*$BC$68</f>
        <v>56.25</v>
      </c>
      <c r="O68" s="232">
        <f>'Erwachsene-DOSB 2020'!M23*$BC$68</f>
        <v>50</v>
      </c>
      <c r="P68" s="233">
        <f>'Erwachsene-DOSB 2020'!N23*$BC$68</f>
        <v>65</v>
      </c>
      <c r="Q68" s="231">
        <f>'Erwachsene-DOSB 2020'!O23*$BC$68</f>
        <v>58.75</v>
      </c>
      <c r="R68" s="232">
        <f>'Erwachsene-DOSB 2020'!P23*$BC$68</f>
        <v>53.75</v>
      </c>
      <c r="S68" s="233">
        <f>'Erwachsene-DOSB 2020'!Q23*$BC$68</f>
        <v>68.75</v>
      </c>
      <c r="T68" s="231">
        <f>'Erwachsene-DOSB 2020'!R23*$BC$68</f>
        <v>61.25</v>
      </c>
      <c r="U68" s="232">
        <f>'Erwachsene-DOSB 2020'!S23*$BC$68</f>
        <v>55</v>
      </c>
      <c r="V68" s="233">
        <f>'Erwachsene-DOSB 2020'!T23*$BC$68</f>
        <v>72.5</v>
      </c>
      <c r="W68" s="231">
        <f>'Erwachsene-DOSB 2020'!U23*$BC$68</f>
        <v>63.75</v>
      </c>
      <c r="X68" s="232">
        <f>'Erwachsene-DOSB 2020'!V23*$BC$68</f>
        <v>56.25</v>
      </c>
      <c r="Y68" s="186"/>
      <c r="Z68" s="187"/>
      <c r="AB68" s="902"/>
      <c r="AC68"/>
      <c r="AD68" s="950"/>
      <c r="AE68" s="951"/>
      <c r="AF68" s="107" t="s">
        <v>21</v>
      </c>
      <c r="AG68" s="211" t="s">
        <v>447</v>
      </c>
      <c r="AH68" s="234">
        <f>'Erwachsene-DOSB 2020'!E56*$BC$68</f>
        <v>51.25</v>
      </c>
      <c r="AI68" s="231">
        <f>'Erwachsene-DOSB 2020'!F56*$BC$68</f>
        <v>45</v>
      </c>
      <c r="AJ68" s="232">
        <f>'Erwachsene-DOSB 2020'!G56*$BC$68</f>
        <v>38.75</v>
      </c>
      <c r="AK68" s="233">
        <f>'Erwachsene-DOSB 2020'!H56*$BC$68</f>
        <v>50</v>
      </c>
      <c r="AL68" s="231">
        <f>'Erwachsene-DOSB 2020'!I56*$BC$68</f>
        <v>43.75</v>
      </c>
      <c r="AM68" s="232">
        <f>'Erwachsene-DOSB 2020'!J56*$BC$68</f>
        <v>37.5</v>
      </c>
      <c r="AN68" s="233">
        <f>'Erwachsene-DOSB 2020'!K56*$BC$68</f>
        <v>52.5</v>
      </c>
      <c r="AO68" s="231">
        <f>'Erwachsene-DOSB 2020'!L56*$BC$68</f>
        <v>45</v>
      </c>
      <c r="AP68" s="232">
        <f>'Erwachsene-DOSB 2020'!M56*$BC$68</f>
        <v>37.5</v>
      </c>
      <c r="AQ68" s="233">
        <f>'Erwachsene-DOSB 2020'!N56*$BC$68</f>
        <v>56.25</v>
      </c>
      <c r="AR68" s="231">
        <f>'Erwachsene-DOSB 2020'!O56*$BC$68</f>
        <v>46.25</v>
      </c>
      <c r="AS68" s="232">
        <f>'Erwachsene-DOSB 2020'!P56*$BC$68</f>
        <v>37.5</v>
      </c>
      <c r="AT68" s="233">
        <f>'Erwachsene-DOSB 2020'!Q56*$BC$68</f>
        <v>60</v>
      </c>
      <c r="AU68" s="231">
        <f>'Erwachsene-DOSB 2020'!R56*$BC$68</f>
        <v>50</v>
      </c>
      <c r="AV68" s="232">
        <f>'Erwachsene-DOSB 2020'!S56*$BC$68</f>
        <v>38.75</v>
      </c>
      <c r="AW68" s="233">
        <f>'Erwachsene-DOSB 2020'!T56*$BC$68</f>
        <v>66.25</v>
      </c>
      <c r="AX68" s="231">
        <f>'Erwachsene-DOSB 2020'!U56*$BC$68</f>
        <v>53.75</v>
      </c>
      <c r="AY68" s="232">
        <f>'Erwachsene-DOSB 2020'!V56*$BC$68</f>
        <v>41.25</v>
      </c>
      <c r="AZ68" s="186"/>
      <c r="BA68" s="187"/>
      <c r="BC68" s="145">
        <v>2.5</v>
      </c>
      <c r="BD68" s="146" t="s">
        <v>157</v>
      </c>
    </row>
    <row r="69" spans="1:56" ht="24" customHeight="1" x14ac:dyDescent="0.2">
      <c r="A69" s="902"/>
      <c r="B69"/>
      <c r="C69" s="844">
        <v>4</v>
      </c>
      <c r="D69" s="795" t="s">
        <v>67</v>
      </c>
      <c r="E69" s="943" t="s">
        <v>16</v>
      </c>
      <c r="F69" s="800" t="s">
        <v>159</v>
      </c>
      <c r="G69" s="995" t="s">
        <v>426</v>
      </c>
      <c r="H69" s="889"/>
      <c r="I69" s="889"/>
      <c r="J69" s="889"/>
      <c r="K69" s="889"/>
      <c r="L69" s="889"/>
      <c r="M69" s="889"/>
      <c r="N69" s="889"/>
      <c r="O69" s="889"/>
      <c r="P69" s="889"/>
      <c r="Q69" s="889"/>
      <c r="R69" s="889"/>
      <c r="S69" s="889"/>
      <c r="T69" s="889"/>
      <c r="U69" s="890"/>
      <c r="V69" s="889" t="s">
        <v>425</v>
      </c>
      <c r="W69" s="889"/>
      <c r="X69" s="890"/>
      <c r="Y69" s="180"/>
      <c r="Z69" s="181"/>
      <c r="AB69" s="902"/>
      <c r="AC69"/>
      <c r="AD69" s="844">
        <v>4</v>
      </c>
      <c r="AE69" s="796" t="s">
        <v>67</v>
      </c>
      <c r="AF69" s="943" t="s">
        <v>16</v>
      </c>
      <c r="AG69" s="800" t="s">
        <v>159</v>
      </c>
      <c r="AH69" s="995" t="s">
        <v>426</v>
      </c>
      <c r="AI69" s="889"/>
      <c r="AJ69" s="889"/>
      <c r="AK69" s="889"/>
      <c r="AL69" s="889"/>
      <c r="AM69" s="889"/>
      <c r="AN69" s="889"/>
      <c r="AO69" s="889"/>
      <c r="AP69" s="889"/>
      <c r="AQ69" s="889"/>
      <c r="AR69" s="889"/>
      <c r="AS69" s="889"/>
      <c r="AT69" s="889"/>
      <c r="AU69" s="889"/>
      <c r="AV69" s="890"/>
      <c r="AW69" s="889" t="s">
        <v>425</v>
      </c>
      <c r="AX69" s="889"/>
      <c r="AY69" s="890"/>
      <c r="AZ69" s="180"/>
      <c r="BA69" s="181"/>
      <c r="BD69" s="148"/>
    </row>
    <row r="70" spans="1:56" ht="24" customHeight="1" x14ac:dyDescent="0.2">
      <c r="A70" s="902"/>
      <c r="B70"/>
      <c r="C70" s="845"/>
      <c r="D70" s="796"/>
      <c r="E70" s="792"/>
      <c r="F70" s="794"/>
      <c r="G70" s="42">
        <v>10</v>
      </c>
      <c r="H70" s="43">
        <v>15</v>
      </c>
      <c r="I70" s="135">
        <v>20</v>
      </c>
      <c r="J70" s="42">
        <v>10</v>
      </c>
      <c r="K70" s="43">
        <v>15</v>
      </c>
      <c r="L70" s="135">
        <v>20</v>
      </c>
      <c r="M70" s="42">
        <v>10</v>
      </c>
      <c r="N70" s="43">
        <v>15</v>
      </c>
      <c r="O70" s="135">
        <v>20</v>
      </c>
      <c r="P70" s="42">
        <v>10</v>
      </c>
      <c r="Q70" s="43">
        <v>15</v>
      </c>
      <c r="R70" s="135">
        <v>20</v>
      </c>
      <c r="S70" s="42">
        <v>10</v>
      </c>
      <c r="T70" s="43">
        <v>15</v>
      </c>
      <c r="U70" s="135">
        <v>20</v>
      </c>
      <c r="V70" s="42">
        <v>10</v>
      </c>
      <c r="W70" s="43">
        <v>15</v>
      </c>
      <c r="X70" s="135">
        <v>20</v>
      </c>
      <c r="Y70" s="182"/>
      <c r="Z70" s="188"/>
      <c r="AB70" s="902"/>
      <c r="AC70"/>
      <c r="AD70" s="845"/>
      <c r="AE70" s="796"/>
      <c r="AF70" s="792"/>
      <c r="AG70" s="794"/>
      <c r="AH70" s="42">
        <v>10</v>
      </c>
      <c r="AI70" s="43">
        <v>15</v>
      </c>
      <c r="AJ70" s="135">
        <v>20</v>
      </c>
      <c r="AK70" s="42">
        <v>10</v>
      </c>
      <c r="AL70" s="43">
        <v>15</v>
      </c>
      <c r="AM70" s="135">
        <v>20</v>
      </c>
      <c r="AN70" s="42">
        <v>10</v>
      </c>
      <c r="AO70" s="43">
        <v>15</v>
      </c>
      <c r="AP70" s="135">
        <v>20</v>
      </c>
      <c r="AQ70" s="42">
        <v>10</v>
      </c>
      <c r="AR70" s="43">
        <v>15</v>
      </c>
      <c r="AS70" s="135">
        <v>20</v>
      </c>
      <c r="AT70" s="42">
        <v>10</v>
      </c>
      <c r="AU70" s="43">
        <v>15</v>
      </c>
      <c r="AV70" s="135">
        <v>20</v>
      </c>
      <c r="AW70" s="42">
        <v>10</v>
      </c>
      <c r="AX70" s="43">
        <v>15</v>
      </c>
      <c r="AY70" s="135">
        <v>20</v>
      </c>
      <c r="AZ70" s="182"/>
      <c r="BA70" s="188"/>
      <c r="BD70" s="148"/>
    </row>
    <row r="71" spans="1:56" ht="24" customHeight="1" thickBot="1" x14ac:dyDescent="0.25">
      <c r="A71" s="902"/>
      <c r="B71"/>
      <c r="C71" s="845"/>
      <c r="D71" s="951"/>
      <c r="E71" s="106" t="s">
        <v>17</v>
      </c>
      <c r="F71" s="2" t="s">
        <v>614</v>
      </c>
      <c r="G71" s="11" t="s">
        <v>433</v>
      </c>
      <c r="H71" s="3" t="s">
        <v>434</v>
      </c>
      <c r="I71" s="4" t="s">
        <v>435</v>
      </c>
      <c r="J71" s="11" t="s">
        <v>433</v>
      </c>
      <c r="K71" s="3" t="s">
        <v>434</v>
      </c>
      <c r="L71" s="4" t="s">
        <v>435</v>
      </c>
      <c r="M71" s="11" t="s">
        <v>433</v>
      </c>
      <c r="N71" s="3" t="s">
        <v>434</v>
      </c>
      <c r="O71" s="4" t="s">
        <v>435</v>
      </c>
      <c r="P71" s="11" t="s">
        <v>433</v>
      </c>
      <c r="Q71" s="3" t="s">
        <v>434</v>
      </c>
      <c r="R71" s="4" t="s">
        <v>435</v>
      </c>
      <c r="S71" s="11" t="s">
        <v>433</v>
      </c>
      <c r="T71" s="3" t="s">
        <v>434</v>
      </c>
      <c r="U71" s="4" t="s">
        <v>435</v>
      </c>
      <c r="V71" s="11" t="s">
        <v>433</v>
      </c>
      <c r="W71" s="3" t="s">
        <v>434</v>
      </c>
      <c r="X71" s="4" t="s">
        <v>435</v>
      </c>
      <c r="Y71" s="186"/>
      <c r="Z71" s="187"/>
      <c r="AB71" s="902"/>
      <c r="AC71"/>
      <c r="AD71" s="845"/>
      <c r="AE71" s="796"/>
      <c r="AF71" s="106" t="s">
        <v>17</v>
      </c>
      <c r="AG71" s="2" t="s">
        <v>614</v>
      </c>
      <c r="AH71" s="11" t="s">
        <v>433</v>
      </c>
      <c r="AI71" s="3" t="s">
        <v>434</v>
      </c>
      <c r="AJ71" s="4" t="s">
        <v>435</v>
      </c>
      <c r="AK71" s="11" t="s">
        <v>433</v>
      </c>
      <c r="AL71" s="3" t="s">
        <v>434</v>
      </c>
      <c r="AM71" s="4" t="s">
        <v>435</v>
      </c>
      <c r="AN71" s="11" t="s">
        <v>433</v>
      </c>
      <c r="AO71" s="3" t="s">
        <v>434</v>
      </c>
      <c r="AP71" s="4" t="s">
        <v>435</v>
      </c>
      <c r="AQ71" s="11" t="s">
        <v>433</v>
      </c>
      <c r="AR71" s="3" t="s">
        <v>434</v>
      </c>
      <c r="AS71" s="4" t="s">
        <v>435</v>
      </c>
      <c r="AT71" s="11" t="s">
        <v>433</v>
      </c>
      <c r="AU71" s="3" t="s">
        <v>434</v>
      </c>
      <c r="AV71" s="4" t="s">
        <v>435</v>
      </c>
      <c r="AW71" s="11" t="s">
        <v>433</v>
      </c>
      <c r="AX71" s="3" t="s">
        <v>434</v>
      </c>
      <c r="AY71" s="4" t="s">
        <v>435</v>
      </c>
      <c r="AZ71" s="186"/>
      <c r="BA71" s="187"/>
      <c r="BD71" s="146"/>
    </row>
    <row r="72" spans="1:56" ht="18.75" thickBot="1" x14ac:dyDescent="0.3">
      <c r="A72" s="853" t="s">
        <v>495</v>
      </c>
      <c r="B72"/>
      <c r="C72" s="905" t="s">
        <v>51</v>
      </c>
      <c r="D72" s="906"/>
      <c r="E72" s="907"/>
      <c r="F72" s="907"/>
      <c r="G72" s="907" t="s">
        <v>616</v>
      </c>
      <c r="H72" s="907"/>
      <c r="I72" s="907"/>
      <c r="J72" s="907"/>
      <c r="K72" s="907"/>
      <c r="L72" s="907"/>
      <c r="M72" s="907"/>
      <c r="N72" s="907"/>
      <c r="O72" s="907"/>
      <c r="P72" s="907"/>
      <c r="Q72" s="907"/>
      <c r="R72" s="908" t="s">
        <v>52</v>
      </c>
      <c r="S72" s="908"/>
      <c r="T72" s="908"/>
      <c r="U72" s="908"/>
      <c r="V72" s="908"/>
      <c r="W72" s="908"/>
      <c r="X72" s="908"/>
      <c r="Y72" s="802" t="s">
        <v>53</v>
      </c>
      <c r="Z72" s="803"/>
      <c r="AB72" s="853" t="s">
        <v>495</v>
      </c>
      <c r="AC72"/>
      <c r="AD72" s="905" t="s">
        <v>51</v>
      </c>
      <c r="AE72" s="906"/>
      <c r="AF72" s="907"/>
      <c r="AG72" s="907"/>
      <c r="AH72" s="907" t="s">
        <v>616</v>
      </c>
      <c r="AI72" s="907"/>
      <c r="AJ72" s="907"/>
      <c r="AK72" s="907"/>
      <c r="AL72" s="907"/>
      <c r="AM72" s="907"/>
      <c r="AN72" s="907"/>
      <c r="AO72" s="907"/>
      <c r="AP72" s="907"/>
      <c r="AQ72" s="907"/>
      <c r="AR72" s="907"/>
      <c r="AS72" s="908" t="s">
        <v>52</v>
      </c>
      <c r="AT72" s="908"/>
      <c r="AU72" s="908"/>
      <c r="AV72" s="908"/>
      <c r="AW72" s="908"/>
      <c r="AX72" s="908"/>
      <c r="AY72" s="908"/>
      <c r="AZ72" s="802" t="s">
        <v>53</v>
      </c>
      <c r="BA72" s="803"/>
    </row>
    <row r="73" spans="1:56" ht="13.5" thickBot="1" x14ac:dyDescent="0.25">
      <c r="A73" s="853"/>
      <c r="B73"/>
      <c r="C73" s="914" t="s">
        <v>585</v>
      </c>
      <c r="D73" s="915"/>
      <c r="E73" s="915"/>
      <c r="F73" s="915"/>
      <c r="G73" s="915"/>
      <c r="H73" s="915"/>
      <c r="I73" s="916"/>
      <c r="J73" s="917" t="s">
        <v>68</v>
      </c>
      <c r="K73" s="918"/>
      <c r="L73" s="918"/>
      <c r="M73" s="918"/>
      <c r="N73" s="918"/>
      <c r="O73" s="918"/>
      <c r="P73" s="918"/>
      <c r="Q73" s="919"/>
      <c r="R73" s="920" t="s">
        <v>69</v>
      </c>
      <c r="S73" s="921"/>
      <c r="T73" s="921"/>
      <c r="U73" s="921"/>
      <c r="V73" s="921"/>
      <c r="W73" s="921"/>
      <c r="X73" s="922"/>
      <c r="Y73" s="75" t="s">
        <v>70</v>
      </c>
      <c r="Z73" s="76"/>
      <c r="AB73" s="853"/>
      <c r="AC73"/>
      <c r="AD73" s="914" t="s">
        <v>585</v>
      </c>
      <c r="AE73" s="915"/>
      <c r="AF73" s="915"/>
      <c r="AG73" s="915"/>
      <c r="AH73" s="915"/>
      <c r="AI73" s="915"/>
      <c r="AJ73" s="916"/>
      <c r="AK73" s="917" t="s">
        <v>68</v>
      </c>
      <c r="AL73" s="918"/>
      <c r="AM73" s="918"/>
      <c r="AN73" s="918"/>
      <c r="AO73" s="918"/>
      <c r="AP73" s="918"/>
      <c r="AQ73" s="918"/>
      <c r="AR73" s="919"/>
      <c r="AS73" s="920" t="s">
        <v>69</v>
      </c>
      <c r="AT73" s="921"/>
      <c r="AU73" s="921"/>
      <c r="AV73" s="921"/>
      <c r="AW73" s="921"/>
      <c r="AX73" s="921"/>
      <c r="AY73" s="922"/>
      <c r="AZ73" s="75" t="s">
        <v>70</v>
      </c>
      <c r="BA73" s="76"/>
    </row>
    <row r="74" spans="1:56" ht="15" customHeight="1" thickBot="1" x14ac:dyDescent="0.3">
      <c r="A74" s="853"/>
      <c r="B74" s="44"/>
      <c r="C74" s="909" t="s">
        <v>71</v>
      </c>
      <c r="D74" s="910"/>
      <c r="E74" s="910"/>
      <c r="F74" s="910"/>
      <c r="G74" s="910"/>
      <c r="H74" s="910"/>
      <c r="I74" s="77"/>
      <c r="J74" s="911"/>
      <c r="K74" s="912"/>
      <c r="L74" s="912"/>
      <c r="M74" s="912"/>
      <c r="N74" s="912"/>
      <c r="O74" s="912"/>
      <c r="P74" s="912"/>
      <c r="Q74" s="913"/>
      <c r="R74" s="898" t="s">
        <v>72</v>
      </c>
      <c r="S74" s="899"/>
      <c r="T74" s="810"/>
      <c r="U74" s="810"/>
      <c r="V74" s="810"/>
      <c r="W74" s="810"/>
      <c r="X74" s="811"/>
      <c r="Y74" s="75" t="s">
        <v>73</v>
      </c>
      <c r="Z74" s="78" t="s">
        <v>54</v>
      </c>
      <c r="AB74" s="853"/>
      <c r="AC74" s="44"/>
      <c r="AD74" s="909" t="s">
        <v>71</v>
      </c>
      <c r="AE74" s="910"/>
      <c r="AF74" s="910"/>
      <c r="AG74" s="910"/>
      <c r="AH74" s="910"/>
      <c r="AI74" s="910"/>
      <c r="AJ74" s="77"/>
      <c r="AK74" s="911"/>
      <c r="AL74" s="912"/>
      <c r="AM74" s="912"/>
      <c r="AN74" s="912"/>
      <c r="AO74" s="912"/>
      <c r="AP74" s="912"/>
      <c r="AQ74" s="912"/>
      <c r="AR74" s="913"/>
      <c r="AS74" s="898" t="s">
        <v>72</v>
      </c>
      <c r="AT74" s="899"/>
      <c r="AU74" s="810"/>
      <c r="AV74" s="810"/>
      <c r="AW74" s="810"/>
      <c r="AX74" s="810"/>
      <c r="AY74" s="811"/>
      <c r="AZ74" s="75" t="s">
        <v>73</v>
      </c>
      <c r="BA74" s="78" t="s">
        <v>54</v>
      </c>
    </row>
    <row r="75" spans="1:56" ht="13.5" thickBot="1" x14ac:dyDescent="0.25">
      <c r="A75" s="853"/>
      <c r="B75"/>
      <c r="C75" s="812" t="s">
        <v>74</v>
      </c>
      <c r="D75" s="813"/>
      <c r="E75" s="813"/>
      <c r="F75" s="813"/>
      <c r="G75" s="813"/>
      <c r="H75" s="813"/>
      <c r="I75" s="77"/>
      <c r="J75" s="807"/>
      <c r="K75" s="808"/>
      <c r="L75" s="808"/>
      <c r="M75" s="808"/>
      <c r="N75" s="808"/>
      <c r="O75" s="808"/>
      <c r="P75" s="808"/>
      <c r="Q75" s="809"/>
      <c r="R75" s="898" t="s">
        <v>75</v>
      </c>
      <c r="S75" s="899"/>
      <c r="T75" s="810"/>
      <c r="U75" s="810"/>
      <c r="V75" s="810"/>
      <c r="W75" s="810"/>
      <c r="X75" s="811"/>
      <c r="Y75" s="75" t="s">
        <v>76</v>
      </c>
      <c r="Z75" s="79"/>
      <c r="AB75" s="853"/>
      <c r="AC75"/>
      <c r="AD75" s="812" t="s">
        <v>74</v>
      </c>
      <c r="AE75" s="813"/>
      <c r="AF75" s="813"/>
      <c r="AG75" s="813"/>
      <c r="AH75" s="813"/>
      <c r="AI75" s="813"/>
      <c r="AJ75" s="77"/>
      <c r="AK75" s="807"/>
      <c r="AL75" s="808"/>
      <c r="AM75" s="808"/>
      <c r="AN75" s="808"/>
      <c r="AO75" s="808"/>
      <c r="AP75" s="808"/>
      <c r="AQ75" s="808"/>
      <c r="AR75" s="809"/>
      <c r="AS75" s="898" t="s">
        <v>75</v>
      </c>
      <c r="AT75" s="899"/>
      <c r="AU75" s="810"/>
      <c r="AV75" s="810"/>
      <c r="AW75" s="810"/>
      <c r="AX75" s="810"/>
      <c r="AY75" s="811"/>
      <c r="AZ75" s="75" t="s">
        <v>76</v>
      </c>
      <c r="BA75" s="79"/>
    </row>
    <row r="76" spans="1:56" ht="13.5" thickBot="1" x14ac:dyDescent="0.25">
      <c r="A76" s="853"/>
      <c r="B76"/>
      <c r="C76" s="812" t="s">
        <v>518</v>
      </c>
      <c r="D76" s="813"/>
      <c r="E76" s="813"/>
      <c r="F76" s="813"/>
      <c r="G76" s="813"/>
      <c r="H76" s="813"/>
      <c r="I76" s="77"/>
      <c r="J76" s="814"/>
      <c r="K76" s="815"/>
      <c r="L76" s="815"/>
      <c r="M76" s="815"/>
      <c r="N76" s="815"/>
      <c r="O76" s="815"/>
      <c r="P76" s="815"/>
      <c r="Q76" s="816"/>
      <c r="R76" s="898" t="s">
        <v>77</v>
      </c>
      <c r="S76" s="899"/>
      <c r="T76" s="810"/>
      <c r="U76" s="810"/>
      <c r="V76" s="810"/>
      <c r="W76" s="810"/>
      <c r="X76" s="811"/>
      <c r="Y76" s="75" t="s">
        <v>78</v>
      </c>
      <c r="Z76" s="79"/>
      <c r="AB76" s="853"/>
      <c r="AC76"/>
      <c r="AD76" s="812" t="s">
        <v>518</v>
      </c>
      <c r="AE76" s="813"/>
      <c r="AF76" s="813"/>
      <c r="AG76" s="813"/>
      <c r="AH76" s="813"/>
      <c r="AI76" s="813"/>
      <c r="AJ76" s="77"/>
      <c r="AK76" s="814"/>
      <c r="AL76" s="815"/>
      <c r="AM76" s="815"/>
      <c r="AN76" s="815"/>
      <c r="AO76" s="815"/>
      <c r="AP76" s="815"/>
      <c r="AQ76" s="815"/>
      <c r="AR76" s="816"/>
      <c r="AS76" s="898" t="s">
        <v>77</v>
      </c>
      <c r="AT76" s="899"/>
      <c r="AU76" s="810"/>
      <c r="AV76" s="810"/>
      <c r="AW76" s="810"/>
      <c r="AX76" s="810"/>
      <c r="AY76" s="811"/>
      <c r="AZ76" s="75" t="s">
        <v>78</v>
      </c>
      <c r="BA76" s="79"/>
    </row>
    <row r="77" spans="1:56" ht="13.5" thickBot="1" x14ac:dyDescent="0.25">
      <c r="A77" s="853"/>
      <c r="B77"/>
      <c r="C77" s="812" t="s">
        <v>586</v>
      </c>
      <c r="D77" s="813"/>
      <c r="E77" s="813"/>
      <c r="F77" s="813"/>
      <c r="G77" s="813"/>
      <c r="H77" s="813"/>
      <c r="I77" s="77"/>
      <c r="J77" s="80"/>
      <c r="K77" s="80"/>
      <c r="L77" s="80"/>
      <c r="M77" s="80"/>
      <c r="N77" s="80"/>
      <c r="O77" s="80"/>
      <c r="P77" s="80"/>
      <c r="Q77" s="80"/>
      <c r="R77" s="872" t="s">
        <v>79</v>
      </c>
      <c r="S77" s="873"/>
      <c r="T77" s="874"/>
      <c r="U77" s="874"/>
      <c r="V77" s="874"/>
      <c r="W77" s="874"/>
      <c r="X77" s="875"/>
      <c r="Y77" s="81"/>
      <c r="Z77" s="82"/>
      <c r="AB77" s="853"/>
      <c r="AC77"/>
      <c r="AD77" s="812" t="s">
        <v>586</v>
      </c>
      <c r="AE77" s="813"/>
      <c r="AF77" s="813"/>
      <c r="AG77" s="813"/>
      <c r="AH77" s="813"/>
      <c r="AI77" s="813"/>
      <c r="AJ77" s="77"/>
      <c r="AK77" s="80"/>
      <c r="AL77" s="80"/>
      <c r="AM77" s="80"/>
      <c r="AN77" s="80"/>
      <c r="AO77" s="80"/>
      <c r="AP77" s="80"/>
      <c r="AQ77" s="80"/>
      <c r="AR77" s="80"/>
      <c r="AS77" s="872" t="s">
        <v>79</v>
      </c>
      <c r="AT77" s="873"/>
      <c r="AU77" s="874"/>
      <c r="AV77" s="874"/>
      <c r="AW77" s="874"/>
      <c r="AX77" s="874"/>
      <c r="AY77" s="875"/>
      <c r="AZ77" s="81"/>
      <c r="BA77" s="82"/>
    </row>
    <row r="78" spans="1:56" ht="15" x14ac:dyDescent="0.2">
      <c r="A78" s="904">
        <v>103</v>
      </c>
      <c r="B78"/>
      <c r="C78" s="841" t="s">
        <v>587</v>
      </c>
      <c r="D78" s="813"/>
      <c r="E78" s="813"/>
      <c r="F78" s="813"/>
      <c r="G78" s="813"/>
      <c r="H78" s="813"/>
      <c r="I78" s="77"/>
      <c r="U78" s="45"/>
      <c r="W78" s="781" t="s">
        <v>679</v>
      </c>
      <c r="X78" s="781"/>
      <c r="Y78" s="781"/>
      <c r="Z78" s="781"/>
      <c r="AB78" s="904">
        <f>A78+3</f>
        <v>106</v>
      </c>
      <c r="AC78"/>
      <c r="AD78" s="841" t="s">
        <v>587</v>
      </c>
      <c r="AE78" s="813"/>
      <c r="AF78" s="813"/>
      <c r="AG78" s="813"/>
      <c r="AH78" s="813"/>
      <c r="AI78" s="813"/>
      <c r="AJ78" s="77"/>
      <c r="AV78" s="45"/>
      <c r="AX78" s="781" t="s">
        <v>680</v>
      </c>
      <c r="AY78" s="781"/>
      <c r="AZ78" s="781"/>
      <c r="BA78" s="781"/>
    </row>
    <row r="79" spans="1:56" ht="13.5" thickBot="1" x14ac:dyDescent="0.25">
      <c r="A79" s="904"/>
      <c r="B79"/>
      <c r="C79" s="804" t="s">
        <v>80</v>
      </c>
      <c r="D79" s="805"/>
      <c r="E79" s="805"/>
      <c r="F79" s="805"/>
      <c r="G79" s="805"/>
      <c r="H79" s="805"/>
      <c r="I79" s="806"/>
      <c r="W79" s="781"/>
      <c r="X79" s="781"/>
      <c r="Y79" s="781"/>
      <c r="Z79" s="781"/>
      <c r="AB79" s="904"/>
      <c r="AC79"/>
      <c r="AD79" s="804" t="s">
        <v>80</v>
      </c>
      <c r="AE79" s="805"/>
      <c r="AF79" s="805"/>
      <c r="AG79" s="805"/>
      <c r="AH79" s="805"/>
      <c r="AI79" s="805"/>
      <c r="AJ79" s="806"/>
      <c r="AX79" s="781"/>
      <c r="AY79" s="781"/>
      <c r="AZ79" s="781"/>
      <c r="BA79" s="781"/>
    </row>
    <row r="81" spans="1:53" ht="13.5" thickBot="1" x14ac:dyDescent="0.25"/>
    <row r="82" spans="1:53" ht="18" customHeight="1" x14ac:dyDescent="0.25">
      <c r="A82" s="930" t="s">
        <v>496</v>
      </c>
      <c r="B82"/>
      <c r="C82" s="932" t="s">
        <v>584</v>
      </c>
      <c r="D82" s="933"/>
      <c r="E82" s="933"/>
      <c r="F82" s="933"/>
      <c r="G82" s="933"/>
      <c r="H82" s="933"/>
      <c r="I82" s="933"/>
      <c r="J82" s="933"/>
      <c r="K82" s="933"/>
      <c r="L82" s="934"/>
      <c r="M82" s="935" t="s">
        <v>138</v>
      </c>
      <c r="N82" s="935"/>
      <c r="O82" s="935"/>
      <c r="P82" s="935"/>
      <c r="Q82" s="935"/>
      <c r="R82" s="935"/>
      <c r="S82" s="935"/>
      <c r="T82" s="935"/>
      <c r="U82" s="935"/>
      <c r="V82" s="935"/>
      <c r="W82" s="935"/>
      <c r="X82" s="935"/>
      <c r="Y82" s="935"/>
      <c r="Z82" s="1" t="s">
        <v>749</v>
      </c>
      <c r="AB82" s="930" t="s">
        <v>496</v>
      </c>
      <c r="AC82"/>
      <c r="AD82" s="932" t="s">
        <v>584</v>
      </c>
      <c r="AE82" s="933"/>
      <c r="AF82" s="933"/>
      <c r="AG82" s="933"/>
      <c r="AH82" s="933"/>
      <c r="AI82" s="933"/>
      <c r="AJ82" s="933"/>
      <c r="AK82" s="933"/>
      <c r="AL82" s="933"/>
      <c r="AM82" s="934"/>
      <c r="AN82" s="935" t="s">
        <v>144</v>
      </c>
      <c r="AO82" s="935"/>
      <c r="AP82" s="935"/>
      <c r="AQ82" s="935"/>
      <c r="AR82" s="935"/>
      <c r="AS82" s="935"/>
      <c r="AT82" s="935"/>
      <c r="AU82" s="935"/>
      <c r="AV82" s="935"/>
      <c r="AW82" s="935"/>
      <c r="AX82" s="935"/>
      <c r="AY82" s="935"/>
      <c r="AZ82" s="935"/>
      <c r="BA82" s="1" t="s">
        <v>749</v>
      </c>
    </row>
    <row r="83" spans="1:53" x14ac:dyDescent="0.2">
      <c r="A83" s="931"/>
      <c r="B83"/>
      <c r="C83" s="856" t="s">
        <v>1</v>
      </c>
      <c r="D83" s="857"/>
      <c r="E83" s="857"/>
      <c r="F83" s="857"/>
      <c r="G83" s="857"/>
      <c r="H83" s="857"/>
      <c r="I83" s="857"/>
      <c r="J83" s="857"/>
      <c r="K83" s="857"/>
      <c r="L83" s="858"/>
      <c r="M83" s="893" t="s">
        <v>2</v>
      </c>
      <c r="N83" s="893"/>
      <c r="O83" s="893"/>
      <c r="P83" s="893"/>
      <c r="Q83" s="893"/>
      <c r="R83" s="893"/>
      <c r="S83" s="893"/>
      <c r="T83" s="893"/>
      <c r="U83" s="893"/>
      <c r="V83" s="893"/>
      <c r="W83" s="893"/>
      <c r="X83" s="893"/>
      <c r="Y83" s="893" t="s">
        <v>55</v>
      </c>
      <c r="Z83" s="894"/>
      <c r="AB83" s="931"/>
      <c r="AC83"/>
      <c r="AD83" s="856" t="s">
        <v>1</v>
      </c>
      <c r="AE83" s="857"/>
      <c r="AF83" s="857"/>
      <c r="AG83" s="857"/>
      <c r="AH83" s="857"/>
      <c r="AI83" s="857"/>
      <c r="AJ83" s="857"/>
      <c r="AK83" s="857"/>
      <c r="AL83" s="857"/>
      <c r="AM83" s="858"/>
      <c r="AN83" s="893" t="s">
        <v>2</v>
      </c>
      <c r="AO83" s="893"/>
      <c r="AP83" s="893"/>
      <c r="AQ83" s="893"/>
      <c r="AR83" s="893"/>
      <c r="AS83" s="893"/>
      <c r="AT83" s="893"/>
      <c r="AU83" s="893"/>
      <c r="AV83" s="893"/>
      <c r="AW83" s="893"/>
      <c r="AX83" s="893"/>
      <c r="AY83" s="893"/>
      <c r="AZ83" s="893" t="s">
        <v>55</v>
      </c>
      <c r="BA83" s="894"/>
    </row>
    <row r="84" spans="1:53" x14ac:dyDescent="0.2">
      <c r="A84" s="931"/>
      <c r="B84"/>
      <c r="C84" s="856" t="s">
        <v>3</v>
      </c>
      <c r="D84" s="857"/>
      <c r="E84" s="857"/>
      <c r="F84" s="857"/>
      <c r="G84" s="857"/>
      <c r="H84" s="857"/>
      <c r="I84" s="857"/>
      <c r="J84" s="857"/>
      <c r="K84" s="857"/>
      <c r="L84" s="858"/>
      <c r="M84" s="893" t="s">
        <v>4</v>
      </c>
      <c r="N84" s="893"/>
      <c r="O84" s="893"/>
      <c r="P84" s="893"/>
      <c r="Q84" s="893"/>
      <c r="R84" s="893"/>
      <c r="S84" s="893"/>
      <c r="T84" s="893"/>
      <c r="U84" s="893"/>
      <c r="V84" s="893"/>
      <c r="W84" s="893"/>
      <c r="X84" s="893"/>
      <c r="Y84" s="893" t="s">
        <v>5</v>
      </c>
      <c r="Z84" s="894"/>
      <c r="AB84" s="931"/>
      <c r="AC84"/>
      <c r="AD84" s="856" t="s">
        <v>3</v>
      </c>
      <c r="AE84" s="857"/>
      <c r="AF84" s="857"/>
      <c r="AG84" s="857"/>
      <c r="AH84" s="857"/>
      <c r="AI84" s="857"/>
      <c r="AJ84" s="857"/>
      <c r="AK84" s="857"/>
      <c r="AL84" s="857"/>
      <c r="AM84" s="858"/>
      <c r="AN84" s="893" t="s">
        <v>4</v>
      </c>
      <c r="AO84" s="893"/>
      <c r="AP84" s="893"/>
      <c r="AQ84" s="893"/>
      <c r="AR84" s="893"/>
      <c r="AS84" s="893"/>
      <c r="AT84" s="893"/>
      <c r="AU84" s="893"/>
      <c r="AV84" s="893"/>
      <c r="AW84" s="893"/>
      <c r="AX84" s="893"/>
      <c r="AY84" s="893"/>
      <c r="AZ84" s="893" t="s">
        <v>5</v>
      </c>
      <c r="BA84" s="894"/>
    </row>
    <row r="85" spans="1:53" x14ac:dyDescent="0.2">
      <c r="A85" s="931"/>
      <c r="B85"/>
      <c r="C85" s="856" t="s">
        <v>56</v>
      </c>
      <c r="D85" s="867"/>
      <c r="E85" s="867"/>
      <c r="F85" s="868"/>
      <c r="G85" s="869" t="s">
        <v>57</v>
      </c>
      <c r="H85" s="870"/>
      <c r="I85" s="870"/>
      <c r="J85" s="870"/>
      <c r="K85" s="870"/>
      <c r="L85" s="870"/>
      <c r="M85" s="870"/>
      <c r="N85" s="870"/>
      <c r="O85" s="870"/>
      <c r="P85" s="870"/>
      <c r="Q85" s="870"/>
      <c r="R85" s="870"/>
      <c r="S85" s="870"/>
      <c r="T85" s="870"/>
      <c r="U85" s="870"/>
      <c r="V85" s="870"/>
      <c r="W85" s="870"/>
      <c r="X85" s="871"/>
      <c r="Y85" s="47"/>
      <c r="Z85" s="48"/>
      <c r="AB85" s="931"/>
      <c r="AC85"/>
      <c r="AD85" s="856" t="s">
        <v>56</v>
      </c>
      <c r="AE85" s="867"/>
      <c r="AF85" s="867"/>
      <c r="AG85" s="868"/>
      <c r="AH85" s="869" t="s">
        <v>57</v>
      </c>
      <c r="AI85" s="870"/>
      <c r="AJ85" s="870"/>
      <c r="AK85" s="870"/>
      <c r="AL85" s="870"/>
      <c r="AM85" s="870"/>
      <c r="AN85" s="870"/>
      <c r="AO85" s="870"/>
      <c r="AP85" s="870"/>
      <c r="AQ85" s="870"/>
      <c r="AR85" s="870"/>
      <c r="AS85" s="870"/>
      <c r="AT85" s="870"/>
      <c r="AU85" s="870"/>
      <c r="AV85" s="870"/>
      <c r="AW85" s="870"/>
      <c r="AX85" s="870"/>
      <c r="AY85" s="871"/>
      <c r="AZ85" s="47"/>
      <c r="BA85" s="48"/>
    </row>
    <row r="86" spans="1:53" ht="16.5" x14ac:dyDescent="0.25">
      <c r="A86" s="931"/>
      <c r="B86"/>
      <c r="C86" s="838" t="s">
        <v>508</v>
      </c>
      <c r="D86" s="839"/>
      <c r="E86" s="839"/>
      <c r="F86" s="840"/>
      <c r="G86" s="817" t="s">
        <v>617</v>
      </c>
      <c r="H86" s="818"/>
      <c r="I86" s="818"/>
      <c r="J86" s="818"/>
      <c r="K86" s="819"/>
      <c r="L86" s="1068" t="s">
        <v>713</v>
      </c>
      <c r="M86" s="851"/>
      <c r="N86" s="851"/>
      <c r="O86" s="851"/>
      <c r="P86" s="851"/>
      <c r="Q86" s="851"/>
      <c r="R86" s="851"/>
      <c r="S86" s="851"/>
      <c r="T86" s="851"/>
      <c r="U86" s="851"/>
      <c r="V86" s="851"/>
      <c r="W86" s="851"/>
      <c r="X86" s="851"/>
      <c r="Y86" s="851"/>
      <c r="Z86" s="852"/>
      <c r="AB86" s="931"/>
      <c r="AC86"/>
      <c r="AD86" s="838" t="s">
        <v>508</v>
      </c>
      <c r="AE86" s="839"/>
      <c r="AF86" s="839"/>
      <c r="AG86" s="840"/>
      <c r="AH86" s="817" t="s">
        <v>617</v>
      </c>
      <c r="AI86" s="818"/>
      <c r="AJ86" s="818"/>
      <c r="AK86" s="818"/>
      <c r="AL86" s="819"/>
      <c r="AM86" s="1068" t="s">
        <v>713</v>
      </c>
      <c r="AN86" s="851"/>
      <c r="AO86" s="851"/>
      <c r="AP86" s="851"/>
      <c r="AQ86" s="851"/>
      <c r="AR86" s="851"/>
      <c r="AS86" s="851"/>
      <c r="AT86" s="851"/>
      <c r="AU86" s="851"/>
      <c r="AV86" s="851"/>
      <c r="AW86" s="851"/>
      <c r="AX86" s="851"/>
      <c r="AY86" s="851"/>
      <c r="AZ86" s="851"/>
      <c r="BA86" s="852"/>
    </row>
    <row r="87" spans="1:53" ht="15.6" customHeight="1" x14ac:dyDescent="0.2">
      <c r="A87" s="931"/>
      <c r="B87"/>
      <c r="C87" s="856"/>
      <c r="D87" s="857"/>
      <c r="E87" s="857"/>
      <c r="F87" s="858"/>
      <c r="G87" s="817" t="s">
        <v>618</v>
      </c>
      <c r="H87" s="818"/>
      <c r="I87" s="818"/>
      <c r="J87" s="818"/>
      <c r="K87" s="819"/>
      <c r="L87" s="883" t="s">
        <v>6</v>
      </c>
      <c r="M87" s="883"/>
      <c r="N87" s="884"/>
      <c r="O87" s="884"/>
      <c r="P87" s="884"/>
      <c r="Q87" s="884"/>
      <c r="R87" s="883" t="s">
        <v>7</v>
      </c>
      <c r="S87" s="883"/>
      <c r="T87" s="883"/>
      <c r="U87" s="883"/>
      <c r="V87" s="883"/>
      <c r="W87" s="858" t="s">
        <v>689</v>
      </c>
      <c r="X87" s="893"/>
      <c r="Y87" s="893"/>
      <c r="Z87" s="894"/>
      <c r="AB87" s="931"/>
      <c r="AC87"/>
      <c r="AD87" s="856"/>
      <c r="AE87" s="857"/>
      <c r="AF87" s="857"/>
      <c r="AG87" s="858"/>
      <c r="AH87" s="817" t="s">
        <v>618</v>
      </c>
      <c r="AI87" s="818"/>
      <c r="AJ87" s="818"/>
      <c r="AK87" s="818"/>
      <c r="AL87" s="819"/>
      <c r="AM87" s="883" t="s">
        <v>6</v>
      </c>
      <c r="AN87" s="883"/>
      <c r="AO87" s="884"/>
      <c r="AP87" s="884"/>
      <c r="AQ87" s="884"/>
      <c r="AR87" s="884"/>
      <c r="AS87" s="883" t="s">
        <v>7</v>
      </c>
      <c r="AT87" s="883"/>
      <c r="AU87" s="883"/>
      <c r="AV87" s="883"/>
      <c r="AW87" s="883"/>
      <c r="AX87" s="858" t="s">
        <v>689</v>
      </c>
      <c r="AY87" s="893"/>
      <c r="AZ87" s="893"/>
      <c r="BA87" s="894"/>
    </row>
    <row r="88" spans="1:53" ht="16.5" thickBot="1" x14ac:dyDescent="0.3">
      <c r="A88" s="931"/>
      <c r="B88"/>
      <c r="C88" s="856"/>
      <c r="D88" s="857"/>
      <c r="E88" s="857"/>
      <c r="F88" s="858"/>
      <c r="G88" s="50"/>
      <c r="H88" s="51"/>
      <c r="I88" s="51"/>
      <c r="J88" s="51"/>
      <c r="K88" s="52"/>
      <c r="L88" s="846" t="s">
        <v>8</v>
      </c>
      <c r="M88" s="847"/>
      <c r="N88" s="848"/>
      <c r="O88" s="848"/>
      <c r="P88" s="848"/>
      <c r="Q88" s="849"/>
      <c r="R88" s="928"/>
      <c r="S88" s="928"/>
      <c r="T88" s="928"/>
      <c r="U88" s="928"/>
      <c r="V88" s="928"/>
      <c r="W88" s="895"/>
      <c r="X88" s="896"/>
      <c r="Y88" s="896"/>
      <c r="Z88" s="897"/>
      <c r="AB88" s="931"/>
      <c r="AC88"/>
      <c r="AD88" s="856"/>
      <c r="AE88" s="857"/>
      <c r="AF88" s="857"/>
      <c r="AG88" s="858"/>
      <c r="AH88" s="50"/>
      <c r="AI88" s="51"/>
      <c r="AJ88" s="51"/>
      <c r="AK88" s="51"/>
      <c r="AL88" s="52"/>
      <c r="AM88" s="846" t="s">
        <v>8</v>
      </c>
      <c r="AN88" s="847"/>
      <c r="AO88" s="848"/>
      <c r="AP88" s="848"/>
      <c r="AQ88" s="848"/>
      <c r="AR88" s="849"/>
      <c r="AS88" s="928"/>
      <c r="AT88" s="928"/>
      <c r="AU88" s="928"/>
      <c r="AV88" s="928"/>
      <c r="AW88" s="928"/>
      <c r="AX88" s="895"/>
      <c r="AY88" s="896"/>
      <c r="AZ88" s="896"/>
      <c r="BA88" s="897"/>
    </row>
    <row r="89" spans="1:53" ht="13.5" customHeight="1" thickBot="1" x14ac:dyDescent="0.25">
      <c r="A89" s="901" t="s">
        <v>750</v>
      </c>
      <c r="B89"/>
      <c r="C89" s="861"/>
      <c r="D89" s="862"/>
      <c r="E89" s="863"/>
      <c r="F89" s="820" t="s">
        <v>9</v>
      </c>
      <c r="G89" s="829" t="s">
        <v>82</v>
      </c>
      <c r="H89" s="835"/>
      <c r="I89" s="836"/>
      <c r="J89" s="829" t="s">
        <v>83</v>
      </c>
      <c r="K89" s="835"/>
      <c r="L89" s="836"/>
      <c r="M89" s="829" t="s">
        <v>84</v>
      </c>
      <c r="N89" s="830"/>
      <c r="O89" s="831"/>
      <c r="P89" s="829" t="s">
        <v>85</v>
      </c>
      <c r="Q89" s="830"/>
      <c r="R89" s="831"/>
      <c r="S89" s="829" t="s">
        <v>86</v>
      </c>
      <c r="T89" s="830"/>
      <c r="U89" s="831"/>
      <c r="V89" s="842" t="s">
        <v>87</v>
      </c>
      <c r="W89" s="830"/>
      <c r="X89" s="831"/>
      <c r="Y89" s="53" t="s">
        <v>10</v>
      </c>
      <c r="Z89" s="54" t="s">
        <v>60</v>
      </c>
      <c r="AB89" s="901" t="s">
        <v>750</v>
      </c>
      <c r="AC89"/>
      <c r="AD89" s="861"/>
      <c r="AE89" s="862"/>
      <c r="AF89" s="863"/>
      <c r="AG89" s="820" t="s">
        <v>9</v>
      </c>
      <c r="AH89" s="829" t="s">
        <v>82</v>
      </c>
      <c r="AI89" s="835"/>
      <c r="AJ89" s="836"/>
      <c r="AK89" s="829" t="s">
        <v>83</v>
      </c>
      <c r="AL89" s="835"/>
      <c r="AM89" s="836"/>
      <c r="AN89" s="829" t="s">
        <v>84</v>
      </c>
      <c r="AO89" s="830"/>
      <c r="AP89" s="831"/>
      <c r="AQ89" s="829" t="s">
        <v>85</v>
      </c>
      <c r="AR89" s="830"/>
      <c r="AS89" s="831"/>
      <c r="AT89" s="829" t="s">
        <v>86</v>
      </c>
      <c r="AU89" s="830"/>
      <c r="AV89" s="831"/>
      <c r="AW89" s="842" t="s">
        <v>87</v>
      </c>
      <c r="AX89" s="830"/>
      <c r="AY89" s="831"/>
      <c r="AZ89" s="53" t="s">
        <v>10</v>
      </c>
      <c r="BA89" s="54" t="s">
        <v>60</v>
      </c>
    </row>
    <row r="90" spans="1:53" ht="27" customHeight="1" thickBot="1" x14ac:dyDescent="0.25">
      <c r="A90" s="902"/>
      <c r="B90"/>
      <c r="C90" s="864"/>
      <c r="D90" s="865"/>
      <c r="E90" s="866"/>
      <c r="F90" s="821"/>
      <c r="G90" s="155" t="s">
        <v>493</v>
      </c>
      <c r="H90" s="156" t="s">
        <v>494</v>
      </c>
      <c r="I90" s="157" t="s">
        <v>516</v>
      </c>
      <c r="J90" s="155" t="s">
        <v>493</v>
      </c>
      <c r="K90" s="156" t="s">
        <v>494</v>
      </c>
      <c r="L90" s="157" t="s">
        <v>516</v>
      </c>
      <c r="M90" s="155" t="s">
        <v>493</v>
      </c>
      <c r="N90" s="156" t="s">
        <v>494</v>
      </c>
      <c r="O90" s="157" t="s">
        <v>516</v>
      </c>
      <c r="P90" s="155" t="s">
        <v>493</v>
      </c>
      <c r="Q90" s="156" t="s">
        <v>494</v>
      </c>
      <c r="R90" s="157" t="s">
        <v>516</v>
      </c>
      <c r="S90" s="155" t="s">
        <v>493</v>
      </c>
      <c r="T90" s="156" t="s">
        <v>494</v>
      </c>
      <c r="U90" s="157" t="s">
        <v>516</v>
      </c>
      <c r="V90" s="155" t="s">
        <v>493</v>
      </c>
      <c r="W90" s="156" t="s">
        <v>494</v>
      </c>
      <c r="X90" s="157" t="s">
        <v>516</v>
      </c>
      <c r="Y90" s="881" t="s">
        <v>15</v>
      </c>
      <c r="Z90" s="882"/>
      <c r="AB90" s="902"/>
      <c r="AC90"/>
      <c r="AD90" s="864"/>
      <c r="AE90" s="865"/>
      <c r="AF90" s="866"/>
      <c r="AG90" s="821"/>
      <c r="AH90" s="155" t="s">
        <v>493</v>
      </c>
      <c r="AI90" s="156" t="s">
        <v>494</v>
      </c>
      <c r="AJ90" s="157" t="s">
        <v>516</v>
      </c>
      <c r="AK90" s="155" t="s">
        <v>493</v>
      </c>
      <c r="AL90" s="156" t="s">
        <v>494</v>
      </c>
      <c r="AM90" s="157" t="s">
        <v>516</v>
      </c>
      <c r="AN90" s="155" t="s">
        <v>493</v>
      </c>
      <c r="AO90" s="156" t="s">
        <v>494</v>
      </c>
      <c r="AP90" s="157" t="s">
        <v>516</v>
      </c>
      <c r="AQ90" s="155" t="s">
        <v>493</v>
      </c>
      <c r="AR90" s="156" t="s">
        <v>494</v>
      </c>
      <c r="AS90" s="157" t="s">
        <v>516</v>
      </c>
      <c r="AT90" s="155" t="s">
        <v>493</v>
      </c>
      <c r="AU90" s="156" t="s">
        <v>494</v>
      </c>
      <c r="AV90" s="157" t="s">
        <v>516</v>
      </c>
      <c r="AW90" s="155" t="s">
        <v>493</v>
      </c>
      <c r="AX90" s="156" t="s">
        <v>494</v>
      </c>
      <c r="AY90" s="157" t="s">
        <v>516</v>
      </c>
      <c r="AZ90" s="881" t="s">
        <v>15</v>
      </c>
      <c r="BA90" s="882"/>
    </row>
    <row r="91" spans="1:53" ht="24" customHeight="1" x14ac:dyDescent="0.2">
      <c r="A91" s="902"/>
      <c r="B91"/>
      <c r="C91" s="843">
        <v>1</v>
      </c>
      <c r="D91" s="795" t="s">
        <v>64</v>
      </c>
      <c r="E91" s="601" t="s">
        <v>16</v>
      </c>
      <c r="F91" s="55" t="s">
        <v>443</v>
      </c>
      <c r="G91" s="98" t="str">
        <f>TEXT((TIME(0,LEFT('Erwachsene-DOSB 2020'!W7,FIND(":",'Erwachsene-DOSB 2020'!W7)-1),RIGHT('Erwachsene-DOSB 2020'!W7,2)))*$BC$52,"[mm]:ss")</f>
        <v>11:55</v>
      </c>
      <c r="H91" s="99" t="str">
        <f>TEXT((TIME(0,LEFT('Erwachsene-DOSB 2020'!X7,FIND(":",'Erwachsene-DOSB 2020'!X7)-1),RIGHT('Erwachsene-DOSB 2020'!X7,2)))*$BC$52,"[mm]:ss")</f>
        <v>10:45</v>
      </c>
      <c r="I91" s="100" t="str">
        <f>TEXT((TIME(0,LEFT('Erwachsene-DOSB 2020'!Y7,FIND(":",'Erwachsene-DOSB 2020'!Y7)-1),RIGHT('Erwachsene-DOSB 2020'!Y7,2)))*$BC$52,"[mm]:ss")</f>
        <v>09:25</v>
      </c>
      <c r="J91" s="108" t="str">
        <f>TEXT((TIME(0,LEFT('Erwachsene-DOSB 2020'!Z7,FIND(":",'Erwachsene-DOSB 2020'!Z7)-1),RIGHT('Erwachsene-DOSB 2020'!Z7,2)))*$BC$52,"[mm]:ss")</f>
        <v>12:25</v>
      </c>
      <c r="K91" s="99" t="str">
        <f>TEXT((TIME(0,LEFT('Erwachsene-DOSB 2020'!AA7,FIND(":",'Erwachsene-DOSB 2020'!AA7)-1),RIGHT('Erwachsene-DOSB 2020'!AA7,2)))*$BC$52,"[mm]:ss")</f>
        <v>11:05</v>
      </c>
      <c r="L91" s="100" t="str">
        <f>TEXT((TIME(0,LEFT('Erwachsene-DOSB 2020'!AB7,FIND(":",'Erwachsene-DOSB 2020'!AB7)-1),RIGHT('Erwachsene-DOSB 2020'!AB7,2)))*$BC$52,"[mm]:ss")</f>
        <v>09:35</v>
      </c>
      <c r="M91" s="108" t="str">
        <f>TEXT((TIME(0,LEFT('Erwachsene-DOSB 2020'!AC7,FIND(":",'Erwachsene-DOSB 2020'!AC7)-1),RIGHT('Erwachsene-DOSB 2020'!AC7,2)))*$BC$52,"[mm]:ss")</f>
        <v>12:55</v>
      </c>
      <c r="N91" s="99" t="str">
        <f>TEXT((TIME(0,LEFT('Erwachsene-DOSB 2020'!AD7,FIND(":",'Erwachsene-DOSB 2020'!AD7)-1),RIGHT('Erwachsene-DOSB 2020'!AD7,2)))*$BC$52,"[mm]:ss")</f>
        <v>11:25</v>
      </c>
      <c r="O91" s="100" t="str">
        <f>TEXT((TIME(0,LEFT('Erwachsene-DOSB 2020'!AE7,FIND(":",'Erwachsene-DOSB 2020'!AE7)-1),RIGHT('Erwachsene-DOSB 2020'!AE7,2)))*$BC$52,"[mm]:ss")</f>
        <v>09:55</v>
      </c>
      <c r="P91" s="108" t="str">
        <f>TEXT((TIME(0,LEFT('Erwachsene-DOSB 2020'!AF7,FIND(":",'Erwachsene-DOSB 2020'!AF7)-1),RIGHT('Erwachsene-DOSB 2020'!AF7,2)))*$BC$52,"[mm]:ss")</f>
        <v>13:15</v>
      </c>
      <c r="Q91" s="99" t="str">
        <f>TEXT((TIME(0,LEFT('Erwachsene-DOSB 2020'!AG7,FIND(":",'Erwachsene-DOSB 2020'!AG7)-1),RIGHT('Erwachsene-DOSB 2020'!AG7,2)))*$BC$52,"[mm]:ss")</f>
        <v>11:45</v>
      </c>
      <c r="R91" s="100" t="str">
        <f>TEXT((TIME(0,LEFT('Erwachsene-DOSB 2020'!AH7,FIND(":",'Erwachsene-DOSB 2020'!AH7)-1),RIGHT('Erwachsene-DOSB 2020'!AH7,2)))*$BC$52,"[mm]:ss")</f>
        <v>10:15</v>
      </c>
      <c r="S91" s="108" t="str">
        <f>TEXT((TIME(0,LEFT('Erwachsene-DOSB 2020'!AI7,FIND(":",'Erwachsene-DOSB 2020'!AI7)-1),RIGHT('Erwachsene-DOSB 2020'!AI7,2)))*$BC$52,"[mm]:ss")</f>
        <v>13:35</v>
      </c>
      <c r="T91" s="99" t="str">
        <f>TEXT((TIME(0,LEFT('Erwachsene-DOSB 2020'!AJ7,FIND(":",'Erwachsene-DOSB 2020'!AJ7)-1),RIGHT('Erwachsene-DOSB 2020'!AJ7,2)))*$BC$52,"[mm]:ss")</f>
        <v>12:05</v>
      </c>
      <c r="U91" s="100" t="str">
        <f>TEXT((TIME(0,LEFT('Erwachsene-DOSB 2020'!AK7,FIND(":",'Erwachsene-DOSB 2020'!AK7)-1),RIGHT('Erwachsene-DOSB 2020'!AK7,2)))*$BC$52,"[mm]:ss")</f>
        <v>10:35</v>
      </c>
      <c r="V91" s="108" t="str">
        <f>TEXT((TIME(0,LEFT('Erwachsene-DOSB 2020'!AL7,FIND(":",'Erwachsene-DOSB 2020'!AL7)-1),RIGHT('Erwachsene-DOSB 2020'!AL7,2)))*$BC$52,"[mm]:ss")</f>
        <v>13:50</v>
      </c>
      <c r="W91" s="99" t="str">
        <f>TEXT((TIME(0,LEFT('Erwachsene-DOSB 2020'!AM7,FIND(":",'Erwachsene-DOSB 2020'!AM7)-1),RIGHT('Erwachsene-DOSB 2020'!AM7,2)))*$BC$52,"[mm]:ss")</f>
        <v>12:20</v>
      </c>
      <c r="X91" s="100" t="str">
        <f>TEXT((TIME(0,LEFT('Erwachsene-DOSB 2020'!AN7,FIND(":",'Erwachsene-DOSB 2020'!AN7)-1),RIGHT('Erwachsene-DOSB 2020'!AN7,2)))*$BC$52,"[mm]:ss")</f>
        <v>10:50</v>
      </c>
      <c r="Y91" s="180"/>
      <c r="Z91" s="181"/>
      <c r="AB91" s="902"/>
      <c r="AC91"/>
      <c r="AD91" s="843">
        <v>1</v>
      </c>
      <c r="AE91" s="795" t="s">
        <v>64</v>
      </c>
      <c r="AF91" s="601" t="s">
        <v>16</v>
      </c>
      <c r="AG91" s="55" t="s">
        <v>443</v>
      </c>
      <c r="AH91" s="98" t="str">
        <f>TEXT((TIME(0,LEFT('Erwachsene-DOSB 2020'!W39,FIND(":",'Erwachsene-DOSB 2020'!W39)-1),RIGHT('Erwachsene-DOSB 2020'!W39,2)))*$BC$52,"[mm]:ss")</f>
        <v>11:05</v>
      </c>
      <c r="AI91" s="99" t="str">
        <f>TEXT((TIME(0,LEFT('Erwachsene-DOSB 2020'!X39,FIND(":",'Erwachsene-DOSB 2020'!X39)-1),RIGHT('Erwachsene-DOSB 2020'!X39,2)))*$BC$52,"[mm]:ss")</f>
        <v>09:45</v>
      </c>
      <c r="AJ91" s="100" t="str">
        <f>TEXT((TIME(0,LEFT('Erwachsene-DOSB 2020'!Y39,FIND(":",'Erwachsene-DOSB 2020'!Y39)-1),RIGHT('Erwachsene-DOSB 2020'!Y39,2)))*$BC$52,"[mm]:ss")</f>
        <v>08:15</v>
      </c>
      <c r="AK91" s="108" t="str">
        <f>TEXT((TIME(0,LEFT('Erwachsene-DOSB 2020'!Z39,FIND(":",'Erwachsene-DOSB 2020'!Z39)-1),RIGHT('Erwachsene-DOSB 2020'!Z39,2)))*$BC$52,"[mm]:ss")</f>
        <v>11:40</v>
      </c>
      <c r="AL91" s="99" t="str">
        <f>TEXT((TIME(0,LEFT('Erwachsene-DOSB 2020'!AA39,FIND(":",'Erwachsene-DOSB 2020'!AA39)-1),RIGHT('Erwachsene-DOSB 2020'!AA39,2)))*$BC$52,"[mm]:ss")</f>
        <v>10:10</v>
      </c>
      <c r="AM91" s="100" t="str">
        <f>TEXT((TIME(0,LEFT('Erwachsene-DOSB 2020'!AB39,FIND(":",'Erwachsene-DOSB 2020'!AB39)-1),RIGHT('Erwachsene-DOSB 2020'!AB39,2)))*$BC$52,"[mm]:ss")</f>
        <v>08:40</v>
      </c>
      <c r="AN91" s="108" t="str">
        <f>TEXT((TIME(0,LEFT('Erwachsene-DOSB 2020'!AC39,FIND(":",'Erwachsene-DOSB 2020'!AC39)-1),RIGHT('Erwachsene-DOSB 2020'!AC39,2)))*$BC$52,"[mm]:ss")</f>
        <v>11:55</v>
      </c>
      <c r="AO91" s="99" t="str">
        <f>TEXT((TIME(0,LEFT('Erwachsene-DOSB 2020'!AD39,FIND(":",'Erwachsene-DOSB 2020'!AD39)-1),RIGHT('Erwachsene-DOSB 2020'!AD39,2)))*$BC$52,"[mm]:ss")</f>
        <v>10:25</v>
      </c>
      <c r="AP91" s="100" t="str">
        <f>TEXT((TIME(0,LEFT('Erwachsene-DOSB 2020'!AE39,FIND(":",'Erwachsene-DOSB 2020'!AE39)-1),RIGHT('Erwachsene-DOSB 2020'!AE39,2)))*$BC$52,"[mm]:ss")</f>
        <v>08:55</v>
      </c>
      <c r="AQ91" s="108" t="str">
        <f>TEXT((TIME(0,LEFT('Erwachsene-DOSB 2020'!AF39,FIND(":",'Erwachsene-DOSB 2020'!AF39)-1),RIGHT('Erwachsene-DOSB 2020'!AF39,2)))*$BC$52,"[mm]:ss")</f>
        <v>12:15</v>
      </c>
      <c r="AR91" s="99" t="str">
        <f>TEXT((TIME(0,LEFT('Erwachsene-DOSB 2020'!AG39,FIND(":",'Erwachsene-DOSB 2020'!AG39)-1),RIGHT('Erwachsene-DOSB 2020'!AG39,2)))*$BC$52,"[mm]:ss")</f>
        <v>10:45</v>
      </c>
      <c r="AS91" s="100" t="str">
        <f>TEXT((TIME(0,LEFT('Erwachsene-DOSB 2020'!AH39,FIND(":",'Erwachsene-DOSB 2020'!AH39)-1),RIGHT('Erwachsene-DOSB 2020'!AH39,2)))*$BC$52,"[mm]:ss")</f>
        <v>09:15</v>
      </c>
      <c r="AT91" s="108" t="str">
        <f>TEXT((TIME(0,LEFT('Erwachsene-DOSB 2020'!AI39,FIND(":",'Erwachsene-DOSB 2020'!AI39)-1),RIGHT('Erwachsene-DOSB 2020'!AI39,2)))*$BC$52,"[mm]:ss")</f>
        <v>12:30</v>
      </c>
      <c r="AU91" s="99" t="str">
        <f>TEXT((TIME(0,LEFT('Erwachsene-DOSB 2020'!AJ39,FIND(":",'Erwachsene-DOSB 2020'!AJ39)-1),RIGHT('Erwachsene-DOSB 2020'!AJ39,2)))*$BC$52,"[mm]:ss")</f>
        <v>11:00</v>
      </c>
      <c r="AV91" s="100" t="str">
        <f>TEXT((TIME(0,LEFT('Erwachsene-DOSB 2020'!AK39,FIND(":",'Erwachsene-DOSB 2020'!AK39)-1),RIGHT('Erwachsene-DOSB 2020'!AK39,2)))*$BC$52,"[mm]:ss")</f>
        <v>09:30</v>
      </c>
      <c r="AW91" s="108" t="str">
        <f>TEXT((TIME(0,LEFT('Erwachsene-DOSB 2020'!AL39,FIND(":",'Erwachsene-DOSB 2020'!AL39)-1),RIGHT('Erwachsene-DOSB 2020'!AL39,2)))*$BC$52,"[mm]:ss")</f>
        <v>12:40</v>
      </c>
      <c r="AX91" s="99" t="str">
        <f>TEXT((TIME(0,LEFT('Erwachsene-DOSB 2020'!AM39,FIND(":",'Erwachsene-DOSB 2020'!AM39)-1),RIGHT('Erwachsene-DOSB 2020'!AM39,2)))*$BC$52,"[mm]:ss")</f>
        <v>11:10</v>
      </c>
      <c r="AY91" s="100" t="str">
        <f>TEXT((TIME(0,LEFT('Erwachsene-DOSB 2020'!AN39,FIND(":",'Erwachsene-DOSB 2020'!AN39)-1),RIGHT('Erwachsene-DOSB 2020'!AN39,2)))*$BC$52,"[mm]:ss")</f>
        <v>09:40</v>
      </c>
      <c r="AZ91" s="180"/>
      <c r="BA91" s="181"/>
    </row>
    <row r="92" spans="1:53" ht="24" customHeight="1" x14ac:dyDescent="0.2">
      <c r="A92" s="902"/>
      <c r="B92"/>
      <c r="C92" s="844"/>
      <c r="D92" s="796"/>
      <c r="E92" s="798" t="s">
        <v>17</v>
      </c>
      <c r="F92" s="793" t="s">
        <v>155</v>
      </c>
      <c r="G92" s="832" t="s">
        <v>173</v>
      </c>
      <c r="H92" s="833"/>
      <c r="I92" s="834"/>
      <c r="J92" s="832" t="s">
        <v>195</v>
      </c>
      <c r="K92" s="833"/>
      <c r="L92" s="833"/>
      <c r="M92" s="833"/>
      <c r="N92" s="833"/>
      <c r="O92" s="833"/>
      <c r="P92" s="833"/>
      <c r="Q92" s="833"/>
      <c r="R92" s="833"/>
      <c r="S92" s="833"/>
      <c r="T92" s="833"/>
      <c r="U92" s="833"/>
      <c r="V92" s="833"/>
      <c r="W92" s="833"/>
      <c r="X92" s="834"/>
      <c r="Y92" s="184"/>
      <c r="Z92" s="185"/>
      <c r="AB92" s="902"/>
      <c r="AC92"/>
      <c r="AD92" s="844"/>
      <c r="AE92" s="796"/>
      <c r="AF92" s="798" t="s">
        <v>17</v>
      </c>
      <c r="AG92" s="793" t="s">
        <v>155</v>
      </c>
      <c r="AH92" s="832" t="s">
        <v>173</v>
      </c>
      <c r="AI92" s="833"/>
      <c r="AJ92" s="834"/>
      <c r="AK92" s="832" t="s">
        <v>195</v>
      </c>
      <c r="AL92" s="833"/>
      <c r="AM92" s="833"/>
      <c r="AN92" s="833"/>
      <c r="AO92" s="833"/>
      <c r="AP92" s="833"/>
      <c r="AQ92" s="833"/>
      <c r="AR92" s="833"/>
      <c r="AS92" s="833"/>
      <c r="AT92" s="833"/>
      <c r="AU92" s="833"/>
      <c r="AV92" s="833"/>
      <c r="AW92" s="833"/>
      <c r="AX92" s="833"/>
      <c r="AY92" s="834"/>
      <c r="AZ92" s="184"/>
      <c r="BA92" s="185"/>
    </row>
    <row r="93" spans="1:53" ht="24" customHeight="1" x14ac:dyDescent="0.2">
      <c r="A93" s="902"/>
      <c r="B93"/>
      <c r="C93" s="844"/>
      <c r="D93" s="796"/>
      <c r="E93" s="792"/>
      <c r="F93" s="794"/>
      <c r="G93" s="101" t="str">
        <f>TEXT((TIME(0,LEFT('Erwachsene-DOSB 2020'!W10,FIND(":",'Erwachsene-DOSB 2020'!W10)-1),RIGHT('Erwachsene-DOSB 2020'!W10,2)))*$BC$54,"[mm]:ss")</f>
        <v>24:44</v>
      </c>
      <c r="H93" s="102" t="str">
        <f>TEXT((TIME(0,LEFT('Erwachsene-DOSB 2020'!X10,FIND(":",'Erwachsene-DOSB 2020'!X10)-1),RIGHT('Erwachsene-DOSB 2020'!X10,2)))*$BC$54,"[mm]:ss")</f>
        <v>20:18</v>
      </c>
      <c r="I93" s="103" t="str">
        <f>TEXT((TIME(0,LEFT('Erwachsene-DOSB 2020'!Y10,FIND(":",'Erwachsene-DOSB 2020'!Y10)-1),RIGHT('Erwachsene-DOSB 2020'!Y10,2)))*$BC$54,"[mm]:ss")</f>
        <v>15:03</v>
      </c>
      <c r="J93" s="109" t="str">
        <f>TEXT((TIME(0,LEFT('Erwachsene-DOSB 2020'!Z10,FIND(":",'Erwachsene-DOSB 2020'!Z10)-1),RIGHT('Erwachsene-DOSB 2020'!Z10,2)))*$BC$54,"[mm]:ss")</f>
        <v>12:36</v>
      </c>
      <c r="K93" s="102" t="str">
        <f>TEXT((TIME(0,LEFT('Erwachsene-DOSB 2020'!AA10,FIND(":",'Erwachsene-DOSB 2020'!AA10)-1),RIGHT('Erwachsene-DOSB 2020'!AA10,2)))*$BC$54,"[mm]:ss")</f>
        <v>10:30</v>
      </c>
      <c r="L93" s="103" t="str">
        <f>TEXT((TIME(0,LEFT('Erwachsene-DOSB 2020'!AB10,FIND(":",'Erwachsene-DOSB 2020'!AB10)-1),RIGHT('Erwachsene-DOSB 2020'!AB10,2)))*$BC$54,"[mm]:ss")</f>
        <v>08:03</v>
      </c>
      <c r="M93" s="109" t="str">
        <f>TEXT((TIME(0,LEFT('Erwachsene-DOSB 2020'!AC10,FIND(":",'Erwachsene-DOSB 2020'!AC10)-1),RIGHT('Erwachsene-DOSB 2020'!AC10,2)))*$BC$54,"[mm]:ss")</f>
        <v>13:00</v>
      </c>
      <c r="N93" s="102" t="str">
        <f>TEXT((TIME(0,LEFT('Erwachsene-DOSB 2020'!AD10,FIND(":",'Erwachsene-DOSB 2020'!AD10)-1),RIGHT('Erwachsene-DOSB 2020'!AD10,2)))*$BC$54,"[mm]:ss")</f>
        <v>10:44</v>
      </c>
      <c r="O93" s="103" t="str">
        <f>TEXT((TIME(0,LEFT('Erwachsene-DOSB 2020'!AE10,FIND(":",'Erwachsene-DOSB 2020'!AE10)-1),RIGHT('Erwachsene-DOSB 2020'!AE10,2)))*$BC$54,"[mm]:ss")</f>
        <v>08:20</v>
      </c>
      <c r="P93" s="109" t="str">
        <f>TEXT((TIME(0,LEFT('Erwachsene-DOSB 2020'!AF10,FIND(":",'Erwachsene-DOSB 2020'!AF10)-1),RIGHT('Erwachsene-DOSB 2020'!AF10,2)))*$BC$54,"[mm]:ss")</f>
        <v>13:18</v>
      </c>
      <c r="Q93" s="102" t="str">
        <f>TEXT((TIME(0,LEFT('Erwachsene-DOSB 2020'!AG10,FIND(":",'Erwachsene-DOSB 2020'!AG10)-1),RIGHT('Erwachsene-DOSB 2020'!AG10,2)))*$BC$54,"[mm]:ss")</f>
        <v>10:54</v>
      </c>
      <c r="R93" s="103" t="str">
        <f>TEXT((TIME(0,LEFT('Erwachsene-DOSB 2020'!AH10,FIND(":",'Erwachsene-DOSB 2020'!AH10)-1),RIGHT('Erwachsene-DOSB 2020'!AH10,2)))*$BC$54,"[mm]:ss")</f>
        <v>08:31</v>
      </c>
      <c r="S93" s="109" t="str">
        <f>TEXT((TIME(0,LEFT('Erwachsene-DOSB 2020'!AI10,FIND(":",'Erwachsene-DOSB 2020'!AI10)-1),RIGHT('Erwachsene-DOSB 2020'!AI10,2)))*$BC$54,"[mm]:ss")</f>
        <v>13:36</v>
      </c>
      <c r="T93" s="102" t="str">
        <f>TEXT((TIME(0,LEFT('Erwachsene-DOSB 2020'!AJ10,FIND(":",'Erwachsene-DOSB 2020'!AJ10)-1),RIGHT('Erwachsene-DOSB 2020'!AJ10,2)))*$BC$54,"[mm]:ss")</f>
        <v>11:01</v>
      </c>
      <c r="U93" s="103" t="str">
        <f>TEXT((TIME(0,LEFT('Erwachsene-DOSB 2020'!AK10,FIND(":",'Erwachsene-DOSB 2020'!AK10)-1),RIGHT('Erwachsene-DOSB 2020'!AK10,2)))*$BC$54,"[mm]:ss")</f>
        <v>08:34</v>
      </c>
      <c r="V93" s="109" t="str">
        <f>TEXT((TIME(0,LEFT('Erwachsene-DOSB 2020'!AL10,FIND(":",'Erwachsene-DOSB 2020'!AL10)-1),RIGHT('Erwachsene-DOSB 2020'!AL10,2)))*$BC$54,"[mm]:ss")</f>
        <v>13:53</v>
      </c>
      <c r="W93" s="102" t="str">
        <f>TEXT((TIME(0,LEFT('Erwachsene-DOSB 2020'!AM10,FIND(":",'Erwachsene-DOSB 2020'!AM10)-1),RIGHT('Erwachsene-DOSB 2020'!AM10,2)))*$BC$54,"[mm]:ss")</f>
        <v>11:15</v>
      </c>
      <c r="X93" s="103" t="str">
        <f>TEXT((TIME(0,LEFT('Erwachsene-DOSB 2020'!AN10,FIND(":",'Erwachsene-DOSB 2020'!AN10)-1),RIGHT('Erwachsene-DOSB 2020'!AN10,2)))*$BC$54,"[mm]:ss")</f>
        <v>08:52</v>
      </c>
      <c r="Y93" s="184"/>
      <c r="Z93" s="185"/>
      <c r="AB93" s="902"/>
      <c r="AC93"/>
      <c r="AD93" s="844"/>
      <c r="AE93" s="796"/>
      <c r="AF93" s="792"/>
      <c r="AG93" s="794"/>
      <c r="AH93" s="101" t="str">
        <f>TEXT((TIME(0,LEFT('Erwachsene-DOSB 2020'!W42,FIND(":",'Erwachsene-DOSB 2020'!W42)-1),RIGHT('Erwachsene-DOSB 2020'!W42,2)))*$BC$54,"[mm]:ss")</f>
        <v>24:09</v>
      </c>
      <c r="AI93" s="102" t="str">
        <f>TEXT((TIME(0,LEFT('Erwachsene-DOSB 2020'!X42,FIND(":",'Erwachsene-DOSB 2020'!X42)-1),RIGHT('Erwachsene-DOSB 2020'!X42,2)))*$BC$54,"[mm]:ss")</f>
        <v>19:29</v>
      </c>
      <c r="AJ93" s="103" t="str">
        <f>TEXT((TIME(0,LEFT('Erwachsene-DOSB 2020'!Y42,FIND(":",'Erwachsene-DOSB 2020'!Y42)-1),RIGHT('Erwachsene-DOSB 2020'!Y42,2)))*$BC$54,"[mm]:ss")</f>
        <v>14:28</v>
      </c>
      <c r="AK93" s="109" t="str">
        <f>TEXT((TIME(0,LEFT('Erwachsene-DOSB 2020'!Z42,FIND(":",'Erwachsene-DOSB 2020'!Z42)-1),RIGHT('Erwachsene-DOSB 2020'!Z42,2)))*$BC$54,"[mm]:ss")</f>
        <v>12:11</v>
      </c>
      <c r="AL93" s="102" t="str">
        <f>TEXT((TIME(0,LEFT('Erwachsene-DOSB 2020'!AA42,FIND(":",'Erwachsene-DOSB 2020'!AA42)-1),RIGHT('Erwachsene-DOSB 2020'!AA42,2)))*$BC$54,"[mm]:ss")</f>
        <v>10:02</v>
      </c>
      <c r="AM93" s="103" t="str">
        <f>TEXT((TIME(0,LEFT('Erwachsene-DOSB 2020'!AB42,FIND(":",'Erwachsene-DOSB 2020'!AB42)-1),RIGHT('Erwachsene-DOSB 2020'!AB42,2)))*$BC$54,"[mm]:ss")</f>
        <v>07:31</v>
      </c>
      <c r="AN93" s="109" t="str">
        <f>TEXT((TIME(0,LEFT('Erwachsene-DOSB 2020'!AC42,FIND(":",'Erwachsene-DOSB 2020'!AC42)-1),RIGHT('Erwachsene-DOSB 2020'!AC42,2)))*$BC$54,"[mm]:ss")</f>
        <v>12:29</v>
      </c>
      <c r="AO93" s="102" t="str">
        <f>TEXT((TIME(0,LEFT('Erwachsene-DOSB 2020'!AD42,FIND(":",'Erwachsene-DOSB 2020'!AD42)-1),RIGHT('Erwachsene-DOSB 2020'!AD42,2)))*$BC$54,"[mm]:ss")</f>
        <v>10:12</v>
      </c>
      <c r="AP93" s="103" t="str">
        <f>TEXT((TIME(0,LEFT('Erwachsene-DOSB 2020'!AE42,FIND(":",'Erwachsene-DOSB 2020'!AE42)-1),RIGHT('Erwachsene-DOSB 2020'!AE42,2)))*$BC$54,"[mm]:ss")</f>
        <v>07:56</v>
      </c>
      <c r="AQ93" s="109" t="str">
        <f>TEXT((TIME(0,LEFT('Erwachsene-DOSB 2020'!AF42,FIND(":",'Erwachsene-DOSB 2020'!AF42)-1),RIGHT('Erwachsene-DOSB 2020'!AF42,2)))*$BC$54,"[mm]:ss")</f>
        <v>12:43</v>
      </c>
      <c r="AR93" s="102" t="str">
        <f>TEXT((TIME(0,LEFT('Erwachsene-DOSB 2020'!AG42,FIND(":",'Erwachsene-DOSB 2020'!AG42)-1),RIGHT('Erwachsene-DOSB 2020'!AG42,2)))*$BC$54,"[mm]:ss")</f>
        <v>10:19</v>
      </c>
      <c r="AS93" s="103" t="str">
        <f>TEXT((TIME(0,LEFT('Erwachsene-DOSB 2020'!AH42,FIND(":",'Erwachsene-DOSB 2020'!AH42)-1),RIGHT('Erwachsene-DOSB 2020'!AH42,2)))*$BC$54,"[mm]:ss")</f>
        <v>08:59</v>
      </c>
      <c r="AT93" s="109" t="str">
        <f>TEXT((TIME(0,LEFT('Erwachsene-DOSB 2020'!AI42,FIND(":",'Erwachsene-DOSB 2020'!AI42)-1),RIGHT('Erwachsene-DOSB 2020'!AI42,2)))*$BC$54,"[mm]:ss")</f>
        <v>12:53</v>
      </c>
      <c r="AU93" s="102" t="str">
        <f>TEXT((TIME(0,LEFT('Erwachsene-DOSB 2020'!AJ42,FIND(":",'Erwachsene-DOSB 2020'!AJ42)-1),RIGHT('Erwachsene-DOSB 2020'!AJ42,2)))*$BC$54,"[mm]:ss")</f>
        <v>10:33</v>
      </c>
      <c r="AV93" s="103" t="str">
        <f>TEXT((TIME(0,LEFT('Erwachsene-DOSB 2020'!AK42,FIND(":",'Erwachsene-DOSB 2020'!AK42)-1),RIGHT('Erwachsene-DOSB 2020'!AK42,2)))*$BC$54,"[mm]:ss")</f>
        <v>08:03</v>
      </c>
      <c r="AW93" s="109" t="str">
        <f>TEXT((TIME(0,LEFT('Erwachsene-DOSB 2020'!AL42,FIND(":",'Erwachsene-DOSB 2020'!AL42)-1),RIGHT('Erwachsene-DOSB 2020'!AL42,2)))*$BC$54,"[mm]:ss")</f>
        <v>12:53</v>
      </c>
      <c r="AX93" s="102" t="str">
        <f>TEXT((TIME(0,LEFT('Erwachsene-DOSB 2020'!AM42,FIND(":",'Erwachsene-DOSB 2020'!AM42)-1),RIGHT('Erwachsene-DOSB 2020'!AM42,2)))*$BC$54,"[mm]:ss")</f>
        <v>10:40</v>
      </c>
      <c r="AY93" s="103" t="str">
        <f>TEXT((TIME(0,LEFT('Erwachsene-DOSB 2020'!AN42,FIND(":",'Erwachsene-DOSB 2020'!AN42)-1),RIGHT('Erwachsene-DOSB 2020'!AN42,2)))*$BC$54,"[mm]:ss")</f>
        <v>08:07</v>
      </c>
      <c r="AZ93" s="184"/>
      <c r="BA93" s="185"/>
    </row>
    <row r="94" spans="1:53" ht="24" customHeight="1" x14ac:dyDescent="0.2">
      <c r="A94" s="902"/>
      <c r="B94"/>
      <c r="C94" s="844"/>
      <c r="D94" s="796"/>
      <c r="E94" s="106" t="s">
        <v>21</v>
      </c>
      <c r="F94" s="58" t="s">
        <v>695</v>
      </c>
      <c r="G94" s="101" t="str">
        <f>TEXT((TIME(0,LEFT('Erwachsene-DOSB 2020'!W12,FIND(":",'Erwachsene-DOSB 2020'!W12)-1),RIGHT('Erwachsene-DOSB 2020'!W12,2)))*$BC$55,"[mm]:ss")</f>
        <v>33:30</v>
      </c>
      <c r="H94" s="102" t="str">
        <f>TEXT((TIME(0,LEFT('Erwachsene-DOSB 2020'!X12,FIND(":",'Erwachsene-DOSB 2020'!X12)-1),RIGHT('Erwachsene-DOSB 2020'!X12,2)))*$BC$55,"[mm]:ss")</f>
        <v>29:15</v>
      </c>
      <c r="I94" s="103" t="str">
        <f>TEXT((TIME(0,LEFT('Erwachsene-DOSB 2020'!Y12,FIND(":",'Erwachsene-DOSB 2020'!Y12)-1),RIGHT('Erwachsene-DOSB 2020'!Y12,2)))*$BC$55,"[mm]:ss")</f>
        <v>25:45</v>
      </c>
      <c r="J94" s="109" t="str">
        <f>TEXT((TIME(0,LEFT('Erwachsene-DOSB 2020'!Z12,FIND(":",'Erwachsene-DOSB 2020'!Z12)-1),RIGHT('Erwachsene-DOSB 2020'!Z12,2)))*$BC$55,"[mm]:ss")</f>
        <v>34:30</v>
      </c>
      <c r="K94" s="102" t="str">
        <f>TEXT((TIME(0,LEFT('Erwachsene-DOSB 2020'!AA12,FIND(":",'Erwachsene-DOSB 2020'!AA12)-1),RIGHT('Erwachsene-DOSB 2020'!AA12,2)))*$BC$55,"[mm]:ss")</f>
        <v>30:30</v>
      </c>
      <c r="L94" s="103" t="str">
        <f>TEXT((TIME(0,LEFT('Erwachsene-DOSB 2020'!AB12,FIND(":",'Erwachsene-DOSB 2020'!AB12)-1),RIGHT('Erwachsene-DOSB 2020'!AB12,2)))*$BC$55,"[mm]:ss")</f>
        <v>26:45</v>
      </c>
      <c r="M94" s="109" t="str">
        <f>TEXT((TIME(0,LEFT('Erwachsene-DOSB 2020'!AC12,FIND(":",'Erwachsene-DOSB 2020'!AC12)-1),RIGHT('Erwachsene-DOSB 2020'!AC12,2)))*$BC$55,"[mm]:ss")</f>
        <v>35:45</v>
      </c>
      <c r="N94" s="102" t="str">
        <f>TEXT((TIME(0,LEFT('Erwachsene-DOSB 2020'!AD12,FIND(":",'Erwachsene-DOSB 2020'!AD12)-1),RIGHT('Erwachsene-DOSB 2020'!AD12,2)))*$BC$55,"[mm]:ss")</f>
        <v>31:30</v>
      </c>
      <c r="O94" s="103" t="str">
        <f>TEXT((TIME(0,LEFT('Erwachsene-DOSB 2020'!AE12,FIND(":",'Erwachsene-DOSB 2020'!AE12)-1),RIGHT('Erwachsene-DOSB 2020'!AE12,2)))*$BC$55,"[mm]:ss")</f>
        <v>27:45</v>
      </c>
      <c r="P94" s="109" t="str">
        <f>TEXT((TIME(0,LEFT('Erwachsene-DOSB 2020'!AF12,FIND(":",'Erwachsene-DOSB 2020'!AF12)-1),RIGHT('Erwachsene-DOSB 2020'!AF12,2)))*$BC$55,"[mm]:ss")</f>
        <v>37:00</v>
      </c>
      <c r="Q94" s="102" t="str">
        <f>TEXT((TIME(0,LEFT('Erwachsene-DOSB 2020'!AG12,FIND(":",'Erwachsene-DOSB 2020'!AG12)-1),RIGHT('Erwachsene-DOSB 2020'!AG12,2)))*$BC$55,"[mm]:ss")</f>
        <v>32:30</v>
      </c>
      <c r="R94" s="103" t="str">
        <f>TEXT((TIME(0,LEFT('Erwachsene-DOSB 2020'!AH12,FIND(":",'Erwachsene-DOSB 2020'!AH12)-1),RIGHT('Erwachsene-DOSB 2020'!AH12,2)))*$BC$55,"[mm]:ss")</f>
        <v>28:30</v>
      </c>
      <c r="S94" s="109" t="str">
        <f>TEXT((TIME(0,LEFT('Erwachsene-DOSB 2020'!AI12,FIND(":",'Erwachsene-DOSB 2020'!AI12)-1),RIGHT('Erwachsene-DOSB 2020'!AI12,2)))*$BC$55,"[mm]:ss")</f>
        <v>37:45</v>
      </c>
      <c r="T94" s="102" t="str">
        <f>TEXT((TIME(0,LEFT('Erwachsene-DOSB 2020'!AJ12,FIND(":",'Erwachsene-DOSB 2020'!AJ12)-1),RIGHT('Erwachsene-DOSB 2020'!AJ12,2)))*$BC$55,"[mm]:ss")</f>
        <v>33:15</v>
      </c>
      <c r="U94" s="103" t="str">
        <f>TEXT((TIME(0,LEFT('Erwachsene-DOSB 2020'!AK12,FIND(":",'Erwachsene-DOSB 2020'!AK12)-1),RIGHT('Erwachsene-DOSB 2020'!AK12,2)))*$BC$55,"[mm]:ss")</f>
        <v>29:15</v>
      </c>
      <c r="V94" s="109" t="str">
        <f>TEXT((TIME(0,LEFT('Erwachsene-DOSB 2020'!AL12,FIND(":",'Erwachsene-DOSB 2020'!AL12)-1),RIGHT('Erwachsene-DOSB 2020'!AL12,2)))*$BC$55,"[mm]:ss")</f>
        <v>39:00</v>
      </c>
      <c r="W94" s="102" t="str">
        <f>TEXT((TIME(0,LEFT('Erwachsene-DOSB 2020'!AM12,FIND(":",'Erwachsene-DOSB 2020'!AM12)-1),RIGHT('Erwachsene-DOSB 2020'!AM12,2)))*$BC$55,"[mm]:ss")</f>
        <v>34:15</v>
      </c>
      <c r="X94" s="103" t="str">
        <f>TEXT((TIME(0,LEFT('Erwachsene-DOSB 2020'!AN12,FIND(":",'Erwachsene-DOSB 2020'!AN12)-1),RIGHT('Erwachsene-DOSB 2020'!AN12,2)))*$BC$55,"[mm]:ss")</f>
        <v>30:15</v>
      </c>
      <c r="Y94" s="182"/>
      <c r="Z94" s="183"/>
      <c r="AB94" s="902"/>
      <c r="AC94"/>
      <c r="AD94" s="844"/>
      <c r="AE94" s="796"/>
      <c r="AF94" s="106" t="s">
        <v>21</v>
      </c>
      <c r="AG94" s="58" t="s">
        <v>695</v>
      </c>
      <c r="AH94" s="101" t="str">
        <f>TEXT((TIME(0,LEFT('Erwachsene-DOSB 2020'!W45,FIND(":",'Erwachsene-DOSB 2020'!W45)-1),RIGHT('Erwachsene-DOSB 2020'!W45,2)))*$BC$55,"[mm]:ss")</f>
        <v>33:00</v>
      </c>
      <c r="AI94" s="102" t="str">
        <f>TEXT((TIME(0,LEFT('Erwachsene-DOSB 2020'!X45,FIND(":",'Erwachsene-DOSB 2020'!X45)-1),RIGHT('Erwachsene-DOSB 2020'!X45,2)))*$BC$55,"[mm]:ss")</f>
        <v>27:30</v>
      </c>
      <c r="AJ94" s="103" t="str">
        <f>TEXT((TIME(0,LEFT('Erwachsene-DOSB 2020'!Y45,FIND(":",'Erwachsene-DOSB 2020'!Y45)-1),RIGHT('Erwachsene-DOSB 2020'!Y45,2)))*$BC$55,"[mm]:ss")</f>
        <v>22:30</v>
      </c>
      <c r="AK94" s="109" t="str">
        <f>TEXT((TIME(0,LEFT('Erwachsene-DOSB 2020'!Z45,FIND(":",'Erwachsene-DOSB 2020'!Z45)-1),RIGHT('Erwachsene-DOSB 2020'!Z45,2)))*$BC$55,"[mm]:ss")</f>
        <v>34:15</v>
      </c>
      <c r="AL94" s="102" t="str">
        <f>TEXT((TIME(0,LEFT('Erwachsene-DOSB 2020'!AA45,FIND(":",'Erwachsene-DOSB 2020'!AA45)-1),RIGHT('Erwachsene-DOSB 2020'!AA45,2)))*$BC$55,"[mm]:ss")</f>
        <v>28:30</v>
      </c>
      <c r="AM94" s="103" t="str">
        <f>TEXT((TIME(0,LEFT('Erwachsene-DOSB 2020'!AB45,FIND(":",'Erwachsene-DOSB 2020'!AB45)-1),RIGHT('Erwachsene-DOSB 2020'!AB45,2)))*$BC$55,"[mm]:ss")</f>
        <v>23:15</v>
      </c>
      <c r="AN94" s="109" t="str">
        <f>TEXT((TIME(0,LEFT('Erwachsene-DOSB 2020'!AC45,FIND(":",'Erwachsene-DOSB 2020'!AC45)-1),RIGHT('Erwachsene-DOSB 2020'!AC45,2)))*$BC$55,"[mm]:ss")</f>
        <v>35:15</v>
      </c>
      <c r="AO94" s="102" t="str">
        <f>TEXT((TIME(0,LEFT('Erwachsene-DOSB 2020'!AD45,FIND(":",'Erwachsene-DOSB 2020'!AD45)-1),RIGHT('Erwachsene-DOSB 2020'!AD45,2)))*$BC$55,"[mm]:ss")</f>
        <v>29:15</v>
      </c>
      <c r="AP94" s="103" t="str">
        <f>TEXT((TIME(0,LEFT('Erwachsene-DOSB 2020'!AE45,FIND(":",'Erwachsene-DOSB 2020'!AE45)-1),RIGHT('Erwachsene-DOSB 2020'!AE45,2)))*$BC$55,"[mm]:ss")</f>
        <v>23:45</v>
      </c>
      <c r="AQ94" s="109" t="str">
        <f>TEXT((TIME(0,LEFT('Erwachsene-DOSB 2020'!AF45,FIND(":",'Erwachsene-DOSB 2020'!AF45)-1),RIGHT('Erwachsene-DOSB 2020'!AF45,2)))*$BC$55,"[mm]:ss")</f>
        <v>35:45</v>
      </c>
      <c r="AR94" s="102" t="str">
        <f>TEXT((TIME(0,LEFT('Erwachsene-DOSB 2020'!AG45,FIND(":",'Erwachsene-DOSB 2020'!AG45)-1),RIGHT('Erwachsene-DOSB 2020'!AG45,2)))*$BC$55,"[mm]:ss")</f>
        <v>30:00</v>
      </c>
      <c r="AS94" s="103" t="str">
        <f>TEXT((TIME(0,LEFT('Erwachsene-DOSB 2020'!AH45,FIND(":",'Erwachsene-DOSB 2020'!AH45)-1),RIGHT('Erwachsene-DOSB 2020'!AH45,2)))*$BC$55,"[mm]:ss")</f>
        <v>24:00</v>
      </c>
      <c r="AT94" s="109" t="str">
        <f>TEXT((TIME(0,LEFT('Erwachsene-DOSB 2020'!AI45,FIND(":",'Erwachsene-DOSB 2020'!AI45)-1),RIGHT('Erwachsene-DOSB 2020'!AI45,2)))*$BC$55,"[mm]:ss")</f>
        <v>36:15</v>
      </c>
      <c r="AU94" s="102" t="str">
        <f>TEXT((TIME(0,LEFT('Erwachsene-DOSB 2020'!AJ45,FIND(":",'Erwachsene-DOSB 2020'!AJ45)-1),RIGHT('Erwachsene-DOSB 2020'!AJ45,2)))*$BC$55,"[mm]:ss")</f>
        <v>30:15</v>
      </c>
      <c r="AV94" s="103" t="str">
        <f>TEXT((TIME(0,LEFT('Erwachsene-DOSB 2020'!AK45,FIND(":",'Erwachsene-DOSB 2020'!AK45)-1),RIGHT('Erwachsene-DOSB 2020'!AK45,2)))*$BC$55,"[mm]:ss")</f>
        <v>24:15</v>
      </c>
      <c r="AW94" s="109" t="str">
        <f>TEXT((TIME(0,LEFT('Erwachsene-DOSB 2020'!AL45,FIND(":",'Erwachsene-DOSB 2020'!AL45)-1),RIGHT('Erwachsene-DOSB 2020'!AL45,2)))*$BC$55,"[mm]:ss")</f>
        <v>36:45</v>
      </c>
      <c r="AX94" s="102" t="str">
        <f>TEXT((TIME(0,LEFT('Erwachsene-DOSB 2020'!AM45,FIND(":",'Erwachsene-DOSB 2020'!AM45)-1),RIGHT('Erwachsene-DOSB 2020'!AM45,2)))*$BC$55,"[mm]:ss")</f>
        <v>30:45</v>
      </c>
      <c r="AY94" s="103" t="str">
        <f>TEXT((TIME(0,LEFT('Erwachsene-DOSB 2020'!AN45,FIND(":",'Erwachsene-DOSB 2020'!AN45)-1),RIGHT('Erwachsene-DOSB 2020'!AN45,2)))*$BC$55,"[mm]:ss")</f>
        <v>24:45</v>
      </c>
      <c r="AZ94" s="182"/>
      <c r="BA94" s="183"/>
    </row>
    <row r="95" spans="1:53" ht="24" customHeight="1" x14ac:dyDescent="0.2">
      <c r="A95" s="902"/>
      <c r="B95"/>
      <c r="C95" s="844"/>
      <c r="D95" s="796"/>
      <c r="E95" s="106" t="s">
        <v>22</v>
      </c>
      <c r="F95" s="58" t="s">
        <v>427</v>
      </c>
      <c r="G95" s="160">
        <f>H95*(1-$BE$56)</f>
        <v>186.75</v>
      </c>
      <c r="H95" s="149">
        <f>W56-12.5</f>
        <v>207.5</v>
      </c>
      <c r="I95" s="150">
        <f>H95*(1+$BE$56)</f>
        <v>228.25000000000003</v>
      </c>
      <c r="J95" s="160">
        <f>K95*(1-$BE$56)</f>
        <v>175.5</v>
      </c>
      <c r="K95" s="149">
        <f>H95-12.5</f>
        <v>195</v>
      </c>
      <c r="L95" s="150">
        <f>K95*(1+$BE$56)</f>
        <v>214.50000000000003</v>
      </c>
      <c r="M95" s="160">
        <f>N95*(1-$BE$56)</f>
        <v>164.25</v>
      </c>
      <c r="N95" s="149">
        <f>K95-12.5</f>
        <v>182.5</v>
      </c>
      <c r="O95" s="150">
        <f>N95*(1+$BE$56)</f>
        <v>200.75000000000003</v>
      </c>
      <c r="P95" s="160">
        <f>Q95*(1-$BE$56)</f>
        <v>153</v>
      </c>
      <c r="Q95" s="149">
        <f>N95-12.5</f>
        <v>170</v>
      </c>
      <c r="R95" s="150">
        <f>Q95*(1+$BE$56)</f>
        <v>187.00000000000003</v>
      </c>
      <c r="S95" s="160">
        <f>T95*(1-$BE$56)</f>
        <v>141.75</v>
      </c>
      <c r="T95" s="149">
        <f>Q95-12.5</f>
        <v>157.5</v>
      </c>
      <c r="U95" s="150">
        <f>T95*(1+$BE$56)</f>
        <v>173.25</v>
      </c>
      <c r="V95" s="160">
        <f>W95*(1-$BE$56)</f>
        <v>130.5</v>
      </c>
      <c r="W95" s="149">
        <f>T95-12.5</f>
        <v>145</v>
      </c>
      <c r="X95" s="150">
        <f>W95*(1+$BE$56)</f>
        <v>159.5</v>
      </c>
      <c r="Y95" s="182"/>
      <c r="Z95" s="183"/>
      <c r="AB95" s="902"/>
      <c r="AC95"/>
      <c r="AD95" s="844"/>
      <c r="AE95" s="796"/>
      <c r="AF95" s="106" t="s">
        <v>22</v>
      </c>
      <c r="AG95" s="58" t="s">
        <v>427</v>
      </c>
      <c r="AH95" s="160">
        <f>AI95*(1-$BE$56)</f>
        <v>258.75</v>
      </c>
      <c r="AI95" s="149">
        <f>AX56-12.5</f>
        <v>287.5</v>
      </c>
      <c r="AJ95" s="150">
        <f>AI95*(1+$BE$56)</f>
        <v>316.25</v>
      </c>
      <c r="AK95" s="160">
        <f>AL95*(1-$BE$56)</f>
        <v>247.5</v>
      </c>
      <c r="AL95" s="149">
        <f>AI95-12.5</f>
        <v>275</v>
      </c>
      <c r="AM95" s="150">
        <f>AL95*(1+$BE$56)</f>
        <v>302.5</v>
      </c>
      <c r="AN95" s="160">
        <f>AO95*(1-$BE$56)</f>
        <v>236.25</v>
      </c>
      <c r="AO95" s="149">
        <f>AL95-12.5</f>
        <v>262.5</v>
      </c>
      <c r="AP95" s="150">
        <f>AO95*(1+$BE$56)</f>
        <v>288.75</v>
      </c>
      <c r="AQ95" s="160">
        <f>AR95*(1-$BE$56)</f>
        <v>225</v>
      </c>
      <c r="AR95" s="149">
        <f>AO95-12.5</f>
        <v>250</v>
      </c>
      <c r="AS95" s="150">
        <f>AR95*(1+$BE$56)</f>
        <v>275</v>
      </c>
      <c r="AT95" s="160">
        <f>AU95*(1-$BE$56)</f>
        <v>213.75</v>
      </c>
      <c r="AU95" s="149">
        <f>AR95-12.5</f>
        <v>237.5</v>
      </c>
      <c r="AV95" s="150">
        <f>AU95*(1+$BE$56)</f>
        <v>261.25</v>
      </c>
      <c r="AW95" s="160">
        <f>AX95*(1-$BE$56)</f>
        <v>202.5</v>
      </c>
      <c r="AX95" s="149">
        <f>AU95-12.5</f>
        <v>225</v>
      </c>
      <c r="AY95" s="150">
        <f>AX95*(1+$BE$56)</f>
        <v>247.50000000000003</v>
      </c>
      <c r="AZ95" s="182"/>
      <c r="BA95" s="183"/>
    </row>
    <row r="96" spans="1:53" ht="24" customHeight="1" x14ac:dyDescent="0.2">
      <c r="A96" s="902"/>
      <c r="B96"/>
      <c r="C96" s="844"/>
      <c r="D96" s="796"/>
      <c r="E96" s="106" t="s">
        <v>23</v>
      </c>
      <c r="F96" s="58" t="s">
        <v>428</v>
      </c>
      <c r="G96" s="160">
        <f>H96*(1-$BE$56)</f>
        <v>351</v>
      </c>
      <c r="H96" s="149">
        <f>W57-15</f>
        <v>390</v>
      </c>
      <c r="I96" s="150">
        <f>H96*(1+$BE$56)</f>
        <v>429.00000000000006</v>
      </c>
      <c r="J96" s="160">
        <f>K96*(1-$BE$56)</f>
        <v>337.5</v>
      </c>
      <c r="K96" s="149">
        <f>H96-15</f>
        <v>375</v>
      </c>
      <c r="L96" s="150">
        <f>K96*(1+$BE$56)</f>
        <v>412.50000000000006</v>
      </c>
      <c r="M96" s="160">
        <f>N96*(1-$BE$56)</f>
        <v>324</v>
      </c>
      <c r="N96" s="149">
        <f>K96-15</f>
        <v>360</v>
      </c>
      <c r="O96" s="150">
        <f>N96*(1+$BE$56)</f>
        <v>396.00000000000006</v>
      </c>
      <c r="P96" s="160">
        <f>Q96*(1-$BE$56)</f>
        <v>310.5</v>
      </c>
      <c r="Q96" s="149">
        <f>N96-15</f>
        <v>345</v>
      </c>
      <c r="R96" s="150">
        <f>Q96*(1+$BE$56)</f>
        <v>379.50000000000006</v>
      </c>
      <c r="S96" s="160">
        <f>T96*(1-$BE$56)</f>
        <v>297</v>
      </c>
      <c r="T96" s="149">
        <f>Q96-15</f>
        <v>330</v>
      </c>
      <c r="U96" s="150">
        <f>T96*(1+$BE$56)</f>
        <v>363.00000000000006</v>
      </c>
      <c r="V96" s="160">
        <f>W96*(1-$BE$56)</f>
        <v>283.5</v>
      </c>
      <c r="W96" s="149">
        <f>T96-15</f>
        <v>315</v>
      </c>
      <c r="X96" s="150">
        <f>W96*(1+$BE$56)</f>
        <v>346.5</v>
      </c>
      <c r="Y96" s="182"/>
      <c r="Z96" s="183"/>
      <c r="AB96" s="902"/>
      <c r="AC96"/>
      <c r="AD96" s="844"/>
      <c r="AE96" s="796"/>
      <c r="AF96" s="106" t="s">
        <v>23</v>
      </c>
      <c r="AG96" s="58" t="s">
        <v>428</v>
      </c>
      <c r="AH96" s="160">
        <f>AI96*(1-$BE$56)</f>
        <v>432</v>
      </c>
      <c r="AI96" s="149">
        <f>AX57-15</f>
        <v>480</v>
      </c>
      <c r="AJ96" s="150">
        <f>AI96*(1+$BE$56)</f>
        <v>528</v>
      </c>
      <c r="AK96" s="160">
        <f>AL96*(1-$BE$56)</f>
        <v>418.5</v>
      </c>
      <c r="AL96" s="149">
        <f>AI96-15</f>
        <v>465</v>
      </c>
      <c r="AM96" s="150">
        <f>AL96*(1+$BE$56)</f>
        <v>511.50000000000006</v>
      </c>
      <c r="AN96" s="160">
        <f>AO96*(1-$BE$56)</f>
        <v>405</v>
      </c>
      <c r="AO96" s="149">
        <f>AL96-15</f>
        <v>450</v>
      </c>
      <c r="AP96" s="150">
        <f>AO96*(1+$BE$56)</f>
        <v>495.00000000000006</v>
      </c>
      <c r="AQ96" s="160">
        <f>AR96*(1-$BE$56)</f>
        <v>391.5</v>
      </c>
      <c r="AR96" s="149">
        <f>AO96-15</f>
        <v>435</v>
      </c>
      <c r="AS96" s="150">
        <f>AR96*(1+$BE$56)</f>
        <v>478.50000000000006</v>
      </c>
      <c r="AT96" s="160">
        <f>AU96*(1-$BE$56)</f>
        <v>378</v>
      </c>
      <c r="AU96" s="149">
        <f>AR96-15</f>
        <v>420</v>
      </c>
      <c r="AV96" s="150">
        <f>AU96*(1+$BE$56)</f>
        <v>462.00000000000006</v>
      </c>
      <c r="AW96" s="160">
        <f>AX96*(1-$BE$56)</f>
        <v>364.5</v>
      </c>
      <c r="AX96" s="149">
        <f>AU96-15</f>
        <v>405</v>
      </c>
      <c r="AY96" s="150">
        <f>AX96*(1+$BE$56)</f>
        <v>445.50000000000006</v>
      </c>
      <c r="AZ96" s="182"/>
      <c r="BA96" s="183"/>
    </row>
    <row r="97" spans="1:56" ht="24" customHeight="1" x14ac:dyDescent="0.2">
      <c r="A97" s="902"/>
      <c r="B97"/>
      <c r="C97" s="844"/>
      <c r="D97" s="796"/>
      <c r="E97" s="106" t="s">
        <v>24</v>
      </c>
      <c r="F97" s="58" t="s">
        <v>429</v>
      </c>
      <c r="G97" s="160">
        <f>H97*(1-$BE$56)</f>
        <v>283.5</v>
      </c>
      <c r="H97" s="149">
        <f>W58-15</f>
        <v>315</v>
      </c>
      <c r="I97" s="150">
        <f>H97*(1+$BE$56)</f>
        <v>346.5</v>
      </c>
      <c r="J97" s="160">
        <f>K97*(1-$BE$56)</f>
        <v>270</v>
      </c>
      <c r="K97" s="149">
        <f>H97-15</f>
        <v>300</v>
      </c>
      <c r="L97" s="150">
        <f>K97*(1+$BE$56)</f>
        <v>330</v>
      </c>
      <c r="M97" s="160">
        <f>N97*(1-$BE$56)</f>
        <v>256.5</v>
      </c>
      <c r="N97" s="149">
        <f>K97-15</f>
        <v>285</v>
      </c>
      <c r="O97" s="150">
        <f>N97*(1+$BE$56)</f>
        <v>313.5</v>
      </c>
      <c r="P97" s="160">
        <f>Q97*(1-$BE$56)</f>
        <v>243</v>
      </c>
      <c r="Q97" s="149">
        <f>N97-15</f>
        <v>270</v>
      </c>
      <c r="R97" s="150">
        <f>Q97*(1+$BE$56)</f>
        <v>297</v>
      </c>
      <c r="S97" s="160">
        <f>T97*(1-$BE$56)</f>
        <v>229.5</v>
      </c>
      <c r="T97" s="149">
        <f>Q97-15</f>
        <v>255</v>
      </c>
      <c r="U97" s="150">
        <f>T97*(1+$BE$56)</f>
        <v>280.5</v>
      </c>
      <c r="V97" s="160">
        <f>W97*(1-$BE$56)</f>
        <v>216</v>
      </c>
      <c r="W97" s="149">
        <f>T97-15</f>
        <v>240</v>
      </c>
      <c r="X97" s="150">
        <f>W97*(1+$BE$56)</f>
        <v>264</v>
      </c>
      <c r="Y97" s="182"/>
      <c r="Z97" s="183"/>
      <c r="AB97" s="902"/>
      <c r="AC97"/>
      <c r="AD97" s="844"/>
      <c r="AE97" s="796"/>
      <c r="AF97" s="106" t="s">
        <v>24</v>
      </c>
      <c r="AG97" s="58" t="s">
        <v>429</v>
      </c>
      <c r="AH97" s="160">
        <f>AI97*(1-$BE$56)</f>
        <v>360</v>
      </c>
      <c r="AI97" s="149">
        <f>AX58-15</f>
        <v>400</v>
      </c>
      <c r="AJ97" s="150">
        <f>AI97*(1+$BE$56)</f>
        <v>440.00000000000006</v>
      </c>
      <c r="AK97" s="160">
        <f>AL97*(1-$BE$56)</f>
        <v>346.5</v>
      </c>
      <c r="AL97" s="149">
        <f>AI97-15</f>
        <v>385</v>
      </c>
      <c r="AM97" s="150">
        <f>AL97*(1+$BE$56)</f>
        <v>423.50000000000006</v>
      </c>
      <c r="AN97" s="160">
        <f>AO97*(1-$BE$56)</f>
        <v>333</v>
      </c>
      <c r="AO97" s="149">
        <f>AL97-15</f>
        <v>370</v>
      </c>
      <c r="AP97" s="150">
        <f>AO97*(1+$BE$56)</f>
        <v>407.00000000000006</v>
      </c>
      <c r="AQ97" s="160">
        <f>AR97*(1-$BE$56)</f>
        <v>319.5</v>
      </c>
      <c r="AR97" s="149">
        <f>AO97-15</f>
        <v>355</v>
      </c>
      <c r="AS97" s="150">
        <f>AR97*(1+$BE$56)</f>
        <v>390.50000000000006</v>
      </c>
      <c r="AT97" s="160">
        <f>AU97*(1-$BE$56)</f>
        <v>306</v>
      </c>
      <c r="AU97" s="149">
        <f>AR97-15</f>
        <v>340</v>
      </c>
      <c r="AV97" s="150">
        <f>AU97*(1+$BE$56)</f>
        <v>374.00000000000006</v>
      </c>
      <c r="AW97" s="160">
        <f>AX97*(1-$BE$56)</f>
        <v>292.5</v>
      </c>
      <c r="AX97" s="149">
        <f>AU97-15</f>
        <v>325</v>
      </c>
      <c r="AY97" s="150">
        <f>AX97*(1+$BE$56)</f>
        <v>357.50000000000006</v>
      </c>
      <c r="AZ97" s="182"/>
      <c r="BA97" s="183"/>
    </row>
    <row r="98" spans="1:56" s="158" customFormat="1" ht="24" customHeight="1" x14ac:dyDescent="0.2">
      <c r="A98" s="902"/>
      <c r="C98" s="1050"/>
      <c r="D98" s="796"/>
      <c r="E98" s="106" t="s">
        <v>25</v>
      </c>
      <c r="F98" s="58" t="s">
        <v>430</v>
      </c>
      <c r="G98" s="160">
        <f>H98*(1-$BE$56)</f>
        <v>288</v>
      </c>
      <c r="H98" s="149">
        <f>W59-15</f>
        <v>320</v>
      </c>
      <c r="I98" s="150">
        <f>H98*(1+$BE$56)</f>
        <v>352</v>
      </c>
      <c r="J98" s="160">
        <f>K98*(1-$BE$56)</f>
        <v>274.5</v>
      </c>
      <c r="K98" s="149">
        <f>H98-15</f>
        <v>305</v>
      </c>
      <c r="L98" s="150">
        <f>K98*(1+$BE$56)</f>
        <v>335.5</v>
      </c>
      <c r="M98" s="160">
        <f>N98*(1-$BE$56)</f>
        <v>261</v>
      </c>
      <c r="N98" s="149">
        <f>K98-15</f>
        <v>290</v>
      </c>
      <c r="O98" s="150">
        <f>N98*(1+$BE$56)</f>
        <v>319</v>
      </c>
      <c r="P98" s="160">
        <f>Q98*(1-$BE$56)</f>
        <v>247.5</v>
      </c>
      <c r="Q98" s="149">
        <f>N98-15</f>
        <v>275</v>
      </c>
      <c r="R98" s="150">
        <f>Q98*(1+$BE$56)</f>
        <v>302.5</v>
      </c>
      <c r="S98" s="160">
        <f>T98*(1-$BE$56)</f>
        <v>234</v>
      </c>
      <c r="T98" s="149">
        <f>Q98-15</f>
        <v>260</v>
      </c>
      <c r="U98" s="150">
        <f>T98*(1+$BE$56)</f>
        <v>286</v>
      </c>
      <c r="V98" s="160">
        <f>W98*(1-$BE$56)</f>
        <v>220.5</v>
      </c>
      <c r="W98" s="149">
        <f>T98-15</f>
        <v>245</v>
      </c>
      <c r="X98" s="150">
        <f>W98*(1+$BE$56)</f>
        <v>269.5</v>
      </c>
      <c r="Y98" s="182"/>
      <c r="Z98" s="215"/>
      <c r="AB98" s="902"/>
      <c r="AD98" s="1050"/>
      <c r="AE98" s="796"/>
      <c r="AF98" s="106" t="s">
        <v>25</v>
      </c>
      <c r="AG98" s="58" t="s">
        <v>430</v>
      </c>
      <c r="AH98" s="160">
        <f>AI98*(1-$BE$56)</f>
        <v>364.5</v>
      </c>
      <c r="AI98" s="149">
        <f>AX59-15</f>
        <v>405</v>
      </c>
      <c r="AJ98" s="150">
        <f>AI98*(1+$BE$56)</f>
        <v>445.50000000000006</v>
      </c>
      <c r="AK98" s="160">
        <f>AL98*(1-$BE$56)</f>
        <v>351</v>
      </c>
      <c r="AL98" s="149">
        <f>AI98-15</f>
        <v>390</v>
      </c>
      <c r="AM98" s="150">
        <f>AL98*(1+$BE$56)</f>
        <v>429.00000000000006</v>
      </c>
      <c r="AN98" s="160">
        <f>AO98*(1-$BE$56)</f>
        <v>337.5</v>
      </c>
      <c r="AO98" s="149">
        <f>AL98-15</f>
        <v>375</v>
      </c>
      <c r="AP98" s="150">
        <f>AO98*(1+$BE$56)</f>
        <v>412.50000000000006</v>
      </c>
      <c r="AQ98" s="160">
        <f>AR98*(1-$BE$56)</f>
        <v>324</v>
      </c>
      <c r="AR98" s="149">
        <f>AO98-15</f>
        <v>360</v>
      </c>
      <c r="AS98" s="150">
        <f>AR98*(1+$BE$56)</f>
        <v>396.00000000000006</v>
      </c>
      <c r="AT98" s="160">
        <f>AU98*(1-$BE$56)</f>
        <v>310.5</v>
      </c>
      <c r="AU98" s="149">
        <f>AR98-15</f>
        <v>345</v>
      </c>
      <c r="AV98" s="150">
        <f>AU98*(1+$BE$56)</f>
        <v>379.50000000000006</v>
      </c>
      <c r="AW98" s="160">
        <f>AX98*(1-$BE$56)</f>
        <v>297</v>
      </c>
      <c r="AX98" s="149">
        <f>AU98-15</f>
        <v>330</v>
      </c>
      <c r="AY98" s="150">
        <f>AX98*(1+$BE$56)</f>
        <v>363.00000000000006</v>
      </c>
      <c r="AZ98" s="182"/>
      <c r="BA98" s="215"/>
      <c r="BC98" s="153"/>
      <c r="BD98" s="83"/>
    </row>
    <row r="99" spans="1:56" s="158" customFormat="1" ht="22.5" customHeight="1" thickBot="1" x14ac:dyDescent="0.25">
      <c r="A99" s="902"/>
      <c r="C99" s="950"/>
      <c r="D99" s="997"/>
      <c r="E99" s="107" t="s">
        <v>44</v>
      </c>
      <c r="F99" s="16" t="s">
        <v>497</v>
      </c>
      <c r="G99" s="216">
        <v>0.96875</v>
      </c>
      <c r="H99" s="217">
        <v>0.97048611111111105</v>
      </c>
      <c r="I99" s="218">
        <v>1.3888888888888888E-2</v>
      </c>
      <c r="J99" s="216">
        <v>8.6805555555555559E-3</v>
      </c>
      <c r="K99" s="217">
        <v>1.0416666666666666E-2</v>
      </c>
      <c r="L99" s="218">
        <v>1.2152777777777778E-2</v>
      </c>
      <c r="M99" s="216">
        <v>8.6805555555555559E-3</v>
      </c>
      <c r="N99" s="217">
        <v>1.0416666666666666E-2</v>
      </c>
      <c r="O99" s="218">
        <v>1.2152777777777778E-2</v>
      </c>
      <c r="P99" s="216">
        <v>8.6805555555555559E-3</v>
      </c>
      <c r="Q99" s="217">
        <v>1.0416666666666666E-2</v>
      </c>
      <c r="R99" s="218">
        <v>1.2152777777777778E-2</v>
      </c>
      <c r="S99" s="216">
        <v>8.6805555555555559E-3</v>
      </c>
      <c r="T99" s="217">
        <v>1.0416666666666666E-2</v>
      </c>
      <c r="U99" s="218">
        <v>1.2152777777777778E-2</v>
      </c>
      <c r="V99" s="216">
        <v>8.6805555555555559E-3</v>
      </c>
      <c r="W99" s="217">
        <v>1.0416666666666666E-2</v>
      </c>
      <c r="X99" s="218">
        <v>1.2152777777777778E-2</v>
      </c>
      <c r="Y99" s="186"/>
      <c r="Z99" s="187"/>
      <c r="AB99" s="902"/>
      <c r="AD99" s="950"/>
      <c r="AE99" s="997"/>
      <c r="AF99" s="107" t="s">
        <v>44</v>
      </c>
      <c r="AG99" s="16" t="s">
        <v>497</v>
      </c>
      <c r="AH99" s="216">
        <v>0.96875</v>
      </c>
      <c r="AI99" s="217">
        <v>0.97048611111111105</v>
      </c>
      <c r="AJ99" s="218">
        <v>1.3888888888888888E-2</v>
      </c>
      <c r="AK99" s="216">
        <v>8.6805555555555559E-3</v>
      </c>
      <c r="AL99" s="217">
        <v>1.0416666666666666E-2</v>
      </c>
      <c r="AM99" s="218">
        <v>1.2152777777777778E-2</v>
      </c>
      <c r="AN99" s="216">
        <v>8.6805555555555559E-3</v>
      </c>
      <c r="AO99" s="217">
        <v>1.0416666666666666E-2</v>
      </c>
      <c r="AP99" s="218">
        <v>1.2152777777777778E-2</v>
      </c>
      <c r="AQ99" s="216">
        <v>8.6805555555555559E-3</v>
      </c>
      <c r="AR99" s="217">
        <v>1.0416666666666666E-2</v>
      </c>
      <c r="AS99" s="218">
        <v>1.2152777777777778E-2</v>
      </c>
      <c r="AT99" s="216">
        <v>8.6805555555555559E-3</v>
      </c>
      <c r="AU99" s="217">
        <v>1.0416666666666666E-2</v>
      </c>
      <c r="AV99" s="218">
        <v>1.2152777777777778E-2</v>
      </c>
      <c r="AW99" s="216">
        <v>8.6805555555555559E-3</v>
      </c>
      <c r="AX99" s="217">
        <v>1.0416666666666666E-2</v>
      </c>
      <c r="AY99" s="218">
        <v>1.2152777777777778E-2</v>
      </c>
      <c r="AZ99" s="186"/>
      <c r="BA99" s="187"/>
      <c r="BC99" s="153"/>
      <c r="BD99" s="83"/>
    </row>
    <row r="100" spans="1:56" ht="24" customHeight="1" x14ac:dyDescent="0.2">
      <c r="A100" s="902"/>
      <c r="B100"/>
      <c r="C100" s="844">
        <v>2</v>
      </c>
      <c r="D100" s="796" t="s">
        <v>65</v>
      </c>
      <c r="E100" s="943" t="s">
        <v>16</v>
      </c>
      <c r="F100" s="800" t="s">
        <v>26</v>
      </c>
      <c r="G100" s="785" t="s">
        <v>340</v>
      </c>
      <c r="H100" s="786"/>
      <c r="I100" s="786"/>
      <c r="J100" s="786"/>
      <c r="K100" s="786"/>
      <c r="L100" s="786"/>
      <c r="M100" s="786"/>
      <c r="N100" s="786"/>
      <c r="O100" s="786"/>
      <c r="P100" s="786"/>
      <c r="Q100" s="786"/>
      <c r="R100" s="786"/>
      <c r="S100" s="786"/>
      <c r="T100" s="786"/>
      <c r="U100" s="786"/>
      <c r="V100" s="786"/>
      <c r="W100" s="786"/>
      <c r="X100" s="787"/>
      <c r="Y100" s="180"/>
      <c r="Z100" s="181"/>
      <c r="AB100" s="902"/>
      <c r="AC100"/>
      <c r="AD100" s="844">
        <v>2</v>
      </c>
      <c r="AE100" s="796" t="s">
        <v>65</v>
      </c>
      <c r="AF100" s="943" t="s">
        <v>16</v>
      </c>
      <c r="AG100" s="800" t="s">
        <v>26</v>
      </c>
      <c r="AH100" s="785" t="s">
        <v>340</v>
      </c>
      <c r="AI100" s="786"/>
      <c r="AJ100" s="786"/>
      <c r="AK100" s="786"/>
      <c r="AL100" s="786"/>
      <c r="AM100" s="786"/>
      <c r="AN100" s="786"/>
      <c r="AO100" s="786"/>
      <c r="AP100" s="786"/>
      <c r="AQ100" s="786"/>
      <c r="AR100" s="786"/>
      <c r="AS100" s="786"/>
      <c r="AT100" s="786"/>
      <c r="AU100" s="786"/>
      <c r="AV100" s="786"/>
      <c r="AW100" s="786"/>
      <c r="AX100" s="786"/>
      <c r="AY100" s="787"/>
      <c r="AZ100" s="180"/>
      <c r="BA100" s="181"/>
    </row>
    <row r="101" spans="1:56" ht="24" customHeight="1" x14ac:dyDescent="0.2">
      <c r="A101" s="902"/>
      <c r="B101"/>
      <c r="C101" s="845"/>
      <c r="D101" s="796"/>
      <c r="E101" s="792"/>
      <c r="F101" s="794"/>
      <c r="G101" s="13">
        <f>'Erwachsene-DOSB 2020'!W15*$BC$62</f>
        <v>1.3125</v>
      </c>
      <c r="H101" s="12">
        <f>'Erwachsene-DOSB 2020'!X15*$BC$62</f>
        <v>1.4375</v>
      </c>
      <c r="I101" s="15">
        <f>'Erwachsene-DOSB 2020'!Y15*$BC$62</f>
        <v>1.5625</v>
      </c>
      <c r="J101" s="59">
        <f>'Erwachsene-DOSB 2020'!Z15*$BC$62</f>
        <v>1.3125</v>
      </c>
      <c r="K101" s="12">
        <f>'Erwachsene-DOSB 2020'!AA15*$BC$62</f>
        <v>1.5</v>
      </c>
      <c r="L101" s="15">
        <f>'Erwachsene-DOSB 2020'!AB15*$BC$62</f>
        <v>1.75</v>
      </c>
      <c r="M101" s="59">
        <f>'Erwachsene-DOSB 2020'!AC15*$BC$62</f>
        <v>1.25</v>
      </c>
      <c r="N101" s="12">
        <f>'Erwachsene-DOSB 2020'!AD15*$BC$62</f>
        <v>1.4375</v>
      </c>
      <c r="O101" s="15">
        <f>'Erwachsene-DOSB 2020'!AE15*$BC$62</f>
        <v>1.625</v>
      </c>
      <c r="P101" s="59">
        <f>'Erwachsene-DOSB 2020'!AF15*$BC$62</f>
        <v>1.1875</v>
      </c>
      <c r="Q101" s="12">
        <f>'Erwachsene-DOSB 2020'!AG15*$BC$62</f>
        <v>1.375</v>
      </c>
      <c r="R101" s="15">
        <f>'Erwachsene-DOSB 2020'!AH15*$BC$62</f>
        <v>1.5625</v>
      </c>
      <c r="S101" s="59">
        <f>'Erwachsene-DOSB 2020'!AI15*$BC$62</f>
        <v>1.125</v>
      </c>
      <c r="T101" s="12">
        <f>'Erwachsene-DOSB 2020'!AJ15*$BC$62</f>
        <v>1.3125</v>
      </c>
      <c r="U101" s="15">
        <f>'Erwachsene-DOSB 2020'!AK15*$BC$62</f>
        <v>1.5625</v>
      </c>
      <c r="V101" s="59">
        <f>'Erwachsene-DOSB 2020'!AL15*$BC$62</f>
        <v>1.0625</v>
      </c>
      <c r="W101" s="12">
        <f>'Erwachsene-DOSB 2020'!AM15*$BC$62</f>
        <v>1.25</v>
      </c>
      <c r="X101" s="15">
        <f>'Erwachsene-DOSB 2020'!AN15*$BC$62</f>
        <v>1.5</v>
      </c>
      <c r="Y101" s="182"/>
      <c r="Z101" s="188"/>
      <c r="AB101" s="902"/>
      <c r="AC101"/>
      <c r="AD101" s="845"/>
      <c r="AE101" s="796"/>
      <c r="AF101" s="792"/>
      <c r="AG101" s="794"/>
      <c r="AH101" s="13">
        <f>'Erwachsene-DOSB 2020'!W48*$BC$62</f>
        <v>1.5</v>
      </c>
      <c r="AI101" s="12">
        <f>'Erwachsene-DOSB 2020'!X48*$BC$62</f>
        <v>1.6875</v>
      </c>
      <c r="AJ101" s="15">
        <f>'Erwachsene-DOSB 2020'!Y48*$BC$62</f>
        <v>1.875</v>
      </c>
      <c r="AK101" s="59">
        <f t="shared" ref="AK101:AY101" si="10">AH101-0.04</f>
        <v>1.46</v>
      </c>
      <c r="AL101" s="12">
        <f t="shared" si="10"/>
        <v>1.6475</v>
      </c>
      <c r="AM101" s="15">
        <f t="shared" si="10"/>
        <v>1.835</v>
      </c>
      <c r="AN101" s="59">
        <f t="shared" si="10"/>
        <v>1.42</v>
      </c>
      <c r="AO101" s="12">
        <f t="shared" si="10"/>
        <v>1.6074999999999999</v>
      </c>
      <c r="AP101" s="15">
        <f t="shared" si="10"/>
        <v>1.7949999999999999</v>
      </c>
      <c r="AQ101" s="59">
        <f t="shared" si="10"/>
        <v>1.38</v>
      </c>
      <c r="AR101" s="12">
        <f t="shared" si="10"/>
        <v>1.5674999999999999</v>
      </c>
      <c r="AS101" s="15">
        <f t="shared" si="10"/>
        <v>1.7549999999999999</v>
      </c>
      <c r="AT101" s="59">
        <f t="shared" si="10"/>
        <v>1.3399999999999999</v>
      </c>
      <c r="AU101" s="12">
        <f t="shared" si="10"/>
        <v>1.5274999999999999</v>
      </c>
      <c r="AV101" s="15">
        <f t="shared" si="10"/>
        <v>1.7149999999999999</v>
      </c>
      <c r="AW101" s="59">
        <f t="shared" si="10"/>
        <v>1.2999999999999998</v>
      </c>
      <c r="AX101" s="12">
        <f t="shared" si="10"/>
        <v>1.4874999999999998</v>
      </c>
      <c r="AY101" s="15">
        <f t="shared" si="10"/>
        <v>1.6749999999999998</v>
      </c>
      <c r="AZ101" s="182"/>
      <c r="BA101" s="188"/>
    </row>
    <row r="102" spans="1:56" ht="24" customHeight="1" x14ac:dyDescent="0.2">
      <c r="A102" s="902"/>
      <c r="B102"/>
      <c r="C102" s="845"/>
      <c r="D102" s="796"/>
      <c r="E102" s="106" t="s">
        <v>17</v>
      </c>
      <c r="F102" s="27" t="s">
        <v>422</v>
      </c>
      <c r="G102" s="28">
        <f>V63+1.5</f>
        <v>7.5</v>
      </c>
      <c r="H102" s="29">
        <f>W63+1.5</f>
        <v>8.25</v>
      </c>
      <c r="I102" s="38">
        <f>X63+1.5</f>
        <v>9.25</v>
      </c>
      <c r="J102" s="28">
        <f t="shared" ref="J102:X102" si="11">G102-0.5</f>
        <v>7</v>
      </c>
      <c r="K102" s="29">
        <f t="shared" si="11"/>
        <v>7.75</v>
      </c>
      <c r="L102" s="38">
        <f t="shared" si="11"/>
        <v>8.75</v>
      </c>
      <c r="M102" s="28">
        <f t="shared" si="11"/>
        <v>6.5</v>
      </c>
      <c r="N102" s="29">
        <f t="shared" si="11"/>
        <v>7.25</v>
      </c>
      <c r="O102" s="38">
        <f t="shared" si="11"/>
        <v>8.25</v>
      </c>
      <c r="P102" s="28">
        <f t="shared" si="11"/>
        <v>6</v>
      </c>
      <c r="Q102" s="29">
        <f t="shared" si="11"/>
        <v>6.75</v>
      </c>
      <c r="R102" s="38">
        <f t="shared" si="11"/>
        <v>7.75</v>
      </c>
      <c r="S102" s="28">
        <f t="shared" si="11"/>
        <v>5.5</v>
      </c>
      <c r="T102" s="29">
        <f t="shared" si="11"/>
        <v>6.25</v>
      </c>
      <c r="U102" s="38">
        <f t="shared" si="11"/>
        <v>7.25</v>
      </c>
      <c r="V102" s="28">
        <f t="shared" si="11"/>
        <v>5</v>
      </c>
      <c r="W102" s="29">
        <f t="shared" si="11"/>
        <v>5.75</v>
      </c>
      <c r="X102" s="38">
        <f t="shared" si="11"/>
        <v>6.75</v>
      </c>
      <c r="Y102" s="182"/>
      <c r="Z102" s="188"/>
      <c r="AB102" s="902"/>
      <c r="AC102"/>
      <c r="AD102" s="845"/>
      <c r="AE102" s="796"/>
      <c r="AF102" s="106" t="s">
        <v>17</v>
      </c>
      <c r="AG102" s="27" t="s">
        <v>422</v>
      </c>
      <c r="AH102" s="28">
        <f>AW63+1.5</f>
        <v>9.5</v>
      </c>
      <c r="AI102" s="29">
        <f>AX63+1.5</f>
        <v>10.6</v>
      </c>
      <c r="AJ102" s="38">
        <f>AY63+1.5</f>
        <v>11.6</v>
      </c>
      <c r="AK102" s="28">
        <f t="shared" ref="AK102:AY102" si="12">AH102-0.5</f>
        <v>9</v>
      </c>
      <c r="AL102" s="29">
        <f t="shared" si="12"/>
        <v>10.1</v>
      </c>
      <c r="AM102" s="38">
        <f t="shared" si="12"/>
        <v>11.1</v>
      </c>
      <c r="AN102" s="28">
        <f t="shared" si="12"/>
        <v>8.5</v>
      </c>
      <c r="AO102" s="29">
        <f t="shared" si="12"/>
        <v>9.6</v>
      </c>
      <c r="AP102" s="38">
        <f t="shared" si="12"/>
        <v>10.6</v>
      </c>
      <c r="AQ102" s="28">
        <f t="shared" si="12"/>
        <v>8</v>
      </c>
      <c r="AR102" s="29">
        <f t="shared" si="12"/>
        <v>9.1</v>
      </c>
      <c r="AS102" s="38">
        <f t="shared" si="12"/>
        <v>10.1</v>
      </c>
      <c r="AT102" s="28">
        <f t="shared" si="12"/>
        <v>7.5</v>
      </c>
      <c r="AU102" s="29">
        <f t="shared" si="12"/>
        <v>8.6</v>
      </c>
      <c r="AV102" s="38">
        <f t="shared" si="12"/>
        <v>9.6</v>
      </c>
      <c r="AW102" s="28">
        <f t="shared" si="12"/>
        <v>7</v>
      </c>
      <c r="AX102" s="29">
        <f t="shared" si="12"/>
        <v>8.1</v>
      </c>
      <c r="AY102" s="38">
        <f t="shared" si="12"/>
        <v>9.1</v>
      </c>
      <c r="AZ102" s="182"/>
      <c r="BA102" s="188"/>
    </row>
    <row r="103" spans="1:56" ht="24" customHeight="1" thickBot="1" x14ac:dyDescent="0.25">
      <c r="A103" s="902"/>
      <c r="B103"/>
      <c r="C103" s="845"/>
      <c r="D103" s="796"/>
      <c r="E103" s="106" t="s">
        <v>21</v>
      </c>
      <c r="F103" s="564" t="s">
        <v>446</v>
      </c>
      <c r="G103" s="28">
        <f t="shared" ref="G103:X103" si="13">G102-1</f>
        <v>6.5</v>
      </c>
      <c r="H103" s="29">
        <f t="shared" si="13"/>
        <v>7.25</v>
      </c>
      <c r="I103" s="38">
        <f t="shared" si="13"/>
        <v>8.25</v>
      </c>
      <c r="J103" s="28">
        <f t="shared" si="13"/>
        <v>6</v>
      </c>
      <c r="K103" s="29">
        <f t="shared" si="13"/>
        <v>6.75</v>
      </c>
      <c r="L103" s="38">
        <f t="shared" si="13"/>
        <v>7.75</v>
      </c>
      <c r="M103" s="28">
        <f t="shared" si="13"/>
        <v>5.5</v>
      </c>
      <c r="N103" s="29">
        <f t="shared" si="13"/>
        <v>6.25</v>
      </c>
      <c r="O103" s="38">
        <f t="shared" si="13"/>
        <v>7.25</v>
      </c>
      <c r="P103" s="28">
        <f t="shared" si="13"/>
        <v>5</v>
      </c>
      <c r="Q103" s="29">
        <f t="shared" si="13"/>
        <v>5.75</v>
      </c>
      <c r="R103" s="38">
        <f t="shared" si="13"/>
        <v>6.75</v>
      </c>
      <c r="S103" s="28">
        <f t="shared" si="13"/>
        <v>4.5</v>
      </c>
      <c r="T103" s="29">
        <f t="shared" si="13"/>
        <v>5.25</v>
      </c>
      <c r="U103" s="38">
        <f t="shared" si="13"/>
        <v>6.25</v>
      </c>
      <c r="V103" s="28">
        <f t="shared" si="13"/>
        <v>4</v>
      </c>
      <c r="W103" s="29">
        <f t="shared" si="13"/>
        <v>4.75</v>
      </c>
      <c r="X103" s="38">
        <f t="shared" si="13"/>
        <v>5.75</v>
      </c>
      <c r="Y103" s="186"/>
      <c r="Z103" s="187"/>
      <c r="AB103" s="902"/>
      <c r="AC103"/>
      <c r="AD103" s="845"/>
      <c r="AE103" s="796"/>
      <c r="AF103" s="106" t="s">
        <v>21</v>
      </c>
      <c r="AG103" s="564" t="s">
        <v>446</v>
      </c>
      <c r="AH103" s="28">
        <f t="shared" ref="AH103:AY103" si="14">AH102-1</f>
        <v>8.5</v>
      </c>
      <c r="AI103" s="29">
        <f t="shared" si="14"/>
        <v>9.6</v>
      </c>
      <c r="AJ103" s="38">
        <f t="shared" si="14"/>
        <v>10.6</v>
      </c>
      <c r="AK103" s="28">
        <f t="shared" si="14"/>
        <v>8</v>
      </c>
      <c r="AL103" s="29">
        <f t="shared" si="14"/>
        <v>9.1</v>
      </c>
      <c r="AM103" s="38">
        <f t="shared" si="14"/>
        <v>10.1</v>
      </c>
      <c r="AN103" s="28">
        <f t="shared" si="14"/>
        <v>7.5</v>
      </c>
      <c r="AO103" s="29">
        <f t="shared" si="14"/>
        <v>8.6</v>
      </c>
      <c r="AP103" s="38">
        <f t="shared" si="14"/>
        <v>9.6</v>
      </c>
      <c r="AQ103" s="28">
        <f t="shared" si="14"/>
        <v>7</v>
      </c>
      <c r="AR103" s="29">
        <f t="shared" si="14"/>
        <v>8.1</v>
      </c>
      <c r="AS103" s="38">
        <f t="shared" si="14"/>
        <v>9.1</v>
      </c>
      <c r="AT103" s="28">
        <f t="shared" si="14"/>
        <v>6.5</v>
      </c>
      <c r="AU103" s="29">
        <f t="shared" si="14"/>
        <v>7.6</v>
      </c>
      <c r="AV103" s="38">
        <f t="shared" si="14"/>
        <v>8.6</v>
      </c>
      <c r="AW103" s="28">
        <f t="shared" si="14"/>
        <v>6</v>
      </c>
      <c r="AX103" s="29">
        <f t="shared" si="14"/>
        <v>7.1</v>
      </c>
      <c r="AY103" s="38">
        <f t="shared" si="14"/>
        <v>8.1</v>
      </c>
      <c r="AZ103" s="186"/>
      <c r="BA103" s="187"/>
    </row>
    <row r="104" spans="1:56" ht="24" customHeight="1" x14ac:dyDescent="0.2">
      <c r="A104" s="902"/>
      <c r="B104"/>
      <c r="C104" s="843">
        <v>3</v>
      </c>
      <c r="D104" s="795" t="s">
        <v>66</v>
      </c>
      <c r="E104" s="791" t="s">
        <v>16</v>
      </c>
      <c r="F104" s="822" t="s">
        <v>445</v>
      </c>
      <c r="G104" s="971" t="s">
        <v>194</v>
      </c>
      <c r="H104" s="972"/>
      <c r="I104" s="972"/>
      <c r="J104" s="972"/>
      <c r="K104" s="972"/>
      <c r="L104" s="972"/>
      <c r="M104" s="972"/>
      <c r="N104" s="972"/>
      <c r="O104" s="972"/>
      <c r="P104" s="972"/>
      <c r="Q104" s="972"/>
      <c r="R104" s="972"/>
      <c r="S104" s="972"/>
      <c r="T104" s="972"/>
      <c r="U104" s="972"/>
      <c r="V104" s="972"/>
      <c r="W104" s="972"/>
      <c r="X104" s="973"/>
      <c r="Y104" s="180"/>
      <c r="Z104" s="181"/>
      <c r="AB104" s="902"/>
      <c r="AC104"/>
      <c r="AD104" s="843">
        <v>3</v>
      </c>
      <c r="AE104" s="795" t="s">
        <v>66</v>
      </c>
      <c r="AF104" s="791" t="s">
        <v>16</v>
      </c>
      <c r="AG104" s="822" t="s">
        <v>445</v>
      </c>
      <c r="AH104" s="971" t="s">
        <v>194</v>
      </c>
      <c r="AI104" s="972"/>
      <c r="AJ104" s="972"/>
      <c r="AK104" s="972"/>
      <c r="AL104" s="972"/>
      <c r="AM104" s="972"/>
      <c r="AN104" s="972"/>
      <c r="AO104" s="972"/>
      <c r="AP104" s="972"/>
      <c r="AQ104" s="972"/>
      <c r="AR104" s="972"/>
      <c r="AS104" s="972"/>
      <c r="AT104" s="972"/>
      <c r="AU104" s="972"/>
      <c r="AV104" s="972"/>
      <c r="AW104" s="972"/>
      <c r="AX104" s="972"/>
      <c r="AY104" s="973"/>
      <c r="AZ104" s="180"/>
      <c r="BA104" s="181"/>
    </row>
    <row r="105" spans="1:56" ht="24" customHeight="1" x14ac:dyDescent="0.2">
      <c r="A105" s="902"/>
      <c r="B105"/>
      <c r="C105" s="845"/>
      <c r="D105" s="796"/>
      <c r="E105" s="792"/>
      <c r="F105" s="794"/>
      <c r="G105" s="69">
        <f>'Erwachsene-DOSB 2020'!W21*$BC$66</f>
        <v>34.5</v>
      </c>
      <c r="H105" s="228">
        <f>'Erwachsene-DOSB 2020'!X21*$BC$66</f>
        <v>30.900000000000002</v>
      </c>
      <c r="I105" s="229">
        <f>'Erwachsene-DOSB 2020'!Y21*$BC$66</f>
        <v>27.299999999999997</v>
      </c>
      <c r="J105" s="230">
        <f>'Erwachsene-DOSB 2020'!Z21*$BC$66</f>
        <v>35.700000000000003</v>
      </c>
      <c r="K105" s="228">
        <f>'Erwachsene-DOSB 2020'!AA21*$BC$66</f>
        <v>32.099999999999994</v>
      </c>
      <c r="L105" s="229">
        <f>'Erwachsene-DOSB 2020'!AB21*$BC$66</f>
        <v>28.5</v>
      </c>
      <c r="M105" s="230">
        <f>'Erwachsene-DOSB 2020'!AC21*$BC$66</f>
        <v>37.200000000000003</v>
      </c>
      <c r="N105" s="228">
        <f>'Erwachsene-DOSB 2020'!AD21*$BC$66</f>
        <v>33.599999999999994</v>
      </c>
      <c r="O105" s="229">
        <f>'Erwachsene-DOSB 2020'!AE21*$BC$66</f>
        <v>29.700000000000003</v>
      </c>
      <c r="P105" s="230">
        <f>'Erwachsene-DOSB 2020'!AF21*$BC$66</f>
        <v>37.799999999999997</v>
      </c>
      <c r="Q105" s="228">
        <f>'Erwachsene-DOSB 2020'!AG21*$BC$66</f>
        <v>34.200000000000003</v>
      </c>
      <c r="R105" s="229">
        <f>'Erwachsene-DOSB 2020'!AH21*$BC$66</f>
        <v>30.599999999999998</v>
      </c>
      <c r="S105" s="230">
        <f>'Erwachsene-DOSB 2020'!AI21*$BC$66</f>
        <v>38.400000000000006</v>
      </c>
      <c r="T105" s="228">
        <f>'Erwachsene-DOSB 2020'!AJ21*$BC$66</f>
        <v>34.799999999999997</v>
      </c>
      <c r="U105" s="229">
        <f>'Erwachsene-DOSB 2020'!AK21*$BC$66</f>
        <v>31.200000000000003</v>
      </c>
      <c r="V105" s="230">
        <f>'Erwachsene-DOSB 2020'!AL21*$BC$66</f>
        <v>39</v>
      </c>
      <c r="W105" s="228">
        <f>'Erwachsene-DOSB 2020'!AM21*$BC$66</f>
        <v>35.400000000000006</v>
      </c>
      <c r="X105" s="229">
        <f>'Erwachsene-DOSB 2020'!AN21*$BC$66</f>
        <v>31.799999999999997</v>
      </c>
      <c r="Y105" s="182"/>
      <c r="Z105" s="188"/>
      <c r="AB105" s="902"/>
      <c r="AC105"/>
      <c r="AD105" s="845"/>
      <c r="AE105" s="796"/>
      <c r="AF105" s="792"/>
      <c r="AG105" s="794"/>
      <c r="AH105" s="69">
        <f>'Erwachsene-DOSB 2020'!W54*$BC$66</f>
        <v>30</v>
      </c>
      <c r="AI105" s="228">
        <f>'Erwachsene-DOSB 2020'!X54*$BC$66</f>
        <v>26.700000000000003</v>
      </c>
      <c r="AJ105" s="229">
        <f>'Erwachsene-DOSB 2020'!Y54*$BC$66</f>
        <v>23.700000000000003</v>
      </c>
      <c r="AK105" s="230">
        <f>'Erwachsene-DOSB 2020'!Z54*$BC$66</f>
        <v>30.900000000000002</v>
      </c>
      <c r="AL105" s="228">
        <f>'Erwachsene-DOSB 2020'!AA54*$BC$66</f>
        <v>27.299999999999997</v>
      </c>
      <c r="AM105" s="229">
        <f>'Erwachsene-DOSB 2020'!AB54*$BC$66</f>
        <v>24.599999999999998</v>
      </c>
      <c r="AN105" s="230">
        <f>'Erwachsene-DOSB 2020'!AC54*$BC$66</f>
        <v>31.5</v>
      </c>
      <c r="AO105" s="228">
        <f>'Erwachsene-DOSB 2020'!AD54*$BC$66</f>
        <v>28.200000000000003</v>
      </c>
      <c r="AP105" s="229">
        <f>'Erwachsene-DOSB 2020'!AE54*$BC$66</f>
        <v>25.5</v>
      </c>
      <c r="AQ105" s="230">
        <f>'Erwachsene-DOSB 2020'!AF54*$BC$66</f>
        <v>32.400000000000006</v>
      </c>
      <c r="AR105" s="228">
        <f>'Erwachsene-DOSB 2020'!AG54*$BC$66</f>
        <v>29.099999999999998</v>
      </c>
      <c r="AS105" s="229">
        <f>'Erwachsene-DOSB 2020'!AH54*$BC$66</f>
        <v>26.400000000000002</v>
      </c>
      <c r="AT105" s="230">
        <f>'Erwachsene-DOSB 2020'!AI54*$BC$66</f>
        <v>33.599999999999994</v>
      </c>
      <c r="AU105" s="228">
        <f>'Erwachsene-DOSB 2020'!AJ54*$BC$66</f>
        <v>30.599999999999998</v>
      </c>
      <c r="AV105" s="229">
        <f>'Erwachsene-DOSB 2020'!AK54*$BC$66</f>
        <v>27.299999999999997</v>
      </c>
      <c r="AW105" s="230">
        <f>'Erwachsene-DOSB 2020'!AL54*$BC$66</f>
        <v>35.099999999999994</v>
      </c>
      <c r="AX105" s="228">
        <f>'Erwachsene-DOSB 2020'!AM54*$BC$66</f>
        <v>32.099999999999994</v>
      </c>
      <c r="AY105" s="229">
        <f>'Erwachsene-DOSB 2020'!AN54*$BC$66</f>
        <v>28.799999999999997</v>
      </c>
      <c r="AZ105" s="182"/>
      <c r="BA105" s="188"/>
    </row>
    <row r="106" spans="1:56" ht="24" customHeight="1" x14ac:dyDescent="0.2">
      <c r="A106" s="902"/>
      <c r="B106"/>
      <c r="C106" s="845"/>
      <c r="D106" s="796"/>
      <c r="E106" s="106" t="s">
        <v>17</v>
      </c>
      <c r="F106" s="27" t="s">
        <v>158</v>
      </c>
      <c r="G106" s="69">
        <f>'Erwachsene-DOSB 2020'!W22*$BC$67</f>
        <v>114.4</v>
      </c>
      <c r="H106" s="228">
        <f>'Erwachsene-DOSB 2020'!X22*$BC$67</f>
        <v>91</v>
      </c>
      <c r="I106" s="229">
        <f>'Erwachsene-DOSB 2020'!Y22*$BC$67</f>
        <v>65</v>
      </c>
      <c r="J106" s="230">
        <f>'Erwachsene-DOSB 2020'!Z22*$BC$67</f>
        <v>124.80000000000001</v>
      </c>
      <c r="K106" s="228">
        <f>'Erwachsene-DOSB 2020'!AA22*$BC$67</f>
        <v>101.4</v>
      </c>
      <c r="L106" s="229">
        <f>'Erwachsene-DOSB 2020'!AB22*$BC$67</f>
        <v>72.8</v>
      </c>
      <c r="M106" s="230">
        <f>'Erwachsene-DOSB 2020'!AC22*$BC$67</f>
        <v>133.9</v>
      </c>
      <c r="N106" s="228">
        <f>'Erwachsene-DOSB 2020'!AD22*$BC$67</f>
        <v>110.5</v>
      </c>
      <c r="O106" s="229">
        <f>'Erwachsene-DOSB 2020'!AE22*$BC$67</f>
        <v>79.3</v>
      </c>
      <c r="P106" s="230">
        <f>'Erwachsene-DOSB 2020'!AF22*$BC$67</f>
        <v>141.70000000000002</v>
      </c>
      <c r="Q106" s="228">
        <f>'Erwachsene-DOSB 2020'!AG22*$BC$67</f>
        <v>115.7</v>
      </c>
      <c r="R106" s="229">
        <f>'Erwachsene-DOSB 2020'!AH22*$BC$67</f>
        <v>84.5</v>
      </c>
      <c r="S106" s="230">
        <f>'Erwachsene-DOSB 2020'!AI22*$BC$67</f>
        <v>146.9</v>
      </c>
      <c r="T106" s="228">
        <f>'Erwachsene-DOSB 2020'!AJ22*$BC$67</f>
        <v>120.9</v>
      </c>
      <c r="U106" s="229">
        <f>'Erwachsene-DOSB 2020'!AK22*$BC$67</f>
        <v>89.7</v>
      </c>
      <c r="V106" s="230">
        <f>'Erwachsene-DOSB 2020'!AL22*$BC$67</f>
        <v>153.4</v>
      </c>
      <c r="W106" s="228">
        <f>'Erwachsene-DOSB 2020'!AM22*$BC$67</f>
        <v>124.80000000000001</v>
      </c>
      <c r="X106" s="229">
        <f>'Erwachsene-DOSB 2020'!AN22*$BC$67</f>
        <v>93.600000000000009</v>
      </c>
      <c r="Y106" s="182"/>
      <c r="Z106" s="188"/>
      <c r="AB106" s="902"/>
      <c r="AC106"/>
      <c r="AD106" s="845"/>
      <c r="AE106" s="796"/>
      <c r="AF106" s="106" t="s">
        <v>17</v>
      </c>
      <c r="AG106" s="27" t="s">
        <v>158</v>
      </c>
      <c r="AH106" s="69">
        <f>'Erwachsene-DOSB 2020'!W55*$BC$67</f>
        <v>109.2</v>
      </c>
      <c r="AI106" s="228">
        <f>'Erwachsene-DOSB 2020'!X55*$BC$67</f>
        <v>84.5</v>
      </c>
      <c r="AJ106" s="229">
        <f>'Erwachsene-DOSB 2020'!Y55*$BC$67</f>
        <v>53.300000000000004</v>
      </c>
      <c r="AK106" s="230">
        <f>'Erwachsene-DOSB 2020'!Z55*$BC$67</f>
        <v>117</v>
      </c>
      <c r="AL106" s="228">
        <f>'Erwachsene-DOSB 2020'!AA55*$BC$67</f>
        <v>91</v>
      </c>
      <c r="AM106" s="229">
        <f>'Erwachsene-DOSB 2020'!AB55*$BC$67</f>
        <v>59.800000000000004</v>
      </c>
      <c r="AN106" s="230">
        <f>'Erwachsene-DOSB 2020'!AC55*$BC$67</f>
        <v>127.4</v>
      </c>
      <c r="AO106" s="228">
        <f>'Erwachsene-DOSB 2020'!AD55*$BC$67</f>
        <v>96.2</v>
      </c>
      <c r="AP106" s="229">
        <f>'Erwachsene-DOSB 2020'!AE55*$BC$67</f>
        <v>65</v>
      </c>
      <c r="AQ106" s="230">
        <f>'Erwachsene-DOSB 2020'!AF55*$BC$67</f>
        <v>132.6</v>
      </c>
      <c r="AR106" s="228">
        <f>'Erwachsene-DOSB 2020'!AG55*$BC$67</f>
        <v>101.4</v>
      </c>
      <c r="AS106" s="229">
        <f>'Erwachsene-DOSB 2020'!AH55*$BC$67</f>
        <v>70.2</v>
      </c>
      <c r="AT106" s="230">
        <f>'Erwachsene-DOSB 2020'!AI55*$BC$67</f>
        <v>136.5</v>
      </c>
      <c r="AU106" s="228">
        <f>'Erwachsene-DOSB 2020'!AJ55*$BC$67</f>
        <v>105.3</v>
      </c>
      <c r="AV106" s="229">
        <f>'Erwachsene-DOSB 2020'!AK55*$BC$67</f>
        <v>74.100000000000009</v>
      </c>
      <c r="AW106" s="230">
        <f>'Erwachsene-DOSB 2020'!AL55*$BC$67</f>
        <v>143</v>
      </c>
      <c r="AX106" s="228">
        <f>'Erwachsene-DOSB 2020'!AM55*$BC$67</f>
        <v>111.8</v>
      </c>
      <c r="AY106" s="229">
        <f>'Erwachsene-DOSB 2020'!AN55*$BC$67</f>
        <v>80.600000000000009</v>
      </c>
      <c r="AZ106" s="182"/>
      <c r="BA106" s="188"/>
    </row>
    <row r="107" spans="1:56" ht="24" customHeight="1" thickBot="1" x14ac:dyDescent="0.25">
      <c r="A107" s="902"/>
      <c r="B107"/>
      <c r="C107" s="950"/>
      <c r="D107" s="951"/>
      <c r="E107" s="107" t="s">
        <v>21</v>
      </c>
      <c r="F107" s="211" t="s">
        <v>447</v>
      </c>
      <c r="G107" s="234">
        <f>'Erwachsene-DOSB 2020'!W23*$BC$68</f>
        <v>76.25</v>
      </c>
      <c r="H107" s="231">
        <f>'Erwachsene-DOSB 2020'!X23*$BC$68</f>
        <v>67.5</v>
      </c>
      <c r="I107" s="232">
        <f>'Erwachsene-DOSB 2020'!Y23*$BC$68</f>
        <v>57.5</v>
      </c>
      <c r="J107" s="233">
        <f>'Erwachsene-DOSB 2020'!Z23*$BC$68</f>
        <v>80</v>
      </c>
      <c r="K107" s="231">
        <f>'Erwachsene-DOSB 2020'!AA23*$BC$68</f>
        <v>70</v>
      </c>
      <c r="L107" s="232">
        <f>'Erwachsene-DOSB 2020'!AB23*$BC$68</f>
        <v>58.75</v>
      </c>
      <c r="M107" s="233">
        <f>'Erwachsene-DOSB 2020'!AC23*$BC$68</f>
        <v>83.75</v>
      </c>
      <c r="N107" s="231">
        <f>'Erwachsene-DOSB 2020'!AD23*$BC$68</f>
        <v>72.5</v>
      </c>
      <c r="O107" s="232">
        <f>'Erwachsene-DOSB 2020'!AE23*$BC$68</f>
        <v>60</v>
      </c>
      <c r="P107" s="233">
        <f>'Erwachsene-DOSB 2020'!AF23*$BC$68</f>
        <v>87.5</v>
      </c>
      <c r="Q107" s="231">
        <f>'Erwachsene-DOSB 2020'!AG23*$BC$68</f>
        <v>75</v>
      </c>
      <c r="R107" s="232">
        <f>'Erwachsene-DOSB 2020'!AH23*$BC$68</f>
        <v>62.5</v>
      </c>
      <c r="S107" s="233">
        <f>'Erwachsene-DOSB 2020'!AI23*$BC$68</f>
        <v>90</v>
      </c>
      <c r="T107" s="231">
        <f>'Erwachsene-DOSB 2020'!AJ23*$BC$68</f>
        <v>77.5</v>
      </c>
      <c r="U107" s="232">
        <f>'Erwachsene-DOSB 2020'!AK23*$BC$68</f>
        <v>63.75</v>
      </c>
      <c r="V107" s="233">
        <f>'Erwachsene-DOSB 2020'!AL23*$BC$68</f>
        <v>95</v>
      </c>
      <c r="W107" s="231">
        <f>'Erwachsene-DOSB 2020'!AM23*$BC$68</f>
        <v>80</v>
      </c>
      <c r="X107" s="232">
        <f>'Erwachsene-DOSB 2020'!AN23*$BC$68</f>
        <v>66.25</v>
      </c>
      <c r="Y107" s="186"/>
      <c r="Z107" s="187"/>
      <c r="AB107" s="902"/>
      <c r="AC107"/>
      <c r="AD107" s="950"/>
      <c r="AE107" s="951"/>
      <c r="AF107" s="107" t="s">
        <v>21</v>
      </c>
      <c r="AG107" s="211" t="s">
        <v>447</v>
      </c>
      <c r="AH107" s="234">
        <f>'Erwachsene-DOSB 2020'!W56*$BC$68</f>
        <v>71.25</v>
      </c>
      <c r="AI107" s="231">
        <f>'Erwachsene-DOSB 2020'!X56*$BC$68</f>
        <v>57.5</v>
      </c>
      <c r="AJ107" s="232">
        <f>'Erwachsene-DOSB 2020'!Y56*$BC$68</f>
        <v>42.5</v>
      </c>
      <c r="AK107" s="233">
        <f>'Erwachsene-DOSB 2020'!Z56*$BC$68</f>
        <v>75</v>
      </c>
      <c r="AL107" s="231">
        <f>'Erwachsene-DOSB 2020'!AA56*$BC$68</f>
        <v>60</v>
      </c>
      <c r="AM107" s="232">
        <f>'Erwachsene-DOSB 2020'!AB56*$BC$68</f>
        <v>45</v>
      </c>
      <c r="AN107" s="233">
        <f>'Erwachsene-DOSB 2020'!AC56*$BC$68</f>
        <v>80</v>
      </c>
      <c r="AO107" s="231">
        <f>'Erwachsene-DOSB 2020'!AD56*$BC$68</f>
        <v>62.5</v>
      </c>
      <c r="AP107" s="232">
        <f>'Erwachsene-DOSB 2020'!AE56*$BC$68</f>
        <v>46.25</v>
      </c>
      <c r="AQ107" s="233">
        <f>'Erwachsene-DOSB 2020'!AF56*$BC$68</f>
        <v>83.75</v>
      </c>
      <c r="AR107" s="231">
        <f>'Erwachsene-DOSB 2020'!AG56*$BC$68</f>
        <v>65</v>
      </c>
      <c r="AS107" s="232">
        <f>'Erwachsene-DOSB 2020'!AH56*$BC$68</f>
        <v>47.5</v>
      </c>
      <c r="AT107" s="233">
        <f>'Erwachsene-DOSB 2020'!AI56*$BC$68</f>
        <v>87.5</v>
      </c>
      <c r="AU107" s="231">
        <f>'Erwachsene-DOSB 2020'!AJ56*$BC$68</f>
        <v>67.5</v>
      </c>
      <c r="AV107" s="232">
        <f>'Erwachsene-DOSB 2020'!AK56*$BC$68</f>
        <v>48.75</v>
      </c>
      <c r="AW107" s="233">
        <f>'Erwachsene-DOSB 2020'!AL56*$BC$68</f>
        <v>90</v>
      </c>
      <c r="AX107" s="231">
        <f>'Erwachsene-DOSB 2020'!AM56*$BC$68</f>
        <v>71.25</v>
      </c>
      <c r="AY107" s="232">
        <f>'Erwachsene-DOSB 2020'!AN56*$BC$68</f>
        <v>50</v>
      </c>
      <c r="AZ107" s="186"/>
      <c r="BA107" s="187"/>
    </row>
    <row r="108" spans="1:56" ht="24" customHeight="1" x14ac:dyDescent="0.2">
      <c r="A108" s="902"/>
      <c r="B108"/>
      <c r="C108" s="844">
        <v>4</v>
      </c>
      <c r="D108" s="796" t="s">
        <v>67</v>
      </c>
      <c r="E108" s="943" t="s">
        <v>16</v>
      </c>
      <c r="F108" s="800" t="s">
        <v>159</v>
      </c>
      <c r="G108" s="995" t="s">
        <v>425</v>
      </c>
      <c r="H108" s="889"/>
      <c r="I108" s="889"/>
      <c r="J108" s="889"/>
      <c r="K108" s="889"/>
      <c r="L108" s="889"/>
      <c r="M108" s="889"/>
      <c r="N108" s="889"/>
      <c r="O108" s="889"/>
      <c r="P108" s="889"/>
      <c r="Q108" s="889"/>
      <c r="R108" s="889"/>
      <c r="S108" s="889"/>
      <c r="T108" s="889"/>
      <c r="U108" s="890"/>
      <c r="V108" s="889" t="s">
        <v>424</v>
      </c>
      <c r="W108" s="889"/>
      <c r="X108" s="890"/>
      <c r="Y108" s="180"/>
      <c r="Z108" s="181"/>
      <c r="AB108" s="902"/>
      <c r="AC108"/>
      <c r="AD108" s="844">
        <v>4</v>
      </c>
      <c r="AE108" s="796" t="s">
        <v>67</v>
      </c>
      <c r="AF108" s="943" t="s">
        <v>16</v>
      </c>
      <c r="AG108" s="800" t="s">
        <v>159</v>
      </c>
      <c r="AH108" s="995" t="s">
        <v>425</v>
      </c>
      <c r="AI108" s="889"/>
      <c r="AJ108" s="889"/>
      <c r="AK108" s="889"/>
      <c r="AL108" s="889"/>
      <c r="AM108" s="889"/>
      <c r="AN108" s="889"/>
      <c r="AO108" s="889"/>
      <c r="AP108" s="889"/>
      <c r="AQ108" s="889"/>
      <c r="AR108" s="889"/>
      <c r="AS108" s="889"/>
      <c r="AT108" s="889"/>
      <c r="AU108" s="889"/>
      <c r="AV108" s="890"/>
      <c r="AW108" s="889" t="s">
        <v>424</v>
      </c>
      <c r="AX108" s="889"/>
      <c r="AY108" s="890"/>
      <c r="AZ108" s="180"/>
      <c r="BA108" s="181"/>
    </row>
    <row r="109" spans="1:56" ht="24" customHeight="1" x14ac:dyDescent="0.2">
      <c r="A109" s="902"/>
      <c r="B109"/>
      <c r="C109" s="845"/>
      <c r="D109" s="796"/>
      <c r="E109" s="792"/>
      <c r="F109" s="794"/>
      <c r="G109" s="42">
        <v>10</v>
      </c>
      <c r="H109" s="43">
        <v>15</v>
      </c>
      <c r="I109" s="135">
        <v>20</v>
      </c>
      <c r="J109" s="42">
        <v>10</v>
      </c>
      <c r="K109" s="43">
        <v>15</v>
      </c>
      <c r="L109" s="135">
        <v>20</v>
      </c>
      <c r="M109" s="42">
        <v>10</v>
      </c>
      <c r="N109" s="43">
        <v>15</v>
      </c>
      <c r="O109" s="135">
        <v>20</v>
      </c>
      <c r="P109" s="42">
        <v>10</v>
      </c>
      <c r="Q109" s="43">
        <v>15</v>
      </c>
      <c r="R109" s="135">
        <v>20</v>
      </c>
      <c r="S109" s="42">
        <v>10</v>
      </c>
      <c r="T109" s="43">
        <v>15</v>
      </c>
      <c r="U109" s="135">
        <v>20</v>
      </c>
      <c r="V109" s="42">
        <v>10</v>
      </c>
      <c r="W109" s="43">
        <v>15</v>
      </c>
      <c r="X109" s="135">
        <v>20</v>
      </c>
      <c r="Y109" s="182"/>
      <c r="Z109" s="188"/>
      <c r="AB109" s="902"/>
      <c r="AC109"/>
      <c r="AD109" s="845"/>
      <c r="AE109" s="796"/>
      <c r="AF109" s="792"/>
      <c r="AG109" s="794"/>
      <c r="AH109" s="42">
        <v>10</v>
      </c>
      <c r="AI109" s="43">
        <v>15</v>
      </c>
      <c r="AJ109" s="135">
        <v>20</v>
      </c>
      <c r="AK109" s="42">
        <v>10</v>
      </c>
      <c r="AL109" s="43">
        <v>15</v>
      </c>
      <c r="AM109" s="135">
        <v>20</v>
      </c>
      <c r="AN109" s="42">
        <v>10</v>
      </c>
      <c r="AO109" s="43">
        <v>15</v>
      </c>
      <c r="AP109" s="135">
        <v>20</v>
      </c>
      <c r="AQ109" s="42">
        <v>10</v>
      </c>
      <c r="AR109" s="43">
        <v>15</v>
      </c>
      <c r="AS109" s="135">
        <v>20</v>
      </c>
      <c r="AT109" s="42">
        <v>10</v>
      </c>
      <c r="AU109" s="43">
        <v>15</v>
      </c>
      <c r="AV109" s="135">
        <v>20</v>
      </c>
      <c r="AW109" s="42">
        <v>10</v>
      </c>
      <c r="AX109" s="43">
        <v>15</v>
      </c>
      <c r="AY109" s="135">
        <v>20</v>
      </c>
      <c r="AZ109" s="182"/>
      <c r="BA109" s="188"/>
    </row>
    <row r="110" spans="1:56" ht="24" customHeight="1" thickBot="1" x14ac:dyDescent="0.25">
      <c r="A110" s="902"/>
      <c r="B110"/>
      <c r="C110" s="845"/>
      <c r="D110" s="796"/>
      <c r="E110" s="106" t="s">
        <v>17</v>
      </c>
      <c r="F110" s="2" t="s">
        <v>614</v>
      </c>
      <c r="G110" s="11" t="s">
        <v>433</v>
      </c>
      <c r="H110" s="3" t="s">
        <v>434</v>
      </c>
      <c r="I110" s="4" t="s">
        <v>435</v>
      </c>
      <c r="J110" s="11" t="s">
        <v>433</v>
      </c>
      <c r="K110" s="3" t="s">
        <v>434</v>
      </c>
      <c r="L110" s="4" t="s">
        <v>435</v>
      </c>
      <c r="M110" s="11" t="s">
        <v>433</v>
      </c>
      <c r="N110" s="3" t="s">
        <v>434</v>
      </c>
      <c r="O110" s="4" t="s">
        <v>435</v>
      </c>
      <c r="P110" s="11" t="s">
        <v>433</v>
      </c>
      <c r="Q110" s="3" t="s">
        <v>434</v>
      </c>
      <c r="R110" s="4" t="s">
        <v>435</v>
      </c>
      <c r="S110" s="11" t="s">
        <v>433</v>
      </c>
      <c r="T110" s="3" t="s">
        <v>434</v>
      </c>
      <c r="U110" s="4" t="s">
        <v>435</v>
      </c>
      <c r="V110" s="11" t="s">
        <v>433</v>
      </c>
      <c r="W110" s="3" t="s">
        <v>434</v>
      </c>
      <c r="X110" s="4" t="s">
        <v>435</v>
      </c>
      <c r="Y110" s="186"/>
      <c r="Z110" s="187"/>
      <c r="AB110" s="902"/>
      <c r="AC110"/>
      <c r="AD110" s="845"/>
      <c r="AE110" s="796"/>
      <c r="AF110" s="106" t="s">
        <v>17</v>
      </c>
      <c r="AG110" s="2" t="s">
        <v>614</v>
      </c>
      <c r="AH110" s="11" t="s">
        <v>433</v>
      </c>
      <c r="AI110" s="3" t="s">
        <v>434</v>
      </c>
      <c r="AJ110" s="4" t="s">
        <v>435</v>
      </c>
      <c r="AK110" s="11" t="s">
        <v>433</v>
      </c>
      <c r="AL110" s="3" t="s">
        <v>434</v>
      </c>
      <c r="AM110" s="4" t="s">
        <v>435</v>
      </c>
      <c r="AN110" s="11" t="s">
        <v>433</v>
      </c>
      <c r="AO110" s="3" t="s">
        <v>434</v>
      </c>
      <c r="AP110" s="4" t="s">
        <v>435</v>
      </c>
      <c r="AQ110" s="11" t="s">
        <v>433</v>
      </c>
      <c r="AR110" s="3" t="s">
        <v>434</v>
      </c>
      <c r="AS110" s="4" t="s">
        <v>435</v>
      </c>
      <c r="AT110" s="11" t="s">
        <v>433</v>
      </c>
      <c r="AU110" s="3" t="s">
        <v>434</v>
      </c>
      <c r="AV110" s="4" t="s">
        <v>435</v>
      </c>
      <c r="AW110" s="11" t="s">
        <v>433</v>
      </c>
      <c r="AX110" s="3" t="s">
        <v>434</v>
      </c>
      <c r="AY110" s="4" t="s">
        <v>435</v>
      </c>
      <c r="AZ110" s="186"/>
      <c r="BA110" s="187"/>
    </row>
    <row r="111" spans="1:56" ht="18.75" thickBot="1" x14ac:dyDescent="0.3">
      <c r="A111" s="853" t="s">
        <v>495</v>
      </c>
      <c r="B111"/>
      <c r="C111" s="905" t="s">
        <v>51</v>
      </c>
      <c r="D111" s="906"/>
      <c r="E111" s="907"/>
      <c r="F111" s="907"/>
      <c r="G111" s="907" t="s">
        <v>616</v>
      </c>
      <c r="H111" s="907"/>
      <c r="I111" s="907"/>
      <c r="J111" s="907"/>
      <c r="K111" s="907"/>
      <c r="L111" s="907"/>
      <c r="M111" s="907"/>
      <c r="N111" s="907"/>
      <c r="O111" s="907"/>
      <c r="P111" s="907"/>
      <c r="Q111" s="907"/>
      <c r="R111" s="908" t="s">
        <v>52</v>
      </c>
      <c r="S111" s="908"/>
      <c r="T111" s="908"/>
      <c r="U111" s="908"/>
      <c r="V111" s="908"/>
      <c r="W111" s="908"/>
      <c r="X111" s="908"/>
      <c r="Y111" s="802" t="s">
        <v>53</v>
      </c>
      <c r="Z111" s="803"/>
      <c r="AB111" s="853" t="s">
        <v>495</v>
      </c>
      <c r="AC111"/>
      <c r="AD111" s="905" t="s">
        <v>51</v>
      </c>
      <c r="AE111" s="906"/>
      <c r="AF111" s="907"/>
      <c r="AG111" s="907"/>
      <c r="AH111" s="907" t="s">
        <v>616</v>
      </c>
      <c r="AI111" s="907"/>
      <c r="AJ111" s="907"/>
      <c r="AK111" s="907"/>
      <c r="AL111" s="907"/>
      <c r="AM111" s="907"/>
      <c r="AN111" s="907"/>
      <c r="AO111" s="907"/>
      <c r="AP111" s="907"/>
      <c r="AQ111" s="907"/>
      <c r="AR111" s="907"/>
      <c r="AS111" s="908" t="s">
        <v>52</v>
      </c>
      <c r="AT111" s="908"/>
      <c r="AU111" s="908"/>
      <c r="AV111" s="908"/>
      <c r="AW111" s="908"/>
      <c r="AX111" s="908"/>
      <c r="AY111" s="908"/>
      <c r="AZ111" s="802" t="s">
        <v>53</v>
      </c>
      <c r="BA111" s="803"/>
    </row>
    <row r="112" spans="1:56" ht="13.5" thickBot="1" x14ac:dyDescent="0.25">
      <c r="A112" s="853"/>
      <c r="B112"/>
      <c r="C112" s="914" t="s">
        <v>585</v>
      </c>
      <c r="D112" s="915"/>
      <c r="E112" s="915"/>
      <c r="F112" s="915"/>
      <c r="G112" s="915"/>
      <c r="H112" s="915"/>
      <c r="I112" s="916"/>
      <c r="J112" s="917" t="s">
        <v>68</v>
      </c>
      <c r="K112" s="918"/>
      <c r="L112" s="918"/>
      <c r="M112" s="918"/>
      <c r="N112" s="918"/>
      <c r="O112" s="918"/>
      <c r="P112" s="918"/>
      <c r="Q112" s="919"/>
      <c r="R112" s="920" t="s">
        <v>69</v>
      </c>
      <c r="S112" s="921"/>
      <c r="T112" s="921"/>
      <c r="U112" s="921"/>
      <c r="V112" s="921"/>
      <c r="W112" s="921"/>
      <c r="X112" s="922"/>
      <c r="Y112" s="75" t="s">
        <v>70</v>
      </c>
      <c r="Z112" s="76"/>
      <c r="AB112" s="853"/>
      <c r="AC112"/>
      <c r="AD112" s="914" t="s">
        <v>585</v>
      </c>
      <c r="AE112" s="915"/>
      <c r="AF112" s="915"/>
      <c r="AG112" s="915"/>
      <c r="AH112" s="915"/>
      <c r="AI112" s="915"/>
      <c r="AJ112" s="916"/>
      <c r="AK112" s="917" t="s">
        <v>68</v>
      </c>
      <c r="AL112" s="918"/>
      <c r="AM112" s="918"/>
      <c r="AN112" s="918"/>
      <c r="AO112" s="918"/>
      <c r="AP112" s="918"/>
      <c r="AQ112" s="918"/>
      <c r="AR112" s="919"/>
      <c r="AS112" s="920" t="s">
        <v>69</v>
      </c>
      <c r="AT112" s="921"/>
      <c r="AU112" s="921"/>
      <c r="AV112" s="921"/>
      <c r="AW112" s="921"/>
      <c r="AX112" s="921"/>
      <c r="AY112" s="922"/>
      <c r="AZ112" s="75" t="s">
        <v>70</v>
      </c>
      <c r="BA112" s="76"/>
    </row>
    <row r="113" spans="1:53" ht="15" customHeight="1" thickBot="1" x14ac:dyDescent="0.3">
      <c r="A113" s="853"/>
      <c r="B113" s="44"/>
      <c r="C113" s="909" t="s">
        <v>71</v>
      </c>
      <c r="D113" s="910"/>
      <c r="E113" s="910"/>
      <c r="F113" s="910"/>
      <c r="G113" s="910"/>
      <c r="H113" s="910"/>
      <c r="I113" s="77"/>
      <c r="J113" s="911"/>
      <c r="K113" s="912"/>
      <c r="L113" s="912"/>
      <c r="M113" s="912"/>
      <c r="N113" s="912"/>
      <c r="O113" s="912"/>
      <c r="P113" s="912"/>
      <c r="Q113" s="913"/>
      <c r="R113" s="898" t="s">
        <v>72</v>
      </c>
      <c r="S113" s="899"/>
      <c r="T113" s="810"/>
      <c r="U113" s="810"/>
      <c r="V113" s="810"/>
      <c r="W113" s="810"/>
      <c r="X113" s="811"/>
      <c r="Y113" s="75" t="s">
        <v>73</v>
      </c>
      <c r="Z113" s="78" t="s">
        <v>54</v>
      </c>
      <c r="AB113" s="853"/>
      <c r="AC113" s="44"/>
      <c r="AD113" s="909" t="s">
        <v>71</v>
      </c>
      <c r="AE113" s="910"/>
      <c r="AF113" s="910"/>
      <c r="AG113" s="910"/>
      <c r="AH113" s="910"/>
      <c r="AI113" s="910"/>
      <c r="AJ113" s="77"/>
      <c r="AK113" s="911"/>
      <c r="AL113" s="912"/>
      <c r="AM113" s="912"/>
      <c r="AN113" s="912"/>
      <c r="AO113" s="912"/>
      <c r="AP113" s="912"/>
      <c r="AQ113" s="912"/>
      <c r="AR113" s="913"/>
      <c r="AS113" s="898" t="s">
        <v>72</v>
      </c>
      <c r="AT113" s="899"/>
      <c r="AU113" s="810"/>
      <c r="AV113" s="810"/>
      <c r="AW113" s="810"/>
      <c r="AX113" s="810"/>
      <c r="AY113" s="811"/>
      <c r="AZ113" s="75" t="s">
        <v>73</v>
      </c>
      <c r="BA113" s="78" t="s">
        <v>54</v>
      </c>
    </row>
    <row r="114" spans="1:53" ht="13.5" thickBot="1" x14ac:dyDescent="0.25">
      <c r="A114" s="853"/>
      <c r="B114"/>
      <c r="C114" s="812" t="s">
        <v>74</v>
      </c>
      <c r="D114" s="813"/>
      <c r="E114" s="813"/>
      <c r="F114" s="813"/>
      <c r="G114" s="813"/>
      <c r="H114" s="813"/>
      <c r="I114" s="77"/>
      <c r="J114" s="807"/>
      <c r="K114" s="808"/>
      <c r="L114" s="808"/>
      <c r="M114" s="808"/>
      <c r="N114" s="808"/>
      <c r="O114" s="808"/>
      <c r="P114" s="808"/>
      <c r="Q114" s="809"/>
      <c r="R114" s="898" t="s">
        <v>75</v>
      </c>
      <c r="S114" s="899"/>
      <c r="T114" s="810"/>
      <c r="U114" s="810"/>
      <c r="V114" s="810"/>
      <c r="W114" s="810"/>
      <c r="X114" s="811"/>
      <c r="Y114" s="75" t="s">
        <v>76</v>
      </c>
      <c r="Z114" s="79"/>
      <c r="AB114" s="853"/>
      <c r="AC114"/>
      <c r="AD114" s="812" t="s">
        <v>74</v>
      </c>
      <c r="AE114" s="813"/>
      <c r="AF114" s="813"/>
      <c r="AG114" s="813"/>
      <c r="AH114" s="813"/>
      <c r="AI114" s="813"/>
      <c r="AJ114" s="77"/>
      <c r="AK114" s="807"/>
      <c r="AL114" s="808"/>
      <c r="AM114" s="808"/>
      <c r="AN114" s="808"/>
      <c r="AO114" s="808"/>
      <c r="AP114" s="808"/>
      <c r="AQ114" s="808"/>
      <c r="AR114" s="809"/>
      <c r="AS114" s="898" t="s">
        <v>75</v>
      </c>
      <c r="AT114" s="899"/>
      <c r="AU114" s="810"/>
      <c r="AV114" s="810"/>
      <c r="AW114" s="810"/>
      <c r="AX114" s="810"/>
      <c r="AY114" s="811"/>
      <c r="AZ114" s="75" t="s">
        <v>76</v>
      </c>
      <c r="BA114" s="79"/>
    </row>
    <row r="115" spans="1:53" ht="13.5" thickBot="1" x14ac:dyDescent="0.25">
      <c r="A115" s="853"/>
      <c r="B115"/>
      <c r="C115" s="812" t="s">
        <v>518</v>
      </c>
      <c r="D115" s="813"/>
      <c r="E115" s="813"/>
      <c r="F115" s="813"/>
      <c r="G115" s="813"/>
      <c r="H115" s="813"/>
      <c r="I115" s="77"/>
      <c r="J115" s="814"/>
      <c r="K115" s="815"/>
      <c r="L115" s="815"/>
      <c r="M115" s="815"/>
      <c r="N115" s="815"/>
      <c r="O115" s="815"/>
      <c r="P115" s="815"/>
      <c r="Q115" s="816"/>
      <c r="R115" s="898" t="s">
        <v>77</v>
      </c>
      <c r="S115" s="899"/>
      <c r="T115" s="810"/>
      <c r="U115" s="810"/>
      <c r="V115" s="810"/>
      <c r="W115" s="810"/>
      <c r="X115" s="811"/>
      <c r="Y115" s="75" t="s">
        <v>78</v>
      </c>
      <c r="Z115" s="79"/>
      <c r="AB115" s="853"/>
      <c r="AC115"/>
      <c r="AD115" s="812" t="s">
        <v>518</v>
      </c>
      <c r="AE115" s="813"/>
      <c r="AF115" s="813"/>
      <c r="AG115" s="813"/>
      <c r="AH115" s="813"/>
      <c r="AI115" s="813"/>
      <c r="AJ115" s="77"/>
      <c r="AK115" s="814"/>
      <c r="AL115" s="815"/>
      <c r="AM115" s="815"/>
      <c r="AN115" s="815"/>
      <c r="AO115" s="815"/>
      <c r="AP115" s="815"/>
      <c r="AQ115" s="815"/>
      <c r="AR115" s="816"/>
      <c r="AS115" s="898" t="s">
        <v>77</v>
      </c>
      <c r="AT115" s="899"/>
      <c r="AU115" s="810"/>
      <c r="AV115" s="810"/>
      <c r="AW115" s="810"/>
      <c r="AX115" s="810"/>
      <c r="AY115" s="811"/>
      <c r="AZ115" s="75" t="s">
        <v>78</v>
      </c>
      <c r="BA115" s="79"/>
    </row>
    <row r="116" spans="1:53" ht="13.5" thickBot="1" x14ac:dyDescent="0.25">
      <c r="A116" s="853"/>
      <c r="B116"/>
      <c r="C116" s="812" t="s">
        <v>586</v>
      </c>
      <c r="D116" s="813"/>
      <c r="E116" s="813"/>
      <c r="F116" s="813"/>
      <c r="G116" s="813"/>
      <c r="H116" s="813"/>
      <c r="I116" s="77"/>
      <c r="J116" s="80"/>
      <c r="K116" s="80"/>
      <c r="L116" s="80"/>
      <c r="M116" s="80"/>
      <c r="N116" s="80"/>
      <c r="O116" s="80"/>
      <c r="P116" s="80"/>
      <c r="Q116" s="80"/>
      <c r="R116" s="872" t="s">
        <v>79</v>
      </c>
      <c r="S116" s="873"/>
      <c r="T116" s="874"/>
      <c r="U116" s="874"/>
      <c r="V116" s="874"/>
      <c r="W116" s="874"/>
      <c r="X116" s="875"/>
      <c r="Y116" s="81"/>
      <c r="Z116" s="82"/>
      <c r="AB116" s="853"/>
      <c r="AC116"/>
      <c r="AD116" s="812" t="s">
        <v>586</v>
      </c>
      <c r="AE116" s="813"/>
      <c r="AF116" s="813"/>
      <c r="AG116" s="813"/>
      <c r="AH116" s="813"/>
      <c r="AI116" s="813"/>
      <c r="AJ116" s="77"/>
      <c r="AK116" s="80"/>
      <c r="AL116" s="80"/>
      <c r="AM116" s="80"/>
      <c r="AN116" s="80"/>
      <c r="AO116" s="80"/>
      <c r="AP116" s="80"/>
      <c r="AQ116" s="80"/>
      <c r="AR116" s="80"/>
      <c r="AS116" s="872" t="s">
        <v>79</v>
      </c>
      <c r="AT116" s="873"/>
      <c r="AU116" s="874"/>
      <c r="AV116" s="874"/>
      <c r="AW116" s="874"/>
      <c r="AX116" s="874"/>
      <c r="AY116" s="875"/>
      <c r="AZ116" s="81"/>
      <c r="BA116" s="82"/>
    </row>
    <row r="117" spans="1:53" ht="15" x14ac:dyDescent="0.2">
      <c r="A117" s="904">
        <f>A78+1</f>
        <v>104</v>
      </c>
      <c r="B117"/>
      <c r="C117" s="841" t="s">
        <v>587</v>
      </c>
      <c r="D117" s="813"/>
      <c r="E117" s="813"/>
      <c r="F117" s="813"/>
      <c r="G117" s="813"/>
      <c r="H117" s="813"/>
      <c r="I117" s="77"/>
      <c r="U117" s="45"/>
      <c r="W117" s="781" t="s">
        <v>679</v>
      </c>
      <c r="X117" s="781"/>
      <c r="Y117" s="781"/>
      <c r="Z117" s="781"/>
      <c r="AB117" s="904">
        <f>AB78+1</f>
        <v>107</v>
      </c>
      <c r="AC117"/>
      <c r="AD117" s="841" t="s">
        <v>587</v>
      </c>
      <c r="AE117" s="813"/>
      <c r="AF117" s="813"/>
      <c r="AG117" s="813"/>
      <c r="AH117" s="813"/>
      <c r="AI117" s="813"/>
      <c r="AJ117" s="77"/>
      <c r="AV117" s="45"/>
      <c r="AX117" s="781" t="s">
        <v>680</v>
      </c>
      <c r="AY117" s="781"/>
      <c r="AZ117" s="781"/>
      <c r="BA117" s="781"/>
    </row>
    <row r="118" spans="1:53" ht="13.5" thickBot="1" x14ac:dyDescent="0.25">
      <c r="A118" s="904"/>
      <c r="B118"/>
      <c r="C118" s="804" t="s">
        <v>80</v>
      </c>
      <c r="D118" s="805"/>
      <c r="E118" s="805"/>
      <c r="F118" s="805"/>
      <c r="G118" s="805"/>
      <c r="H118" s="805"/>
      <c r="I118" s="806"/>
      <c r="W118" s="781"/>
      <c r="X118" s="781"/>
      <c r="Y118" s="781"/>
      <c r="Z118" s="781"/>
      <c r="AB118" s="904"/>
      <c r="AC118"/>
      <c r="AD118" s="804" t="s">
        <v>80</v>
      </c>
      <c r="AE118" s="805"/>
      <c r="AF118" s="805"/>
      <c r="AG118" s="805"/>
      <c r="AH118" s="805"/>
      <c r="AI118" s="805"/>
      <c r="AJ118" s="806"/>
      <c r="AX118" s="781"/>
      <c r="AY118" s="781"/>
      <c r="AZ118" s="781"/>
      <c r="BA118" s="781"/>
    </row>
    <row r="120" spans="1:53" ht="13.5" thickBot="1" x14ac:dyDescent="0.25"/>
    <row r="121" spans="1:53" ht="18" customHeight="1" x14ac:dyDescent="0.25">
      <c r="A121" s="930" t="s">
        <v>496</v>
      </c>
      <c r="B121"/>
      <c r="C121" s="932" t="s">
        <v>584</v>
      </c>
      <c r="D121" s="933"/>
      <c r="E121" s="933"/>
      <c r="F121" s="933"/>
      <c r="G121" s="933"/>
      <c r="H121" s="933"/>
      <c r="I121" s="933"/>
      <c r="J121" s="933"/>
      <c r="K121" s="933"/>
      <c r="L121" s="934"/>
      <c r="M121" s="935" t="s">
        <v>142</v>
      </c>
      <c r="N121" s="935"/>
      <c r="O121" s="935"/>
      <c r="P121" s="935"/>
      <c r="Q121" s="935"/>
      <c r="R121" s="935"/>
      <c r="S121" s="935"/>
      <c r="T121" s="935"/>
      <c r="U121" s="935"/>
      <c r="V121" s="935"/>
      <c r="W121" s="935"/>
      <c r="X121" s="935"/>
      <c r="Y121" s="935"/>
      <c r="Z121" s="1" t="s">
        <v>749</v>
      </c>
      <c r="AB121" s="930" t="s">
        <v>496</v>
      </c>
      <c r="AC121"/>
      <c r="AD121" s="932" t="s">
        <v>584</v>
      </c>
      <c r="AE121" s="933"/>
      <c r="AF121" s="933"/>
      <c r="AG121" s="933"/>
      <c r="AH121" s="933"/>
      <c r="AI121" s="933"/>
      <c r="AJ121" s="933"/>
      <c r="AK121" s="933"/>
      <c r="AL121" s="933"/>
      <c r="AM121" s="934"/>
      <c r="AN121" s="935" t="s">
        <v>145</v>
      </c>
      <c r="AO121" s="935"/>
      <c r="AP121" s="935"/>
      <c r="AQ121" s="935"/>
      <c r="AR121" s="935"/>
      <c r="AS121" s="935"/>
      <c r="AT121" s="935"/>
      <c r="AU121" s="935"/>
      <c r="AV121" s="935"/>
      <c r="AW121" s="935"/>
      <c r="AX121" s="935"/>
      <c r="AY121" s="935"/>
      <c r="AZ121" s="935"/>
      <c r="BA121" s="1" t="s">
        <v>749</v>
      </c>
    </row>
    <row r="122" spans="1:53" x14ac:dyDescent="0.2">
      <c r="A122" s="931"/>
      <c r="B122"/>
      <c r="C122" s="856" t="s">
        <v>1</v>
      </c>
      <c r="D122" s="857"/>
      <c r="E122" s="857"/>
      <c r="F122" s="857"/>
      <c r="G122" s="857"/>
      <c r="H122" s="857"/>
      <c r="I122" s="857"/>
      <c r="J122" s="857"/>
      <c r="K122" s="857"/>
      <c r="L122" s="858"/>
      <c r="M122" s="893" t="s">
        <v>2</v>
      </c>
      <c r="N122" s="893"/>
      <c r="O122" s="893"/>
      <c r="P122" s="893"/>
      <c r="Q122" s="893"/>
      <c r="R122" s="893"/>
      <c r="S122" s="893"/>
      <c r="T122" s="893"/>
      <c r="U122" s="893"/>
      <c r="V122" s="893"/>
      <c r="W122" s="893"/>
      <c r="X122" s="893"/>
      <c r="Y122" s="893" t="s">
        <v>55</v>
      </c>
      <c r="Z122" s="894"/>
      <c r="AB122" s="931"/>
      <c r="AC122"/>
      <c r="AD122" s="856" t="s">
        <v>1</v>
      </c>
      <c r="AE122" s="857"/>
      <c r="AF122" s="857"/>
      <c r="AG122" s="857"/>
      <c r="AH122" s="857"/>
      <c r="AI122" s="857"/>
      <c r="AJ122" s="857"/>
      <c r="AK122" s="857"/>
      <c r="AL122" s="857"/>
      <c r="AM122" s="858"/>
      <c r="AN122" s="893" t="s">
        <v>2</v>
      </c>
      <c r="AO122" s="893"/>
      <c r="AP122" s="893"/>
      <c r="AQ122" s="893"/>
      <c r="AR122" s="893"/>
      <c r="AS122" s="893"/>
      <c r="AT122" s="893"/>
      <c r="AU122" s="893"/>
      <c r="AV122" s="893"/>
      <c r="AW122" s="893"/>
      <c r="AX122" s="893"/>
      <c r="AY122" s="893"/>
      <c r="AZ122" s="893" t="s">
        <v>55</v>
      </c>
      <c r="BA122" s="894"/>
    </row>
    <row r="123" spans="1:53" x14ac:dyDescent="0.2">
      <c r="A123" s="931"/>
      <c r="B123"/>
      <c r="C123" s="856" t="s">
        <v>3</v>
      </c>
      <c r="D123" s="857"/>
      <c r="E123" s="857"/>
      <c r="F123" s="857"/>
      <c r="G123" s="857"/>
      <c r="H123" s="857"/>
      <c r="I123" s="857"/>
      <c r="J123" s="857"/>
      <c r="K123" s="857"/>
      <c r="L123" s="858"/>
      <c r="M123" s="893" t="s">
        <v>4</v>
      </c>
      <c r="N123" s="893"/>
      <c r="O123" s="893"/>
      <c r="P123" s="893"/>
      <c r="Q123" s="893"/>
      <c r="R123" s="893"/>
      <c r="S123" s="893"/>
      <c r="T123" s="893"/>
      <c r="U123" s="893"/>
      <c r="V123" s="893"/>
      <c r="W123" s="893"/>
      <c r="X123" s="893"/>
      <c r="Y123" s="893" t="s">
        <v>5</v>
      </c>
      <c r="Z123" s="894"/>
      <c r="AB123" s="931"/>
      <c r="AC123"/>
      <c r="AD123" s="856" t="s">
        <v>3</v>
      </c>
      <c r="AE123" s="857"/>
      <c r="AF123" s="857"/>
      <c r="AG123" s="857"/>
      <c r="AH123" s="857"/>
      <c r="AI123" s="857"/>
      <c r="AJ123" s="857"/>
      <c r="AK123" s="857"/>
      <c r="AL123" s="857"/>
      <c r="AM123" s="858"/>
      <c r="AN123" s="893" t="s">
        <v>4</v>
      </c>
      <c r="AO123" s="893"/>
      <c r="AP123" s="893"/>
      <c r="AQ123" s="893"/>
      <c r="AR123" s="893"/>
      <c r="AS123" s="893"/>
      <c r="AT123" s="893"/>
      <c r="AU123" s="893"/>
      <c r="AV123" s="893"/>
      <c r="AW123" s="893"/>
      <c r="AX123" s="893"/>
      <c r="AY123" s="893"/>
      <c r="AZ123" s="893" t="s">
        <v>5</v>
      </c>
      <c r="BA123" s="894"/>
    </row>
    <row r="124" spans="1:53" x14ac:dyDescent="0.2">
      <c r="A124" s="931"/>
      <c r="B124"/>
      <c r="C124" s="856" t="s">
        <v>56</v>
      </c>
      <c r="D124" s="867"/>
      <c r="E124" s="867"/>
      <c r="F124" s="868"/>
      <c r="G124" s="869" t="s">
        <v>57</v>
      </c>
      <c r="H124" s="870"/>
      <c r="I124" s="870"/>
      <c r="J124" s="870"/>
      <c r="K124" s="870"/>
      <c r="L124" s="870"/>
      <c r="M124" s="870"/>
      <c r="N124" s="870"/>
      <c r="O124" s="870"/>
      <c r="P124" s="870"/>
      <c r="Q124" s="870"/>
      <c r="R124" s="870"/>
      <c r="S124" s="870"/>
      <c r="T124" s="870"/>
      <c r="U124" s="870"/>
      <c r="V124" s="870"/>
      <c r="W124" s="870"/>
      <c r="X124" s="871"/>
      <c r="Y124" s="47"/>
      <c r="Z124" s="48"/>
      <c r="AB124" s="931"/>
      <c r="AC124"/>
      <c r="AD124" s="856" t="s">
        <v>56</v>
      </c>
      <c r="AE124" s="867"/>
      <c r="AF124" s="867"/>
      <c r="AG124" s="868"/>
      <c r="AH124" s="869" t="s">
        <v>57</v>
      </c>
      <c r="AI124" s="870"/>
      <c r="AJ124" s="870"/>
      <c r="AK124" s="870"/>
      <c r="AL124" s="870"/>
      <c r="AM124" s="870"/>
      <c r="AN124" s="870"/>
      <c r="AO124" s="870"/>
      <c r="AP124" s="870"/>
      <c r="AQ124" s="870"/>
      <c r="AR124" s="870"/>
      <c r="AS124" s="870"/>
      <c r="AT124" s="870"/>
      <c r="AU124" s="870"/>
      <c r="AV124" s="870"/>
      <c r="AW124" s="870"/>
      <c r="AX124" s="870"/>
      <c r="AY124" s="871"/>
      <c r="AZ124" s="47"/>
      <c r="BA124" s="48"/>
    </row>
    <row r="125" spans="1:53" ht="16.5" x14ac:dyDescent="0.25">
      <c r="A125" s="931"/>
      <c r="B125"/>
      <c r="C125" s="838" t="s">
        <v>508</v>
      </c>
      <c r="D125" s="839"/>
      <c r="E125" s="839"/>
      <c r="F125" s="840"/>
      <c r="G125" s="817" t="s">
        <v>617</v>
      </c>
      <c r="H125" s="818"/>
      <c r="I125" s="818"/>
      <c r="J125" s="818"/>
      <c r="K125" s="819"/>
      <c r="L125" s="1068" t="s">
        <v>713</v>
      </c>
      <c r="M125" s="851"/>
      <c r="N125" s="851"/>
      <c r="O125" s="851"/>
      <c r="P125" s="851"/>
      <c r="Q125" s="851"/>
      <c r="R125" s="851"/>
      <c r="S125" s="851"/>
      <c r="T125" s="851"/>
      <c r="U125" s="851"/>
      <c r="V125" s="851"/>
      <c r="W125" s="851"/>
      <c r="X125" s="851"/>
      <c r="Y125" s="851"/>
      <c r="Z125" s="852"/>
      <c r="AB125" s="931"/>
      <c r="AC125"/>
      <c r="AD125" s="838" t="s">
        <v>508</v>
      </c>
      <c r="AE125" s="839"/>
      <c r="AF125" s="839"/>
      <c r="AG125" s="840"/>
      <c r="AH125" s="817" t="s">
        <v>617</v>
      </c>
      <c r="AI125" s="818"/>
      <c r="AJ125" s="818"/>
      <c r="AK125" s="818"/>
      <c r="AL125" s="819"/>
      <c r="AM125" s="1068" t="s">
        <v>713</v>
      </c>
      <c r="AN125" s="851"/>
      <c r="AO125" s="851"/>
      <c r="AP125" s="851"/>
      <c r="AQ125" s="851"/>
      <c r="AR125" s="851"/>
      <c r="AS125" s="851"/>
      <c r="AT125" s="851"/>
      <c r="AU125" s="851"/>
      <c r="AV125" s="851"/>
      <c r="AW125" s="851"/>
      <c r="AX125" s="851"/>
      <c r="AY125" s="851"/>
      <c r="AZ125" s="851"/>
      <c r="BA125" s="852"/>
    </row>
    <row r="126" spans="1:53" ht="15.6" customHeight="1" x14ac:dyDescent="0.2">
      <c r="A126" s="931"/>
      <c r="B126"/>
      <c r="C126" s="856"/>
      <c r="D126" s="857"/>
      <c r="E126" s="857"/>
      <c r="F126" s="858"/>
      <c r="G126" s="817" t="s">
        <v>618</v>
      </c>
      <c r="H126" s="818"/>
      <c r="I126" s="818"/>
      <c r="J126" s="818"/>
      <c r="K126" s="819"/>
      <c r="L126" s="883" t="s">
        <v>6</v>
      </c>
      <c r="M126" s="883"/>
      <c r="N126" s="884"/>
      <c r="O126" s="884"/>
      <c r="P126" s="884"/>
      <c r="Q126" s="884"/>
      <c r="R126" s="883" t="s">
        <v>7</v>
      </c>
      <c r="S126" s="883"/>
      <c r="T126" s="883"/>
      <c r="U126" s="883"/>
      <c r="V126" s="883"/>
      <c r="W126" s="858" t="s">
        <v>689</v>
      </c>
      <c r="X126" s="893"/>
      <c r="Y126" s="893"/>
      <c r="Z126" s="894"/>
      <c r="AB126" s="931"/>
      <c r="AC126"/>
      <c r="AD126" s="856"/>
      <c r="AE126" s="857"/>
      <c r="AF126" s="857"/>
      <c r="AG126" s="858"/>
      <c r="AH126" s="817" t="s">
        <v>618</v>
      </c>
      <c r="AI126" s="818"/>
      <c r="AJ126" s="818"/>
      <c r="AK126" s="818"/>
      <c r="AL126" s="819"/>
      <c r="AM126" s="883" t="s">
        <v>6</v>
      </c>
      <c r="AN126" s="883"/>
      <c r="AO126" s="884"/>
      <c r="AP126" s="884"/>
      <c r="AQ126" s="884"/>
      <c r="AR126" s="884"/>
      <c r="AS126" s="883" t="s">
        <v>7</v>
      </c>
      <c r="AT126" s="883"/>
      <c r="AU126" s="883"/>
      <c r="AV126" s="883"/>
      <c r="AW126" s="883"/>
      <c r="AX126" s="858" t="s">
        <v>689</v>
      </c>
      <c r="AY126" s="893"/>
      <c r="AZ126" s="893"/>
      <c r="BA126" s="894"/>
    </row>
    <row r="127" spans="1:53" ht="16.5" thickBot="1" x14ac:dyDescent="0.3">
      <c r="A127" s="931"/>
      <c r="B127"/>
      <c r="C127" s="856"/>
      <c r="D127" s="857"/>
      <c r="E127" s="857"/>
      <c r="F127" s="858"/>
      <c r="G127" s="50"/>
      <c r="H127" s="51"/>
      <c r="I127" s="51"/>
      <c r="J127" s="51"/>
      <c r="K127" s="52"/>
      <c r="L127" s="846" t="s">
        <v>8</v>
      </c>
      <c r="M127" s="847"/>
      <c r="N127" s="848"/>
      <c r="O127" s="848"/>
      <c r="P127" s="848"/>
      <c r="Q127" s="849"/>
      <c r="R127" s="928"/>
      <c r="S127" s="928"/>
      <c r="T127" s="928"/>
      <c r="U127" s="928"/>
      <c r="V127" s="928"/>
      <c r="W127" s="895"/>
      <c r="X127" s="896"/>
      <c r="Y127" s="896"/>
      <c r="Z127" s="897"/>
      <c r="AB127" s="931"/>
      <c r="AC127"/>
      <c r="AD127" s="856"/>
      <c r="AE127" s="857"/>
      <c r="AF127" s="857"/>
      <c r="AG127" s="858"/>
      <c r="AH127" s="50"/>
      <c r="AI127" s="51"/>
      <c r="AJ127" s="51"/>
      <c r="AK127" s="51"/>
      <c r="AL127" s="52"/>
      <c r="AM127" s="846" t="s">
        <v>8</v>
      </c>
      <c r="AN127" s="847"/>
      <c r="AO127" s="848"/>
      <c r="AP127" s="848"/>
      <c r="AQ127" s="848"/>
      <c r="AR127" s="849"/>
      <c r="AS127" s="928"/>
      <c r="AT127" s="928"/>
      <c r="AU127" s="928"/>
      <c r="AV127" s="928"/>
      <c r="AW127" s="928"/>
      <c r="AX127" s="895"/>
      <c r="AY127" s="896"/>
      <c r="AZ127" s="896"/>
      <c r="BA127" s="897"/>
    </row>
    <row r="128" spans="1:53" ht="13.5" customHeight="1" thickBot="1" x14ac:dyDescent="0.25">
      <c r="A128" s="901" t="s">
        <v>750</v>
      </c>
      <c r="B128"/>
      <c r="C128" s="861"/>
      <c r="D128" s="862"/>
      <c r="E128" s="863"/>
      <c r="F128" s="820" t="s">
        <v>9</v>
      </c>
      <c r="G128" s="829" t="s">
        <v>88</v>
      </c>
      <c r="H128" s="835"/>
      <c r="I128" s="836"/>
      <c r="J128" s="829" t="s">
        <v>139</v>
      </c>
      <c r="K128" s="835"/>
      <c r="L128" s="836"/>
      <c r="M128" s="829" t="s">
        <v>140</v>
      </c>
      <c r="N128" s="830"/>
      <c r="O128" s="831"/>
      <c r="P128" s="829" t="s">
        <v>141</v>
      </c>
      <c r="Q128" s="830"/>
      <c r="R128" s="831"/>
      <c r="S128" s="829"/>
      <c r="T128" s="830"/>
      <c r="U128" s="831"/>
      <c r="V128" s="842"/>
      <c r="W128" s="830"/>
      <c r="X128" s="831"/>
      <c r="Y128" s="53" t="s">
        <v>10</v>
      </c>
      <c r="Z128" s="54" t="s">
        <v>60</v>
      </c>
      <c r="AB128" s="901" t="s">
        <v>750</v>
      </c>
      <c r="AC128"/>
      <c r="AD128" s="861"/>
      <c r="AE128" s="862"/>
      <c r="AF128" s="863"/>
      <c r="AG128" s="820" t="s">
        <v>9</v>
      </c>
      <c r="AH128" s="829" t="s">
        <v>88</v>
      </c>
      <c r="AI128" s="835"/>
      <c r="AJ128" s="836"/>
      <c r="AK128" s="829" t="s">
        <v>139</v>
      </c>
      <c r="AL128" s="835"/>
      <c r="AM128" s="836"/>
      <c r="AN128" s="829" t="s">
        <v>140</v>
      </c>
      <c r="AO128" s="830"/>
      <c r="AP128" s="831"/>
      <c r="AQ128" s="829" t="s">
        <v>141</v>
      </c>
      <c r="AR128" s="830"/>
      <c r="AS128" s="831"/>
      <c r="AT128" s="829"/>
      <c r="AU128" s="830"/>
      <c r="AV128" s="831"/>
      <c r="AW128" s="842"/>
      <c r="AX128" s="830"/>
      <c r="AY128" s="831"/>
      <c r="AZ128" s="53" t="s">
        <v>10</v>
      </c>
      <c r="BA128" s="54" t="s">
        <v>60</v>
      </c>
    </row>
    <row r="129" spans="1:56" ht="27" customHeight="1" thickBot="1" x14ac:dyDescent="0.25">
      <c r="A129" s="902"/>
      <c r="B129"/>
      <c r="C129" s="864"/>
      <c r="D129" s="865"/>
      <c r="E129" s="866"/>
      <c r="F129" s="821"/>
      <c r="G129" s="155" t="s">
        <v>493</v>
      </c>
      <c r="H129" s="156" t="s">
        <v>494</v>
      </c>
      <c r="I129" s="157" t="s">
        <v>516</v>
      </c>
      <c r="J129" s="155" t="s">
        <v>493</v>
      </c>
      <c r="K129" s="156" t="s">
        <v>494</v>
      </c>
      <c r="L129" s="157" t="s">
        <v>516</v>
      </c>
      <c r="M129" s="155" t="s">
        <v>493</v>
      </c>
      <c r="N129" s="156" t="s">
        <v>494</v>
      </c>
      <c r="O129" s="157" t="s">
        <v>516</v>
      </c>
      <c r="P129" s="155" t="s">
        <v>493</v>
      </c>
      <c r="Q129" s="156" t="s">
        <v>494</v>
      </c>
      <c r="R129" s="157" t="s">
        <v>516</v>
      </c>
      <c r="S129" s="155" t="s">
        <v>493</v>
      </c>
      <c r="T129" s="156" t="s">
        <v>494</v>
      </c>
      <c r="U129" s="157" t="s">
        <v>516</v>
      </c>
      <c r="V129" s="155" t="s">
        <v>493</v>
      </c>
      <c r="W129" s="156" t="s">
        <v>494</v>
      </c>
      <c r="X129" s="157" t="s">
        <v>516</v>
      </c>
      <c r="Y129" s="881" t="s">
        <v>15</v>
      </c>
      <c r="Z129" s="882"/>
      <c r="AB129" s="902"/>
      <c r="AC129"/>
      <c r="AD129" s="864"/>
      <c r="AE129" s="865"/>
      <c r="AF129" s="866"/>
      <c r="AG129" s="821"/>
      <c r="AH129" s="155" t="s">
        <v>493</v>
      </c>
      <c r="AI129" s="156" t="s">
        <v>494</v>
      </c>
      <c r="AJ129" s="157" t="s">
        <v>516</v>
      </c>
      <c r="AK129" s="155" t="s">
        <v>493</v>
      </c>
      <c r="AL129" s="156" t="s">
        <v>494</v>
      </c>
      <c r="AM129" s="157" t="s">
        <v>516</v>
      </c>
      <c r="AN129" s="155" t="s">
        <v>493</v>
      </c>
      <c r="AO129" s="156" t="s">
        <v>494</v>
      </c>
      <c r="AP129" s="157" t="s">
        <v>516</v>
      </c>
      <c r="AQ129" s="155" t="s">
        <v>493</v>
      </c>
      <c r="AR129" s="156" t="s">
        <v>494</v>
      </c>
      <c r="AS129" s="157" t="s">
        <v>516</v>
      </c>
      <c r="AT129" s="155" t="s">
        <v>493</v>
      </c>
      <c r="AU129" s="156" t="s">
        <v>494</v>
      </c>
      <c r="AV129" s="157" t="s">
        <v>516</v>
      </c>
      <c r="AW129" s="155" t="s">
        <v>493</v>
      </c>
      <c r="AX129" s="156" t="s">
        <v>494</v>
      </c>
      <c r="AY129" s="157" t="s">
        <v>516</v>
      </c>
      <c r="AZ129" s="881" t="s">
        <v>15</v>
      </c>
      <c r="BA129" s="882"/>
    </row>
    <row r="130" spans="1:56" ht="24" customHeight="1" x14ac:dyDescent="0.2">
      <c r="A130" s="902"/>
      <c r="B130"/>
      <c r="C130" s="843">
        <v>1</v>
      </c>
      <c r="D130" s="795" t="s">
        <v>64</v>
      </c>
      <c r="E130" s="601" t="s">
        <v>16</v>
      </c>
      <c r="F130" s="55" t="s">
        <v>443</v>
      </c>
      <c r="G130" s="98" t="str">
        <f>TEXT((TIME(0,LEFT('Erwachsene-DOSB 2020'!AO7,FIND(":",'Erwachsene-DOSB 2020'!AO7)-1),RIGHT('Erwachsene-DOSB 2020'!AO7,2)))*$BC$52,"[mm]:ss")</f>
        <v>14:15</v>
      </c>
      <c r="H130" s="99" t="str">
        <f>TEXT((TIME(0,LEFT('Erwachsene-DOSB 2020'!AP7,FIND(":",'Erwachsene-DOSB 2020'!AP7)-1),RIGHT('Erwachsene-DOSB 2020'!AP7,2)))*$BC$52,"[mm]:ss")</f>
        <v>12:45</v>
      </c>
      <c r="I130" s="100" t="str">
        <f>TEXT((TIME(0,LEFT('Erwachsene-DOSB 2020'!AQ7,FIND(":",'Erwachsene-DOSB 2020'!AQ7)-1),RIGHT('Erwachsene-DOSB 2020'!AQ7,2)))*$BC$52,"[mm]:ss")</f>
        <v>11:15</v>
      </c>
      <c r="J130" s="108" t="str">
        <f>TEXT((TIME(0,LEFT('Erwachsene-DOSB 2020'!AR7,FIND(":",'Erwachsene-DOSB 2020'!AR7)-1),RIGHT('Erwachsene-DOSB 2020'!AR7,2)))*$BC$52,"[mm]:ss")</f>
        <v>14:50</v>
      </c>
      <c r="K130" s="99" t="str">
        <f>TEXT((TIME(0,LEFT('Erwachsene-DOSB 2020'!AS7,FIND(":",'Erwachsene-DOSB 2020'!AS7)-1),RIGHT('Erwachsene-DOSB 2020'!AS7,2)))*$BC$52,"[mm]:ss")</f>
        <v>13:20</v>
      </c>
      <c r="L130" s="100" t="str">
        <f>TEXT((TIME(0,LEFT('Erwachsene-DOSB 2020'!AT7,FIND(":",'Erwachsene-DOSB 2020'!AT7)-1),RIGHT('Erwachsene-DOSB 2020'!AT7,2)))*$BC$52,"[mm]:ss")</f>
        <v>11:50</v>
      </c>
      <c r="M130" s="108" t="str">
        <f>TEXT((TIME(0,LEFT('Erwachsene-DOSB 2020'!AU7,FIND(":",'Erwachsene-DOSB 2020'!AU7)-1),RIGHT('Erwachsene-DOSB 2020'!AU7,2)))*$BC$52,"[mm]:ss")</f>
        <v>15:30</v>
      </c>
      <c r="N130" s="99" t="str">
        <f>TEXT((TIME(0,LEFT('Erwachsene-DOSB 2020'!AV7,FIND(":",'Erwachsene-DOSB 2020'!AV7)-1),RIGHT('Erwachsene-DOSB 2020'!AV7,2)))*$BC$52,"[mm]:ss")</f>
        <v>14:00</v>
      </c>
      <c r="O130" s="100" t="str">
        <f>TEXT((TIME(0,LEFT('Erwachsene-DOSB 2020'!AW7,FIND(":",'Erwachsene-DOSB 2020'!AW7)-1),RIGHT('Erwachsene-DOSB 2020'!AW7,2)))*$BC$52,"[mm]:ss")</f>
        <v>12:30</v>
      </c>
      <c r="P130" s="108" t="str">
        <f>TEXT((TIME(0,LEFT('Erwachsene-DOSB 2020'!AX7,FIND(":",'Erwachsene-DOSB 2020'!AX7)-1),RIGHT('Erwachsene-DOSB 2020'!AX7,2)))*$BC$52,"[mm]:ss")</f>
        <v>16:15</v>
      </c>
      <c r="Q130" s="99" t="str">
        <f>TEXT((TIME(0,LEFT('Erwachsene-DOSB 2020'!AY7,FIND(":",'Erwachsene-DOSB 2020'!AY7)-1),RIGHT('Erwachsene-DOSB 2020'!AY7,2)))*$BC$52,"[mm]:ss")</f>
        <v>14:45</v>
      </c>
      <c r="R130" s="100" t="str">
        <f>TEXT((TIME(0,LEFT('Erwachsene-DOSB 2020'!AZ7,FIND(":",'Erwachsene-DOSB 2020'!AZ7)-1),RIGHT('Erwachsene-DOSB 2020'!AZ7,2)))*$BC$52,"[mm]:ss")</f>
        <v>13:15</v>
      </c>
      <c r="S130" s="6"/>
      <c r="T130" s="8"/>
      <c r="U130" s="9"/>
      <c r="V130" s="56"/>
      <c r="W130" s="7"/>
      <c r="X130" s="9"/>
      <c r="Y130" s="180"/>
      <c r="Z130" s="181"/>
      <c r="AB130" s="902"/>
      <c r="AC130"/>
      <c r="AD130" s="843">
        <v>1</v>
      </c>
      <c r="AE130" s="795" t="s">
        <v>64</v>
      </c>
      <c r="AF130" s="601" t="s">
        <v>16</v>
      </c>
      <c r="AG130" s="55" t="s">
        <v>443</v>
      </c>
      <c r="AH130" s="98" t="str">
        <f>TEXT((TIME(0,LEFT('Erwachsene-DOSB 2020'!AO39,FIND(":",'Erwachsene-DOSB 2020'!AO39)-1),RIGHT('Erwachsene-DOSB 2020'!AO39,2)))*$BC$52,"[mm]:ss")</f>
        <v>13:00</v>
      </c>
      <c r="AI130" s="99" t="str">
        <f>TEXT((TIME(0,LEFT('Erwachsene-DOSB 2020'!AP39,FIND(":",'Erwachsene-DOSB 2020'!AP39)-1),RIGHT('Erwachsene-DOSB 2020'!AP39,2)))*$BC$52,"[mm]:ss")</f>
        <v>11:30</v>
      </c>
      <c r="AJ130" s="100" t="str">
        <f>TEXT((TIME(0,LEFT('Erwachsene-DOSB 2020'!AQ39,FIND(":",'Erwachsene-DOSB 2020'!AQ39)-1),RIGHT('Erwachsene-DOSB 2020'!AQ39,2)))*$BC$52,"[mm]:ss")</f>
        <v>10:00</v>
      </c>
      <c r="AK130" s="108" t="str">
        <f>TEXT((TIME(0,LEFT('Erwachsene-DOSB 2020'!AR39,FIND(":",'Erwachsene-DOSB 2020'!AR39)-1),RIGHT('Erwachsene-DOSB 2020'!AR39,2)))*$BC$52,"[mm]:ss")</f>
        <v>13:15</v>
      </c>
      <c r="AL130" s="99" t="str">
        <f>TEXT((TIME(0,LEFT('Erwachsene-DOSB 2020'!AS39,FIND(":",'Erwachsene-DOSB 2020'!AS39)-1),RIGHT('Erwachsene-DOSB 2020'!AS39,2)))*$BC$52,"[mm]:ss")</f>
        <v>11:45</v>
      </c>
      <c r="AM130" s="100" t="str">
        <f>TEXT((TIME(0,LEFT('Erwachsene-DOSB 2020'!AT39,FIND(":",'Erwachsene-DOSB 2020'!AT39)-1),RIGHT('Erwachsene-DOSB 2020'!AT39,2)))*$BC$52,"[mm]:ss")</f>
        <v>10:15</v>
      </c>
      <c r="AN130" s="108" t="str">
        <f>TEXT((TIME(0,LEFT('Erwachsene-DOSB 2020'!AU39,FIND(":",'Erwachsene-DOSB 2020'!AU39)-1),RIGHT('Erwachsene-DOSB 2020'!AU39,2)))*$BC$52,"[mm]:ss")</f>
        <v>13:45</v>
      </c>
      <c r="AO130" s="99" t="str">
        <f>TEXT((TIME(0,LEFT('Erwachsene-DOSB 2020'!AV39,FIND(":",'Erwachsene-DOSB 2020'!AV39)-1),RIGHT('Erwachsene-DOSB 2020'!AV39,2)))*$BC$52,"[mm]:ss")</f>
        <v>12:15</v>
      </c>
      <c r="AP130" s="100" t="str">
        <f>TEXT((TIME(0,LEFT('Erwachsene-DOSB 2020'!AW39,FIND(":",'Erwachsene-DOSB 2020'!AW39)-1),RIGHT('Erwachsene-DOSB 2020'!AW39,2)))*$BC$52,"[mm]:ss")</f>
        <v>10:45</v>
      </c>
      <c r="AQ130" s="108" t="str">
        <f>TEXT((TIME(0,LEFT('Erwachsene-DOSB 2020'!AX39,FIND(":",'Erwachsene-DOSB 2020'!AX39)-1),RIGHT('Erwachsene-DOSB 2020'!AX39,2)))*$BC$52,"[mm]:ss")</f>
        <v>14:55</v>
      </c>
      <c r="AR130" s="99" t="str">
        <f>TEXT((TIME(0,LEFT('Erwachsene-DOSB 2020'!AY39,FIND(":",'Erwachsene-DOSB 2020'!AY39)-1),RIGHT('Erwachsene-DOSB 2020'!AY39,2)))*$BC$52,"[mm]:ss")</f>
        <v>13:25</v>
      </c>
      <c r="AS130" s="100" t="str">
        <f>TEXT((TIME(0,LEFT('Erwachsene-DOSB 2020'!AZ39,FIND(":",'Erwachsene-DOSB 2020'!AZ39)-1),RIGHT('Erwachsene-DOSB 2020'!AZ39,2)))*$BC$52,"[mm]:ss")</f>
        <v>11:55</v>
      </c>
      <c r="AT130" s="6"/>
      <c r="AU130" s="8"/>
      <c r="AV130" s="9"/>
      <c r="AW130" s="56"/>
      <c r="AX130" s="7"/>
      <c r="AY130" s="9"/>
      <c r="AZ130" s="180"/>
      <c r="BA130" s="181"/>
    </row>
    <row r="131" spans="1:56" ht="24" customHeight="1" x14ac:dyDescent="0.2">
      <c r="A131" s="902"/>
      <c r="B131"/>
      <c r="C131" s="844"/>
      <c r="D131" s="796"/>
      <c r="E131" s="798" t="s">
        <v>17</v>
      </c>
      <c r="F131" s="793" t="s">
        <v>155</v>
      </c>
      <c r="G131" s="832" t="s">
        <v>194</v>
      </c>
      <c r="H131" s="833"/>
      <c r="I131" s="833"/>
      <c r="J131" s="833"/>
      <c r="K131" s="833"/>
      <c r="L131" s="833"/>
      <c r="M131" s="833"/>
      <c r="N131" s="833"/>
      <c r="O131" s="833"/>
      <c r="P131" s="833"/>
      <c r="Q131" s="833"/>
      <c r="R131" s="834"/>
      <c r="S131" s="13"/>
      <c r="T131" s="14"/>
      <c r="U131" s="15"/>
      <c r="V131" s="59"/>
      <c r="W131" s="12"/>
      <c r="X131" s="15"/>
      <c r="Y131" s="184"/>
      <c r="Z131" s="185"/>
      <c r="AB131" s="902"/>
      <c r="AC131"/>
      <c r="AD131" s="844"/>
      <c r="AE131" s="796"/>
      <c r="AF131" s="798" t="s">
        <v>17</v>
      </c>
      <c r="AG131" s="793" t="s">
        <v>155</v>
      </c>
      <c r="AH131" s="832" t="s">
        <v>194</v>
      </c>
      <c r="AI131" s="833"/>
      <c r="AJ131" s="833"/>
      <c r="AK131" s="833"/>
      <c r="AL131" s="833"/>
      <c r="AM131" s="833"/>
      <c r="AN131" s="833"/>
      <c r="AO131" s="833"/>
      <c r="AP131" s="833"/>
      <c r="AQ131" s="833"/>
      <c r="AR131" s="833"/>
      <c r="AS131" s="834"/>
      <c r="AT131" s="13"/>
      <c r="AU131" s="14"/>
      <c r="AV131" s="15"/>
      <c r="AW131" s="59"/>
      <c r="AX131" s="12"/>
      <c r="AY131" s="15"/>
      <c r="AZ131" s="184"/>
      <c r="BA131" s="185"/>
    </row>
    <row r="132" spans="1:56" ht="24" customHeight="1" x14ac:dyDescent="0.2">
      <c r="A132" s="902"/>
      <c r="B132"/>
      <c r="C132" s="844"/>
      <c r="D132" s="796"/>
      <c r="E132" s="792"/>
      <c r="F132" s="794"/>
      <c r="G132" s="101" t="str">
        <f>TEXT((TIME(0,LEFT('Erwachsene-DOSB 2020'!AO10,FIND(":",'Erwachsene-DOSB 2020'!AO10)-1),RIGHT('Erwachsene-DOSB 2020'!AO10,2)))*$BC$54,"[mm]:ss")</f>
        <v>07:10</v>
      </c>
      <c r="H132" s="102" t="str">
        <f>TEXT((TIME(0,LEFT('Erwachsene-DOSB 2020'!AP10,FIND(":",'Erwachsene-DOSB 2020'!AP10)-1),RIGHT('Erwachsene-DOSB 2020'!AP10,2)))*$BC$54,"[mm]:ss")</f>
        <v>05:50</v>
      </c>
      <c r="I132" s="103" t="str">
        <f>TEXT((TIME(0,LEFT('Erwachsene-DOSB 2020'!AQ10,FIND(":",'Erwachsene-DOSB 2020'!AQ10)-1),RIGHT('Erwachsene-DOSB 2020'!AQ10,2)))*$BC$54,"[mm]:ss")</f>
        <v>04:33</v>
      </c>
      <c r="J132" s="109" t="str">
        <f>TEXT((TIME(0,LEFT('Erwachsene-DOSB 2020'!AR10,FIND(":",'Erwachsene-DOSB 2020'!AR10)-1),RIGHT('Erwachsene-DOSB 2020'!AR10,2)))*$BC$54,"[mm]:ss")</f>
        <v>07:17</v>
      </c>
      <c r="K132" s="102" t="str">
        <f>TEXT((TIME(0,LEFT('Erwachsene-DOSB 2020'!AS10,FIND(":",'Erwachsene-DOSB 2020'!AS10)-1),RIGHT('Erwachsene-DOSB 2020'!AS10,2)))*$BC$54,"[mm]:ss")</f>
        <v>05:57</v>
      </c>
      <c r="L132" s="103" t="str">
        <f>TEXT((TIME(0,LEFT('Erwachsene-DOSB 2020'!AT10,FIND(":",'Erwachsene-DOSB 2020'!AT10)-1),RIGHT('Erwachsene-DOSB 2020'!AT10,2)))*$BC$54,"[mm]:ss")</f>
        <v>04:44</v>
      </c>
      <c r="M132" s="109" t="str">
        <f>TEXT((TIME(0,LEFT('Erwachsene-DOSB 2020'!AU10,FIND(":",'Erwachsene-DOSB 2020'!AU10)-1),RIGHT('Erwachsene-DOSB 2020'!AU10,2)))*$BC$54,"[mm]:ss")</f>
        <v>07:24</v>
      </c>
      <c r="N132" s="102" t="str">
        <f>TEXT((TIME(0,LEFT('Erwachsene-DOSB 2020'!AV10,FIND(":",'Erwachsene-DOSB 2020'!AV10)-1),RIGHT('Erwachsene-DOSB 2020'!AV10,2)))*$BC$54,"[mm]:ss")</f>
        <v>06:07</v>
      </c>
      <c r="O132" s="103" t="str">
        <f>TEXT((TIME(0,LEFT('Erwachsene-DOSB 2020'!AW10,FIND(":",'Erwachsene-DOSB 2020'!AW10)-1),RIGHT('Erwachsene-DOSB 2020'!AW10,2)))*$BC$54,"[mm]:ss")</f>
        <v>04:58</v>
      </c>
      <c r="P132" s="109" t="str">
        <f>TEXT((TIME(0,LEFT('Erwachsene-DOSB 2020'!AX10,FIND(":",'Erwachsene-DOSB 2020'!AX10)-1),RIGHT('Erwachsene-DOSB 2020'!AX10,2)))*$BC$54,"[mm]:ss")</f>
        <v>07:31</v>
      </c>
      <c r="Q132" s="102" t="str">
        <f>TEXT((TIME(0,LEFT('Erwachsene-DOSB 2020'!AY10,FIND(":",'Erwachsene-DOSB 2020'!AY10)-1),RIGHT('Erwachsene-DOSB 2020'!AY10,2)))*$BC$54,"[mm]:ss")</f>
        <v>06:14</v>
      </c>
      <c r="R132" s="103" t="str">
        <f>TEXT((TIME(0,LEFT('Erwachsene-DOSB 2020'!AZ10,FIND(":",'Erwachsene-DOSB 2020'!AZ10)-1),RIGHT('Erwachsene-DOSB 2020'!AZ10,2)))*$BC$54,"[mm]:ss")</f>
        <v>05:08</v>
      </c>
      <c r="S132" s="13"/>
      <c r="T132" s="14"/>
      <c r="U132" s="15"/>
      <c r="V132" s="59"/>
      <c r="W132" s="12"/>
      <c r="X132" s="15"/>
      <c r="Y132" s="184"/>
      <c r="Z132" s="185"/>
      <c r="AB132" s="902"/>
      <c r="AC132"/>
      <c r="AD132" s="844"/>
      <c r="AE132" s="796"/>
      <c r="AF132" s="792"/>
      <c r="AG132" s="794"/>
      <c r="AH132" s="101" t="str">
        <f>TEXT((TIME(0,LEFT('Erwachsene-DOSB 2020'!AO42,FIND(":",'Erwachsene-DOSB 2020'!AO42)-1),RIGHT('Erwachsene-DOSB 2020'!AO42,2)))*$BC$54,"[mm]:ss")</f>
        <v>06:35</v>
      </c>
      <c r="AI132" s="102" t="str">
        <f>TEXT((TIME(0,LEFT('Erwachsene-DOSB 2020'!AP42,FIND(":",'Erwachsene-DOSB 2020'!AP42)-1),RIGHT('Erwachsene-DOSB 2020'!AP42,2)))*$BC$54,"[mm]:ss")</f>
        <v>05:22</v>
      </c>
      <c r="AJ132" s="103" t="str">
        <f>TEXT((TIME(0,LEFT('Erwachsene-DOSB 2020'!AQ42,FIND(":",'Erwachsene-DOSB 2020'!AQ42)-1),RIGHT('Erwachsene-DOSB 2020'!AQ42,2)))*$BC$54,"[mm]:ss")</f>
        <v>04:15</v>
      </c>
      <c r="AK132" s="109" t="str">
        <f>TEXT((TIME(0,LEFT('Erwachsene-DOSB 2020'!AR42,FIND(":",'Erwachsene-DOSB 2020'!AR42)-1),RIGHT('Erwachsene-DOSB 2020'!AR42,2)))*$BC$54,"[mm]:ss")</f>
        <v>06:39</v>
      </c>
      <c r="AL132" s="102" t="str">
        <f>TEXT((TIME(0,LEFT('Erwachsene-DOSB 2020'!AS42,FIND(":",'Erwachsene-DOSB 2020'!AS42)-1),RIGHT('Erwachsene-DOSB 2020'!AS42,2)))*$BC$54,"[mm]:ss")</f>
        <v>05:29</v>
      </c>
      <c r="AM132" s="103" t="str">
        <f>TEXT((TIME(0,LEFT('Erwachsene-DOSB 2020'!AT42,FIND(":",'Erwachsene-DOSB 2020'!AT42)-1),RIGHT('Erwachsene-DOSB 2020'!AT42,2)))*$BC$54,"[mm]:ss")</f>
        <v>04:19</v>
      </c>
      <c r="AN132" s="109" t="str">
        <f>TEXT((TIME(0,LEFT('Erwachsene-DOSB 2020'!AU42,FIND(":",'Erwachsene-DOSB 2020'!AU42)-1),RIGHT('Erwachsene-DOSB 2020'!AU42,2)))*$BC$54,"[mm]:ss")</f>
        <v>06:39</v>
      </c>
      <c r="AO132" s="102" t="str">
        <f>TEXT((TIME(0,LEFT('Erwachsene-DOSB 2020'!AV42,FIND(":",'Erwachsene-DOSB 2020'!AV42)-1),RIGHT('Erwachsene-DOSB 2020'!AV42,2)))*$BC$54,"[mm]:ss")</f>
        <v>05:36</v>
      </c>
      <c r="AP132" s="103" t="str">
        <f>TEXT((TIME(0,LEFT('Erwachsene-DOSB 2020'!AW42,FIND(":",'Erwachsene-DOSB 2020'!AW42)-1),RIGHT('Erwachsene-DOSB 2020'!AW42,2)))*$BC$54,"[mm]:ss")</f>
        <v>04:30</v>
      </c>
      <c r="AQ132" s="109" t="str">
        <f>TEXT((TIME(0,LEFT('Erwachsene-DOSB 2020'!AX42,FIND(":",'Erwachsene-DOSB 2020'!AX42)-1),RIGHT('Erwachsene-DOSB 2020'!AX42,2)))*$BC$54,"[mm]:ss")</f>
        <v>06:49</v>
      </c>
      <c r="AR132" s="102" t="str">
        <f>TEXT((TIME(0,LEFT('Erwachsene-DOSB 2020'!AY42,FIND(":",'Erwachsene-DOSB 2020'!AY42)-1),RIGHT('Erwachsene-DOSB 2020'!AY42,2)))*$BC$54,"[mm]:ss")</f>
        <v>05:43</v>
      </c>
      <c r="AS132" s="103" t="str">
        <f>TEXT((TIME(0,LEFT('Erwachsene-DOSB 2020'!AZ42,FIND(":",'Erwachsene-DOSB 2020'!AZ42)-1),RIGHT('Erwachsene-DOSB 2020'!AZ42,2)))*$BC$54,"[mm]:ss")</f>
        <v>04:44</v>
      </c>
      <c r="AT132" s="13"/>
      <c r="AU132" s="14"/>
      <c r="AV132" s="15"/>
      <c r="AW132" s="59"/>
      <c r="AX132" s="12"/>
      <c r="AY132" s="15"/>
      <c r="AZ132" s="184"/>
      <c r="BA132" s="185"/>
    </row>
    <row r="133" spans="1:56" ht="24" customHeight="1" x14ac:dyDescent="0.2">
      <c r="A133" s="902"/>
      <c r="B133"/>
      <c r="C133" s="844"/>
      <c r="D133" s="796"/>
      <c r="E133" s="106" t="s">
        <v>21</v>
      </c>
      <c r="F133" s="58" t="s">
        <v>695</v>
      </c>
      <c r="G133" s="101" t="str">
        <f>TEXT((TIME(0,LEFT('Erwachsene-DOSB 2020'!AO12,FIND(":",'Erwachsene-DOSB 2020'!AO12)-1),RIGHT('Erwachsene-DOSB 2020'!AO12,2)))*$BC$55,"[mm]:ss")</f>
        <v>40:45</v>
      </c>
      <c r="H133" s="102" t="str">
        <f>TEXT((TIME(0,LEFT('Erwachsene-DOSB 2020'!AP12,FIND(":",'Erwachsene-DOSB 2020'!AP12)-1),RIGHT('Erwachsene-DOSB 2020'!AP12,2)))*$BC$55,"[mm]:ss")</f>
        <v>35:15</v>
      </c>
      <c r="I133" s="103" t="str">
        <f>TEXT((TIME(0,LEFT('Erwachsene-DOSB 2020'!AQ12,FIND(":",'Erwachsene-DOSB 2020'!AQ12)-1),RIGHT('Erwachsene-DOSB 2020'!AQ12,2)))*$BC$55,"[mm]:ss")</f>
        <v>31:30</v>
      </c>
      <c r="J133" s="109" t="str">
        <f>TEXT((TIME(0,LEFT('Erwachsene-DOSB 2020'!AR12,FIND(":",'Erwachsene-DOSB 2020'!AR12)-1),RIGHT('Erwachsene-DOSB 2020'!AR12,2)))*$BC$55,"[mm]:ss")</f>
        <v>42:15</v>
      </c>
      <c r="K133" s="102" t="str">
        <f>TEXT((TIME(0,LEFT('Erwachsene-DOSB 2020'!AS12,FIND(":",'Erwachsene-DOSB 2020'!AS12)-1),RIGHT('Erwachsene-DOSB 2020'!AS12,2)))*$BC$55,"[mm]:ss")</f>
        <v>37:30</v>
      </c>
      <c r="L133" s="103" t="str">
        <f>TEXT((TIME(0,LEFT('Erwachsene-DOSB 2020'!AT12,FIND(":",'Erwachsene-DOSB 2020'!AT12)-1),RIGHT('Erwachsene-DOSB 2020'!AT12,2)))*$BC$55,"[mm]:ss")</f>
        <v>32:45</v>
      </c>
      <c r="M133" s="109" t="str">
        <f>TEXT((TIME(0,LEFT('Erwachsene-DOSB 2020'!AU12,FIND(":",'Erwachsene-DOSB 2020'!AU12)-1),RIGHT('Erwachsene-DOSB 2020'!AU12,2)))*$BC$55,"[mm]:ss")</f>
        <v>44:45</v>
      </c>
      <c r="N133" s="102" t="str">
        <f>TEXT((TIME(0,LEFT('Erwachsene-DOSB 2020'!AV12,FIND(":",'Erwachsene-DOSB 2020'!AV12)-1),RIGHT('Erwachsene-DOSB 2020'!AV12,2)))*$BC$55,"[mm]:ss")</f>
        <v>40:00</v>
      </c>
      <c r="O133" s="103" t="str">
        <f>TEXT((TIME(0,LEFT('Erwachsene-DOSB 2020'!AW12,FIND(":",'Erwachsene-DOSB 2020'!AW12)-1),RIGHT('Erwachsene-DOSB 2020'!AW12,2)))*$BC$55,"[mm]:ss")</f>
        <v>34:30</v>
      </c>
      <c r="P133" s="109" t="str">
        <f>TEXT((TIME(0,LEFT('Erwachsene-DOSB 2020'!AX12,FIND(":",'Erwachsene-DOSB 2020'!AX12)-1),RIGHT('Erwachsene-DOSB 2020'!AX12,2)))*$BC$55,"[mm]:ss")</f>
        <v>46:30</v>
      </c>
      <c r="Q133" s="102" t="str">
        <f>TEXT((TIME(0,LEFT('Erwachsene-DOSB 2020'!AY12,FIND(":",'Erwachsene-DOSB 2020'!AY12)-1),RIGHT('Erwachsene-DOSB 2020'!AY12,2)))*$BC$55,"[mm]:ss")</f>
        <v>41:30</v>
      </c>
      <c r="R133" s="103" t="str">
        <f>TEXT((TIME(0,LEFT('Erwachsene-DOSB 2020'!AZ12,FIND(":",'Erwachsene-DOSB 2020'!AZ12)-1),RIGHT('Erwachsene-DOSB 2020'!AZ12,2)))*$BC$55,"[mm]:ss")</f>
        <v>36:15</v>
      </c>
      <c r="S133" s="13"/>
      <c r="T133" s="14"/>
      <c r="U133" s="15"/>
      <c r="V133" s="59"/>
      <c r="W133" s="12"/>
      <c r="X133" s="15"/>
      <c r="Y133" s="182"/>
      <c r="Z133" s="183"/>
      <c r="AB133" s="902"/>
      <c r="AC133"/>
      <c r="AD133" s="844"/>
      <c r="AE133" s="796"/>
      <c r="AF133" s="106" t="s">
        <v>21</v>
      </c>
      <c r="AG133" s="58" t="s">
        <v>695</v>
      </c>
      <c r="AH133" s="101" t="str">
        <f>TEXT((TIME(0,LEFT('Erwachsene-DOSB 2020'!AO45,FIND(":",'Erwachsene-DOSB 2020'!AO45)-1),RIGHT('Erwachsene-DOSB 2020'!AO45,2)))*$BC$55,"[mm]:ss")</f>
        <v>37:15</v>
      </c>
      <c r="AI133" s="102" t="str">
        <f>TEXT((TIME(0,LEFT('Erwachsene-DOSB 2020'!AP45,FIND(":",'Erwachsene-DOSB 2020'!AP45)-1),RIGHT('Erwachsene-DOSB 2020'!AP45,2)))*$BC$55,"[mm]:ss")</f>
        <v>31:30</v>
      </c>
      <c r="AJ133" s="103" t="str">
        <f>TEXT((TIME(0,LEFT('Erwachsene-DOSB 2020'!AQ45,FIND(":",'Erwachsene-DOSB 2020'!AQ45)-1),RIGHT('Erwachsene-DOSB 2020'!AQ45,2)))*$BC$55,"[mm]:ss")</f>
        <v>25:45</v>
      </c>
      <c r="AK133" s="109" t="str">
        <f>TEXT((TIME(0,LEFT('Erwachsene-DOSB 2020'!AR45,FIND(":",'Erwachsene-DOSB 2020'!AR45)-1),RIGHT('Erwachsene-DOSB 2020'!AR45,2)))*$BC$55,"[mm]:ss")</f>
        <v>38:00</v>
      </c>
      <c r="AL133" s="102" t="str">
        <f>TEXT((TIME(0,LEFT('Erwachsene-DOSB 2020'!AS45,FIND(":",'Erwachsene-DOSB 2020'!AS45)-1),RIGHT('Erwachsene-DOSB 2020'!AS45,2)))*$BC$55,"[mm]:ss")</f>
        <v>32:15</v>
      </c>
      <c r="AM133" s="103" t="str">
        <f>TEXT((TIME(0,LEFT('Erwachsene-DOSB 2020'!AT45,FIND(":",'Erwachsene-DOSB 2020'!AT45)-1),RIGHT('Erwachsene-DOSB 2020'!AT45,2)))*$BC$55,"[mm]:ss")</f>
        <v>26:30</v>
      </c>
      <c r="AN133" s="109" t="str">
        <f>TEXT((TIME(0,LEFT('Erwachsene-DOSB 2020'!AU45,FIND(":",'Erwachsene-DOSB 2020'!AU45)-1),RIGHT('Erwachsene-DOSB 2020'!AU45,2)))*$BC$55,"[mm]:ss")</f>
        <v>38:45</v>
      </c>
      <c r="AO133" s="102" t="str">
        <f>TEXT((TIME(0,LEFT('Erwachsene-DOSB 2020'!AV45,FIND(":",'Erwachsene-DOSB 2020'!AV45)-1),RIGHT('Erwachsene-DOSB 2020'!AV45,2)))*$BC$55,"[mm]:ss")</f>
        <v>33:15</v>
      </c>
      <c r="AP133" s="103" t="str">
        <f>TEXT((TIME(0,LEFT('Erwachsene-DOSB 2020'!AW45,FIND(":",'Erwachsene-DOSB 2020'!AW45)-1),RIGHT('Erwachsene-DOSB 2020'!AW45,2)))*$BC$55,"[mm]:ss")</f>
        <v>27:45</v>
      </c>
      <c r="AQ133" s="109" t="str">
        <f>TEXT((TIME(0,LEFT('Erwachsene-DOSB 2020'!AX45,FIND(":",'Erwachsene-DOSB 2020'!AX45)-1),RIGHT('Erwachsene-DOSB 2020'!AX45,2)))*$BC$55,"[mm]:ss")</f>
        <v>39:30</v>
      </c>
      <c r="AR133" s="102" t="str">
        <f>TEXT((TIME(0,LEFT('Erwachsene-DOSB 2020'!AY45,FIND(":",'Erwachsene-DOSB 2020'!AY45)-1),RIGHT('Erwachsene-DOSB 2020'!AY45,2)))*$BC$55,"[mm]:ss")</f>
        <v>34:00</v>
      </c>
      <c r="AS133" s="103" t="str">
        <f>TEXT((TIME(0,LEFT('Erwachsene-DOSB 2020'!AZ45,FIND(":",'Erwachsene-DOSB 2020'!AZ45)-1),RIGHT('Erwachsene-DOSB 2020'!AZ45,2)))*$BC$55,"[mm]:ss")</f>
        <v>29:00</v>
      </c>
      <c r="AT133" s="13"/>
      <c r="AU133" s="14"/>
      <c r="AV133" s="15"/>
      <c r="AW133" s="59"/>
      <c r="AX133" s="12"/>
      <c r="AY133" s="15"/>
      <c r="AZ133" s="182"/>
      <c r="BA133" s="183"/>
    </row>
    <row r="134" spans="1:56" ht="24" customHeight="1" x14ac:dyDescent="0.2">
      <c r="A134" s="902"/>
      <c r="B134"/>
      <c r="C134" s="844"/>
      <c r="D134" s="796"/>
      <c r="E134" s="106" t="s">
        <v>22</v>
      </c>
      <c r="F134" s="58" t="s">
        <v>427</v>
      </c>
      <c r="G134" s="160">
        <f>H134*(1-$BE$56)</f>
        <v>119.25</v>
      </c>
      <c r="H134" s="149">
        <f>W95-12.5</f>
        <v>132.5</v>
      </c>
      <c r="I134" s="150">
        <f>H134*(1+$BE$56)</f>
        <v>145.75</v>
      </c>
      <c r="J134" s="160">
        <f>K134*(1-$BE$56)</f>
        <v>108</v>
      </c>
      <c r="K134" s="149">
        <f>H134-12.5</f>
        <v>120</v>
      </c>
      <c r="L134" s="150">
        <f>K134*(1+$BE$56)</f>
        <v>132</v>
      </c>
      <c r="M134" s="160">
        <f>N134*(1-$BE$56)</f>
        <v>96.75</v>
      </c>
      <c r="N134" s="149">
        <f>K134-12.5</f>
        <v>107.5</v>
      </c>
      <c r="O134" s="150">
        <f>N134*(1+$BE$56)</f>
        <v>118.25000000000001</v>
      </c>
      <c r="P134" s="160">
        <f>Q134*(1-$BE$56)</f>
        <v>85.5</v>
      </c>
      <c r="Q134" s="149">
        <f>N134-12.5</f>
        <v>95</v>
      </c>
      <c r="R134" s="150">
        <f>Q134*(1+$BE$56)</f>
        <v>104.50000000000001</v>
      </c>
      <c r="S134" s="151"/>
      <c r="T134" s="149"/>
      <c r="U134" s="150"/>
      <c r="V134" s="151"/>
      <c r="W134" s="149"/>
      <c r="X134" s="150"/>
      <c r="Y134" s="182"/>
      <c r="Z134" s="183"/>
      <c r="AB134" s="902"/>
      <c r="AC134"/>
      <c r="AD134" s="844"/>
      <c r="AE134" s="796"/>
      <c r="AF134" s="106" t="s">
        <v>22</v>
      </c>
      <c r="AG134" s="58" t="s">
        <v>427</v>
      </c>
      <c r="AH134" s="160">
        <f>AI134*(1-$BE$56)</f>
        <v>191.25</v>
      </c>
      <c r="AI134" s="149">
        <f>AX95-12.5</f>
        <v>212.5</v>
      </c>
      <c r="AJ134" s="150">
        <f>AI134*(1+$BE$56)</f>
        <v>233.75000000000003</v>
      </c>
      <c r="AK134" s="160">
        <f>AL134*(1-$BE$56)</f>
        <v>180</v>
      </c>
      <c r="AL134" s="149">
        <f>AI134-12.5</f>
        <v>200</v>
      </c>
      <c r="AM134" s="150">
        <f>AL134*(1+$BE$56)</f>
        <v>220.00000000000003</v>
      </c>
      <c r="AN134" s="160">
        <f>AO134*(1-$BE$56)</f>
        <v>168.75</v>
      </c>
      <c r="AO134" s="149">
        <f>AL134-12.5</f>
        <v>187.5</v>
      </c>
      <c r="AP134" s="150">
        <f>AO134*(1+$BE$56)</f>
        <v>206.25000000000003</v>
      </c>
      <c r="AQ134" s="160">
        <f>AR134*(1-$BE$56)</f>
        <v>157.5</v>
      </c>
      <c r="AR134" s="149">
        <f>AO134-12.5</f>
        <v>175</v>
      </c>
      <c r="AS134" s="150">
        <f>AR134*(1+$BE$56)</f>
        <v>192.50000000000003</v>
      </c>
      <c r="AT134" s="151"/>
      <c r="AU134" s="149"/>
      <c r="AV134" s="150"/>
      <c r="AW134" s="151"/>
      <c r="AX134" s="149"/>
      <c r="AY134" s="150"/>
      <c r="AZ134" s="182"/>
      <c r="BA134" s="183"/>
    </row>
    <row r="135" spans="1:56" ht="24" customHeight="1" x14ac:dyDescent="0.2">
      <c r="A135" s="902"/>
      <c r="B135"/>
      <c r="C135" s="844"/>
      <c r="D135" s="796"/>
      <c r="E135" s="106" t="s">
        <v>23</v>
      </c>
      <c r="F135" s="58" t="s">
        <v>428</v>
      </c>
      <c r="G135" s="160">
        <f>H135*(1-$BE$56)</f>
        <v>270</v>
      </c>
      <c r="H135" s="149">
        <f>W96-15</f>
        <v>300</v>
      </c>
      <c r="I135" s="150">
        <f>H135*(1+$BE$56)</f>
        <v>330</v>
      </c>
      <c r="J135" s="160">
        <f>K135*(1-$BE$56)</f>
        <v>256.5</v>
      </c>
      <c r="K135" s="149">
        <f>H135-15</f>
        <v>285</v>
      </c>
      <c r="L135" s="150">
        <f>K135*(1+$BE$56)</f>
        <v>313.5</v>
      </c>
      <c r="M135" s="160">
        <f>N135*(1-$BE$56)</f>
        <v>243</v>
      </c>
      <c r="N135" s="149">
        <f>K135-15</f>
        <v>270</v>
      </c>
      <c r="O135" s="150">
        <f>N135*(1+$BE$56)</f>
        <v>297</v>
      </c>
      <c r="P135" s="160">
        <f>Q135*(1-$BE$56)</f>
        <v>229.5</v>
      </c>
      <c r="Q135" s="149">
        <f>N135-15</f>
        <v>255</v>
      </c>
      <c r="R135" s="150">
        <f>Q135*(1+$BE$56)</f>
        <v>280.5</v>
      </c>
      <c r="S135" s="151"/>
      <c r="T135" s="149"/>
      <c r="U135" s="150"/>
      <c r="V135" s="151"/>
      <c r="W135" s="149"/>
      <c r="X135" s="150"/>
      <c r="Y135" s="182"/>
      <c r="Z135" s="183"/>
      <c r="AB135" s="902"/>
      <c r="AC135"/>
      <c r="AD135" s="844"/>
      <c r="AE135" s="796"/>
      <c r="AF135" s="106" t="s">
        <v>23</v>
      </c>
      <c r="AG135" s="58" t="s">
        <v>428</v>
      </c>
      <c r="AH135" s="160">
        <f>AI135*(1-$BE$56)</f>
        <v>351</v>
      </c>
      <c r="AI135" s="149">
        <f>AX96-15</f>
        <v>390</v>
      </c>
      <c r="AJ135" s="150">
        <f>AI135*(1+$BE$56)</f>
        <v>429.00000000000006</v>
      </c>
      <c r="AK135" s="160">
        <f>AL135*(1-$BE$56)</f>
        <v>337.5</v>
      </c>
      <c r="AL135" s="149">
        <f>AI135-15</f>
        <v>375</v>
      </c>
      <c r="AM135" s="150">
        <f>AL135*(1+$BE$56)</f>
        <v>412.50000000000006</v>
      </c>
      <c r="AN135" s="160">
        <f>AO135*(1-$BE$56)</f>
        <v>324</v>
      </c>
      <c r="AO135" s="149">
        <f>AL135-15</f>
        <v>360</v>
      </c>
      <c r="AP135" s="150">
        <f>AO135*(1+$BE$56)</f>
        <v>396.00000000000006</v>
      </c>
      <c r="AQ135" s="160">
        <f>AR135*(1-$BE$56)</f>
        <v>310.5</v>
      </c>
      <c r="AR135" s="149">
        <f>AO135-15</f>
        <v>345</v>
      </c>
      <c r="AS135" s="150">
        <f>AR135*(1+$BE$56)</f>
        <v>379.50000000000006</v>
      </c>
      <c r="AT135" s="151"/>
      <c r="AU135" s="149"/>
      <c r="AV135" s="150"/>
      <c r="AW135" s="151"/>
      <c r="AX135" s="149"/>
      <c r="AY135" s="150"/>
      <c r="AZ135" s="182"/>
      <c r="BA135" s="183"/>
    </row>
    <row r="136" spans="1:56" ht="24" customHeight="1" x14ac:dyDescent="0.2">
      <c r="A136" s="902"/>
      <c r="B136"/>
      <c r="C136" s="844"/>
      <c r="D136" s="796"/>
      <c r="E136" s="106" t="s">
        <v>24</v>
      </c>
      <c r="F136" s="58" t="s">
        <v>429</v>
      </c>
      <c r="G136" s="160">
        <f>H136*(1-$BE$56)</f>
        <v>202.5</v>
      </c>
      <c r="H136" s="149">
        <f>W97-15</f>
        <v>225</v>
      </c>
      <c r="I136" s="150">
        <f>H136*(1+$BE$56)</f>
        <v>247.50000000000003</v>
      </c>
      <c r="J136" s="160">
        <f>K136*(1-$BE$56)</f>
        <v>189</v>
      </c>
      <c r="K136" s="149">
        <f>H136-15</f>
        <v>210</v>
      </c>
      <c r="L136" s="150">
        <f>K136*(1+$BE$56)</f>
        <v>231.00000000000003</v>
      </c>
      <c r="M136" s="160">
        <f>N136*(1-$BE$56)</f>
        <v>175.5</v>
      </c>
      <c r="N136" s="149">
        <f>K136-15</f>
        <v>195</v>
      </c>
      <c r="O136" s="150">
        <f>N136*(1+$BE$56)</f>
        <v>214.50000000000003</v>
      </c>
      <c r="P136" s="160">
        <f>Q136*(1-$BE$56)</f>
        <v>162</v>
      </c>
      <c r="Q136" s="149">
        <f>N136-15</f>
        <v>180</v>
      </c>
      <c r="R136" s="150">
        <f>Q136*(1+$BE$56)</f>
        <v>198.00000000000003</v>
      </c>
      <c r="S136" s="151"/>
      <c r="T136" s="149"/>
      <c r="U136" s="150"/>
      <c r="V136" s="151"/>
      <c r="W136" s="149"/>
      <c r="X136" s="150"/>
      <c r="Y136" s="182"/>
      <c r="Z136" s="183"/>
      <c r="AB136" s="902"/>
      <c r="AC136"/>
      <c r="AD136" s="844"/>
      <c r="AE136" s="796"/>
      <c r="AF136" s="140" t="s">
        <v>24</v>
      </c>
      <c r="AG136" s="565" t="s">
        <v>429</v>
      </c>
      <c r="AH136" s="556">
        <f>AI136*(1-$BE$56)</f>
        <v>279</v>
      </c>
      <c r="AI136" s="557">
        <f>AX97-15</f>
        <v>310</v>
      </c>
      <c r="AJ136" s="558">
        <f>AI136*(1+$BE$56)</f>
        <v>341</v>
      </c>
      <c r="AK136" s="556">
        <f>AL136*(1-$BE$56)</f>
        <v>265.5</v>
      </c>
      <c r="AL136" s="557">
        <f>AI136-15</f>
        <v>295</v>
      </c>
      <c r="AM136" s="558">
        <f>AL136*(1+$BE$56)</f>
        <v>324.5</v>
      </c>
      <c r="AN136" s="556">
        <f>AO136*(1-$BE$56)</f>
        <v>252</v>
      </c>
      <c r="AO136" s="557">
        <f>AL136-15</f>
        <v>280</v>
      </c>
      <c r="AP136" s="558">
        <f>AO136*(1+$BE$56)</f>
        <v>308</v>
      </c>
      <c r="AQ136" s="556">
        <f>AR136*(1-$BE$56)</f>
        <v>238.5</v>
      </c>
      <c r="AR136" s="557">
        <f>AO136-15</f>
        <v>265</v>
      </c>
      <c r="AS136" s="558">
        <f>AR136*(1+$BE$56)</f>
        <v>291.5</v>
      </c>
      <c r="AT136" s="572"/>
      <c r="AU136" s="557"/>
      <c r="AV136" s="558"/>
      <c r="AW136" s="572"/>
      <c r="AX136" s="557"/>
      <c r="AY136" s="558"/>
      <c r="AZ136" s="182"/>
      <c r="BA136" s="183"/>
    </row>
    <row r="137" spans="1:56" ht="24" customHeight="1" x14ac:dyDescent="0.2">
      <c r="A137" s="902"/>
      <c r="B137"/>
      <c r="C137" s="1050"/>
      <c r="D137" s="796"/>
      <c r="E137" s="106" t="s">
        <v>25</v>
      </c>
      <c r="F137" s="58" t="s">
        <v>430</v>
      </c>
      <c r="G137" s="160">
        <f>H137*(1-$BE$56)</f>
        <v>207</v>
      </c>
      <c r="H137" s="149">
        <f>W98-15</f>
        <v>230</v>
      </c>
      <c r="I137" s="150">
        <f>H137*(1+$BE$56)</f>
        <v>253.00000000000003</v>
      </c>
      <c r="J137" s="160">
        <f>K137*(1-$BE$56)</f>
        <v>193.5</v>
      </c>
      <c r="K137" s="149">
        <f>H137-15</f>
        <v>215</v>
      </c>
      <c r="L137" s="150">
        <f>K137*(1+$BE$56)</f>
        <v>236.50000000000003</v>
      </c>
      <c r="M137" s="160">
        <f>N137*(1-$BE$56)</f>
        <v>180</v>
      </c>
      <c r="N137" s="149">
        <f>K137-15</f>
        <v>200</v>
      </c>
      <c r="O137" s="150">
        <f>N137*(1+$BE$56)</f>
        <v>220.00000000000003</v>
      </c>
      <c r="P137" s="160">
        <f>Q137*(1-$BE$56)</f>
        <v>166.5</v>
      </c>
      <c r="Q137" s="149">
        <f>N137-15</f>
        <v>185</v>
      </c>
      <c r="R137" s="150">
        <f>Q137*(1+$BE$56)</f>
        <v>203.50000000000003</v>
      </c>
      <c r="S137" s="151"/>
      <c r="T137" s="149"/>
      <c r="U137" s="150"/>
      <c r="V137" s="151"/>
      <c r="W137" s="149"/>
      <c r="X137" s="150"/>
      <c r="Y137" s="182"/>
      <c r="Z137" s="188"/>
      <c r="AB137" s="902"/>
      <c r="AC137"/>
      <c r="AD137" s="1050"/>
      <c r="AE137" s="796"/>
      <c r="AF137" s="106" t="s">
        <v>25</v>
      </c>
      <c r="AG137" s="58" t="s">
        <v>430</v>
      </c>
      <c r="AH137" s="160">
        <f>AI137*(1-$BE$56)</f>
        <v>283.5</v>
      </c>
      <c r="AI137" s="149">
        <f>AX98-15</f>
        <v>315</v>
      </c>
      <c r="AJ137" s="150">
        <f>AI137*(1+$BE$56)</f>
        <v>346.5</v>
      </c>
      <c r="AK137" s="160">
        <f>AL137*(1-$BE$56)</f>
        <v>270</v>
      </c>
      <c r="AL137" s="149">
        <f>AI137-15</f>
        <v>300</v>
      </c>
      <c r="AM137" s="150">
        <f>AL137*(1+$BE$56)</f>
        <v>330</v>
      </c>
      <c r="AN137" s="160">
        <f>AO137*(1-$BE$56)</f>
        <v>256.5</v>
      </c>
      <c r="AO137" s="149">
        <f>AL137-15</f>
        <v>285</v>
      </c>
      <c r="AP137" s="150">
        <f>AO137*(1+$BE$56)</f>
        <v>313.5</v>
      </c>
      <c r="AQ137" s="160">
        <f>AR137*(1-$BE$56)</f>
        <v>243</v>
      </c>
      <c r="AR137" s="149">
        <f>AO137-15</f>
        <v>270</v>
      </c>
      <c r="AS137" s="150">
        <f>AR137*(1+$BE$56)</f>
        <v>297</v>
      </c>
      <c r="AT137" s="575"/>
      <c r="AU137" s="573"/>
      <c r="AV137" s="574"/>
      <c r="AW137" s="575"/>
      <c r="AX137" s="573"/>
      <c r="AY137" s="574"/>
      <c r="AZ137" s="182"/>
      <c r="BA137" s="183"/>
    </row>
    <row r="138" spans="1:56" s="158" customFormat="1" ht="22.5" customHeight="1" thickBot="1" x14ac:dyDescent="0.25">
      <c r="A138" s="902"/>
      <c r="C138" s="950"/>
      <c r="D138" s="997"/>
      <c r="E138" s="107" t="s">
        <v>44</v>
      </c>
      <c r="F138" s="16" t="s">
        <v>497</v>
      </c>
      <c r="G138" s="216">
        <v>6.9444444444444441E-3</v>
      </c>
      <c r="H138" s="217">
        <v>8.6805555555555559E-3</v>
      </c>
      <c r="I138" s="218">
        <v>1.0416666666666666E-2</v>
      </c>
      <c r="J138" s="216">
        <v>6.9444444444444441E-3</v>
      </c>
      <c r="K138" s="217">
        <v>8.6805555555555559E-3</v>
      </c>
      <c r="L138" s="218">
        <v>1.0416666666666666E-2</v>
      </c>
      <c r="M138" s="216">
        <v>6.9444444444444441E-3</v>
      </c>
      <c r="N138" s="217">
        <v>8.6805555555555559E-3</v>
      </c>
      <c r="O138" s="218">
        <v>1.0416666666666666E-2</v>
      </c>
      <c r="P138" s="216">
        <v>6.9444444444444441E-3</v>
      </c>
      <c r="Q138" s="217">
        <v>8.6805555555555559E-3</v>
      </c>
      <c r="R138" s="218">
        <v>1.0416666666666666E-2</v>
      </c>
      <c r="S138" s="17"/>
      <c r="T138" s="18"/>
      <c r="U138" s="62"/>
      <c r="V138" s="63"/>
      <c r="W138" s="19"/>
      <c r="X138" s="21"/>
      <c r="Y138" s="186"/>
      <c r="Z138" s="187"/>
      <c r="AB138" s="902"/>
      <c r="AD138" s="950"/>
      <c r="AE138" s="997"/>
      <c r="AF138" s="107" t="s">
        <v>44</v>
      </c>
      <c r="AG138" s="16" t="s">
        <v>497</v>
      </c>
      <c r="AH138" s="216">
        <v>6.9444444444444441E-3</v>
      </c>
      <c r="AI138" s="217">
        <v>8.6805555555555559E-3</v>
      </c>
      <c r="AJ138" s="218">
        <v>1.0416666666666666E-2</v>
      </c>
      <c r="AK138" s="216">
        <v>6.9444444444444441E-3</v>
      </c>
      <c r="AL138" s="217">
        <v>8.6805555555555559E-3</v>
      </c>
      <c r="AM138" s="218">
        <v>1.0416666666666666E-2</v>
      </c>
      <c r="AN138" s="216">
        <v>6.9444444444444441E-3</v>
      </c>
      <c r="AO138" s="217">
        <v>8.6805555555555559E-3</v>
      </c>
      <c r="AP138" s="218">
        <v>1.0416666666666666E-2</v>
      </c>
      <c r="AQ138" s="216">
        <v>6.9444444444444441E-3</v>
      </c>
      <c r="AR138" s="217">
        <v>8.6805555555555559E-3</v>
      </c>
      <c r="AS138" s="218">
        <v>1.0416666666666666E-2</v>
      </c>
      <c r="AT138" s="17"/>
      <c r="AU138" s="18"/>
      <c r="AV138" s="62"/>
      <c r="AW138" s="63"/>
      <c r="AX138" s="19"/>
      <c r="AY138" s="21"/>
      <c r="AZ138" s="186"/>
      <c r="BA138" s="187"/>
      <c r="BC138" s="153"/>
      <c r="BD138" s="83"/>
    </row>
    <row r="139" spans="1:56" ht="24" customHeight="1" x14ac:dyDescent="0.2">
      <c r="A139" s="902"/>
      <c r="B139"/>
      <c r="C139" s="844">
        <v>2</v>
      </c>
      <c r="D139" s="796" t="s">
        <v>65</v>
      </c>
      <c r="E139" s="943" t="s">
        <v>16</v>
      </c>
      <c r="F139" s="1072" t="s">
        <v>26</v>
      </c>
      <c r="G139" s="785" t="s">
        <v>340</v>
      </c>
      <c r="H139" s="786"/>
      <c r="I139" s="786"/>
      <c r="J139" s="786"/>
      <c r="K139" s="786"/>
      <c r="L139" s="786"/>
      <c r="M139" s="786"/>
      <c r="N139" s="786"/>
      <c r="O139" s="786"/>
      <c r="P139" s="786"/>
      <c r="Q139" s="786"/>
      <c r="R139" s="787"/>
      <c r="S139" s="110"/>
      <c r="T139" s="198"/>
      <c r="U139" s="112"/>
      <c r="V139" s="204"/>
      <c r="W139" s="205"/>
      <c r="X139" s="206"/>
      <c r="Y139" s="180"/>
      <c r="Z139" s="181"/>
      <c r="AB139" s="902"/>
      <c r="AC139"/>
      <c r="AD139" s="844">
        <v>2</v>
      </c>
      <c r="AE139" s="796" t="s">
        <v>65</v>
      </c>
      <c r="AF139" s="943" t="s">
        <v>16</v>
      </c>
      <c r="AG139" s="800" t="s">
        <v>26</v>
      </c>
      <c r="AH139" s="785" t="s">
        <v>340</v>
      </c>
      <c r="AI139" s="786"/>
      <c r="AJ139" s="786"/>
      <c r="AK139" s="786"/>
      <c r="AL139" s="786"/>
      <c r="AM139" s="786"/>
      <c r="AN139" s="786"/>
      <c r="AO139" s="786"/>
      <c r="AP139" s="786"/>
      <c r="AQ139" s="786"/>
      <c r="AR139" s="786"/>
      <c r="AS139" s="787"/>
      <c r="AT139" s="110"/>
      <c r="AU139" s="198"/>
      <c r="AV139" s="112"/>
      <c r="AW139" s="204"/>
      <c r="AX139" s="205"/>
      <c r="AY139" s="206"/>
      <c r="AZ139" s="180"/>
      <c r="BA139" s="181"/>
    </row>
    <row r="140" spans="1:56" ht="24" customHeight="1" x14ac:dyDescent="0.2">
      <c r="A140" s="902"/>
      <c r="B140"/>
      <c r="C140" s="845"/>
      <c r="D140" s="796"/>
      <c r="E140" s="792"/>
      <c r="F140" s="1073"/>
      <c r="G140" s="284">
        <f>'Erwachsene-DOSB 2020'!AO15*$BC$62-0.08</f>
        <v>0.98250000000000004</v>
      </c>
      <c r="H140" s="282">
        <f>'Erwachsene-DOSB 2020'!AP15*$BC$62-0.19</f>
        <v>1.1225000000000001</v>
      </c>
      <c r="I140" s="283">
        <f>'Erwachsene-DOSB 2020'!AQ15*$BC$62-0.17</f>
        <v>1.3925000000000001</v>
      </c>
      <c r="J140" s="281">
        <f>'Erwachsene-DOSB 2020'!AR15*$BC$62-0.05</f>
        <v>0.95</v>
      </c>
      <c r="K140" s="282">
        <f>'Erwachsene-DOSB 2020'!AS15*$BC$62-0.15</f>
        <v>1.1000000000000001</v>
      </c>
      <c r="L140" s="283">
        <f>'Erwachsene-DOSB 2020'!AT15*$BC$62-0.02</f>
        <v>1.4175</v>
      </c>
      <c r="M140" s="281">
        <f>'Erwachsene-DOSB 2020'!AU15*$BC$62</f>
        <v>0.9375</v>
      </c>
      <c r="N140" s="282">
        <f>'Erwachsene-DOSB 2020'!AV15*$BC$62</f>
        <v>1.125</v>
      </c>
      <c r="O140" s="283">
        <f>'Erwachsene-DOSB 2020'!AW15*$BC$62</f>
        <v>1.375</v>
      </c>
      <c r="P140" s="281">
        <f>'Erwachsene-DOSB 2020'!AX15*$BC$62</f>
        <v>0.8125</v>
      </c>
      <c r="Q140" s="282">
        <f>'Erwachsene-DOSB 2020'!AY15*$BC$62</f>
        <v>1.0625</v>
      </c>
      <c r="R140" s="283">
        <f>'Erwachsene-DOSB 2020'!AZ15*$BC$62</f>
        <v>1.25</v>
      </c>
      <c r="S140" s="28"/>
      <c r="T140" s="30"/>
      <c r="U140" s="38"/>
      <c r="V140" s="71"/>
      <c r="W140" s="3"/>
      <c r="X140" s="4"/>
      <c r="Y140" s="182"/>
      <c r="Z140" s="188"/>
      <c r="AB140" s="902"/>
      <c r="AC140"/>
      <c r="AD140" s="845"/>
      <c r="AE140" s="796"/>
      <c r="AF140" s="792"/>
      <c r="AG140" s="794"/>
      <c r="AH140" s="59">
        <f>AW101-0.04</f>
        <v>1.2599999999999998</v>
      </c>
      <c r="AI140" s="59">
        <f>AX101-0.04</f>
        <v>1.4474999999999998</v>
      </c>
      <c r="AJ140" s="59">
        <f>AY101-0.04</f>
        <v>1.6349999999999998</v>
      </c>
      <c r="AK140" s="59">
        <f t="shared" ref="AK140:AS140" si="15">AH140-0.04</f>
        <v>1.2199999999999998</v>
      </c>
      <c r="AL140" s="12">
        <f t="shared" si="15"/>
        <v>1.4074999999999998</v>
      </c>
      <c r="AM140" s="15">
        <f t="shared" si="15"/>
        <v>1.5949999999999998</v>
      </c>
      <c r="AN140" s="59">
        <f t="shared" si="15"/>
        <v>1.1799999999999997</v>
      </c>
      <c r="AO140" s="12">
        <f t="shared" si="15"/>
        <v>1.3674999999999997</v>
      </c>
      <c r="AP140" s="15">
        <f t="shared" si="15"/>
        <v>1.5549999999999997</v>
      </c>
      <c r="AQ140" s="59">
        <f t="shared" si="15"/>
        <v>1.1399999999999997</v>
      </c>
      <c r="AR140" s="12">
        <f t="shared" si="15"/>
        <v>1.3274999999999997</v>
      </c>
      <c r="AS140" s="15">
        <f t="shared" si="15"/>
        <v>1.5149999999999997</v>
      </c>
      <c r="AT140" s="28"/>
      <c r="AU140" s="30"/>
      <c r="AV140" s="38"/>
      <c r="AW140" s="71"/>
      <c r="AX140" s="3"/>
      <c r="AY140" s="4"/>
      <c r="AZ140" s="182"/>
      <c r="BA140" s="188"/>
    </row>
    <row r="141" spans="1:56" ht="24" customHeight="1" x14ac:dyDescent="0.2">
      <c r="A141" s="902"/>
      <c r="B141"/>
      <c r="C141" s="845"/>
      <c r="D141" s="796"/>
      <c r="E141" s="106" t="s">
        <v>17</v>
      </c>
      <c r="F141" s="27" t="s">
        <v>422</v>
      </c>
      <c r="G141" s="28">
        <f>V102-0.5</f>
        <v>4.5</v>
      </c>
      <c r="H141" s="29">
        <f>W102-0.5</f>
        <v>5.25</v>
      </c>
      <c r="I141" s="38">
        <f>X102-0.5</f>
        <v>6.25</v>
      </c>
      <c r="J141" s="28">
        <f t="shared" ref="J141:R141" si="16">G141-0.5</f>
        <v>4</v>
      </c>
      <c r="K141" s="29">
        <f t="shared" si="16"/>
        <v>4.75</v>
      </c>
      <c r="L141" s="38">
        <f t="shared" si="16"/>
        <v>5.75</v>
      </c>
      <c r="M141" s="28">
        <f t="shared" si="16"/>
        <v>3.5</v>
      </c>
      <c r="N141" s="29">
        <f t="shared" si="16"/>
        <v>4.25</v>
      </c>
      <c r="O141" s="38">
        <f t="shared" si="16"/>
        <v>5.25</v>
      </c>
      <c r="P141" s="28">
        <f t="shared" si="16"/>
        <v>3</v>
      </c>
      <c r="Q141" s="29">
        <f t="shared" si="16"/>
        <v>3.75</v>
      </c>
      <c r="R141" s="38">
        <f t="shared" si="16"/>
        <v>4.75</v>
      </c>
      <c r="S141" s="36"/>
      <c r="T141" s="31"/>
      <c r="U141" s="33"/>
      <c r="V141" s="71"/>
      <c r="W141" s="34"/>
      <c r="X141" s="33"/>
      <c r="Y141" s="182"/>
      <c r="Z141" s="188"/>
      <c r="AB141" s="902"/>
      <c r="AC141"/>
      <c r="AD141" s="845"/>
      <c r="AE141" s="796"/>
      <c r="AF141" s="106" t="s">
        <v>17</v>
      </c>
      <c r="AG141" s="27" t="s">
        <v>422</v>
      </c>
      <c r="AH141" s="28">
        <f>AW102-0.5</f>
        <v>6.5</v>
      </c>
      <c r="AI141" s="29">
        <f>AX102-0.5</f>
        <v>7.6</v>
      </c>
      <c r="AJ141" s="38">
        <f>AY102-0.5</f>
        <v>8.6</v>
      </c>
      <c r="AK141" s="28">
        <f t="shared" ref="AK141:AS141" si="17">AH141-0.5</f>
        <v>6</v>
      </c>
      <c r="AL141" s="29">
        <f t="shared" si="17"/>
        <v>7.1</v>
      </c>
      <c r="AM141" s="38">
        <f t="shared" si="17"/>
        <v>8.1</v>
      </c>
      <c r="AN141" s="28">
        <f t="shared" si="17"/>
        <v>5.5</v>
      </c>
      <c r="AO141" s="29">
        <f t="shared" si="17"/>
        <v>6.6</v>
      </c>
      <c r="AP141" s="38">
        <f t="shared" si="17"/>
        <v>7.6</v>
      </c>
      <c r="AQ141" s="28">
        <f t="shared" si="17"/>
        <v>5</v>
      </c>
      <c r="AR141" s="29">
        <f t="shared" si="17"/>
        <v>6.1</v>
      </c>
      <c r="AS141" s="38">
        <f t="shared" si="17"/>
        <v>7.1</v>
      </c>
      <c r="AT141" s="36"/>
      <c r="AU141" s="31"/>
      <c r="AV141" s="33"/>
      <c r="AW141" s="71"/>
      <c r="AX141" s="34"/>
      <c r="AY141" s="33"/>
      <c r="AZ141" s="182"/>
      <c r="BA141" s="188"/>
    </row>
    <row r="142" spans="1:56" ht="24" customHeight="1" thickBot="1" x14ac:dyDescent="0.25">
      <c r="A142" s="902"/>
      <c r="B142"/>
      <c r="C142" s="845"/>
      <c r="D142" s="796"/>
      <c r="E142" s="106" t="s">
        <v>21</v>
      </c>
      <c r="F142" s="564" t="s">
        <v>446</v>
      </c>
      <c r="G142" s="28">
        <f t="shared" ref="G142:R142" si="18">G141-1</f>
        <v>3.5</v>
      </c>
      <c r="H142" s="29">
        <f t="shared" si="18"/>
        <v>4.25</v>
      </c>
      <c r="I142" s="38">
        <f t="shared" si="18"/>
        <v>5.25</v>
      </c>
      <c r="J142" s="28">
        <f t="shared" si="18"/>
        <v>3</v>
      </c>
      <c r="K142" s="29">
        <f t="shared" si="18"/>
        <v>3.75</v>
      </c>
      <c r="L142" s="38">
        <f t="shared" si="18"/>
        <v>4.75</v>
      </c>
      <c r="M142" s="28">
        <f t="shared" si="18"/>
        <v>2.5</v>
      </c>
      <c r="N142" s="29">
        <f t="shared" si="18"/>
        <v>3.25</v>
      </c>
      <c r="O142" s="38">
        <f t="shared" si="18"/>
        <v>4.25</v>
      </c>
      <c r="P142" s="28">
        <f t="shared" si="18"/>
        <v>2</v>
      </c>
      <c r="Q142" s="29">
        <f t="shared" si="18"/>
        <v>2.75</v>
      </c>
      <c r="R142" s="38">
        <f t="shared" si="18"/>
        <v>3.75</v>
      </c>
      <c r="S142" s="36"/>
      <c r="T142" s="31"/>
      <c r="U142" s="33"/>
      <c r="V142" s="71"/>
      <c r="W142" s="34"/>
      <c r="X142" s="33"/>
      <c r="Y142" s="186"/>
      <c r="Z142" s="187"/>
      <c r="AB142" s="902"/>
      <c r="AC142"/>
      <c r="AD142" s="845"/>
      <c r="AE142" s="796"/>
      <c r="AF142" s="106" t="s">
        <v>21</v>
      </c>
      <c r="AG142" s="564" t="s">
        <v>446</v>
      </c>
      <c r="AH142" s="28">
        <f t="shared" ref="AH142:AS142" si="19">AH141-1</f>
        <v>5.5</v>
      </c>
      <c r="AI142" s="29">
        <f t="shared" si="19"/>
        <v>6.6</v>
      </c>
      <c r="AJ142" s="38">
        <f t="shared" si="19"/>
        <v>7.6</v>
      </c>
      <c r="AK142" s="28">
        <f t="shared" si="19"/>
        <v>5</v>
      </c>
      <c r="AL142" s="29">
        <f t="shared" si="19"/>
        <v>6.1</v>
      </c>
      <c r="AM142" s="38">
        <f t="shared" si="19"/>
        <v>7.1</v>
      </c>
      <c r="AN142" s="28">
        <f t="shared" si="19"/>
        <v>4.5</v>
      </c>
      <c r="AO142" s="29">
        <f t="shared" si="19"/>
        <v>5.6</v>
      </c>
      <c r="AP142" s="38">
        <f t="shared" si="19"/>
        <v>6.6</v>
      </c>
      <c r="AQ142" s="28">
        <f t="shared" si="19"/>
        <v>4</v>
      </c>
      <c r="AR142" s="29">
        <f t="shared" si="19"/>
        <v>5.0999999999999996</v>
      </c>
      <c r="AS142" s="38">
        <f t="shared" si="19"/>
        <v>6.1</v>
      </c>
      <c r="AT142" s="36"/>
      <c r="AU142" s="31"/>
      <c r="AV142" s="33"/>
      <c r="AW142" s="71"/>
      <c r="AX142" s="34"/>
      <c r="AY142" s="33"/>
      <c r="AZ142" s="186"/>
      <c r="BA142" s="187"/>
    </row>
    <row r="143" spans="1:56" ht="24" customHeight="1" x14ac:dyDescent="0.2">
      <c r="A143" s="902"/>
      <c r="B143"/>
      <c r="C143" s="843">
        <v>3</v>
      </c>
      <c r="D143" s="795" t="s">
        <v>66</v>
      </c>
      <c r="E143" s="791" t="s">
        <v>16</v>
      </c>
      <c r="F143" s="822" t="s">
        <v>445</v>
      </c>
      <c r="G143" s="955" t="s">
        <v>194</v>
      </c>
      <c r="H143" s="956"/>
      <c r="I143" s="956"/>
      <c r="J143" s="956"/>
      <c r="K143" s="956"/>
      <c r="L143" s="956"/>
      <c r="M143" s="956"/>
      <c r="N143" s="956"/>
      <c r="O143" s="956"/>
      <c r="P143" s="956"/>
      <c r="Q143" s="956"/>
      <c r="R143" s="957"/>
      <c r="S143" s="6"/>
      <c r="T143" s="8"/>
      <c r="U143" s="9"/>
      <c r="V143" s="66"/>
      <c r="W143" s="25"/>
      <c r="X143" s="26"/>
      <c r="Y143" s="180"/>
      <c r="Z143" s="181"/>
      <c r="AB143" s="902"/>
      <c r="AC143"/>
      <c r="AD143" s="843">
        <v>3</v>
      </c>
      <c r="AE143" s="795" t="s">
        <v>66</v>
      </c>
      <c r="AF143" s="791" t="s">
        <v>16</v>
      </c>
      <c r="AG143" s="822" t="s">
        <v>445</v>
      </c>
      <c r="AH143" s="955" t="s">
        <v>194</v>
      </c>
      <c r="AI143" s="956"/>
      <c r="AJ143" s="956"/>
      <c r="AK143" s="956"/>
      <c r="AL143" s="956"/>
      <c r="AM143" s="956"/>
      <c r="AN143" s="956"/>
      <c r="AO143" s="956"/>
      <c r="AP143" s="956"/>
      <c r="AQ143" s="956"/>
      <c r="AR143" s="956"/>
      <c r="AS143" s="957"/>
      <c r="AT143" s="6"/>
      <c r="AU143" s="8"/>
      <c r="AV143" s="9"/>
      <c r="AW143" s="66"/>
      <c r="AX143" s="25"/>
      <c r="AY143" s="26"/>
      <c r="AZ143" s="180"/>
      <c r="BA143" s="181"/>
    </row>
    <row r="144" spans="1:56" ht="24" customHeight="1" x14ac:dyDescent="0.2">
      <c r="A144" s="902"/>
      <c r="B144"/>
      <c r="C144" s="845"/>
      <c r="D144" s="796"/>
      <c r="E144" s="792"/>
      <c r="F144" s="794"/>
      <c r="G144" s="717">
        <f>'Erwachsene-DOSB 2020'!AO21*$BC$66</f>
        <v>40.5</v>
      </c>
      <c r="H144" s="718">
        <f>'Erwachsene-DOSB 2020'!AP21*$BC$66</f>
        <v>36.900000000000006</v>
      </c>
      <c r="I144" s="719">
        <f>'Erwachsene-DOSB 2020'!AQ21*$BC$66</f>
        <v>33.299999999999997</v>
      </c>
      <c r="J144" s="720">
        <f>'Erwachsene-DOSB 2020'!AR21*$BC$66</f>
        <v>42.900000000000006</v>
      </c>
      <c r="K144" s="718">
        <f>'Erwachsene-DOSB 2020'!AS21*$BC$66</f>
        <v>39.299999999999997</v>
      </c>
      <c r="L144" s="719">
        <f>'Erwachsene-DOSB 2020'!AT21*$BC$66</f>
        <v>36</v>
      </c>
      <c r="M144" s="720">
        <f>'Erwachsene-DOSB 2020'!AU21*$BC$66</f>
        <v>46.5</v>
      </c>
      <c r="N144" s="718">
        <f>'Erwachsene-DOSB 2020'!AV21*$BC$66</f>
        <v>42.900000000000006</v>
      </c>
      <c r="O144" s="719">
        <f>'Erwachsene-DOSB 2020'!AW21*$BC$66</f>
        <v>39.599999999999994</v>
      </c>
      <c r="P144" s="720">
        <f>'Erwachsene-DOSB 2020'!AX21*$BC$66</f>
        <v>51.300000000000004</v>
      </c>
      <c r="Q144" s="718">
        <f>'Erwachsene-DOSB 2020'!AY21*$BC$66</f>
        <v>47.7</v>
      </c>
      <c r="R144" s="719">
        <f>'Erwachsene-DOSB 2020'!AZ21*$BC$66</f>
        <v>44.400000000000006</v>
      </c>
      <c r="S144" s="28"/>
      <c r="T144" s="30"/>
      <c r="U144" s="38"/>
      <c r="V144" s="67"/>
      <c r="W144" s="29"/>
      <c r="X144" s="38"/>
      <c r="Y144" s="182"/>
      <c r="Z144" s="188"/>
      <c r="AB144" s="902"/>
      <c r="AC144"/>
      <c r="AD144" s="845"/>
      <c r="AE144" s="796"/>
      <c r="AF144" s="792"/>
      <c r="AG144" s="794"/>
      <c r="AH144" s="717">
        <f>'Erwachsene-DOSB 2020'!AO54*$BC$66</f>
        <v>36.599999999999994</v>
      </c>
      <c r="AI144" s="718">
        <f>'Erwachsene-DOSB 2020'!AP54*$BC$66</f>
        <v>33.599999999999994</v>
      </c>
      <c r="AJ144" s="719">
        <f>'Erwachsene-DOSB 2020'!AQ54*$BC$66</f>
        <v>30.299999999999997</v>
      </c>
      <c r="AK144" s="720">
        <f>'Erwachsene-DOSB 2020'!AR54*$BC$66</f>
        <v>39</v>
      </c>
      <c r="AL144" s="718">
        <f>'Erwachsene-DOSB 2020'!AS54*$BC$66</f>
        <v>36</v>
      </c>
      <c r="AM144" s="719">
        <f>'Erwachsene-DOSB 2020'!AT54*$BC$66</f>
        <v>32.700000000000003</v>
      </c>
      <c r="AN144" s="720">
        <f>'Erwachsene-DOSB 2020'!AU54*$BC$66</f>
        <v>42.3</v>
      </c>
      <c r="AO144" s="718">
        <f>'Erwachsene-DOSB 2020'!AV54*$BC$66</f>
        <v>39.299999999999997</v>
      </c>
      <c r="AP144" s="719">
        <f>'Erwachsene-DOSB 2020'!AW54*$BC$66</f>
        <v>36</v>
      </c>
      <c r="AQ144" s="720">
        <f>'Erwachsene-DOSB 2020'!AX54*$BC$66</f>
        <v>46.5</v>
      </c>
      <c r="AR144" s="718">
        <f>'Erwachsene-DOSB 2020'!AY54*$BC$66</f>
        <v>43.5</v>
      </c>
      <c r="AS144" s="719">
        <f>'Erwachsene-DOSB 2020'!AZ54*$BC$66</f>
        <v>40.200000000000003</v>
      </c>
      <c r="AT144" s="28"/>
      <c r="AU144" s="30"/>
      <c r="AV144" s="38"/>
      <c r="AW144" s="67"/>
      <c r="AX144" s="29"/>
      <c r="AY144" s="38"/>
      <c r="AZ144" s="182"/>
      <c r="BA144" s="188"/>
    </row>
    <row r="145" spans="1:53" ht="24" customHeight="1" x14ac:dyDescent="0.2">
      <c r="A145" s="902"/>
      <c r="B145"/>
      <c r="C145" s="845"/>
      <c r="D145" s="796"/>
      <c r="E145" s="106" t="s">
        <v>17</v>
      </c>
      <c r="F145" s="27" t="s">
        <v>158</v>
      </c>
      <c r="G145" s="69">
        <f>'Erwachsene-DOSB 2020'!AO22*$BC$67</f>
        <v>158.6</v>
      </c>
      <c r="H145" s="228">
        <f>'Erwachsene-DOSB 2020'!AP22*$BC$67</f>
        <v>130</v>
      </c>
      <c r="I145" s="229">
        <f>'Erwachsene-DOSB 2020'!AQ22*$BC$67</f>
        <v>98.8</v>
      </c>
      <c r="J145" s="230">
        <f>'Erwachsene-DOSB 2020'!AR22*$BC$67</f>
        <v>165.1</v>
      </c>
      <c r="K145" s="228">
        <f>'Erwachsene-DOSB 2020'!AS22*$BC$67</f>
        <v>135.20000000000002</v>
      </c>
      <c r="L145" s="229">
        <f>'Erwachsene-DOSB 2020'!AT22*$BC$67</f>
        <v>104</v>
      </c>
      <c r="M145" s="230">
        <f>'Erwachsene-DOSB 2020'!AU22*$BC$67</f>
        <v>170.3</v>
      </c>
      <c r="N145" s="228">
        <f>'Erwachsene-DOSB 2020'!AV22*$BC$67</f>
        <v>139.1</v>
      </c>
      <c r="O145" s="229">
        <f>'Erwachsene-DOSB 2020'!AW22*$BC$67</f>
        <v>107.9</v>
      </c>
      <c r="P145" s="230">
        <f>'Erwachsene-DOSB 2020'!AX22*$BC$67</f>
        <v>172.9</v>
      </c>
      <c r="Q145" s="228">
        <f>'Erwachsene-DOSB 2020'!AY22*$BC$67</f>
        <v>141.70000000000002</v>
      </c>
      <c r="R145" s="229">
        <f>'Erwachsene-DOSB 2020'!AZ22*$BC$67</f>
        <v>110.5</v>
      </c>
      <c r="S145" s="28"/>
      <c r="T145" s="30"/>
      <c r="U145" s="38"/>
      <c r="V145" s="67"/>
      <c r="W145" s="29"/>
      <c r="X145" s="38"/>
      <c r="Y145" s="182"/>
      <c r="Z145" s="188"/>
      <c r="AB145" s="902"/>
      <c r="AC145"/>
      <c r="AD145" s="845"/>
      <c r="AE145" s="796"/>
      <c r="AF145" s="106" t="s">
        <v>17</v>
      </c>
      <c r="AG145" s="27" t="s">
        <v>158</v>
      </c>
      <c r="AH145" s="69">
        <f>'Erwachsene-DOSB 2020'!AO55*$BC$67</f>
        <v>149.5</v>
      </c>
      <c r="AI145" s="228">
        <f>'Erwachsene-DOSB 2020'!AP55*$BC$67</f>
        <v>118.3</v>
      </c>
      <c r="AJ145" s="229">
        <f>'Erwachsene-DOSB 2020'!AQ55*$BC$67</f>
        <v>87.100000000000009</v>
      </c>
      <c r="AK145" s="230">
        <f>'Erwachsene-DOSB 2020'!AR55*$BC$67</f>
        <v>153.4</v>
      </c>
      <c r="AL145" s="228">
        <f>'Erwachsene-DOSB 2020'!AS55*$BC$67</f>
        <v>124.80000000000001</v>
      </c>
      <c r="AM145" s="229">
        <f>'Erwachsene-DOSB 2020'!AT55*$BC$67</f>
        <v>93.600000000000009</v>
      </c>
      <c r="AN145" s="230">
        <f>'Erwachsene-DOSB 2020'!AU55*$BC$67</f>
        <v>154.70000000000002</v>
      </c>
      <c r="AO145" s="228">
        <f>'Erwachsene-DOSB 2020'!AV55*$BC$67</f>
        <v>127.4</v>
      </c>
      <c r="AP145" s="229">
        <f>'Erwachsene-DOSB 2020'!AW55*$BC$67</f>
        <v>98.8</v>
      </c>
      <c r="AQ145" s="230">
        <f>'Erwachsene-DOSB 2020'!AX55*$BC$67</f>
        <v>156</v>
      </c>
      <c r="AR145" s="228">
        <f>'Erwachsene-DOSB 2020'!AY55*$BC$67</f>
        <v>130</v>
      </c>
      <c r="AS145" s="229">
        <f>'Erwachsene-DOSB 2020'!AZ55*$BC$67</f>
        <v>104</v>
      </c>
      <c r="AT145" s="28"/>
      <c r="AU145" s="30"/>
      <c r="AV145" s="38"/>
      <c r="AW145" s="67"/>
      <c r="AX145" s="29"/>
      <c r="AY145" s="38"/>
      <c r="AZ145" s="182"/>
      <c r="BA145" s="188"/>
    </row>
    <row r="146" spans="1:53" ht="24" customHeight="1" thickBot="1" x14ac:dyDescent="0.25">
      <c r="A146" s="902"/>
      <c r="B146"/>
      <c r="C146" s="950"/>
      <c r="D146" s="951"/>
      <c r="E146" s="107" t="s">
        <v>21</v>
      </c>
      <c r="F146" s="211" t="s">
        <v>447</v>
      </c>
      <c r="G146" s="234">
        <f>'Erwachsene-DOSB 2020'!AO23*$BC$68</f>
        <v>97.5</v>
      </c>
      <c r="H146" s="231">
        <f>'Erwachsene-DOSB 2020'!AP23*$BC$68</f>
        <v>82.5</v>
      </c>
      <c r="I146" s="232">
        <f>'Erwachsene-DOSB 2020'!AQ23*$BC$68</f>
        <v>68.75</v>
      </c>
      <c r="J146" s="233">
        <f>'Erwachsene-DOSB 2020'!AR23*$BC$68</f>
        <v>101.25</v>
      </c>
      <c r="K146" s="231">
        <f>'Erwachsene-DOSB 2020'!AS23*$BC$68</f>
        <v>86.25</v>
      </c>
      <c r="L146" s="232">
        <f>'Erwachsene-DOSB 2020'!AT23*$BC$68</f>
        <v>71.25</v>
      </c>
      <c r="M146" s="233">
        <f>'Erwachsene-DOSB 2020'!AU23*$BC$68</f>
        <v>105</v>
      </c>
      <c r="N146" s="231">
        <f>'Erwachsene-DOSB 2020'!AV23*$BC$68</f>
        <v>90</v>
      </c>
      <c r="O146" s="232">
        <f>'Erwachsene-DOSB 2020'!AW23*$BC$68</f>
        <v>75</v>
      </c>
      <c r="P146" s="233">
        <f>'Erwachsene-DOSB 2020'!AX23*$BC$68</f>
        <v>111.25</v>
      </c>
      <c r="Q146" s="231">
        <f>'Erwachsene-DOSB 2020'!AY23*$BC$68</f>
        <v>95</v>
      </c>
      <c r="R146" s="232">
        <f>'Erwachsene-DOSB 2020'!AZ23*$BC$68</f>
        <v>78.75</v>
      </c>
      <c r="S146" s="37"/>
      <c r="T146" s="20"/>
      <c r="U146" s="21"/>
      <c r="V146" s="63"/>
      <c r="W146" s="19"/>
      <c r="X146" s="21"/>
      <c r="Y146" s="186"/>
      <c r="Z146" s="187"/>
      <c r="AB146" s="902"/>
      <c r="AC146"/>
      <c r="AD146" s="950"/>
      <c r="AE146" s="951"/>
      <c r="AF146" s="107" t="s">
        <v>21</v>
      </c>
      <c r="AG146" s="211" t="s">
        <v>447</v>
      </c>
      <c r="AH146" s="234">
        <f>'Erwachsene-DOSB 2020'!AO56*$BC$68</f>
        <v>93.75</v>
      </c>
      <c r="AI146" s="231">
        <f>'Erwachsene-DOSB 2020'!AP56*$BC$68</f>
        <v>73.75</v>
      </c>
      <c r="AJ146" s="232">
        <f>'Erwachsene-DOSB 2020'!AQ56*$BC$68</f>
        <v>53.75</v>
      </c>
      <c r="AK146" s="233">
        <f>'Erwachsene-DOSB 2020'!AR56*$BC$68</f>
        <v>97.5</v>
      </c>
      <c r="AL146" s="231">
        <f>'Erwachsene-DOSB 2020'!AS56*$BC$68</f>
        <v>78.75</v>
      </c>
      <c r="AM146" s="232">
        <f>'Erwachsene-DOSB 2020'!AT56*$BC$68</f>
        <v>57.5</v>
      </c>
      <c r="AN146" s="233">
        <f>'Erwachsene-DOSB 2020'!AU56*$BC$68</f>
        <v>102.5</v>
      </c>
      <c r="AO146" s="231">
        <f>'Erwachsene-DOSB 2020'!AV56*$BC$68</f>
        <v>82.5</v>
      </c>
      <c r="AP146" s="232">
        <f>'Erwachsene-DOSB 2020'!AW56*$BC$68</f>
        <v>61.25</v>
      </c>
      <c r="AQ146" s="233">
        <f>'Erwachsene-DOSB 2020'!AX56*$BC$68</f>
        <v>108.75</v>
      </c>
      <c r="AR146" s="231">
        <f>'Erwachsene-DOSB 2020'!AY56*$BC$68</f>
        <v>88.75</v>
      </c>
      <c r="AS146" s="232">
        <f>'Erwachsene-DOSB 2020'!AZ56*$BC$68</f>
        <v>67.5</v>
      </c>
      <c r="AT146" s="37"/>
      <c r="AU146" s="20"/>
      <c r="AV146" s="21"/>
      <c r="AW146" s="63"/>
      <c r="AX146" s="19"/>
      <c r="AY146" s="21"/>
      <c r="AZ146" s="186"/>
      <c r="BA146" s="187"/>
    </row>
    <row r="147" spans="1:53" ht="24" customHeight="1" x14ac:dyDescent="0.2">
      <c r="A147" s="902"/>
      <c r="B147"/>
      <c r="C147" s="844">
        <v>4</v>
      </c>
      <c r="D147" s="796" t="s">
        <v>67</v>
      </c>
      <c r="E147" s="943" t="s">
        <v>16</v>
      </c>
      <c r="F147" s="800" t="s">
        <v>159</v>
      </c>
      <c r="G147" s="995" t="s">
        <v>423</v>
      </c>
      <c r="H147" s="889"/>
      <c r="I147" s="889"/>
      <c r="J147" s="889"/>
      <c r="K147" s="889"/>
      <c r="L147" s="889"/>
      <c r="M147" s="889"/>
      <c r="N147" s="889"/>
      <c r="O147" s="889"/>
      <c r="P147" s="889"/>
      <c r="Q147" s="889"/>
      <c r="R147" s="890"/>
      <c r="S147" s="110"/>
      <c r="T147" s="198"/>
      <c r="U147" s="112"/>
      <c r="V147" s="201"/>
      <c r="W147" s="202"/>
      <c r="X147" s="203"/>
      <c r="Y147" s="180"/>
      <c r="Z147" s="181"/>
      <c r="AB147" s="902"/>
      <c r="AC147"/>
      <c r="AD147" s="844">
        <v>4</v>
      </c>
      <c r="AE147" s="796" t="s">
        <v>67</v>
      </c>
      <c r="AF147" s="943" t="s">
        <v>16</v>
      </c>
      <c r="AG147" s="800" t="s">
        <v>159</v>
      </c>
      <c r="AH147" s="995" t="s">
        <v>423</v>
      </c>
      <c r="AI147" s="889"/>
      <c r="AJ147" s="889"/>
      <c r="AK147" s="889"/>
      <c r="AL147" s="889"/>
      <c r="AM147" s="889"/>
      <c r="AN147" s="889"/>
      <c r="AO147" s="889"/>
      <c r="AP147" s="889"/>
      <c r="AQ147" s="889"/>
      <c r="AR147" s="889"/>
      <c r="AS147" s="890"/>
      <c r="AT147" s="110"/>
      <c r="AU147" s="198"/>
      <c r="AV147" s="112"/>
      <c r="AW147" s="113"/>
      <c r="AX147" s="111"/>
      <c r="AY147" s="112"/>
      <c r="AZ147" s="180"/>
      <c r="BA147" s="181"/>
    </row>
    <row r="148" spans="1:53" ht="24" customHeight="1" x14ac:dyDescent="0.2">
      <c r="A148" s="902"/>
      <c r="B148"/>
      <c r="C148" s="845"/>
      <c r="D148" s="796"/>
      <c r="E148" s="792"/>
      <c r="F148" s="794"/>
      <c r="G148" s="42">
        <v>10</v>
      </c>
      <c r="H148" s="43">
        <v>15</v>
      </c>
      <c r="I148" s="135">
        <v>20</v>
      </c>
      <c r="J148" s="42">
        <v>10</v>
      </c>
      <c r="K148" s="43">
        <v>15</v>
      </c>
      <c r="L148" s="135">
        <v>20</v>
      </c>
      <c r="M148" s="42">
        <v>10</v>
      </c>
      <c r="N148" s="43">
        <v>15</v>
      </c>
      <c r="O148" s="135">
        <v>20</v>
      </c>
      <c r="P148" s="42">
        <v>10</v>
      </c>
      <c r="Q148" s="43">
        <v>15</v>
      </c>
      <c r="R148" s="135">
        <v>20</v>
      </c>
      <c r="S148" s="28"/>
      <c r="T148" s="30"/>
      <c r="U148" s="38"/>
      <c r="V148" s="71"/>
      <c r="W148" s="41"/>
      <c r="X148" s="39"/>
      <c r="Y148" s="182"/>
      <c r="Z148" s="188"/>
      <c r="AB148" s="902"/>
      <c r="AC148"/>
      <c r="AD148" s="845"/>
      <c r="AE148" s="796"/>
      <c r="AF148" s="792"/>
      <c r="AG148" s="794"/>
      <c r="AH148" s="42">
        <v>10</v>
      </c>
      <c r="AI148" s="43">
        <v>15</v>
      </c>
      <c r="AJ148" s="135">
        <v>20</v>
      </c>
      <c r="AK148" s="42">
        <v>10</v>
      </c>
      <c r="AL148" s="43">
        <v>15</v>
      </c>
      <c r="AM148" s="135">
        <v>20</v>
      </c>
      <c r="AN148" s="42">
        <v>10</v>
      </c>
      <c r="AO148" s="43">
        <v>15</v>
      </c>
      <c r="AP148" s="135">
        <v>20</v>
      </c>
      <c r="AQ148" s="42">
        <v>10</v>
      </c>
      <c r="AR148" s="43">
        <v>15</v>
      </c>
      <c r="AS148" s="135">
        <v>20</v>
      </c>
      <c r="AT148" s="42"/>
      <c r="AU148" s="43"/>
      <c r="AV148" s="135"/>
      <c r="AW148" s="42"/>
      <c r="AX148" s="43"/>
      <c r="AY148" s="135"/>
      <c r="AZ148" s="182"/>
      <c r="BA148" s="188"/>
    </row>
    <row r="149" spans="1:53" ht="24" customHeight="1" thickBot="1" x14ac:dyDescent="0.25">
      <c r="A149" s="902"/>
      <c r="B149"/>
      <c r="C149" s="845"/>
      <c r="D149" s="796"/>
      <c r="E149" s="106" t="s">
        <v>17</v>
      </c>
      <c r="F149" s="2" t="s">
        <v>614</v>
      </c>
      <c r="G149" s="11" t="s">
        <v>433</v>
      </c>
      <c r="H149" s="3" t="s">
        <v>434</v>
      </c>
      <c r="I149" s="4" t="s">
        <v>435</v>
      </c>
      <c r="J149" s="11" t="s">
        <v>433</v>
      </c>
      <c r="K149" s="3" t="s">
        <v>434</v>
      </c>
      <c r="L149" s="4" t="s">
        <v>435</v>
      </c>
      <c r="M149" s="11" t="s">
        <v>433</v>
      </c>
      <c r="N149" s="3" t="s">
        <v>434</v>
      </c>
      <c r="O149" s="4" t="s">
        <v>435</v>
      </c>
      <c r="P149" s="11" t="s">
        <v>433</v>
      </c>
      <c r="Q149" s="3" t="s">
        <v>434</v>
      </c>
      <c r="R149" s="4" t="s">
        <v>435</v>
      </c>
      <c r="S149" s="67"/>
      <c r="T149" s="30"/>
      <c r="U149" s="38"/>
      <c r="V149" s="71"/>
      <c r="W149" s="34"/>
      <c r="X149" s="39"/>
      <c r="Y149" s="186"/>
      <c r="Z149" s="187"/>
      <c r="AB149" s="902"/>
      <c r="AC149"/>
      <c r="AD149" s="845"/>
      <c r="AE149" s="796"/>
      <c r="AF149" s="106" t="s">
        <v>17</v>
      </c>
      <c r="AG149" s="2" t="s">
        <v>614</v>
      </c>
      <c r="AH149" s="11" t="s">
        <v>433</v>
      </c>
      <c r="AI149" s="3" t="s">
        <v>434</v>
      </c>
      <c r="AJ149" s="4" t="s">
        <v>435</v>
      </c>
      <c r="AK149" s="11" t="s">
        <v>433</v>
      </c>
      <c r="AL149" s="3" t="s">
        <v>434</v>
      </c>
      <c r="AM149" s="4" t="s">
        <v>435</v>
      </c>
      <c r="AN149" s="11" t="s">
        <v>433</v>
      </c>
      <c r="AO149" s="3" t="s">
        <v>434</v>
      </c>
      <c r="AP149" s="4" t="s">
        <v>435</v>
      </c>
      <c r="AQ149" s="11" t="s">
        <v>433</v>
      </c>
      <c r="AR149" s="3" t="s">
        <v>434</v>
      </c>
      <c r="AS149" s="4" t="s">
        <v>435</v>
      </c>
      <c r="AT149" s="67"/>
      <c r="AU149" s="30"/>
      <c r="AV149" s="38"/>
      <c r="AW149" s="71"/>
      <c r="AX149" s="34"/>
      <c r="AY149" s="39"/>
      <c r="AZ149" s="186"/>
      <c r="BA149" s="187"/>
    </row>
    <row r="150" spans="1:53" ht="18.75" thickBot="1" x14ac:dyDescent="0.3">
      <c r="A150" s="853" t="s">
        <v>495</v>
      </c>
      <c r="B150"/>
      <c r="C150" s="905" t="s">
        <v>51</v>
      </c>
      <c r="D150" s="906"/>
      <c r="E150" s="907"/>
      <c r="F150" s="907"/>
      <c r="G150" s="907" t="s">
        <v>616</v>
      </c>
      <c r="H150" s="907"/>
      <c r="I150" s="907"/>
      <c r="J150" s="907"/>
      <c r="K150" s="907"/>
      <c r="L150" s="907"/>
      <c r="M150" s="907"/>
      <c r="N150" s="907"/>
      <c r="O150" s="907"/>
      <c r="P150" s="907"/>
      <c r="Q150" s="907"/>
      <c r="R150" s="908" t="s">
        <v>52</v>
      </c>
      <c r="S150" s="908"/>
      <c r="T150" s="908"/>
      <c r="U150" s="908"/>
      <c r="V150" s="908"/>
      <c r="W150" s="908"/>
      <c r="X150" s="908"/>
      <c r="Y150" s="802" t="s">
        <v>53</v>
      </c>
      <c r="Z150" s="803"/>
      <c r="AB150" s="853" t="s">
        <v>495</v>
      </c>
      <c r="AC150"/>
      <c r="AD150" s="905" t="s">
        <v>51</v>
      </c>
      <c r="AE150" s="906"/>
      <c r="AF150" s="907"/>
      <c r="AG150" s="907"/>
      <c r="AH150" s="907" t="s">
        <v>616</v>
      </c>
      <c r="AI150" s="907"/>
      <c r="AJ150" s="907"/>
      <c r="AK150" s="907"/>
      <c r="AL150" s="907"/>
      <c r="AM150" s="907"/>
      <c r="AN150" s="907"/>
      <c r="AO150" s="907"/>
      <c r="AP150" s="907"/>
      <c r="AQ150" s="907"/>
      <c r="AR150" s="907"/>
      <c r="AS150" s="908" t="s">
        <v>52</v>
      </c>
      <c r="AT150" s="908"/>
      <c r="AU150" s="908"/>
      <c r="AV150" s="908"/>
      <c r="AW150" s="908"/>
      <c r="AX150" s="908"/>
      <c r="AY150" s="908"/>
      <c r="AZ150" s="802" t="s">
        <v>53</v>
      </c>
      <c r="BA150" s="803"/>
    </row>
    <row r="151" spans="1:53" ht="13.5" thickBot="1" x14ac:dyDescent="0.25">
      <c r="A151" s="853"/>
      <c r="B151"/>
      <c r="C151" s="914" t="s">
        <v>585</v>
      </c>
      <c r="D151" s="915"/>
      <c r="E151" s="915"/>
      <c r="F151" s="915"/>
      <c r="G151" s="915"/>
      <c r="H151" s="915"/>
      <c r="I151" s="916"/>
      <c r="J151" s="917" t="s">
        <v>68</v>
      </c>
      <c r="K151" s="918"/>
      <c r="L151" s="918"/>
      <c r="M151" s="918"/>
      <c r="N151" s="918"/>
      <c r="O151" s="918"/>
      <c r="P151" s="918"/>
      <c r="Q151" s="919"/>
      <c r="R151" s="920" t="s">
        <v>69</v>
      </c>
      <c r="S151" s="921"/>
      <c r="T151" s="921"/>
      <c r="U151" s="921"/>
      <c r="V151" s="921"/>
      <c r="W151" s="921"/>
      <c r="X151" s="922"/>
      <c r="Y151" s="75" t="s">
        <v>70</v>
      </c>
      <c r="Z151" s="76"/>
      <c r="AB151" s="853"/>
      <c r="AC151"/>
      <c r="AD151" s="914" t="s">
        <v>585</v>
      </c>
      <c r="AE151" s="915"/>
      <c r="AF151" s="915"/>
      <c r="AG151" s="915"/>
      <c r="AH151" s="915"/>
      <c r="AI151" s="915"/>
      <c r="AJ151" s="916"/>
      <c r="AK151" s="917" t="s">
        <v>68</v>
      </c>
      <c r="AL151" s="918"/>
      <c r="AM151" s="918"/>
      <c r="AN151" s="918"/>
      <c r="AO151" s="918"/>
      <c r="AP151" s="918"/>
      <c r="AQ151" s="918"/>
      <c r="AR151" s="919"/>
      <c r="AS151" s="920" t="s">
        <v>69</v>
      </c>
      <c r="AT151" s="921"/>
      <c r="AU151" s="921"/>
      <c r="AV151" s="921"/>
      <c r="AW151" s="921"/>
      <c r="AX151" s="921"/>
      <c r="AY151" s="922"/>
      <c r="AZ151" s="75" t="s">
        <v>70</v>
      </c>
      <c r="BA151" s="76"/>
    </row>
    <row r="152" spans="1:53" ht="14.25" customHeight="1" thickBot="1" x14ac:dyDescent="0.3">
      <c r="A152" s="853"/>
      <c r="B152" s="44"/>
      <c r="C152" s="909" t="s">
        <v>71</v>
      </c>
      <c r="D152" s="910"/>
      <c r="E152" s="910"/>
      <c r="F152" s="910"/>
      <c r="G152" s="910"/>
      <c r="H152" s="910"/>
      <c r="I152" s="77"/>
      <c r="J152" s="911"/>
      <c r="K152" s="912"/>
      <c r="L152" s="912"/>
      <c r="M152" s="912"/>
      <c r="N152" s="912"/>
      <c r="O152" s="912"/>
      <c r="P152" s="912"/>
      <c r="Q152" s="913"/>
      <c r="R152" s="898" t="s">
        <v>72</v>
      </c>
      <c r="S152" s="899"/>
      <c r="T152" s="810"/>
      <c r="U152" s="810"/>
      <c r="V152" s="810"/>
      <c r="W152" s="810"/>
      <c r="X152" s="811"/>
      <c r="Y152" s="75" t="s">
        <v>73</v>
      </c>
      <c r="Z152" s="78" t="s">
        <v>54</v>
      </c>
      <c r="AB152" s="853"/>
      <c r="AC152" s="44"/>
      <c r="AD152" s="909" t="s">
        <v>71</v>
      </c>
      <c r="AE152" s="910"/>
      <c r="AF152" s="910"/>
      <c r="AG152" s="910"/>
      <c r="AH152" s="910"/>
      <c r="AI152" s="910"/>
      <c r="AJ152" s="77"/>
      <c r="AK152" s="911"/>
      <c r="AL152" s="912"/>
      <c r="AM152" s="912"/>
      <c r="AN152" s="912"/>
      <c r="AO152" s="912"/>
      <c r="AP152" s="912"/>
      <c r="AQ152" s="912"/>
      <c r="AR152" s="913"/>
      <c r="AS152" s="898" t="s">
        <v>72</v>
      </c>
      <c r="AT152" s="899"/>
      <c r="AU152" s="810"/>
      <c r="AV152" s="810"/>
      <c r="AW152" s="810"/>
      <c r="AX152" s="810"/>
      <c r="AY152" s="811"/>
      <c r="AZ152" s="75" t="s">
        <v>73</v>
      </c>
      <c r="BA152" s="78" t="s">
        <v>54</v>
      </c>
    </row>
    <row r="153" spans="1:53" ht="13.5" thickBot="1" x14ac:dyDescent="0.25">
      <c r="A153" s="853"/>
      <c r="B153"/>
      <c r="C153" s="812" t="s">
        <v>74</v>
      </c>
      <c r="D153" s="813"/>
      <c r="E153" s="813"/>
      <c r="F153" s="813"/>
      <c r="G153" s="813"/>
      <c r="H153" s="813"/>
      <c r="I153" s="77"/>
      <c r="J153" s="807"/>
      <c r="K153" s="808"/>
      <c r="L153" s="808"/>
      <c r="M153" s="808"/>
      <c r="N153" s="808"/>
      <c r="O153" s="808"/>
      <c r="P153" s="808"/>
      <c r="Q153" s="809"/>
      <c r="R153" s="898" t="s">
        <v>75</v>
      </c>
      <c r="S153" s="899"/>
      <c r="T153" s="810"/>
      <c r="U153" s="810"/>
      <c r="V153" s="810"/>
      <c r="W153" s="810"/>
      <c r="X153" s="811"/>
      <c r="Y153" s="75" t="s">
        <v>76</v>
      </c>
      <c r="Z153" s="79"/>
      <c r="AB153" s="853"/>
      <c r="AC153"/>
      <c r="AD153" s="812" t="s">
        <v>74</v>
      </c>
      <c r="AE153" s="813"/>
      <c r="AF153" s="813"/>
      <c r="AG153" s="813"/>
      <c r="AH153" s="813"/>
      <c r="AI153" s="813"/>
      <c r="AJ153" s="77"/>
      <c r="AK153" s="807"/>
      <c r="AL153" s="808"/>
      <c r="AM153" s="808"/>
      <c r="AN153" s="808"/>
      <c r="AO153" s="808"/>
      <c r="AP153" s="808"/>
      <c r="AQ153" s="808"/>
      <c r="AR153" s="809"/>
      <c r="AS153" s="898" t="s">
        <v>75</v>
      </c>
      <c r="AT153" s="899"/>
      <c r="AU153" s="810"/>
      <c r="AV153" s="810"/>
      <c r="AW153" s="810"/>
      <c r="AX153" s="810"/>
      <c r="AY153" s="811"/>
      <c r="AZ153" s="75" t="s">
        <v>76</v>
      </c>
      <c r="BA153" s="79"/>
    </row>
    <row r="154" spans="1:53" ht="13.5" thickBot="1" x14ac:dyDescent="0.25">
      <c r="A154" s="853"/>
      <c r="B154"/>
      <c r="C154" s="812" t="s">
        <v>518</v>
      </c>
      <c r="D154" s="813"/>
      <c r="E154" s="813"/>
      <c r="F154" s="813"/>
      <c r="G154" s="813"/>
      <c r="H154" s="813"/>
      <c r="I154" s="77"/>
      <c r="J154" s="814"/>
      <c r="K154" s="815"/>
      <c r="L154" s="815"/>
      <c r="M154" s="815"/>
      <c r="N154" s="815"/>
      <c r="O154" s="815"/>
      <c r="P154" s="815"/>
      <c r="Q154" s="816"/>
      <c r="R154" s="898" t="s">
        <v>77</v>
      </c>
      <c r="S154" s="899"/>
      <c r="T154" s="810"/>
      <c r="U154" s="810"/>
      <c r="V154" s="810"/>
      <c r="W154" s="810"/>
      <c r="X154" s="811"/>
      <c r="Y154" s="75" t="s">
        <v>78</v>
      </c>
      <c r="Z154" s="79"/>
      <c r="AB154" s="853"/>
      <c r="AC154"/>
      <c r="AD154" s="812" t="s">
        <v>518</v>
      </c>
      <c r="AE154" s="813"/>
      <c r="AF154" s="813"/>
      <c r="AG154" s="813"/>
      <c r="AH154" s="813"/>
      <c r="AI154" s="813"/>
      <c r="AJ154" s="77"/>
      <c r="AK154" s="814"/>
      <c r="AL154" s="815"/>
      <c r="AM154" s="815"/>
      <c r="AN154" s="815"/>
      <c r="AO154" s="815"/>
      <c r="AP154" s="815"/>
      <c r="AQ154" s="815"/>
      <c r="AR154" s="816"/>
      <c r="AS154" s="898" t="s">
        <v>77</v>
      </c>
      <c r="AT154" s="899"/>
      <c r="AU154" s="810"/>
      <c r="AV154" s="810"/>
      <c r="AW154" s="810"/>
      <c r="AX154" s="810"/>
      <c r="AY154" s="811"/>
      <c r="AZ154" s="75" t="s">
        <v>78</v>
      </c>
      <c r="BA154" s="79"/>
    </row>
    <row r="155" spans="1:53" ht="13.5" thickBot="1" x14ac:dyDescent="0.25">
      <c r="A155" s="853"/>
      <c r="B155"/>
      <c r="C155" s="812" t="s">
        <v>586</v>
      </c>
      <c r="D155" s="813"/>
      <c r="E155" s="813"/>
      <c r="F155" s="813"/>
      <c r="G155" s="813"/>
      <c r="H155" s="813"/>
      <c r="I155" s="77"/>
      <c r="J155" s="80"/>
      <c r="K155" s="80"/>
      <c r="L155" s="80"/>
      <c r="M155" s="80"/>
      <c r="N155" s="80"/>
      <c r="O155" s="80"/>
      <c r="P155" s="80"/>
      <c r="Q155" s="80"/>
      <c r="R155" s="872" t="s">
        <v>79</v>
      </c>
      <c r="S155" s="873"/>
      <c r="T155" s="874"/>
      <c r="U155" s="874"/>
      <c r="V155" s="874"/>
      <c r="W155" s="874"/>
      <c r="X155" s="875"/>
      <c r="Y155" s="81"/>
      <c r="Z155" s="82"/>
      <c r="AB155" s="853"/>
      <c r="AC155"/>
      <c r="AD155" s="812" t="s">
        <v>586</v>
      </c>
      <c r="AE155" s="813"/>
      <c r="AF155" s="813"/>
      <c r="AG155" s="813"/>
      <c r="AH155" s="813"/>
      <c r="AI155" s="813"/>
      <c r="AJ155" s="77"/>
      <c r="AK155" s="80"/>
      <c r="AL155" s="80"/>
      <c r="AM155" s="80"/>
      <c r="AN155" s="80"/>
      <c r="AO155" s="80"/>
      <c r="AP155" s="80"/>
      <c r="AQ155" s="80"/>
      <c r="AR155" s="80"/>
      <c r="AS155" s="872" t="s">
        <v>79</v>
      </c>
      <c r="AT155" s="873"/>
      <c r="AU155" s="874"/>
      <c r="AV155" s="874"/>
      <c r="AW155" s="874"/>
      <c r="AX155" s="874"/>
      <c r="AY155" s="875"/>
      <c r="AZ155" s="81"/>
      <c r="BA155" s="82"/>
    </row>
    <row r="156" spans="1:53" ht="15" x14ac:dyDescent="0.2">
      <c r="A156" s="904">
        <f>A117+1</f>
        <v>105</v>
      </c>
      <c r="B156"/>
      <c r="C156" s="841" t="s">
        <v>587</v>
      </c>
      <c r="D156" s="813"/>
      <c r="E156" s="813"/>
      <c r="F156" s="813"/>
      <c r="G156" s="813"/>
      <c r="H156" s="813"/>
      <c r="I156" s="77"/>
      <c r="U156" s="45"/>
      <c r="W156" s="781" t="s">
        <v>679</v>
      </c>
      <c r="X156" s="781"/>
      <c r="Y156" s="781"/>
      <c r="Z156" s="781"/>
      <c r="AB156" s="904">
        <f>AB117+1</f>
        <v>108</v>
      </c>
      <c r="AC156"/>
      <c r="AD156" s="841" t="s">
        <v>587</v>
      </c>
      <c r="AE156" s="813"/>
      <c r="AF156" s="813"/>
      <c r="AG156" s="813"/>
      <c r="AH156" s="813"/>
      <c r="AI156" s="813"/>
      <c r="AJ156" s="77"/>
      <c r="AV156" s="45"/>
      <c r="AX156" s="781" t="s">
        <v>680</v>
      </c>
      <c r="AY156" s="781"/>
      <c r="AZ156" s="781"/>
      <c r="BA156" s="781"/>
    </row>
    <row r="157" spans="1:53" ht="13.5" customHeight="1" thickBot="1" x14ac:dyDescent="0.25">
      <c r="A157" s="904"/>
      <c r="B157"/>
      <c r="C157" s="804" t="s">
        <v>80</v>
      </c>
      <c r="D157" s="805"/>
      <c r="E157" s="805"/>
      <c r="F157" s="805"/>
      <c r="G157" s="805"/>
      <c r="H157" s="805"/>
      <c r="I157" s="806"/>
      <c r="W157" s="781"/>
      <c r="X157" s="781"/>
      <c r="Y157" s="781"/>
      <c r="Z157" s="781"/>
      <c r="AB157" s="904"/>
      <c r="AC157"/>
      <c r="AD157" s="804" t="s">
        <v>80</v>
      </c>
      <c r="AE157" s="805"/>
      <c r="AF157" s="805"/>
      <c r="AG157" s="805"/>
      <c r="AH157" s="805"/>
      <c r="AI157" s="805"/>
      <c r="AJ157" s="806"/>
      <c r="AX157" s="781"/>
      <c r="AY157" s="781"/>
      <c r="AZ157" s="781"/>
      <c r="BA157" s="781"/>
    </row>
  </sheetData>
  <mergeCells count="664">
    <mergeCell ref="A156:A157"/>
    <mergeCell ref="A121:A127"/>
    <mergeCell ref="A8:A32"/>
    <mergeCell ref="A33:A38"/>
    <mergeCell ref="A39:A40"/>
    <mergeCell ref="A50:A71"/>
    <mergeCell ref="A72:A77"/>
    <mergeCell ref="A78:A79"/>
    <mergeCell ref="A43:A49"/>
    <mergeCell ref="A89:A110"/>
    <mergeCell ref="A111:A116"/>
    <mergeCell ref="A117:A118"/>
    <mergeCell ref="A128:A149"/>
    <mergeCell ref="A150:A155"/>
    <mergeCell ref="A82:A88"/>
    <mergeCell ref="AN2:AY2"/>
    <mergeCell ref="AZ2:BA2"/>
    <mergeCell ref="C3:L3"/>
    <mergeCell ref="M3:X3"/>
    <mergeCell ref="Y3:Z3"/>
    <mergeCell ref="AD3:AM3"/>
    <mergeCell ref="AN3:AY3"/>
    <mergeCell ref="AZ3:BA3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C4:F4"/>
    <mergeCell ref="G4:X4"/>
    <mergeCell ref="AD4:AG4"/>
    <mergeCell ref="AH4:AY4"/>
    <mergeCell ref="C5:F5"/>
    <mergeCell ref="G5:K5"/>
    <mergeCell ref="L5:Z5"/>
    <mergeCell ref="AD5:AG5"/>
    <mergeCell ref="AH5:AL5"/>
    <mergeCell ref="AM5:BA5"/>
    <mergeCell ref="AM6:AR6"/>
    <mergeCell ref="AS6:AW6"/>
    <mergeCell ref="W6:Z7"/>
    <mergeCell ref="AD6:AG6"/>
    <mergeCell ref="G6:K6"/>
    <mergeCell ref="AH6:AL6"/>
    <mergeCell ref="AX6:BA7"/>
    <mergeCell ref="C7:F7"/>
    <mergeCell ref="L7:Q7"/>
    <mergeCell ref="R7:V7"/>
    <mergeCell ref="AD7:AG7"/>
    <mergeCell ref="AM7:AR7"/>
    <mergeCell ref="AS7:AW7"/>
    <mergeCell ref="C6:F6"/>
    <mergeCell ref="L6:Q6"/>
    <mergeCell ref="R6:V6"/>
    <mergeCell ref="AZ9:BA9"/>
    <mergeCell ref="S8:U8"/>
    <mergeCell ref="V8:X8"/>
    <mergeCell ref="AD8:AF9"/>
    <mergeCell ref="AG8:AG9"/>
    <mergeCell ref="AH8:AJ8"/>
    <mergeCell ref="AK8:AM8"/>
    <mergeCell ref="AB8:AB32"/>
    <mergeCell ref="AF12:AF13"/>
    <mergeCell ref="AG12:AG13"/>
    <mergeCell ref="AG26:AG27"/>
    <mergeCell ref="AH26:AM26"/>
    <mergeCell ref="AN26:AS26"/>
    <mergeCell ref="AQ30:AY30"/>
    <mergeCell ref="AT26:AY26"/>
    <mergeCell ref="AD30:AD32"/>
    <mergeCell ref="AE30:AE32"/>
    <mergeCell ref="P30:X30"/>
    <mergeCell ref="AN8:AP8"/>
    <mergeCell ref="AQ8:AS8"/>
    <mergeCell ref="AT8:AV8"/>
    <mergeCell ref="AW8:AY8"/>
    <mergeCell ref="Y9:Z9"/>
    <mergeCell ref="AH12:AP12"/>
    <mergeCell ref="C8:E9"/>
    <mergeCell ref="F8:F9"/>
    <mergeCell ref="G8:I8"/>
    <mergeCell ref="J8:L8"/>
    <mergeCell ref="M8:O8"/>
    <mergeCell ref="P8:R8"/>
    <mergeCell ref="AQ12:AY12"/>
    <mergeCell ref="E12:E13"/>
    <mergeCell ref="F12:F13"/>
    <mergeCell ref="G12:O12"/>
    <mergeCell ref="P12:X12"/>
    <mergeCell ref="C10:C20"/>
    <mergeCell ref="D10:D20"/>
    <mergeCell ref="E14:E15"/>
    <mergeCell ref="F14:F15"/>
    <mergeCell ref="J14:L14"/>
    <mergeCell ref="M14:X14"/>
    <mergeCell ref="AF14:AF15"/>
    <mergeCell ref="AG14:AG15"/>
    <mergeCell ref="AE10:AE20"/>
    <mergeCell ref="AK14:AM14"/>
    <mergeCell ref="AN14:AY14"/>
    <mergeCell ref="AD10:AD20"/>
    <mergeCell ref="AG21:AG22"/>
    <mergeCell ref="AF23:AF24"/>
    <mergeCell ref="AG23:AG24"/>
    <mergeCell ref="C21:C25"/>
    <mergeCell ref="D21:D25"/>
    <mergeCell ref="E21:E22"/>
    <mergeCell ref="F21:F22"/>
    <mergeCell ref="E23:E24"/>
    <mergeCell ref="F23:F24"/>
    <mergeCell ref="P23:X23"/>
    <mergeCell ref="G21:O21"/>
    <mergeCell ref="C26:C29"/>
    <mergeCell ref="D26:D29"/>
    <mergeCell ref="E26:E27"/>
    <mergeCell ref="F26:F27"/>
    <mergeCell ref="G26:L26"/>
    <mergeCell ref="M26:R26"/>
    <mergeCell ref="AD21:AD25"/>
    <mergeCell ref="AE21:AE25"/>
    <mergeCell ref="AF21:AF22"/>
    <mergeCell ref="AF26:AF27"/>
    <mergeCell ref="S26:X26"/>
    <mergeCell ref="AD26:AD29"/>
    <mergeCell ref="AE26:AE29"/>
    <mergeCell ref="P21:X21"/>
    <mergeCell ref="F30:F31"/>
    <mergeCell ref="G30:O30"/>
    <mergeCell ref="AZ33:BA33"/>
    <mergeCell ref="C34:I34"/>
    <mergeCell ref="J34:Q34"/>
    <mergeCell ref="R34:X34"/>
    <mergeCell ref="AD34:AJ34"/>
    <mergeCell ref="AK34:AR34"/>
    <mergeCell ref="AS34:AY34"/>
    <mergeCell ref="C33:F33"/>
    <mergeCell ref="G33:Q33"/>
    <mergeCell ref="R33:X33"/>
    <mergeCell ref="Y33:Z33"/>
    <mergeCell ref="AD33:AG33"/>
    <mergeCell ref="AH33:AR33"/>
    <mergeCell ref="AF30:AF31"/>
    <mergeCell ref="AG30:AG31"/>
    <mergeCell ref="AH30:AP30"/>
    <mergeCell ref="C30:C32"/>
    <mergeCell ref="D30:D32"/>
    <mergeCell ref="E30:E31"/>
    <mergeCell ref="AS35:AT35"/>
    <mergeCell ref="AU35:AY35"/>
    <mergeCell ref="AS36:AT36"/>
    <mergeCell ref="AU36:AY36"/>
    <mergeCell ref="C35:H35"/>
    <mergeCell ref="J35:Q35"/>
    <mergeCell ref="R35:S35"/>
    <mergeCell ref="T35:X35"/>
    <mergeCell ref="AD35:AI35"/>
    <mergeCell ref="AK35:AR35"/>
    <mergeCell ref="AB33:AB38"/>
    <mergeCell ref="C36:H36"/>
    <mergeCell ref="J36:Q36"/>
    <mergeCell ref="R36:S36"/>
    <mergeCell ref="AS33:AY33"/>
    <mergeCell ref="AS37:AT37"/>
    <mergeCell ref="AU37:AY37"/>
    <mergeCell ref="AS38:AT38"/>
    <mergeCell ref="AU38:AY38"/>
    <mergeCell ref="R37:S37"/>
    <mergeCell ref="T37:X37"/>
    <mergeCell ref="AD37:AI37"/>
    <mergeCell ref="AK37:AR37"/>
    <mergeCell ref="T36:X36"/>
    <mergeCell ref="AD36:AI36"/>
    <mergeCell ref="AK36:AR36"/>
    <mergeCell ref="C37:H37"/>
    <mergeCell ref="J37:Q37"/>
    <mergeCell ref="C39:H39"/>
    <mergeCell ref="AD39:AI39"/>
    <mergeCell ref="C40:I40"/>
    <mergeCell ref="AD40:AJ40"/>
    <mergeCell ref="C38:H38"/>
    <mergeCell ref="R38:S38"/>
    <mergeCell ref="T38:X38"/>
    <mergeCell ref="AD38:AI38"/>
    <mergeCell ref="AB39:AB40"/>
    <mergeCell ref="C46:F46"/>
    <mergeCell ref="G46:X46"/>
    <mergeCell ref="AD46:AG46"/>
    <mergeCell ref="AH46:AY46"/>
    <mergeCell ref="AN43:AZ43"/>
    <mergeCell ref="C44:L44"/>
    <mergeCell ref="M44:X44"/>
    <mergeCell ref="Y44:Z44"/>
    <mergeCell ref="AD44:AM44"/>
    <mergeCell ref="AN44:AY44"/>
    <mergeCell ref="AZ44:BA44"/>
    <mergeCell ref="C43:L43"/>
    <mergeCell ref="M43:Y43"/>
    <mergeCell ref="AB43:AB49"/>
    <mergeCell ref="C45:L45"/>
    <mergeCell ref="M45:X45"/>
    <mergeCell ref="Y45:Z45"/>
    <mergeCell ref="AD45:AM45"/>
    <mergeCell ref="C47:F47"/>
    <mergeCell ref="G47:K47"/>
    <mergeCell ref="AD43:AM43"/>
    <mergeCell ref="AM48:AR48"/>
    <mergeCell ref="AN45:AY45"/>
    <mergeCell ref="AX48:BA49"/>
    <mergeCell ref="AZ45:BA45"/>
    <mergeCell ref="L47:Z47"/>
    <mergeCell ref="AD47:AG47"/>
    <mergeCell ref="AH47:AL47"/>
    <mergeCell ref="AM47:BA47"/>
    <mergeCell ref="R49:V49"/>
    <mergeCell ref="AD49:AG49"/>
    <mergeCell ref="AM49:AR49"/>
    <mergeCell ref="AS49:AW49"/>
    <mergeCell ref="R48:V48"/>
    <mergeCell ref="C49:F49"/>
    <mergeCell ref="L49:Q49"/>
    <mergeCell ref="S50:U50"/>
    <mergeCell ref="V50:X50"/>
    <mergeCell ref="AD50:AF51"/>
    <mergeCell ref="W48:Z49"/>
    <mergeCell ref="AD48:AG48"/>
    <mergeCell ref="AS48:AW48"/>
    <mergeCell ref="C48:F48"/>
    <mergeCell ref="L48:Q48"/>
    <mergeCell ref="C50:E51"/>
    <mergeCell ref="F50:F51"/>
    <mergeCell ref="G50:I50"/>
    <mergeCell ref="J50:L50"/>
    <mergeCell ref="M50:O50"/>
    <mergeCell ref="AB50:AB71"/>
    <mergeCell ref="AN50:AP50"/>
    <mergeCell ref="F61:F62"/>
    <mergeCell ref="G61:X61"/>
    <mergeCell ref="AF61:AF62"/>
    <mergeCell ref="AG61:AG62"/>
    <mergeCell ref="AE69:AE71"/>
    <mergeCell ref="E69:E70"/>
    <mergeCell ref="F69:F70"/>
    <mergeCell ref="AZ51:BA51"/>
    <mergeCell ref="C52:C60"/>
    <mergeCell ref="D52:D60"/>
    <mergeCell ref="AD52:AD60"/>
    <mergeCell ref="AE52:AE60"/>
    <mergeCell ref="E53:E54"/>
    <mergeCell ref="F53:F54"/>
    <mergeCell ref="G53:X53"/>
    <mergeCell ref="AF53:AF54"/>
    <mergeCell ref="AG53:AG54"/>
    <mergeCell ref="AG50:AG51"/>
    <mergeCell ref="AH53:AY53"/>
    <mergeCell ref="AH50:AJ50"/>
    <mergeCell ref="AK50:AM50"/>
    <mergeCell ref="AQ50:AS50"/>
    <mergeCell ref="AT50:AV50"/>
    <mergeCell ref="AW50:AY50"/>
    <mergeCell ref="Y51:Z51"/>
    <mergeCell ref="P50:R50"/>
    <mergeCell ref="G69:U69"/>
    <mergeCell ref="V69:X69"/>
    <mergeCell ref="AF69:AF70"/>
    <mergeCell ref="AH61:AY61"/>
    <mergeCell ref="C65:C68"/>
    <mergeCell ref="D65:D68"/>
    <mergeCell ref="E65:E66"/>
    <mergeCell ref="F65:F66"/>
    <mergeCell ref="G65:U65"/>
    <mergeCell ref="V65:X65"/>
    <mergeCell ref="AD65:AD68"/>
    <mergeCell ref="AE65:AE68"/>
    <mergeCell ref="AF65:AF66"/>
    <mergeCell ref="AG65:AG66"/>
    <mergeCell ref="AH65:AV65"/>
    <mergeCell ref="AW65:AY65"/>
    <mergeCell ref="C61:C64"/>
    <mergeCell ref="D61:D64"/>
    <mergeCell ref="AD61:AD64"/>
    <mergeCell ref="AE61:AE64"/>
    <mergeCell ref="E61:E62"/>
    <mergeCell ref="AS75:AT75"/>
    <mergeCell ref="AU75:AY75"/>
    <mergeCell ref="AG69:AG70"/>
    <mergeCell ref="AH69:AV69"/>
    <mergeCell ref="AW69:AY69"/>
    <mergeCell ref="C72:F72"/>
    <mergeCell ref="G72:Q72"/>
    <mergeCell ref="R72:X72"/>
    <mergeCell ref="Y72:Z72"/>
    <mergeCell ref="AD72:AG72"/>
    <mergeCell ref="AB72:AB77"/>
    <mergeCell ref="AH72:AR72"/>
    <mergeCell ref="AS72:AY72"/>
    <mergeCell ref="AS77:AT77"/>
    <mergeCell ref="AU77:AY77"/>
    <mergeCell ref="R76:S76"/>
    <mergeCell ref="T76:X76"/>
    <mergeCell ref="AD76:AI76"/>
    <mergeCell ref="AK76:AR76"/>
    <mergeCell ref="AS76:AT76"/>
    <mergeCell ref="AU76:AY76"/>
    <mergeCell ref="C69:C71"/>
    <mergeCell ref="D69:D71"/>
    <mergeCell ref="AD69:AD71"/>
    <mergeCell ref="W87:Z88"/>
    <mergeCell ref="C86:F86"/>
    <mergeCell ref="C88:F88"/>
    <mergeCell ref="AZ72:BA72"/>
    <mergeCell ref="C73:I73"/>
    <mergeCell ref="J73:Q73"/>
    <mergeCell ref="R73:X73"/>
    <mergeCell ref="AD73:AJ73"/>
    <mergeCell ref="AK73:AR73"/>
    <mergeCell ref="AS73:AY73"/>
    <mergeCell ref="C75:H75"/>
    <mergeCell ref="J75:Q75"/>
    <mergeCell ref="R75:S75"/>
    <mergeCell ref="T75:X75"/>
    <mergeCell ref="AD75:AI75"/>
    <mergeCell ref="AK75:AR75"/>
    <mergeCell ref="C74:H74"/>
    <mergeCell ref="J74:Q74"/>
    <mergeCell ref="R74:S74"/>
    <mergeCell ref="T74:X74"/>
    <mergeCell ref="AD74:AI74"/>
    <mergeCell ref="AK74:AR74"/>
    <mergeCell ref="AS74:AT74"/>
    <mergeCell ref="AU74:AY74"/>
    <mergeCell ref="C76:H76"/>
    <mergeCell ref="J76:Q76"/>
    <mergeCell ref="C78:H78"/>
    <mergeCell ref="AD78:AI78"/>
    <mergeCell ref="C79:I79"/>
    <mergeCell ref="AD79:AJ79"/>
    <mergeCell ref="C77:H77"/>
    <mergeCell ref="R77:S77"/>
    <mergeCell ref="T77:X77"/>
    <mergeCell ref="AD77:AI77"/>
    <mergeCell ref="AB78:AB79"/>
    <mergeCell ref="AZ84:BA84"/>
    <mergeCell ref="C85:F85"/>
    <mergeCell ref="G85:X85"/>
    <mergeCell ref="AD85:AG85"/>
    <mergeCell ref="AH85:AY85"/>
    <mergeCell ref="AN82:AZ82"/>
    <mergeCell ref="C83:L83"/>
    <mergeCell ref="M83:X83"/>
    <mergeCell ref="Y83:Z83"/>
    <mergeCell ref="AD83:AM83"/>
    <mergeCell ref="AN83:AY83"/>
    <mergeCell ref="AZ83:BA83"/>
    <mergeCell ref="AN84:AY84"/>
    <mergeCell ref="AD84:AM84"/>
    <mergeCell ref="C82:L82"/>
    <mergeCell ref="M82:Y82"/>
    <mergeCell ref="AB82:AB88"/>
    <mergeCell ref="AD82:AM82"/>
    <mergeCell ref="C84:L84"/>
    <mergeCell ref="M84:X84"/>
    <mergeCell ref="Y84:Z84"/>
    <mergeCell ref="C87:F87"/>
    <mergeCell ref="L87:Q87"/>
    <mergeCell ref="R87:V87"/>
    <mergeCell ref="L88:Q88"/>
    <mergeCell ref="G86:K86"/>
    <mergeCell ref="AD88:AG88"/>
    <mergeCell ref="AM88:AR88"/>
    <mergeCell ref="AN89:AP89"/>
    <mergeCell ref="AQ89:AS89"/>
    <mergeCell ref="L86:Z86"/>
    <mergeCell ref="AD86:AG86"/>
    <mergeCell ref="AH86:AL86"/>
    <mergeCell ref="AM86:BA86"/>
    <mergeCell ref="AS88:AW88"/>
    <mergeCell ref="AX87:BA88"/>
    <mergeCell ref="AM87:AR87"/>
    <mergeCell ref="AS87:AW87"/>
    <mergeCell ref="R88:V88"/>
    <mergeCell ref="AD87:AG87"/>
    <mergeCell ref="M89:O89"/>
    <mergeCell ref="P89:R89"/>
    <mergeCell ref="AB89:AB110"/>
    <mergeCell ref="J92:X92"/>
    <mergeCell ref="AH92:AJ92"/>
    <mergeCell ref="AK92:AY92"/>
    <mergeCell ref="AD91:AD99"/>
    <mergeCell ref="AE91:AE99"/>
    <mergeCell ref="AZ90:BA90"/>
    <mergeCell ref="S89:U89"/>
    <mergeCell ref="V89:X89"/>
    <mergeCell ref="AD89:AF90"/>
    <mergeCell ref="AG89:AG90"/>
    <mergeCell ref="AH89:AJ89"/>
    <mergeCell ref="AK89:AM89"/>
    <mergeCell ref="AT89:AV89"/>
    <mergeCell ref="AW89:AY89"/>
    <mergeCell ref="AF100:AF101"/>
    <mergeCell ref="AG100:AG101"/>
    <mergeCell ref="C100:C103"/>
    <mergeCell ref="D100:D103"/>
    <mergeCell ref="AD100:AD103"/>
    <mergeCell ref="AE100:AE103"/>
    <mergeCell ref="C89:E90"/>
    <mergeCell ref="F89:F90"/>
    <mergeCell ref="G89:I89"/>
    <mergeCell ref="J89:L89"/>
    <mergeCell ref="C91:C99"/>
    <mergeCell ref="D91:D99"/>
    <mergeCell ref="AF92:AF93"/>
    <mergeCell ref="AG92:AG93"/>
    <mergeCell ref="Y90:Z90"/>
    <mergeCell ref="E100:E101"/>
    <mergeCell ref="F100:F101"/>
    <mergeCell ref="E92:E93"/>
    <mergeCell ref="F92:F93"/>
    <mergeCell ref="G92:I92"/>
    <mergeCell ref="C108:C110"/>
    <mergeCell ref="D108:D110"/>
    <mergeCell ref="AD108:AD110"/>
    <mergeCell ref="AE108:AE110"/>
    <mergeCell ref="E108:E109"/>
    <mergeCell ref="F108:F109"/>
    <mergeCell ref="C104:C107"/>
    <mergeCell ref="D104:D107"/>
    <mergeCell ref="E104:E105"/>
    <mergeCell ref="F104:F105"/>
    <mergeCell ref="G104:X104"/>
    <mergeCell ref="AD104:AD107"/>
    <mergeCell ref="G108:U108"/>
    <mergeCell ref="V108:X108"/>
    <mergeCell ref="AF108:AF109"/>
    <mergeCell ref="AG108:AG109"/>
    <mergeCell ref="AH108:AV108"/>
    <mergeCell ref="AB111:AB116"/>
    <mergeCell ref="AW108:AY108"/>
    <mergeCell ref="AE104:AE107"/>
    <mergeCell ref="AF104:AF105"/>
    <mergeCell ref="AG104:AG105"/>
    <mergeCell ref="AH104:AY104"/>
    <mergeCell ref="AS111:AY111"/>
    <mergeCell ref="AS116:AT116"/>
    <mergeCell ref="AU116:AY116"/>
    <mergeCell ref="AK115:AR115"/>
    <mergeCell ref="AS113:AT113"/>
    <mergeCell ref="AU113:AY113"/>
    <mergeCell ref="AS114:AT114"/>
    <mergeCell ref="AU114:AY114"/>
    <mergeCell ref="AS115:AT115"/>
    <mergeCell ref="AU115:AY115"/>
    <mergeCell ref="AZ111:BA111"/>
    <mergeCell ref="C112:I112"/>
    <mergeCell ref="J112:Q112"/>
    <mergeCell ref="R112:X112"/>
    <mergeCell ref="AD112:AJ112"/>
    <mergeCell ref="AK112:AR112"/>
    <mergeCell ref="AS112:AY112"/>
    <mergeCell ref="C111:F111"/>
    <mergeCell ref="G111:Q111"/>
    <mergeCell ref="R111:X111"/>
    <mergeCell ref="Y111:Z111"/>
    <mergeCell ref="AD111:AG111"/>
    <mergeCell ref="AH111:AR111"/>
    <mergeCell ref="C114:H114"/>
    <mergeCell ref="J114:Q114"/>
    <mergeCell ref="R114:S114"/>
    <mergeCell ref="T114:X114"/>
    <mergeCell ref="AD114:AI114"/>
    <mergeCell ref="AK114:AR114"/>
    <mergeCell ref="C113:H113"/>
    <mergeCell ref="J113:Q113"/>
    <mergeCell ref="R113:S113"/>
    <mergeCell ref="T113:X113"/>
    <mergeCell ref="AD113:AI113"/>
    <mergeCell ref="AK113:AR113"/>
    <mergeCell ref="C115:H115"/>
    <mergeCell ref="J115:Q115"/>
    <mergeCell ref="C117:H117"/>
    <mergeCell ref="AD117:AI117"/>
    <mergeCell ref="C118:I118"/>
    <mergeCell ref="AD118:AJ118"/>
    <mergeCell ref="C116:H116"/>
    <mergeCell ref="R116:S116"/>
    <mergeCell ref="T116:X116"/>
    <mergeCell ref="AD116:AI116"/>
    <mergeCell ref="AB117:AB118"/>
    <mergeCell ref="R115:S115"/>
    <mergeCell ref="T115:X115"/>
    <mergeCell ref="AD115:AI115"/>
    <mergeCell ref="AN123:AY123"/>
    <mergeCell ref="AZ123:BA123"/>
    <mergeCell ref="C124:F124"/>
    <mergeCell ref="G124:X124"/>
    <mergeCell ref="AD124:AG124"/>
    <mergeCell ref="AH124:AY124"/>
    <mergeCell ref="AN121:AZ121"/>
    <mergeCell ref="C122:L122"/>
    <mergeCell ref="M122:X122"/>
    <mergeCell ref="Y122:Z122"/>
    <mergeCell ref="AD122:AM122"/>
    <mergeCell ref="AN122:AY122"/>
    <mergeCell ref="AZ122:BA122"/>
    <mergeCell ref="C121:L121"/>
    <mergeCell ref="M121:Y121"/>
    <mergeCell ref="AB121:AB127"/>
    <mergeCell ref="AD121:AM121"/>
    <mergeCell ref="C123:L123"/>
    <mergeCell ref="M123:X123"/>
    <mergeCell ref="Y123:Z123"/>
    <mergeCell ref="AD123:AM123"/>
    <mergeCell ref="C125:F125"/>
    <mergeCell ref="G125:K125"/>
    <mergeCell ref="L125:Z125"/>
    <mergeCell ref="AD125:AG125"/>
    <mergeCell ref="AH125:AL125"/>
    <mergeCell ref="L127:Q127"/>
    <mergeCell ref="R127:V127"/>
    <mergeCell ref="AD127:AG127"/>
    <mergeCell ref="AM127:AR127"/>
    <mergeCell ref="AS127:AW127"/>
    <mergeCell ref="AT128:AV128"/>
    <mergeCell ref="AW128:AY128"/>
    <mergeCell ref="S128:U128"/>
    <mergeCell ref="V128:X128"/>
    <mergeCell ref="AD128:AF129"/>
    <mergeCell ref="AG128:AG129"/>
    <mergeCell ref="AH128:AJ128"/>
    <mergeCell ref="AB128:AB149"/>
    <mergeCell ref="AK128:AM128"/>
    <mergeCell ref="AN128:AP128"/>
    <mergeCell ref="AD130:AD138"/>
    <mergeCell ref="AE130:AE138"/>
    <mergeCell ref="AF131:AF132"/>
    <mergeCell ref="AG131:AG132"/>
    <mergeCell ref="C126:F126"/>
    <mergeCell ref="L126:Q126"/>
    <mergeCell ref="R126:V126"/>
    <mergeCell ref="W126:Z127"/>
    <mergeCell ref="AD126:AG126"/>
    <mergeCell ref="AM126:AR126"/>
    <mergeCell ref="AS126:AW126"/>
    <mergeCell ref="AX126:BA127"/>
    <mergeCell ref="C127:F127"/>
    <mergeCell ref="F147:F148"/>
    <mergeCell ref="Y129:Z129"/>
    <mergeCell ref="C128:E129"/>
    <mergeCell ref="F128:F129"/>
    <mergeCell ref="G128:I128"/>
    <mergeCell ref="J128:L128"/>
    <mergeCell ref="M128:O128"/>
    <mergeCell ref="E147:E148"/>
    <mergeCell ref="C147:C149"/>
    <mergeCell ref="G147:R147"/>
    <mergeCell ref="P128:R128"/>
    <mergeCell ref="C143:C146"/>
    <mergeCell ref="D143:D146"/>
    <mergeCell ref="E143:E144"/>
    <mergeCell ref="C130:C138"/>
    <mergeCell ref="D130:D138"/>
    <mergeCell ref="E131:E132"/>
    <mergeCell ref="F131:F132"/>
    <mergeCell ref="G131:R131"/>
    <mergeCell ref="C157:I157"/>
    <mergeCell ref="AD157:AJ157"/>
    <mergeCell ref="AS154:AT154"/>
    <mergeCell ref="AS153:AT153"/>
    <mergeCell ref="J153:Q153"/>
    <mergeCell ref="R153:S153"/>
    <mergeCell ref="T153:X153"/>
    <mergeCell ref="AD153:AI153"/>
    <mergeCell ref="J152:Q152"/>
    <mergeCell ref="AS155:AT155"/>
    <mergeCell ref="C154:H154"/>
    <mergeCell ref="J154:Q154"/>
    <mergeCell ref="R154:S154"/>
    <mergeCell ref="T154:X154"/>
    <mergeCell ref="AD154:AI154"/>
    <mergeCell ref="C153:H153"/>
    <mergeCell ref="AD152:AI152"/>
    <mergeCell ref="AB150:AB155"/>
    <mergeCell ref="C152:H152"/>
    <mergeCell ref="R152:S152"/>
    <mergeCell ref="C150:F150"/>
    <mergeCell ref="W156:Z157"/>
    <mergeCell ref="C155:H155"/>
    <mergeCell ref="R155:S155"/>
    <mergeCell ref="AX156:BA157"/>
    <mergeCell ref="AX117:BA118"/>
    <mergeCell ref="AX78:BA79"/>
    <mergeCell ref="AB156:AB157"/>
    <mergeCell ref="AK152:AR152"/>
    <mergeCell ref="AS152:AT152"/>
    <mergeCell ref="AH48:AL48"/>
    <mergeCell ref="AH87:AL87"/>
    <mergeCell ref="AH126:AL126"/>
    <mergeCell ref="AU152:AY152"/>
    <mergeCell ref="AF143:AF144"/>
    <mergeCell ref="AG143:AG144"/>
    <mergeCell ref="AH143:AS143"/>
    <mergeCell ref="AS151:AY151"/>
    <mergeCell ref="AF147:AF148"/>
    <mergeCell ref="AG147:AG148"/>
    <mergeCell ref="AQ128:AS128"/>
    <mergeCell ref="AD139:AD142"/>
    <mergeCell ref="AE139:AE142"/>
    <mergeCell ref="AH139:AS139"/>
    <mergeCell ref="AD147:AD149"/>
    <mergeCell ref="AE147:AE149"/>
    <mergeCell ref="AZ129:BA129"/>
    <mergeCell ref="AM125:BA125"/>
    <mergeCell ref="AH21:AP21"/>
    <mergeCell ref="AQ21:AY21"/>
    <mergeCell ref="AZ150:BA150"/>
    <mergeCell ref="J151:Q151"/>
    <mergeCell ref="R151:X151"/>
    <mergeCell ref="AD151:AJ151"/>
    <mergeCell ref="G150:Q150"/>
    <mergeCell ref="R150:X150"/>
    <mergeCell ref="Y150:Z150"/>
    <mergeCell ref="AH150:AR150"/>
    <mergeCell ref="AQ23:AY23"/>
    <mergeCell ref="AH100:AY100"/>
    <mergeCell ref="G100:X100"/>
    <mergeCell ref="G139:R139"/>
    <mergeCell ref="AX39:BA40"/>
    <mergeCell ref="W78:Z79"/>
    <mergeCell ref="W117:Z118"/>
    <mergeCell ref="W39:Z40"/>
    <mergeCell ref="G48:K48"/>
    <mergeCell ref="G87:K87"/>
    <mergeCell ref="G126:K126"/>
    <mergeCell ref="C151:I151"/>
    <mergeCell ref="AD150:AG150"/>
    <mergeCell ref="AE143:AE146"/>
    <mergeCell ref="T155:X155"/>
    <mergeCell ref="AH147:AS147"/>
    <mergeCell ref="AH131:AS131"/>
    <mergeCell ref="AF139:AF140"/>
    <mergeCell ref="AG139:AG140"/>
    <mergeCell ref="AS150:AY150"/>
    <mergeCell ref="AU154:AY154"/>
    <mergeCell ref="T152:X152"/>
    <mergeCell ref="C156:H156"/>
    <mergeCell ref="AD156:AI156"/>
    <mergeCell ref="AU155:AY155"/>
    <mergeCell ref="AU153:AY153"/>
    <mergeCell ref="AD155:AI155"/>
    <mergeCell ref="AK154:AR154"/>
    <mergeCell ref="AK153:AR153"/>
    <mergeCell ref="AK151:AR151"/>
    <mergeCell ref="F143:F144"/>
    <mergeCell ref="G143:R143"/>
    <mergeCell ref="AD143:AD146"/>
    <mergeCell ref="C139:C142"/>
    <mergeCell ref="D139:D142"/>
    <mergeCell ref="E139:E140"/>
    <mergeCell ref="F139:F140"/>
    <mergeCell ref="D147:D149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41" max="16383" man="1"/>
    <brk id="80" max="16383" man="1"/>
    <brk id="119" max="16383" man="1"/>
  </rowBreaks>
  <colBreaks count="1" manualBreakCount="1">
    <brk id="2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U170"/>
  <sheetViews>
    <sheetView showWhiteSpace="0" view="pageBreakPreview" zoomScale="76" zoomScaleNormal="70" zoomScaleSheetLayoutView="76" zoomScalePageLayoutView="70" workbookViewId="0">
      <selection activeCell="Y26" sqref="Y26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8" style="83" customWidth="1"/>
    <col min="57" max="73" width="8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546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701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701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8.600000000000001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10:12</v>
      </c>
      <c r="H10" s="99" t="str">
        <f>TEXT((TIME(0,LEFT('JUGEND-DOSB 2020'!F7,FIND(":",'JUGEND-DOSB 2020'!F7)-1),RIGHT('JUGEND-DOSB 2020'!F7,2)))*$BC$10,"[mm]:ss")</f>
        <v>09:00</v>
      </c>
      <c r="I10" s="100" t="str">
        <f>TEXT((TIME(0,LEFT('JUGEND-DOSB 2020'!G7,FIND(":",'JUGEND-DOSB 2020'!G7)-1),RIGHT('JUGEND-DOSB 2020'!G7,2)))*$BC$10,"[mm]:ss")</f>
        <v>07:39</v>
      </c>
      <c r="J10" s="108" t="str">
        <f>TEXT((TIME(0,LEFT('JUGEND-DOSB 2020'!H7,FIND(":",'JUGEND-DOSB 2020'!H7)-1),RIGHT('JUGEND-DOSB 2020'!H7,2)))*$BC$10,"[mm]:ss")</f>
        <v>10:03</v>
      </c>
      <c r="K10" s="99" t="str">
        <f>TEXT((TIME(0,LEFT('JUGEND-DOSB 2020'!I7,FIND(":",'JUGEND-DOSB 2020'!I7)-1),RIGHT('JUGEND-DOSB 2020'!I7,2)))*$BC$10,"[mm]:ss")</f>
        <v>08:42</v>
      </c>
      <c r="L10" s="100" t="str">
        <f>TEXT((TIME(0,LEFT('JUGEND-DOSB 2020'!J7,FIND(":",'JUGEND-DOSB 2020'!J7)-1),RIGHT('JUGEND-DOSB 2020'!J7,2)))*$BC$10,"[mm]:ss")</f>
        <v>07:30</v>
      </c>
      <c r="M10" s="108" t="str">
        <f>TEXT((TIME(0,LEFT('JUGEND-DOSB 2020'!K7,FIND(":",'JUGEND-DOSB 2020'!K7)-1),RIGHT('JUGEND-DOSB 2020'!K7,2)))*$BC$10,"[mm]:ss")</f>
        <v>09:36</v>
      </c>
      <c r="N10" s="99" t="str">
        <f>TEXT((TIME(0,LEFT('JUGEND-DOSB 2020'!L7,FIND(":",'JUGEND-DOSB 2020'!L7)-1),RIGHT('JUGEND-DOSB 2020'!L7,2)))*$BC$10,"[mm]:ss")</f>
        <v>08:24</v>
      </c>
      <c r="O10" s="100" t="str">
        <f>TEXT((TIME(0,LEFT('JUGEND-DOSB 2020'!M7,FIND(":",'JUGEND-DOSB 2020'!M7)-1),RIGHT('JUGEND-DOSB 2020'!M7,2)))*$BC$10,"[mm]:ss")</f>
        <v>07:12</v>
      </c>
      <c r="P10" s="108" t="str">
        <f>TEXT((TIME(0,LEFT('JUGEND-DOSB 2020'!N7,FIND(":",'JUGEND-DOSB 2020'!N7)-1),RIGHT('JUGEND-DOSB 2020'!N7,2)))*$BC$10,"[mm]:ss")</f>
        <v>09:18</v>
      </c>
      <c r="Q10" s="99" t="str">
        <f>TEXT((TIME(0,LEFT('JUGEND-DOSB 2020'!O7,FIND(":",'JUGEND-DOSB 2020'!O7)-1),RIGHT('JUGEND-DOSB 2020'!O7,2)))*$BC$10,"[mm]:ss")</f>
        <v>07:57</v>
      </c>
      <c r="R10" s="100" t="str">
        <f>TEXT((TIME(0,LEFT('JUGEND-DOSB 2020'!P7,FIND(":",'JUGEND-DOSB 2020'!P7)-1),RIGHT('JUGEND-DOSB 2020'!P7,2)))*$BC$10,"[mm]:ss")</f>
        <v>06:45</v>
      </c>
      <c r="S10" s="108" t="str">
        <f>TEXT((TIME(0,LEFT('JUGEND-DOSB 2020'!Q7,FIND(":",'JUGEND-DOSB 2020'!Q7)-1),RIGHT('JUGEND-DOSB 2020'!Q7,2)))*$BC$10,"[mm]:ss")</f>
        <v>09:00</v>
      </c>
      <c r="T10" s="99" t="str">
        <f>TEXT((TIME(0,LEFT('JUGEND-DOSB 2020'!R7,FIND(":",'JUGEND-DOSB 2020'!R7)-1),RIGHT('JUGEND-DOSB 2020'!R7,2)))*$BC$10,"[mm]:ss")</f>
        <v>07:48</v>
      </c>
      <c r="U10" s="100" t="str">
        <f>TEXT((TIME(0,LEFT('JUGEND-DOSB 2020'!S7,FIND(":",'JUGEND-DOSB 2020'!S7)-1),RIGHT('JUGEND-DOSB 2020'!S7,2)))*$BC$10,"[mm]:ss")</f>
        <v>06:27</v>
      </c>
      <c r="V10" s="108" t="str">
        <f>TEXT((TIME(0,LEFT('JUGEND-DOSB 2020'!T7,FIND(":",'JUGEND-DOSB 2020'!T7)-1),RIGHT('JUGEND-DOSB 2020'!T7,2)))*$BC$10,"[mm]:ss")</f>
        <v>08:42</v>
      </c>
      <c r="W10" s="99" t="str">
        <f>TEXT((TIME(0,LEFT('JUGEND-DOSB 2020'!U7,FIND(":",'JUGEND-DOSB 2020'!U7)-1),RIGHT('JUGEND-DOSB 2020'!U7,2)))*$BC$10,"[mm]:ss")</f>
        <v>07:21</v>
      </c>
      <c r="X10" s="100" t="str">
        <f>TEXT((TIME(0,LEFT('JUGEND-DOSB 2020'!V7,FIND(":",'JUGEND-DOSB 2020'!V7)-1),RIGHT('JUGEND-DOSB 2020'!V7,2)))*$BC$10,"[mm]:ss")</f>
        <v>06:09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10:12</v>
      </c>
      <c r="AI10" s="99" t="str">
        <f>TEXT((TIME(0,LEFT('JUGEND-DOSB 2020'!F38,FIND(":",'JUGEND-DOSB 2020'!F38)-1),RIGHT('JUGEND-DOSB 2020'!F38,2)))*$BC$10,"[mm]:ss")</f>
        <v>09:00</v>
      </c>
      <c r="AJ10" s="100" t="str">
        <f>TEXT((TIME(0,LEFT('JUGEND-DOSB 2020'!G38,FIND(":",'JUGEND-DOSB 2020'!G38)-1),RIGHT('JUGEND-DOSB 2020'!G38,2)))*$BC$10,"[mm]:ss")</f>
        <v>07:39</v>
      </c>
      <c r="AK10" s="108" t="str">
        <f>TEXT((TIME(0,LEFT('JUGEND-DOSB 2020'!H38,FIND(":",'JUGEND-DOSB 2020'!H38)-1),RIGHT('JUGEND-DOSB 2020'!H38,2)))*$BC$10,"[mm]:ss")</f>
        <v>09:45</v>
      </c>
      <c r="AL10" s="99" t="str">
        <f>TEXT((TIME(0,LEFT('JUGEND-DOSB 2020'!I38,FIND(":",'JUGEND-DOSB 2020'!I38)-1),RIGHT('JUGEND-DOSB 2020'!I38,2)))*$BC$10,"[mm]:ss")</f>
        <v>08:24</v>
      </c>
      <c r="AM10" s="100" t="str">
        <f>TEXT((TIME(0,LEFT('JUGEND-DOSB 2020'!J38,FIND(":",'JUGEND-DOSB 2020'!J38)-1),RIGHT('JUGEND-DOSB 2020'!J38,2)))*$BC$10,"[mm]:ss")</f>
        <v>07:03</v>
      </c>
      <c r="AN10" s="108" t="str">
        <f>TEXT((TIME(0,LEFT('JUGEND-DOSB 2020'!K38,FIND(":",'JUGEND-DOSB 2020'!K38)-1),RIGHT('JUGEND-DOSB 2020'!K38,2)))*$BC$10,"[mm]:ss")</f>
        <v>09:09</v>
      </c>
      <c r="AO10" s="99" t="str">
        <f>TEXT((TIME(0,LEFT('JUGEND-DOSB 2020'!L38,FIND(":",'JUGEND-DOSB 2020'!L38)-1),RIGHT('JUGEND-DOSB 2020'!L38,2)))*$BC$10,"[mm]:ss")</f>
        <v>07:48</v>
      </c>
      <c r="AP10" s="100" t="str">
        <f>TEXT((TIME(0,LEFT('JUGEND-DOSB 2020'!M38,FIND(":",'JUGEND-DOSB 2020'!M38)-1),RIGHT('JUGEND-DOSB 2020'!M38,2)))*$BC$10,"[mm]:ss")</f>
        <v>06:27</v>
      </c>
      <c r="AQ10" s="108" t="str">
        <f>TEXT((TIME(0,LEFT('JUGEND-DOSB 2020'!N38,FIND(":",'JUGEND-DOSB 2020'!N38)-1),RIGHT('JUGEND-DOSB 2020'!N38,2)))*$BC$10,"[mm]:ss")</f>
        <v>08:33</v>
      </c>
      <c r="AR10" s="99" t="str">
        <f>TEXT((TIME(0,LEFT('JUGEND-DOSB 2020'!O38,FIND(":",'JUGEND-DOSB 2020'!O38)-1),RIGHT('JUGEND-DOSB 2020'!O38,2)))*$BC$10,"[mm]:ss")</f>
        <v>07:12</v>
      </c>
      <c r="AS10" s="100" t="str">
        <f>TEXT((TIME(0,LEFT('JUGEND-DOSB 2020'!P38,FIND(":",'JUGEND-DOSB 2020'!P38)-1),RIGHT('JUGEND-DOSB 2020'!P38,2)))*$BC$10,"[mm]:ss")</f>
        <v>05:51</v>
      </c>
      <c r="AT10" s="108" t="str">
        <f>TEXT((TIME(0,LEFT('JUGEND-DOSB 2020'!Q38,FIND(":",'JUGEND-DOSB 2020'!Q38)-1),RIGHT('JUGEND-DOSB 2020'!Q38,2)))*$BC$10,"[mm]:ss")</f>
        <v>07:48</v>
      </c>
      <c r="AU10" s="99" t="str">
        <f>TEXT((TIME(0,LEFT('JUGEND-DOSB 2020'!R38,FIND(":",'JUGEND-DOSB 2020'!R38)-1),RIGHT('JUGEND-DOSB 2020'!R38,2)))*$BC$10,"[mm]:ss")</f>
        <v>06:36</v>
      </c>
      <c r="AV10" s="768" t="str">
        <f>TEXT((TIME(0,LEFT('JUGEND-DOSB 2020'!S38,FIND(":",'JUGEND-DOSB 2020'!S38)-1),RIGHT('JUGEND-DOSB 2020'!S38,2)))*$BC$10,"[mm]:ss")</f>
        <v>05:24</v>
      </c>
      <c r="AW10" s="769" t="str">
        <f>TEXT((TIME(0,LEFT('JUGEND-DOSB 2020'!T38,FIND(":",'JUGEND-DOSB 2020'!T38)-1),RIGHT('JUGEND-DOSB 2020'!T38,2)))*$BC$10,"[mm]:ss")</f>
        <v>07:21</v>
      </c>
      <c r="AX10" s="770" t="str">
        <f>TEXT((TIME(0,LEFT('JUGEND-DOSB 2020'!U38,FIND(":",'JUGEND-DOSB 2020'!U38)-1),RIGHT('JUGEND-DOSB 2020'!U38,2)))*$BC$10,"[mm]:ss")</f>
        <v>06:09</v>
      </c>
      <c r="AY10" s="768" t="str">
        <f>TEXT((TIME(0,LEFT('JUGEND-DOSB 2020'!V38,FIND(":",'JUGEND-DOSB 2020'!V38)-1),RIGHT('JUGEND-DOSB 2020'!V38,2)))*$BC$10,"[mm]:ss")</f>
        <v>04:57</v>
      </c>
      <c r="AZ10" s="180"/>
      <c r="BA10" s="181"/>
      <c r="BC10" s="143">
        <v>1.8</v>
      </c>
      <c r="BD10" s="5" t="s">
        <v>154</v>
      </c>
    </row>
    <row r="11" spans="1:56" s="158" customFormat="1" ht="18.600000000000001" customHeight="1" x14ac:dyDescent="0.2">
      <c r="A11" s="902"/>
      <c r="C11" s="844"/>
      <c r="D11" s="796"/>
      <c r="E11" s="10" t="s">
        <v>17</v>
      </c>
      <c r="F11" s="58" t="s">
        <v>499</v>
      </c>
      <c r="G11" s="101" t="str">
        <f>TEXT((TIME(0,LEFT('JUGEND-DOSB 2020'!E8,FIND(":",'JUGEND-DOSB 2020'!E8)-1),RIGHT('JUGEND-DOSB 2020'!E8,2)))*$BC$11,"[mm]:ss")</f>
        <v>05:36</v>
      </c>
      <c r="H11" s="102" t="str">
        <f>TEXT((TIME(0,LEFT('JUGEND-DOSB 2020'!F8,FIND(":",'JUGEND-DOSB 2020'!F8)-1),RIGHT('JUGEND-DOSB 2020'!F8,2)))*$BC$11,"[mm]:ss")</f>
        <v>08:24</v>
      </c>
      <c r="I11" s="103" t="str">
        <f>TEXT((TIME(0,LEFT('JUGEND-DOSB 2020'!G8,FIND(":",'JUGEND-DOSB 2020'!G8)-1),RIGHT('JUGEND-DOSB 2020'!G8,2)))*$BC$11,"[mm]:ss")</f>
        <v>11:54</v>
      </c>
      <c r="J11" s="109" t="str">
        <f>TEXT((TIME(0,LEFT('JUGEND-DOSB 2020'!H8,FIND(":",'JUGEND-DOSB 2020'!H8)-1),RIGHT('JUGEND-DOSB 2020'!H8,2)))*$BC$11,"[mm]:ss")</f>
        <v>07:00</v>
      </c>
      <c r="K11" s="102" t="str">
        <f>TEXT((TIME(0,LEFT('JUGEND-DOSB 2020'!I8,FIND(":",'JUGEND-DOSB 2020'!I8)-1),RIGHT('JUGEND-DOSB 2020'!I8,2)))*$BC$11,"[mm]:ss")</f>
        <v>10:30</v>
      </c>
      <c r="L11" s="103" t="str">
        <f>TEXT((TIME(0,LEFT('JUGEND-DOSB 2020'!J8,FIND(":",'JUGEND-DOSB 2020'!J8)-1),RIGHT('JUGEND-DOSB 2020'!J8,2)))*$BC$11,"[mm]:ss")</f>
        <v>14:00</v>
      </c>
      <c r="M11" s="109" t="str">
        <f>TEXT((TIME(0,LEFT('JUGEND-DOSB 2020'!K8,FIND(":",'JUGEND-DOSB 2020'!K8)-1),RIGHT('JUGEND-DOSB 2020'!K8,2)))*$BC$11,"[mm]:ss")</f>
        <v>10:30</v>
      </c>
      <c r="N11" s="102" t="str">
        <f>TEXT((TIME(0,LEFT('JUGEND-DOSB 2020'!L8,FIND(":",'JUGEND-DOSB 2020'!L8)-1),RIGHT('JUGEND-DOSB 2020'!L8,2)))*$BC$11,"[mm]:ss")</f>
        <v>14:00</v>
      </c>
      <c r="O11" s="103" t="str">
        <f>TEXT((TIME(0,LEFT('JUGEND-DOSB 2020'!M8,FIND(":",'JUGEND-DOSB 2020'!M8)-1),RIGHT('JUGEND-DOSB 2020'!M8,2)))*$BC$11,"[mm]:ss")</f>
        <v>21:00</v>
      </c>
      <c r="P11" s="109" t="str">
        <f>TEXT((TIME(0,LEFT('JUGEND-DOSB 2020'!N8,FIND(":",'JUGEND-DOSB 2020'!N8)-1),RIGHT('JUGEND-DOSB 2020'!N8,2)))*$BC$11,"[mm]:ss")</f>
        <v>14:00</v>
      </c>
      <c r="Q11" s="102" t="str">
        <f>TEXT((TIME(0,LEFT('JUGEND-DOSB 2020'!O8,FIND(":",'JUGEND-DOSB 2020'!O8)-1),RIGHT('JUGEND-DOSB 2020'!O8,2)))*$BC$11,"[mm]:ss")</f>
        <v>21:00</v>
      </c>
      <c r="R11" s="103" t="str">
        <f>TEXT((TIME(0,LEFT('JUGEND-DOSB 2020'!P8,FIND(":",'JUGEND-DOSB 2020'!P8)-1),RIGHT('JUGEND-DOSB 2020'!P8,2)))*$BC$11,"[mm]:ss")</f>
        <v>28:00</v>
      </c>
      <c r="S11" s="109" t="str">
        <f>TEXT((TIME(0,LEFT('JUGEND-DOSB 2020'!Q8,FIND(":",'JUGEND-DOSB 2020'!Q8)-1),RIGHT('JUGEND-DOSB 2020'!Q8,2)))*$BC$11,"[mm]:ss")</f>
        <v>21:00</v>
      </c>
      <c r="T11" s="102" t="str">
        <f>TEXT((TIME(0,LEFT('JUGEND-DOSB 2020'!R8,FIND(":",'JUGEND-DOSB 2020'!R8)-1),RIGHT('JUGEND-DOSB 2020'!R8,2)))*$BC$11,"[mm]:ss")</f>
        <v>28:00</v>
      </c>
      <c r="U11" s="103" t="str">
        <f>TEXT((TIME(0,LEFT('JUGEND-DOSB 2020'!S8,FIND(":",'JUGEND-DOSB 2020'!S8)-1),RIGHT('JUGEND-DOSB 2020'!S8,2)))*$BC$11,"[mm]:ss")</f>
        <v>35:00</v>
      </c>
      <c r="V11" s="109" t="str">
        <f>TEXT((TIME(0,LEFT('JUGEND-DOSB 2020'!T8,FIND(":",'JUGEND-DOSB 2020'!T8)-1),RIGHT('JUGEND-DOSB 2020'!T8,2)))*$BC$11,"[mm]:ss")</f>
        <v>31:30</v>
      </c>
      <c r="W11" s="102" t="str">
        <f>TEXT((TIME(0,LEFT('JUGEND-DOSB 2020'!U8,FIND(":",'JUGEND-DOSB 2020'!U8)-1),RIGHT('JUGEND-DOSB 2020'!U8,2)))*$BC$11,"[mm]:ss")</f>
        <v>42:00</v>
      </c>
      <c r="X11" s="103" t="str">
        <f>TEXT((TIME(0,LEFT('JUGEND-DOSB 2020'!V8,FIND(":",'JUGEND-DOSB 2020'!V8)-1),RIGHT('JUGEND-DOSB 2020'!V8,2)))*$BC$11,"[mm]:ss")</f>
        <v>52:30</v>
      </c>
      <c r="Y11" s="182"/>
      <c r="Z11" s="215"/>
      <c r="AB11" s="902"/>
      <c r="AD11" s="844"/>
      <c r="AE11" s="796"/>
      <c r="AF11" s="10" t="s">
        <v>17</v>
      </c>
      <c r="AG11" s="58" t="s">
        <v>499</v>
      </c>
      <c r="AH11" s="101" t="str">
        <f>TEXT((TIME(0,LEFT('JUGEND-DOSB 2020'!E39,FIND(":",'JUGEND-DOSB 2020'!E39)-1),RIGHT('JUGEND-DOSB 2020'!E39,2)))*$BC$11,"[mm]:ss")</f>
        <v>07:00</v>
      </c>
      <c r="AI11" s="102" t="str">
        <f>TEXT((TIME(0,LEFT('JUGEND-DOSB 2020'!F39,FIND(":",'JUGEND-DOSB 2020'!F39)-1),RIGHT('JUGEND-DOSB 2020'!F39,2)))*$BC$11,"[mm]:ss")</f>
        <v>10:30</v>
      </c>
      <c r="AJ11" s="103" t="str">
        <f>TEXT((TIME(0,LEFT('JUGEND-DOSB 2020'!G39,FIND(":",'JUGEND-DOSB 2020'!G39)-1),RIGHT('JUGEND-DOSB 2020'!G39,2)))*$BC$11,"[mm]:ss")</f>
        <v>14:00</v>
      </c>
      <c r="AK11" s="109" t="str">
        <f>TEXT((TIME(0,LEFT('JUGEND-DOSB 2020'!H39,FIND(":",'JUGEND-DOSB 2020'!H39)-1),RIGHT('JUGEND-DOSB 2020'!H39,2)))*$BC$11,"[mm]:ss")</f>
        <v>08:24</v>
      </c>
      <c r="AL11" s="102" t="str">
        <f>TEXT((TIME(0,LEFT('JUGEND-DOSB 2020'!I39,FIND(":",'JUGEND-DOSB 2020'!I39)-1),RIGHT('JUGEND-DOSB 2020'!I39,2)))*$BC$11,"[mm]:ss")</f>
        <v>11:54</v>
      </c>
      <c r="AM11" s="103" t="str">
        <f>TEXT((TIME(0,LEFT('JUGEND-DOSB 2020'!J39,FIND(":",'JUGEND-DOSB 2020'!J39)-1),RIGHT('JUGEND-DOSB 2020'!J39,2)))*$BC$11,"[mm]:ss")</f>
        <v>16:06</v>
      </c>
      <c r="AN11" s="109" t="str">
        <f>TEXT((TIME(0,LEFT('JUGEND-DOSB 2020'!K39,FIND(":",'JUGEND-DOSB 2020'!K39)-1),RIGHT('JUGEND-DOSB 2020'!K39,2)))*$BC$11,"[mm]:ss")</f>
        <v>11:54</v>
      </c>
      <c r="AO11" s="102" t="str">
        <f>TEXT((TIME(0,LEFT('JUGEND-DOSB 2020'!L39,FIND(":",'JUGEND-DOSB 2020'!L39)-1),RIGHT('JUGEND-DOSB 2020'!L39,2)))*$BC$11,"[mm]:ss")</f>
        <v>17:30</v>
      </c>
      <c r="AP11" s="103" t="str">
        <f>TEXT((TIME(0,LEFT('JUGEND-DOSB 2020'!M39,FIND(":",'JUGEND-DOSB 2020'!M39)-1),RIGHT('JUGEND-DOSB 2020'!M39,2)))*$BC$11,"[mm]:ss")</f>
        <v>24:30</v>
      </c>
      <c r="AQ11" s="109" t="str">
        <f>TEXT((TIME(0,LEFT('JUGEND-DOSB 2020'!N39,FIND(":",'JUGEND-DOSB 2020'!N39)-1),RIGHT('JUGEND-DOSB 2020'!N39,2)))*$BC$11,"[mm]:ss")</f>
        <v>17:30</v>
      </c>
      <c r="AR11" s="102" t="str">
        <f>TEXT((TIME(0,LEFT('JUGEND-DOSB 2020'!O39,FIND(":",'JUGEND-DOSB 2020'!O39)-1),RIGHT('JUGEND-DOSB 2020'!O39,2)))*$BC$11,"[mm]:ss")</f>
        <v>24:30</v>
      </c>
      <c r="AS11" s="103" t="str">
        <f>TEXT((TIME(0,LEFT('JUGEND-DOSB 2020'!P39,FIND(":",'JUGEND-DOSB 2020'!P39)-1),RIGHT('JUGEND-DOSB 2020'!P39,2)))*$BC$11,"[mm]:ss")</f>
        <v>31:30</v>
      </c>
      <c r="AT11" s="109" t="str">
        <f>TEXT((TIME(0,LEFT('JUGEND-DOSB 2020'!Q39,FIND(":",'JUGEND-DOSB 2020'!Q39)-1),RIGHT('JUGEND-DOSB 2020'!Q39,2)))*$BC$11,"[mm]:ss")</f>
        <v>24:30</v>
      </c>
      <c r="AU11" s="102" t="str">
        <f>TEXT((TIME(0,LEFT('JUGEND-DOSB 2020'!R39,FIND(":",'JUGEND-DOSB 2020'!R39)-1),RIGHT('JUGEND-DOSB 2020'!R39,2)))*$BC$11,"[mm]:ss")</f>
        <v>31:30</v>
      </c>
      <c r="AV11" s="103" t="str">
        <f>TEXT((TIME(0,LEFT('JUGEND-DOSB 2020'!S39,FIND(":",'JUGEND-DOSB 2020'!S39)-1),RIGHT('JUGEND-DOSB 2020'!S39,2)))*$BC$11,"[mm]:ss")</f>
        <v>42:00</v>
      </c>
      <c r="AW11" s="109" t="str">
        <f>TEXT((TIME(0,LEFT('JUGEND-DOSB 2020'!T39,FIND(":",'JUGEND-DOSB 2020'!T39)-1),RIGHT('JUGEND-DOSB 2020'!T39,2)))*$BC$11,"[mm]:ss")</f>
        <v>38:30</v>
      </c>
      <c r="AX11" s="102" t="str">
        <f>TEXT((TIME(0,LEFT('JUGEND-DOSB 2020'!U39,FIND(":",'JUGEND-DOSB 2020'!U39)-1),RIGHT('JUGEND-DOSB 2020'!U39,2)))*$BC$11,"[mm]:ss")</f>
        <v>49:00</v>
      </c>
      <c r="AY11" s="103" t="str">
        <f>TEXT((TIME(0,LEFT('JUGEND-DOSB 2020'!V39,FIND(":",'JUGEND-DOSB 2020'!V39)-1),RIGHT('JUGEND-DOSB 2020'!V39,2)))*$BC$11,"[mm]:ss")</f>
        <v>63:00</v>
      </c>
      <c r="AZ11" s="182"/>
      <c r="BA11" s="215"/>
      <c r="BC11" s="153">
        <v>0.7</v>
      </c>
      <c r="BD11" s="5" t="s">
        <v>153</v>
      </c>
    </row>
    <row r="12" spans="1:56" ht="18.600000000000001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18.600000000000001" customHeight="1" thickBot="1" x14ac:dyDescent="0.25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12:36</v>
      </c>
      <c r="H13" s="102" t="str">
        <f>TEXT((TIME(0,LEFT('JUGEND-DOSB 2020'!F10,FIND(":",'JUGEND-DOSB 2020'!F10)-1),RIGHT('JUGEND-DOSB 2020'!F10,2)))*$BC$13,"[mm]:ss")</f>
        <v>10:44</v>
      </c>
      <c r="I13" s="103" t="str">
        <f>TEXT((TIME(0,LEFT('JUGEND-DOSB 2020'!G10,FIND(":",'JUGEND-DOSB 2020'!G10)-1),RIGHT('JUGEND-DOSB 2020'!G10,2)))*$BC$13,"[mm]:ss")</f>
        <v>08:52</v>
      </c>
      <c r="J13" s="109" t="str">
        <f>TEXT((TIME(0,LEFT('JUGEND-DOSB 2020'!H10,FIND(":",'JUGEND-DOSB 2020'!H10)-1),RIGHT('JUGEND-DOSB 2020'!H10,2)))*$BC$13,"[mm]:ss")</f>
        <v>11:12</v>
      </c>
      <c r="K13" s="102" t="str">
        <f>TEXT((TIME(0,LEFT('JUGEND-DOSB 2020'!I10,FIND(":",'JUGEND-DOSB 2020'!I10)-1),RIGHT('JUGEND-DOSB 2020'!I10,2)))*$BC$13,"[mm]:ss")</f>
        <v>09:48</v>
      </c>
      <c r="L13" s="103" t="str">
        <f>TEXT((TIME(0,LEFT('JUGEND-DOSB 2020'!J10,FIND(":",'JUGEND-DOSB 2020'!J10)-1),RIGHT('JUGEND-DOSB 2020'!J10,2)))*$BC$13,"[mm]:ss")</f>
        <v>08:17</v>
      </c>
      <c r="M13" s="109" t="str">
        <f>TEXT((TIME(0,LEFT('JUGEND-DOSB 2020'!K10,FIND(":",'JUGEND-DOSB 2020'!K10)-1),RIGHT('JUGEND-DOSB 2020'!K10,2)))*$BC$13,"[mm]:ss")</f>
        <v>10:16</v>
      </c>
      <c r="N13" s="102" t="str">
        <f>TEXT((TIME(0,LEFT('JUGEND-DOSB 2020'!L10,FIND(":",'JUGEND-DOSB 2020'!L10)-1),RIGHT('JUGEND-DOSB 2020'!L10,2)))*$BC$13,"[mm]:ss")</f>
        <v>08:59</v>
      </c>
      <c r="O13" s="103" t="str">
        <f>TEXT((TIME(0,LEFT('JUGEND-DOSB 2020'!M10,FIND(":",'JUGEND-DOSB 2020'!M10)-1),RIGHT('JUGEND-DOSB 2020'!M10,2)))*$BC$13,"[mm]:ss")</f>
        <v>07:42</v>
      </c>
      <c r="P13" s="109" t="str">
        <f>TEXT((TIME(0,LEFT('JUGEND-DOSB 2020'!N10,FIND(":",'JUGEND-DOSB 2020'!N10)-1),RIGHT('JUGEND-DOSB 2020'!N10,2)))*$BC$13,"[mm]:ss")</f>
        <v>20:46</v>
      </c>
      <c r="Q13" s="102" t="str">
        <f>TEXT((TIME(0,LEFT('JUGEND-DOSB 2020'!O10,FIND(":",'JUGEND-DOSB 2020'!O10)-1),RIGHT('JUGEND-DOSB 2020'!O10,2)))*$BC$13,"[mm]:ss")</f>
        <v>18:05</v>
      </c>
      <c r="R13" s="103" t="str">
        <f>TEXT((TIME(0,LEFT('JUGEND-DOSB 2020'!P10,FIND(":",'JUGEND-DOSB 2020'!P10)-1),RIGHT('JUGEND-DOSB 2020'!P10,2)))*$BC$13,"[mm]:ss")</f>
        <v>15:24</v>
      </c>
      <c r="S13" s="109" t="str">
        <f>TEXT((TIME(0,LEFT('JUGEND-DOSB 2020'!Q10,FIND(":",'JUGEND-DOSB 2020'!Q10)-1),RIGHT('JUGEND-DOSB 2020'!Q10,2)))*$BC$13,"[mm]:ss")</f>
        <v>18:19</v>
      </c>
      <c r="T13" s="102" t="str">
        <f>TEXT((TIME(0,LEFT('JUGEND-DOSB 2020'!R10,FIND(":",'JUGEND-DOSB 2020'!R10)-1),RIGHT('JUGEND-DOSB 2020'!R10,2)))*$BC$13,"[mm]:ss")</f>
        <v>16:20</v>
      </c>
      <c r="U13" s="103" t="str">
        <f>TEXT((TIME(0,LEFT('JUGEND-DOSB 2020'!S10,FIND(":",'JUGEND-DOSB 2020'!S10)-1),RIGHT('JUGEND-DOSB 2020'!S10,2)))*$BC$13,"[mm]:ss")</f>
        <v>14:00</v>
      </c>
      <c r="V13" s="109" t="str">
        <f>TEXT((TIME(0,LEFT('JUGEND-DOSB 2020'!T10,FIND(":",'JUGEND-DOSB 2020'!T10)-1),RIGHT('JUGEND-DOSB 2020'!T10,2)))*$BC$13,"[mm]:ss")</f>
        <v>16:34</v>
      </c>
      <c r="W13" s="102" t="str">
        <f>TEXT((TIME(0,LEFT('JUGEND-DOSB 2020'!U10,FIND(":",'JUGEND-DOSB 2020'!U10)-1),RIGHT('JUGEND-DOSB 2020'!U10,2)))*$BC$13,"[mm]:ss")</f>
        <v>14:42</v>
      </c>
      <c r="X13" s="103" t="str">
        <f>TEXT((TIME(0,LEFT('JUGEND-DOSB 2020'!V10,FIND(":",'JUGEND-DOSB 2020'!V10)-1),RIGHT('JUGEND-DOSB 2020'!V10,2)))*$BC$13,"[mm]:ss")</f>
        <v>12:43</v>
      </c>
      <c r="Y13" s="184"/>
      <c r="Z13" s="185"/>
      <c r="AB13" s="902"/>
      <c r="AC13"/>
      <c r="AD13" s="844"/>
      <c r="AE13" s="796"/>
      <c r="AF13" s="792"/>
      <c r="AG13" s="877"/>
      <c r="AH13" s="580" t="str">
        <f>TEXT((TIME(0,LEFT('JUGEND-DOSB 2020'!E41,FIND(":",'JUGEND-DOSB 2020'!E41)-1),RIGHT('JUGEND-DOSB 2020'!E41,2)))*$BC$13,"[mm]:ss")</f>
        <v>12:36</v>
      </c>
      <c r="AI13" s="102" t="str">
        <f>TEXT((TIME(0,LEFT('JUGEND-DOSB 2020'!F41,FIND(":",'JUGEND-DOSB 2020'!F41)-1),RIGHT('JUGEND-DOSB 2020'!F41,2)))*$BC$13,"[mm]:ss")</f>
        <v>10:16</v>
      </c>
      <c r="AJ13" s="103" t="str">
        <f>TEXT((TIME(0,LEFT('JUGEND-DOSB 2020'!G41,FIND(":",'JUGEND-DOSB 2020'!G41)-1),RIGHT('JUGEND-DOSB 2020'!G41,2)))*$BC$13,"[mm]:ss")</f>
        <v>08:38</v>
      </c>
      <c r="AK13" s="101" t="str">
        <f>TEXT((TIME(0,LEFT('JUGEND-DOSB 2020'!H41,FIND(":",'JUGEND-DOSB 2020'!H41)-1),RIGHT('JUGEND-DOSB 2020'!H41,2)))*$BC$13,"[mm]:ss")</f>
        <v>11:12</v>
      </c>
      <c r="AL13" s="102" t="str">
        <f>TEXT((TIME(0,LEFT('JUGEND-DOSB 2020'!I41,FIND(":",'JUGEND-DOSB 2020'!I41)-1),RIGHT('JUGEND-DOSB 2020'!I41,2)))*$BC$13,"[mm]:ss")</f>
        <v>09:27</v>
      </c>
      <c r="AM13" s="103" t="str">
        <f>TEXT((TIME(0,LEFT('JUGEND-DOSB 2020'!J41,FIND(":",'JUGEND-DOSB 2020'!J41)-1),RIGHT('JUGEND-DOSB 2020'!J41,2)))*$BC$13,"[mm]:ss")</f>
        <v>07:56</v>
      </c>
      <c r="AN13" s="101" t="str">
        <f>TEXT((TIME(0,LEFT('JUGEND-DOSB 2020'!K41,FIND(":",'JUGEND-DOSB 2020'!K41)-1),RIGHT('JUGEND-DOSB 2020'!K41,2)))*$BC$13,"[mm]:ss")</f>
        <v>09:48</v>
      </c>
      <c r="AO13" s="102" t="str">
        <f>TEXT((TIME(0,LEFT('JUGEND-DOSB 2020'!L41,FIND(":",'JUGEND-DOSB 2020'!L41)-1),RIGHT('JUGEND-DOSB 2020'!L41,2)))*$BC$13,"[mm]:ss")</f>
        <v>08:52</v>
      </c>
      <c r="AP13" s="103" t="str">
        <f>TEXT((TIME(0,LEFT('JUGEND-DOSB 2020'!M41,FIND(":",'JUGEND-DOSB 2020'!M41)-1),RIGHT('JUGEND-DOSB 2020'!M41,2)))*$BC$13,"[mm]:ss")</f>
        <v>07:14</v>
      </c>
      <c r="AQ13" s="101" t="str">
        <f>TEXT((TIME(0,LEFT('JUGEND-DOSB 2020'!N41,FIND(":",'JUGEND-DOSB 2020'!N41)-1),RIGHT('JUGEND-DOSB 2020'!N41,2)))*$BC$13,"[mm]:ss")</f>
        <v>18:54</v>
      </c>
      <c r="AR13" s="102" t="str">
        <f>TEXT((TIME(0,LEFT('JUGEND-DOSB 2020'!O41,FIND(":",'JUGEND-DOSB 2020'!O41)-1),RIGHT('JUGEND-DOSB 2020'!O41,2)))*$BC$13,"[mm]:ss")</f>
        <v>16:06</v>
      </c>
      <c r="AS13" s="103" t="str">
        <f>TEXT((TIME(0,LEFT('JUGEND-DOSB 2020'!P41,FIND(":",'JUGEND-DOSB 2020'!P41)-1),RIGHT('JUGEND-DOSB 2020'!P41,2)))*$BC$13,"[mm]:ss")</f>
        <v>13:39</v>
      </c>
      <c r="AT13" s="101" t="str">
        <f>TEXT((TIME(0,LEFT('JUGEND-DOSB 2020'!Q41,FIND(":",'JUGEND-DOSB 2020'!Q41)-1),RIGHT('JUGEND-DOSB 2020'!Q41,2)))*$BC$13,"[mm]:ss")</f>
        <v>16:48</v>
      </c>
      <c r="AU13" s="102" t="str">
        <f>TEXT((TIME(0,LEFT('JUGEND-DOSB 2020'!R41,FIND(":",'JUGEND-DOSB 2020'!R41)-1),RIGHT('JUGEND-DOSB 2020'!R41,2)))*$BC$13,"[mm]:ss")</f>
        <v>14:21</v>
      </c>
      <c r="AV13" s="103" t="str">
        <f>TEXT((TIME(0,LEFT('JUGEND-DOSB 2020'!S41,FIND(":",'JUGEND-DOSB 2020'!S41)-1),RIGHT('JUGEND-DOSB 2020'!S41,2)))*$BC$13,"[mm]:ss")</f>
        <v>12:22</v>
      </c>
      <c r="AW13" s="101" t="str">
        <f>TEXT((TIME(0,LEFT('JUGEND-DOSB 2020'!T41,FIND(":",'JUGEND-DOSB 2020'!T41)-1),RIGHT('JUGEND-DOSB 2020'!T41,2)))*$BC$13,"[mm]:ss")</f>
        <v>15:24</v>
      </c>
      <c r="AX13" s="102" t="str">
        <f>TEXT((TIME(0,LEFT('JUGEND-DOSB 2020'!U41,FIND(":",'JUGEND-DOSB 2020'!U41)-1),RIGHT('JUGEND-DOSB 2020'!U41,2)))*$BC$13,"[mm]:ss")</f>
        <v>13:32</v>
      </c>
      <c r="AY13" s="103" t="str">
        <f>TEXT((TIME(0,LEFT('JUGEND-DOSB 2020'!V41,FIND(":",'JUGEND-DOSB 2020'!V41)-1),RIGHT('JUGEND-DOSB 2020'!V41,2)))*$BC$13,"[mm]:ss")</f>
        <v>11:40</v>
      </c>
      <c r="AZ13" s="185"/>
      <c r="BA13" s="185"/>
      <c r="BC13" s="143">
        <v>1.4</v>
      </c>
      <c r="BD13" s="148" t="s">
        <v>155</v>
      </c>
    </row>
    <row r="14" spans="1:56" ht="18.600000000000001" customHeight="1" x14ac:dyDescent="0.2">
      <c r="A14" s="902"/>
      <c r="B14"/>
      <c r="C14" s="844"/>
      <c r="D14" s="796"/>
      <c r="E14" s="798" t="s">
        <v>22</v>
      </c>
      <c r="F14" s="793" t="s">
        <v>32</v>
      </c>
      <c r="G14" s="775"/>
      <c r="H14" s="776"/>
      <c r="I14" s="777"/>
      <c r="J14" s="827" t="s">
        <v>505</v>
      </c>
      <c r="K14" s="827"/>
      <c r="L14" s="828"/>
      <c r="M14" s="827" t="s">
        <v>177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32</v>
      </c>
      <c r="AH14" s="141"/>
      <c r="AI14" s="132"/>
      <c r="AJ14" s="133"/>
      <c r="AK14" s="891" t="s">
        <v>505</v>
      </c>
      <c r="AL14" s="891"/>
      <c r="AM14" s="892"/>
      <c r="AN14" s="891" t="s">
        <v>177</v>
      </c>
      <c r="AO14" s="891"/>
      <c r="AP14" s="891"/>
      <c r="AQ14" s="891"/>
      <c r="AR14" s="891"/>
      <c r="AS14" s="891"/>
      <c r="AT14" s="891"/>
      <c r="AU14" s="891"/>
      <c r="AV14" s="891"/>
      <c r="AW14" s="891"/>
      <c r="AX14" s="891"/>
      <c r="AY14" s="892"/>
      <c r="AZ14" s="182"/>
      <c r="BA14" s="183"/>
    </row>
    <row r="15" spans="1:56" ht="18.600000000000001" customHeight="1" x14ac:dyDescent="0.2">
      <c r="A15" s="902"/>
      <c r="B15"/>
      <c r="C15" s="844"/>
      <c r="D15" s="796"/>
      <c r="E15" s="792"/>
      <c r="F15" s="900"/>
      <c r="G15" s="778"/>
      <c r="H15" s="779"/>
      <c r="I15" s="780"/>
      <c r="J15" s="109" t="str">
        <f>TEXT((TIME(0,LEFT('JUGEND-DOSB 2020'!H12,FIND(":",'JUGEND-DOSB 2020'!H12)-1),RIGHT('JUGEND-DOSB 2020'!H12,2)))*$BC$15,"[mm]:ss")</f>
        <v>17:01</v>
      </c>
      <c r="K15" s="102" t="str">
        <f>TEXT((TIME(0,LEFT('JUGEND-DOSB 2020'!I12,FIND(":",'JUGEND-DOSB 2020'!I12)-1),RIGHT('JUGEND-DOSB 2020'!I12,2)))*$BC$15,"[mm]:ss")</f>
        <v>15:07</v>
      </c>
      <c r="L15" s="103" t="str">
        <f>TEXT((TIME(0,LEFT('JUGEND-DOSB 2020'!J12,FIND(":",'JUGEND-DOSB 2020'!J12)-1),RIGHT('JUGEND-DOSB 2020'!J12,2)))*$BC$15,"[mm]:ss")</f>
        <v>13:14</v>
      </c>
      <c r="M15" s="109" t="str">
        <f>TEXT((TIME(0,LEFT('JUGEND-DOSB 2020'!K12,FIND(":",'JUGEND-DOSB 2020'!K12)-1),RIGHT('JUGEND-DOSB 2020'!K12,2)))*$BC$15,"[mm]:ss")</f>
        <v>31:49</v>
      </c>
      <c r="N15" s="102" t="str">
        <f>TEXT((TIME(0,LEFT('JUGEND-DOSB 2020'!L12,FIND(":",'JUGEND-DOSB 2020'!L12)-1),RIGHT('JUGEND-DOSB 2020'!L12,2)))*$BC$15,"[mm]:ss")</f>
        <v>27:05</v>
      </c>
      <c r="O15" s="103" t="str">
        <f>TEXT((TIME(0,LEFT('JUGEND-DOSB 2020'!M12,FIND(":",'JUGEND-DOSB 2020'!M12)-1),RIGHT('JUGEND-DOSB 2020'!M12,2)))*$BC$15,"[mm]:ss")</f>
        <v>22:22</v>
      </c>
      <c r="P15" s="109" t="str">
        <f>TEXT((TIME(0,LEFT('JUGEND-DOSB 2020'!N12,FIND(":",'JUGEND-DOSB 2020'!N12)-1),RIGHT('JUGEND-DOSB 2020'!N12,2)))*$BC$15,"[mm]:ss")</f>
        <v>28:21</v>
      </c>
      <c r="Q15" s="102" t="str">
        <f>TEXT((TIME(0,LEFT('JUGEND-DOSB 2020'!O12,FIND(":",'JUGEND-DOSB 2020'!O12)-1),RIGHT('JUGEND-DOSB 2020'!O12,2)))*$BC$15,"[mm]:ss")</f>
        <v>24:53</v>
      </c>
      <c r="R15" s="103" t="str">
        <f>TEXT((TIME(0,LEFT('JUGEND-DOSB 2020'!P12,FIND(":",'JUGEND-DOSB 2020'!P12)-1),RIGHT('JUGEND-DOSB 2020'!P12,2)))*$BC$15,"[mm]:ss")</f>
        <v>21:06</v>
      </c>
      <c r="S15" s="109" t="str">
        <f>TEXT((TIME(0,LEFT('JUGEND-DOSB 2020'!Q12,FIND(":",'JUGEND-DOSB 2020'!Q12)-1),RIGHT('JUGEND-DOSB 2020'!Q12,2)))*$BC$15,"[mm]:ss")</f>
        <v>23:56</v>
      </c>
      <c r="T15" s="102" t="str">
        <f>TEXT((TIME(0,LEFT('JUGEND-DOSB 2020'!R12,FIND(":",'JUGEND-DOSB 2020'!R12)-1),RIGHT('JUGEND-DOSB 2020'!R12,2)))*$BC$15,"[mm]:ss")</f>
        <v>20:29</v>
      </c>
      <c r="U15" s="103" t="str">
        <f>TEXT((TIME(0,LEFT('JUGEND-DOSB 2020'!S12,FIND(":",'JUGEND-DOSB 2020'!S12)-1),RIGHT('JUGEND-DOSB 2020'!S12,2)))*$BC$15,"[mm]:ss")</f>
        <v>17:57</v>
      </c>
      <c r="V15" s="109" t="str">
        <f>TEXT((TIME(0,LEFT('JUGEND-DOSB 2020'!T12,FIND(":",'JUGEND-DOSB 2020'!T12)-1),RIGHT('JUGEND-DOSB 2020'!T12,2)))*$BC$15,"[mm]:ss")</f>
        <v>20:29</v>
      </c>
      <c r="W15" s="102" t="str">
        <f>TEXT((TIME(0,LEFT('JUGEND-DOSB 2020'!U12,FIND(":",'JUGEND-DOSB 2020'!U12)-1),RIGHT('JUGEND-DOSB 2020'!U12,2)))*$BC$15,"[mm]:ss")</f>
        <v>17:57</v>
      </c>
      <c r="X15" s="103" t="str">
        <f>TEXT((TIME(0,LEFT('JUGEND-DOSB 2020'!V12,FIND(":",'JUGEND-DOSB 2020'!V12)-1),RIGHT('JUGEND-DOSB 2020'!V12,2)))*$BC$15,"[mm]:ss")</f>
        <v>15:45</v>
      </c>
      <c r="Y15" s="182"/>
      <c r="Z15" s="183"/>
      <c r="AB15" s="902"/>
      <c r="AC15"/>
      <c r="AD15" s="844"/>
      <c r="AE15" s="796"/>
      <c r="AF15" s="792"/>
      <c r="AG15" s="900"/>
      <c r="AH15" s="101"/>
      <c r="AI15" s="758"/>
      <c r="AJ15" s="103"/>
      <c r="AK15" s="109" t="str">
        <f>TEXT((TIME(0,LEFT('JUGEND-DOSB 2020'!H43,FIND(":",'JUGEND-DOSB 2020'!H43)-1),RIGHT('JUGEND-DOSB 2020'!H43,2)))*$BC$15,"[mm]:ss")</f>
        <v>16:42</v>
      </c>
      <c r="AL15" s="102" t="str">
        <f>TEXT((TIME(0,LEFT('JUGEND-DOSB 2020'!I43,FIND(":",'JUGEND-DOSB 2020'!I43)-1),RIGHT('JUGEND-DOSB 2020'!I43,2)))*$BC$15,"[mm]:ss")</f>
        <v>14:48</v>
      </c>
      <c r="AM15" s="103" t="str">
        <f>TEXT((TIME(0,LEFT('JUGEND-DOSB 2020'!J43,FIND(":",'JUGEND-DOSB 2020'!J43)-1),RIGHT('JUGEND-DOSB 2020'!J43,2)))*$BC$15,"[mm]:ss")</f>
        <v>12:55</v>
      </c>
      <c r="AN15" s="109" t="str">
        <f>TEXT((TIME(0,LEFT('JUGEND-DOSB 2020'!K43,FIND(":",'JUGEND-DOSB 2020'!K43)-1),RIGHT('JUGEND-DOSB 2020'!K43,2)))*$BC$15,"[mm]:ss")</f>
        <v>30:33</v>
      </c>
      <c r="AO15" s="102" t="str">
        <f>TEXT((TIME(0,LEFT('JUGEND-DOSB 2020'!L43,FIND(":",'JUGEND-DOSB 2020'!L43)-1),RIGHT('JUGEND-DOSB 2020'!L43,2)))*$BC$15,"[mm]:ss")</f>
        <v>25:50</v>
      </c>
      <c r="AP15" s="103" t="str">
        <f>TEXT((TIME(0,LEFT('JUGEND-DOSB 2020'!M43,FIND(":",'JUGEND-DOSB 2020'!M43)-1),RIGHT('JUGEND-DOSB 2020'!M43,2)))*$BC$15,"[mm]:ss")</f>
        <v>21:06</v>
      </c>
      <c r="AQ15" s="109" t="str">
        <f>TEXT((TIME(0,LEFT('JUGEND-DOSB 2020'!N43,FIND(":",'JUGEND-DOSB 2020'!N43)-1),RIGHT('JUGEND-DOSB 2020'!N43,2)))*$BC$15,"[mm]:ss")</f>
        <v>27:05</v>
      </c>
      <c r="AR15" s="102" t="str">
        <f>TEXT((TIME(0,LEFT('JUGEND-DOSB 2020'!O43,FIND(":",'JUGEND-DOSB 2020'!O43)-1),RIGHT('JUGEND-DOSB 2020'!O43,2)))*$BC$15,"[mm]:ss")</f>
        <v>23:19</v>
      </c>
      <c r="AS15" s="103" t="str">
        <f>TEXT((TIME(0,LEFT('JUGEND-DOSB 2020'!P43,FIND(":",'JUGEND-DOSB 2020'!P43)-1),RIGHT('JUGEND-DOSB 2020'!P43,2)))*$BC$15,"[mm]:ss")</f>
        <v>19:51</v>
      </c>
      <c r="AT15" s="109" t="str">
        <f>TEXT((TIME(0,LEFT('JUGEND-DOSB 2020'!Q43,FIND(":",'JUGEND-DOSB 2020'!Q43)-1),RIGHT('JUGEND-DOSB 2020'!Q43,2)))*$BC$15,"[mm]:ss")</f>
        <v>20:10</v>
      </c>
      <c r="AU15" s="102" t="str">
        <f>TEXT((TIME(0,LEFT('JUGEND-DOSB 2020'!R43,FIND(":",'JUGEND-DOSB 2020'!R43)-1),RIGHT('JUGEND-DOSB 2020'!R43,2)))*$BC$15,"[mm]:ss")</f>
        <v>17:38</v>
      </c>
      <c r="AV15" s="103" t="str">
        <f>TEXT((TIME(0,LEFT('JUGEND-DOSB 2020'!S43,FIND(":",'JUGEND-DOSB 2020'!S43)-1),RIGHT('JUGEND-DOSB 2020'!S43,2)))*$BC$15,"[mm]:ss")</f>
        <v>15:07</v>
      </c>
      <c r="AW15" s="109" t="str">
        <f>TEXT((TIME(0,LEFT('JUGEND-DOSB 2020'!T43,FIND(":",'JUGEND-DOSB 2020'!T43)-1),RIGHT('JUGEND-DOSB 2020'!T43,2)))*$BC$15,"[mm]:ss")</f>
        <v>17:01</v>
      </c>
      <c r="AX15" s="102" t="str">
        <f>TEXT((TIME(0,LEFT('JUGEND-DOSB 2020'!U43,FIND(":",'JUGEND-DOSB 2020'!U43)-1),RIGHT('JUGEND-DOSB 2020'!U43,2)))*$BC$15,"[mm]:ss")</f>
        <v>14:48</v>
      </c>
      <c r="AY15" s="103" t="str">
        <f>TEXT((TIME(0,LEFT('JUGEND-DOSB 2020'!V43,FIND(":",'JUGEND-DOSB 2020'!V43)-1),RIGHT('JUGEND-DOSB 2020'!V43,2)))*$BC$15,"[mm]:ss")</f>
        <v>12:55</v>
      </c>
      <c r="AZ15" s="182"/>
      <c r="BA15" s="183"/>
      <c r="BC15" s="143">
        <v>0.63</v>
      </c>
      <c r="BD15" s="148" t="s">
        <v>32</v>
      </c>
    </row>
    <row r="16" spans="1:56" s="158" customFormat="1" ht="18.600000000000001" customHeight="1" x14ac:dyDescent="0.2">
      <c r="A16" s="902"/>
      <c r="C16" s="844"/>
      <c r="D16" s="796"/>
      <c r="E16" s="106" t="s">
        <v>23</v>
      </c>
      <c r="F16" s="58" t="s">
        <v>427</v>
      </c>
      <c r="G16" s="160">
        <f>H16*(1-$BE$61)</f>
        <v>132.75</v>
      </c>
      <c r="H16" s="149">
        <f>K16-12.5</f>
        <v>147.5</v>
      </c>
      <c r="I16" s="150">
        <f>H16*(1+$BE$61)</f>
        <v>162.25</v>
      </c>
      <c r="J16" s="160">
        <f>K16*(1-$BE$61)</f>
        <v>144</v>
      </c>
      <c r="K16" s="149">
        <f>N16-12.5</f>
        <v>160</v>
      </c>
      <c r="L16" s="150">
        <f>K16*(1+$BE$61)</f>
        <v>176</v>
      </c>
      <c r="M16" s="160">
        <f>N16*(1-$BE$61)</f>
        <v>155.25</v>
      </c>
      <c r="N16" s="149">
        <f>Q16-12.5</f>
        <v>172.5</v>
      </c>
      <c r="O16" s="150">
        <f>N16*(1+$BE$61)</f>
        <v>189.75000000000003</v>
      </c>
      <c r="P16" s="160">
        <f>Q16*(1-$BE$61)</f>
        <v>166.5</v>
      </c>
      <c r="Q16" s="149">
        <f>T16-12.5</f>
        <v>185</v>
      </c>
      <c r="R16" s="150">
        <f>Q16*(1+$BE$61)</f>
        <v>203.50000000000003</v>
      </c>
      <c r="S16" s="160">
        <f>T16*(1-$BE$61)</f>
        <v>177.75</v>
      </c>
      <c r="T16" s="149">
        <f>W16-12.5</f>
        <v>197.5</v>
      </c>
      <c r="U16" s="150">
        <f>T16*(1+$BE$61)</f>
        <v>217.25000000000003</v>
      </c>
      <c r="V16" s="160">
        <f>W16*(1-$BE$61)</f>
        <v>189</v>
      </c>
      <c r="W16" s="149">
        <f>H61-100</f>
        <v>210</v>
      </c>
      <c r="X16" s="150">
        <f>W16*(1+$BE$61)</f>
        <v>231.00000000000003</v>
      </c>
      <c r="Y16" s="182"/>
      <c r="Z16" s="215"/>
      <c r="AB16" s="902"/>
      <c r="AD16" s="844"/>
      <c r="AE16" s="796"/>
      <c r="AF16" s="106" t="s">
        <v>23</v>
      </c>
      <c r="AG16" s="58" t="s">
        <v>427</v>
      </c>
      <c r="AH16" s="160">
        <f>AI16*(1-$BE$61)</f>
        <v>191.25</v>
      </c>
      <c r="AI16" s="149">
        <f>AL16-12.5</f>
        <v>212.5</v>
      </c>
      <c r="AJ16" s="150">
        <f>AI16*(1+$BE$61)</f>
        <v>233.75000000000003</v>
      </c>
      <c r="AK16" s="160">
        <f>AL16*(1-$BE$61)</f>
        <v>202.5</v>
      </c>
      <c r="AL16" s="149">
        <f>AO16-12.5</f>
        <v>225</v>
      </c>
      <c r="AM16" s="150">
        <f>AL16*(1+$BE$61)</f>
        <v>247.50000000000003</v>
      </c>
      <c r="AN16" s="160">
        <f>AO16*(1-$BE$61)</f>
        <v>213.75</v>
      </c>
      <c r="AO16" s="149">
        <f>AR16-12.5</f>
        <v>237.5</v>
      </c>
      <c r="AP16" s="150">
        <f>AO16*(1+$BE$61)</f>
        <v>261.25</v>
      </c>
      <c r="AQ16" s="160">
        <f>AR16*(1-$BE$61)</f>
        <v>225</v>
      </c>
      <c r="AR16" s="149">
        <f>AU16-12.5</f>
        <v>250</v>
      </c>
      <c r="AS16" s="150">
        <f>AR16*(1+$BE$61)</f>
        <v>275</v>
      </c>
      <c r="AT16" s="160">
        <f>AU16*(1-$BE$61)</f>
        <v>236.25</v>
      </c>
      <c r="AU16" s="149">
        <f>AX16-12.5</f>
        <v>262.5</v>
      </c>
      <c r="AV16" s="150">
        <f>AU16*(1+$BE$61)</f>
        <v>288.75</v>
      </c>
      <c r="AW16" s="160">
        <f>AX16*(1-$BE$61)</f>
        <v>247.5</v>
      </c>
      <c r="AX16" s="149">
        <f>AI61-100</f>
        <v>275</v>
      </c>
      <c r="AY16" s="150">
        <f>AX16*(1+$BE$61)</f>
        <v>302.5</v>
      </c>
      <c r="AZ16" s="182"/>
      <c r="BA16" s="215"/>
      <c r="BC16" s="153"/>
      <c r="BD16" s="5"/>
    </row>
    <row r="17" spans="1:73" s="158" customFormat="1" ht="18.600000000000001" customHeight="1" x14ac:dyDescent="0.2">
      <c r="A17" s="902"/>
      <c r="C17" s="844"/>
      <c r="D17" s="796"/>
      <c r="E17" s="106" t="s">
        <v>24</v>
      </c>
      <c r="F17" s="58" t="s">
        <v>428</v>
      </c>
      <c r="G17" s="160">
        <f>H17*(1-$BE$61)</f>
        <v>292.5</v>
      </c>
      <c r="H17" s="149">
        <f>K17-15</f>
        <v>325</v>
      </c>
      <c r="I17" s="150">
        <f>H17*(1+$BE$61)</f>
        <v>357.50000000000006</v>
      </c>
      <c r="J17" s="160">
        <f>K17*(1-$BE$61)</f>
        <v>306</v>
      </c>
      <c r="K17" s="149">
        <f>N17-15</f>
        <v>340</v>
      </c>
      <c r="L17" s="150">
        <f>K17*(1+$BE$61)</f>
        <v>374.00000000000006</v>
      </c>
      <c r="M17" s="160">
        <f>N17*(1-$BE$61)</f>
        <v>319.5</v>
      </c>
      <c r="N17" s="149">
        <f>Q17-15</f>
        <v>355</v>
      </c>
      <c r="O17" s="150">
        <f>N17*(1+$BE$61)</f>
        <v>390.50000000000006</v>
      </c>
      <c r="P17" s="160">
        <f>Q17*(1-$BE$61)</f>
        <v>333</v>
      </c>
      <c r="Q17" s="149">
        <f>T17-15</f>
        <v>370</v>
      </c>
      <c r="R17" s="150">
        <f>Q17*(1+$BE$61)</f>
        <v>407.00000000000006</v>
      </c>
      <c r="S17" s="160">
        <f>T17*(1-$BE$61)</f>
        <v>346.5</v>
      </c>
      <c r="T17" s="149">
        <f>W17-15</f>
        <v>385</v>
      </c>
      <c r="U17" s="150">
        <f>T17*(1+$BE$61)</f>
        <v>423.50000000000006</v>
      </c>
      <c r="V17" s="160">
        <f>W17*(1-$BE$61)</f>
        <v>360</v>
      </c>
      <c r="W17" s="149">
        <f>H62-100</f>
        <v>400</v>
      </c>
      <c r="X17" s="150">
        <f>W17*(1+$BE$61)</f>
        <v>440.00000000000006</v>
      </c>
      <c r="Y17" s="182"/>
      <c r="Z17" s="215"/>
      <c r="AB17" s="902"/>
      <c r="AD17" s="844"/>
      <c r="AE17" s="796"/>
      <c r="AF17" s="106" t="s">
        <v>24</v>
      </c>
      <c r="AG17" s="58" t="s">
        <v>428</v>
      </c>
      <c r="AH17" s="160">
        <f>AI17*(1-$BE$61)</f>
        <v>360</v>
      </c>
      <c r="AI17" s="149">
        <f>AL17-15</f>
        <v>400</v>
      </c>
      <c r="AJ17" s="150">
        <f>AI17*(1+$BE$61)</f>
        <v>440.00000000000006</v>
      </c>
      <c r="AK17" s="160">
        <f>AL17*(1-$BE$61)</f>
        <v>373.5</v>
      </c>
      <c r="AL17" s="149">
        <f>AO17-15</f>
        <v>415</v>
      </c>
      <c r="AM17" s="150">
        <f>AL17*(1+$BE$61)</f>
        <v>456.50000000000006</v>
      </c>
      <c r="AN17" s="160">
        <f>AO17*(1-$BE$61)</f>
        <v>387</v>
      </c>
      <c r="AO17" s="149">
        <f>AR17-15</f>
        <v>430</v>
      </c>
      <c r="AP17" s="150">
        <f>AO17*(1+$BE$61)</f>
        <v>473.00000000000006</v>
      </c>
      <c r="AQ17" s="160">
        <f>AR17*(1-$BE$61)</f>
        <v>400.5</v>
      </c>
      <c r="AR17" s="149">
        <f>AU17-15</f>
        <v>445</v>
      </c>
      <c r="AS17" s="150">
        <f>AR17*(1+$BE$61)</f>
        <v>489.50000000000006</v>
      </c>
      <c r="AT17" s="160">
        <f>AU17*(1-$BE$61)</f>
        <v>414</v>
      </c>
      <c r="AU17" s="149">
        <f>AX17-15</f>
        <v>460</v>
      </c>
      <c r="AV17" s="150">
        <f>AU17*(1+$BE$61)</f>
        <v>506.00000000000006</v>
      </c>
      <c r="AW17" s="160">
        <f>AX17*(1-$BE$61)</f>
        <v>427.5</v>
      </c>
      <c r="AX17" s="149">
        <f>AI62-100</f>
        <v>475</v>
      </c>
      <c r="AY17" s="150">
        <f>AX17*(1+$BE$61)</f>
        <v>522.5</v>
      </c>
      <c r="AZ17" s="182"/>
      <c r="BA17" s="215"/>
      <c r="BC17" s="153"/>
      <c r="BD17" s="5"/>
    </row>
    <row r="18" spans="1:73" s="158" customFormat="1" ht="18.600000000000001" customHeight="1" x14ac:dyDescent="0.2">
      <c r="A18" s="902"/>
      <c r="C18" s="844"/>
      <c r="D18" s="796"/>
      <c r="E18" s="106" t="s">
        <v>25</v>
      </c>
      <c r="F18" s="58" t="s">
        <v>429</v>
      </c>
      <c r="G18" s="160">
        <f>H18*(1-$BE$61)</f>
        <v>225</v>
      </c>
      <c r="H18" s="149">
        <f>K18-15</f>
        <v>250</v>
      </c>
      <c r="I18" s="150">
        <f>H18*(1+$BE$61)</f>
        <v>275</v>
      </c>
      <c r="J18" s="160">
        <f>K18*(1-$BE$61)</f>
        <v>238.5</v>
      </c>
      <c r="K18" s="149">
        <f>N18-15</f>
        <v>265</v>
      </c>
      <c r="L18" s="150">
        <f>K18*(1+$BE$61)</f>
        <v>291.5</v>
      </c>
      <c r="M18" s="160">
        <f>N18*(1-$BE$61)</f>
        <v>252</v>
      </c>
      <c r="N18" s="149">
        <f>Q18-15</f>
        <v>280</v>
      </c>
      <c r="O18" s="150">
        <f>N18*(1+$BE$61)</f>
        <v>308</v>
      </c>
      <c r="P18" s="160">
        <f>Q18*(1-$BE$61)</f>
        <v>265.5</v>
      </c>
      <c r="Q18" s="149">
        <f>T18-15</f>
        <v>295</v>
      </c>
      <c r="R18" s="150">
        <f>Q18*(1+$BE$61)</f>
        <v>324.5</v>
      </c>
      <c r="S18" s="160">
        <f>T18*(1-$BE$61)</f>
        <v>279</v>
      </c>
      <c r="T18" s="149">
        <f>W18-15</f>
        <v>310</v>
      </c>
      <c r="U18" s="150">
        <f>T18*(1+$BE$61)</f>
        <v>341</v>
      </c>
      <c r="V18" s="160">
        <f>W18*(1-$BE$61)</f>
        <v>292.5</v>
      </c>
      <c r="W18" s="149">
        <f>H63-100</f>
        <v>325</v>
      </c>
      <c r="X18" s="150">
        <f>W18*(1+$BE$61)</f>
        <v>357.50000000000006</v>
      </c>
      <c r="Y18" s="182"/>
      <c r="Z18" s="215"/>
      <c r="AB18" s="902"/>
      <c r="AD18" s="844"/>
      <c r="AE18" s="796"/>
      <c r="AF18" s="106" t="s">
        <v>25</v>
      </c>
      <c r="AG18" s="58" t="s">
        <v>429</v>
      </c>
      <c r="AH18" s="160">
        <f>AI18*(1-$BE$61)</f>
        <v>288</v>
      </c>
      <c r="AI18" s="149">
        <f>AL18-15</f>
        <v>320</v>
      </c>
      <c r="AJ18" s="150">
        <f>AI18*(1+$BE$61)</f>
        <v>352</v>
      </c>
      <c r="AK18" s="160">
        <f>AL18*(1-$BE$61)</f>
        <v>301.5</v>
      </c>
      <c r="AL18" s="149">
        <f>AO18-15</f>
        <v>335</v>
      </c>
      <c r="AM18" s="150">
        <f>AL18*(1+$BE$61)</f>
        <v>368.50000000000006</v>
      </c>
      <c r="AN18" s="160">
        <f>AO18*(1-$BE$61)</f>
        <v>315</v>
      </c>
      <c r="AO18" s="149">
        <f>AR18-15</f>
        <v>350</v>
      </c>
      <c r="AP18" s="150">
        <f>AO18*(1+$BE$61)</f>
        <v>385.00000000000006</v>
      </c>
      <c r="AQ18" s="160">
        <f>AR18*(1-$BE$61)</f>
        <v>328.5</v>
      </c>
      <c r="AR18" s="149">
        <f>AU18-15</f>
        <v>365</v>
      </c>
      <c r="AS18" s="150">
        <f>AR18*(1+$BE$61)</f>
        <v>401.50000000000006</v>
      </c>
      <c r="AT18" s="160">
        <f>AU18*(1-$BE$61)</f>
        <v>342</v>
      </c>
      <c r="AU18" s="149">
        <f>AX18-15</f>
        <v>380</v>
      </c>
      <c r="AV18" s="150">
        <f>AU18*(1+$BE$61)</f>
        <v>418.00000000000006</v>
      </c>
      <c r="AW18" s="160">
        <f>AX18*(1-$BE$61)</f>
        <v>355.5</v>
      </c>
      <c r="AX18" s="149">
        <f>AI63-100</f>
        <v>395</v>
      </c>
      <c r="AY18" s="150">
        <f>AX18*(1+$BE$61)</f>
        <v>434.50000000000006</v>
      </c>
      <c r="AZ18" s="182"/>
      <c r="BA18" s="215"/>
      <c r="BC18" s="153"/>
      <c r="BD18" s="5"/>
    </row>
    <row r="19" spans="1:73" s="158" customFormat="1" ht="18.600000000000001" customHeight="1" x14ac:dyDescent="0.2">
      <c r="A19" s="902"/>
      <c r="C19" s="845"/>
      <c r="D19" s="797"/>
      <c r="E19" s="106" t="s">
        <v>44</v>
      </c>
      <c r="F19" s="58" t="s">
        <v>430</v>
      </c>
      <c r="G19" s="160">
        <f>H19*(1-$BE$61)</f>
        <v>229.5</v>
      </c>
      <c r="H19" s="149">
        <f>K19-15</f>
        <v>255</v>
      </c>
      <c r="I19" s="150">
        <f>H19*(1+$BE$61)</f>
        <v>280.5</v>
      </c>
      <c r="J19" s="160">
        <f>K19*(1-$BE$61)</f>
        <v>243</v>
      </c>
      <c r="K19" s="149">
        <f>N19-15</f>
        <v>270</v>
      </c>
      <c r="L19" s="150">
        <f>K19*(1+$BE$61)</f>
        <v>297</v>
      </c>
      <c r="M19" s="160">
        <f>N19*(1-$BE$61)</f>
        <v>256.5</v>
      </c>
      <c r="N19" s="149">
        <f>Q19-15</f>
        <v>285</v>
      </c>
      <c r="O19" s="150">
        <f>N19*(1+$BE$61)</f>
        <v>313.5</v>
      </c>
      <c r="P19" s="160">
        <f>Q19*(1-$BE$61)</f>
        <v>270</v>
      </c>
      <c r="Q19" s="149">
        <f>T19-15</f>
        <v>300</v>
      </c>
      <c r="R19" s="150">
        <f>Q19*(1+$BE$61)</f>
        <v>330</v>
      </c>
      <c r="S19" s="160">
        <f>T19*(1-$BE$61)</f>
        <v>283.5</v>
      </c>
      <c r="T19" s="149">
        <f>W19-15</f>
        <v>315</v>
      </c>
      <c r="U19" s="150">
        <f>T19*(1+$BE$61)</f>
        <v>346.5</v>
      </c>
      <c r="V19" s="160">
        <f>W19*(1-$BE$61)</f>
        <v>297</v>
      </c>
      <c r="W19" s="149">
        <f>H64-100</f>
        <v>330</v>
      </c>
      <c r="X19" s="150">
        <f>W19*(1+$BE$61)</f>
        <v>363.00000000000006</v>
      </c>
      <c r="Y19" s="182"/>
      <c r="Z19" s="188"/>
      <c r="AB19" s="902"/>
      <c r="AD19" s="845"/>
      <c r="AE19" s="797"/>
      <c r="AF19" s="106" t="s">
        <v>44</v>
      </c>
      <c r="AG19" s="58" t="s">
        <v>430</v>
      </c>
      <c r="AH19" s="160">
        <f>AI19*(1-$BE$61)</f>
        <v>292.5</v>
      </c>
      <c r="AI19" s="149">
        <f>AL19-15</f>
        <v>325</v>
      </c>
      <c r="AJ19" s="150">
        <f>AI19*(1+$BE$61)</f>
        <v>357.50000000000006</v>
      </c>
      <c r="AK19" s="160">
        <f>AL19*(1-$BE$61)</f>
        <v>306</v>
      </c>
      <c r="AL19" s="149">
        <f>AO19-15</f>
        <v>340</v>
      </c>
      <c r="AM19" s="150">
        <f>AL19*(1+$BE$61)</f>
        <v>374.00000000000006</v>
      </c>
      <c r="AN19" s="160">
        <f>AO19*(1-$BE$61)</f>
        <v>319.5</v>
      </c>
      <c r="AO19" s="149">
        <f>AR19-15</f>
        <v>355</v>
      </c>
      <c r="AP19" s="150">
        <f>AO19*(1+$BE$61)</f>
        <v>390.50000000000006</v>
      </c>
      <c r="AQ19" s="160">
        <f>AR19*(1-$BE$61)</f>
        <v>333</v>
      </c>
      <c r="AR19" s="149">
        <f>AU19-15</f>
        <v>370</v>
      </c>
      <c r="AS19" s="150">
        <f>AR19*(1+$BE$61)</f>
        <v>407.00000000000006</v>
      </c>
      <c r="AT19" s="160">
        <f>AU19*(1-$BE$61)</f>
        <v>346.5</v>
      </c>
      <c r="AU19" s="149">
        <f>AX19-15</f>
        <v>385</v>
      </c>
      <c r="AV19" s="150">
        <f>AU19*(1+$BE$61)</f>
        <v>423.50000000000006</v>
      </c>
      <c r="AW19" s="160">
        <f>AX19*(1-$BE$61)</f>
        <v>360</v>
      </c>
      <c r="AX19" s="149">
        <f>AI64-100</f>
        <v>400</v>
      </c>
      <c r="AY19" s="150">
        <f>AX19*(1+$BE$61)</f>
        <v>440.00000000000006</v>
      </c>
      <c r="AZ19" s="182"/>
      <c r="BA19" s="188"/>
      <c r="BC19" s="153"/>
      <c r="BD19" s="146"/>
    </row>
    <row r="20" spans="1:73" s="158" customFormat="1" ht="18.600000000000001" customHeight="1" thickBot="1" x14ac:dyDescent="0.25">
      <c r="A20" s="902"/>
      <c r="C20" s="950"/>
      <c r="D20" s="997"/>
      <c r="E20" s="107" t="s">
        <v>48</v>
      </c>
      <c r="F20" s="16" t="s">
        <v>497</v>
      </c>
      <c r="G20" s="216">
        <v>3.472222222222222E-3</v>
      </c>
      <c r="H20" s="217">
        <v>5.208333333333333E-3</v>
      </c>
      <c r="I20" s="218">
        <v>6.9444444444444441E-3</v>
      </c>
      <c r="J20" s="216">
        <v>5.208333333333333E-3</v>
      </c>
      <c r="K20" s="217">
        <v>6.9444444444444441E-3</v>
      </c>
      <c r="L20" s="218">
        <v>8.6805555555555559E-3</v>
      </c>
      <c r="M20" s="216">
        <v>6.9444444444444441E-3</v>
      </c>
      <c r="N20" s="217">
        <v>8.6805555555555559E-3</v>
      </c>
      <c r="O20" s="218">
        <v>1.0416666666666666E-2</v>
      </c>
      <c r="P20" s="216">
        <v>8.6805555555555559E-3</v>
      </c>
      <c r="Q20" s="217">
        <v>1.0416666666666666E-2</v>
      </c>
      <c r="R20" s="218">
        <v>1.2152777777777778E-2</v>
      </c>
      <c r="S20" s="216">
        <v>8.6805555555555559E-3</v>
      </c>
      <c r="T20" s="217">
        <v>1.0416666666666666E-2</v>
      </c>
      <c r="U20" s="218">
        <v>1.2152777777777778E-2</v>
      </c>
      <c r="V20" s="216">
        <v>8.6805555555555559E-3</v>
      </c>
      <c r="W20" s="217">
        <v>1.0416666666666666E-2</v>
      </c>
      <c r="X20" s="218">
        <v>1.2152777777777778E-2</v>
      </c>
      <c r="Y20" s="186"/>
      <c r="Z20" s="187"/>
      <c r="AB20" s="902"/>
      <c r="AD20" s="950"/>
      <c r="AE20" s="997"/>
      <c r="AF20" s="107" t="s">
        <v>48</v>
      </c>
      <c r="AG20" s="16" t="s">
        <v>497</v>
      </c>
      <c r="AH20" s="216">
        <v>3.472222222222222E-3</v>
      </c>
      <c r="AI20" s="217">
        <v>5.208333333333333E-3</v>
      </c>
      <c r="AJ20" s="218">
        <v>6.9444444444444441E-3</v>
      </c>
      <c r="AK20" s="216">
        <v>5.208333333333333E-3</v>
      </c>
      <c r="AL20" s="217">
        <v>6.9444444444444441E-3</v>
      </c>
      <c r="AM20" s="218">
        <v>8.6805555555555559E-3</v>
      </c>
      <c r="AN20" s="216">
        <v>6.9444444444444441E-3</v>
      </c>
      <c r="AO20" s="217">
        <v>8.6805555555555559E-3</v>
      </c>
      <c r="AP20" s="218">
        <v>1.0416666666666666E-2</v>
      </c>
      <c r="AQ20" s="216">
        <v>8.6805555555555559E-3</v>
      </c>
      <c r="AR20" s="217">
        <v>1.0416666666666666E-2</v>
      </c>
      <c r="AS20" s="218">
        <v>1.2152777777777778E-2</v>
      </c>
      <c r="AT20" s="216">
        <v>8.6805555555555559E-3</v>
      </c>
      <c r="AU20" s="217">
        <v>1.0416666666666666E-2</v>
      </c>
      <c r="AV20" s="218">
        <v>1.2152777777777778E-2</v>
      </c>
      <c r="AW20" s="216">
        <v>8.6805555555555559E-3</v>
      </c>
      <c r="AX20" s="217">
        <v>1.0416666666666666E-2</v>
      </c>
      <c r="AY20" s="218">
        <v>1.2152777777777778E-2</v>
      </c>
      <c r="AZ20" s="186"/>
      <c r="BA20" s="187"/>
      <c r="BC20" s="216">
        <v>3.472222222222222E-3</v>
      </c>
      <c r="BD20" s="578">
        <f>AH20+$BC20</f>
        <v>6.9444444444444441E-3</v>
      </c>
      <c r="BE20" s="578">
        <f>AI20+$BC20</f>
        <v>8.6805555555555559E-3</v>
      </c>
      <c r="BF20" s="578">
        <f t="shared" ref="BF20:BP20" si="0">AJ20+$BC20</f>
        <v>1.0416666666666666E-2</v>
      </c>
      <c r="BG20" s="578">
        <f t="shared" si="0"/>
        <v>8.6805555555555559E-3</v>
      </c>
      <c r="BH20" s="578">
        <f t="shared" si="0"/>
        <v>1.0416666666666666E-2</v>
      </c>
      <c r="BI20" s="578">
        <f t="shared" si="0"/>
        <v>1.2152777777777778E-2</v>
      </c>
      <c r="BJ20" s="578">
        <f t="shared" si="0"/>
        <v>1.0416666666666666E-2</v>
      </c>
      <c r="BK20" s="578">
        <f t="shared" si="0"/>
        <v>1.2152777777777778E-2</v>
      </c>
      <c r="BL20" s="578">
        <f t="shared" si="0"/>
        <v>1.3888888888888888E-2</v>
      </c>
      <c r="BM20" s="578">
        <f t="shared" si="0"/>
        <v>1.2152777777777778E-2</v>
      </c>
      <c r="BN20" s="578">
        <f t="shared" si="0"/>
        <v>1.3888888888888888E-2</v>
      </c>
      <c r="BO20" s="578">
        <f t="shared" si="0"/>
        <v>1.5625E-2</v>
      </c>
      <c r="BP20" s="578">
        <f t="shared" si="0"/>
        <v>1.2152777777777778E-2</v>
      </c>
      <c r="BQ20" s="578">
        <f>AU20+$BC20</f>
        <v>1.3888888888888888E-2</v>
      </c>
      <c r="BR20" s="578">
        <f>AV20+$BC20</f>
        <v>1.5625E-2</v>
      </c>
      <c r="BS20" s="578">
        <f>AW20+$BC20</f>
        <v>1.2152777777777778E-2</v>
      </c>
      <c r="BT20" s="578">
        <f>AX20+$BC20</f>
        <v>1.3888888888888888E-2</v>
      </c>
      <c r="BU20" s="578">
        <f>AY20+$BC20</f>
        <v>1.5625E-2</v>
      </c>
    </row>
    <row r="21" spans="1:73" ht="18.600000000000001" customHeight="1" x14ac:dyDescent="0.2">
      <c r="A21" s="902"/>
      <c r="B21"/>
      <c r="C21" s="843">
        <v>2</v>
      </c>
      <c r="D21" s="795" t="s">
        <v>65</v>
      </c>
      <c r="E21" s="985" t="s">
        <v>16</v>
      </c>
      <c r="F21" s="822" t="s">
        <v>420</v>
      </c>
      <c r="G21" s="788" t="s">
        <v>421</v>
      </c>
      <c r="H21" s="789"/>
      <c r="I21" s="789"/>
      <c r="J21" s="789"/>
      <c r="K21" s="789"/>
      <c r="L21" s="789"/>
      <c r="M21" s="789"/>
      <c r="N21" s="789"/>
      <c r="O21" s="789"/>
      <c r="P21" s="788" t="s">
        <v>422</v>
      </c>
      <c r="Q21" s="789"/>
      <c r="R21" s="789"/>
      <c r="S21" s="789"/>
      <c r="T21" s="789"/>
      <c r="U21" s="789"/>
      <c r="V21" s="789"/>
      <c r="W21" s="789"/>
      <c r="X21" s="790"/>
      <c r="Y21" s="180"/>
      <c r="Z21" s="181"/>
      <c r="AB21" s="902"/>
      <c r="AC21"/>
      <c r="AD21" s="843">
        <v>2</v>
      </c>
      <c r="AE21" s="795" t="s">
        <v>65</v>
      </c>
      <c r="AF21" s="985" t="s">
        <v>16</v>
      </c>
      <c r="AG21" s="822" t="s">
        <v>420</v>
      </c>
      <c r="AH21" s="788" t="s">
        <v>421</v>
      </c>
      <c r="AI21" s="789"/>
      <c r="AJ21" s="789"/>
      <c r="AK21" s="789"/>
      <c r="AL21" s="789"/>
      <c r="AM21" s="789"/>
      <c r="AN21" s="789"/>
      <c r="AO21" s="789"/>
      <c r="AP21" s="789"/>
      <c r="AQ21" s="788" t="s">
        <v>422</v>
      </c>
      <c r="AR21" s="789"/>
      <c r="AS21" s="789"/>
      <c r="AT21" s="789"/>
      <c r="AU21" s="789"/>
      <c r="AV21" s="789"/>
      <c r="AW21" s="789"/>
      <c r="AX21" s="789"/>
      <c r="AY21" s="790"/>
      <c r="AZ21" s="180"/>
      <c r="BA21" s="181"/>
    </row>
    <row r="22" spans="1:73" ht="18.600000000000001" customHeight="1" x14ac:dyDescent="0.2">
      <c r="A22" s="902"/>
      <c r="B22"/>
      <c r="C22" s="845"/>
      <c r="D22" s="796"/>
      <c r="E22" s="792"/>
      <c r="F22" s="794"/>
      <c r="G22" s="28">
        <f>'JUGEND-DOSB 2020'!E14*$BC$22</f>
        <v>3.5999999999999996</v>
      </c>
      <c r="H22" s="29">
        <f>'JUGEND-DOSB 2020'!F14*$BC$22</f>
        <v>5.3999999999999995</v>
      </c>
      <c r="I22" s="761">
        <f>'JUGEND-DOSB 2020'!G14*$BC$22</f>
        <v>7.1999999999999993</v>
      </c>
      <c r="J22" s="67">
        <f>'JUGEND-DOSB 2020'!H14*$BC$22</f>
        <v>5.3999999999999995</v>
      </c>
      <c r="K22" s="29">
        <f>'JUGEND-DOSB 2020'!I14*$BC$22</f>
        <v>7.1999999999999993</v>
      </c>
      <c r="L22" s="38">
        <f>'JUGEND-DOSB 2020'!J14*$BC$22</f>
        <v>9</v>
      </c>
      <c r="M22" s="67">
        <f>'JUGEND-DOSB 2020'!K14*$BC$22</f>
        <v>6.6</v>
      </c>
      <c r="N22" s="29">
        <f>'JUGEND-DOSB 2020'!L14*$BC$22</f>
        <v>9</v>
      </c>
      <c r="O22" s="38">
        <f>'JUGEND-DOSB 2020'!M14*$BC$22</f>
        <v>10.799999999999999</v>
      </c>
      <c r="P22" s="759">
        <f>'JUGEND-DOSB 2020'!N14*$BC$22</f>
        <v>9</v>
      </c>
      <c r="Q22" s="760">
        <f>'JUGEND-DOSB 2020'!O14*$BC$22</f>
        <v>10.799999999999999</v>
      </c>
      <c r="R22" s="761">
        <f>'JUGEND-DOSB 2020'!P14*$BC$22</f>
        <v>13.2</v>
      </c>
      <c r="S22" s="67">
        <f>'JUGEND-DOSB 2020'!Q14*$BC$22</f>
        <v>12</v>
      </c>
      <c r="T22" s="29">
        <f>'JUGEND-DOSB 2020'!R14*$BC$22</f>
        <v>14.399999999999999</v>
      </c>
      <c r="U22" s="38">
        <f>'JUGEND-DOSB 2020'!S14*$BC$22</f>
        <v>16.2</v>
      </c>
      <c r="V22" s="67">
        <f>'JUGEND-DOSB 2020'!T14*$BC$22</f>
        <v>14.399999999999999</v>
      </c>
      <c r="W22" s="29">
        <f>'JUGEND-DOSB 2020'!U14*$BC$22</f>
        <v>16.2</v>
      </c>
      <c r="X22" s="761">
        <f>'JUGEND-DOSB 2020'!V14*$BC$22</f>
        <v>18.599999999999998</v>
      </c>
      <c r="Y22" s="182"/>
      <c r="Z22" s="188"/>
      <c r="AB22" s="902"/>
      <c r="AC22"/>
      <c r="AD22" s="845"/>
      <c r="AE22" s="796"/>
      <c r="AF22" s="792"/>
      <c r="AG22" s="794"/>
      <c r="AH22" s="28">
        <f>'JUGEND-DOSB 2020'!E45*$BC$22</f>
        <v>7.1999999999999993</v>
      </c>
      <c r="AI22" s="29">
        <f>'JUGEND-DOSB 2020'!F45*$BC$22</f>
        <v>9</v>
      </c>
      <c r="AJ22" s="38">
        <f>'JUGEND-DOSB 2020'!G45*$BC$22</f>
        <v>10.199999999999999</v>
      </c>
      <c r="AK22" s="67">
        <f>'JUGEND-DOSB 2020'!H45*$BC$22</f>
        <v>10.199999999999999</v>
      </c>
      <c r="AL22" s="29">
        <f>'JUGEND-DOSB 2020'!I45*$BC$22</f>
        <v>12</v>
      </c>
      <c r="AM22" s="38">
        <f>'JUGEND-DOSB 2020'!J45*$BC$22</f>
        <v>13.799999999999999</v>
      </c>
      <c r="AN22" s="67">
        <f>'JUGEND-DOSB 2020'!K45*$BC$22</f>
        <v>12.6</v>
      </c>
      <c r="AO22" s="29">
        <f>'JUGEND-DOSB 2020'!L45*$BC$22</f>
        <v>15</v>
      </c>
      <c r="AP22" s="38">
        <f>'JUGEND-DOSB 2020'!M45*$BC$22</f>
        <v>16.8</v>
      </c>
      <c r="AQ22" s="67">
        <f>'JUGEND-DOSB 2020'!N45*$BC$22</f>
        <v>15.6</v>
      </c>
      <c r="AR22" s="29">
        <f>'JUGEND-DOSB 2020'!O45*$BC$22</f>
        <v>18</v>
      </c>
      <c r="AS22" s="38">
        <f>'JUGEND-DOSB 2020'!P45*$BC$22</f>
        <v>19.8</v>
      </c>
      <c r="AT22" s="67">
        <f>'JUGEND-DOSB 2020'!Q45*$BC$22</f>
        <v>18</v>
      </c>
      <c r="AU22" s="29">
        <f>'JUGEND-DOSB 2020'!R45*$BC$22</f>
        <v>20.399999999999999</v>
      </c>
      <c r="AV22" s="38">
        <f>'JUGEND-DOSB 2020'!S45*$BC$22</f>
        <v>22.2</v>
      </c>
      <c r="AW22" s="759">
        <f>'JUGEND-DOSB 2020'!T45*$BC$22</f>
        <v>20.399999999999999</v>
      </c>
      <c r="AX22" s="760">
        <f>'JUGEND-DOSB 2020'!U45*$BC$22</f>
        <v>22.8</v>
      </c>
      <c r="AY22" s="761">
        <f>'JUGEND-DOSB 2020'!V45*$BC$22</f>
        <v>25.2</v>
      </c>
      <c r="AZ22" s="182"/>
      <c r="BA22" s="188"/>
      <c r="BC22" s="143">
        <v>0.6</v>
      </c>
      <c r="BD22" s="148" t="s">
        <v>420</v>
      </c>
    </row>
    <row r="23" spans="1:73" ht="18.600000000000001" customHeight="1" x14ac:dyDescent="0.2">
      <c r="A23" s="902"/>
      <c r="B23"/>
      <c r="C23" s="845"/>
      <c r="D23" s="796"/>
      <c r="E23" s="798" t="s">
        <v>17</v>
      </c>
      <c r="F23" s="793" t="s">
        <v>26</v>
      </c>
      <c r="G23" s="28"/>
      <c r="H23" s="29"/>
      <c r="I23" s="38"/>
      <c r="J23" s="67"/>
      <c r="K23" s="29"/>
      <c r="L23" s="38"/>
      <c r="M23" s="67"/>
      <c r="N23" s="29"/>
      <c r="O23" s="38"/>
      <c r="P23" s="782" t="s">
        <v>340</v>
      </c>
      <c r="Q23" s="783"/>
      <c r="R23" s="784"/>
      <c r="S23" s="783" t="s">
        <v>96</v>
      </c>
      <c r="T23" s="783"/>
      <c r="U23" s="783"/>
      <c r="V23" s="783"/>
      <c r="W23" s="783"/>
      <c r="X23" s="784"/>
      <c r="Y23" s="182"/>
      <c r="Z23" s="188"/>
      <c r="AB23" s="902"/>
      <c r="AC23"/>
      <c r="AD23" s="845"/>
      <c r="AE23" s="796"/>
      <c r="AF23" s="798" t="s">
        <v>17</v>
      </c>
      <c r="AG23" s="793" t="s">
        <v>26</v>
      </c>
      <c r="AH23" s="28"/>
      <c r="AI23" s="29"/>
      <c r="AJ23" s="38"/>
      <c r="AK23" s="67"/>
      <c r="AL23" s="29"/>
      <c r="AM23" s="38"/>
      <c r="AN23" s="67"/>
      <c r="AO23" s="29"/>
      <c r="AP23" s="38"/>
      <c r="AQ23" s="783" t="s">
        <v>96</v>
      </c>
      <c r="AR23" s="783"/>
      <c r="AS23" s="784"/>
      <c r="AT23" s="783" t="s">
        <v>219</v>
      </c>
      <c r="AU23" s="783"/>
      <c r="AV23" s="784"/>
      <c r="AW23" s="783" t="s">
        <v>220</v>
      </c>
      <c r="AX23" s="783"/>
      <c r="AY23" s="784"/>
      <c r="AZ23" s="182"/>
      <c r="BA23" s="188"/>
    </row>
    <row r="24" spans="1:73" ht="18.600000000000001" customHeight="1" x14ac:dyDescent="0.2">
      <c r="A24" s="902"/>
      <c r="B24"/>
      <c r="C24" s="845"/>
      <c r="D24" s="796"/>
      <c r="E24" s="792"/>
      <c r="F24" s="794"/>
      <c r="G24" s="28"/>
      <c r="H24" s="29"/>
      <c r="I24" s="38"/>
      <c r="J24" s="67"/>
      <c r="K24" s="29"/>
      <c r="L24" s="38"/>
      <c r="M24" s="67"/>
      <c r="N24" s="29"/>
      <c r="O24" s="38"/>
      <c r="P24" s="67">
        <f>'JUGEND-DOSB 2020'!N16*$BC$24</f>
        <v>2.85</v>
      </c>
      <c r="Q24" s="29">
        <f>'JUGEND-DOSB 2020'!O16*$BC$24</f>
        <v>3.15</v>
      </c>
      <c r="R24" s="38">
        <f>'JUGEND-DOSB 2020'!P16*$BC$24</f>
        <v>3.4499999999999997</v>
      </c>
      <c r="S24" s="67">
        <f>'JUGEND-DOSB 2020'!Q16*$BC$24</f>
        <v>3.3</v>
      </c>
      <c r="T24" s="29">
        <f>'JUGEND-DOSB 2020'!R16*$BC$24</f>
        <v>3.5999999999999996</v>
      </c>
      <c r="U24" s="38">
        <f>'JUGEND-DOSB 2020'!S16*$BC$24</f>
        <v>3.9</v>
      </c>
      <c r="V24" s="67">
        <f>'JUGEND-DOSB 2020'!T16*$BC$24</f>
        <v>3.4499999999999997</v>
      </c>
      <c r="W24" s="29">
        <f>'JUGEND-DOSB 2020'!U16*$BC$24</f>
        <v>3.75</v>
      </c>
      <c r="X24" s="38">
        <f>'JUGEND-DOSB 2020'!V16*$BC$24</f>
        <v>4.05</v>
      </c>
      <c r="Y24" s="184"/>
      <c r="Z24" s="185"/>
      <c r="AB24" s="902"/>
      <c r="AC24"/>
      <c r="AD24" s="845"/>
      <c r="AE24" s="796"/>
      <c r="AF24" s="792"/>
      <c r="AG24" s="794"/>
      <c r="AH24" s="28"/>
      <c r="AI24" s="29"/>
      <c r="AJ24" s="38"/>
      <c r="AK24" s="67"/>
      <c r="AL24" s="29"/>
      <c r="AM24" s="38"/>
      <c r="AN24" s="67"/>
      <c r="AO24" s="29"/>
      <c r="AP24" s="38"/>
      <c r="AQ24" s="67">
        <f>'JUGEND-DOSB 2020'!N47*$BC$24</f>
        <v>3.75</v>
      </c>
      <c r="AR24" s="29">
        <f>'JUGEND-DOSB 2020'!O47*$BC$24</f>
        <v>4.05</v>
      </c>
      <c r="AS24" s="38">
        <f>'JUGEND-DOSB 2020'!P47*$BC$24</f>
        <v>4.3499999999999996</v>
      </c>
      <c r="AT24" s="67">
        <f>'JUGEND-DOSB 2020'!Q47*$BC$24</f>
        <v>4.2</v>
      </c>
      <c r="AU24" s="29">
        <f>'JUGEND-DOSB 2020'!R47*$BC$24</f>
        <v>4.5</v>
      </c>
      <c r="AV24" s="38">
        <f>'JUGEND-DOSB 2020'!S47*$BC$24</f>
        <v>4.8</v>
      </c>
      <c r="AW24" s="67">
        <f>'JUGEND-DOSB 2020'!T47*$BC$24</f>
        <v>4.5</v>
      </c>
      <c r="AX24" s="29">
        <f>'JUGEND-DOSB 2020'!U47*$BC$24</f>
        <v>4.8</v>
      </c>
      <c r="AY24" s="38">
        <f>'JUGEND-DOSB 2020'!V47*$BC$24</f>
        <v>5.0999999999999996</v>
      </c>
      <c r="AZ24" s="184"/>
      <c r="BA24" s="185"/>
      <c r="BC24" s="143">
        <v>0.6</v>
      </c>
      <c r="BD24" s="148" t="s">
        <v>26</v>
      </c>
    </row>
    <row r="25" spans="1:73" ht="18.600000000000001" customHeight="1" x14ac:dyDescent="0.2">
      <c r="A25" s="902"/>
      <c r="B25"/>
      <c r="C25" s="845"/>
      <c r="D25" s="796"/>
      <c r="E25" s="106" t="s">
        <v>21</v>
      </c>
      <c r="F25" s="104" t="s">
        <v>92</v>
      </c>
      <c r="G25" s="28">
        <f>'JUGEND-DOSB 2020'!E17*$BC$25</f>
        <v>0.63</v>
      </c>
      <c r="H25" s="29">
        <f>'JUGEND-DOSB 2020'!F17*$BC$25</f>
        <v>0.75</v>
      </c>
      <c r="I25" s="38">
        <f>'JUGEND-DOSB 2020'!G17*$BC$25</f>
        <v>0.84</v>
      </c>
      <c r="J25" s="67">
        <f>'JUGEND-DOSB 2020'!H17*$BC$25</f>
        <v>0.69</v>
      </c>
      <c r="K25" s="29">
        <f>'JUGEND-DOSB 2020'!I17*$BC$25</f>
        <v>0.78</v>
      </c>
      <c r="L25" s="38">
        <f>'JUGEND-DOSB 2020'!J17*$BC$25</f>
        <v>0.89999999999999991</v>
      </c>
      <c r="M25" s="67">
        <f>'JUGEND-DOSB 2020'!K17*$BC$25</f>
        <v>0.78</v>
      </c>
      <c r="N25" s="29">
        <f>'JUGEND-DOSB 2020'!L17*$BC$25</f>
        <v>0.87</v>
      </c>
      <c r="O25" s="38">
        <f>'JUGEND-DOSB 2020'!M17*$BC$25</f>
        <v>0.98999999999999988</v>
      </c>
      <c r="P25" s="67">
        <f>'JUGEND-DOSB 2020'!N17*$BC$25</f>
        <v>0.84</v>
      </c>
      <c r="Q25" s="29">
        <f>'JUGEND-DOSB 2020'!O17*$BC$25</f>
        <v>0.96</v>
      </c>
      <c r="R25" s="38">
        <f>'JUGEND-DOSB 2020'!P17*$BC$25</f>
        <v>1.08</v>
      </c>
      <c r="S25" s="67">
        <f>'JUGEND-DOSB 2020'!Q17*$BC$25</f>
        <v>0.92999999999999994</v>
      </c>
      <c r="T25" s="29">
        <f>'JUGEND-DOSB 2020'!R17*$BC$25</f>
        <v>1.02</v>
      </c>
      <c r="U25" s="38">
        <f>'JUGEND-DOSB 2020'!S17*$BC$25</f>
        <v>1.1399999999999999</v>
      </c>
      <c r="V25" s="67">
        <f>'JUGEND-DOSB 2020'!T17*$BC$25</f>
        <v>0.98999999999999988</v>
      </c>
      <c r="W25" s="29">
        <f>'JUGEND-DOSB 2020'!U17*$BC$25</f>
        <v>1.08</v>
      </c>
      <c r="X25" s="38">
        <f>'JUGEND-DOSB 2020'!V17*$BC$25</f>
        <v>1.2</v>
      </c>
      <c r="Y25" s="182"/>
      <c r="Z25" s="188"/>
      <c r="AB25" s="902"/>
      <c r="AC25"/>
      <c r="AD25" s="845"/>
      <c r="AE25" s="796"/>
      <c r="AF25" s="106" t="s">
        <v>21</v>
      </c>
      <c r="AG25" s="104" t="s">
        <v>92</v>
      </c>
      <c r="AH25" s="28">
        <f>'JUGEND-DOSB 2020'!E48*$BC$25</f>
        <v>0.69</v>
      </c>
      <c r="AI25" s="29">
        <f>'JUGEND-DOSB 2020'!F48*$BC$25</f>
        <v>0.81</v>
      </c>
      <c r="AJ25" s="38">
        <f>'JUGEND-DOSB 2020'!G48*$BC$25</f>
        <v>0.89999999999999991</v>
      </c>
      <c r="AK25" s="67">
        <f>'JUGEND-DOSB 2020'!H48*$BC$25</f>
        <v>0.78</v>
      </c>
      <c r="AL25" s="29">
        <f>'JUGEND-DOSB 2020'!I48*$BC$25</f>
        <v>0.89999999999999991</v>
      </c>
      <c r="AM25" s="38">
        <f>'JUGEND-DOSB 2020'!J48*$BC$25</f>
        <v>0.98999999999999988</v>
      </c>
      <c r="AN25" s="67">
        <f>'JUGEND-DOSB 2020'!K48*$BC$25</f>
        <v>0.89999999999999991</v>
      </c>
      <c r="AO25" s="29">
        <f>'JUGEND-DOSB 2020'!L48*$BC$25</f>
        <v>1.02</v>
      </c>
      <c r="AP25" s="38">
        <f>'JUGEND-DOSB 2020'!M48*$BC$25</f>
        <v>1.1100000000000001</v>
      </c>
      <c r="AQ25" s="67">
        <f>'JUGEND-DOSB 2020'!N48*$BC$25</f>
        <v>1.02</v>
      </c>
      <c r="AR25" s="29">
        <f>'JUGEND-DOSB 2020'!O48*$BC$25</f>
        <v>1.1399999999999999</v>
      </c>
      <c r="AS25" s="38">
        <f>'JUGEND-DOSB 2020'!P48*$BC$25</f>
        <v>1.2299999999999998</v>
      </c>
      <c r="AT25" s="67">
        <f>'JUGEND-DOSB 2020'!Q48*$BC$25</f>
        <v>1.1399999999999999</v>
      </c>
      <c r="AU25" s="29">
        <f>'JUGEND-DOSB 2020'!R48*$BC$25</f>
        <v>1.2299999999999998</v>
      </c>
      <c r="AV25" s="38">
        <f>'JUGEND-DOSB 2020'!S48*$BC$25</f>
        <v>1.3499999999999999</v>
      </c>
      <c r="AW25" s="67">
        <f>'JUGEND-DOSB 2020'!T48*$BC$25</f>
        <v>1.2299999999999998</v>
      </c>
      <c r="AX25" s="29">
        <f>'JUGEND-DOSB 2020'!U48*$BC$25</f>
        <v>1.32</v>
      </c>
      <c r="AY25" s="38">
        <f>'JUGEND-DOSB 2020'!V48*$BC$25</f>
        <v>1.44</v>
      </c>
      <c r="AZ25" s="182"/>
      <c r="BA25" s="188"/>
      <c r="BC25" s="143">
        <v>0.6</v>
      </c>
      <c r="BD25" s="146" t="s">
        <v>92</v>
      </c>
    </row>
    <row r="26" spans="1:73" s="158" customFormat="1" ht="18.600000000000001" customHeight="1" thickBot="1" x14ac:dyDescent="0.25">
      <c r="A26" s="902"/>
      <c r="C26" s="845"/>
      <c r="D26" s="796"/>
      <c r="E26" s="106" t="s">
        <v>22</v>
      </c>
      <c r="F26" s="564" t="s">
        <v>613</v>
      </c>
      <c r="G26" s="67">
        <f t="shared" ref="G26:U26" si="1">J26-0.25</f>
        <v>3</v>
      </c>
      <c r="H26" s="29">
        <f t="shared" si="1"/>
        <v>3.3</v>
      </c>
      <c r="I26" s="38">
        <f t="shared" si="1"/>
        <v>3.75</v>
      </c>
      <c r="J26" s="67">
        <f t="shared" si="1"/>
        <v>3.25</v>
      </c>
      <c r="K26" s="29">
        <f t="shared" si="1"/>
        <v>3.55</v>
      </c>
      <c r="L26" s="38">
        <f t="shared" si="1"/>
        <v>4</v>
      </c>
      <c r="M26" s="67">
        <f t="shared" si="1"/>
        <v>3.5</v>
      </c>
      <c r="N26" s="29">
        <f t="shared" si="1"/>
        <v>3.8</v>
      </c>
      <c r="O26" s="38">
        <f t="shared" si="1"/>
        <v>4.25</v>
      </c>
      <c r="P26" s="67">
        <f t="shared" si="1"/>
        <v>3.75</v>
      </c>
      <c r="Q26" s="29">
        <f t="shared" si="1"/>
        <v>4.05</v>
      </c>
      <c r="R26" s="38">
        <f t="shared" si="1"/>
        <v>4.5</v>
      </c>
      <c r="S26" s="67">
        <f t="shared" si="1"/>
        <v>4</v>
      </c>
      <c r="T26" s="29">
        <f t="shared" si="1"/>
        <v>4.3</v>
      </c>
      <c r="U26" s="38">
        <f t="shared" si="1"/>
        <v>4.75</v>
      </c>
      <c r="V26" s="67">
        <f>G66-0.25</f>
        <v>4.25</v>
      </c>
      <c r="W26" s="29">
        <f>H66-0.25</f>
        <v>4.55</v>
      </c>
      <c r="X26" s="38">
        <f>I66-0.25</f>
        <v>5</v>
      </c>
      <c r="Y26" s="186"/>
      <c r="Z26" s="187"/>
      <c r="AB26" s="902"/>
      <c r="AD26" s="845"/>
      <c r="AE26" s="796"/>
      <c r="AF26" s="106" t="s">
        <v>22</v>
      </c>
      <c r="AG26" s="564" t="s">
        <v>613</v>
      </c>
      <c r="AH26" s="67">
        <f>AK26-0.25</f>
        <v>4.6499999999999995</v>
      </c>
      <c r="AI26" s="29">
        <f t="shared" ref="AI26:AV26" si="2">AL26-0.25</f>
        <v>5.0999999999999996</v>
      </c>
      <c r="AJ26" s="38">
        <f t="shared" si="2"/>
        <v>5.55</v>
      </c>
      <c r="AK26" s="67">
        <f t="shared" si="2"/>
        <v>4.8999999999999995</v>
      </c>
      <c r="AL26" s="29">
        <f t="shared" si="2"/>
        <v>5.35</v>
      </c>
      <c r="AM26" s="38">
        <f t="shared" si="2"/>
        <v>5.8</v>
      </c>
      <c r="AN26" s="37">
        <f t="shared" si="2"/>
        <v>5.1499999999999995</v>
      </c>
      <c r="AO26" s="19">
        <f t="shared" si="2"/>
        <v>5.6</v>
      </c>
      <c r="AP26" s="21">
        <f t="shared" si="2"/>
        <v>6.05</v>
      </c>
      <c r="AQ26" s="63">
        <f t="shared" si="2"/>
        <v>5.3999999999999995</v>
      </c>
      <c r="AR26" s="19">
        <f t="shared" si="2"/>
        <v>5.85</v>
      </c>
      <c r="AS26" s="21">
        <f t="shared" si="2"/>
        <v>6.3</v>
      </c>
      <c r="AT26" s="63">
        <f>AW26-0.25</f>
        <v>5.6499999999999995</v>
      </c>
      <c r="AU26" s="19">
        <f t="shared" si="2"/>
        <v>6.1</v>
      </c>
      <c r="AV26" s="21">
        <f t="shared" si="2"/>
        <v>6.55</v>
      </c>
      <c r="AW26" s="63">
        <f>AH66-0.25</f>
        <v>5.8999999999999995</v>
      </c>
      <c r="AX26" s="19">
        <f>AI66-0.25</f>
        <v>6.35</v>
      </c>
      <c r="AY26" s="21">
        <f>AJ66-0.25</f>
        <v>6.8</v>
      </c>
      <c r="AZ26" s="186"/>
      <c r="BA26" s="187"/>
      <c r="BC26" s="153">
        <v>-0.25</v>
      </c>
      <c r="BD26" s="523" t="s">
        <v>613</v>
      </c>
    </row>
    <row r="27" spans="1:73" ht="18.600000000000001" customHeight="1" x14ac:dyDescent="0.2">
      <c r="A27" s="902"/>
      <c r="B27"/>
      <c r="C27" s="843">
        <v>3</v>
      </c>
      <c r="D27" s="795" t="s">
        <v>66</v>
      </c>
      <c r="E27" s="791" t="s">
        <v>16</v>
      </c>
      <c r="F27" s="822" t="s">
        <v>156</v>
      </c>
      <c r="G27" s="971" t="s">
        <v>193</v>
      </c>
      <c r="H27" s="972"/>
      <c r="I27" s="972"/>
      <c r="J27" s="972"/>
      <c r="K27" s="972"/>
      <c r="L27" s="973"/>
      <c r="M27" s="962" t="s">
        <v>194</v>
      </c>
      <c r="N27" s="963"/>
      <c r="O27" s="963"/>
      <c r="P27" s="963"/>
      <c r="Q27" s="963"/>
      <c r="R27" s="964"/>
      <c r="S27" s="971" t="s">
        <v>195</v>
      </c>
      <c r="T27" s="972"/>
      <c r="U27" s="972"/>
      <c r="V27" s="972"/>
      <c r="W27" s="972"/>
      <c r="X27" s="973"/>
      <c r="Y27" s="180"/>
      <c r="Z27" s="181"/>
      <c r="AB27" s="902"/>
      <c r="AC27"/>
      <c r="AD27" s="843">
        <v>3</v>
      </c>
      <c r="AE27" s="795" t="s">
        <v>66</v>
      </c>
      <c r="AF27" s="791" t="s">
        <v>16</v>
      </c>
      <c r="AG27" s="822" t="s">
        <v>156</v>
      </c>
      <c r="AH27" s="971" t="s">
        <v>193</v>
      </c>
      <c r="AI27" s="972"/>
      <c r="AJ27" s="972"/>
      <c r="AK27" s="972"/>
      <c r="AL27" s="972"/>
      <c r="AM27" s="973"/>
      <c r="AN27" s="974" t="s">
        <v>194</v>
      </c>
      <c r="AO27" s="974"/>
      <c r="AP27" s="974"/>
      <c r="AQ27" s="974"/>
      <c r="AR27" s="974"/>
      <c r="AS27" s="975"/>
      <c r="AT27" s="965" t="s">
        <v>195</v>
      </c>
      <c r="AU27" s="965"/>
      <c r="AV27" s="965"/>
      <c r="AW27" s="965"/>
      <c r="AX27" s="965"/>
      <c r="AY27" s="966"/>
      <c r="AZ27" s="180"/>
      <c r="BA27" s="181"/>
    </row>
    <row r="28" spans="1:73" ht="18.600000000000001" customHeight="1" x14ac:dyDescent="0.2">
      <c r="A28" s="902"/>
      <c r="B28"/>
      <c r="C28" s="845"/>
      <c r="D28" s="796"/>
      <c r="E28" s="792"/>
      <c r="F28" s="794"/>
      <c r="G28" s="220">
        <f>'JUGEND-DOSB 2020'!E20*$BC$28</f>
        <v>11.2</v>
      </c>
      <c r="H28" s="221">
        <f>'JUGEND-DOSB 2020'!F20*$BC$28</f>
        <v>9.94</v>
      </c>
      <c r="I28" s="72">
        <f>'JUGEND-DOSB 2020'!G20*$BC$28</f>
        <v>8.8199999999999985</v>
      </c>
      <c r="J28" s="222">
        <f>'JUGEND-DOSB 2020'!H20*$BC$28</f>
        <v>10.36</v>
      </c>
      <c r="K28" s="221">
        <f>'JUGEND-DOSB 2020'!I20*$BC$28</f>
        <v>9.2399999999999984</v>
      </c>
      <c r="L28" s="72">
        <f>'JUGEND-DOSB 2020'!J20*$BC$28</f>
        <v>7.9799999999999995</v>
      </c>
      <c r="M28" s="222">
        <f>'JUGEND-DOSB 2020'!K20*$BC$28</f>
        <v>15.399999999999999</v>
      </c>
      <c r="N28" s="221">
        <f>'JUGEND-DOSB 2020'!L20*$BC$28</f>
        <v>14.139999999999999</v>
      </c>
      <c r="O28" s="72">
        <f>'JUGEND-DOSB 2020'!M20*$BC$28</f>
        <v>12.739999999999998</v>
      </c>
      <c r="P28" s="222">
        <f>'JUGEND-DOSB 2020'!N20*$BC$28</f>
        <v>14.839999999999998</v>
      </c>
      <c r="Q28" s="221">
        <f>'JUGEND-DOSB 2020'!O20*$BC$28</f>
        <v>13.44</v>
      </c>
      <c r="R28" s="72">
        <f>'JUGEND-DOSB 2020'!P20*$BC$28</f>
        <v>11.899999999999999</v>
      </c>
      <c r="S28" s="222">
        <f>'JUGEND-DOSB 2020'!Q20*$BC$28</f>
        <v>26.04</v>
      </c>
      <c r="T28" s="221">
        <f>'JUGEND-DOSB 2020'!R20*$BC$28</f>
        <v>23.799999999999997</v>
      </c>
      <c r="U28" s="72">
        <f>'JUGEND-DOSB 2020'!S20*$BC$28</f>
        <v>21.7</v>
      </c>
      <c r="V28" s="222">
        <f>'JUGEND-DOSB 2020'!T20*$BC$28</f>
        <v>24.64</v>
      </c>
      <c r="W28" s="221">
        <f>'JUGEND-DOSB 2020'!U20*$BC$28</f>
        <v>22.82</v>
      </c>
      <c r="X28" s="223">
        <f>'JUGEND-DOSB 2020'!V20*$BC$28</f>
        <v>21</v>
      </c>
      <c r="Y28" s="182"/>
      <c r="Z28" s="188"/>
      <c r="AB28" s="902"/>
      <c r="AC28"/>
      <c r="AD28" s="845"/>
      <c r="AE28" s="796"/>
      <c r="AF28" s="792"/>
      <c r="AG28" s="794"/>
      <c r="AH28" s="70">
        <f>'JUGEND-DOSB 2020'!E51*$BC$28</f>
        <v>10.78</v>
      </c>
      <c r="AI28" s="35">
        <f>'JUGEND-DOSB 2020'!F51*$BC$28</f>
        <v>9.52</v>
      </c>
      <c r="AJ28" s="72">
        <f>'JUGEND-DOSB 2020'!G51*$BC$28</f>
        <v>8.3999999999999986</v>
      </c>
      <c r="AK28" s="224">
        <f>'JUGEND-DOSB 2020'!H51*$BC$28</f>
        <v>10.08</v>
      </c>
      <c r="AL28" s="35">
        <f>'JUGEND-DOSB 2020'!I51*$BC$28</f>
        <v>8.9599999999999991</v>
      </c>
      <c r="AM28" s="72">
        <f>'JUGEND-DOSB 2020'!J51*$BC$28</f>
        <v>7.9799999999999995</v>
      </c>
      <c r="AN28" s="224">
        <f>'JUGEND-DOSB 2020'!K51*$BC$28</f>
        <v>14.42</v>
      </c>
      <c r="AO28" s="35">
        <f>'JUGEND-DOSB 2020'!L51*$BC$28</f>
        <v>13.02</v>
      </c>
      <c r="AP28" s="72">
        <f>'JUGEND-DOSB 2020'!M51*$BC$28</f>
        <v>11.76</v>
      </c>
      <c r="AQ28" s="224">
        <f>'JUGEND-DOSB 2020'!N51*$BC$28</f>
        <v>13.579999999999998</v>
      </c>
      <c r="AR28" s="35">
        <f>'JUGEND-DOSB 2020'!O51*$BC$28</f>
        <v>12.459999999999999</v>
      </c>
      <c r="AS28" s="72">
        <f>'JUGEND-DOSB 2020'!P51*$BC$28</f>
        <v>11.339999999999998</v>
      </c>
      <c r="AT28" s="224">
        <f>'JUGEND-DOSB 2020'!Q51*$BC$28</f>
        <v>23.799999999999997</v>
      </c>
      <c r="AU28" s="35">
        <f>'JUGEND-DOSB 2020'!R51*$BC$28</f>
        <v>21.56</v>
      </c>
      <c r="AV28" s="72">
        <f>'JUGEND-DOSB 2020'!S51*$BC$28</f>
        <v>19.739999999999998</v>
      </c>
      <c r="AW28" s="224">
        <f>'JUGEND-DOSB 2020'!T51*$BC$28</f>
        <v>22.82</v>
      </c>
      <c r="AX28" s="35">
        <f>'JUGEND-DOSB 2020'!U51*$BC$28</f>
        <v>20.72</v>
      </c>
      <c r="AY28" s="72">
        <f>'JUGEND-DOSB 2020'!V51*$BC$28</f>
        <v>18.899999999999999</v>
      </c>
      <c r="AZ28" s="182"/>
      <c r="BA28" s="188"/>
      <c r="BC28" s="143">
        <v>1.4</v>
      </c>
      <c r="BD28" s="148" t="s">
        <v>156</v>
      </c>
    </row>
    <row r="29" spans="1:73" ht="18.600000000000001" customHeight="1" x14ac:dyDescent="0.2">
      <c r="A29" s="902"/>
      <c r="B29"/>
      <c r="C29" s="845"/>
      <c r="D29" s="796"/>
      <c r="E29" s="106" t="s">
        <v>17</v>
      </c>
      <c r="F29" s="27" t="s">
        <v>158</v>
      </c>
      <c r="G29" s="70">
        <f>'JUGEND-DOSB 2020'!E21*$BC$29</f>
        <v>65.099999999999994</v>
      </c>
      <c r="H29" s="35">
        <f>'JUGEND-DOSB 2020'!F21*$BC$29</f>
        <v>53.9</v>
      </c>
      <c r="I29" s="72">
        <f>'JUGEND-DOSB 2020'!G21*$BC$29</f>
        <v>42.699999999999996</v>
      </c>
      <c r="J29" s="224">
        <f>'JUGEND-DOSB 2020'!H21*$BC$29</f>
        <v>58.8</v>
      </c>
      <c r="K29" s="35">
        <f>'JUGEND-DOSB 2020'!I21*$BC$29</f>
        <v>47.599999999999994</v>
      </c>
      <c r="L29" s="72">
        <f>'JUGEND-DOSB 2020'!J21*$BC$29</f>
        <v>39.199999999999996</v>
      </c>
      <c r="M29" s="224">
        <f>'JUGEND-DOSB 2020'!K21*$BC$29</f>
        <v>54.599999999999994</v>
      </c>
      <c r="N29" s="35">
        <f>'JUGEND-DOSB 2020'!L21*$BC$29</f>
        <v>44.099999999999994</v>
      </c>
      <c r="O29" s="72">
        <f>'JUGEND-DOSB 2020'!M21*$BC$29</f>
        <v>35.699999999999996</v>
      </c>
      <c r="P29" s="224">
        <f>'JUGEND-DOSB 2020'!N21*$BC$29</f>
        <v>49</v>
      </c>
      <c r="Q29" s="35">
        <f>'JUGEND-DOSB 2020'!O21*$BC$29</f>
        <v>40.599999999999994</v>
      </c>
      <c r="R29" s="72">
        <f>'JUGEND-DOSB 2020'!P21*$BC$29</f>
        <v>32.9</v>
      </c>
      <c r="S29" s="224">
        <f>'JUGEND-DOSB 2020'!Q21*$BC$29</f>
        <v>46.199999999999996</v>
      </c>
      <c r="T29" s="35">
        <f>'JUGEND-DOSB 2020'!R21*$BC$29</f>
        <v>38.5</v>
      </c>
      <c r="U29" s="72">
        <f>'JUGEND-DOSB 2020'!S21*$BC$29</f>
        <v>30.099999999999998</v>
      </c>
      <c r="V29" s="224">
        <f>'JUGEND-DOSB 2020'!T21*$BC$29</f>
        <v>42.699999999999996</v>
      </c>
      <c r="W29" s="35">
        <f>'JUGEND-DOSB 2020'!U21*$BC$29</f>
        <v>35.699999999999996</v>
      </c>
      <c r="X29" s="72">
        <f>'JUGEND-DOSB 2020'!V21*$BC$29</f>
        <v>28</v>
      </c>
      <c r="Y29" s="182"/>
      <c r="Z29" s="188"/>
      <c r="AB29" s="902"/>
      <c r="AC29"/>
      <c r="AD29" s="845"/>
      <c r="AE29" s="796"/>
      <c r="AF29" s="106" t="s">
        <v>17</v>
      </c>
      <c r="AG29" s="27" t="s">
        <v>158</v>
      </c>
      <c r="AH29" s="70">
        <f>'JUGEND-DOSB 2020'!E52*$BC$29</f>
        <v>64.399999999999991</v>
      </c>
      <c r="AI29" s="35">
        <f>'JUGEND-DOSB 2020'!F52*$BC$29</f>
        <v>53.199999999999996</v>
      </c>
      <c r="AJ29" s="72">
        <f>'JUGEND-DOSB 2020'!G52*$BC$29</f>
        <v>42</v>
      </c>
      <c r="AK29" s="224">
        <f>'JUGEND-DOSB 2020'!H52*$BC$29</f>
        <v>57.4</v>
      </c>
      <c r="AL29" s="35">
        <f>'JUGEND-DOSB 2020'!I52*$BC$29</f>
        <v>46.199999999999996</v>
      </c>
      <c r="AM29" s="72">
        <f>'JUGEND-DOSB 2020'!J52*$BC$29</f>
        <v>36.4</v>
      </c>
      <c r="AN29" s="224">
        <f>'JUGEND-DOSB 2020'!K52*$BC$29</f>
        <v>50.4</v>
      </c>
      <c r="AO29" s="35">
        <f>'JUGEND-DOSB 2020'!L52*$BC$29</f>
        <v>40.599999999999994</v>
      </c>
      <c r="AP29" s="72">
        <f>'JUGEND-DOSB 2020'!M52*$BC$29</f>
        <v>31.499999999999996</v>
      </c>
      <c r="AQ29" s="224">
        <f>'JUGEND-DOSB 2020'!N52*$BC$29</f>
        <v>46.199999999999996</v>
      </c>
      <c r="AR29" s="35">
        <f>'JUGEND-DOSB 2020'!O52*$BC$29</f>
        <v>37.799999999999997</v>
      </c>
      <c r="AS29" s="72">
        <f>'JUGEND-DOSB 2020'!P52*$BC$29</f>
        <v>29.4</v>
      </c>
      <c r="AT29" s="224">
        <f>'JUGEND-DOSB 2020'!Q52*$BC$29</f>
        <v>43.4</v>
      </c>
      <c r="AU29" s="35">
        <f>'JUGEND-DOSB 2020'!R52*$BC$29</f>
        <v>35.699999999999996</v>
      </c>
      <c r="AV29" s="72">
        <f>'JUGEND-DOSB 2020'!S52*$BC$29</f>
        <v>28</v>
      </c>
      <c r="AW29" s="224">
        <f>'JUGEND-DOSB 2020'!T52*$BC$29</f>
        <v>41.3</v>
      </c>
      <c r="AX29" s="35">
        <f>'JUGEND-DOSB 2020'!U52*$BC$29</f>
        <v>34.299999999999997</v>
      </c>
      <c r="AY29" s="72">
        <f>'JUGEND-DOSB 2020'!V52*$BC$29</f>
        <v>26.599999999999998</v>
      </c>
      <c r="AZ29" s="182"/>
      <c r="BA29" s="188"/>
      <c r="BC29" s="143">
        <v>1.4</v>
      </c>
      <c r="BD29" s="146" t="s">
        <v>158</v>
      </c>
    </row>
    <row r="30" spans="1:73" ht="18.600000000000001" customHeight="1" thickBot="1" x14ac:dyDescent="0.25">
      <c r="A30" s="902"/>
      <c r="B30"/>
      <c r="C30" s="845"/>
      <c r="D30" s="796"/>
      <c r="E30" s="106" t="s">
        <v>21</v>
      </c>
      <c r="F30" s="27" t="s">
        <v>157</v>
      </c>
      <c r="G30" s="70"/>
      <c r="H30" s="35"/>
      <c r="I30" s="72"/>
      <c r="J30" s="224">
        <f>'JUGEND-DOSB 2020'!H22*$BC$30</f>
        <v>57.4</v>
      </c>
      <c r="K30" s="35">
        <f>'JUGEND-DOSB 2020'!I22*$BC$30</f>
        <v>50.4</v>
      </c>
      <c r="L30" s="72">
        <f>'JUGEND-DOSB 2020'!J22*$BC$30</f>
        <v>43.4</v>
      </c>
      <c r="M30" s="224">
        <f>'JUGEND-DOSB 2020'!K22*$BC$30</f>
        <v>51.8</v>
      </c>
      <c r="N30" s="35">
        <f>'JUGEND-DOSB 2020'!L22*$BC$30</f>
        <v>44.8</v>
      </c>
      <c r="O30" s="72">
        <f>'JUGEND-DOSB 2020'!M22*$BC$30</f>
        <v>37.799999999999997</v>
      </c>
      <c r="P30" s="224">
        <f>'JUGEND-DOSB 2020'!N22*$BC$30</f>
        <v>43.4</v>
      </c>
      <c r="Q30" s="35">
        <f>'JUGEND-DOSB 2020'!O22*$BC$30</f>
        <v>37.799999999999997</v>
      </c>
      <c r="R30" s="72">
        <f>'JUGEND-DOSB 2020'!P22*$BC$30</f>
        <v>32.9</v>
      </c>
      <c r="S30" s="224">
        <f>'JUGEND-DOSB 2020'!Q22*$BC$30</f>
        <v>37.799999999999997</v>
      </c>
      <c r="T30" s="35">
        <f>'JUGEND-DOSB 2020'!R22*$BC$30</f>
        <v>34.299999999999997</v>
      </c>
      <c r="U30" s="72">
        <f>'JUGEND-DOSB 2020'!S22*$BC$30</f>
        <v>30.099999999999998</v>
      </c>
      <c r="V30" s="224">
        <f>'JUGEND-DOSB 2020'!T22*$BC$30</f>
        <v>35</v>
      </c>
      <c r="W30" s="35">
        <f>'JUGEND-DOSB 2020'!U22*$BC$30</f>
        <v>31.499999999999996</v>
      </c>
      <c r="X30" s="72">
        <f>'JUGEND-DOSB 2020'!V22*$BC$30</f>
        <v>28</v>
      </c>
      <c r="Y30" s="186"/>
      <c r="Z30" s="187"/>
      <c r="AB30" s="902"/>
      <c r="AC30"/>
      <c r="AD30" s="845"/>
      <c r="AE30" s="796"/>
      <c r="AF30" s="106" t="s">
        <v>21</v>
      </c>
      <c r="AG30" s="27" t="s">
        <v>157</v>
      </c>
      <c r="AH30" s="70"/>
      <c r="AI30" s="35"/>
      <c r="AJ30" s="72"/>
      <c r="AK30" s="245">
        <f>'JUGEND-DOSB 2020'!H53*$BC$30</f>
        <v>53.199999999999996</v>
      </c>
      <c r="AL30" s="246">
        <f>'JUGEND-DOSB 2020'!I53*$BC$30</f>
        <v>46.199999999999996</v>
      </c>
      <c r="AM30" s="247">
        <f>'JUGEND-DOSB 2020'!J53*$BC$30</f>
        <v>39.199999999999996</v>
      </c>
      <c r="AN30" s="258">
        <f>'JUGEND-DOSB 2020'!K53*$BC$30</f>
        <v>49</v>
      </c>
      <c r="AO30" s="246">
        <f>'JUGEND-DOSB 2020'!L53*$BC$30</f>
        <v>42.699999999999996</v>
      </c>
      <c r="AP30" s="247">
        <f>'JUGEND-DOSB 2020'!M53*$BC$30</f>
        <v>36.4</v>
      </c>
      <c r="AQ30" s="258">
        <f>'JUGEND-DOSB 2020'!N53*$BC$30</f>
        <v>41.3</v>
      </c>
      <c r="AR30" s="246">
        <f>'JUGEND-DOSB 2020'!O53*$BC$30</f>
        <v>36.4</v>
      </c>
      <c r="AS30" s="247">
        <f>'JUGEND-DOSB 2020'!P53*$BC$30</f>
        <v>31.499999999999996</v>
      </c>
      <c r="AT30" s="258">
        <f>'JUGEND-DOSB 2020'!Q53*$BC$30</f>
        <v>33.599999999999994</v>
      </c>
      <c r="AU30" s="246">
        <f>'JUGEND-DOSB 2020'!R53*$BC$30</f>
        <v>30.099999999999998</v>
      </c>
      <c r="AV30" s="247">
        <f>'JUGEND-DOSB 2020'!S53*$BC$30</f>
        <v>26.599999999999998</v>
      </c>
      <c r="AW30" s="258">
        <f>'JUGEND-DOSB 2020'!T53*$BC$30</f>
        <v>30.799999999999997</v>
      </c>
      <c r="AX30" s="246">
        <f>'JUGEND-DOSB 2020'!U53*$BC$30</f>
        <v>27.299999999999997</v>
      </c>
      <c r="AY30" s="247">
        <f>'JUGEND-DOSB 2020'!V53*$BC$30</f>
        <v>23.799999999999997</v>
      </c>
      <c r="AZ30" s="186"/>
      <c r="BA30" s="187"/>
      <c r="BC30" s="143">
        <v>1.4</v>
      </c>
      <c r="BD30" s="146" t="s">
        <v>157</v>
      </c>
    </row>
    <row r="31" spans="1:73" ht="18.600000000000001" customHeight="1" x14ac:dyDescent="0.2">
      <c r="A31" s="902"/>
      <c r="B31"/>
      <c r="C31" s="843">
        <v>4</v>
      </c>
      <c r="D31" s="795" t="s">
        <v>67</v>
      </c>
      <c r="E31" s="601" t="s">
        <v>16</v>
      </c>
      <c r="F31" s="22" t="s">
        <v>20</v>
      </c>
      <c r="G31" s="6"/>
      <c r="H31" s="7"/>
      <c r="I31" s="9"/>
      <c r="J31" s="56"/>
      <c r="K31" s="7"/>
      <c r="L31" s="9"/>
      <c r="M31" s="56">
        <f>'JUGEND-DOSB 2020'!K24*$BC$31</f>
        <v>0.48</v>
      </c>
      <c r="N31" s="7">
        <f>'JUGEND-DOSB 2020'!L24*$BC$31</f>
        <v>0.54</v>
      </c>
      <c r="O31" s="9">
        <f>'JUGEND-DOSB 2020'!M24*$BC$31</f>
        <v>0.6</v>
      </c>
      <c r="P31" s="56">
        <f>'JUGEND-DOSB 2020'!N24*$BC$31</f>
        <v>0.54</v>
      </c>
      <c r="Q31" s="7">
        <f>'JUGEND-DOSB 2020'!O24*$BC$31</f>
        <v>0.6</v>
      </c>
      <c r="R31" s="9">
        <f>'JUGEND-DOSB 2020'!P24*$BC$31</f>
        <v>0.66</v>
      </c>
      <c r="S31" s="56">
        <f>'JUGEND-DOSB 2020'!Q24*$BC$31</f>
        <v>0.56999999999999995</v>
      </c>
      <c r="T31" s="7">
        <f>'JUGEND-DOSB 2020'!R24*$BC$31</f>
        <v>0.63</v>
      </c>
      <c r="U31" s="9">
        <f>'JUGEND-DOSB 2020'!S24*$BC$31</f>
        <v>0.69</v>
      </c>
      <c r="V31" s="56">
        <f>'JUGEND-DOSB 2020'!T24*$BC$31</f>
        <v>0.63</v>
      </c>
      <c r="W31" s="7">
        <f>'JUGEND-DOSB 2020'!U24*$BC$31</f>
        <v>0.69</v>
      </c>
      <c r="X31" s="9">
        <f>'JUGEND-DOSB 2020'!V24*$BC$31</f>
        <v>0.75</v>
      </c>
      <c r="Y31" s="180"/>
      <c r="Z31" s="181"/>
      <c r="AB31" s="902"/>
      <c r="AC31"/>
      <c r="AD31" s="843">
        <v>4</v>
      </c>
      <c r="AE31" s="795" t="s">
        <v>67</v>
      </c>
      <c r="AF31" s="601" t="s">
        <v>16</v>
      </c>
      <c r="AG31" s="22" t="s">
        <v>20</v>
      </c>
      <c r="AH31" s="141"/>
      <c r="AI31" s="132"/>
      <c r="AJ31" s="133"/>
      <c r="AK31" s="134"/>
      <c r="AL31" s="132"/>
      <c r="AM31" s="133"/>
      <c r="AN31" s="134">
        <f>'JUGEND-DOSB 2020'!K55*$BC$31</f>
        <v>0.51</v>
      </c>
      <c r="AO31" s="132">
        <f>'JUGEND-DOSB 2020'!L55*$BC$31</f>
        <v>0.56999999999999995</v>
      </c>
      <c r="AP31" s="133">
        <f>'JUGEND-DOSB 2020'!M55*$BC$31</f>
        <v>0.63</v>
      </c>
      <c r="AQ31" s="134">
        <f>'JUGEND-DOSB 2020'!N55*$BC$31</f>
        <v>0.56999999999999995</v>
      </c>
      <c r="AR31" s="132">
        <f>'JUGEND-DOSB 2020'!O55*$BC$31</f>
        <v>0.63</v>
      </c>
      <c r="AS31" s="133">
        <f>'JUGEND-DOSB 2020'!P55*$BC$31</f>
        <v>0.69</v>
      </c>
      <c r="AT31" s="134">
        <f>'JUGEND-DOSB 2020'!Q55*$BC$31</f>
        <v>0.66</v>
      </c>
      <c r="AU31" s="132">
        <f>'JUGEND-DOSB 2020'!R55*$BC$31</f>
        <v>0.72</v>
      </c>
      <c r="AV31" s="133">
        <f>'JUGEND-DOSB 2020'!S55*$BC$31</f>
        <v>0.78</v>
      </c>
      <c r="AW31" s="134">
        <f>'JUGEND-DOSB 2020'!T55*$BC$31</f>
        <v>0.72</v>
      </c>
      <c r="AX31" s="132">
        <f>'JUGEND-DOSB 2020'!U55*$BC$31</f>
        <v>0.78</v>
      </c>
      <c r="AY31" s="133">
        <f>'JUGEND-DOSB 2020'!V55*$BC$31</f>
        <v>0.84</v>
      </c>
      <c r="AZ31" s="180"/>
      <c r="BA31" s="181"/>
      <c r="BC31" s="143">
        <v>0.6</v>
      </c>
      <c r="BD31" s="146" t="s">
        <v>20</v>
      </c>
    </row>
    <row r="32" spans="1:73" s="158" customFormat="1" ht="18.600000000000001" customHeight="1" x14ac:dyDescent="0.2">
      <c r="A32" s="902"/>
      <c r="C32" s="845"/>
      <c r="D32" s="796"/>
      <c r="E32" s="105" t="s">
        <v>17</v>
      </c>
      <c r="F32" s="104" t="s">
        <v>163</v>
      </c>
      <c r="G32" s="67">
        <f t="shared" ref="G32:L32" si="3">J32-0.2</f>
        <v>0.98</v>
      </c>
      <c r="H32" s="29">
        <f t="shared" si="3"/>
        <v>1.1600000000000001</v>
      </c>
      <c r="I32" s="38">
        <f t="shared" si="3"/>
        <v>1.34</v>
      </c>
      <c r="J32" s="67">
        <f t="shared" si="3"/>
        <v>1.18</v>
      </c>
      <c r="K32" s="29">
        <f t="shared" si="3"/>
        <v>1.36</v>
      </c>
      <c r="L32" s="38">
        <f t="shared" si="3"/>
        <v>1.54</v>
      </c>
      <c r="M32" s="269">
        <f>'JUGEND-DOSB 2020'!K26*$BC$32</f>
        <v>1.38</v>
      </c>
      <c r="N32" s="29">
        <f>'JUGEND-DOSB 2020'!L26*$BC$32</f>
        <v>1.56</v>
      </c>
      <c r="O32" s="38">
        <f>'JUGEND-DOSB 2020'!M26*$BC$32</f>
        <v>1.74</v>
      </c>
      <c r="P32" s="67">
        <f>'JUGEND-DOSB 2020'!N26*$BC$32</f>
        <v>1.68</v>
      </c>
      <c r="Q32" s="29">
        <f>'JUGEND-DOSB 2020'!O26*$BC$32</f>
        <v>1.8599999999999999</v>
      </c>
      <c r="R32" s="38">
        <f>'JUGEND-DOSB 2020'!P26*$BC$32</f>
        <v>2.04</v>
      </c>
      <c r="S32" s="67">
        <f>'JUGEND-DOSB 2020'!Q26*$BC$32</f>
        <v>1.92</v>
      </c>
      <c r="T32" s="29">
        <f>'JUGEND-DOSB 2020'!R26*$BC$32</f>
        <v>2.1</v>
      </c>
      <c r="U32" s="38">
        <f>'JUGEND-DOSB 2020'!S26*$BC$32</f>
        <v>2.2799999999999998</v>
      </c>
      <c r="V32" s="67">
        <f>'JUGEND-DOSB 2020'!T26*$BC$32</f>
        <v>2.04</v>
      </c>
      <c r="W32" s="29">
        <f>'JUGEND-DOSB 2020'!U26*$BC$32</f>
        <v>2.2200000000000002</v>
      </c>
      <c r="X32" s="38">
        <f>'JUGEND-DOSB 2020'!V26*$BC$32</f>
        <v>2.4</v>
      </c>
      <c r="Y32" s="182"/>
      <c r="Z32" s="188"/>
      <c r="AB32" s="902"/>
      <c r="AD32" s="845"/>
      <c r="AE32" s="796"/>
      <c r="AF32" s="105" t="s">
        <v>17</v>
      </c>
      <c r="AG32" s="104" t="s">
        <v>163</v>
      </c>
      <c r="AH32" s="67">
        <f t="shared" ref="AH32:AM32" si="4">AK32-0.2</f>
        <v>1.1600000000000001</v>
      </c>
      <c r="AI32" s="29">
        <f t="shared" si="4"/>
        <v>1.34</v>
      </c>
      <c r="AJ32" s="38">
        <f t="shared" si="4"/>
        <v>1.52</v>
      </c>
      <c r="AK32" s="67">
        <f t="shared" si="4"/>
        <v>1.36</v>
      </c>
      <c r="AL32" s="29">
        <f t="shared" si="4"/>
        <v>1.54</v>
      </c>
      <c r="AM32" s="38">
        <f t="shared" si="4"/>
        <v>1.72</v>
      </c>
      <c r="AN32" s="67">
        <f>'JUGEND-DOSB 2020'!K57*$BC$32</f>
        <v>1.56</v>
      </c>
      <c r="AO32" s="29">
        <f>'JUGEND-DOSB 2020'!L57*$BC$32</f>
        <v>1.74</v>
      </c>
      <c r="AP32" s="38">
        <f>'JUGEND-DOSB 2020'!M57*$BC$32</f>
        <v>1.92</v>
      </c>
      <c r="AQ32" s="67">
        <f>'JUGEND-DOSB 2020'!N57*$BC$32</f>
        <v>1.92</v>
      </c>
      <c r="AR32" s="29">
        <f>'JUGEND-DOSB 2020'!O57*$BC$32</f>
        <v>2.1</v>
      </c>
      <c r="AS32" s="38">
        <f>'JUGEND-DOSB 2020'!P57*$BC$32</f>
        <v>2.2799999999999998</v>
      </c>
      <c r="AT32" s="67">
        <f>'JUGEND-DOSB 2020'!Q57*$BC$32</f>
        <v>2.2799999999999998</v>
      </c>
      <c r="AU32" s="29">
        <f>'JUGEND-DOSB 2020'!R57*$BC$32</f>
        <v>2.4599999999999995</v>
      </c>
      <c r="AV32" s="38">
        <f>'JUGEND-DOSB 2020'!S57*$BC$32</f>
        <v>2.64</v>
      </c>
      <c r="AW32" s="67">
        <f>'JUGEND-DOSB 2020'!T57*$BC$32</f>
        <v>2.5799999999999996</v>
      </c>
      <c r="AX32" s="29">
        <f>'JUGEND-DOSB 2020'!U57*$BC$32</f>
        <v>2.76</v>
      </c>
      <c r="AY32" s="38">
        <f>'JUGEND-DOSB 2020'!V57*$BC$32</f>
        <v>2.94</v>
      </c>
      <c r="AZ32" s="182"/>
      <c r="BA32" s="188"/>
      <c r="BC32" s="153">
        <v>0.6</v>
      </c>
      <c r="BD32" s="146" t="s">
        <v>163</v>
      </c>
    </row>
    <row r="33" spans="1:56" ht="18.600000000000001" customHeight="1" x14ac:dyDescent="0.2">
      <c r="A33" s="902"/>
      <c r="B33"/>
      <c r="C33" s="845"/>
      <c r="D33" s="796"/>
      <c r="E33" s="1085" t="s">
        <v>21</v>
      </c>
      <c r="F33" s="793" t="s">
        <v>159</v>
      </c>
      <c r="G33" s="782" t="s">
        <v>424</v>
      </c>
      <c r="H33" s="783"/>
      <c r="I33" s="783"/>
      <c r="J33" s="783"/>
      <c r="K33" s="783"/>
      <c r="L33" s="783"/>
      <c r="M33" s="783"/>
      <c r="N33" s="783"/>
      <c r="O33" s="784"/>
      <c r="P33" s="782" t="s">
        <v>425</v>
      </c>
      <c r="Q33" s="783"/>
      <c r="R33" s="783"/>
      <c r="S33" s="783"/>
      <c r="T33" s="783"/>
      <c r="U33" s="783"/>
      <c r="V33" s="783"/>
      <c r="W33" s="783"/>
      <c r="X33" s="784"/>
      <c r="Y33" s="182"/>
      <c r="Z33" s="188"/>
      <c r="AB33" s="902"/>
      <c r="AC33"/>
      <c r="AD33" s="845"/>
      <c r="AE33" s="796"/>
      <c r="AF33" s="798" t="s">
        <v>21</v>
      </c>
      <c r="AG33" s="793" t="s">
        <v>159</v>
      </c>
      <c r="AH33" s="782" t="s">
        <v>424</v>
      </c>
      <c r="AI33" s="783"/>
      <c r="AJ33" s="783"/>
      <c r="AK33" s="783"/>
      <c r="AL33" s="783"/>
      <c r="AM33" s="783"/>
      <c r="AN33" s="783"/>
      <c r="AO33" s="783"/>
      <c r="AP33" s="784"/>
      <c r="AQ33" s="782" t="s">
        <v>425</v>
      </c>
      <c r="AR33" s="783"/>
      <c r="AS33" s="783"/>
      <c r="AT33" s="783"/>
      <c r="AU33" s="783"/>
      <c r="AV33" s="783"/>
      <c r="AW33" s="783"/>
      <c r="AX33" s="783"/>
      <c r="AY33" s="784"/>
      <c r="AZ33" s="182"/>
      <c r="BA33" s="188"/>
      <c r="BD33" s="148"/>
    </row>
    <row r="34" spans="1:56" ht="18.600000000000001" customHeight="1" thickBot="1" x14ac:dyDescent="0.25">
      <c r="A34" s="902"/>
      <c r="B34"/>
      <c r="C34" s="845"/>
      <c r="D34" s="796"/>
      <c r="E34" s="1086"/>
      <c r="F34" s="800"/>
      <c r="G34" s="172">
        <v>10</v>
      </c>
      <c r="H34" s="173">
        <v>15</v>
      </c>
      <c r="I34" s="174">
        <v>20</v>
      </c>
      <c r="J34" s="172">
        <v>10</v>
      </c>
      <c r="K34" s="173">
        <v>15</v>
      </c>
      <c r="L34" s="174">
        <v>20</v>
      </c>
      <c r="M34" s="172">
        <v>10</v>
      </c>
      <c r="N34" s="173">
        <v>15</v>
      </c>
      <c r="O34" s="174">
        <v>20</v>
      </c>
      <c r="P34" s="172">
        <v>10</v>
      </c>
      <c r="Q34" s="173">
        <v>15</v>
      </c>
      <c r="R34" s="174">
        <v>20</v>
      </c>
      <c r="S34" s="172">
        <v>10</v>
      </c>
      <c r="T34" s="173">
        <v>15</v>
      </c>
      <c r="U34" s="174">
        <v>20</v>
      </c>
      <c r="V34" s="172">
        <v>10</v>
      </c>
      <c r="W34" s="173">
        <v>15</v>
      </c>
      <c r="X34" s="174">
        <v>20</v>
      </c>
      <c r="Y34" s="186"/>
      <c r="Z34" s="187"/>
      <c r="AB34" s="902"/>
      <c r="AC34"/>
      <c r="AD34" s="845"/>
      <c r="AE34" s="796"/>
      <c r="AF34" s="799"/>
      <c r="AG34" s="794"/>
      <c r="AH34" s="42">
        <v>10</v>
      </c>
      <c r="AI34" s="43">
        <v>15</v>
      </c>
      <c r="AJ34" s="135">
        <v>20</v>
      </c>
      <c r="AK34" s="42">
        <v>10</v>
      </c>
      <c r="AL34" s="43">
        <v>15</v>
      </c>
      <c r="AM34" s="135">
        <v>20</v>
      </c>
      <c r="AN34" s="42">
        <v>10</v>
      </c>
      <c r="AO34" s="43">
        <v>15</v>
      </c>
      <c r="AP34" s="135">
        <v>20</v>
      </c>
      <c r="AQ34" s="42">
        <v>10</v>
      </c>
      <c r="AR34" s="43">
        <v>15</v>
      </c>
      <c r="AS34" s="135">
        <v>20</v>
      </c>
      <c r="AT34" s="42">
        <v>10</v>
      </c>
      <c r="AU34" s="43">
        <v>15</v>
      </c>
      <c r="AV34" s="135">
        <v>20</v>
      </c>
      <c r="AW34" s="42">
        <v>10</v>
      </c>
      <c r="AX34" s="43">
        <v>15</v>
      </c>
      <c r="AY34" s="135">
        <v>20</v>
      </c>
      <c r="AZ34" s="186"/>
      <c r="BA34" s="187"/>
      <c r="BD34" s="148"/>
    </row>
    <row r="35" spans="1:56" s="158" customFormat="1" ht="18.600000000000001" customHeight="1" x14ac:dyDescent="0.2">
      <c r="A35" s="902"/>
      <c r="C35" s="845"/>
      <c r="D35" s="796"/>
      <c r="E35" s="1054" t="s">
        <v>22</v>
      </c>
      <c r="F35" s="855" t="s">
        <v>601</v>
      </c>
      <c r="G35" s="1082" t="s">
        <v>557</v>
      </c>
      <c r="H35" s="850"/>
      <c r="I35" s="850"/>
      <c r="J35" s="850"/>
      <c r="K35" s="850"/>
      <c r="L35" s="850"/>
      <c r="M35" s="850"/>
      <c r="N35" s="850"/>
      <c r="O35" s="1083"/>
      <c r="P35" s="1082" t="s">
        <v>203</v>
      </c>
      <c r="Q35" s="850"/>
      <c r="R35" s="850"/>
      <c r="S35" s="850"/>
      <c r="T35" s="850"/>
      <c r="U35" s="850"/>
      <c r="V35" s="850"/>
      <c r="W35" s="850"/>
      <c r="X35" s="1083"/>
      <c r="Y35" s="182"/>
      <c r="Z35" s="188"/>
      <c r="AB35" s="902"/>
      <c r="AD35" s="845"/>
      <c r="AE35" s="796"/>
      <c r="AF35" s="1087" t="s">
        <v>22</v>
      </c>
      <c r="AG35" s="855" t="s">
        <v>601</v>
      </c>
      <c r="AH35" s="1082" t="s">
        <v>557</v>
      </c>
      <c r="AI35" s="850"/>
      <c r="AJ35" s="850"/>
      <c r="AK35" s="850"/>
      <c r="AL35" s="850"/>
      <c r="AM35" s="850"/>
      <c r="AN35" s="850"/>
      <c r="AO35" s="850"/>
      <c r="AP35" s="1083"/>
      <c r="AQ35" s="1082" t="s">
        <v>203</v>
      </c>
      <c r="AR35" s="850"/>
      <c r="AS35" s="850"/>
      <c r="AT35" s="850"/>
      <c r="AU35" s="850"/>
      <c r="AV35" s="850"/>
      <c r="AW35" s="850"/>
      <c r="AX35" s="850"/>
      <c r="AY35" s="1083"/>
      <c r="AZ35" s="182"/>
      <c r="BA35" s="188"/>
      <c r="BC35" s="153"/>
      <c r="BD35" s="148"/>
    </row>
    <row r="36" spans="1:56" s="158" customFormat="1" ht="18.600000000000001" customHeight="1" thickBot="1" x14ac:dyDescent="0.25">
      <c r="A36" s="902"/>
      <c r="C36" s="845"/>
      <c r="D36" s="796"/>
      <c r="E36" s="854"/>
      <c r="F36" s="1084"/>
      <c r="G36" s="529">
        <f>'JUGEND-DOSB 2020'!E28*$BC$36</f>
        <v>7.1999999999999993</v>
      </c>
      <c r="H36" s="529">
        <f>'JUGEND-DOSB 2020'!F28*$BC$36</f>
        <v>9</v>
      </c>
      <c r="I36" s="171">
        <f>'JUGEND-DOSB 2020'!G28*$BC$36</f>
        <v>12.6</v>
      </c>
      <c r="J36" s="529">
        <f>'JUGEND-DOSB 2020'!H28*$BC$36</f>
        <v>10.799999999999999</v>
      </c>
      <c r="K36" s="529">
        <f>'JUGEND-DOSB 2020'!I28*$BC$36</f>
        <v>12.6</v>
      </c>
      <c r="L36" s="171">
        <f>'JUGEND-DOSB 2020'!J28*$BC$36</f>
        <v>16.2</v>
      </c>
      <c r="M36" s="529">
        <f>'JUGEND-DOSB 2020'!K28*$BC$36</f>
        <v>16.2</v>
      </c>
      <c r="N36" s="529">
        <f>'JUGEND-DOSB 2020'!L28*$BC$36</f>
        <v>18</v>
      </c>
      <c r="O36" s="171">
        <f>'JUGEND-DOSB 2020'!M28*$BC$36</f>
        <v>21.599999999999998</v>
      </c>
      <c r="P36" s="117">
        <f>'JUGEND-DOSB 2020'!N28*$BC$36</f>
        <v>10.199999999999999</v>
      </c>
      <c r="Q36" s="117">
        <f>'JUGEND-DOSB 2020'!O28*$BC$36</f>
        <v>11.7</v>
      </c>
      <c r="R36" s="21">
        <f>'JUGEND-DOSB 2020'!P28*$BC$36</f>
        <v>13.2</v>
      </c>
      <c r="S36" s="117">
        <f>'JUGEND-DOSB 2020'!Q28*$BC$36</f>
        <v>11.7</v>
      </c>
      <c r="T36" s="117">
        <f>'JUGEND-DOSB 2020'!R28*$BC$36</f>
        <v>13.5</v>
      </c>
      <c r="U36" s="21">
        <f>'JUGEND-DOSB 2020'!S28*$BC$36</f>
        <v>15.299999999999999</v>
      </c>
      <c r="V36" s="117">
        <f>'JUGEND-DOSB 2020'!T28*$BC$36</f>
        <v>13.2</v>
      </c>
      <c r="W36" s="117">
        <f>'JUGEND-DOSB 2020'!U28*$BC$36</f>
        <v>15</v>
      </c>
      <c r="X36" s="21">
        <f>'JUGEND-DOSB 2020'!V28*$BC$36</f>
        <v>16.8</v>
      </c>
      <c r="Y36" s="186"/>
      <c r="Z36" s="187" t="s">
        <v>54</v>
      </c>
      <c r="AB36" s="902"/>
      <c r="AD36" s="845"/>
      <c r="AE36" s="796"/>
      <c r="AF36" s="854"/>
      <c r="AG36" s="1084"/>
      <c r="AH36" s="529">
        <f>'JUGEND-DOSB 2020'!E59*$BC$36</f>
        <v>9</v>
      </c>
      <c r="AI36" s="529">
        <f>'JUGEND-DOSB 2020'!F59*$BC$36</f>
        <v>10.799999999999999</v>
      </c>
      <c r="AJ36" s="171">
        <f>'JUGEND-DOSB 2020'!G59*$BC$36</f>
        <v>14.399999999999999</v>
      </c>
      <c r="AK36" s="529">
        <f>'JUGEND-DOSB 2020'!H59*$BC$36</f>
        <v>12.6</v>
      </c>
      <c r="AL36" s="529">
        <f>'JUGEND-DOSB 2020'!I59*$BC$36</f>
        <v>16.2</v>
      </c>
      <c r="AM36" s="171">
        <f>'JUGEND-DOSB 2020'!J59*$BC$36</f>
        <v>19.8</v>
      </c>
      <c r="AN36" s="529">
        <f>'JUGEND-DOSB 2020'!K59*$BC$36</f>
        <v>19.8</v>
      </c>
      <c r="AO36" s="529">
        <f>'JUGEND-DOSB 2020'!L59*$BC$36</f>
        <v>23.4</v>
      </c>
      <c r="AP36" s="171">
        <f>'JUGEND-DOSB 2020'!M59*$BC$36</f>
        <v>27</v>
      </c>
      <c r="AQ36" s="117">
        <f>'JUGEND-DOSB 2020'!N59*$BC$36</f>
        <v>11.7</v>
      </c>
      <c r="AR36" s="117">
        <f>'JUGEND-DOSB 2020'!O59*$BC$36</f>
        <v>14.399999999999999</v>
      </c>
      <c r="AS36" s="21">
        <f>'JUGEND-DOSB 2020'!P59*$BC$36</f>
        <v>16.5</v>
      </c>
      <c r="AT36" s="117">
        <f>'JUGEND-DOSB 2020'!Q59*$BC$36</f>
        <v>14.1</v>
      </c>
      <c r="AU36" s="117">
        <f>'JUGEND-DOSB 2020'!R59*$BC$36</f>
        <v>16.8</v>
      </c>
      <c r="AV36" s="21">
        <f>'JUGEND-DOSB 2020'!S59*$BC$36</f>
        <v>19.2</v>
      </c>
      <c r="AW36" s="117">
        <f>'JUGEND-DOSB 2020'!T59*$BC$36</f>
        <v>16.5</v>
      </c>
      <c r="AX36" s="117">
        <f>'JUGEND-DOSB 2020'!U59*$BC$36</f>
        <v>19.2</v>
      </c>
      <c r="AY36" s="21">
        <f>'JUGEND-DOSB 2020'!V59*$BC$36</f>
        <v>21.9</v>
      </c>
      <c r="AZ36" s="186"/>
      <c r="BA36" s="187"/>
      <c r="BC36" s="153">
        <v>0.6</v>
      </c>
      <c r="BD36" s="146" t="s">
        <v>520</v>
      </c>
    </row>
    <row r="37" spans="1:56" s="44" customFormat="1" ht="19.5" customHeight="1" thickBot="1" x14ac:dyDescent="0.3">
      <c r="A37" s="853" t="s">
        <v>495</v>
      </c>
      <c r="B37"/>
      <c r="C37" s="905" t="s">
        <v>51</v>
      </c>
      <c r="D37" s="906"/>
      <c r="E37" s="907"/>
      <c r="F37" s="907"/>
      <c r="G37" s="907" t="s">
        <v>616</v>
      </c>
      <c r="H37" s="907"/>
      <c r="I37" s="907"/>
      <c r="J37" s="907"/>
      <c r="K37" s="907"/>
      <c r="L37" s="907"/>
      <c r="M37" s="907"/>
      <c r="N37" s="907"/>
      <c r="O37" s="907"/>
      <c r="P37" s="907"/>
      <c r="Q37" s="907"/>
      <c r="R37" s="908" t="s">
        <v>52</v>
      </c>
      <c r="S37" s="908"/>
      <c r="T37" s="908"/>
      <c r="U37" s="908"/>
      <c r="V37" s="908"/>
      <c r="W37" s="908"/>
      <c r="X37" s="908"/>
      <c r="Y37" s="802" t="s">
        <v>53</v>
      </c>
      <c r="Z37" s="803"/>
      <c r="AB37" s="853" t="s">
        <v>495</v>
      </c>
      <c r="AC37"/>
      <c r="AD37" s="905" t="s">
        <v>51</v>
      </c>
      <c r="AE37" s="906"/>
      <c r="AF37" s="907"/>
      <c r="AG37" s="907"/>
      <c r="AH37" s="907" t="s">
        <v>616</v>
      </c>
      <c r="AI37" s="907"/>
      <c r="AJ37" s="907"/>
      <c r="AK37" s="907"/>
      <c r="AL37" s="907"/>
      <c r="AM37" s="907"/>
      <c r="AN37" s="907"/>
      <c r="AO37" s="907"/>
      <c r="AP37" s="907"/>
      <c r="AQ37" s="907"/>
      <c r="AR37" s="907"/>
      <c r="AS37" s="908" t="s">
        <v>52</v>
      </c>
      <c r="AT37" s="908"/>
      <c r="AU37" s="908"/>
      <c r="AV37" s="908"/>
      <c r="AW37" s="908"/>
      <c r="AX37" s="908"/>
      <c r="AY37" s="908"/>
      <c r="AZ37" s="802" t="s">
        <v>53</v>
      </c>
      <c r="BA37" s="803"/>
      <c r="BC37" s="144"/>
      <c r="BD37" s="147"/>
    </row>
    <row r="38" spans="1:56" ht="15.75" thickBot="1" x14ac:dyDescent="0.25">
      <c r="A38" s="853"/>
      <c r="B38"/>
      <c r="C38" s="914" t="s">
        <v>585</v>
      </c>
      <c r="D38" s="915"/>
      <c r="E38" s="915"/>
      <c r="F38" s="915"/>
      <c r="G38" s="915"/>
      <c r="H38" s="915"/>
      <c r="I38" s="916"/>
      <c r="J38" s="917" t="s">
        <v>68</v>
      </c>
      <c r="K38" s="918"/>
      <c r="L38" s="918"/>
      <c r="M38" s="918"/>
      <c r="N38" s="918"/>
      <c r="O38" s="918"/>
      <c r="P38" s="918"/>
      <c r="Q38" s="919"/>
      <c r="R38" s="920" t="s">
        <v>69</v>
      </c>
      <c r="S38" s="921"/>
      <c r="T38" s="921"/>
      <c r="U38" s="921"/>
      <c r="V38" s="921"/>
      <c r="W38" s="921"/>
      <c r="X38" s="922"/>
      <c r="Y38" s="75" t="s">
        <v>70</v>
      </c>
      <c r="Z38" s="76"/>
      <c r="AA38" s="45"/>
      <c r="AB38" s="853"/>
      <c r="AC38"/>
      <c r="AD38" s="914" t="s">
        <v>585</v>
      </c>
      <c r="AE38" s="915"/>
      <c r="AF38" s="915"/>
      <c r="AG38" s="915"/>
      <c r="AH38" s="915"/>
      <c r="AI38" s="915"/>
      <c r="AJ38" s="916"/>
      <c r="AK38" s="917" t="s">
        <v>68</v>
      </c>
      <c r="AL38" s="918"/>
      <c r="AM38" s="918"/>
      <c r="AN38" s="918"/>
      <c r="AO38" s="918"/>
      <c r="AP38" s="918"/>
      <c r="AQ38" s="918"/>
      <c r="AR38" s="919"/>
      <c r="AS38" s="920" t="s">
        <v>69</v>
      </c>
      <c r="AT38" s="921"/>
      <c r="AU38" s="921"/>
      <c r="AV38" s="921"/>
      <c r="AW38" s="921"/>
      <c r="AX38" s="921"/>
      <c r="AY38" s="922"/>
      <c r="AZ38" s="75" t="s">
        <v>70</v>
      </c>
      <c r="BA38" s="76"/>
      <c r="BB38" s="45"/>
    </row>
    <row r="39" spans="1:56" ht="15" customHeight="1" thickBot="1" x14ac:dyDescent="0.3">
      <c r="A39" s="853"/>
      <c r="B39" s="44"/>
      <c r="C39" s="909" t="s">
        <v>71</v>
      </c>
      <c r="D39" s="910"/>
      <c r="E39" s="910"/>
      <c r="F39" s="910"/>
      <c r="G39" s="910"/>
      <c r="H39" s="910"/>
      <c r="I39" s="77"/>
      <c r="J39" s="911"/>
      <c r="K39" s="912"/>
      <c r="L39" s="912"/>
      <c r="M39" s="912"/>
      <c r="N39" s="912"/>
      <c r="O39" s="912"/>
      <c r="P39" s="912"/>
      <c r="Q39" s="913"/>
      <c r="R39" s="898" t="s">
        <v>72</v>
      </c>
      <c r="S39" s="899"/>
      <c r="T39" s="810"/>
      <c r="U39" s="810"/>
      <c r="V39" s="810"/>
      <c r="W39" s="810"/>
      <c r="X39" s="811"/>
      <c r="Y39" s="75" t="s">
        <v>73</v>
      </c>
      <c r="Z39" s="78" t="s">
        <v>54</v>
      </c>
      <c r="AA39" s="45"/>
      <c r="AB39" s="853"/>
      <c r="AC39" s="44"/>
      <c r="AD39" s="909" t="s">
        <v>71</v>
      </c>
      <c r="AE39" s="910"/>
      <c r="AF39" s="910"/>
      <c r="AG39" s="910"/>
      <c r="AH39" s="910"/>
      <c r="AI39" s="910"/>
      <c r="AJ39" s="77"/>
      <c r="AK39" s="911"/>
      <c r="AL39" s="912"/>
      <c r="AM39" s="912"/>
      <c r="AN39" s="912"/>
      <c r="AO39" s="912"/>
      <c r="AP39" s="912"/>
      <c r="AQ39" s="912"/>
      <c r="AR39" s="913"/>
      <c r="AS39" s="898" t="s">
        <v>72</v>
      </c>
      <c r="AT39" s="899"/>
      <c r="AU39" s="810"/>
      <c r="AV39" s="810"/>
      <c r="AW39" s="810"/>
      <c r="AX39" s="810"/>
      <c r="AY39" s="811"/>
      <c r="AZ39" s="75" t="s">
        <v>73</v>
      </c>
      <c r="BA39" s="78" t="s">
        <v>54</v>
      </c>
      <c r="BB39" s="45"/>
    </row>
    <row r="40" spans="1:56" ht="15" customHeight="1" thickBot="1" x14ac:dyDescent="0.25">
      <c r="A40" s="853"/>
      <c r="B40"/>
      <c r="C40" s="812" t="s">
        <v>74</v>
      </c>
      <c r="D40" s="813"/>
      <c r="E40" s="813"/>
      <c r="F40" s="813"/>
      <c r="G40" s="813"/>
      <c r="H40" s="813"/>
      <c r="I40" s="77"/>
      <c r="J40" s="807"/>
      <c r="K40" s="808"/>
      <c r="L40" s="808"/>
      <c r="M40" s="808"/>
      <c r="N40" s="808"/>
      <c r="O40" s="808"/>
      <c r="P40" s="808"/>
      <c r="Q40" s="809"/>
      <c r="R40" s="898" t="s">
        <v>75</v>
      </c>
      <c r="S40" s="899"/>
      <c r="T40" s="810"/>
      <c r="U40" s="810"/>
      <c r="V40" s="810"/>
      <c r="W40" s="810"/>
      <c r="X40" s="811"/>
      <c r="Y40" s="75" t="s">
        <v>76</v>
      </c>
      <c r="Z40" s="79"/>
      <c r="AA40" s="45"/>
      <c r="AB40" s="853"/>
      <c r="AC40"/>
      <c r="AD40" s="812" t="s">
        <v>74</v>
      </c>
      <c r="AE40" s="813"/>
      <c r="AF40" s="813"/>
      <c r="AG40" s="813"/>
      <c r="AH40" s="813"/>
      <c r="AI40" s="813"/>
      <c r="AJ40" s="77"/>
      <c r="AK40" s="807"/>
      <c r="AL40" s="808"/>
      <c r="AM40" s="808"/>
      <c r="AN40" s="808"/>
      <c r="AO40" s="808"/>
      <c r="AP40" s="808"/>
      <c r="AQ40" s="808"/>
      <c r="AR40" s="809"/>
      <c r="AS40" s="898" t="s">
        <v>75</v>
      </c>
      <c r="AT40" s="899"/>
      <c r="AU40" s="810"/>
      <c r="AV40" s="810"/>
      <c r="AW40" s="810"/>
      <c r="AX40" s="810"/>
      <c r="AY40" s="811"/>
      <c r="AZ40" s="75" t="s">
        <v>76</v>
      </c>
      <c r="BA40" s="79"/>
      <c r="BB40" s="45"/>
    </row>
    <row r="41" spans="1:56" ht="15.75" thickBot="1" x14ac:dyDescent="0.25">
      <c r="A41" s="853"/>
      <c r="B41"/>
      <c r="C41" s="812" t="s">
        <v>518</v>
      </c>
      <c r="D41" s="813"/>
      <c r="E41" s="813"/>
      <c r="F41" s="813"/>
      <c r="G41" s="813"/>
      <c r="H41" s="813"/>
      <c r="I41" s="77"/>
      <c r="J41" s="814"/>
      <c r="K41" s="815"/>
      <c r="L41" s="815"/>
      <c r="M41" s="815"/>
      <c r="N41" s="815"/>
      <c r="O41" s="815"/>
      <c r="P41" s="815"/>
      <c r="Q41" s="816"/>
      <c r="R41" s="898" t="s">
        <v>77</v>
      </c>
      <c r="S41" s="899"/>
      <c r="T41" s="810"/>
      <c r="U41" s="810"/>
      <c r="V41" s="810"/>
      <c r="W41" s="810"/>
      <c r="X41" s="811"/>
      <c r="Y41" s="75" t="s">
        <v>78</v>
      </c>
      <c r="Z41" s="79"/>
      <c r="AA41" s="45"/>
      <c r="AB41" s="853"/>
      <c r="AC41"/>
      <c r="AD41" s="812" t="s">
        <v>518</v>
      </c>
      <c r="AE41" s="813"/>
      <c r="AF41" s="813"/>
      <c r="AG41" s="813"/>
      <c r="AH41" s="813"/>
      <c r="AI41" s="813"/>
      <c r="AJ41" s="77"/>
      <c r="AK41" s="814"/>
      <c r="AL41" s="815"/>
      <c r="AM41" s="815"/>
      <c r="AN41" s="815"/>
      <c r="AO41" s="815"/>
      <c r="AP41" s="815"/>
      <c r="AQ41" s="815"/>
      <c r="AR41" s="816"/>
      <c r="AS41" s="898" t="s">
        <v>77</v>
      </c>
      <c r="AT41" s="899"/>
      <c r="AU41" s="810"/>
      <c r="AV41" s="810"/>
      <c r="AW41" s="810"/>
      <c r="AX41" s="810"/>
      <c r="AY41" s="811"/>
      <c r="AZ41" s="75" t="s">
        <v>78</v>
      </c>
      <c r="BA41" s="79"/>
      <c r="BB41" s="45"/>
    </row>
    <row r="42" spans="1:56" ht="15.75" thickBot="1" x14ac:dyDescent="0.25">
      <c r="A42" s="853"/>
      <c r="B42"/>
      <c r="C42" s="812" t="s">
        <v>586</v>
      </c>
      <c r="D42" s="813"/>
      <c r="E42" s="813"/>
      <c r="F42" s="813"/>
      <c r="G42" s="813"/>
      <c r="H42" s="813"/>
      <c r="I42" s="77"/>
      <c r="J42" s="80"/>
      <c r="K42" s="80"/>
      <c r="L42" s="80"/>
      <c r="M42" s="80"/>
      <c r="N42" s="80"/>
      <c r="O42" s="80"/>
      <c r="P42" s="80"/>
      <c r="Q42" s="80"/>
      <c r="R42" s="872" t="s">
        <v>79</v>
      </c>
      <c r="S42" s="873"/>
      <c r="T42" s="874"/>
      <c r="U42" s="874"/>
      <c r="V42" s="874"/>
      <c r="W42" s="874"/>
      <c r="X42" s="875"/>
      <c r="Y42" s="81"/>
      <c r="Z42" s="82"/>
      <c r="AA42" s="45"/>
      <c r="AB42" s="853"/>
      <c r="AC42"/>
      <c r="AD42" s="812" t="s">
        <v>586</v>
      </c>
      <c r="AE42" s="813"/>
      <c r="AF42" s="813"/>
      <c r="AG42" s="813"/>
      <c r="AH42" s="813"/>
      <c r="AI42" s="813"/>
      <c r="AJ42" s="77"/>
      <c r="AK42" s="80"/>
      <c r="AL42" s="80"/>
      <c r="AM42" s="80"/>
      <c r="AN42" s="80"/>
      <c r="AO42" s="80"/>
      <c r="AP42" s="80"/>
      <c r="AQ42" s="80"/>
      <c r="AR42" s="80"/>
      <c r="AS42" s="872" t="s">
        <v>79</v>
      </c>
      <c r="AT42" s="873"/>
      <c r="AU42" s="874"/>
      <c r="AV42" s="874"/>
      <c r="AW42" s="874"/>
      <c r="AX42" s="874"/>
      <c r="AY42" s="875"/>
      <c r="AZ42" s="81"/>
      <c r="BA42" s="82"/>
      <c r="BB42" s="45"/>
    </row>
    <row r="43" spans="1:56" ht="15" x14ac:dyDescent="0.2">
      <c r="A43" s="904">
        <v>37</v>
      </c>
      <c r="B43" s="158"/>
      <c r="C43" s="841" t="s">
        <v>587</v>
      </c>
      <c r="D43" s="813"/>
      <c r="E43" s="813"/>
      <c r="F43" s="813"/>
      <c r="G43" s="813"/>
      <c r="H43" s="813"/>
      <c r="I43" s="77"/>
      <c r="U43" s="45"/>
      <c r="W43" s="1062" t="s">
        <v>639</v>
      </c>
      <c r="X43" s="1062"/>
      <c r="Y43" s="1062"/>
      <c r="Z43" s="1062"/>
      <c r="AB43" s="904">
        <f>A43+1</f>
        <v>38</v>
      </c>
      <c r="AC43"/>
      <c r="AD43" s="841" t="s">
        <v>587</v>
      </c>
      <c r="AE43" s="813"/>
      <c r="AF43" s="813"/>
      <c r="AG43" s="813"/>
      <c r="AH43" s="813"/>
      <c r="AI43" s="813"/>
      <c r="AJ43" s="77"/>
      <c r="AV43" s="45"/>
      <c r="AX43" s="1062" t="s">
        <v>684</v>
      </c>
      <c r="AY43" s="1062"/>
      <c r="AZ43" s="1062"/>
      <c r="BA43" s="1062"/>
    </row>
    <row r="44" spans="1:56" ht="13.5" thickBot="1" x14ac:dyDescent="0.25">
      <c r="A44" s="904"/>
      <c r="B44"/>
      <c r="C44" s="804" t="s">
        <v>80</v>
      </c>
      <c r="D44" s="805"/>
      <c r="E44" s="805"/>
      <c r="F44" s="805"/>
      <c r="G44" s="805"/>
      <c r="H44" s="805"/>
      <c r="I44" s="806"/>
      <c r="W44" s="1062"/>
      <c r="X44" s="1062"/>
      <c r="Y44" s="1062"/>
      <c r="Z44" s="1062"/>
      <c r="AB44" s="904"/>
      <c r="AC44"/>
      <c r="AD44" s="804" t="s">
        <v>80</v>
      </c>
      <c r="AE44" s="805"/>
      <c r="AF44" s="805"/>
      <c r="AG44" s="805"/>
      <c r="AH44" s="805"/>
      <c r="AI44" s="805"/>
      <c r="AJ44" s="806"/>
      <c r="AX44" s="1062"/>
      <c r="AY44" s="1062"/>
      <c r="AZ44" s="1062"/>
      <c r="BA44" s="1062"/>
    </row>
    <row r="46" spans="1:56" ht="13.5" thickBot="1" x14ac:dyDescent="0.25"/>
    <row r="47" spans="1:56" ht="18" customHeight="1" x14ac:dyDescent="0.25">
      <c r="A47" s="930" t="s">
        <v>496</v>
      </c>
      <c r="B47"/>
      <c r="C47" s="932" t="s">
        <v>584</v>
      </c>
      <c r="D47" s="933"/>
      <c r="E47" s="933"/>
      <c r="F47" s="933"/>
      <c r="G47" s="933"/>
      <c r="H47" s="933"/>
      <c r="I47" s="933"/>
      <c r="J47" s="933"/>
      <c r="K47" s="933"/>
      <c r="L47" s="934"/>
      <c r="M47" s="935" t="s">
        <v>137</v>
      </c>
      <c r="N47" s="935"/>
      <c r="O47" s="935"/>
      <c r="P47" s="935"/>
      <c r="Q47" s="935"/>
      <c r="R47" s="935"/>
      <c r="S47" s="935"/>
      <c r="T47" s="935"/>
      <c r="U47" s="935"/>
      <c r="V47" s="935"/>
      <c r="W47" s="935"/>
      <c r="X47" s="935"/>
      <c r="Y47" s="935"/>
      <c r="Z47" s="1" t="s">
        <v>749</v>
      </c>
      <c r="AB47" s="930" t="s">
        <v>496</v>
      </c>
      <c r="AC47"/>
      <c r="AD47" s="932" t="s">
        <v>584</v>
      </c>
      <c r="AE47" s="933"/>
      <c r="AF47" s="933"/>
      <c r="AG47" s="933"/>
      <c r="AH47" s="933"/>
      <c r="AI47" s="933"/>
      <c r="AJ47" s="933"/>
      <c r="AK47" s="933"/>
      <c r="AL47" s="933"/>
      <c r="AM47" s="934"/>
      <c r="AN47" s="935" t="s">
        <v>143</v>
      </c>
      <c r="AO47" s="935"/>
      <c r="AP47" s="935"/>
      <c r="AQ47" s="935"/>
      <c r="AR47" s="935"/>
      <c r="AS47" s="935"/>
      <c r="AT47" s="935"/>
      <c r="AU47" s="935"/>
      <c r="AV47" s="935"/>
      <c r="AW47" s="935"/>
      <c r="AX47" s="935"/>
      <c r="AY47" s="935"/>
      <c r="AZ47" s="935"/>
      <c r="BA47" s="1" t="s">
        <v>749</v>
      </c>
      <c r="BC47" s="142" t="s">
        <v>419</v>
      </c>
    </row>
    <row r="48" spans="1:56" ht="16.5" customHeight="1" x14ac:dyDescent="0.2">
      <c r="A48" s="931"/>
      <c r="B48"/>
      <c r="C48" s="856" t="s">
        <v>1</v>
      </c>
      <c r="D48" s="857"/>
      <c r="E48" s="857"/>
      <c r="F48" s="857"/>
      <c r="G48" s="857"/>
      <c r="H48" s="857"/>
      <c r="I48" s="857"/>
      <c r="J48" s="857"/>
      <c r="K48" s="857"/>
      <c r="L48" s="858"/>
      <c r="M48" s="893" t="s">
        <v>2</v>
      </c>
      <c r="N48" s="893"/>
      <c r="O48" s="893"/>
      <c r="P48" s="893"/>
      <c r="Q48" s="893"/>
      <c r="R48" s="893"/>
      <c r="S48" s="893"/>
      <c r="T48" s="893"/>
      <c r="U48" s="893"/>
      <c r="V48" s="893"/>
      <c r="W48" s="893"/>
      <c r="X48" s="893"/>
      <c r="Y48" s="893" t="s">
        <v>55</v>
      </c>
      <c r="Z48" s="894"/>
      <c r="AB48" s="931"/>
      <c r="AC48"/>
      <c r="AD48" s="856" t="s">
        <v>1</v>
      </c>
      <c r="AE48" s="857"/>
      <c r="AF48" s="857"/>
      <c r="AG48" s="857"/>
      <c r="AH48" s="857"/>
      <c r="AI48" s="857"/>
      <c r="AJ48" s="857"/>
      <c r="AK48" s="857"/>
      <c r="AL48" s="857"/>
      <c r="AM48" s="858"/>
      <c r="AN48" s="893" t="s">
        <v>2</v>
      </c>
      <c r="AO48" s="893"/>
      <c r="AP48" s="893"/>
      <c r="AQ48" s="893"/>
      <c r="AR48" s="893"/>
      <c r="AS48" s="893"/>
      <c r="AT48" s="893"/>
      <c r="AU48" s="893"/>
      <c r="AV48" s="893"/>
      <c r="AW48" s="893"/>
      <c r="AX48" s="893"/>
      <c r="AY48" s="893"/>
      <c r="AZ48" s="893" t="s">
        <v>55</v>
      </c>
      <c r="BA48" s="894"/>
    </row>
    <row r="49" spans="1:57" ht="16.5" customHeight="1" x14ac:dyDescent="0.2">
      <c r="A49" s="931"/>
      <c r="B49"/>
      <c r="C49" s="856" t="s">
        <v>3</v>
      </c>
      <c r="D49" s="857"/>
      <c r="E49" s="857"/>
      <c r="F49" s="857"/>
      <c r="G49" s="857"/>
      <c r="H49" s="857"/>
      <c r="I49" s="857"/>
      <c r="J49" s="857"/>
      <c r="K49" s="857"/>
      <c r="L49" s="858"/>
      <c r="M49" s="893" t="s">
        <v>4</v>
      </c>
      <c r="N49" s="893"/>
      <c r="O49" s="893"/>
      <c r="P49" s="893"/>
      <c r="Q49" s="893"/>
      <c r="R49" s="893"/>
      <c r="S49" s="893"/>
      <c r="T49" s="893"/>
      <c r="U49" s="893"/>
      <c r="V49" s="893"/>
      <c r="W49" s="893"/>
      <c r="X49" s="893"/>
      <c r="Y49" s="893" t="s">
        <v>5</v>
      </c>
      <c r="Z49" s="894"/>
      <c r="AB49" s="931"/>
      <c r="AC49"/>
      <c r="AD49" s="856" t="s">
        <v>3</v>
      </c>
      <c r="AE49" s="857"/>
      <c r="AF49" s="857"/>
      <c r="AG49" s="857"/>
      <c r="AH49" s="857"/>
      <c r="AI49" s="857"/>
      <c r="AJ49" s="857"/>
      <c r="AK49" s="857"/>
      <c r="AL49" s="857"/>
      <c r="AM49" s="858"/>
      <c r="AN49" s="893" t="s">
        <v>4</v>
      </c>
      <c r="AO49" s="893"/>
      <c r="AP49" s="893"/>
      <c r="AQ49" s="893"/>
      <c r="AR49" s="893"/>
      <c r="AS49" s="893"/>
      <c r="AT49" s="893"/>
      <c r="AU49" s="893"/>
      <c r="AV49" s="893"/>
      <c r="AW49" s="893"/>
      <c r="AX49" s="893"/>
      <c r="AY49" s="893"/>
      <c r="AZ49" s="893" t="s">
        <v>5</v>
      </c>
      <c r="BA49" s="894"/>
    </row>
    <row r="50" spans="1:57" x14ac:dyDescent="0.2">
      <c r="A50" s="931"/>
      <c r="B50"/>
      <c r="C50" s="856" t="s">
        <v>56</v>
      </c>
      <c r="D50" s="867"/>
      <c r="E50" s="867"/>
      <c r="F50" s="868"/>
      <c r="G50" s="869" t="s">
        <v>57</v>
      </c>
      <c r="H50" s="870"/>
      <c r="I50" s="870"/>
      <c r="J50" s="870"/>
      <c r="K50" s="870"/>
      <c r="L50" s="870"/>
      <c r="M50" s="870"/>
      <c r="N50" s="870"/>
      <c r="O50" s="870"/>
      <c r="P50" s="870"/>
      <c r="Q50" s="870"/>
      <c r="R50" s="870"/>
      <c r="S50" s="870"/>
      <c r="T50" s="870"/>
      <c r="U50" s="870"/>
      <c r="V50" s="870"/>
      <c r="W50" s="870"/>
      <c r="X50" s="871"/>
      <c r="Y50" s="47"/>
      <c r="Z50" s="48"/>
      <c r="AB50" s="931"/>
      <c r="AC50"/>
      <c r="AD50" s="856" t="s">
        <v>56</v>
      </c>
      <c r="AE50" s="867"/>
      <c r="AF50" s="867"/>
      <c r="AG50" s="868"/>
      <c r="AH50" s="869" t="s">
        <v>57</v>
      </c>
      <c r="AI50" s="870"/>
      <c r="AJ50" s="870"/>
      <c r="AK50" s="870"/>
      <c r="AL50" s="870"/>
      <c r="AM50" s="870"/>
      <c r="AN50" s="870"/>
      <c r="AO50" s="870"/>
      <c r="AP50" s="870"/>
      <c r="AQ50" s="870"/>
      <c r="AR50" s="870"/>
      <c r="AS50" s="870"/>
      <c r="AT50" s="870"/>
      <c r="AU50" s="870"/>
      <c r="AV50" s="870"/>
      <c r="AW50" s="870"/>
      <c r="AX50" s="870"/>
      <c r="AY50" s="871"/>
      <c r="AZ50" s="47"/>
      <c r="BA50" s="48"/>
    </row>
    <row r="51" spans="1:57" ht="15.75" x14ac:dyDescent="0.25">
      <c r="A51" s="931"/>
      <c r="B51"/>
      <c r="C51" s="838" t="s">
        <v>508</v>
      </c>
      <c r="D51" s="839"/>
      <c r="E51" s="839"/>
      <c r="F51" s="840"/>
      <c r="G51" s="817" t="s">
        <v>617</v>
      </c>
      <c r="H51" s="818"/>
      <c r="I51" s="818"/>
      <c r="J51" s="818"/>
      <c r="K51" s="819"/>
      <c r="L51" s="851" t="s">
        <v>701</v>
      </c>
      <c r="M51" s="851"/>
      <c r="N51" s="851"/>
      <c r="O51" s="851"/>
      <c r="P51" s="851"/>
      <c r="Q51" s="851"/>
      <c r="R51" s="851"/>
      <c r="S51" s="851"/>
      <c r="T51" s="851"/>
      <c r="U51" s="851"/>
      <c r="V51" s="851"/>
      <c r="W51" s="851"/>
      <c r="X51" s="851"/>
      <c r="Y51" s="851"/>
      <c r="Z51" s="852"/>
      <c r="AB51" s="931"/>
      <c r="AC51"/>
      <c r="AD51" s="838" t="s">
        <v>508</v>
      </c>
      <c r="AE51" s="839"/>
      <c r="AF51" s="839"/>
      <c r="AG51" s="840"/>
      <c r="AH51" s="817" t="s">
        <v>617</v>
      </c>
      <c r="AI51" s="818"/>
      <c r="AJ51" s="818"/>
      <c r="AK51" s="818"/>
      <c r="AL51" s="819"/>
      <c r="AM51" s="851" t="s">
        <v>701</v>
      </c>
      <c r="AN51" s="851"/>
      <c r="AO51" s="851"/>
      <c r="AP51" s="851"/>
      <c r="AQ51" s="851"/>
      <c r="AR51" s="851"/>
      <c r="AS51" s="851"/>
      <c r="AT51" s="851"/>
      <c r="AU51" s="851"/>
      <c r="AV51" s="851"/>
      <c r="AW51" s="851"/>
      <c r="AX51" s="851"/>
      <c r="AY51" s="851"/>
      <c r="AZ51" s="851"/>
      <c r="BA51" s="852"/>
    </row>
    <row r="52" spans="1:57" ht="15.6" customHeight="1" x14ac:dyDescent="0.2">
      <c r="A52" s="931"/>
      <c r="B52"/>
      <c r="C52" s="856"/>
      <c r="D52" s="857"/>
      <c r="E52" s="857"/>
      <c r="F52" s="858"/>
      <c r="G52" s="817" t="s">
        <v>618</v>
      </c>
      <c r="H52" s="818"/>
      <c r="I52" s="818"/>
      <c r="J52" s="818"/>
      <c r="K52" s="819"/>
      <c r="L52" s="883" t="s">
        <v>6</v>
      </c>
      <c r="M52" s="883"/>
      <c r="N52" s="884"/>
      <c r="O52" s="884"/>
      <c r="P52" s="884"/>
      <c r="Q52" s="884"/>
      <c r="R52" s="883" t="s">
        <v>7</v>
      </c>
      <c r="S52" s="883"/>
      <c r="T52" s="883"/>
      <c r="U52" s="883"/>
      <c r="V52" s="883"/>
      <c r="W52" s="858" t="s">
        <v>689</v>
      </c>
      <c r="X52" s="893"/>
      <c r="Y52" s="893"/>
      <c r="Z52" s="894"/>
      <c r="AB52" s="931"/>
      <c r="AC52"/>
      <c r="AD52" s="856"/>
      <c r="AE52" s="857"/>
      <c r="AF52" s="857"/>
      <c r="AG52" s="858"/>
      <c r="AH52" s="817" t="s">
        <v>618</v>
      </c>
      <c r="AI52" s="818"/>
      <c r="AJ52" s="818"/>
      <c r="AK52" s="818"/>
      <c r="AL52" s="819"/>
      <c r="AM52" s="883" t="s">
        <v>6</v>
      </c>
      <c r="AN52" s="883"/>
      <c r="AO52" s="884"/>
      <c r="AP52" s="884"/>
      <c r="AQ52" s="884"/>
      <c r="AR52" s="884"/>
      <c r="AS52" s="883" t="s">
        <v>7</v>
      </c>
      <c r="AT52" s="883"/>
      <c r="AU52" s="883"/>
      <c r="AV52" s="883"/>
      <c r="AW52" s="883"/>
      <c r="AX52" s="858" t="s">
        <v>689</v>
      </c>
      <c r="AY52" s="893"/>
      <c r="AZ52" s="893"/>
      <c r="BA52" s="894"/>
    </row>
    <row r="53" spans="1:57" ht="16.5" thickBot="1" x14ac:dyDescent="0.3">
      <c r="A53" s="931"/>
      <c r="B53"/>
      <c r="C53" s="856"/>
      <c r="D53" s="857"/>
      <c r="E53" s="857"/>
      <c r="F53" s="858"/>
      <c r="G53" s="50"/>
      <c r="H53" s="51"/>
      <c r="I53" s="51"/>
      <c r="J53" s="51"/>
      <c r="K53" s="52"/>
      <c r="L53" s="846" t="s">
        <v>8</v>
      </c>
      <c r="M53" s="847"/>
      <c r="N53" s="848"/>
      <c r="O53" s="848"/>
      <c r="P53" s="848"/>
      <c r="Q53" s="849"/>
      <c r="R53" s="928"/>
      <c r="S53" s="928"/>
      <c r="T53" s="928"/>
      <c r="U53" s="928"/>
      <c r="V53" s="928"/>
      <c r="W53" s="895"/>
      <c r="X53" s="896"/>
      <c r="Y53" s="896"/>
      <c r="Z53" s="897"/>
      <c r="AB53" s="931"/>
      <c r="AC53"/>
      <c r="AD53" s="856"/>
      <c r="AE53" s="857"/>
      <c r="AF53" s="857"/>
      <c r="AG53" s="858"/>
      <c r="AH53" s="50"/>
      <c r="AI53" s="51"/>
      <c r="AJ53" s="51"/>
      <c r="AK53" s="51"/>
      <c r="AL53" s="52"/>
      <c r="AM53" s="846" t="s">
        <v>8</v>
      </c>
      <c r="AN53" s="847"/>
      <c r="AO53" s="848"/>
      <c r="AP53" s="848"/>
      <c r="AQ53" s="848"/>
      <c r="AR53" s="849"/>
      <c r="AS53" s="928"/>
      <c r="AT53" s="928"/>
      <c r="AU53" s="928"/>
      <c r="AV53" s="928"/>
      <c r="AW53" s="928"/>
      <c r="AX53" s="895"/>
      <c r="AY53" s="896"/>
      <c r="AZ53" s="896"/>
      <c r="BA53" s="897"/>
    </row>
    <row r="54" spans="1:57" ht="13.5" customHeight="1" thickBot="1" x14ac:dyDescent="0.25">
      <c r="A54" s="901" t="s">
        <v>750</v>
      </c>
      <c r="B54"/>
      <c r="C54" s="861"/>
      <c r="D54" s="862"/>
      <c r="E54" s="863"/>
      <c r="F54" s="820" t="s">
        <v>9</v>
      </c>
      <c r="G54" s="829" t="s">
        <v>132</v>
      </c>
      <c r="H54" s="835"/>
      <c r="I54" s="836"/>
      <c r="J54" s="829" t="s">
        <v>133</v>
      </c>
      <c r="K54" s="835"/>
      <c r="L54" s="836"/>
      <c r="M54" s="829" t="s">
        <v>134</v>
      </c>
      <c r="N54" s="830"/>
      <c r="O54" s="831"/>
      <c r="P54" s="829" t="s">
        <v>135</v>
      </c>
      <c r="Q54" s="830"/>
      <c r="R54" s="831"/>
      <c r="S54" s="829" t="s">
        <v>136</v>
      </c>
      <c r="T54" s="830"/>
      <c r="U54" s="831"/>
      <c r="V54" s="842" t="s">
        <v>81</v>
      </c>
      <c r="W54" s="830"/>
      <c r="X54" s="831"/>
      <c r="Y54" s="53" t="s">
        <v>10</v>
      </c>
      <c r="Z54" s="54" t="s">
        <v>60</v>
      </c>
      <c r="AB54" s="901" t="s">
        <v>750</v>
      </c>
      <c r="AC54"/>
      <c r="AD54" s="861"/>
      <c r="AE54" s="862"/>
      <c r="AF54" s="863"/>
      <c r="AG54" s="820" t="s">
        <v>9</v>
      </c>
      <c r="AH54" s="829" t="s">
        <v>132</v>
      </c>
      <c r="AI54" s="835"/>
      <c r="AJ54" s="836"/>
      <c r="AK54" s="829" t="s">
        <v>133</v>
      </c>
      <c r="AL54" s="835"/>
      <c r="AM54" s="836"/>
      <c r="AN54" s="829" t="s">
        <v>134</v>
      </c>
      <c r="AO54" s="830"/>
      <c r="AP54" s="831"/>
      <c r="AQ54" s="829" t="s">
        <v>135</v>
      </c>
      <c r="AR54" s="830"/>
      <c r="AS54" s="831"/>
      <c r="AT54" s="829" t="s">
        <v>136</v>
      </c>
      <c r="AU54" s="830"/>
      <c r="AV54" s="831"/>
      <c r="AW54" s="842" t="s">
        <v>81</v>
      </c>
      <c r="AX54" s="830"/>
      <c r="AY54" s="831"/>
      <c r="AZ54" s="53" t="s">
        <v>10</v>
      </c>
      <c r="BA54" s="54" t="s">
        <v>60</v>
      </c>
    </row>
    <row r="55" spans="1:57" ht="27" customHeight="1" thickBot="1" x14ac:dyDescent="0.25">
      <c r="A55" s="902"/>
      <c r="B55"/>
      <c r="C55" s="864"/>
      <c r="D55" s="865"/>
      <c r="E55" s="866"/>
      <c r="F55" s="821"/>
      <c r="G55" s="155" t="s">
        <v>493</v>
      </c>
      <c r="H55" s="156" t="s">
        <v>494</v>
      </c>
      <c r="I55" s="157" t="s">
        <v>516</v>
      </c>
      <c r="J55" s="155" t="s">
        <v>493</v>
      </c>
      <c r="K55" s="156" t="s">
        <v>494</v>
      </c>
      <c r="L55" s="157" t="s">
        <v>516</v>
      </c>
      <c r="M55" s="155" t="s">
        <v>493</v>
      </c>
      <c r="N55" s="156" t="s">
        <v>494</v>
      </c>
      <c r="O55" s="157" t="s">
        <v>516</v>
      </c>
      <c r="P55" s="155" t="s">
        <v>493</v>
      </c>
      <c r="Q55" s="156" t="s">
        <v>494</v>
      </c>
      <c r="R55" s="157" t="s">
        <v>516</v>
      </c>
      <c r="S55" s="155" t="s">
        <v>493</v>
      </c>
      <c r="T55" s="156" t="s">
        <v>494</v>
      </c>
      <c r="U55" s="157" t="s">
        <v>516</v>
      </c>
      <c r="V55" s="155" t="s">
        <v>493</v>
      </c>
      <c r="W55" s="156" t="s">
        <v>494</v>
      </c>
      <c r="X55" s="157" t="s">
        <v>516</v>
      </c>
      <c r="Y55" s="881" t="s">
        <v>15</v>
      </c>
      <c r="Z55" s="882"/>
      <c r="AB55" s="902"/>
      <c r="AC55"/>
      <c r="AD55" s="864"/>
      <c r="AE55" s="865"/>
      <c r="AF55" s="866"/>
      <c r="AG55" s="821"/>
      <c r="AH55" s="155" t="s">
        <v>493</v>
      </c>
      <c r="AI55" s="156" t="s">
        <v>494</v>
      </c>
      <c r="AJ55" s="157" t="s">
        <v>516</v>
      </c>
      <c r="AK55" s="155" t="s">
        <v>493</v>
      </c>
      <c r="AL55" s="156" t="s">
        <v>494</v>
      </c>
      <c r="AM55" s="157" t="s">
        <v>516</v>
      </c>
      <c r="AN55" s="155" t="s">
        <v>493</v>
      </c>
      <c r="AO55" s="156" t="s">
        <v>494</v>
      </c>
      <c r="AP55" s="157" t="s">
        <v>516</v>
      </c>
      <c r="AQ55" s="155" t="s">
        <v>493</v>
      </c>
      <c r="AR55" s="156" t="s">
        <v>494</v>
      </c>
      <c r="AS55" s="157" t="s">
        <v>516</v>
      </c>
      <c r="AT55" s="155" t="s">
        <v>493</v>
      </c>
      <c r="AU55" s="156" t="s">
        <v>494</v>
      </c>
      <c r="AV55" s="157" t="s">
        <v>516</v>
      </c>
      <c r="AW55" s="155" t="s">
        <v>493</v>
      </c>
      <c r="AX55" s="156" t="s">
        <v>494</v>
      </c>
      <c r="AY55" s="157" t="s">
        <v>516</v>
      </c>
      <c r="AZ55" s="881" t="s">
        <v>15</v>
      </c>
      <c r="BA55" s="882"/>
    </row>
    <row r="56" spans="1:57" ht="22.5" customHeight="1" x14ac:dyDescent="0.2">
      <c r="A56" s="902"/>
      <c r="B56"/>
      <c r="C56" s="843">
        <v>1</v>
      </c>
      <c r="D56" s="795" t="s">
        <v>64</v>
      </c>
      <c r="E56" s="601" t="s">
        <v>16</v>
      </c>
      <c r="F56" s="55" t="s">
        <v>449</v>
      </c>
      <c r="G56" s="98" t="str">
        <f>TEXT((TIME(0,LEFT('Erwachsene-DOSB 2020'!E7,FIND(":",'Erwachsene-DOSB 2020'!E7)-1),RIGHT('Erwachsene-DOSB 2020'!E7,2)))*$BC$56,"[mm]:ss")</f>
        <v>16:52</v>
      </c>
      <c r="H56" s="99" t="str">
        <f>TEXT((TIME(0,LEFT('Erwachsene-DOSB 2020'!F7,FIND(":",'Erwachsene-DOSB 2020'!F7)-1),RIGHT('Erwachsene-DOSB 2020'!F7,2)))*$BC$56,"[mm]:ss")</f>
        <v>15:15</v>
      </c>
      <c r="I56" s="100" t="str">
        <f>TEXT((TIME(0,LEFT('Erwachsene-DOSB 2020'!G7,FIND(":",'Erwachsene-DOSB 2020'!G7)-1),RIGHT('Erwachsene-DOSB 2020'!G7,2)))*$BC$56,"[mm]:ss")</f>
        <v>13:38</v>
      </c>
      <c r="J56" s="108" t="str">
        <f>TEXT((TIME(0,LEFT('Erwachsene-DOSB 2020'!H7,FIND(":",'Erwachsene-DOSB 2020'!H7)-1),RIGHT('Erwachsene-DOSB 2020'!H7,2)))*$BC$56,"[mm]:ss")</f>
        <v>16:28</v>
      </c>
      <c r="K56" s="99" t="str">
        <f>TEXT((TIME(0,LEFT('Erwachsene-DOSB 2020'!I7,FIND(":",'Erwachsene-DOSB 2020'!I7)-1),RIGHT('Erwachsene-DOSB 2020'!I7,2)))*$BC$56,"[mm]:ss")</f>
        <v>14:51</v>
      </c>
      <c r="L56" s="100" t="str">
        <f>TEXT((TIME(0,LEFT('Erwachsene-DOSB 2020'!J7,FIND(":",'Erwachsene-DOSB 2020'!J7)-1),RIGHT('Erwachsene-DOSB 2020'!J7,2)))*$BC$56,"[mm]:ss")</f>
        <v>13:14</v>
      </c>
      <c r="M56" s="108" t="str">
        <f>TEXT((TIME(0,LEFT('Erwachsene-DOSB 2020'!K7,FIND(":",'Erwachsene-DOSB 2020'!K7)-1),RIGHT('Erwachsene-DOSB 2020'!K7,2)))*$BC$56,"[mm]:ss")</f>
        <v>16:44</v>
      </c>
      <c r="N56" s="99" t="str">
        <f>TEXT((TIME(0,LEFT('Erwachsene-DOSB 2020'!L7,FIND(":",'Erwachsene-DOSB 2020'!L7)-1),RIGHT('Erwachsene-DOSB 2020'!L7,2)))*$BC$56,"[mm]:ss")</f>
        <v>15:07</v>
      </c>
      <c r="O56" s="100" t="str">
        <f>TEXT((TIME(0,LEFT('Erwachsene-DOSB 2020'!M7,FIND(":",'Erwachsene-DOSB 2020'!M7)-1),RIGHT('Erwachsene-DOSB 2020'!M7,2)))*$BC$56,"[mm]:ss")</f>
        <v>13:30</v>
      </c>
      <c r="P56" s="108" t="str">
        <f>TEXT((TIME(0,LEFT('Erwachsene-DOSB 2020'!N7,FIND(":",'Erwachsene-DOSB 2020'!N7)-1),RIGHT('Erwachsene-DOSB 2020'!N7,2)))*$BC$56,"[mm]:ss")</f>
        <v>17:25</v>
      </c>
      <c r="Q56" s="99" t="str">
        <f>TEXT((TIME(0,LEFT('Erwachsene-DOSB 2020'!O7,FIND(":",'Erwachsene-DOSB 2020'!O7)-1),RIGHT('Erwachsene-DOSB 2020'!O7,2)))*$BC$56,"[mm]:ss")</f>
        <v>15:48</v>
      </c>
      <c r="R56" s="100" t="str">
        <f>TEXT((TIME(0,LEFT('Erwachsene-DOSB 2020'!P7,FIND(":",'Erwachsene-DOSB 2020'!P7)-1),RIGHT('Erwachsene-DOSB 2020'!P7,2)))*$BC$56,"[mm]:ss")</f>
        <v>14:10</v>
      </c>
      <c r="S56" s="108" t="str">
        <f>TEXT((TIME(0,LEFT('Erwachsene-DOSB 2020'!Q7,FIND(":",'Erwachsene-DOSB 2020'!Q7)-1),RIGHT('Erwachsene-DOSB 2020'!Q7,2)))*$BC$56,"[mm]:ss")</f>
        <v>17:49</v>
      </c>
      <c r="T56" s="99" t="str">
        <f>TEXT((TIME(0,LEFT('Erwachsene-DOSB 2020'!R7,FIND(":",'Erwachsene-DOSB 2020'!R7)-1),RIGHT('Erwachsene-DOSB 2020'!R7,2)))*$BC$56,"[mm]:ss")</f>
        <v>16:12</v>
      </c>
      <c r="U56" s="100" t="str">
        <f>TEXT((TIME(0,LEFT('Erwachsene-DOSB 2020'!S7,FIND(":",'Erwachsene-DOSB 2020'!S7)-1),RIGHT('Erwachsene-DOSB 2020'!S7,2)))*$BC$56,"[mm]:ss")</f>
        <v>14:35</v>
      </c>
      <c r="V56" s="108" t="str">
        <f>TEXT((TIME(0,LEFT('Erwachsene-DOSB 2020'!T7,FIND(":",'Erwachsene-DOSB 2020'!T7)-1),RIGHT('Erwachsene-DOSB 2020'!T7,2)))*$BC$56,"[mm]:ss")</f>
        <v>18:30</v>
      </c>
      <c r="W56" s="99" t="str">
        <f>TEXT((TIME(0,LEFT('Erwachsene-DOSB 2020'!U7,FIND(":",'Erwachsene-DOSB 2020'!U7)-1),RIGHT('Erwachsene-DOSB 2020'!U7,2)))*$BC$56,"[mm]:ss")</f>
        <v>16:44</v>
      </c>
      <c r="X56" s="100" t="str">
        <f>TEXT((TIME(0,LEFT('Erwachsene-DOSB 2020'!V7,FIND(":",'Erwachsene-DOSB 2020'!V7)-1),RIGHT('Erwachsene-DOSB 2020'!V7,2)))*$BC$56,"[mm]:ss")</f>
        <v>14:59</v>
      </c>
      <c r="Y56" s="180"/>
      <c r="Z56" s="181"/>
      <c r="AB56" s="902"/>
      <c r="AC56"/>
      <c r="AD56" s="843">
        <v>1</v>
      </c>
      <c r="AE56" s="795" t="s">
        <v>64</v>
      </c>
      <c r="AF56" s="601" t="s">
        <v>16</v>
      </c>
      <c r="AG56" s="55" t="s">
        <v>449</v>
      </c>
      <c r="AH56" s="98" t="str">
        <f>TEXT((TIME(0,LEFT('Erwachsene-DOSB 2020'!E39,FIND(":",'Erwachsene-DOSB 2020'!E39)-1),RIGHT('Erwachsene-DOSB 2020'!E39,2)))*$BC$56,"[mm]:ss")</f>
        <v>14:27</v>
      </c>
      <c r="AI56" s="99" t="str">
        <f>TEXT((TIME(0,LEFT('Erwachsene-DOSB 2020'!F39,FIND(":",'Erwachsene-DOSB 2020'!F39)-1),RIGHT('Erwachsene-DOSB 2020'!F39,2)))*$BC$56,"[mm]:ss")</f>
        <v>12:50</v>
      </c>
      <c r="AJ56" s="100" t="str">
        <f>TEXT((TIME(0,LEFT('Erwachsene-DOSB 2020'!G39,FIND(":",'Erwachsene-DOSB 2020'!G39)-1),RIGHT('Erwachsene-DOSB 2020'!G39,2)))*$BC$56,"[mm]:ss")</f>
        <v>11:12</v>
      </c>
      <c r="AK56" s="108" t="str">
        <f>TEXT((TIME(0,LEFT('Erwachsene-DOSB 2020'!H39,FIND(":",'Erwachsene-DOSB 2020'!H39)-1),RIGHT('Erwachsene-DOSB 2020'!H39,2)))*$BC$56,"[mm]:ss")</f>
        <v>14:02</v>
      </c>
      <c r="AL56" s="99" t="str">
        <f>TEXT((TIME(0,LEFT('Erwachsene-DOSB 2020'!I39,FIND(":",'Erwachsene-DOSB 2020'!I39)-1),RIGHT('Erwachsene-DOSB 2020'!I39,2)))*$BC$56,"[mm]:ss")</f>
        <v>12:25</v>
      </c>
      <c r="AM56" s="100" t="str">
        <f>TEXT((TIME(0,LEFT('Erwachsene-DOSB 2020'!J39,FIND(":",'Erwachsene-DOSB 2020'!J39)-1),RIGHT('Erwachsene-DOSB 2020'!J39,2)))*$BC$56,"[mm]:ss")</f>
        <v>10:48</v>
      </c>
      <c r="AN56" s="108" t="str">
        <f>TEXT((TIME(0,LEFT('Erwachsene-DOSB 2020'!K39,FIND(":",'Erwachsene-DOSB 2020'!K39)-1),RIGHT('Erwachsene-DOSB 2020'!K39,2)))*$BC$56,"[mm]:ss")</f>
        <v>14:19</v>
      </c>
      <c r="AO56" s="99" t="str">
        <f>TEXT((TIME(0,LEFT('Erwachsene-DOSB 2020'!L39,FIND(":",'Erwachsene-DOSB 2020'!L39)-1),RIGHT('Erwachsene-DOSB 2020'!L39,2)))*$BC$56,"[mm]:ss")</f>
        <v>12:41</v>
      </c>
      <c r="AP56" s="100" t="str">
        <f>TEXT((TIME(0,LEFT('Erwachsene-DOSB 2020'!M39,FIND(":",'Erwachsene-DOSB 2020'!M39)-1),RIGHT('Erwachsene-DOSB 2020'!M39,2)))*$BC$56,"[mm]:ss")</f>
        <v>11:04</v>
      </c>
      <c r="AQ56" s="108" t="str">
        <f>TEXT((TIME(0,LEFT('Erwachsene-DOSB 2020'!N39,FIND(":",'Erwachsene-DOSB 2020'!N39)-1),RIGHT('Erwachsene-DOSB 2020'!N39,2)))*$BC$56,"[mm]:ss")</f>
        <v>14:59</v>
      </c>
      <c r="AR56" s="99" t="str">
        <f>TEXT((TIME(0,LEFT('Erwachsene-DOSB 2020'!O39,FIND(":",'Erwachsene-DOSB 2020'!O39)-1),RIGHT('Erwachsene-DOSB 2020'!O39,2)))*$BC$56,"[mm]:ss")</f>
        <v>13:22</v>
      </c>
      <c r="AS56" s="100" t="str">
        <f>TEXT((TIME(0,LEFT('Erwachsene-DOSB 2020'!P39,FIND(":",'Erwachsene-DOSB 2020'!P39)-1),RIGHT('Erwachsene-DOSB 2020'!P39,2)))*$BC$56,"[mm]:ss")</f>
        <v>11:45</v>
      </c>
      <c r="AT56" s="108" t="str">
        <f>TEXT((TIME(0,LEFT('Erwachsene-DOSB 2020'!Q39,FIND(":",'Erwachsene-DOSB 2020'!Q39)-1),RIGHT('Erwachsene-DOSB 2020'!Q39,2)))*$BC$56,"[mm]:ss")</f>
        <v>16:04</v>
      </c>
      <c r="AU56" s="99" t="str">
        <f>TEXT((TIME(0,LEFT('Erwachsene-DOSB 2020'!R39,FIND(":",'Erwachsene-DOSB 2020'!R39)-1),RIGHT('Erwachsene-DOSB 2020'!R39,2)))*$BC$56,"[mm]:ss")</f>
        <v>14:02</v>
      </c>
      <c r="AV56" s="100" t="str">
        <f>TEXT((TIME(0,LEFT('Erwachsene-DOSB 2020'!S39,FIND(":",'Erwachsene-DOSB 2020'!S39)-1),RIGHT('Erwachsene-DOSB 2020'!S39,2)))*$BC$56,"[mm]:ss")</f>
        <v>12:09</v>
      </c>
      <c r="AW56" s="108" t="str">
        <f>TEXT((TIME(0,LEFT('Erwachsene-DOSB 2020'!T39,FIND(":",'Erwachsene-DOSB 2020'!T39)-1),RIGHT('Erwachsene-DOSB 2020'!T39,2)))*$BC$56,"[mm]:ss")</f>
        <v>17:01</v>
      </c>
      <c r="AX56" s="99" t="str">
        <f>TEXT((TIME(0,LEFT('Erwachsene-DOSB 2020'!U39,FIND(":",'Erwachsene-DOSB 2020'!U39)-1),RIGHT('Erwachsene-DOSB 2020'!U39,2)))*$BC$56,"[mm]:ss")</f>
        <v>14:59</v>
      </c>
      <c r="AY56" s="100" t="str">
        <f>TEXT((TIME(0,LEFT('Erwachsene-DOSB 2020'!V39,FIND(":",'Erwachsene-DOSB 2020'!V39)-1),RIGHT('Erwachsene-DOSB 2020'!V39,2)))*$BC$56,"[mm]:ss")</f>
        <v>12:50</v>
      </c>
      <c r="AZ56" s="180"/>
      <c r="BA56" s="181"/>
      <c r="BC56" s="143">
        <v>0.81</v>
      </c>
      <c r="BD56" s="5" t="s">
        <v>449</v>
      </c>
    </row>
    <row r="57" spans="1:57" ht="22.5" customHeight="1" x14ac:dyDescent="0.2">
      <c r="A57" s="902"/>
      <c r="B57"/>
      <c r="C57" s="844"/>
      <c r="D57" s="796"/>
      <c r="E57" s="798" t="s">
        <v>17</v>
      </c>
      <c r="F57" s="793" t="s">
        <v>155</v>
      </c>
      <c r="G57" s="832" t="s">
        <v>305</v>
      </c>
      <c r="H57" s="833"/>
      <c r="I57" s="833"/>
      <c r="J57" s="833"/>
      <c r="K57" s="833"/>
      <c r="L57" s="833"/>
      <c r="M57" s="833"/>
      <c r="N57" s="833"/>
      <c r="O57" s="833"/>
      <c r="P57" s="833"/>
      <c r="Q57" s="833"/>
      <c r="R57" s="833"/>
      <c r="S57" s="833"/>
      <c r="T57" s="833"/>
      <c r="U57" s="833"/>
      <c r="V57" s="833"/>
      <c r="W57" s="833"/>
      <c r="X57" s="834"/>
      <c r="Y57" s="184"/>
      <c r="Z57" s="185"/>
      <c r="AB57" s="902"/>
      <c r="AC57"/>
      <c r="AD57" s="844"/>
      <c r="AE57" s="796"/>
      <c r="AF57" s="798" t="s">
        <v>17</v>
      </c>
      <c r="AG57" s="793" t="s">
        <v>155</v>
      </c>
      <c r="AH57" s="832" t="s">
        <v>305</v>
      </c>
      <c r="AI57" s="833"/>
      <c r="AJ57" s="833"/>
      <c r="AK57" s="833"/>
      <c r="AL57" s="833"/>
      <c r="AM57" s="833"/>
      <c r="AN57" s="833"/>
      <c r="AO57" s="833"/>
      <c r="AP57" s="833"/>
      <c r="AQ57" s="833"/>
      <c r="AR57" s="833"/>
      <c r="AS57" s="833"/>
      <c r="AT57" s="833"/>
      <c r="AU57" s="833"/>
      <c r="AV57" s="833"/>
      <c r="AW57" s="833"/>
      <c r="AX57" s="833"/>
      <c r="AY57" s="834"/>
      <c r="AZ57" s="184"/>
      <c r="BA57" s="185"/>
      <c r="BD57" s="5"/>
    </row>
    <row r="58" spans="1:57" ht="22.5" customHeight="1" x14ac:dyDescent="0.2">
      <c r="A58" s="902"/>
      <c r="B58"/>
      <c r="C58" s="844"/>
      <c r="D58" s="796"/>
      <c r="E58" s="792"/>
      <c r="F58" s="794"/>
      <c r="G58" s="101" t="str">
        <f>TEXT((TIME(0,LEFT('Erwachsene-DOSB 2020'!E10,FIND(":",'Erwachsene-DOSB 2020'!E10)-1),RIGHT('Erwachsene-DOSB 2020'!E10,2)))*$BC$58,"[mm]:ss")</f>
        <v>33:36</v>
      </c>
      <c r="H58" s="102" t="str">
        <f>TEXT((TIME(0,LEFT('Erwachsene-DOSB 2020'!F10,FIND(":",'Erwachsene-DOSB 2020'!F10)-1),RIGHT('Erwachsene-DOSB 2020'!F10,2)))*$BC$58,"[mm]:ss")</f>
        <v>29:38</v>
      </c>
      <c r="I58" s="103" t="str">
        <f>TEXT((TIME(0,LEFT('Erwachsene-DOSB 2020'!G10,FIND(":",'Erwachsene-DOSB 2020'!G10)-1),RIGHT('Erwachsene-DOSB 2020'!G10,2)))*$BC$58,"[mm]:ss")</f>
        <v>25:47</v>
      </c>
      <c r="J58" s="109" t="str">
        <f>TEXT((TIME(0,LEFT('Erwachsene-DOSB 2020'!H10,FIND(":",'Erwachsene-DOSB 2020'!H10)-1),RIGHT('Erwachsene-DOSB 2020'!H10,2)))*$BC$58,"[mm]:ss")</f>
        <v>33:01</v>
      </c>
      <c r="K58" s="102" t="str">
        <f>TEXT((TIME(0,LEFT('Erwachsene-DOSB 2020'!I10,FIND(":",'Erwachsene-DOSB 2020'!I10)-1),RIGHT('Erwachsene-DOSB 2020'!I10,2)))*$BC$58,"[mm]:ss")</f>
        <v>29:10</v>
      </c>
      <c r="L58" s="103" t="str">
        <f>TEXT((TIME(0,LEFT('Erwachsene-DOSB 2020'!J10,FIND(":",'Erwachsene-DOSB 2020'!J10)-1),RIGHT('Erwachsene-DOSB 2020'!J10,2)))*$BC$58,"[mm]:ss")</f>
        <v>25:12</v>
      </c>
      <c r="M58" s="109" t="str">
        <f>TEXT((TIME(0,LEFT('Erwachsene-DOSB 2020'!K10,FIND(":",'Erwachsene-DOSB 2020'!K10)-1),RIGHT('Erwachsene-DOSB 2020'!K10,2)))*$BC$58,"[mm]:ss")</f>
        <v>35:42</v>
      </c>
      <c r="N58" s="102" t="str">
        <f>TEXT((TIME(0,LEFT('Erwachsene-DOSB 2020'!L10,FIND(":",'Erwachsene-DOSB 2020'!L10)-1),RIGHT('Erwachsene-DOSB 2020'!L10,2)))*$BC$58,"[mm]:ss")</f>
        <v>29:31</v>
      </c>
      <c r="O58" s="103" t="str">
        <f>TEXT((TIME(0,LEFT('Erwachsene-DOSB 2020'!M10,FIND(":",'Erwachsene-DOSB 2020'!M10)-1),RIGHT('Erwachsene-DOSB 2020'!M10,2)))*$BC$58,"[mm]:ss")</f>
        <v>26:08</v>
      </c>
      <c r="P58" s="109" t="str">
        <f>TEXT((TIME(0,LEFT('Erwachsene-DOSB 2020'!N10,FIND(":",'Erwachsene-DOSB 2020'!N10)-1),RIGHT('Erwachsene-DOSB 2020'!N10,2)))*$BC$58,"[mm]:ss")</f>
        <v>40:22</v>
      </c>
      <c r="Q58" s="102" t="str">
        <f>TEXT((TIME(0,LEFT('Erwachsene-DOSB 2020'!O10,FIND(":",'Erwachsene-DOSB 2020'!O10)-1),RIGHT('Erwachsene-DOSB 2020'!O10,2)))*$BC$58,"[mm]:ss")</f>
        <v>33:08</v>
      </c>
      <c r="R58" s="103" t="str">
        <f>TEXT((TIME(0,LEFT('Erwachsene-DOSB 2020'!P10,FIND(":",'Erwachsene-DOSB 2020'!P10)-1),RIGHT('Erwachsene-DOSB 2020'!P10,2)))*$BC$58,"[mm]:ss")</f>
        <v>27:18</v>
      </c>
      <c r="S58" s="109" t="str">
        <f>TEXT((TIME(0,LEFT('Erwachsene-DOSB 2020'!Q10,FIND(":",'Erwachsene-DOSB 2020'!Q10)-1),RIGHT('Erwachsene-DOSB 2020'!Q10,2)))*$BC$58,"[mm]:ss")</f>
        <v>44:48</v>
      </c>
      <c r="T58" s="102" t="str">
        <f>TEXT((TIME(0,LEFT('Erwachsene-DOSB 2020'!R10,FIND(":",'Erwachsene-DOSB 2020'!R10)-1),RIGHT('Erwachsene-DOSB 2020'!R10,2)))*$BC$58,"[mm]:ss")</f>
        <v>35:49</v>
      </c>
      <c r="U58" s="103" t="str">
        <f>TEXT((TIME(0,LEFT('Erwachsene-DOSB 2020'!S10,FIND(":",'Erwachsene-DOSB 2020'!S10)-1),RIGHT('Erwachsene-DOSB 2020'!S10,2)))*$BC$58,"[mm]:ss")</f>
        <v>28:28</v>
      </c>
      <c r="V58" s="109" t="str">
        <f>TEXT((TIME(0,LEFT('Erwachsene-DOSB 2020'!T10,FIND(":",'Erwachsene-DOSB 2020'!T10)-1),RIGHT('Erwachsene-DOSB 2020'!T10,2)))*$BC$58,"[mm]:ss")</f>
        <v>47:36</v>
      </c>
      <c r="W58" s="102" t="str">
        <f>TEXT((TIME(0,LEFT('Erwachsene-DOSB 2020'!U10,FIND(":",'Erwachsene-DOSB 2020'!U10)-1),RIGHT('Erwachsene-DOSB 2020'!U10,2)))*$BC$58,"[mm]:ss")</f>
        <v>38:44</v>
      </c>
      <c r="X58" s="103" t="str">
        <f>TEXT((TIME(0,LEFT('Erwachsene-DOSB 2020'!V10,FIND(":",'Erwachsene-DOSB 2020'!V10)-1),RIGHT('Erwachsene-DOSB 2020'!V10,2)))*$BC$58,"[mm]:ss")</f>
        <v>29:52</v>
      </c>
      <c r="Y58" s="184"/>
      <c r="Z58" s="185"/>
      <c r="AB58" s="902"/>
      <c r="AC58"/>
      <c r="AD58" s="844"/>
      <c r="AE58" s="796"/>
      <c r="AF58" s="792"/>
      <c r="AG58" s="794"/>
      <c r="AH58" s="101" t="str">
        <f>TEXT((TIME(0,LEFT('Erwachsene-DOSB 2020'!E42,FIND(":",'Erwachsene-DOSB 2020'!E42)-1),RIGHT('Erwachsene-DOSB 2020'!E42,2)))*$BC$58,"[mm]:ss")</f>
        <v>31:37</v>
      </c>
      <c r="AI58" s="102" t="str">
        <f>TEXT((TIME(0,LEFT('Erwachsene-DOSB 2020'!F42,FIND(":",'Erwachsene-DOSB 2020'!F42)-1),RIGHT('Erwachsene-DOSB 2020'!F42,2)))*$BC$58,"[mm]:ss")</f>
        <v>27:46</v>
      </c>
      <c r="AJ58" s="103" t="str">
        <f>TEXT((TIME(0,LEFT('Erwachsene-DOSB 2020'!G42,FIND(":",'Erwachsene-DOSB 2020'!G42)-1),RIGHT('Erwachsene-DOSB 2020'!G42,2)))*$BC$58,"[mm]:ss")</f>
        <v>23:48</v>
      </c>
      <c r="AK58" s="109" t="str">
        <f>TEXT((TIME(0,LEFT('Erwachsene-DOSB 2020'!H42,FIND(":",'Erwachsene-DOSB 2020'!H42)-1),RIGHT('Erwachsene-DOSB 2020'!H42,2)))*$BC$58,"[mm]:ss")</f>
        <v>31:02</v>
      </c>
      <c r="AL58" s="102" t="str">
        <f>TEXT((TIME(0,LEFT('Erwachsene-DOSB 2020'!I42,FIND(":",'Erwachsene-DOSB 2020'!I42)-1),RIGHT('Erwachsene-DOSB 2020'!I42,2)))*$BC$58,"[mm]:ss")</f>
        <v>27:18</v>
      </c>
      <c r="AM58" s="103" t="str">
        <f>TEXT((TIME(0,LEFT('Erwachsene-DOSB 2020'!J42,FIND(":",'Erwachsene-DOSB 2020'!J42)-1),RIGHT('Erwachsene-DOSB 2020'!J42,2)))*$BC$58,"[mm]:ss")</f>
        <v>22:59</v>
      </c>
      <c r="AN58" s="109" t="str">
        <f>TEXT((TIME(0,LEFT('Erwachsene-DOSB 2020'!K42,FIND(":",'Erwachsene-DOSB 2020'!K42)-1),RIGHT('Erwachsene-DOSB 2020'!K42,2)))*$BC$58,"[mm]:ss")</f>
        <v>32:26</v>
      </c>
      <c r="AO58" s="102" t="str">
        <f>TEXT((TIME(0,LEFT('Erwachsene-DOSB 2020'!L42,FIND(":",'Erwachsene-DOSB 2020'!L42)-1),RIGHT('Erwachsene-DOSB 2020'!L42,2)))*$BC$58,"[mm]:ss")</f>
        <v>28:00</v>
      </c>
      <c r="AP58" s="103" t="str">
        <f>TEXT((TIME(0,LEFT('Erwachsene-DOSB 2020'!M42,FIND(":",'Erwachsene-DOSB 2020'!M42)-1),RIGHT('Erwachsene-DOSB 2020'!M42,2)))*$BC$58,"[mm]:ss")</f>
        <v>23:48</v>
      </c>
      <c r="AQ58" s="109" t="str">
        <f>TEXT((TIME(0,LEFT('Erwachsene-DOSB 2020'!N42,FIND(":",'Erwachsene-DOSB 2020'!N42)-1),RIGHT('Erwachsene-DOSB 2020'!N42,2)))*$BC$58,"[mm]:ss")</f>
        <v>36:03</v>
      </c>
      <c r="AR58" s="102" t="str">
        <f>TEXT((TIME(0,LEFT('Erwachsene-DOSB 2020'!O42,FIND(":",'Erwachsene-DOSB 2020'!O42)-1),RIGHT('Erwachsene-DOSB 2020'!O42,2)))*$BC$58,"[mm]:ss")</f>
        <v>30:06</v>
      </c>
      <c r="AS58" s="103" t="str">
        <f>TEXT((TIME(0,LEFT('Erwachsene-DOSB 2020'!P42,FIND(":",'Erwachsene-DOSB 2020'!P42)-1),RIGHT('Erwachsene-DOSB 2020'!P42,2)))*$BC$58,"[mm]:ss")</f>
        <v>25:12</v>
      </c>
      <c r="AT58" s="109" t="str">
        <f>TEXT((TIME(0,LEFT('Erwachsene-DOSB 2020'!Q42,FIND(":",'Erwachsene-DOSB 2020'!Q42)-1),RIGHT('Erwachsene-DOSB 2020'!Q42,2)))*$BC$58,"[mm]:ss")</f>
        <v>40:22</v>
      </c>
      <c r="AU58" s="102" t="str">
        <f>TEXT((TIME(0,LEFT('Erwachsene-DOSB 2020'!R42,FIND(":",'Erwachsene-DOSB 2020'!R42)-1),RIGHT('Erwachsene-DOSB 2020'!R42,2)))*$BC$58,"[mm]:ss")</f>
        <v>33:36</v>
      </c>
      <c r="AV58" s="103" t="str">
        <f>TEXT((TIME(0,LEFT('Erwachsene-DOSB 2020'!S42,FIND(":",'Erwachsene-DOSB 2020'!S42)-1),RIGHT('Erwachsene-DOSB 2020'!S42,2)))*$BC$58,"[mm]:ss")</f>
        <v>26:57</v>
      </c>
      <c r="AW58" s="109" t="str">
        <f>TEXT((TIME(0,LEFT('Erwachsene-DOSB 2020'!T42,FIND(":",'Erwachsene-DOSB 2020'!T42)-1),RIGHT('Erwachsene-DOSB 2020'!T42,2)))*$BC$58,"[mm]:ss")</f>
        <v>45:23</v>
      </c>
      <c r="AX58" s="102" t="str">
        <f>TEXT((TIME(0,LEFT('Erwachsene-DOSB 2020'!U42,FIND(":",'Erwachsene-DOSB 2020'!U42)-1),RIGHT('Erwachsene-DOSB 2020'!U42,2)))*$BC$58,"[mm]:ss")</f>
        <v>36:59</v>
      </c>
      <c r="AY58" s="103" t="str">
        <f>TEXT((TIME(0,LEFT('Erwachsene-DOSB 2020'!V42,FIND(":",'Erwachsene-DOSB 2020'!V42)-1),RIGHT('Erwachsene-DOSB 2020'!V42,2)))*$BC$58,"[mm]:ss")</f>
        <v>28:35</v>
      </c>
      <c r="AZ58" s="184"/>
      <c r="BA58" s="185"/>
      <c r="BC58" s="143">
        <v>1.4</v>
      </c>
      <c r="BD58" s="5" t="s">
        <v>155</v>
      </c>
    </row>
    <row r="59" spans="1:57" ht="22.5" customHeight="1" x14ac:dyDescent="0.2">
      <c r="A59" s="902"/>
      <c r="B59"/>
      <c r="C59" s="844"/>
      <c r="D59" s="796"/>
      <c r="E59" s="106" t="s">
        <v>21</v>
      </c>
      <c r="F59" s="58" t="s">
        <v>511</v>
      </c>
      <c r="G59" s="101" t="str">
        <f>TEXT((TIME(0,LEFT('Erwachsene-DOSB 2020'!E11,FIND(":",'Erwachsene-DOSB 2020'!E11)-1),RIGHT('Erwachsene-DOSB 2020'!E11,2)))*$BC$59,"[mm]:ss")</f>
        <v>51:26</v>
      </c>
      <c r="H59" s="102" t="str">
        <f>TEXT((TIME(0,LEFT('Erwachsene-DOSB 2020'!F11,FIND(":",'Erwachsene-DOSB 2020'!F11)-1),RIGHT('Erwachsene-DOSB 2020'!F11,2)))*$BC$59,"[mm]:ss")</f>
        <v>48:50</v>
      </c>
      <c r="I59" s="103" t="str">
        <f>TEXT((TIME(0,LEFT('Erwachsene-DOSB 2020'!G11,FIND(":",'Erwachsene-DOSB 2020'!G11)-1),RIGHT('Erwachsene-DOSB 2020'!G11,2)))*$BC$59,"[mm]:ss")</f>
        <v>45:53</v>
      </c>
      <c r="J59" s="109" t="str">
        <f>TEXT((TIME(0,LEFT('Erwachsene-DOSB 2020'!H11,FIND(":",'Erwachsene-DOSB 2020'!H11)-1),RIGHT('Erwachsene-DOSB 2020'!H11,2)))*$BC$59,"[mm]:ss")</f>
        <v>49:13</v>
      </c>
      <c r="K59" s="102" t="str">
        <f>TEXT((TIME(0,LEFT('Erwachsene-DOSB 2020'!I11,FIND(":",'Erwachsene-DOSB 2020'!I11)-1),RIGHT('Erwachsene-DOSB 2020'!I11,2)))*$BC$59,"[mm]:ss")</f>
        <v>46:37</v>
      </c>
      <c r="L59" s="103" t="str">
        <f>TEXT((TIME(0,LEFT('Erwachsene-DOSB 2020'!J11,FIND(":",'Erwachsene-DOSB 2020'!J11)-1),RIGHT('Erwachsene-DOSB 2020'!J11,2)))*$BC$59,"[mm]:ss")</f>
        <v>44:02</v>
      </c>
      <c r="M59" s="109" t="str">
        <f>TEXT((TIME(0,LEFT('Erwachsene-DOSB 2020'!K11,FIND(":",'Erwachsene-DOSB 2020'!K11)-1),RIGHT('Erwachsene-DOSB 2020'!K11,2)))*$BC$59,"[mm]:ss")</f>
        <v>49:35</v>
      </c>
      <c r="N59" s="102" t="str">
        <f>TEXT((TIME(0,LEFT('Erwachsene-DOSB 2020'!L11,FIND(":",'Erwachsene-DOSB 2020'!L11)-1),RIGHT('Erwachsene-DOSB 2020'!L11,2)))*$BC$59,"[mm]:ss")</f>
        <v>46:59</v>
      </c>
      <c r="O59" s="103" t="str">
        <f>TEXT((TIME(0,LEFT('Erwachsene-DOSB 2020'!M11,FIND(":",'Erwachsene-DOSB 2020'!M11)-1),RIGHT('Erwachsene-DOSB 2020'!M11,2)))*$BC$59,"[mm]:ss")</f>
        <v>44:24</v>
      </c>
      <c r="P59" s="109" t="str">
        <f>TEXT((TIME(0,LEFT('Erwachsene-DOSB 2020'!N11,FIND(":",'Erwachsene-DOSB 2020'!N11)-1),RIGHT('Erwachsene-DOSB 2020'!N11,2)))*$BC$59,"[mm]:ss")</f>
        <v>49:57</v>
      </c>
      <c r="Q59" s="102" t="str">
        <f>TEXT((TIME(0,LEFT('Erwachsene-DOSB 2020'!O11,FIND(":",'Erwachsene-DOSB 2020'!O11)-1),RIGHT('Erwachsene-DOSB 2020'!O11,2)))*$BC$59,"[mm]:ss")</f>
        <v>47:22</v>
      </c>
      <c r="R59" s="762" t="str">
        <f>TEXT((TIME(0,LEFT('Erwachsene-DOSB 2020'!P11,FIND(":",'Erwachsene-DOSB 2020'!P11)-1),RIGHT('Erwachsene-DOSB 2020'!P11,2)))*$BC$59,"[mm]:ss")</f>
        <v>44:42</v>
      </c>
      <c r="S59" s="109" t="str">
        <f>TEXT((TIME(0,LEFT('Erwachsene-DOSB 2020'!Q11,FIND(":",'Erwachsene-DOSB 2020'!Q11)-1),RIGHT('Erwachsene-DOSB 2020'!Q11,2)))*$BC$59,"[mm]:ss")</f>
        <v>51:48</v>
      </c>
      <c r="T59" s="102" t="str">
        <f>TEXT((TIME(0,LEFT('Erwachsene-DOSB 2020'!R11,FIND(":",'Erwachsene-DOSB 2020'!R11)-1),RIGHT('Erwachsene-DOSB 2020'!R11,2)))*$BC$59,"[mm]:ss")</f>
        <v>48:06</v>
      </c>
      <c r="U59" s="762" t="str">
        <f>TEXT((TIME(0,LEFT('Erwachsene-DOSB 2020'!S11,FIND(":",'Erwachsene-DOSB 2020'!S11)-1),RIGHT('Erwachsene-DOSB 2020'!S11,2)))*$BC$59,"[mm]:ss")</f>
        <v>44:57</v>
      </c>
      <c r="V59" s="109" t="str">
        <f>TEXT((TIME(0,LEFT('Erwachsene-DOSB 2020'!T11,FIND(":",'Erwachsene-DOSB 2020'!T11)-1),RIGHT('Erwachsene-DOSB 2020'!T11,2)))*$BC$59,"[mm]:ss")</f>
        <v>54:01</v>
      </c>
      <c r="W59" s="102" t="str">
        <f>TEXT((TIME(0,LEFT('Erwachsene-DOSB 2020'!U11,FIND(":",'Erwachsene-DOSB 2020'!U11)-1),RIGHT('Erwachsene-DOSB 2020'!U11,2)))*$BC$59,"[mm]:ss")</f>
        <v>49:35</v>
      </c>
      <c r="X59" s="103" t="str">
        <f>TEXT((TIME(0,LEFT('Erwachsene-DOSB 2020'!V11,FIND(":",'Erwachsene-DOSB 2020'!V11)-1),RIGHT('Erwachsene-DOSB 2020'!V11,2)))*$BC$59,"[mm]:ss")</f>
        <v>45:08</v>
      </c>
      <c r="Y59" s="182"/>
      <c r="Z59" s="183"/>
      <c r="AB59" s="902"/>
      <c r="AC59"/>
      <c r="AD59" s="844"/>
      <c r="AE59" s="796"/>
      <c r="AF59" s="106" t="s">
        <v>21</v>
      </c>
      <c r="AG59" s="58" t="s">
        <v>511</v>
      </c>
      <c r="AH59" s="101" t="str">
        <f>TEXT((TIME(0,LEFT('Erwachsene-DOSB 2020'!E44,FIND(":",'Erwachsene-DOSB 2020'!E44)-1),RIGHT('Erwachsene-DOSB 2020'!E44,2)))*$BC$59,"[mm]:ss")</f>
        <v>43:17</v>
      </c>
      <c r="AI59" s="102" t="str">
        <f>TEXT((TIME(0,LEFT('Erwachsene-DOSB 2020'!F44,FIND(":",'Erwachsene-DOSB 2020'!F44)-1),RIGHT('Erwachsene-DOSB 2020'!F44,2)))*$BC$59,"[mm]:ss")</f>
        <v>40:20</v>
      </c>
      <c r="AJ59" s="103" t="str">
        <f>TEXT((TIME(0,LEFT('Erwachsene-DOSB 2020'!G44,FIND(":",'Erwachsene-DOSB 2020'!G44)-1),RIGHT('Erwachsene-DOSB 2020'!G44,2)))*$BC$59,"[mm]:ss")</f>
        <v>37:22</v>
      </c>
      <c r="AK59" s="109" t="str">
        <f>TEXT((TIME(0,LEFT('Erwachsene-DOSB 2020'!H44,FIND(":",'Erwachsene-DOSB 2020'!H44)-1),RIGHT('Erwachsene-DOSB 2020'!H44,2)))*$BC$59,"[mm]:ss")</f>
        <v>42:11</v>
      </c>
      <c r="AL59" s="102" t="str">
        <f>TEXT((TIME(0,LEFT('Erwachsene-DOSB 2020'!I44,FIND(":",'Erwachsene-DOSB 2020'!I44)-1),RIGHT('Erwachsene-DOSB 2020'!I44,2)))*$BC$59,"[mm]:ss")</f>
        <v>39:13</v>
      </c>
      <c r="AM59" s="103" t="str">
        <f>TEXT((TIME(0,LEFT('Erwachsene-DOSB 2020'!J44,FIND(":",'Erwachsene-DOSB 2020'!J44)-1),RIGHT('Erwachsene-DOSB 2020'!J44,2)))*$BC$59,"[mm]:ss")</f>
        <v>36:16</v>
      </c>
      <c r="AN59" s="109" t="str">
        <f>TEXT((TIME(0,LEFT('Erwachsene-DOSB 2020'!K44,FIND(":",'Erwachsene-DOSB 2020'!K44)-1),RIGHT('Erwachsene-DOSB 2020'!K44,2)))*$BC$59,"[mm]:ss")</f>
        <v>43:17</v>
      </c>
      <c r="AO59" s="102" t="str">
        <f>TEXT((TIME(0,LEFT('Erwachsene-DOSB 2020'!L44,FIND(":",'Erwachsene-DOSB 2020'!L44)-1),RIGHT('Erwachsene-DOSB 2020'!L44,2)))*$BC$59,"[mm]:ss")</f>
        <v>40:20</v>
      </c>
      <c r="AP59" s="103" t="str">
        <f>TEXT((TIME(0,LEFT('Erwachsene-DOSB 2020'!M44,FIND(":",'Erwachsene-DOSB 2020'!M44)-1),RIGHT('Erwachsene-DOSB 2020'!M44,2)))*$BC$59,"[mm]:ss")</f>
        <v>37:22</v>
      </c>
      <c r="AQ59" s="109" t="str">
        <f>TEXT((TIME(0,LEFT('Erwachsene-DOSB 2020'!N44,FIND(":",'Erwachsene-DOSB 2020'!N44)-1),RIGHT('Erwachsene-DOSB 2020'!N44,2)))*$BC$59,"[mm]:ss")</f>
        <v>46:15</v>
      </c>
      <c r="AR59" s="102" t="str">
        <f>TEXT((TIME(0,LEFT('Erwachsene-DOSB 2020'!O44,FIND(":",'Erwachsene-DOSB 2020'!O44)-1),RIGHT('Erwachsene-DOSB 2020'!O44,2)))*$BC$59,"[mm]:ss")</f>
        <v>42:11</v>
      </c>
      <c r="AS59" s="103" t="str">
        <f>TEXT((TIME(0,LEFT('Erwachsene-DOSB 2020'!P44,FIND(":",'Erwachsene-DOSB 2020'!P44)-1),RIGHT('Erwachsene-DOSB 2020'!P44,2)))*$BC$59,"[mm]:ss")</f>
        <v>37:44</v>
      </c>
      <c r="AT59" s="109" t="str">
        <f>TEXT((TIME(0,LEFT('Erwachsene-DOSB 2020'!Q44,FIND(":",'Erwachsene-DOSB 2020'!Q44)-1),RIGHT('Erwachsene-DOSB 2020'!Q44,2)))*$BC$59,"[mm]:ss")</f>
        <v>48:06</v>
      </c>
      <c r="AU59" s="102" t="str">
        <f>TEXT((TIME(0,LEFT('Erwachsene-DOSB 2020'!R44,FIND(":",'Erwachsene-DOSB 2020'!R44)-1),RIGHT('Erwachsene-DOSB 2020'!R44,2)))*$BC$59,"[mm]:ss")</f>
        <v>43:17</v>
      </c>
      <c r="AV59" s="103" t="str">
        <f>TEXT((TIME(0,LEFT('Erwachsene-DOSB 2020'!S44,FIND(":",'Erwachsene-DOSB 2020'!S44)-1),RIGHT('Erwachsene-DOSB 2020'!S44,2)))*$BC$59,"[mm]:ss")</f>
        <v>39:35</v>
      </c>
      <c r="AW59" s="109" t="str">
        <f>TEXT((TIME(0,LEFT('Erwachsene-DOSB 2020'!T44,FIND(":",'Erwachsene-DOSB 2020'!T44)-1),RIGHT('Erwachsene-DOSB 2020'!T44,2)))*$BC$59,"[mm]:ss")</f>
        <v>48:50</v>
      </c>
      <c r="AX59" s="102" t="str">
        <f>TEXT((TIME(0,LEFT('Erwachsene-DOSB 2020'!U44,FIND(":",'Erwachsene-DOSB 2020'!U44)-1),RIGHT('Erwachsene-DOSB 2020'!U44,2)))*$BC$59,"[mm]:ss")</f>
        <v>44:46</v>
      </c>
      <c r="AY59" s="103" t="str">
        <f>TEXT((TIME(0,LEFT('Erwachsene-DOSB 2020'!V44,FIND(":",'Erwachsene-DOSB 2020'!V44)-1),RIGHT('Erwachsene-DOSB 2020'!V44,2)))*$BC$59,"[mm]:ss")</f>
        <v>39:58</v>
      </c>
      <c r="AZ59" s="182"/>
      <c r="BA59" s="183"/>
      <c r="BC59" s="143">
        <v>0.74</v>
      </c>
      <c r="BD59" s="5" t="s">
        <v>512</v>
      </c>
    </row>
    <row r="60" spans="1:57" ht="22.5" customHeight="1" x14ac:dyDescent="0.2">
      <c r="A60" s="902"/>
      <c r="B60"/>
      <c r="C60" s="844"/>
      <c r="D60" s="796"/>
      <c r="E60" s="106" t="s">
        <v>22</v>
      </c>
      <c r="F60" s="58" t="s">
        <v>506</v>
      </c>
      <c r="G60" s="101" t="str">
        <f>TEXT((TIME(0,LEFT('Erwachsene-DOSB 2020'!E12,FIND(":",'Erwachsene-DOSB 2020'!E12)-1),RIGHT('Erwachsene-DOSB 2020'!E12,2)))*$BC$60,"[mm]:ss")</f>
        <v>36:14</v>
      </c>
      <c r="H60" s="102" t="str">
        <f>TEXT((TIME(0,LEFT('Erwachsene-DOSB 2020'!F12,FIND(":",'Erwachsene-DOSB 2020'!F12)-1),RIGHT('Erwachsene-DOSB 2020'!F12,2)))*$BC$60,"[mm]:ss")</f>
        <v>32:46</v>
      </c>
      <c r="I60" s="103" t="str">
        <f>TEXT((TIME(0,LEFT('Erwachsene-DOSB 2020'!G12,FIND(":",'Erwachsene-DOSB 2020'!G12)-1),RIGHT('Erwachsene-DOSB 2020'!G12,2)))*$BC$60,"[mm]:ss")</f>
        <v>29:18</v>
      </c>
      <c r="J60" s="109" t="str">
        <f>TEXT((TIME(0,LEFT('Erwachsene-DOSB 2020'!H12,FIND(":",'Erwachsene-DOSB 2020'!H12)-1),RIGHT('Erwachsene-DOSB 2020'!H12,2)))*$BC$60,"[mm]:ss")</f>
        <v>35:55</v>
      </c>
      <c r="K60" s="102" t="str">
        <f>TEXT((TIME(0,LEFT('Erwachsene-DOSB 2020'!I12,FIND(":",'Erwachsene-DOSB 2020'!I12)-1),RIGHT('Erwachsene-DOSB 2020'!I12,2)))*$BC$60,"[mm]:ss")</f>
        <v>32:27</v>
      </c>
      <c r="L60" s="103" t="str">
        <f>TEXT((TIME(0,LEFT('Erwachsene-DOSB 2020'!J12,FIND(":",'Erwachsene-DOSB 2020'!J12)-1),RIGHT('Erwachsene-DOSB 2020'!J12,2)))*$BC$60,"[mm]:ss")</f>
        <v>28:40</v>
      </c>
      <c r="M60" s="109" t="str">
        <f>TEXT((TIME(0,LEFT('Erwachsene-DOSB 2020'!K12,FIND(":",'Erwachsene-DOSB 2020'!K12)-1),RIGHT('Erwachsene-DOSB 2020'!K12,2)))*$BC$60,"[mm]:ss")</f>
        <v>35:17</v>
      </c>
      <c r="N60" s="102" t="str">
        <f>TEXT((TIME(0,LEFT('Erwachsene-DOSB 2020'!L12,FIND(":",'Erwachsene-DOSB 2020'!L12)-1),RIGHT('Erwachsene-DOSB 2020'!L12,2)))*$BC$60,"[mm]:ss")</f>
        <v>31:49</v>
      </c>
      <c r="O60" s="103" t="str">
        <f>TEXT((TIME(0,LEFT('Erwachsene-DOSB 2020'!M12,FIND(":",'Erwachsene-DOSB 2020'!M12)-1),RIGHT('Erwachsene-DOSB 2020'!M12,2)))*$BC$60,"[mm]:ss")</f>
        <v>28:21</v>
      </c>
      <c r="P60" s="109" t="str">
        <f>TEXT((TIME(0,LEFT('Erwachsene-DOSB 2020'!N12,FIND(":",'Erwachsene-DOSB 2020'!N12)-1),RIGHT('Erwachsene-DOSB 2020'!N12,2)))*$BC$60,"[mm]:ss")</f>
        <v>35:55</v>
      </c>
      <c r="Q60" s="102" t="str">
        <f>TEXT((TIME(0,LEFT('Erwachsene-DOSB 2020'!O12,FIND(":",'Erwachsene-DOSB 2020'!O12)-1),RIGHT('Erwachsene-DOSB 2020'!O12,2)))*$BC$60,"[mm]:ss")</f>
        <v>32:27</v>
      </c>
      <c r="R60" s="103" t="str">
        <f>TEXT((TIME(0,LEFT('Erwachsene-DOSB 2020'!P12,FIND(":",'Erwachsene-DOSB 2020'!P12)-1),RIGHT('Erwachsene-DOSB 2020'!P12,2)))*$BC$60,"[mm]:ss")</f>
        <v>28:40</v>
      </c>
      <c r="S60" s="109" t="str">
        <f>TEXT((TIME(0,LEFT('Erwachsene-DOSB 2020'!Q12,FIND(":",'Erwachsene-DOSB 2020'!Q12)-1),RIGHT('Erwachsene-DOSB 2020'!Q12,2)))*$BC$60,"[mm]:ss")</f>
        <v>37:48</v>
      </c>
      <c r="T60" s="102" t="str">
        <f>TEXT((TIME(0,LEFT('Erwachsene-DOSB 2020'!R12,FIND(":",'Erwachsene-DOSB 2020'!R12)-1),RIGHT('Erwachsene-DOSB 2020'!R12,2)))*$BC$60,"[mm]:ss")</f>
        <v>33:23</v>
      </c>
      <c r="U60" s="103" t="str">
        <f>TEXT((TIME(0,LEFT('Erwachsene-DOSB 2020'!S12,FIND(":",'Erwachsene-DOSB 2020'!S12)-1),RIGHT('Erwachsene-DOSB 2020'!S12,2)))*$BC$60,"[mm]:ss")</f>
        <v>29:37</v>
      </c>
      <c r="V60" s="109" t="str">
        <f>TEXT((TIME(0,LEFT('Erwachsene-DOSB 2020'!T12,FIND(":",'Erwachsene-DOSB 2020'!T12)-1),RIGHT('Erwachsene-DOSB 2020'!T12,2)))*$BC$60,"[mm]:ss")</f>
        <v>40:19</v>
      </c>
      <c r="W60" s="102" t="str">
        <f>TEXT((TIME(0,LEFT('Erwachsene-DOSB 2020'!U12,FIND(":",'Erwachsene-DOSB 2020'!U12)-1),RIGHT('Erwachsene-DOSB 2020'!U12,2)))*$BC$60,"[mm]:ss")</f>
        <v>34:58</v>
      </c>
      <c r="X60" s="103" t="str">
        <f>TEXT((TIME(0,LEFT('Erwachsene-DOSB 2020'!V12,FIND(":",'Erwachsene-DOSB 2020'!V12)-1),RIGHT('Erwachsene-DOSB 2020'!V12,2)))*$BC$60,"[mm]:ss")</f>
        <v>31:11</v>
      </c>
      <c r="Y60" s="182"/>
      <c r="Z60" s="183"/>
      <c r="AB60" s="902"/>
      <c r="AC60"/>
      <c r="AD60" s="844"/>
      <c r="AE60" s="796"/>
      <c r="AF60" s="106" t="s">
        <v>22</v>
      </c>
      <c r="AG60" s="58" t="s">
        <v>506</v>
      </c>
      <c r="AH60" s="101" t="str">
        <f>TEXT((TIME(0,LEFT('Erwachsene-DOSB 2020'!E45,FIND(":",'Erwachsene-DOSB 2020'!E45)-1),RIGHT('Erwachsene-DOSB 2020'!E45,2)))*$BC$60,"[mm]:ss")</f>
        <v>29:37</v>
      </c>
      <c r="AI60" s="102" t="str">
        <f>TEXT((TIME(0,LEFT('Erwachsene-DOSB 2020'!F45,FIND(":",'Erwachsene-DOSB 2020'!F45)-1),RIGHT('Erwachsene-DOSB 2020'!F45,2)))*$BC$60,"[mm]:ss")</f>
        <v>26:47</v>
      </c>
      <c r="AJ60" s="103" t="str">
        <f>TEXT((TIME(0,LEFT('Erwachsene-DOSB 2020'!G45,FIND(":",'Erwachsene-DOSB 2020'!G45)-1),RIGHT('Erwachsene-DOSB 2020'!G45,2)))*$BC$60,"[mm]:ss")</f>
        <v>24:15</v>
      </c>
      <c r="AK60" s="109" t="str">
        <f>TEXT((TIME(0,LEFT('Erwachsene-DOSB 2020'!H45,FIND(":",'Erwachsene-DOSB 2020'!H45)-1),RIGHT('Erwachsene-DOSB 2020'!H45,2)))*$BC$60,"[mm]:ss")</f>
        <v>29:18</v>
      </c>
      <c r="AL60" s="102" t="str">
        <f>TEXT((TIME(0,LEFT('Erwachsene-DOSB 2020'!I45,FIND(":",'Erwachsene-DOSB 2020'!I45)-1),RIGHT('Erwachsene-DOSB 2020'!I45,2)))*$BC$60,"[mm]:ss")</f>
        <v>26:28</v>
      </c>
      <c r="AM60" s="103" t="str">
        <f>TEXT((TIME(0,LEFT('Erwachsene-DOSB 2020'!J45,FIND(":",'Erwachsene-DOSB 2020'!J45)-1),RIGHT('Erwachsene-DOSB 2020'!J45,2)))*$BC$60,"[mm]:ss")</f>
        <v>23:37</v>
      </c>
      <c r="AN60" s="109" t="str">
        <f>TEXT((TIME(0,LEFT('Erwachsene-DOSB 2020'!K45,FIND(":",'Erwachsene-DOSB 2020'!K45)-1),RIGHT('Erwachsene-DOSB 2020'!K45,2)))*$BC$60,"[mm]:ss")</f>
        <v>31:30</v>
      </c>
      <c r="AO60" s="102" t="str">
        <f>TEXT((TIME(0,LEFT('Erwachsene-DOSB 2020'!L45,FIND(":",'Erwachsene-DOSB 2020'!L45)-1),RIGHT('Erwachsene-DOSB 2020'!L45,2)))*$BC$60,"[mm]:ss")</f>
        <v>28:02</v>
      </c>
      <c r="AP60" s="103" t="str">
        <f>TEXT((TIME(0,LEFT('Erwachsene-DOSB 2020'!M45,FIND(":",'Erwachsene-DOSB 2020'!M45)-1),RIGHT('Erwachsene-DOSB 2020'!M45,2)))*$BC$60,"[mm]:ss")</f>
        <v>24:34</v>
      </c>
      <c r="AQ60" s="109" t="str">
        <f>TEXT((TIME(0,LEFT('Erwachsene-DOSB 2020'!N45,FIND(":",'Erwachsene-DOSB 2020'!N45)-1),RIGHT('Erwachsene-DOSB 2020'!N45,2)))*$BC$60,"[mm]:ss")</f>
        <v>33:42</v>
      </c>
      <c r="AR60" s="102" t="str">
        <f>TEXT((TIME(0,LEFT('Erwachsene-DOSB 2020'!O45,FIND(":",'Erwachsene-DOSB 2020'!O45)-1),RIGHT('Erwachsene-DOSB 2020'!O45,2)))*$BC$60,"[mm]:ss")</f>
        <v>29:37</v>
      </c>
      <c r="AS60" s="103" t="str">
        <f>TEXT((TIME(0,LEFT('Erwachsene-DOSB 2020'!P45,FIND(":",'Erwachsene-DOSB 2020'!P45)-1),RIGHT('Erwachsene-DOSB 2020'!P45,2)))*$BC$60,"[mm]:ss")</f>
        <v>25:31</v>
      </c>
      <c r="AT60" s="109" t="str">
        <f>TEXT((TIME(0,LEFT('Erwachsene-DOSB 2020'!Q45,FIND(":",'Erwachsene-DOSB 2020'!Q45)-1),RIGHT('Erwachsene-DOSB 2020'!Q45,2)))*$BC$60,"[mm]:ss")</f>
        <v>36:32</v>
      </c>
      <c r="AU60" s="102" t="str">
        <f>TEXT((TIME(0,LEFT('Erwachsene-DOSB 2020'!R45,FIND(":",'Erwachsene-DOSB 2020'!R45)-1),RIGHT('Erwachsene-DOSB 2020'!R45,2)))*$BC$60,"[mm]:ss")</f>
        <v>31:30</v>
      </c>
      <c r="AV60" s="103" t="str">
        <f>TEXT((TIME(0,LEFT('Erwachsene-DOSB 2020'!S45,FIND(":",'Erwachsene-DOSB 2020'!S45)-1),RIGHT('Erwachsene-DOSB 2020'!S45,2)))*$BC$60,"[mm]:ss")</f>
        <v>26:09</v>
      </c>
      <c r="AW60" s="109" t="str">
        <f>TEXT((TIME(0,LEFT('Erwachsene-DOSB 2020'!T45,FIND(":",'Erwachsene-DOSB 2020'!T45)-1),RIGHT('Erwachsene-DOSB 2020'!T45,2)))*$BC$60,"[mm]:ss")</f>
        <v>39:41</v>
      </c>
      <c r="AX60" s="102" t="str">
        <f>TEXT((TIME(0,LEFT('Erwachsene-DOSB 2020'!U45,FIND(":",'Erwachsene-DOSB 2020'!U45)-1),RIGHT('Erwachsene-DOSB 2020'!U45,2)))*$BC$60,"[mm]:ss")</f>
        <v>32:46</v>
      </c>
      <c r="AY60" s="103" t="str">
        <f>TEXT((TIME(0,LEFT('Erwachsene-DOSB 2020'!V45,FIND(":",'Erwachsene-DOSB 2020'!V45)-1),RIGHT('Erwachsene-DOSB 2020'!V45,2)))*$BC$60,"[mm]:ss")</f>
        <v>27:24</v>
      </c>
      <c r="AZ60" s="182"/>
      <c r="BA60" s="183"/>
      <c r="BC60" s="143">
        <v>0.63</v>
      </c>
      <c r="BD60" s="5" t="s">
        <v>161</v>
      </c>
    </row>
    <row r="61" spans="1:57" s="158" customFormat="1" ht="22.5" customHeight="1" x14ac:dyDescent="0.2">
      <c r="A61" s="902"/>
      <c r="C61" s="844"/>
      <c r="D61" s="796"/>
      <c r="E61" s="106" t="s">
        <v>23</v>
      </c>
      <c r="F61" s="58" t="s">
        <v>427</v>
      </c>
      <c r="G61" s="160">
        <f>H61*(1-$BE$61)</f>
        <v>279</v>
      </c>
      <c r="H61" s="149">
        <v>310</v>
      </c>
      <c r="I61" s="150">
        <f>H61*(1+$BE$61)</f>
        <v>341</v>
      </c>
      <c r="J61" s="160">
        <f>K61*(1-$BE$61)</f>
        <v>279</v>
      </c>
      <c r="K61" s="149">
        <f>H61</f>
        <v>310</v>
      </c>
      <c r="L61" s="150">
        <f>K61*(1+$BE$61)</f>
        <v>341</v>
      </c>
      <c r="M61" s="160">
        <f>N61*(1-$BE$61)</f>
        <v>279</v>
      </c>
      <c r="N61" s="149">
        <f>H61</f>
        <v>310</v>
      </c>
      <c r="O61" s="150">
        <f>N61*(1+$BE$61)</f>
        <v>341</v>
      </c>
      <c r="P61" s="160">
        <f>Q61*(1-$BE$61)</f>
        <v>267.75</v>
      </c>
      <c r="Q61" s="149">
        <f>H61-12.5</f>
        <v>297.5</v>
      </c>
      <c r="R61" s="150">
        <f>Q61*(1+$BE$61)</f>
        <v>327.25</v>
      </c>
      <c r="S61" s="160">
        <f>T61*(1-$BE$61)</f>
        <v>267.75</v>
      </c>
      <c r="T61" s="149">
        <f>Q61</f>
        <v>297.5</v>
      </c>
      <c r="U61" s="150">
        <f>T61*(1+$BE$61)</f>
        <v>327.25</v>
      </c>
      <c r="V61" s="160">
        <f>W61*(1-$BE$61)</f>
        <v>256.5</v>
      </c>
      <c r="W61" s="149">
        <f>T61-12.5</f>
        <v>285</v>
      </c>
      <c r="X61" s="150">
        <f>W61*(1+$BE$61)</f>
        <v>313.5</v>
      </c>
      <c r="Y61" s="182"/>
      <c r="Z61" s="215"/>
      <c r="AB61" s="902"/>
      <c r="AD61" s="844"/>
      <c r="AE61" s="796"/>
      <c r="AF61" s="106" t="s">
        <v>23</v>
      </c>
      <c r="AG61" s="58" t="s">
        <v>427</v>
      </c>
      <c r="AH61" s="160">
        <f>AI61*(1-$BE$61)</f>
        <v>337.5</v>
      </c>
      <c r="AI61" s="149">
        <v>375</v>
      </c>
      <c r="AJ61" s="150">
        <f>AI61*(1+$BE$61)</f>
        <v>412.50000000000006</v>
      </c>
      <c r="AK61" s="160">
        <f>AL61*(1-$BE$61)</f>
        <v>337.5</v>
      </c>
      <c r="AL61" s="149">
        <f>AI61</f>
        <v>375</v>
      </c>
      <c r="AM61" s="150">
        <f>AL61*(1+$BE$61)</f>
        <v>412.50000000000006</v>
      </c>
      <c r="AN61" s="160">
        <f>AO61*(1-$BE$61)</f>
        <v>337.5</v>
      </c>
      <c r="AO61" s="149">
        <f>AI61</f>
        <v>375</v>
      </c>
      <c r="AP61" s="150">
        <f>AO61*(1+$BE$61)</f>
        <v>412.50000000000006</v>
      </c>
      <c r="AQ61" s="160">
        <f>AR61*(1-$BE$61)</f>
        <v>326.25</v>
      </c>
      <c r="AR61" s="149">
        <f>AI61-12.5</f>
        <v>362.5</v>
      </c>
      <c r="AS61" s="150">
        <f>AR61*(1+$BE$61)</f>
        <v>398.75000000000006</v>
      </c>
      <c r="AT61" s="160">
        <f>AU61*(1-$BE$61)</f>
        <v>326.25</v>
      </c>
      <c r="AU61" s="149">
        <f>AR61</f>
        <v>362.5</v>
      </c>
      <c r="AV61" s="150">
        <f>AU61*(1+$BE$61)</f>
        <v>398.75000000000006</v>
      </c>
      <c r="AW61" s="160">
        <f>AX61*(1-$BE$61)</f>
        <v>315</v>
      </c>
      <c r="AX61" s="149">
        <f>AU61-12.5</f>
        <v>350</v>
      </c>
      <c r="AY61" s="150">
        <f>AX61*(1+$BE$61)</f>
        <v>385.00000000000006</v>
      </c>
      <c r="AZ61" s="182"/>
      <c r="BA61" s="215"/>
      <c r="BC61" s="153"/>
      <c r="BD61" s="5" t="s">
        <v>431</v>
      </c>
      <c r="BE61" s="158">
        <v>0.1</v>
      </c>
    </row>
    <row r="62" spans="1:57" s="158" customFormat="1" ht="22.5" customHeight="1" x14ac:dyDescent="0.2">
      <c r="A62" s="902"/>
      <c r="C62" s="844"/>
      <c r="D62" s="796"/>
      <c r="E62" s="106" t="s">
        <v>24</v>
      </c>
      <c r="F62" s="58" t="s">
        <v>428</v>
      </c>
      <c r="G62" s="160">
        <f>H62*(1-$BE$61)</f>
        <v>450</v>
      </c>
      <c r="H62" s="149">
        <v>500</v>
      </c>
      <c r="I62" s="150">
        <f>H62*(1+$BE$61)</f>
        <v>550</v>
      </c>
      <c r="J62" s="160">
        <f>K62*(1-$BE$61)</f>
        <v>450</v>
      </c>
      <c r="K62" s="149">
        <f>H62</f>
        <v>500</v>
      </c>
      <c r="L62" s="150">
        <f>K62*(1+$BE$61)</f>
        <v>550</v>
      </c>
      <c r="M62" s="160">
        <f>N62*(1-$BE$61)</f>
        <v>450</v>
      </c>
      <c r="N62" s="149">
        <f>H62</f>
        <v>500</v>
      </c>
      <c r="O62" s="150">
        <f>N62*(1+$BE$61)</f>
        <v>550</v>
      </c>
      <c r="P62" s="160">
        <f>Q62*(1-$BE$61)</f>
        <v>436.5</v>
      </c>
      <c r="Q62" s="149">
        <f>H62-15</f>
        <v>485</v>
      </c>
      <c r="R62" s="150">
        <f>Q62*(1+$BE$61)</f>
        <v>533.5</v>
      </c>
      <c r="S62" s="160">
        <f>T62*(1-$BE$61)</f>
        <v>436.5</v>
      </c>
      <c r="T62" s="149">
        <f>Q62</f>
        <v>485</v>
      </c>
      <c r="U62" s="150">
        <f>T62*(1+$BE$61)</f>
        <v>533.5</v>
      </c>
      <c r="V62" s="160">
        <f>W62*(1-$BE$61)</f>
        <v>423</v>
      </c>
      <c r="W62" s="149">
        <f>T62-15</f>
        <v>470</v>
      </c>
      <c r="X62" s="150">
        <f>W62*(1+$BE$61)</f>
        <v>517</v>
      </c>
      <c r="Y62" s="182"/>
      <c r="Z62" s="215"/>
      <c r="AB62" s="902"/>
      <c r="AD62" s="844"/>
      <c r="AE62" s="796"/>
      <c r="AF62" s="106" t="s">
        <v>24</v>
      </c>
      <c r="AG62" s="58" t="s">
        <v>428</v>
      </c>
      <c r="AH62" s="160">
        <f>AI62*(1-$BE$61)</f>
        <v>517.5</v>
      </c>
      <c r="AI62" s="149">
        <v>575</v>
      </c>
      <c r="AJ62" s="150">
        <f>AI62*(1+$BE$61)</f>
        <v>632.5</v>
      </c>
      <c r="AK62" s="160">
        <f>AL62*(1-$BE$61)</f>
        <v>517.5</v>
      </c>
      <c r="AL62" s="149">
        <f>AI62</f>
        <v>575</v>
      </c>
      <c r="AM62" s="150">
        <f>AL62*(1+$BE$61)</f>
        <v>632.5</v>
      </c>
      <c r="AN62" s="160">
        <f>AO62*(1-$BE$61)</f>
        <v>580.5</v>
      </c>
      <c r="AO62" s="149">
        <v>645</v>
      </c>
      <c r="AP62" s="150">
        <f>AO62*(1+$BE$61)</f>
        <v>709.50000000000011</v>
      </c>
      <c r="AQ62" s="160">
        <f>AR62*(1-$BE$61)</f>
        <v>504</v>
      </c>
      <c r="AR62" s="149">
        <f>AI62-15</f>
        <v>560</v>
      </c>
      <c r="AS62" s="150">
        <f>AR62*(1+$BE$61)</f>
        <v>616</v>
      </c>
      <c r="AT62" s="160">
        <f>AU62*(1-$BE$61)</f>
        <v>504</v>
      </c>
      <c r="AU62" s="149">
        <f>AR62</f>
        <v>560</v>
      </c>
      <c r="AV62" s="150">
        <f>AU62*(1+$BE$61)</f>
        <v>616</v>
      </c>
      <c r="AW62" s="160">
        <f>AX62*(1-$BE$61)</f>
        <v>490.5</v>
      </c>
      <c r="AX62" s="149">
        <f>AU62-15</f>
        <v>545</v>
      </c>
      <c r="AY62" s="150">
        <f>AX62*(1+$BE$61)</f>
        <v>599.5</v>
      </c>
      <c r="AZ62" s="182"/>
      <c r="BA62" s="215"/>
      <c r="BC62" s="153"/>
      <c r="BD62" s="5"/>
    </row>
    <row r="63" spans="1:57" s="158" customFormat="1" ht="22.5" customHeight="1" x14ac:dyDescent="0.2">
      <c r="A63" s="902"/>
      <c r="C63" s="844"/>
      <c r="D63" s="796"/>
      <c r="E63" s="106" t="s">
        <v>25</v>
      </c>
      <c r="F63" s="58" t="s">
        <v>429</v>
      </c>
      <c r="G63" s="160">
        <f>H63*(1-$BE$61)</f>
        <v>382.5</v>
      </c>
      <c r="H63" s="149">
        <v>425</v>
      </c>
      <c r="I63" s="150">
        <f>H63*(1+$BE$61)</f>
        <v>467.50000000000006</v>
      </c>
      <c r="J63" s="160">
        <f>K63*(1-$BE$61)</f>
        <v>382.5</v>
      </c>
      <c r="K63" s="149">
        <f>H63</f>
        <v>425</v>
      </c>
      <c r="L63" s="150">
        <f>K63*(1+$BE$61)</f>
        <v>467.50000000000006</v>
      </c>
      <c r="M63" s="160">
        <f>N63*(1-$BE$61)</f>
        <v>382.5</v>
      </c>
      <c r="N63" s="149">
        <f>H63</f>
        <v>425</v>
      </c>
      <c r="O63" s="150">
        <f>N63*(1+$BE$61)</f>
        <v>467.50000000000006</v>
      </c>
      <c r="P63" s="160">
        <f>Q63*(1-$BE$61)</f>
        <v>369</v>
      </c>
      <c r="Q63" s="149">
        <f>H63-15</f>
        <v>410</v>
      </c>
      <c r="R63" s="150">
        <f>Q63*(1+$BE$61)</f>
        <v>451.00000000000006</v>
      </c>
      <c r="S63" s="160">
        <f>T63*(1-$BE$61)</f>
        <v>369</v>
      </c>
      <c r="T63" s="149">
        <f>Q63</f>
        <v>410</v>
      </c>
      <c r="U63" s="150">
        <f>T63*(1+$BE$61)</f>
        <v>451.00000000000006</v>
      </c>
      <c r="V63" s="160">
        <f>W63*(1-$BE$61)</f>
        <v>355.5</v>
      </c>
      <c r="W63" s="149">
        <f>T63-15</f>
        <v>395</v>
      </c>
      <c r="X63" s="150">
        <f>W63*(1+$BE$61)</f>
        <v>434.50000000000006</v>
      </c>
      <c r="Y63" s="182"/>
      <c r="Z63" s="215"/>
      <c r="AB63" s="902"/>
      <c r="AD63" s="844"/>
      <c r="AE63" s="796"/>
      <c r="AF63" s="106" t="s">
        <v>25</v>
      </c>
      <c r="AG63" s="58" t="s">
        <v>429</v>
      </c>
      <c r="AH63" s="160">
        <f>AI63*(1-$BE$61)</f>
        <v>445.5</v>
      </c>
      <c r="AI63" s="149">
        <v>495</v>
      </c>
      <c r="AJ63" s="150">
        <f>AI63*(1+$BE$61)</f>
        <v>544.5</v>
      </c>
      <c r="AK63" s="160">
        <f>AL63*(1-$BE$61)</f>
        <v>445.5</v>
      </c>
      <c r="AL63" s="149">
        <f>AI63</f>
        <v>495</v>
      </c>
      <c r="AM63" s="150">
        <f>AL63*(1+$BE$61)</f>
        <v>544.5</v>
      </c>
      <c r="AN63" s="160">
        <f>AO63*(1-$BE$61)</f>
        <v>508.5</v>
      </c>
      <c r="AO63" s="149">
        <v>565</v>
      </c>
      <c r="AP63" s="150">
        <f>AO63*(1+$BE$61)</f>
        <v>621.5</v>
      </c>
      <c r="AQ63" s="160">
        <f>AR63*(1-$BE$61)</f>
        <v>432</v>
      </c>
      <c r="AR63" s="149">
        <f>AI63-15</f>
        <v>480</v>
      </c>
      <c r="AS63" s="150">
        <f>AR63*(1+$BE$61)</f>
        <v>528</v>
      </c>
      <c r="AT63" s="160">
        <f>AU63*(1-$BE$61)</f>
        <v>432</v>
      </c>
      <c r="AU63" s="149">
        <f>AR63</f>
        <v>480</v>
      </c>
      <c r="AV63" s="150">
        <f>AU63*(1+$BE$61)</f>
        <v>528</v>
      </c>
      <c r="AW63" s="160">
        <f>AX63*(1-$BE$61)</f>
        <v>418.5</v>
      </c>
      <c r="AX63" s="149">
        <f>AU63-15</f>
        <v>465</v>
      </c>
      <c r="AY63" s="150">
        <f>AX63*(1+$BE$61)</f>
        <v>511.50000000000006</v>
      </c>
      <c r="AZ63" s="182"/>
      <c r="BA63" s="215"/>
      <c r="BC63" s="153"/>
      <c r="BD63" s="5"/>
    </row>
    <row r="64" spans="1:57" s="158" customFormat="1" ht="22.5" customHeight="1" x14ac:dyDescent="0.2">
      <c r="A64" s="902"/>
      <c r="C64" s="845"/>
      <c r="D64" s="797"/>
      <c r="E64" s="106" t="s">
        <v>44</v>
      </c>
      <c r="F64" s="58" t="s">
        <v>430</v>
      </c>
      <c r="G64" s="160">
        <f>H64*(1-$BE$61)</f>
        <v>387</v>
      </c>
      <c r="H64" s="149">
        <v>430</v>
      </c>
      <c r="I64" s="150">
        <f>H64*(1+$BE$61)</f>
        <v>473.00000000000006</v>
      </c>
      <c r="J64" s="160">
        <f>K64*(1-$BE$61)</f>
        <v>387</v>
      </c>
      <c r="K64" s="149">
        <f>H64</f>
        <v>430</v>
      </c>
      <c r="L64" s="150">
        <f>K64*(1+$BE$61)</f>
        <v>473.00000000000006</v>
      </c>
      <c r="M64" s="160">
        <f>N64*(1-$BE$61)</f>
        <v>387</v>
      </c>
      <c r="N64" s="149">
        <f>H64</f>
        <v>430</v>
      </c>
      <c r="O64" s="150">
        <f>N64*(1+$BE$61)</f>
        <v>473.00000000000006</v>
      </c>
      <c r="P64" s="160">
        <f>Q64*(1-$BE$61)</f>
        <v>373.5</v>
      </c>
      <c r="Q64" s="149">
        <f>H64-15</f>
        <v>415</v>
      </c>
      <c r="R64" s="150">
        <f>Q64*(1+$BE$61)</f>
        <v>456.50000000000006</v>
      </c>
      <c r="S64" s="160">
        <f>T64*(1-$BE$61)</f>
        <v>373.5</v>
      </c>
      <c r="T64" s="149">
        <f>Q64</f>
        <v>415</v>
      </c>
      <c r="U64" s="150">
        <f>T64*(1+$BE$61)</f>
        <v>456.50000000000006</v>
      </c>
      <c r="V64" s="160">
        <f>W64*(1-$BE$61)</f>
        <v>360</v>
      </c>
      <c r="W64" s="149">
        <f>T64-15</f>
        <v>400</v>
      </c>
      <c r="X64" s="150">
        <f>W64*(1+$BE$61)</f>
        <v>440.00000000000006</v>
      </c>
      <c r="Y64" s="182"/>
      <c r="Z64" s="188"/>
      <c r="AB64" s="902"/>
      <c r="AD64" s="845"/>
      <c r="AE64" s="797"/>
      <c r="AF64" s="106" t="s">
        <v>44</v>
      </c>
      <c r="AG64" s="58" t="s">
        <v>430</v>
      </c>
      <c r="AH64" s="160">
        <f>AI64*(1-$BE$61)</f>
        <v>450</v>
      </c>
      <c r="AI64" s="149">
        <v>500</v>
      </c>
      <c r="AJ64" s="150">
        <f>AI64*(1+$BE$61)</f>
        <v>550</v>
      </c>
      <c r="AK64" s="160">
        <f>AL64*(1-$BE$61)</f>
        <v>450</v>
      </c>
      <c r="AL64" s="149">
        <f>AI64</f>
        <v>500</v>
      </c>
      <c r="AM64" s="150">
        <f>AL64*(1+$BE$61)</f>
        <v>550</v>
      </c>
      <c r="AN64" s="160">
        <f>AO64*(1-$BE$61)</f>
        <v>513</v>
      </c>
      <c r="AO64" s="149">
        <v>570</v>
      </c>
      <c r="AP64" s="150">
        <f>AO64*(1+$BE$61)</f>
        <v>627</v>
      </c>
      <c r="AQ64" s="160">
        <f>AR64*(1-$BE$61)</f>
        <v>436.5</v>
      </c>
      <c r="AR64" s="149">
        <f>AI64-15</f>
        <v>485</v>
      </c>
      <c r="AS64" s="150">
        <f>AR64*(1+$BE$61)</f>
        <v>533.5</v>
      </c>
      <c r="AT64" s="160">
        <f>AU64*(1-$BE$61)</f>
        <v>436.5</v>
      </c>
      <c r="AU64" s="149">
        <f>AR64</f>
        <v>485</v>
      </c>
      <c r="AV64" s="150">
        <f>AU64*(1+$BE$61)</f>
        <v>533.5</v>
      </c>
      <c r="AW64" s="160">
        <f>AX64*(1-$BE$61)</f>
        <v>423</v>
      </c>
      <c r="AX64" s="149">
        <f>AU64-15</f>
        <v>470</v>
      </c>
      <c r="AY64" s="150">
        <f>AX64*(1+$BE$61)</f>
        <v>517</v>
      </c>
      <c r="AZ64" s="182"/>
      <c r="BA64" s="188"/>
      <c r="BC64" s="153"/>
      <c r="BD64" s="5"/>
    </row>
    <row r="65" spans="1:56" s="158" customFormat="1" ht="22.5" customHeight="1" thickBot="1" x14ac:dyDescent="0.25">
      <c r="A65" s="902"/>
      <c r="C65" s="950"/>
      <c r="D65" s="997"/>
      <c r="E65" s="107" t="s">
        <v>48</v>
      </c>
      <c r="F65" s="16" t="s">
        <v>497</v>
      </c>
      <c r="G65" s="216">
        <v>0.96875</v>
      </c>
      <c r="H65" s="217">
        <v>0.97048611111111105</v>
      </c>
      <c r="I65" s="218">
        <v>1.3888888888888888E-2</v>
      </c>
      <c r="J65" s="216">
        <v>0.96875</v>
      </c>
      <c r="K65" s="217">
        <v>0.97048611111111105</v>
      </c>
      <c r="L65" s="218">
        <v>1.3888888888888888E-2</v>
      </c>
      <c r="M65" s="216">
        <v>0.96875</v>
      </c>
      <c r="N65" s="217">
        <v>0.97048611111111105</v>
      </c>
      <c r="O65" s="218">
        <v>1.3888888888888888E-2</v>
      </c>
      <c r="P65" s="216">
        <v>0.96875</v>
      </c>
      <c r="Q65" s="217">
        <v>0.97048611111111105</v>
      </c>
      <c r="R65" s="218">
        <v>1.3888888888888888E-2</v>
      </c>
      <c r="S65" s="216">
        <v>0.96875</v>
      </c>
      <c r="T65" s="217">
        <v>0.97048611111111105</v>
      </c>
      <c r="U65" s="218">
        <v>1.3888888888888888E-2</v>
      </c>
      <c r="V65" s="216">
        <v>0.96875</v>
      </c>
      <c r="W65" s="217">
        <v>0.97048611111111105</v>
      </c>
      <c r="X65" s="218">
        <v>1.3888888888888888E-2</v>
      </c>
      <c r="Y65" s="186"/>
      <c r="Z65" s="187"/>
      <c r="AB65" s="902"/>
      <c r="AD65" s="950"/>
      <c r="AE65" s="997"/>
      <c r="AF65" s="107" t="s">
        <v>48</v>
      </c>
      <c r="AG65" s="16" t="s">
        <v>497</v>
      </c>
      <c r="AH65" s="216">
        <v>0.96875</v>
      </c>
      <c r="AI65" s="217">
        <v>0.97048611111111105</v>
      </c>
      <c r="AJ65" s="218">
        <v>1.3888888888888888E-2</v>
      </c>
      <c r="AK65" s="216">
        <v>0.96875</v>
      </c>
      <c r="AL65" s="217">
        <v>0.97048611111111105</v>
      </c>
      <c r="AM65" s="218">
        <v>1.3888888888888888E-2</v>
      </c>
      <c r="AN65" s="216">
        <v>0.96875</v>
      </c>
      <c r="AO65" s="217">
        <v>0.97048611111111105</v>
      </c>
      <c r="AP65" s="218">
        <v>1.3888888888888888E-2</v>
      </c>
      <c r="AQ65" s="216">
        <v>0.96875</v>
      </c>
      <c r="AR65" s="217">
        <v>0.97048611111111105</v>
      </c>
      <c r="AS65" s="218">
        <v>1.3888888888888888E-2</v>
      </c>
      <c r="AT65" s="216">
        <v>0.96875</v>
      </c>
      <c r="AU65" s="217">
        <v>0.97048611111111105</v>
      </c>
      <c r="AV65" s="218">
        <v>1.3888888888888888E-2</v>
      </c>
      <c r="AW65" s="216">
        <v>0.96875</v>
      </c>
      <c r="AX65" s="217">
        <v>0.97048611111111105</v>
      </c>
      <c r="AY65" s="218">
        <v>1.3888888888888888E-2</v>
      </c>
      <c r="AZ65" s="186"/>
      <c r="BA65" s="187"/>
      <c r="BC65" s="153"/>
      <c r="BD65" s="146"/>
    </row>
    <row r="66" spans="1:56" ht="22.5" customHeight="1" x14ac:dyDescent="0.2">
      <c r="A66" s="902"/>
      <c r="B66"/>
      <c r="C66" s="843">
        <v>2</v>
      </c>
      <c r="D66" s="795" t="s">
        <v>65</v>
      </c>
      <c r="E66" s="601" t="s">
        <v>16</v>
      </c>
      <c r="F66" s="525" t="s">
        <v>609</v>
      </c>
      <c r="G66" s="141">
        <f>'Erwachsene-DOSB 2020'!E13*$BC$66</f>
        <v>4.5</v>
      </c>
      <c r="H66" s="132">
        <f>'Erwachsene-DOSB 2020'!F13*$BC$66</f>
        <v>4.8</v>
      </c>
      <c r="I66" s="133">
        <f>'Erwachsene-DOSB 2020'!G13*$BC$66</f>
        <v>5.25</v>
      </c>
      <c r="J66" s="763">
        <f>'Erwachsene-DOSB 2020'!H13*$BC$66</f>
        <v>4.5</v>
      </c>
      <c r="K66" s="132">
        <f>'Erwachsene-DOSB 2020'!I13*$BC$66</f>
        <v>4.8</v>
      </c>
      <c r="L66" s="764">
        <f>'Erwachsene-DOSB 2020'!J13*$BC$66</f>
        <v>5.25</v>
      </c>
      <c r="M66" s="134">
        <f>'Erwachsene-DOSB 2020'!K13*$BC$66</f>
        <v>4.2</v>
      </c>
      <c r="N66" s="132">
        <f>'Erwachsene-DOSB 2020'!L13*$BC$66</f>
        <v>4.6499999999999995</v>
      </c>
      <c r="O66" s="133">
        <f>'Erwachsene-DOSB 2020'!M13*$BC$66</f>
        <v>5.0999999999999996</v>
      </c>
      <c r="P66" s="134">
        <f>'Erwachsene-DOSB 2020'!N13*$BC$66</f>
        <v>3.9</v>
      </c>
      <c r="Q66" s="132">
        <f>'Erwachsene-DOSB 2020'!O13*$BC$66</f>
        <v>4.5</v>
      </c>
      <c r="R66" s="764">
        <f>'Erwachsene-DOSB 2020'!P13*$BC$66</f>
        <v>5.0999999999999996</v>
      </c>
      <c r="S66" s="134">
        <f>'Erwachsene-DOSB 2020'!Q13*$BC$66</f>
        <v>3.5999999999999996</v>
      </c>
      <c r="T66" s="132">
        <f>'Erwachsene-DOSB 2020'!R13*$BC$66</f>
        <v>4.3499999999999996</v>
      </c>
      <c r="U66" s="133">
        <f>'Erwachsene-DOSB 2020'!S13*$BC$66</f>
        <v>4.95</v>
      </c>
      <c r="V66" s="134">
        <f>'Erwachsene-DOSB 2020'!T13*$BC$66</f>
        <v>3.15</v>
      </c>
      <c r="W66" s="132">
        <f>'Erwachsene-DOSB 2020'!U13*$BC$66</f>
        <v>4.05</v>
      </c>
      <c r="X66" s="133">
        <f>'Erwachsene-DOSB 2020'!V13*$BC$66</f>
        <v>4.95</v>
      </c>
      <c r="Y66" s="180"/>
      <c r="Z66" s="181"/>
      <c r="AB66" s="902"/>
      <c r="AC66"/>
      <c r="AD66" s="843">
        <v>2</v>
      </c>
      <c r="AE66" s="795" t="s">
        <v>65</v>
      </c>
      <c r="AF66" s="601" t="s">
        <v>16</v>
      </c>
      <c r="AG66" s="525" t="s">
        <v>609</v>
      </c>
      <c r="AH66" s="6">
        <f>'Erwachsene-DOSB 2020'!E46*$BC$66</f>
        <v>6.1499999999999995</v>
      </c>
      <c r="AI66" s="7">
        <f>'Erwachsene-DOSB 2020'!F46*$BC$66</f>
        <v>6.6</v>
      </c>
      <c r="AJ66" s="9">
        <f>'Erwachsene-DOSB 2020'!G46*$BC$66</f>
        <v>7.05</v>
      </c>
      <c r="AK66" s="771">
        <f>'Erwachsene-DOSB 2020'!H46*$BC$66</f>
        <v>6.1499999999999995</v>
      </c>
      <c r="AL66" s="772">
        <f>'Erwachsene-DOSB 2020'!I46*$BC$66</f>
        <v>6.75</v>
      </c>
      <c r="AM66" s="773">
        <f>'Erwachsene-DOSB 2020'!J46*$BC$66</f>
        <v>7.1999999999999993</v>
      </c>
      <c r="AN66" s="56">
        <f>'Erwachsene-DOSB 2020'!K46*$BC$66</f>
        <v>5.85</v>
      </c>
      <c r="AO66" s="7">
        <f>'Erwachsene-DOSB 2020'!L46*$BC$66</f>
        <v>6.45</v>
      </c>
      <c r="AP66" s="9">
        <f>'Erwachsene-DOSB 2020'!M46*$BC$66</f>
        <v>7.05</v>
      </c>
      <c r="AQ66" s="56">
        <f>'Erwachsene-DOSB 2020'!N46*$BC$66</f>
        <v>5.3999999999999995</v>
      </c>
      <c r="AR66" s="7">
        <f>'Erwachsene-DOSB 2020'!O46*$BC$66</f>
        <v>6.1499999999999995</v>
      </c>
      <c r="AS66" s="9">
        <f>'Erwachsene-DOSB 2020'!P46*$BC$66</f>
        <v>6.8999999999999995</v>
      </c>
      <c r="AT66" s="56">
        <f>'Erwachsene-DOSB 2020'!Q46*$BC$66</f>
        <v>4.95</v>
      </c>
      <c r="AU66" s="7">
        <f>'Erwachsene-DOSB 2020'!R46*$BC$66</f>
        <v>5.85</v>
      </c>
      <c r="AV66" s="9">
        <f>'Erwachsene-DOSB 2020'!S46*$BC$66</f>
        <v>6.75</v>
      </c>
      <c r="AW66" s="56">
        <f>'Erwachsene-DOSB 2020'!T46*$BC$66</f>
        <v>4.6499999999999995</v>
      </c>
      <c r="AX66" s="7">
        <f>'Erwachsene-DOSB 2020'!U46*$BC$66</f>
        <v>5.55</v>
      </c>
      <c r="AY66" s="9">
        <f>'Erwachsene-DOSB 2020'!V46*$BC$66</f>
        <v>6.45</v>
      </c>
      <c r="AZ66" s="180"/>
      <c r="BA66" s="181"/>
      <c r="BC66" s="143">
        <v>0.6</v>
      </c>
      <c r="BD66" s="523" t="s">
        <v>609</v>
      </c>
    </row>
    <row r="67" spans="1:56" ht="22.5" customHeight="1" x14ac:dyDescent="0.2">
      <c r="A67" s="902"/>
      <c r="B67"/>
      <c r="C67" s="845"/>
      <c r="D67" s="796"/>
      <c r="E67" s="801" t="s">
        <v>17</v>
      </c>
      <c r="F67" s="793" t="s">
        <v>26</v>
      </c>
      <c r="G67" s="826" t="s">
        <v>219</v>
      </c>
      <c r="H67" s="827"/>
      <c r="I67" s="827"/>
      <c r="J67" s="827"/>
      <c r="K67" s="827"/>
      <c r="L67" s="827"/>
      <c r="M67" s="827"/>
      <c r="N67" s="827"/>
      <c r="O67" s="827"/>
      <c r="P67" s="827"/>
      <c r="Q67" s="827"/>
      <c r="R67" s="827"/>
      <c r="S67" s="827"/>
      <c r="T67" s="827"/>
      <c r="U67" s="827"/>
      <c r="V67" s="827"/>
      <c r="W67" s="827"/>
      <c r="X67" s="828"/>
      <c r="Y67" s="182"/>
      <c r="Z67" s="188"/>
      <c r="AB67" s="902"/>
      <c r="AC67"/>
      <c r="AD67" s="845"/>
      <c r="AE67" s="796"/>
      <c r="AF67" s="801" t="s">
        <v>17</v>
      </c>
      <c r="AG67" s="793" t="s">
        <v>26</v>
      </c>
      <c r="AH67" s="826" t="s">
        <v>415</v>
      </c>
      <c r="AI67" s="827"/>
      <c r="AJ67" s="828"/>
      <c r="AK67" s="826" t="s">
        <v>416</v>
      </c>
      <c r="AL67" s="827"/>
      <c r="AM67" s="827"/>
      <c r="AN67" s="827"/>
      <c r="AO67" s="827"/>
      <c r="AP67" s="827"/>
      <c r="AQ67" s="827"/>
      <c r="AR67" s="827"/>
      <c r="AS67" s="827"/>
      <c r="AT67" s="827"/>
      <c r="AU67" s="827"/>
      <c r="AV67" s="827"/>
      <c r="AW67" s="827"/>
      <c r="AX67" s="827"/>
      <c r="AY67" s="828"/>
      <c r="AZ67" s="182"/>
      <c r="BA67" s="188"/>
      <c r="BD67" s="146"/>
    </row>
    <row r="68" spans="1:56" ht="22.5" customHeight="1" x14ac:dyDescent="0.2">
      <c r="A68" s="902"/>
      <c r="B68"/>
      <c r="C68" s="845"/>
      <c r="D68" s="796"/>
      <c r="E68" s="792"/>
      <c r="F68" s="794"/>
      <c r="G68" s="13">
        <f>'Erwachsene-DOSB 2020'!E15*$BC$68</f>
        <v>4.55</v>
      </c>
      <c r="H68" s="12">
        <f>'Erwachsene-DOSB 2020'!F15*$BC$68</f>
        <v>4.8999999999999995</v>
      </c>
      <c r="I68" s="15">
        <f>'Erwachsene-DOSB 2020'!G15*$BC$68</f>
        <v>5.25</v>
      </c>
      <c r="J68" s="59">
        <f>'Erwachsene-DOSB 2020'!H15*$BC$68</f>
        <v>4.55</v>
      </c>
      <c r="K68" s="12">
        <f>'Erwachsene-DOSB 2020'!I15*$BC$68</f>
        <v>4.8999999999999995</v>
      </c>
      <c r="L68" s="15">
        <f>'Erwachsene-DOSB 2020'!J15*$BC$68</f>
        <v>5.25</v>
      </c>
      <c r="M68" s="59">
        <f>'Erwachsene-DOSB 2020'!K15*$BC$68</f>
        <v>4.55</v>
      </c>
      <c r="N68" s="12">
        <f>'Erwachsene-DOSB 2020'!L15*$BC$68</f>
        <v>4.8999999999999995</v>
      </c>
      <c r="O68" s="15">
        <f>'Erwachsene-DOSB 2020'!M15*$BC$68</f>
        <v>5.25</v>
      </c>
      <c r="P68" s="59">
        <f>'Erwachsene-DOSB 2020'!N15*$BC$68</f>
        <v>4.375</v>
      </c>
      <c r="Q68" s="12">
        <f>'Erwachsene-DOSB 2020'!O15*$BC$68</f>
        <v>4.7249999999999996</v>
      </c>
      <c r="R68" s="15">
        <f>'Erwachsene-DOSB 2020'!P15*$BC$68</f>
        <v>5.0749999999999993</v>
      </c>
      <c r="S68" s="59">
        <f>'Erwachsene-DOSB 2020'!Q15*$BC$68</f>
        <v>4.1999999999999993</v>
      </c>
      <c r="T68" s="12">
        <f>'Erwachsene-DOSB 2020'!R15*$BC$68</f>
        <v>4.55</v>
      </c>
      <c r="U68" s="15">
        <f>'Erwachsene-DOSB 2020'!S15*$BC$68</f>
        <v>4.8999999999999995</v>
      </c>
      <c r="V68" s="59">
        <f>'Erwachsene-DOSB 2020'!T15*$BC$68</f>
        <v>3.8499999999999996</v>
      </c>
      <c r="W68" s="12">
        <f>'Erwachsene-DOSB 2020'!U15*$BC$68</f>
        <v>4.1999999999999993</v>
      </c>
      <c r="X68" s="15">
        <f>'Erwachsene-DOSB 2020'!V15*$BC$68</f>
        <v>4.55</v>
      </c>
      <c r="Y68" s="182"/>
      <c r="Z68" s="188"/>
      <c r="AB68" s="902"/>
      <c r="AC68"/>
      <c r="AD68" s="845"/>
      <c r="AE68" s="796"/>
      <c r="AF68" s="792"/>
      <c r="AG68" s="794"/>
      <c r="AH68" s="13">
        <f>'Erwachsene-DOSB 2020'!E48*$BC$68</f>
        <v>5.4249999999999998</v>
      </c>
      <c r="AI68" s="12">
        <f>'Erwachsene-DOSB 2020'!F48*$BC$68</f>
        <v>5.7749999999999995</v>
      </c>
      <c r="AJ68" s="15">
        <f>'Erwachsene-DOSB 2020'!G48*$BC$68</f>
        <v>6.125</v>
      </c>
      <c r="AK68" s="59">
        <f>'Erwachsene-DOSB 2020'!H48*$BC$68</f>
        <v>5.4249999999999998</v>
      </c>
      <c r="AL68" s="12">
        <f>'Erwachsene-DOSB 2020'!I48*$BC$68</f>
        <v>5.9499999999999993</v>
      </c>
      <c r="AM68" s="15">
        <f>'Erwachsene-DOSB 2020'!J48*$BC$68</f>
        <v>6.3</v>
      </c>
      <c r="AN68" s="59">
        <f>'Erwachsene-DOSB 2020'!K48*$BC$68</f>
        <v>5.25</v>
      </c>
      <c r="AO68" s="12">
        <f>'Erwachsene-DOSB 2020'!L48*$BC$68</f>
        <v>5.7749999999999995</v>
      </c>
      <c r="AP68" s="15">
        <f>'Erwachsene-DOSB 2020'!M48*$BC$68</f>
        <v>6.125</v>
      </c>
      <c r="AQ68" s="59">
        <f>'Erwachsene-DOSB 2020'!N48*$BC$68</f>
        <v>4.8999999999999995</v>
      </c>
      <c r="AR68" s="12">
        <f>'Erwachsene-DOSB 2020'!O48*$BC$68</f>
        <v>5.4249999999999998</v>
      </c>
      <c r="AS68" s="15">
        <f>'Erwachsene-DOSB 2020'!P48*$BC$68</f>
        <v>5.7749999999999995</v>
      </c>
      <c r="AT68" s="59">
        <f>'Erwachsene-DOSB 2020'!Q48*$BC$68</f>
        <v>4.7249999999999996</v>
      </c>
      <c r="AU68" s="12">
        <f>'Erwachsene-DOSB 2020'!R48*$BC$68</f>
        <v>5.0749999999999993</v>
      </c>
      <c r="AV68" s="15">
        <f>'Erwachsene-DOSB 2020'!S48*$BC$68</f>
        <v>5.6</v>
      </c>
      <c r="AW68" s="59">
        <f>'Erwachsene-DOSB 2020'!T48*$BC$68</f>
        <v>4.375</v>
      </c>
      <c r="AX68" s="12">
        <f>'Erwachsene-DOSB 2020'!U48*$BC$68</f>
        <v>4.8999999999999995</v>
      </c>
      <c r="AY68" s="15">
        <f>'Erwachsene-DOSB 2020'!V48*$BC$68</f>
        <v>5.4249999999999998</v>
      </c>
      <c r="AZ68" s="182"/>
      <c r="BA68" s="188"/>
      <c r="BC68" s="143">
        <v>0.7</v>
      </c>
      <c r="BD68" s="146" t="s">
        <v>26</v>
      </c>
    </row>
    <row r="69" spans="1:56" ht="22.5" customHeight="1" thickBot="1" x14ac:dyDescent="0.25">
      <c r="A69" s="902"/>
      <c r="B69"/>
      <c r="C69" s="845"/>
      <c r="D69" s="796"/>
      <c r="E69" s="106" t="s">
        <v>21</v>
      </c>
      <c r="F69" s="2" t="s">
        <v>92</v>
      </c>
      <c r="G69" s="13">
        <f>'Erwachsene-DOSB 2020'!E18*$BC$69</f>
        <v>0.98999999999999988</v>
      </c>
      <c r="H69" s="12">
        <f>'Erwachsene-DOSB 2020'!F18*$BC$69</f>
        <v>1.1100000000000001</v>
      </c>
      <c r="I69" s="15">
        <f>'Erwachsene-DOSB 2020'!G18*$BC$69</f>
        <v>1.2299999999999998</v>
      </c>
      <c r="J69" s="59">
        <f>'Erwachsene-DOSB 2020'!H18*$BC$69</f>
        <v>0.96</v>
      </c>
      <c r="K69" s="12">
        <f>'Erwachsene-DOSB 2020'!I18*$BC$69</f>
        <v>1.08</v>
      </c>
      <c r="L69" s="15">
        <f>'Erwachsene-DOSB 2020'!J18*$BC$69</f>
        <v>1.2</v>
      </c>
      <c r="M69" s="59">
        <f>'Erwachsene-DOSB 2020'!K18*$BC$69</f>
        <v>0.89999999999999991</v>
      </c>
      <c r="N69" s="12">
        <f>'Erwachsene-DOSB 2020'!L18*$BC$69</f>
        <v>1.02</v>
      </c>
      <c r="O69" s="15">
        <f>'Erwachsene-DOSB 2020'!M18*$BC$69</f>
        <v>1.17</v>
      </c>
      <c r="P69" s="59">
        <f>'Erwachsene-DOSB 2020'!N18*$BC$69</f>
        <v>0.81</v>
      </c>
      <c r="Q69" s="12">
        <f>'Erwachsene-DOSB 2020'!O18*$BC$69</f>
        <v>0.96</v>
      </c>
      <c r="R69" s="15">
        <f>'Erwachsene-DOSB 2020'!P18*$BC$69</f>
        <v>1.1100000000000001</v>
      </c>
      <c r="S69" s="59">
        <f>'Erwachsene-DOSB 2020'!Q18*$BC$69</f>
        <v>0.75</v>
      </c>
      <c r="T69" s="12">
        <f>'Erwachsene-DOSB 2020'!R18*$BC$69</f>
        <v>0.89999999999999991</v>
      </c>
      <c r="U69" s="15">
        <f>'Erwachsene-DOSB 2020'!S18*$BC$69</f>
        <v>1.08</v>
      </c>
      <c r="V69" s="59">
        <f>'Erwachsene-DOSB 2020'!T18*$BC$69</f>
        <v>0.69</v>
      </c>
      <c r="W69" s="12">
        <f>'Erwachsene-DOSB 2020'!U18*$BC$69</f>
        <v>0.84</v>
      </c>
      <c r="X69" s="15">
        <f>'Erwachsene-DOSB 2020'!V18*$BC$69</f>
        <v>0.98999999999999988</v>
      </c>
      <c r="Y69" s="186"/>
      <c r="Z69" s="187"/>
      <c r="AB69" s="902"/>
      <c r="AC69"/>
      <c r="AD69" s="845"/>
      <c r="AE69" s="796"/>
      <c r="AF69" s="106" t="s">
        <v>21</v>
      </c>
      <c r="AG69" s="2" t="s">
        <v>92</v>
      </c>
      <c r="AH69" s="13">
        <f>'Erwachsene-DOSB 2020'!E51*$BC$69</f>
        <v>1.26</v>
      </c>
      <c r="AI69" s="12">
        <f>'Erwachsene-DOSB 2020'!F51*$BC$69</f>
        <v>1.38</v>
      </c>
      <c r="AJ69" s="15">
        <f>'Erwachsene-DOSB 2020'!G51*$BC$69</f>
        <v>1.5</v>
      </c>
      <c r="AK69" s="59">
        <f>'Erwachsene-DOSB 2020'!H51*$BC$69</f>
        <v>1.26</v>
      </c>
      <c r="AL69" s="12">
        <f>'Erwachsene-DOSB 2020'!I51*$BC$69</f>
        <v>1.38</v>
      </c>
      <c r="AM69" s="15">
        <f>'Erwachsene-DOSB 2020'!J51*$BC$69</f>
        <v>1.5</v>
      </c>
      <c r="AN69" s="59">
        <f>'Erwachsene-DOSB 2020'!K51*$BC$69</f>
        <v>1.2299999999999998</v>
      </c>
      <c r="AO69" s="12">
        <f>'Erwachsene-DOSB 2020'!L51*$BC$69</f>
        <v>1.3499999999999999</v>
      </c>
      <c r="AP69" s="15">
        <f>'Erwachsene-DOSB 2020'!M51*$BC$69</f>
        <v>1.47</v>
      </c>
      <c r="AQ69" s="59">
        <f>'Erwachsene-DOSB 2020'!N51*$BC$69</f>
        <v>1.1100000000000001</v>
      </c>
      <c r="AR69" s="12">
        <f>'Erwachsene-DOSB 2020'!O51*$BC$69</f>
        <v>1.26</v>
      </c>
      <c r="AS69" s="15">
        <f>'Erwachsene-DOSB 2020'!P51*$BC$69</f>
        <v>1.41</v>
      </c>
      <c r="AT69" s="59">
        <f>'Erwachsene-DOSB 2020'!Q51*$BC$69</f>
        <v>0.98999999999999988</v>
      </c>
      <c r="AU69" s="12">
        <f>'Erwachsene-DOSB 2020'!R51*$BC$69</f>
        <v>1.17</v>
      </c>
      <c r="AV69" s="15">
        <f>'Erwachsene-DOSB 2020'!S51*$BC$69</f>
        <v>1.3499999999999999</v>
      </c>
      <c r="AW69" s="59">
        <f>'Erwachsene-DOSB 2020'!T51*$BC$69</f>
        <v>0.92999999999999994</v>
      </c>
      <c r="AX69" s="12">
        <f>'Erwachsene-DOSB 2020'!U51*$BC$69</f>
        <v>1.1100000000000001</v>
      </c>
      <c r="AY69" s="15">
        <f>'Erwachsene-DOSB 2020'!V51*$BC$69</f>
        <v>1.2899999999999998</v>
      </c>
      <c r="AZ69" s="186"/>
      <c r="BA69" s="187"/>
      <c r="BC69" s="143">
        <v>0.6</v>
      </c>
      <c r="BD69" s="146" t="s">
        <v>92</v>
      </c>
    </row>
    <row r="70" spans="1:56" ht="22.5" customHeight="1" x14ac:dyDescent="0.2">
      <c r="A70" s="902"/>
      <c r="B70"/>
      <c r="C70" s="843">
        <v>3</v>
      </c>
      <c r="D70" s="795" t="s">
        <v>66</v>
      </c>
      <c r="E70" s="791" t="s">
        <v>16</v>
      </c>
      <c r="F70" s="822" t="s">
        <v>156</v>
      </c>
      <c r="G70" s="971" t="s">
        <v>195</v>
      </c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3"/>
      <c r="V70" s="962" t="s">
        <v>194</v>
      </c>
      <c r="W70" s="963"/>
      <c r="X70" s="964"/>
      <c r="Y70" s="180"/>
      <c r="Z70" s="181"/>
      <c r="AB70" s="902"/>
      <c r="AC70"/>
      <c r="AD70" s="843">
        <v>3</v>
      </c>
      <c r="AE70" s="795" t="s">
        <v>66</v>
      </c>
      <c r="AF70" s="791" t="s">
        <v>16</v>
      </c>
      <c r="AG70" s="822" t="s">
        <v>156</v>
      </c>
      <c r="AH70" s="971" t="s">
        <v>195</v>
      </c>
      <c r="AI70" s="972"/>
      <c r="AJ70" s="972"/>
      <c r="AK70" s="972"/>
      <c r="AL70" s="972"/>
      <c r="AM70" s="972"/>
      <c r="AN70" s="972"/>
      <c r="AO70" s="972"/>
      <c r="AP70" s="972"/>
      <c r="AQ70" s="972"/>
      <c r="AR70" s="972"/>
      <c r="AS70" s="972"/>
      <c r="AT70" s="972"/>
      <c r="AU70" s="972"/>
      <c r="AV70" s="973"/>
      <c r="AW70" s="962" t="s">
        <v>194</v>
      </c>
      <c r="AX70" s="963"/>
      <c r="AY70" s="964"/>
      <c r="AZ70" s="180"/>
      <c r="BA70" s="181"/>
      <c r="BD70" s="146"/>
    </row>
    <row r="71" spans="1:56" ht="22.5" customHeight="1" x14ac:dyDescent="0.2">
      <c r="A71" s="902"/>
      <c r="B71"/>
      <c r="C71" s="845"/>
      <c r="D71" s="796"/>
      <c r="E71" s="792"/>
      <c r="F71" s="794"/>
      <c r="G71" s="69">
        <f>'Erwachsene-DOSB 2020'!E21*$BC$71</f>
        <v>25.479999999999997</v>
      </c>
      <c r="H71" s="228">
        <f>'Erwachsene-DOSB 2020'!F21*$BC$71</f>
        <v>23.099999999999998</v>
      </c>
      <c r="I71" s="229">
        <f>'Erwachsene-DOSB 2020'!G21*$BC$71</f>
        <v>21.419999999999998</v>
      </c>
      <c r="J71" s="230">
        <f>'Erwachsene-DOSB 2020'!H21*$BC$71</f>
        <v>25.9</v>
      </c>
      <c r="K71" s="228">
        <f>'Erwachsene-DOSB 2020'!I21*$BC$71</f>
        <v>23.52</v>
      </c>
      <c r="L71" s="229">
        <f>'Erwachsene-DOSB 2020'!J21*$BC$71</f>
        <v>21.84</v>
      </c>
      <c r="M71" s="230">
        <f>'Erwachsene-DOSB 2020'!K21*$BC$71</f>
        <v>26.459999999999997</v>
      </c>
      <c r="N71" s="228">
        <f>'Erwachsene-DOSB 2020'!L21*$BC$71</f>
        <v>24.08</v>
      </c>
      <c r="O71" s="229">
        <f>'Erwachsene-DOSB 2020'!M21*$BC$71</f>
        <v>22.4</v>
      </c>
      <c r="P71" s="230">
        <f>'Erwachsene-DOSB 2020'!N21*$BC$71</f>
        <v>27.44</v>
      </c>
      <c r="Q71" s="228">
        <f>'Erwachsene-DOSB 2020'!O21*$BC$71</f>
        <v>24.919999999999998</v>
      </c>
      <c r="R71" s="229">
        <f>'Erwachsene-DOSB 2020'!P21*$BC$71</f>
        <v>22.959999999999997</v>
      </c>
      <c r="S71" s="230">
        <f>'Erwachsene-DOSB 2020'!Q21*$BC$71</f>
        <v>28.559999999999995</v>
      </c>
      <c r="T71" s="228">
        <f>'Erwachsene-DOSB 2020'!R21*$BC$71</f>
        <v>26.04</v>
      </c>
      <c r="U71" s="229">
        <f>'Erwachsene-DOSB 2020'!S21*$BC$71</f>
        <v>23.799999999999997</v>
      </c>
      <c r="V71" s="230">
        <f>'Erwachsene-DOSB 2020'!T21*$BC$71</f>
        <v>15.399999999999999</v>
      </c>
      <c r="W71" s="228">
        <f>'Erwachsene-DOSB 2020'!U21*$BC$71</f>
        <v>13.86</v>
      </c>
      <c r="X71" s="229">
        <f>'Erwachsene-DOSB 2020'!V21*$BC$71</f>
        <v>12.32</v>
      </c>
      <c r="Y71" s="182"/>
      <c r="Z71" s="188"/>
      <c r="AB71" s="902"/>
      <c r="AC71"/>
      <c r="AD71" s="845"/>
      <c r="AE71" s="796"/>
      <c r="AF71" s="792"/>
      <c r="AG71" s="794"/>
      <c r="AH71" s="69">
        <f>'Erwachsene-DOSB 2020'!E54*$BC$71</f>
        <v>22.4</v>
      </c>
      <c r="AI71" s="228">
        <f>'Erwachsene-DOSB 2020'!F54*$BC$71</f>
        <v>20.439999999999998</v>
      </c>
      <c r="AJ71" s="229">
        <f>'Erwachsene-DOSB 2020'!G54*$BC$71</f>
        <v>18.479999999999997</v>
      </c>
      <c r="AK71" s="230">
        <f>'Erwachsene-DOSB 2020'!H54*$BC$71</f>
        <v>22.12</v>
      </c>
      <c r="AL71" s="228">
        <f>'Erwachsene-DOSB 2020'!I54*$BC$71</f>
        <v>20.16</v>
      </c>
      <c r="AM71" s="229">
        <f>'Erwachsene-DOSB 2020'!J54*$BC$71</f>
        <v>18.2</v>
      </c>
      <c r="AN71" s="230">
        <f>'Erwachsene-DOSB 2020'!K54*$BC$71</f>
        <v>22.82</v>
      </c>
      <c r="AO71" s="228">
        <f>'Erwachsene-DOSB 2020'!L54*$BC$71</f>
        <v>20.72</v>
      </c>
      <c r="AP71" s="229">
        <f>'Erwachsene-DOSB 2020'!M54*$BC$71</f>
        <v>18.62</v>
      </c>
      <c r="AQ71" s="230">
        <f>'Erwachsene-DOSB 2020'!N54*$BC$71</f>
        <v>23.52</v>
      </c>
      <c r="AR71" s="228">
        <f>'Erwachsene-DOSB 2020'!O54*$BC$71</f>
        <v>21.139999999999997</v>
      </c>
      <c r="AS71" s="229">
        <f>'Erwachsene-DOSB 2020'!P54*$BC$71</f>
        <v>19.04</v>
      </c>
      <c r="AT71" s="230">
        <f>'Erwachsene-DOSB 2020'!Q54*$BC$71</f>
        <v>24.64</v>
      </c>
      <c r="AU71" s="228">
        <f>'Erwachsene-DOSB 2020'!R54*$BC$71</f>
        <v>22.259999999999998</v>
      </c>
      <c r="AV71" s="229">
        <f>'Erwachsene-DOSB 2020'!S54*$BC$71</f>
        <v>19.88</v>
      </c>
      <c r="AW71" s="230">
        <f>'Erwachsene-DOSB 2020'!T54*$BC$71</f>
        <v>13.44</v>
      </c>
      <c r="AX71" s="228">
        <f>'Erwachsene-DOSB 2020'!U54*$BC$71</f>
        <v>12.179999999999998</v>
      </c>
      <c r="AY71" s="229">
        <f>'Erwachsene-DOSB 2020'!V54*$BC$71</f>
        <v>10.78</v>
      </c>
      <c r="AZ71" s="182"/>
      <c r="BA71" s="188"/>
      <c r="BC71" s="143">
        <v>1.4</v>
      </c>
      <c r="BD71" s="146" t="s">
        <v>156</v>
      </c>
    </row>
    <row r="72" spans="1:56" ht="22.5" customHeight="1" x14ac:dyDescent="0.2">
      <c r="A72" s="902"/>
      <c r="B72"/>
      <c r="C72" s="845"/>
      <c r="D72" s="796"/>
      <c r="E72" s="106" t="s">
        <v>17</v>
      </c>
      <c r="F72" s="27" t="s">
        <v>158</v>
      </c>
      <c r="G72" s="69">
        <f>'Erwachsene-DOSB 2020'!E22*$BC$72</f>
        <v>41.3</v>
      </c>
      <c r="H72" s="228">
        <f>'Erwachsene-DOSB 2020'!F22*$BC$72</f>
        <v>33.599999999999994</v>
      </c>
      <c r="I72" s="229">
        <f>'Erwachsene-DOSB 2020'!G22*$BC$72</f>
        <v>25.9</v>
      </c>
      <c r="J72" s="230">
        <f>'Erwachsene-DOSB 2020'!H22*$BC$72</f>
        <v>40.599999999999994</v>
      </c>
      <c r="K72" s="228">
        <f>'Erwachsene-DOSB 2020'!I22*$BC$72</f>
        <v>33.599999999999994</v>
      </c>
      <c r="L72" s="229">
        <f>'Erwachsene-DOSB 2020'!J22*$BC$72</f>
        <v>25.9</v>
      </c>
      <c r="M72" s="230">
        <f>'Erwachsene-DOSB 2020'!K22*$BC$72</f>
        <v>42</v>
      </c>
      <c r="N72" s="228">
        <f>'Erwachsene-DOSB 2020'!L22*$BC$72</f>
        <v>35</v>
      </c>
      <c r="O72" s="229">
        <f>'Erwachsene-DOSB 2020'!M22*$BC$72</f>
        <v>27.299999999999997</v>
      </c>
      <c r="P72" s="230">
        <f>'Erwachsene-DOSB 2020'!N22*$BC$72</f>
        <v>45.5</v>
      </c>
      <c r="Q72" s="228">
        <f>'Erwachsene-DOSB 2020'!O22*$BC$72</f>
        <v>37.099999999999994</v>
      </c>
      <c r="R72" s="229">
        <f>'Erwachsene-DOSB 2020'!P22*$BC$72</f>
        <v>29.4</v>
      </c>
      <c r="S72" s="230">
        <f>'Erwachsene-DOSB 2020'!Q22*$BC$72</f>
        <v>50.4</v>
      </c>
      <c r="T72" s="228">
        <f>'Erwachsene-DOSB 2020'!R22*$BC$72</f>
        <v>40.599999999999994</v>
      </c>
      <c r="U72" s="229">
        <f>'Erwachsene-DOSB 2020'!S22*$BC$72</f>
        <v>30.799999999999997</v>
      </c>
      <c r="V72" s="230">
        <f>'Erwachsene-DOSB 2020'!T22*$BC$72</f>
        <v>56</v>
      </c>
      <c r="W72" s="228">
        <f>'Erwachsene-DOSB 2020'!U22*$BC$72</f>
        <v>44.099999999999994</v>
      </c>
      <c r="X72" s="229">
        <f>'Erwachsene-DOSB 2020'!V22*$BC$72</f>
        <v>32.9</v>
      </c>
      <c r="Y72" s="182"/>
      <c r="Z72" s="188"/>
      <c r="AB72" s="902"/>
      <c r="AC72"/>
      <c r="AD72" s="845"/>
      <c r="AE72" s="796"/>
      <c r="AF72" s="106" t="s">
        <v>17</v>
      </c>
      <c r="AG72" s="27" t="s">
        <v>158</v>
      </c>
      <c r="AH72" s="69">
        <f>'Erwachsene-DOSB 2020'!E55*$BC$72</f>
        <v>39.199999999999996</v>
      </c>
      <c r="AI72" s="228">
        <f>'Erwachsene-DOSB 2020'!F55*$BC$72</f>
        <v>32.199999999999996</v>
      </c>
      <c r="AJ72" s="229">
        <f>'Erwachsene-DOSB 2020'!G55*$BC$72</f>
        <v>24.5</v>
      </c>
      <c r="AK72" s="230">
        <f>'Erwachsene-DOSB 2020'!H55*$BC$72</f>
        <v>37.799999999999997</v>
      </c>
      <c r="AL72" s="228">
        <f>'Erwachsene-DOSB 2020'!I55*$BC$72</f>
        <v>30.799999999999997</v>
      </c>
      <c r="AM72" s="229">
        <f>'Erwachsene-DOSB 2020'!J55*$BC$72</f>
        <v>21.7</v>
      </c>
      <c r="AN72" s="230">
        <f>'Erwachsene-DOSB 2020'!K55*$BC$72</f>
        <v>40.599999999999994</v>
      </c>
      <c r="AO72" s="228">
        <f>'Erwachsene-DOSB 2020'!L55*$BC$72</f>
        <v>32.199999999999996</v>
      </c>
      <c r="AP72" s="229">
        <f>'Erwachsene-DOSB 2020'!M55*$BC$72</f>
        <v>23.099999999999998</v>
      </c>
      <c r="AQ72" s="230">
        <f>'Erwachsene-DOSB 2020'!N55*$BC$72</f>
        <v>44.099999999999994</v>
      </c>
      <c r="AR72" s="228">
        <f>'Erwachsene-DOSB 2020'!O55*$BC$72</f>
        <v>33.599999999999994</v>
      </c>
      <c r="AS72" s="229">
        <f>'Erwachsene-DOSB 2020'!P55*$BC$72</f>
        <v>23.799999999999997</v>
      </c>
      <c r="AT72" s="230">
        <f>'Erwachsene-DOSB 2020'!Q55*$BC$72</f>
        <v>49</v>
      </c>
      <c r="AU72" s="228">
        <f>'Erwachsene-DOSB 2020'!R55*$BC$72</f>
        <v>37.099999999999994</v>
      </c>
      <c r="AV72" s="229">
        <f>'Erwachsene-DOSB 2020'!S55*$BC$72</f>
        <v>25.9</v>
      </c>
      <c r="AW72" s="230">
        <f>'Erwachsene-DOSB 2020'!T55*$BC$72</f>
        <v>53.9</v>
      </c>
      <c r="AX72" s="228">
        <f>'Erwachsene-DOSB 2020'!U55*$BC$72</f>
        <v>41.3</v>
      </c>
      <c r="AY72" s="229">
        <f>'Erwachsene-DOSB 2020'!V55*$BC$72</f>
        <v>26.599999999999998</v>
      </c>
      <c r="AZ72" s="182"/>
      <c r="BA72" s="188"/>
      <c r="BC72" s="143">
        <v>1.4</v>
      </c>
      <c r="BD72" s="146" t="s">
        <v>158</v>
      </c>
    </row>
    <row r="73" spans="1:56" ht="22.5" customHeight="1" thickBot="1" x14ac:dyDescent="0.25">
      <c r="A73" s="902"/>
      <c r="B73"/>
      <c r="C73" s="845"/>
      <c r="D73" s="796"/>
      <c r="E73" s="106" t="s">
        <v>21</v>
      </c>
      <c r="F73" s="27" t="s">
        <v>157</v>
      </c>
      <c r="G73" s="234">
        <f>'Erwachsene-DOSB 2020'!E23*$BC$73</f>
        <v>33.599999999999994</v>
      </c>
      <c r="H73" s="231">
        <f>'Erwachsene-DOSB 2020'!F23*$BC$73</f>
        <v>30.799999999999997</v>
      </c>
      <c r="I73" s="232">
        <f>'Erwachsene-DOSB 2020'!G23*$BC$73</f>
        <v>27.299999999999997</v>
      </c>
      <c r="J73" s="233">
        <f>'Erwachsene-DOSB 2020'!H23*$BC$73</f>
        <v>34.299999999999997</v>
      </c>
      <c r="K73" s="231">
        <f>'Erwachsene-DOSB 2020'!I23*$BC$73</f>
        <v>30.799999999999997</v>
      </c>
      <c r="L73" s="232">
        <f>'Erwachsene-DOSB 2020'!J23*$BC$73</f>
        <v>27.299999999999997</v>
      </c>
      <c r="M73" s="233">
        <f>'Erwachsene-DOSB 2020'!K23*$BC$73</f>
        <v>35</v>
      </c>
      <c r="N73" s="231">
        <f>'Erwachsene-DOSB 2020'!L23*$BC$73</f>
        <v>31.499999999999996</v>
      </c>
      <c r="O73" s="232">
        <f>'Erwachsene-DOSB 2020'!M23*$BC$73</f>
        <v>28</v>
      </c>
      <c r="P73" s="233">
        <f>'Erwachsene-DOSB 2020'!N23*$BC$73</f>
        <v>36.4</v>
      </c>
      <c r="Q73" s="231">
        <f>'Erwachsene-DOSB 2020'!O23*$BC$73</f>
        <v>32.9</v>
      </c>
      <c r="R73" s="232">
        <f>'Erwachsene-DOSB 2020'!P23*$BC$73</f>
        <v>30.099999999999998</v>
      </c>
      <c r="S73" s="233">
        <f>'Erwachsene-DOSB 2020'!Q23*$BC$73</f>
        <v>38.5</v>
      </c>
      <c r="T73" s="231">
        <f>'Erwachsene-DOSB 2020'!R23*$BC$73</f>
        <v>34.299999999999997</v>
      </c>
      <c r="U73" s="232">
        <f>'Erwachsene-DOSB 2020'!S23*$BC$73</f>
        <v>30.799999999999997</v>
      </c>
      <c r="V73" s="233">
        <f>'Erwachsene-DOSB 2020'!T23*$BC$73</f>
        <v>40.599999999999994</v>
      </c>
      <c r="W73" s="231">
        <f>'Erwachsene-DOSB 2020'!U23*$BC$73</f>
        <v>35.699999999999996</v>
      </c>
      <c r="X73" s="232">
        <f>'Erwachsene-DOSB 2020'!V23*$BC$73</f>
        <v>31.499999999999996</v>
      </c>
      <c r="Y73" s="186"/>
      <c r="Z73" s="187"/>
      <c r="AB73" s="902"/>
      <c r="AC73"/>
      <c r="AD73" s="845"/>
      <c r="AE73" s="796"/>
      <c r="AF73" s="106" t="s">
        <v>21</v>
      </c>
      <c r="AG73" s="27" t="s">
        <v>157</v>
      </c>
      <c r="AH73" s="69">
        <f>'Erwachsene-DOSB 2020'!E56*$BC$73</f>
        <v>28.7</v>
      </c>
      <c r="AI73" s="228">
        <f>'Erwachsene-DOSB 2020'!F56*$BC$73</f>
        <v>25.2</v>
      </c>
      <c r="AJ73" s="229">
        <f>'Erwachsene-DOSB 2020'!G56*$BC$73</f>
        <v>21.7</v>
      </c>
      <c r="AK73" s="230">
        <f>'Erwachsene-DOSB 2020'!H56*$BC$73</f>
        <v>28</v>
      </c>
      <c r="AL73" s="228">
        <f>'Erwachsene-DOSB 2020'!I56*$BC$73</f>
        <v>24.5</v>
      </c>
      <c r="AM73" s="229">
        <f>'Erwachsene-DOSB 2020'!J56*$BC$73</f>
        <v>21</v>
      </c>
      <c r="AN73" s="230">
        <f>'Erwachsene-DOSB 2020'!K56*$BC$73</f>
        <v>29.4</v>
      </c>
      <c r="AO73" s="228">
        <f>'Erwachsene-DOSB 2020'!L56*$BC$73</f>
        <v>25.2</v>
      </c>
      <c r="AP73" s="229">
        <f>'Erwachsene-DOSB 2020'!M56*$BC$73</f>
        <v>21</v>
      </c>
      <c r="AQ73" s="230">
        <f>'Erwachsene-DOSB 2020'!N56*$BC$73</f>
        <v>31.499999999999996</v>
      </c>
      <c r="AR73" s="228">
        <f>'Erwachsene-DOSB 2020'!O56*$BC$73</f>
        <v>25.9</v>
      </c>
      <c r="AS73" s="229">
        <f>'Erwachsene-DOSB 2020'!P56*$BC$73</f>
        <v>21</v>
      </c>
      <c r="AT73" s="230">
        <f>'Erwachsene-DOSB 2020'!Q56*$BC$73</f>
        <v>33.599999999999994</v>
      </c>
      <c r="AU73" s="228">
        <f>'Erwachsene-DOSB 2020'!R56*$BC$73</f>
        <v>28</v>
      </c>
      <c r="AV73" s="229">
        <f>'Erwachsene-DOSB 2020'!S56*$BC$73</f>
        <v>21.7</v>
      </c>
      <c r="AW73" s="230">
        <f>'Erwachsene-DOSB 2020'!T56*$BC$73</f>
        <v>37.099999999999994</v>
      </c>
      <c r="AX73" s="228">
        <f>'Erwachsene-DOSB 2020'!U56*$BC$73</f>
        <v>30.099999999999998</v>
      </c>
      <c r="AY73" s="229">
        <f>'Erwachsene-DOSB 2020'!V56*$BC$73</f>
        <v>23.099999999999998</v>
      </c>
      <c r="AZ73" s="186"/>
      <c r="BA73" s="187"/>
      <c r="BC73" s="143">
        <v>1.4</v>
      </c>
      <c r="BD73" s="146" t="s">
        <v>157</v>
      </c>
    </row>
    <row r="74" spans="1:56" ht="22.5" customHeight="1" x14ac:dyDescent="0.2">
      <c r="A74" s="902"/>
      <c r="B74"/>
      <c r="C74" s="843">
        <v>4</v>
      </c>
      <c r="D74" s="795" t="s">
        <v>67</v>
      </c>
      <c r="E74" s="601" t="s">
        <v>16</v>
      </c>
      <c r="F74" s="22" t="s">
        <v>20</v>
      </c>
      <c r="G74" s="141">
        <f>'Erwachsene-DOSB 2020'!E25*$BC$74</f>
        <v>0.66</v>
      </c>
      <c r="H74" s="132">
        <f>'Erwachsene-DOSB 2020'!F25*$BC$74</f>
        <v>0.72</v>
      </c>
      <c r="I74" s="133">
        <f>'Erwachsene-DOSB 2020'!G25*$BC$74</f>
        <v>0.78</v>
      </c>
      <c r="J74" s="134">
        <f>'Erwachsene-DOSB 2020'!H25*$BC$74</f>
        <v>0.66</v>
      </c>
      <c r="K74" s="132">
        <f>'Erwachsene-DOSB 2020'!I25*$BC$74</f>
        <v>0.72</v>
      </c>
      <c r="L74" s="133">
        <f>'Erwachsene-DOSB 2020'!J25*$BC$74</f>
        <v>0.78</v>
      </c>
      <c r="M74" s="134">
        <f>'Erwachsene-DOSB 2020'!K25*$BC$74</f>
        <v>0.63</v>
      </c>
      <c r="N74" s="132">
        <f>'Erwachsene-DOSB 2020'!L25*$BC$74</f>
        <v>0.69</v>
      </c>
      <c r="O74" s="133">
        <f>'Erwachsene-DOSB 2020'!M25*$BC$74</f>
        <v>0.75</v>
      </c>
      <c r="P74" s="134">
        <f>'Erwachsene-DOSB 2020'!N25*$BC$74</f>
        <v>0.6</v>
      </c>
      <c r="Q74" s="132">
        <f>'Erwachsene-DOSB 2020'!O25*$BC$74</f>
        <v>0.66</v>
      </c>
      <c r="R74" s="133">
        <f>'Erwachsene-DOSB 2020'!P25*$BC$74</f>
        <v>0.72</v>
      </c>
      <c r="S74" s="134">
        <f>'Erwachsene-DOSB 2020'!Q25*$BC$74</f>
        <v>0.56999999999999995</v>
      </c>
      <c r="T74" s="132">
        <f>'Erwachsene-DOSB 2020'!R25*$BC$74</f>
        <v>0.63</v>
      </c>
      <c r="U74" s="133">
        <f>'Erwachsene-DOSB 2020'!S25*$BC$74</f>
        <v>0.69</v>
      </c>
      <c r="V74" s="134">
        <f>'Erwachsene-DOSB 2020'!T25*$BC$74</f>
        <v>0.54</v>
      </c>
      <c r="W74" s="132">
        <f>'Erwachsene-DOSB 2020'!U25*$BC$74</f>
        <v>0.6</v>
      </c>
      <c r="X74" s="133">
        <f>'Erwachsene-DOSB 2020'!V25*$BC$74</f>
        <v>0.66</v>
      </c>
      <c r="Y74" s="180"/>
      <c r="Z74" s="181"/>
      <c r="AB74" s="902"/>
      <c r="AC74"/>
      <c r="AD74" s="843">
        <v>4</v>
      </c>
      <c r="AE74" s="795" t="s">
        <v>67</v>
      </c>
      <c r="AF74" s="601" t="s">
        <v>16</v>
      </c>
      <c r="AG74" s="22" t="s">
        <v>20</v>
      </c>
      <c r="AH74" s="6">
        <f>'Erwachsene-DOSB 2020'!E58*$BC$74</f>
        <v>0.78</v>
      </c>
      <c r="AI74" s="7">
        <f>'Erwachsene-DOSB 2020'!F58*$BC$74</f>
        <v>0.84</v>
      </c>
      <c r="AJ74" s="9">
        <f>'Erwachsene-DOSB 2020'!G58*$BC$74</f>
        <v>0.89999999999999991</v>
      </c>
      <c r="AK74" s="771">
        <f>'Erwachsene-DOSB 2020'!H58*$BC$74</f>
        <v>0.81</v>
      </c>
      <c r="AL74" s="772">
        <f>'Erwachsene-DOSB 2020'!I58*$BC$74</f>
        <v>0.87</v>
      </c>
      <c r="AM74" s="9">
        <f>'Erwachsene-DOSB 2020'!J58*$BC$74</f>
        <v>0.92999999999999994</v>
      </c>
      <c r="AN74" s="56">
        <f>'Erwachsene-DOSB 2020'!K58*$BC$74</f>
        <v>0.78</v>
      </c>
      <c r="AO74" s="7">
        <f>'Erwachsene-DOSB 2020'!L58*$BC$74</f>
        <v>0.84</v>
      </c>
      <c r="AP74" s="9">
        <f>'Erwachsene-DOSB 2020'!M58*$BC$74</f>
        <v>0.89999999999999991</v>
      </c>
      <c r="AQ74" s="56">
        <f>'Erwachsene-DOSB 2020'!N58*$BC$74</f>
        <v>0.78</v>
      </c>
      <c r="AR74" s="7">
        <f>'Erwachsene-DOSB 2020'!O58*$BC$74</f>
        <v>0.84</v>
      </c>
      <c r="AS74" s="9">
        <f>'Erwachsene-DOSB 2020'!P58*$BC$74</f>
        <v>0.89999999999999991</v>
      </c>
      <c r="AT74" s="56">
        <f>'Erwachsene-DOSB 2020'!Q58*$BC$74</f>
        <v>0.75</v>
      </c>
      <c r="AU74" s="7">
        <f>'Erwachsene-DOSB 2020'!R58*$BC$74</f>
        <v>0.81</v>
      </c>
      <c r="AV74" s="9">
        <f>'Erwachsene-DOSB 2020'!S58*$BC$74</f>
        <v>0.87</v>
      </c>
      <c r="AW74" s="56">
        <f>'Erwachsene-DOSB 2020'!T58*$BC$74</f>
        <v>0.72</v>
      </c>
      <c r="AX74" s="7">
        <f>'Erwachsene-DOSB 2020'!U58*$BC$74</f>
        <v>0.78</v>
      </c>
      <c r="AY74" s="9">
        <f>'Erwachsene-DOSB 2020'!V58*$BC$74</f>
        <v>0.84</v>
      </c>
      <c r="AZ74" s="180"/>
      <c r="BA74" s="181"/>
      <c r="BC74" s="143">
        <v>0.6</v>
      </c>
      <c r="BD74" s="146" t="s">
        <v>20</v>
      </c>
    </row>
    <row r="75" spans="1:56" ht="22.5" customHeight="1" x14ac:dyDescent="0.2">
      <c r="A75" s="902"/>
      <c r="B75"/>
      <c r="C75" s="845"/>
      <c r="D75" s="796"/>
      <c r="E75" s="106" t="s">
        <v>17</v>
      </c>
      <c r="F75" s="27" t="s">
        <v>163</v>
      </c>
      <c r="G75" s="13">
        <f>'Erwachsene-DOSB 2020'!E27*$BC$75</f>
        <v>2.04</v>
      </c>
      <c r="H75" s="12">
        <f>'Erwachsene-DOSB 2020'!F27*$BC$75</f>
        <v>2.2200000000000002</v>
      </c>
      <c r="I75" s="15">
        <f>'Erwachsene-DOSB 2020'!G27*$BC$75</f>
        <v>2.4</v>
      </c>
      <c r="J75" s="59">
        <f>'Erwachsene-DOSB 2020'!H27*$BC$75</f>
        <v>2.04</v>
      </c>
      <c r="K75" s="12">
        <f>'Erwachsene-DOSB 2020'!I27*$BC$75</f>
        <v>2.2200000000000002</v>
      </c>
      <c r="L75" s="15">
        <f>'Erwachsene-DOSB 2020'!J27*$BC$75</f>
        <v>2.4</v>
      </c>
      <c r="M75" s="59">
        <f>'Erwachsene-DOSB 2020'!K27*$BC$75</f>
        <v>1.9799999999999998</v>
      </c>
      <c r="N75" s="12">
        <f>'Erwachsene-DOSB 2020'!L27*$BC$75</f>
        <v>2.16</v>
      </c>
      <c r="O75" s="15">
        <f>'Erwachsene-DOSB 2020'!M27*$BC$75</f>
        <v>2.34</v>
      </c>
      <c r="P75" s="59">
        <f>'Erwachsene-DOSB 2020'!N27*$BC$75</f>
        <v>1.92</v>
      </c>
      <c r="Q75" s="12">
        <f>'Erwachsene-DOSB 2020'!O27*$BC$75</f>
        <v>2.1</v>
      </c>
      <c r="R75" s="15">
        <f>'Erwachsene-DOSB 2020'!P27*$BC$75</f>
        <v>2.2799999999999998</v>
      </c>
      <c r="S75" s="59">
        <f>'Erwachsene-DOSB 2020'!Q27*$BC$75</f>
        <v>1.8599999999999999</v>
      </c>
      <c r="T75" s="12">
        <f>'Erwachsene-DOSB 2020'!R27*$BC$75</f>
        <v>2.04</v>
      </c>
      <c r="U75" s="15">
        <f>'Erwachsene-DOSB 2020'!S27*$BC$75</f>
        <v>2.2200000000000002</v>
      </c>
      <c r="V75" s="59">
        <f>'Erwachsene-DOSB 2020'!T27*$BC$75</f>
        <v>1.7999999999999998</v>
      </c>
      <c r="W75" s="12">
        <f>'Erwachsene-DOSB 2020'!U27*$BC$75</f>
        <v>1.9799999999999998</v>
      </c>
      <c r="X75" s="15">
        <f>'Erwachsene-DOSB 2020'!V27*$BC$75</f>
        <v>2.16</v>
      </c>
      <c r="Y75" s="182"/>
      <c r="Z75" s="188"/>
      <c r="AB75" s="902"/>
      <c r="AC75"/>
      <c r="AD75" s="845"/>
      <c r="AE75" s="796"/>
      <c r="AF75" s="106" t="s">
        <v>17</v>
      </c>
      <c r="AG75" s="27" t="s">
        <v>163</v>
      </c>
      <c r="AH75" s="13">
        <f>'Erwachsene-DOSB 2020'!E60*$BC$75</f>
        <v>2.6999999999999997</v>
      </c>
      <c r="AI75" s="12">
        <f>'Erwachsene-DOSB 2020'!F60*$BC$75</f>
        <v>2.88</v>
      </c>
      <c r="AJ75" s="15">
        <f>'Erwachsene-DOSB 2020'!G60*$BC$75</f>
        <v>3.0599999999999996</v>
      </c>
      <c r="AK75" s="59">
        <f>'Erwachsene-DOSB 2020'!H60*$BC$75</f>
        <v>2.64</v>
      </c>
      <c r="AL75" s="12">
        <f>'Erwachsene-DOSB 2020'!I60*$BC$75</f>
        <v>2.82</v>
      </c>
      <c r="AM75" s="15">
        <f>'Erwachsene-DOSB 2020'!J60*$BC$75</f>
        <v>3</v>
      </c>
      <c r="AN75" s="59">
        <f>'Erwachsene-DOSB 2020'!K60*$BC$75</f>
        <v>2.5799999999999996</v>
      </c>
      <c r="AO75" s="12">
        <f>'Erwachsene-DOSB 2020'!L60*$BC$75</f>
        <v>2.76</v>
      </c>
      <c r="AP75" s="15">
        <f>'Erwachsene-DOSB 2020'!M60*$BC$75</f>
        <v>2.94</v>
      </c>
      <c r="AQ75" s="59">
        <f>'Erwachsene-DOSB 2020'!N60*$BC$75</f>
        <v>2.52</v>
      </c>
      <c r="AR75" s="12">
        <f>'Erwachsene-DOSB 2020'!O60*$BC$75</f>
        <v>2.6999999999999997</v>
      </c>
      <c r="AS75" s="15">
        <f>'Erwachsene-DOSB 2020'!P60*$BC$75</f>
        <v>2.88</v>
      </c>
      <c r="AT75" s="59">
        <f>'Erwachsene-DOSB 2020'!Q60*$BC$75</f>
        <v>2.4599999999999995</v>
      </c>
      <c r="AU75" s="12">
        <f>'Erwachsene-DOSB 2020'!R60*$BC$75</f>
        <v>2.64</v>
      </c>
      <c r="AV75" s="766">
        <f>'Erwachsene-DOSB 2020'!S60*$BC$75</f>
        <v>2.82</v>
      </c>
      <c r="AW75" s="59">
        <f>'Erwachsene-DOSB 2020'!T60*$BC$75</f>
        <v>2.34</v>
      </c>
      <c r="AX75" s="12">
        <f>'Erwachsene-DOSB 2020'!U60*$BC$75</f>
        <v>2.5799999999999996</v>
      </c>
      <c r="AY75" s="766">
        <f>'Erwachsene-DOSB 2020'!V60*$BC$75</f>
        <v>2.76</v>
      </c>
      <c r="AZ75" s="182"/>
      <c r="BA75" s="188"/>
      <c r="BC75" s="143">
        <v>0.6</v>
      </c>
      <c r="BD75" s="146" t="s">
        <v>163</v>
      </c>
    </row>
    <row r="76" spans="1:56" ht="22.5" customHeight="1" x14ac:dyDescent="0.2">
      <c r="A76" s="902"/>
      <c r="B76"/>
      <c r="C76" s="845"/>
      <c r="D76" s="796"/>
      <c r="E76" s="798" t="s">
        <v>21</v>
      </c>
      <c r="F76" s="793" t="s">
        <v>159</v>
      </c>
      <c r="G76" s="782" t="s">
        <v>426</v>
      </c>
      <c r="H76" s="783"/>
      <c r="I76" s="783"/>
      <c r="J76" s="783"/>
      <c r="K76" s="783"/>
      <c r="L76" s="783"/>
      <c r="M76" s="783"/>
      <c r="N76" s="783"/>
      <c r="O76" s="783"/>
      <c r="P76" s="783"/>
      <c r="Q76" s="783"/>
      <c r="R76" s="783"/>
      <c r="S76" s="783"/>
      <c r="T76" s="783"/>
      <c r="U76" s="784"/>
      <c r="V76" s="783" t="s">
        <v>425</v>
      </c>
      <c r="W76" s="783"/>
      <c r="X76" s="784"/>
      <c r="Y76" s="182"/>
      <c r="Z76" s="188"/>
      <c r="AB76" s="902"/>
      <c r="AC76"/>
      <c r="AD76" s="845"/>
      <c r="AE76" s="796"/>
      <c r="AF76" s="798" t="s">
        <v>21</v>
      </c>
      <c r="AG76" s="793" t="s">
        <v>159</v>
      </c>
      <c r="AH76" s="782" t="s">
        <v>426</v>
      </c>
      <c r="AI76" s="783"/>
      <c r="AJ76" s="783"/>
      <c r="AK76" s="783"/>
      <c r="AL76" s="783"/>
      <c r="AM76" s="783"/>
      <c r="AN76" s="783"/>
      <c r="AO76" s="783"/>
      <c r="AP76" s="783"/>
      <c r="AQ76" s="783"/>
      <c r="AR76" s="783"/>
      <c r="AS76" s="783"/>
      <c r="AT76" s="783"/>
      <c r="AU76" s="783"/>
      <c r="AV76" s="784"/>
      <c r="AW76" s="783" t="s">
        <v>425</v>
      </c>
      <c r="AX76" s="783"/>
      <c r="AY76" s="784"/>
      <c r="AZ76" s="182"/>
      <c r="BA76" s="188"/>
      <c r="BD76" s="148"/>
    </row>
    <row r="77" spans="1:56" ht="22.5" customHeight="1" thickBot="1" x14ac:dyDescent="0.25">
      <c r="A77" s="902"/>
      <c r="B77"/>
      <c r="C77" s="845"/>
      <c r="D77" s="796"/>
      <c r="E77" s="799"/>
      <c r="F77" s="794"/>
      <c r="G77" s="42">
        <v>10</v>
      </c>
      <c r="H77" s="43">
        <v>15</v>
      </c>
      <c r="I77" s="135">
        <v>20</v>
      </c>
      <c r="J77" s="42">
        <v>10</v>
      </c>
      <c r="K77" s="43">
        <v>15</v>
      </c>
      <c r="L77" s="135">
        <v>20</v>
      </c>
      <c r="M77" s="42">
        <v>10</v>
      </c>
      <c r="N77" s="43">
        <v>15</v>
      </c>
      <c r="O77" s="135">
        <v>20</v>
      </c>
      <c r="P77" s="42">
        <v>10</v>
      </c>
      <c r="Q77" s="43">
        <v>15</v>
      </c>
      <c r="R77" s="135">
        <v>20</v>
      </c>
      <c r="S77" s="42">
        <v>10</v>
      </c>
      <c r="T77" s="43">
        <v>15</v>
      </c>
      <c r="U77" s="135">
        <v>20</v>
      </c>
      <c r="V77" s="42">
        <v>10</v>
      </c>
      <c r="W77" s="43">
        <v>15</v>
      </c>
      <c r="X77" s="135">
        <v>20</v>
      </c>
      <c r="Y77" s="186"/>
      <c r="Z77" s="187"/>
      <c r="AB77" s="902"/>
      <c r="AC77"/>
      <c r="AD77" s="845"/>
      <c r="AE77" s="796"/>
      <c r="AF77" s="799"/>
      <c r="AG77" s="794"/>
      <c r="AH77" s="42">
        <v>10</v>
      </c>
      <c r="AI77" s="43">
        <v>15</v>
      </c>
      <c r="AJ77" s="135">
        <v>20</v>
      </c>
      <c r="AK77" s="42">
        <v>10</v>
      </c>
      <c r="AL77" s="43">
        <v>15</v>
      </c>
      <c r="AM77" s="135">
        <v>20</v>
      </c>
      <c r="AN77" s="42">
        <v>10</v>
      </c>
      <c r="AO77" s="43">
        <v>15</v>
      </c>
      <c r="AP77" s="135">
        <v>20</v>
      </c>
      <c r="AQ77" s="42">
        <v>10</v>
      </c>
      <c r="AR77" s="43">
        <v>15</v>
      </c>
      <c r="AS77" s="135">
        <v>20</v>
      </c>
      <c r="AT77" s="42">
        <v>10</v>
      </c>
      <c r="AU77" s="43">
        <v>15</v>
      </c>
      <c r="AV77" s="135">
        <v>20</v>
      </c>
      <c r="AW77" s="42">
        <v>10</v>
      </c>
      <c r="AX77" s="43">
        <v>15</v>
      </c>
      <c r="AY77" s="135">
        <v>20</v>
      </c>
      <c r="AZ77" s="186"/>
      <c r="BA77" s="187"/>
      <c r="BD77" s="148"/>
    </row>
    <row r="78" spans="1:56" s="158" customFormat="1" ht="18.600000000000001" customHeight="1" thickBot="1" x14ac:dyDescent="0.25">
      <c r="A78" s="902"/>
      <c r="C78" s="845"/>
      <c r="D78" s="796"/>
      <c r="E78" s="106" t="s">
        <v>22</v>
      </c>
      <c r="F78" s="2" t="s">
        <v>520</v>
      </c>
      <c r="G78" s="13">
        <f>'Erwachsene-DOSB 2020'!E28*$BC$78</f>
        <v>14.1</v>
      </c>
      <c r="H78" s="12">
        <f>'Erwachsene-DOSB 2020'!F28*$BC$78</f>
        <v>15.899999999999999</v>
      </c>
      <c r="I78" s="15">
        <f>'Erwachsene-DOSB 2020'!G28*$BC$78</f>
        <v>17.399999999999999</v>
      </c>
      <c r="J78" s="59">
        <f>'Erwachsene-DOSB 2020'!H28*$BC$78</f>
        <v>14.399999999999999</v>
      </c>
      <c r="K78" s="12">
        <f>'Erwachsene-DOSB 2020'!I28*$BC$78</f>
        <v>16.2</v>
      </c>
      <c r="L78" s="15">
        <f>'Erwachsene-DOSB 2020'!J28*$BC$78</f>
        <v>17.7</v>
      </c>
      <c r="M78" s="59">
        <f>'Erwachsene-DOSB 2020'!K28*$BC$78</f>
        <v>14.399999999999999</v>
      </c>
      <c r="N78" s="12">
        <f>'Erwachsene-DOSB 2020'!L28*$BC$78</f>
        <v>16.2</v>
      </c>
      <c r="O78" s="15">
        <f>'Erwachsene-DOSB 2020'!M28*$BC$78</f>
        <v>17.7</v>
      </c>
      <c r="P78" s="59">
        <f>'Erwachsene-DOSB 2020'!N28*$BC$78</f>
        <v>13.2</v>
      </c>
      <c r="Q78" s="12">
        <f>'Erwachsene-DOSB 2020'!O28*$BC$78</f>
        <v>15</v>
      </c>
      <c r="R78" s="15">
        <f>'Erwachsene-DOSB 2020'!P28*$BC$78</f>
        <v>16.5</v>
      </c>
      <c r="S78" s="59">
        <f>'Erwachsene-DOSB 2020'!Q28*$BC$78</f>
        <v>12.6</v>
      </c>
      <c r="T78" s="12">
        <f>'Erwachsene-DOSB 2020'!R28*$BC$78</f>
        <v>14.399999999999999</v>
      </c>
      <c r="U78" s="15">
        <f>'Erwachsene-DOSB 2020'!S28*$BC$78</f>
        <v>15.899999999999999</v>
      </c>
      <c r="V78" s="59">
        <f>'Erwachsene-DOSB 2020'!T28*$BC$78</f>
        <v>11.7</v>
      </c>
      <c r="W78" s="12">
        <f>'Erwachsene-DOSB 2020'!U28*$BC$78</f>
        <v>13.5</v>
      </c>
      <c r="X78" s="15">
        <f>'Erwachsene-DOSB 2020'!V28*$BC$78</f>
        <v>15</v>
      </c>
      <c r="Y78" s="182"/>
      <c r="Z78" s="188"/>
      <c r="AB78" s="902"/>
      <c r="AD78" s="845"/>
      <c r="AE78" s="796"/>
      <c r="AF78" s="106" t="s">
        <v>22</v>
      </c>
      <c r="AG78" s="2" t="s">
        <v>520</v>
      </c>
      <c r="AH78" s="13">
        <f>'Erwachsene-DOSB 2020'!E61*$BC$78</f>
        <v>18.899999999999999</v>
      </c>
      <c r="AI78" s="12">
        <f>'Erwachsene-DOSB 2020'!F61*$BC$78</f>
        <v>21.599999999999998</v>
      </c>
      <c r="AJ78" s="15">
        <f>'Erwachsene-DOSB 2020'!G61*$BC$78</f>
        <v>24.3</v>
      </c>
      <c r="AK78" s="59">
        <f>'Erwachsene-DOSB 2020'!H61*$BC$78</f>
        <v>19.8</v>
      </c>
      <c r="AL78" s="12">
        <f>'Erwachsene-DOSB 2020'!I61*$BC$78</f>
        <v>22.8</v>
      </c>
      <c r="AM78" s="15">
        <f>'Erwachsene-DOSB 2020'!J61*$BC$78</f>
        <v>25.2</v>
      </c>
      <c r="AN78" s="59">
        <f>'Erwachsene-DOSB 2020'!K61*$BC$78</f>
        <v>19.5</v>
      </c>
      <c r="AO78" s="12">
        <f>'Erwachsene-DOSB 2020'!L61*$BC$78</f>
        <v>22.5</v>
      </c>
      <c r="AP78" s="15">
        <f>'Erwachsene-DOSB 2020'!M61*$BC$78</f>
        <v>24.9</v>
      </c>
      <c r="AQ78" s="59">
        <f>'Erwachsene-DOSB 2020'!N61*$BC$78</f>
        <v>18</v>
      </c>
      <c r="AR78" s="12">
        <f>'Erwachsene-DOSB 2020'!O61*$BC$78</f>
        <v>21</v>
      </c>
      <c r="AS78" s="15">
        <f>'Erwachsene-DOSB 2020'!P61*$BC$78</f>
        <v>24</v>
      </c>
      <c r="AT78" s="59">
        <f>'Erwachsene-DOSB 2020'!Q61*$BC$78</f>
        <v>17.099999999999998</v>
      </c>
      <c r="AU78" s="12">
        <f>'Erwachsene-DOSB 2020'!R61*$BC$78</f>
        <v>20.099999999999998</v>
      </c>
      <c r="AV78" s="15">
        <f>'Erwachsene-DOSB 2020'!S61*$BC$78</f>
        <v>23.099999999999998</v>
      </c>
      <c r="AW78" s="59">
        <f>'Erwachsene-DOSB 2020'!T61*$BC$78</f>
        <v>16.8</v>
      </c>
      <c r="AX78" s="12">
        <f>'Erwachsene-DOSB 2020'!U61*$BC$78</f>
        <v>19.8</v>
      </c>
      <c r="AY78" s="15">
        <f>'Erwachsene-DOSB 2020'!V61*$BC$78</f>
        <v>22.8</v>
      </c>
      <c r="AZ78" s="182"/>
      <c r="BA78" s="188"/>
      <c r="BC78" s="153">
        <v>0.6</v>
      </c>
      <c r="BD78" s="146" t="s">
        <v>520</v>
      </c>
    </row>
    <row r="79" spans="1:56" ht="18.75" thickBot="1" x14ac:dyDescent="0.3">
      <c r="A79" s="853" t="s">
        <v>495</v>
      </c>
      <c r="B79"/>
      <c r="C79" s="905" t="s">
        <v>51</v>
      </c>
      <c r="D79" s="906"/>
      <c r="E79" s="907"/>
      <c r="F79" s="907"/>
      <c r="G79" s="907" t="s">
        <v>616</v>
      </c>
      <c r="H79" s="907"/>
      <c r="I79" s="907"/>
      <c r="J79" s="907"/>
      <c r="K79" s="907"/>
      <c r="L79" s="907"/>
      <c r="M79" s="907"/>
      <c r="N79" s="907"/>
      <c r="O79" s="907"/>
      <c r="P79" s="907"/>
      <c r="Q79" s="907"/>
      <c r="R79" s="908" t="s">
        <v>52</v>
      </c>
      <c r="S79" s="908"/>
      <c r="T79" s="908"/>
      <c r="U79" s="908"/>
      <c r="V79" s="908"/>
      <c r="W79" s="908"/>
      <c r="X79" s="908"/>
      <c r="Y79" s="802" t="s">
        <v>53</v>
      </c>
      <c r="Z79" s="803"/>
      <c r="AB79" s="853" t="s">
        <v>495</v>
      </c>
      <c r="AC79"/>
      <c r="AD79" s="905" t="s">
        <v>51</v>
      </c>
      <c r="AE79" s="906"/>
      <c r="AF79" s="907"/>
      <c r="AG79" s="907"/>
      <c r="AH79" s="907" t="s">
        <v>616</v>
      </c>
      <c r="AI79" s="907"/>
      <c r="AJ79" s="907"/>
      <c r="AK79" s="907"/>
      <c r="AL79" s="907"/>
      <c r="AM79" s="907"/>
      <c r="AN79" s="907"/>
      <c r="AO79" s="907"/>
      <c r="AP79" s="907"/>
      <c r="AQ79" s="907"/>
      <c r="AR79" s="907"/>
      <c r="AS79" s="908" t="s">
        <v>52</v>
      </c>
      <c r="AT79" s="908"/>
      <c r="AU79" s="908"/>
      <c r="AV79" s="908"/>
      <c r="AW79" s="908"/>
      <c r="AX79" s="908"/>
      <c r="AY79" s="908"/>
      <c r="AZ79" s="802" t="s">
        <v>53</v>
      </c>
      <c r="BA79" s="803"/>
    </row>
    <row r="80" spans="1:56" ht="13.5" thickBot="1" x14ac:dyDescent="0.25">
      <c r="A80" s="853"/>
      <c r="B80"/>
      <c r="C80" s="914" t="s">
        <v>585</v>
      </c>
      <c r="D80" s="915"/>
      <c r="E80" s="915"/>
      <c r="F80" s="915"/>
      <c r="G80" s="915"/>
      <c r="H80" s="915"/>
      <c r="I80" s="916"/>
      <c r="J80" s="917" t="s">
        <v>68</v>
      </c>
      <c r="K80" s="918"/>
      <c r="L80" s="918"/>
      <c r="M80" s="918"/>
      <c r="N80" s="918"/>
      <c r="O80" s="918"/>
      <c r="P80" s="918"/>
      <c r="Q80" s="919"/>
      <c r="R80" s="920" t="s">
        <v>69</v>
      </c>
      <c r="S80" s="921"/>
      <c r="T80" s="921"/>
      <c r="U80" s="921"/>
      <c r="V80" s="921"/>
      <c r="W80" s="921"/>
      <c r="X80" s="922"/>
      <c r="Y80" s="75" t="s">
        <v>70</v>
      </c>
      <c r="Z80" s="76"/>
      <c r="AB80" s="853"/>
      <c r="AC80"/>
      <c r="AD80" s="914" t="s">
        <v>585</v>
      </c>
      <c r="AE80" s="915"/>
      <c r="AF80" s="915"/>
      <c r="AG80" s="915"/>
      <c r="AH80" s="915"/>
      <c r="AI80" s="915"/>
      <c r="AJ80" s="916"/>
      <c r="AK80" s="917" t="s">
        <v>68</v>
      </c>
      <c r="AL80" s="918"/>
      <c r="AM80" s="918"/>
      <c r="AN80" s="918"/>
      <c r="AO80" s="918"/>
      <c r="AP80" s="918"/>
      <c r="AQ80" s="918"/>
      <c r="AR80" s="919"/>
      <c r="AS80" s="920" t="s">
        <v>69</v>
      </c>
      <c r="AT80" s="921"/>
      <c r="AU80" s="921"/>
      <c r="AV80" s="921"/>
      <c r="AW80" s="921"/>
      <c r="AX80" s="921"/>
      <c r="AY80" s="922"/>
      <c r="AZ80" s="75" t="s">
        <v>70</v>
      </c>
      <c r="BA80" s="76"/>
    </row>
    <row r="81" spans="1:53" ht="15" customHeight="1" thickBot="1" x14ac:dyDescent="0.3">
      <c r="A81" s="853"/>
      <c r="B81" s="44"/>
      <c r="C81" s="909" t="s">
        <v>71</v>
      </c>
      <c r="D81" s="910"/>
      <c r="E81" s="910"/>
      <c r="F81" s="910"/>
      <c r="G81" s="910"/>
      <c r="H81" s="910"/>
      <c r="I81" s="77"/>
      <c r="J81" s="911"/>
      <c r="K81" s="912"/>
      <c r="L81" s="912"/>
      <c r="M81" s="912"/>
      <c r="N81" s="912"/>
      <c r="O81" s="912"/>
      <c r="P81" s="912"/>
      <c r="Q81" s="913"/>
      <c r="R81" s="898" t="s">
        <v>72</v>
      </c>
      <c r="S81" s="899"/>
      <c r="T81" s="810"/>
      <c r="U81" s="810"/>
      <c r="V81" s="810"/>
      <c r="W81" s="810"/>
      <c r="X81" s="811"/>
      <c r="Y81" s="75" t="s">
        <v>73</v>
      </c>
      <c r="Z81" s="78" t="s">
        <v>54</v>
      </c>
      <c r="AB81" s="853"/>
      <c r="AC81" s="44"/>
      <c r="AD81" s="909" t="s">
        <v>71</v>
      </c>
      <c r="AE81" s="910"/>
      <c r="AF81" s="910"/>
      <c r="AG81" s="910"/>
      <c r="AH81" s="910"/>
      <c r="AI81" s="910"/>
      <c r="AJ81" s="77"/>
      <c r="AK81" s="911"/>
      <c r="AL81" s="912"/>
      <c r="AM81" s="912"/>
      <c r="AN81" s="912"/>
      <c r="AO81" s="912"/>
      <c r="AP81" s="912"/>
      <c r="AQ81" s="912"/>
      <c r="AR81" s="913"/>
      <c r="AS81" s="898" t="s">
        <v>72</v>
      </c>
      <c r="AT81" s="899"/>
      <c r="AU81" s="810"/>
      <c r="AV81" s="810"/>
      <c r="AW81" s="810"/>
      <c r="AX81" s="810"/>
      <c r="AY81" s="811"/>
      <c r="AZ81" s="75" t="s">
        <v>73</v>
      </c>
      <c r="BA81" s="78" t="s">
        <v>54</v>
      </c>
    </row>
    <row r="82" spans="1:53" ht="13.5" thickBot="1" x14ac:dyDescent="0.25">
      <c r="A82" s="853"/>
      <c r="B82"/>
      <c r="C82" s="812" t="s">
        <v>74</v>
      </c>
      <c r="D82" s="813"/>
      <c r="E82" s="813"/>
      <c r="F82" s="813"/>
      <c r="G82" s="813"/>
      <c r="H82" s="813"/>
      <c r="I82" s="77"/>
      <c r="J82" s="807"/>
      <c r="K82" s="808"/>
      <c r="L82" s="808"/>
      <c r="M82" s="808"/>
      <c r="N82" s="808"/>
      <c r="O82" s="808"/>
      <c r="P82" s="808"/>
      <c r="Q82" s="809"/>
      <c r="R82" s="898" t="s">
        <v>75</v>
      </c>
      <c r="S82" s="899"/>
      <c r="T82" s="810"/>
      <c r="U82" s="810"/>
      <c r="V82" s="810"/>
      <c r="W82" s="810"/>
      <c r="X82" s="811"/>
      <c r="Y82" s="75" t="s">
        <v>76</v>
      </c>
      <c r="Z82" s="79"/>
      <c r="AB82" s="853"/>
      <c r="AC82"/>
      <c r="AD82" s="812" t="s">
        <v>74</v>
      </c>
      <c r="AE82" s="813"/>
      <c r="AF82" s="813"/>
      <c r="AG82" s="813"/>
      <c r="AH82" s="813"/>
      <c r="AI82" s="813"/>
      <c r="AJ82" s="77"/>
      <c r="AK82" s="807"/>
      <c r="AL82" s="808"/>
      <c r="AM82" s="808"/>
      <c r="AN82" s="808"/>
      <c r="AO82" s="808"/>
      <c r="AP82" s="808"/>
      <c r="AQ82" s="808"/>
      <c r="AR82" s="809"/>
      <c r="AS82" s="898" t="s">
        <v>75</v>
      </c>
      <c r="AT82" s="899"/>
      <c r="AU82" s="810"/>
      <c r="AV82" s="810"/>
      <c r="AW82" s="810"/>
      <c r="AX82" s="810"/>
      <c r="AY82" s="811"/>
      <c r="AZ82" s="75" t="s">
        <v>76</v>
      </c>
      <c r="BA82" s="79"/>
    </row>
    <row r="83" spans="1:53" ht="13.5" thickBot="1" x14ac:dyDescent="0.25">
      <c r="A83" s="853"/>
      <c r="B83"/>
      <c r="C83" s="812" t="s">
        <v>518</v>
      </c>
      <c r="D83" s="813"/>
      <c r="E83" s="813"/>
      <c r="F83" s="813"/>
      <c r="G83" s="813"/>
      <c r="H83" s="813"/>
      <c r="I83" s="77"/>
      <c r="J83" s="814"/>
      <c r="K83" s="815"/>
      <c r="L83" s="815"/>
      <c r="M83" s="815"/>
      <c r="N83" s="815"/>
      <c r="O83" s="815"/>
      <c r="P83" s="815"/>
      <c r="Q83" s="816"/>
      <c r="R83" s="898" t="s">
        <v>77</v>
      </c>
      <c r="S83" s="899"/>
      <c r="T83" s="810"/>
      <c r="U83" s="810"/>
      <c r="V83" s="810"/>
      <c r="W83" s="810"/>
      <c r="X83" s="811"/>
      <c r="Y83" s="75" t="s">
        <v>78</v>
      </c>
      <c r="Z83" s="79"/>
      <c r="AB83" s="853"/>
      <c r="AC83"/>
      <c r="AD83" s="812" t="s">
        <v>518</v>
      </c>
      <c r="AE83" s="813"/>
      <c r="AF83" s="813"/>
      <c r="AG83" s="813"/>
      <c r="AH83" s="813"/>
      <c r="AI83" s="813"/>
      <c r="AJ83" s="77"/>
      <c r="AK83" s="814"/>
      <c r="AL83" s="815"/>
      <c r="AM83" s="815"/>
      <c r="AN83" s="815"/>
      <c r="AO83" s="815"/>
      <c r="AP83" s="815"/>
      <c r="AQ83" s="815"/>
      <c r="AR83" s="816"/>
      <c r="AS83" s="898" t="s">
        <v>77</v>
      </c>
      <c r="AT83" s="899"/>
      <c r="AU83" s="810"/>
      <c r="AV83" s="810"/>
      <c r="AW83" s="810"/>
      <c r="AX83" s="810"/>
      <c r="AY83" s="811"/>
      <c r="AZ83" s="75" t="s">
        <v>78</v>
      </c>
      <c r="BA83" s="79"/>
    </row>
    <row r="84" spans="1:53" ht="13.5" thickBot="1" x14ac:dyDescent="0.25">
      <c r="A84" s="853"/>
      <c r="B84"/>
      <c r="C84" s="812" t="s">
        <v>586</v>
      </c>
      <c r="D84" s="813"/>
      <c r="E84" s="813"/>
      <c r="F84" s="813"/>
      <c r="G84" s="813"/>
      <c r="H84" s="813"/>
      <c r="I84" s="77"/>
      <c r="J84" s="80"/>
      <c r="K84" s="80"/>
      <c r="L84" s="80"/>
      <c r="M84" s="80"/>
      <c r="N84" s="80"/>
      <c r="O84" s="80"/>
      <c r="P84" s="80"/>
      <c r="Q84" s="80"/>
      <c r="R84" s="872" t="s">
        <v>79</v>
      </c>
      <c r="S84" s="873"/>
      <c r="T84" s="874"/>
      <c r="U84" s="874"/>
      <c r="V84" s="874"/>
      <c r="W84" s="874"/>
      <c r="X84" s="875"/>
      <c r="Y84" s="81"/>
      <c r="Z84" s="82"/>
      <c r="AB84" s="853"/>
      <c r="AC84"/>
      <c r="AD84" s="812" t="s">
        <v>586</v>
      </c>
      <c r="AE84" s="813"/>
      <c r="AF84" s="813"/>
      <c r="AG84" s="813"/>
      <c r="AH84" s="813"/>
      <c r="AI84" s="813"/>
      <c r="AJ84" s="77"/>
      <c r="AK84" s="80"/>
      <c r="AL84" s="80"/>
      <c r="AM84" s="80"/>
      <c r="AN84" s="80"/>
      <c r="AO84" s="80"/>
      <c r="AP84" s="80"/>
      <c r="AQ84" s="80"/>
      <c r="AR84" s="80"/>
      <c r="AS84" s="872" t="s">
        <v>79</v>
      </c>
      <c r="AT84" s="873"/>
      <c r="AU84" s="874"/>
      <c r="AV84" s="874"/>
      <c r="AW84" s="874"/>
      <c r="AX84" s="874"/>
      <c r="AY84" s="875"/>
      <c r="AZ84" s="81"/>
      <c r="BA84" s="82"/>
    </row>
    <row r="85" spans="1:53" ht="15" x14ac:dyDescent="0.2">
      <c r="A85" s="904">
        <v>109</v>
      </c>
      <c r="B85"/>
      <c r="C85" s="841" t="s">
        <v>587</v>
      </c>
      <c r="D85" s="813"/>
      <c r="E85" s="813"/>
      <c r="F85" s="813"/>
      <c r="G85" s="813"/>
      <c r="H85" s="813"/>
      <c r="I85" s="77"/>
      <c r="U85" s="45"/>
      <c r="W85" s="781" t="s">
        <v>682</v>
      </c>
      <c r="X85" s="781"/>
      <c r="Y85" s="781"/>
      <c r="Z85" s="781"/>
      <c r="AB85" s="904">
        <f>A85+3</f>
        <v>112</v>
      </c>
      <c r="AC85"/>
      <c r="AD85" s="841" t="s">
        <v>587</v>
      </c>
      <c r="AE85" s="813"/>
      <c r="AF85" s="813"/>
      <c r="AG85" s="813"/>
      <c r="AH85" s="813"/>
      <c r="AI85" s="813"/>
      <c r="AJ85" s="77"/>
      <c r="AV85" s="45"/>
      <c r="AX85" s="781" t="s">
        <v>683</v>
      </c>
      <c r="AY85" s="781"/>
      <c r="AZ85" s="781"/>
      <c r="BA85" s="781"/>
    </row>
    <row r="86" spans="1:53" ht="13.5" thickBot="1" x14ac:dyDescent="0.25">
      <c r="A86" s="904"/>
      <c r="B86"/>
      <c r="C86" s="804" t="s">
        <v>80</v>
      </c>
      <c r="D86" s="805"/>
      <c r="E86" s="805"/>
      <c r="F86" s="805"/>
      <c r="G86" s="805"/>
      <c r="H86" s="805"/>
      <c r="I86" s="806"/>
      <c r="W86" s="781"/>
      <c r="X86" s="781"/>
      <c r="Y86" s="781"/>
      <c r="Z86" s="781"/>
      <c r="AB86" s="904"/>
      <c r="AC86"/>
      <c r="AD86" s="804" t="s">
        <v>80</v>
      </c>
      <c r="AE86" s="805"/>
      <c r="AF86" s="805"/>
      <c r="AG86" s="805"/>
      <c r="AH86" s="805"/>
      <c r="AI86" s="805"/>
      <c r="AJ86" s="806"/>
      <c r="AX86" s="781"/>
      <c r="AY86" s="781"/>
      <c r="AZ86" s="781"/>
      <c r="BA86" s="781"/>
    </row>
    <row r="88" spans="1:53" ht="13.5" thickBot="1" x14ac:dyDescent="0.25"/>
    <row r="89" spans="1:53" ht="18" customHeight="1" x14ac:dyDescent="0.25">
      <c r="A89" s="930" t="s">
        <v>496</v>
      </c>
      <c r="B89"/>
      <c r="C89" s="932" t="s">
        <v>584</v>
      </c>
      <c r="D89" s="933"/>
      <c r="E89" s="933"/>
      <c r="F89" s="933"/>
      <c r="G89" s="933"/>
      <c r="H89" s="933"/>
      <c r="I89" s="933"/>
      <c r="J89" s="933"/>
      <c r="K89" s="933"/>
      <c r="L89" s="934"/>
      <c r="M89" s="935" t="s">
        <v>138</v>
      </c>
      <c r="N89" s="935"/>
      <c r="O89" s="935"/>
      <c r="P89" s="935"/>
      <c r="Q89" s="935"/>
      <c r="R89" s="935"/>
      <c r="S89" s="935"/>
      <c r="T89" s="935"/>
      <c r="U89" s="935"/>
      <c r="V89" s="935"/>
      <c r="W89" s="935"/>
      <c r="X89" s="935"/>
      <c r="Y89" s="935"/>
      <c r="Z89" s="1" t="s">
        <v>749</v>
      </c>
      <c r="AB89" s="930" t="s">
        <v>496</v>
      </c>
      <c r="AC89"/>
      <c r="AD89" s="932" t="s">
        <v>584</v>
      </c>
      <c r="AE89" s="933"/>
      <c r="AF89" s="933"/>
      <c r="AG89" s="933"/>
      <c r="AH89" s="933"/>
      <c r="AI89" s="933"/>
      <c r="AJ89" s="933"/>
      <c r="AK89" s="933"/>
      <c r="AL89" s="933"/>
      <c r="AM89" s="934"/>
      <c r="AN89" s="935" t="s">
        <v>144</v>
      </c>
      <c r="AO89" s="935"/>
      <c r="AP89" s="935"/>
      <c r="AQ89" s="935"/>
      <c r="AR89" s="935"/>
      <c r="AS89" s="935"/>
      <c r="AT89" s="935"/>
      <c r="AU89" s="935"/>
      <c r="AV89" s="935"/>
      <c r="AW89" s="935"/>
      <c r="AX89" s="935"/>
      <c r="AY89" s="935"/>
      <c r="AZ89" s="935"/>
      <c r="BA89" s="1" t="s">
        <v>749</v>
      </c>
    </row>
    <row r="90" spans="1:53" x14ac:dyDescent="0.2">
      <c r="A90" s="931"/>
      <c r="B90"/>
      <c r="C90" s="856" t="s">
        <v>1</v>
      </c>
      <c r="D90" s="857"/>
      <c r="E90" s="857"/>
      <c r="F90" s="857"/>
      <c r="G90" s="857"/>
      <c r="H90" s="857"/>
      <c r="I90" s="857"/>
      <c r="J90" s="857"/>
      <c r="K90" s="857"/>
      <c r="L90" s="858"/>
      <c r="M90" s="893" t="s">
        <v>2</v>
      </c>
      <c r="N90" s="893"/>
      <c r="O90" s="893"/>
      <c r="P90" s="893"/>
      <c r="Q90" s="893"/>
      <c r="R90" s="893"/>
      <c r="S90" s="893"/>
      <c r="T90" s="893"/>
      <c r="U90" s="893"/>
      <c r="V90" s="893"/>
      <c r="W90" s="893"/>
      <c r="X90" s="893"/>
      <c r="Y90" s="893" t="s">
        <v>55</v>
      </c>
      <c r="Z90" s="894"/>
      <c r="AB90" s="931"/>
      <c r="AC90"/>
      <c r="AD90" s="856" t="s">
        <v>1</v>
      </c>
      <c r="AE90" s="857"/>
      <c r="AF90" s="857"/>
      <c r="AG90" s="857"/>
      <c r="AH90" s="857"/>
      <c r="AI90" s="857"/>
      <c r="AJ90" s="857"/>
      <c r="AK90" s="857"/>
      <c r="AL90" s="857"/>
      <c r="AM90" s="858"/>
      <c r="AN90" s="893" t="s">
        <v>2</v>
      </c>
      <c r="AO90" s="893"/>
      <c r="AP90" s="893"/>
      <c r="AQ90" s="893"/>
      <c r="AR90" s="893"/>
      <c r="AS90" s="893"/>
      <c r="AT90" s="893"/>
      <c r="AU90" s="893"/>
      <c r="AV90" s="893"/>
      <c r="AW90" s="893"/>
      <c r="AX90" s="893"/>
      <c r="AY90" s="893"/>
      <c r="AZ90" s="893" t="s">
        <v>55</v>
      </c>
      <c r="BA90" s="894"/>
    </row>
    <row r="91" spans="1:53" x14ac:dyDescent="0.2">
      <c r="A91" s="931"/>
      <c r="B91"/>
      <c r="C91" s="856" t="s">
        <v>3</v>
      </c>
      <c r="D91" s="857"/>
      <c r="E91" s="857"/>
      <c r="F91" s="857"/>
      <c r="G91" s="857"/>
      <c r="H91" s="857"/>
      <c r="I91" s="857"/>
      <c r="J91" s="857"/>
      <c r="K91" s="857"/>
      <c r="L91" s="858"/>
      <c r="M91" s="893" t="s">
        <v>4</v>
      </c>
      <c r="N91" s="893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 t="s">
        <v>5</v>
      </c>
      <c r="Z91" s="894"/>
      <c r="AB91" s="931"/>
      <c r="AC91"/>
      <c r="AD91" s="856" t="s">
        <v>3</v>
      </c>
      <c r="AE91" s="857"/>
      <c r="AF91" s="857"/>
      <c r="AG91" s="857"/>
      <c r="AH91" s="857"/>
      <c r="AI91" s="857"/>
      <c r="AJ91" s="857"/>
      <c r="AK91" s="857"/>
      <c r="AL91" s="857"/>
      <c r="AM91" s="858"/>
      <c r="AN91" s="893" t="s">
        <v>4</v>
      </c>
      <c r="AO91" s="893"/>
      <c r="AP91" s="893"/>
      <c r="AQ91" s="893"/>
      <c r="AR91" s="893"/>
      <c r="AS91" s="893"/>
      <c r="AT91" s="893"/>
      <c r="AU91" s="893"/>
      <c r="AV91" s="893"/>
      <c r="AW91" s="893"/>
      <c r="AX91" s="893"/>
      <c r="AY91" s="893"/>
      <c r="AZ91" s="893" t="s">
        <v>5</v>
      </c>
      <c r="BA91" s="894"/>
    </row>
    <row r="92" spans="1:53" x14ac:dyDescent="0.2">
      <c r="A92" s="931"/>
      <c r="B92"/>
      <c r="C92" s="856" t="s">
        <v>56</v>
      </c>
      <c r="D92" s="867"/>
      <c r="E92" s="867"/>
      <c r="F92" s="868"/>
      <c r="G92" s="869" t="s">
        <v>57</v>
      </c>
      <c r="H92" s="870"/>
      <c r="I92" s="870"/>
      <c r="J92" s="870"/>
      <c r="K92" s="870"/>
      <c r="L92" s="870"/>
      <c r="M92" s="870"/>
      <c r="N92" s="870"/>
      <c r="O92" s="870"/>
      <c r="P92" s="870"/>
      <c r="Q92" s="870"/>
      <c r="R92" s="870"/>
      <c r="S92" s="870"/>
      <c r="T92" s="870"/>
      <c r="U92" s="870"/>
      <c r="V92" s="870"/>
      <c r="W92" s="870"/>
      <c r="X92" s="871"/>
      <c r="Y92" s="47"/>
      <c r="Z92" s="48"/>
      <c r="AB92" s="931"/>
      <c r="AC92"/>
      <c r="AD92" s="856" t="s">
        <v>56</v>
      </c>
      <c r="AE92" s="867"/>
      <c r="AF92" s="867"/>
      <c r="AG92" s="868"/>
      <c r="AH92" s="869" t="s">
        <v>57</v>
      </c>
      <c r="AI92" s="870"/>
      <c r="AJ92" s="870"/>
      <c r="AK92" s="870"/>
      <c r="AL92" s="870"/>
      <c r="AM92" s="870"/>
      <c r="AN92" s="870"/>
      <c r="AO92" s="870"/>
      <c r="AP92" s="870"/>
      <c r="AQ92" s="870"/>
      <c r="AR92" s="870"/>
      <c r="AS92" s="870"/>
      <c r="AT92" s="870"/>
      <c r="AU92" s="870"/>
      <c r="AV92" s="870"/>
      <c r="AW92" s="870"/>
      <c r="AX92" s="870"/>
      <c r="AY92" s="871"/>
      <c r="AZ92" s="47"/>
      <c r="BA92" s="48"/>
    </row>
    <row r="93" spans="1:53" ht="15.75" x14ac:dyDescent="0.25">
      <c r="A93" s="931"/>
      <c r="B93"/>
      <c r="C93" s="838" t="s">
        <v>508</v>
      </c>
      <c r="D93" s="839"/>
      <c r="E93" s="839"/>
      <c r="F93" s="840"/>
      <c r="G93" s="817" t="s">
        <v>617</v>
      </c>
      <c r="H93" s="818"/>
      <c r="I93" s="818"/>
      <c r="J93" s="818"/>
      <c r="K93" s="819"/>
      <c r="L93" s="851" t="s">
        <v>701</v>
      </c>
      <c r="M93" s="851"/>
      <c r="N93" s="851"/>
      <c r="O93" s="851"/>
      <c r="P93" s="851"/>
      <c r="Q93" s="851"/>
      <c r="R93" s="851"/>
      <c r="S93" s="851"/>
      <c r="T93" s="851"/>
      <c r="U93" s="851"/>
      <c r="V93" s="851"/>
      <c r="W93" s="851"/>
      <c r="X93" s="851"/>
      <c r="Y93" s="851"/>
      <c r="Z93" s="852"/>
      <c r="AB93" s="931"/>
      <c r="AC93"/>
      <c r="AD93" s="838" t="s">
        <v>508</v>
      </c>
      <c r="AE93" s="839"/>
      <c r="AF93" s="839"/>
      <c r="AG93" s="840"/>
      <c r="AH93" s="817" t="s">
        <v>617</v>
      </c>
      <c r="AI93" s="818"/>
      <c r="AJ93" s="818"/>
      <c r="AK93" s="818"/>
      <c r="AL93" s="819"/>
      <c r="AM93" s="851" t="s">
        <v>701</v>
      </c>
      <c r="AN93" s="851"/>
      <c r="AO93" s="851"/>
      <c r="AP93" s="851"/>
      <c r="AQ93" s="851"/>
      <c r="AR93" s="851"/>
      <c r="AS93" s="851"/>
      <c r="AT93" s="851"/>
      <c r="AU93" s="851"/>
      <c r="AV93" s="851"/>
      <c r="AW93" s="851"/>
      <c r="AX93" s="851"/>
      <c r="AY93" s="851"/>
      <c r="AZ93" s="851"/>
      <c r="BA93" s="852"/>
    </row>
    <row r="94" spans="1:53" ht="15.6" customHeight="1" x14ac:dyDescent="0.2">
      <c r="A94" s="931"/>
      <c r="B94"/>
      <c r="C94" s="856"/>
      <c r="D94" s="857"/>
      <c r="E94" s="857"/>
      <c r="F94" s="858"/>
      <c r="G94" s="817" t="s">
        <v>618</v>
      </c>
      <c r="H94" s="818"/>
      <c r="I94" s="818"/>
      <c r="J94" s="818"/>
      <c r="K94" s="819"/>
      <c r="L94" s="883" t="s">
        <v>6</v>
      </c>
      <c r="M94" s="883"/>
      <c r="N94" s="884"/>
      <c r="O94" s="884"/>
      <c r="P94" s="884"/>
      <c r="Q94" s="884"/>
      <c r="R94" s="883" t="s">
        <v>7</v>
      </c>
      <c r="S94" s="883"/>
      <c r="T94" s="883"/>
      <c r="U94" s="883"/>
      <c r="V94" s="883"/>
      <c r="W94" s="858" t="s">
        <v>689</v>
      </c>
      <c r="X94" s="893"/>
      <c r="Y94" s="893"/>
      <c r="Z94" s="894"/>
      <c r="AB94" s="931"/>
      <c r="AC94"/>
      <c r="AD94" s="856"/>
      <c r="AE94" s="857"/>
      <c r="AF94" s="857"/>
      <c r="AG94" s="858"/>
      <c r="AH94" s="817" t="s">
        <v>618</v>
      </c>
      <c r="AI94" s="818"/>
      <c r="AJ94" s="818"/>
      <c r="AK94" s="818"/>
      <c r="AL94" s="819"/>
      <c r="AM94" s="883" t="s">
        <v>6</v>
      </c>
      <c r="AN94" s="883"/>
      <c r="AO94" s="884"/>
      <c r="AP94" s="884"/>
      <c r="AQ94" s="884"/>
      <c r="AR94" s="884"/>
      <c r="AS94" s="883" t="s">
        <v>7</v>
      </c>
      <c r="AT94" s="883"/>
      <c r="AU94" s="883"/>
      <c r="AV94" s="883"/>
      <c r="AW94" s="883"/>
      <c r="AX94" s="858" t="s">
        <v>689</v>
      </c>
      <c r="AY94" s="893"/>
      <c r="AZ94" s="893"/>
      <c r="BA94" s="894"/>
    </row>
    <row r="95" spans="1:53" ht="16.5" thickBot="1" x14ac:dyDescent="0.3">
      <c r="A95" s="931"/>
      <c r="B95"/>
      <c r="C95" s="856"/>
      <c r="D95" s="857"/>
      <c r="E95" s="857"/>
      <c r="F95" s="858"/>
      <c r="G95" s="50"/>
      <c r="H95" s="51"/>
      <c r="I95" s="51"/>
      <c r="J95" s="51"/>
      <c r="K95" s="52"/>
      <c r="L95" s="846" t="s">
        <v>8</v>
      </c>
      <c r="M95" s="847"/>
      <c r="N95" s="848"/>
      <c r="O95" s="848"/>
      <c r="P95" s="848"/>
      <c r="Q95" s="849"/>
      <c r="R95" s="928"/>
      <c r="S95" s="928"/>
      <c r="T95" s="928"/>
      <c r="U95" s="928"/>
      <c r="V95" s="928"/>
      <c r="W95" s="895"/>
      <c r="X95" s="896"/>
      <c r="Y95" s="896"/>
      <c r="Z95" s="897"/>
      <c r="AB95" s="931"/>
      <c r="AC95"/>
      <c r="AD95" s="856"/>
      <c r="AE95" s="857"/>
      <c r="AF95" s="857"/>
      <c r="AG95" s="858"/>
      <c r="AH95" s="50"/>
      <c r="AI95" s="51"/>
      <c r="AJ95" s="51"/>
      <c r="AK95" s="51"/>
      <c r="AL95" s="52"/>
      <c r="AM95" s="846" t="s">
        <v>8</v>
      </c>
      <c r="AN95" s="847"/>
      <c r="AO95" s="848"/>
      <c r="AP95" s="848"/>
      <c r="AQ95" s="848"/>
      <c r="AR95" s="849"/>
      <c r="AS95" s="928"/>
      <c r="AT95" s="928"/>
      <c r="AU95" s="928"/>
      <c r="AV95" s="928"/>
      <c r="AW95" s="928"/>
      <c r="AX95" s="895"/>
      <c r="AY95" s="896"/>
      <c r="AZ95" s="896"/>
      <c r="BA95" s="897"/>
    </row>
    <row r="96" spans="1:53" ht="13.5" customHeight="1" thickBot="1" x14ac:dyDescent="0.25">
      <c r="A96" s="901" t="s">
        <v>750</v>
      </c>
      <c r="B96"/>
      <c r="C96" s="861"/>
      <c r="D96" s="862"/>
      <c r="E96" s="863"/>
      <c r="F96" s="820" t="s">
        <v>9</v>
      </c>
      <c r="G96" s="829" t="s">
        <v>82</v>
      </c>
      <c r="H96" s="835"/>
      <c r="I96" s="836"/>
      <c r="J96" s="829" t="s">
        <v>83</v>
      </c>
      <c r="K96" s="835"/>
      <c r="L96" s="836"/>
      <c r="M96" s="829" t="s">
        <v>84</v>
      </c>
      <c r="N96" s="830"/>
      <c r="O96" s="831"/>
      <c r="P96" s="829" t="s">
        <v>85</v>
      </c>
      <c r="Q96" s="830"/>
      <c r="R96" s="831"/>
      <c r="S96" s="829" t="s">
        <v>86</v>
      </c>
      <c r="T96" s="830"/>
      <c r="U96" s="831"/>
      <c r="V96" s="842" t="s">
        <v>87</v>
      </c>
      <c r="W96" s="830"/>
      <c r="X96" s="831"/>
      <c r="Y96" s="53" t="s">
        <v>10</v>
      </c>
      <c r="Z96" s="54" t="s">
        <v>60</v>
      </c>
      <c r="AB96" s="901" t="s">
        <v>750</v>
      </c>
      <c r="AC96"/>
      <c r="AD96" s="861"/>
      <c r="AE96" s="862"/>
      <c r="AF96" s="863"/>
      <c r="AG96" s="820" t="s">
        <v>9</v>
      </c>
      <c r="AH96" s="829" t="s">
        <v>82</v>
      </c>
      <c r="AI96" s="835"/>
      <c r="AJ96" s="836"/>
      <c r="AK96" s="829" t="s">
        <v>83</v>
      </c>
      <c r="AL96" s="835"/>
      <c r="AM96" s="836"/>
      <c r="AN96" s="829" t="s">
        <v>84</v>
      </c>
      <c r="AO96" s="830"/>
      <c r="AP96" s="831"/>
      <c r="AQ96" s="829" t="s">
        <v>85</v>
      </c>
      <c r="AR96" s="830"/>
      <c r="AS96" s="831"/>
      <c r="AT96" s="829" t="s">
        <v>86</v>
      </c>
      <c r="AU96" s="830"/>
      <c r="AV96" s="831"/>
      <c r="AW96" s="842" t="s">
        <v>87</v>
      </c>
      <c r="AX96" s="830"/>
      <c r="AY96" s="831"/>
      <c r="AZ96" s="53" t="s">
        <v>10</v>
      </c>
      <c r="BA96" s="54" t="s">
        <v>60</v>
      </c>
    </row>
    <row r="97" spans="1:56" ht="27" customHeight="1" thickBot="1" x14ac:dyDescent="0.25">
      <c r="A97" s="902"/>
      <c r="B97"/>
      <c r="C97" s="864"/>
      <c r="D97" s="865"/>
      <c r="E97" s="866"/>
      <c r="F97" s="821"/>
      <c r="G97" s="155" t="s">
        <v>493</v>
      </c>
      <c r="H97" s="156" t="s">
        <v>494</v>
      </c>
      <c r="I97" s="157" t="s">
        <v>516</v>
      </c>
      <c r="J97" s="155" t="s">
        <v>493</v>
      </c>
      <c r="K97" s="156" t="s">
        <v>494</v>
      </c>
      <c r="L97" s="157" t="s">
        <v>516</v>
      </c>
      <c r="M97" s="155" t="s">
        <v>493</v>
      </c>
      <c r="N97" s="156" t="s">
        <v>494</v>
      </c>
      <c r="O97" s="157" t="s">
        <v>516</v>
      </c>
      <c r="P97" s="155" t="s">
        <v>493</v>
      </c>
      <c r="Q97" s="156" t="s">
        <v>494</v>
      </c>
      <c r="R97" s="157" t="s">
        <v>516</v>
      </c>
      <c r="S97" s="155" t="s">
        <v>493</v>
      </c>
      <c r="T97" s="156" t="s">
        <v>494</v>
      </c>
      <c r="U97" s="157" t="s">
        <v>516</v>
      </c>
      <c r="V97" s="155" t="s">
        <v>493</v>
      </c>
      <c r="W97" s="156" t="s">
        <v>494</v>
      </c>
      <c r="X97" s="157" t="s">
        <v>516</v>
      </c>
      <c r="Y97" s="881" t="s">
        <v>15</v>
      </c>
      <c r="Z97" s="882"/>
      <c r="AB97" s="902"/>
      <c r="AC97"/>
      <c r="AD97" s="864"/>
      <c r="AE97" s="865"/>
      <c r="AF97" s="866"/>
      <c r="AG97" s="821"/>
      <c r="AH97" s="155" t="s">
        <v>493</v>
      </c>
      <c r="AI97" s="156" t="s">
        <v>494</v>
      </c>
      <c r="AJ97" s="157" t="s">
        <v>516</v>
      </c>
      <c r="AK97" s="155" t="s">
        <v>493</v>
      </c>
      <c r="AL97" s="156" t="s">
        <v>494</v>
      </c>
      <c r="AM97" s="157" t="s">
        <v>516</v>
      </c>
      <c r="AN97" s="155" t="s">
        <v>493</v>
      </c>
      <c r="AO97" s="156" t="s">
        <v>494</v>
      </c>
      <c r="AP97" s="157" t="s">
        <v>516</v>
      </c>
      <c r="AQ97" s="155" t="s">
        <v>493</v>
      </c>
      <c r="AR97" s="156" t="s">
        <v>494</v>
      </c>
      <c r="AS97" s="157" t="s">
        <v>516</v>
      </c>
      <c r="AT97" s="155" t="s">
        <v>493</v>
      </c>
      <c r="AU97" s="156" t="s">
        <v>494</v>
      </c>
      <c r="AV97" s="157" t="s">
        <v>516</v>
      </c>
      <c r="AW97" s="155" t="s">
        <v>493</v>
      </c>
      <c r="AX97" s="156" t="s">
        <v>494</v>
      </c>
      <c r="AY97" s="157" t="s">
        <v>516</v>
      </c>
      <c r="AZ97" s="881" t="s">
        <v>15</v>
      </c>
      <c r="BA97" s="882"/>
    </row>
    <row r="98" spans="1:56" ht="22.5" customHeight="1" x14ac:dyDescent="0.2">
      <c r="A98" s="902"/>
      <c r="B98"/>
      <c r="C98" s="843">
        <v>1</v>
      </c>
      <c r="D98" s="795" t="s">
        <v>64</v>
      </c>
      <c r="E98" s="601" t="s">
        <v>16</v>
      </c>
      <c r="F98" s="55" t="s">
        <v>449</v>
      </c>
      <c r="G98" s="98" t="str">
        <f>TEXT((TIME(0,LEFT('Erwachsene-DOSB 2020'!W7,FIND(":",'Erwachsene-DOSB 2020'!W7)-1),RIGHT('Erwachsene-DOSB 2020'!W7,2)))*$BC$56,"[mm]:ss")</f>
        <v>19:18</v>
      </c>
      <c r="H98" s="99" t="str">
        <f>TEXT((TIME(0,LEFT('Erwachsene-DOSB 2020'!X7,FIND(":",'Erwachsene-DOSB 2020'!X7)-1),RIGHT('Erwachsene-DOSB 2020'!X7,2)))*$BC$56,"[mm]:ss")</f>
        <v>17:25</v>
      </c>
      <c r="I98" s="100" t="str">
        <f>TEXT((TIME(0,LEFT('Erwachsene-DOSB 2020'!Y7,FIND(":",'Erwachsene-DOSB 2020'!Y7)-1),RIGHT('Erwachsene-DOSB 2020'!Y7,2)))*$BC$56,"[mm]:ss")</f>
        <v>15:15</v>
      </c>
      <c r="J98" s="108" t="str">
        <f>TEXT((TIME(0,LEFT('Erwachsene-DOSB 2020'!Z7,FIND(":",'Erwachsene-DOSB 2020'!Z7)-1),RIGHT('Erwachsene-DOSB 2020'!Z7,2)))*$BC$56,"[mm]:ss")</f>
        <v>20:07</v>
      </c>
      <c r="K98" s="99" t="str">
        <f>TEXT((TIME(0,LEFT('Erwachsene-DOSB 2020'!AA7,FIND(":",'Erwachsene-DOSB 2020'!AA7)-1),RIGHT('Erwachsene-DOSB 2020'!AA7,2)))*$BC$56,"[mm]:ss")</f>
        <v>17:57</v>
      </c>
      <c r="L98" s="100" t="str">
        <f>TEXT((TIME(0,LEFT('Erwachsene-DOSB 2020'!AB7,FIND(":",'Erwachsene-DOSB 2020'!AB7)-1),RIGHT('Erwachsene-DOSB 2020'!AB7,2)))*$BC$56,"[mm]:ss")</f>
        <v>15:32</v>
      </c>
      <c r="M98" s="108" t="str">
        <f>TEXT((TIME(0,LEFT('Erwachsene-DOSB 2020'!AC7,FIND(":",'Erwachsene-DOSB 2020'!AC7)-1),RIGHT('Erwachsene-DOSB 2020'!AC7,2)))*$BC$56,"[mm]:ss")</f>
        <v>20:56</v>
      </c>
      <c r="N98" s="99" t="str">
        <f>TEXT((TIME(0,LEFT('Erwachsene-DOSB 2020'!AD7,FIND(":",'Erwachsene-DOSB 2020'!AD7)-1),RIGHT('Erwachsene-DOSB 2020'!AD7,2)))*$BC$56,"[mm]:ss")</f>
        <v>18:30</v>
      </c>
      <c r="O98" s="100" t="str">
        <f>TEXT((TIME(0,LEFT('Erwachsene-DOSB 2020'!AE7,FIND(":",'Erwachsene-DOSB 2020'!AE7)-1),RIGHT('Erwachsene-DOSB 2020'!AE7,2)))*$BC$56,"[mm]:ss")</f>
        <v>16:04</v>
      </c>
      <c r="P98" s="108" t="str">
        <f>TEXT((TIME(0,LEFT('Erwachsene-DOSB 2020'!AF7,FIND(":",'Erwachsene-DOSB 2020'!AF7)-1),RIGHT('Erwachsene-DOSB 2020'!AF7,2)))*$BC$56,"[mm]:ss")</f>
        <v>21:28</v>
      </c>
      <c r="Q98" s="99" t="str">
        <f>TEXT((TIME(0,LEFT('Erwachsene-DOSB 2020'!AG7,FIND(":",'Erwachsene-DOSB 2020'!AG7)-1),RIGHT('Erwachsene-DOSB 2020'!AG7,2)))*$BC$56,"[mm]:ss")</f>
        <v>19:02</v>
      </c>
      <c r="R98" s="100" t="str">
        <f>TEXT((TIME(0,LEFT('Erwachsene-DOSB 2020'!AH7,FIND(":",'Erwachsene-DOSB 2020'!AH7)-1),RIGHT('Erwachsene-DOSB 2020'!AH7,2)))*$BC$56,"[mm]:ss")</f>
        <v>16:36</v>
      </c>
      <c r="S98" s="108" t="str">
        <f>TEXT((TIME(0,LEFT('Erwachsene-DOSB 2020'!AI7,FIND(":",'Erwachsene-DOSB 2020'!AI7)-1),RIGHT('Erwachsene-DOSB 2020'!AI7,2)))*$BC$56,"[mm]:ss")</f>
        <v>22:00</v>
      </c>
      <c r="T98" s="99" t="str">
        <f>TEXT((TIME(0,LEFT('Erwachsene-DOSB 2020'!AJ7,FIND(":",'Erwachsene-DOSB 2020'!AJ7)-1),RIGHT('Erwachsene-DOSB 2020'!AJ7,2)))*$BC$56,"[mm]:ss")</f>
        <v>19:35</v>
      </c>
      <c r="U98" s="100" t="str">
        <f>TEXT((TIME(0,LEFT('Erwachsene-DOSB 2020'!AK7,FIND(":",'Erwachsene-DOSB 2020'!AK7)-1),RIGHT('Erwachsene-DOSB 2020'!AK7,2)))*$BC$56,"[mm]:ss")</f>
        <v>17:09</v>
      </c>
      <c r="V98" s="108" t="str">
        <f>TEXT((TIME(0,LEFT('Erwachsene-DOSB 2020'!AL7,FIND(":",'Erwachsene-DOSB 2020'!AL7)-1),RIGHT('Erwachsene-DOSB 2020'!AL7,2)))*$BC$56,"[mm]:ss")</f>
        <v>22:25</v>
      </c>
      <c r="W98" s="99" t="str">
        <f>TEXT((TIME(0,LEFT('Erwachsene-DOSB 2020'!AM7,FIND(":",'Erwachsene-DOSB 2020'!AM7)-1),RIGHT('Erwachsene-DOSB 2020'!AM7,2)))*$BC$56,"[mm]:ss")</f>
        <v>19:59</v>
      </c>
      <c r="X98" s="100" t="str">
        <f>TEXT((TIME(0,LEFT('Erwachsene-DOSB 2020'!AN7,FIND(":",'Erwachsene-DOSB 2020'!AN7)-1),RIGHT('Erwachsene-DOSB 2020'!AN7,2)))*$BC$56,"[mm]:ss")</f>
        <v>17:33</v>
      </c>
      <c r="Y98" s="180"/>
      <c r="Z98" s="181"/>
      <c r="AB98" s="902"/>
      <c r="AC98"/>
      <c r="AD98" s="843">
        <v>1</v>
      </c>
      <c r="AE98" s="795" t="s">
        <v>64</v>
      </c>
      <c r="AF98" s="601" t="s">
        <v>16</v>
      </c>
      <c r="AG98" s="55" t="s">
        <v>449</v>
      </c>
      <c r="AH98" s="98" t="str">
        <f>TEXT((TIME(0,LEFT('Erwachsene-DOSB 2020'!W39,FIND(":",'Erwachsene-DOSB 2020'!W39)-1),RIGHT('Erwachsene-DOSB 2020'!W39,2)))*$BC$56,"[mm]:ss")</f>
        <v>17:57</v>
      </c>
      <c r="AI98" s="99" t="str">
        <f>TEXT((TIME(0,LEFT('Erwachsene-DOSB 2020'!X39,FIND(":",'Erwachsene-DOSB 2020'!X39)-1),RIGHT('Erwachsene-DOSB 2020'!X39,2)))*$BC$56,"[mm]:ss")</f>
        <v>15:48</v>
      </c>
      <c r="AJ98" s="100" t="str">
        <f>TEXT((TIME(0,LEFT('Erwachsene-DOSB 2020'!Y39,FIND(":",'Erwachsene-DOSB 2020'!Y39)-1),RIGHT('Erwachsene-DOSB 2020'!Y39,2)))*$BC$56,"[mm]:ss")</f>
        <v>13:22</v>
      </c>
      <c r="AK98" s="108" t="str">
        <f>TEXT((TIME(0,LEFT('Erwachsene-DOSB 2020'!Z39,FIND(":",'Erwachsene-DOSB 2020'!Z39)-1),RIGHT('Erwachsene-DOSB 2020'!Z39,2)))*$BC$56,"[mm]:ss")</f>
        <v>18:54</v>
      </c>
      <c r="AL98" s="99" t="str">
        <f>TEXT((TIME(0,LEFT('Erwachsene-DOSB 2020'!AA39,FIND(":",'Erwachsene-DOSB 2020'!AA39)-1),RIGHT('Erwachsene-DOSB 2020'!AA39,2)))*$BC$56,"[mm]:ss")</f>
        <v>16:28</v>
      </c>
      <c r="AM98" s="100" t="str">
        <f>TEXT((TIME(0,LEFT('Erwachsene-DOSB 2020'!AB39,FIND(":",'Erwachsene-DOSB 2020'!AB39)-1),RIGHT('Erwachsene-DOSB 2020'!AB39,2)))*$BC$56,"[mm]:ss")</f>
        <v>14:02</v>
      </c>
      <c r="AN98" s="108" t="str">
        <f>TEXT((TIME(0,LEFT('Erwachsene-DOSB 2020'!AC39,FIND(":",'Erwachsene-DOSB 2020'!AC39)-1),RIGHT('Erwachsene-DOSB 2020'!AC39,2)))*$BC$56,"[mm]:ss")</f>
        <v>19:18</v>
      </c>
      <c r="AO98" s="99" t="str">
        <f>TEXT((TIME(0,LEFT('Erwachsene-DOSB 2020'!AD39,FIND(":",'Erwachsene-DOSB 2020'!AD39)-1),RIGHT('Erwachsene-DOSB 2020'!AD39,2)))*$BC$56,"[mm]:ss")</f>
        <v>16:52</v>
      </c>
      <c r="AP98" s="100" t="str">
        <f>TEXT((TIME(0,LEFT('Erwachsene-DOSB 2020'!AE39,FIND(":",'Erwachsene-DOSB 2020'!AE39)-1),RIGHT('Erwachsene-DOSB 2020'!AE39,2)))*$BC$56,"[mm]:ss")</f>
        <v>14:27</v>
      </c>
      <c r="AQ98" s="108" t="str">
        <f>TEXT((TIME(0,LEFT('Erwachsene-DOSB 2020'!AF39,FIND(":",'Erwachsene-DOSB 2020'!AF39)-1),RIGHT('Erwachsene-DOSB 2020'!AF39,2)))*$BC$56,"[mm]:ss")</f>
        <v>19:51</v>
      </c>
      <c r="AR98" s="99" t="str">
        <f>TEXT((TIME(0,LEFT('Erwachsene-DOSB 2020'!AG39,FIND(":",'Erwachsene-DOSB 2020'!AG39)-1),RIGHT('Erwachsene-DOSB 2020'!AG39,2)))*$BC$56,"[mm]:ss")</f>
        <v>17:25</v>
      </c>
      <c r="AS98" s="100" t="str">
        <f>TEXT((TIME(0,LEFT('Erwachsene-DOSB 2020'!AH39,FIND(":",'Erwachsene-DOSB 2020'!AH39)-1),RIGHT('Erwachsene-DOSB 2020'!AH39,2)))*$BC$56,"[mm]:ss")</f>
        <v>14:59</v>
      </c>
      <c r="AT98" s="108" t="str">
        <f>TEXT((TIME(0,LEFT('Erwachsene-DOSB 2020'!AI39,FIND(":",'Erwachsene-DOSB 2020'!AI39)-1),RIGHT('Erwachsene-DOSB 2020'!AI39,2)))*$BC$56,"[mm]:ss")</f>
        <v>20:15</v>
      </c>
      <c r="AU98" s="99" t="str">
        <f>TEXT((TIME(0,LEFT('Erwachsene-DOSB 2020'!AJ39,FIND(":",'Erwachsene-DOSB 2020'!AJ39)-1),RIGHT('Erwachsene-DOSB 2020'!AJ39,2)))*$BC$56,"[mm]:ss")</f>
        <v>17:49</v>
      </c>
      <c r="AV98" s="100" t="str">
        <f>TEXT((TIME(0,LEFT('Erwachsene-DOSB 2020'!AK39,FIND(":",'Erwachsene-DOSB 2020'!AK39)-1),RIGHT('Erwachsene-DOSB 2020'!AK39,2)))*$BC$56,"[mm]:ss")</f>
        <v>15:23</v>
      </c>
      <c r="AW98" s="108" t="str">
        <f>TEXT((TIME(0,LEFT('Erwachsene-DOSB 2020'!AL39,FIND(":",'Erwachsene-DOSB 2020'!AL39)-1),RIGHT('Erwachsene-DOSB 2020'!AL39,2)))*$BC$56,"[mm]:ss")</f>
        <v>20:31</v>
      </c>
      <c r="AX98" s="99" t="str">
        <f>TEXT((TIME(0,LEFT('Erwachsene-DOSB 2020'!AM39,FIND(":",'Erwachsene-DOSB 2020'!AM39)-1),RIGHT('Erwachsene-DOSB 2020'!AM39,2)))*$BC$56,"[mm]:ss")</f>
        <v>18:05</v>
      </c>
      <c r="AY98" s="100" t="str">
        <f>TEXT((TIME(0,LEFT('Erwachsene-DOSB 2020'!AN39,FIND(":",'Erwachsene-DOSB 2020'!AN39)-1),RIGHT('Erwachsene-DOSB 2020'!AN39,2)))*$BC$56,"[mm]:ss")</f>
        <v>15:40</v>
      </c>
      <c r="AZ98" s="180"/>
      <c r="BA98" s="181"/>
    </row>
    <row r="99" spans="1:56" ht="22.5" customHeight="1" x14ac:dyDescent="0.2">
      <c r="A99" s="902"/>
      <c r="B99"/>
      <c r="C99" s="844"/>
      <c r="D99" s="796"/>
      <c r="E99" s="798" t="s">
        <v>17</v>
      </c>
      <c r="F99" s="793" t="s">
        <v>155</v>
      </c>
      <c r="G99" s="832" t="s">
        <v>305</v>
      </c>
      <c r="H99" s="833"/>
      <c r="I99" s="834"/>
      <c r="J99" s="832" t="s">
        <v>174</v>
      </c>
      <c r="K99" s="833"/>
      <c r="L99" s="833"/>
      <c r="M99" s="833"/>
      <c r="N99" s="833"/>
      <c r="O99" s="833"/>
      <c r="P99" s="833"/>
      <c r="Q99" s="833"/>
      <c r="R99" s="833"/>
      <c r="S99" s="833"/>
      <c r="T99" s="833"/>
      <c r="U99" s="833"/>
      <c r="V99" s="833"/>
      <c r="W99" s="833"/>
      <c r="X99" s="834"/>
      <c r="Y99" s="184"/>
      <c r="Z99" s="185"/>
      <c r="AB99" s="902"/>
      <c r="AC99"/>
      <c r="AD99" s="844"/>
      <c r="AE99" s="796"/>
      <c r="AF99" s="798" t="s">
        <v>17</v>
      </c>
      <c r="AG99" s="793" t="s">
        <v>155</v>
      </c>
      <c r="AH99" s="832" t="s">
        <v>305</v>
      </c>
      <c r="AI99" s="833"/>
      <c r="AJ99" s="834"/>
      <c r="AK99" s="832" t="s">
        <v>174</v>
      </c>
      <c r="AL99" s="833"/>
      <c r="AM99" s="833"/>
      <c r="AN99" s="833"/>
      <c r="AO99" s="833"/>
      <c r="AP99" s="833"/>
      <c r="AQ99" s="833"/>
      <c r="AR99" s="833"/>
      <c r="AS99" s="833"/>
      <c r="AT99" s="833"/>
      <c r="AU99" s="833"/>
      <c r="AV99" s="833"/>
      <c r="AW99" s="833"/>
      <c r="AX99" s="833"/>
      <c r="AY99" s="834"/>
      <c r="AZ99" s="184"/>
      <c r="BA99" s="185"/>
    </row>
    <row r="100" spans="1:56" ht="22.5" customHeight="1" x14ac:dyDescent="0.2">
      <c r="A100" s="902"/>
      <c r="B100"/>
      <c r="C100" s="844"/>
      <c r="D100" s="796"/>
      <c r="E100" s="792"/>
      <c r="F100" s="794"/>
      <c r="G100" s="101" t="str">
        <f>TEXT((TIME(0,LEFT('Erwachsene-DOSB 2020'!W10,FIND(":",'Erwachsene-DOSB 2020'!W10)-1),RIGHT('Erwachsene-DOSB 2020'!W10,2)))*$BC$58,"[mm]:ss")</f>
        <v>49:28</v>
      </c>
      <c r="H100" s="102" t="str">
        <f>TEXT((TIME(0,LEFT('Erwachsene-DOSB 2020'!X10,FIND(":",'Erwachsene-DOSB 2020'!X10)-1),RIGHT('Erwachsene-DOSB 2020'!X10,2)))*$BC$58,"[mm]:ss")</f>
        <v>40:36</v>
      </c>
      <c r="I100" s="103" t="str">
        <f>TEXT((TIME(0,LEFT('Erwachsene-DOSB 2020'!Y10,FIND(":",'Erwachsene-DOSB 2020'!Y10)-1),RIGHT('Erwachsene-DOSB 2020'!Y10,2)))*$BC$58,"[mm]:ss")</f>
        <v>30:06</v>
      </c>
      <c r="J100" s="109" t="str">
        <f>TEXT((TIME(0,LEFT('Erwachsene-DOSB 2020'!Z10,FIND(":",'Erwachsene-DOSB 2020'!Z10)-1),RIGHT('Erwachsene-DOSB 2020'!Z10,2)))*$BC$58,"[mm]:ss")</f>
        <v>25:12</v>
      </c>
      <c r="K100" s="102" t="str">
        <f>TEXT((TIME(0,LEFT('Erwachsene-DOSB 2020'!AA10,FIND(":",'Erwachsene-DOSB 2020'!AA10)-1),RIGHT('Erwachsene-DOSB 2020'!AA10,2)))*$BC$58,"[mm]:ss")</f>
        <v>21:00</v>
      </c>
      <c r="L100" s="103" t="str">
        <f>TEXT((TIME(0,LEFT('Erwachsene-DOSB 2020'!AB10,FIND(":",'Erwachsene-DOSB 2020'!AB10)-1),RIGHT('Erwachsene-DOSB 2020'!AB10,2)))*$BC$58,"[mm]:ss")</f>
        <v>16:06</v>
      </c>
      <c r="M100" s="109" t="str">
        <f>TEXT((TIME(0,LEFT('Erwachsene-DOSB 2020'!AC10,FIND(":",'Erwachsene-DOSB 2020'!AC10)-1),RIGHT('Erwachsene-DOSB 2020'!AC10,2)))*$BC$58,"[mm]:ss")</f>
        <v>26:01</v>
      </c>
      <c r="N100" s="102" t="str">
        <f>TEXT((TIME(0,LEFT('Erwachsene-DOSB 2020'!AD10,FIND(":",'Erwachsene-DOSB 2020'!AD10)-1),RIGHT('Erwachsene-DOSB 2020'!AD10,2)))*$BC$58,"[mm]:ss")</f>
        <v>21:28</v>
      </c>
      <c r="O100" s="103" t="str">
        <f>TEXT((TIME(0,LEFT('Erwachsene-DOSB 2020'!AE10,FIND(":",'Erwachsene-DOSB 2020'!AE10)-1),RIGHT('Erwachsene-DOSB 2020'!AE10,2)))*$BC$58,"[mm]:ss")</f>
        <v>16:41</v>
      </c>
      <c r="P100" s="109" t="str">
        <f>TEXT((TIME(0,LEFT('Erwachsene-DOSB 2020'!AF10,FIND(":",'Erwachsene-DOSB 2020'!AF10)-1),RIGHT('Erwachsene-DOSB 2020'!AF10,2)))*$BC$58,"[mm]:ss")</f>
        <v>26:36</v>
      </c>
      <c r="Q100" s="102" t="str">
        <f>TEXT((TIME(0,LEFT('Erwachsene-DOSB 2020'!AG10,FIND(":",'Erwachsene-DOSB 2020'!AG10)-1),RIGHT('Erwachsene-DOSB 2020'!AG10,2)))*$BC$58,"[mm]:ss")</f>
        <v>21:49</v>
      </c>
      <c r="R100" s="103" t="str">
        <f>TEXT((TIME(0,LEFT('Erwachsene-DOSB 2020'!AH10,FIND(":",'Erwachsene-DOSB 2020'!AH10)-1),RIGHT('Erwachsene-DOSB 2020'!AH10,2)))*$BC$58,"[mm]:ss")</f>
        <v>17:02</v>
      </c>
      <c r="S100" s="109" t="str">
        <f>TEXT((TIME(0,LEFT('Erwachsene-DOSB 2020'!AI10,FIND(":",'Erwachsene-DOSB 2020'!AI10)-1),RIGHT('Erwachsene-DOSB 2020'!AI10,2)))*$BC$58,"[mm]:ss")</f>
        <v>27:11</v>
      </c>
      <c r="T100" s="102" t="str">
        <f>TEXT((TIME(0,LEFT('Erwachsene-DOSB 2020'!AJ10,FIND(":",'Erwachsene-DOSB 2020'!AJ10)-1),RIGHT('Erwachsene-DOSB 2020'!AJ10,2)))*$BC$58,"[mm]:ss")</f>
        <v>22:03</v>
      </c>
      <c r="U100" s="103" t="str">
        <f>TEXT((TIME(0,LEFT('Erwachsene-DOSB 2020'!AK10,FIND(":",'Erwachsene-DOSB 2020'!AK10)-1),RIGHT('Erwachsene-DOSB 2020'!AK10,2)))*$BC$58,"[mm]:ss")</f>
        <v>17:09</v>
      </c>
      <c r="V100" s="109" t="str">
        <f>TEXT((TIME(0,LEFT('Erwachsene-DOSB 2020'!AL10,FIND(":",'Erwachsene-DOSB 2020'!AL10)-1),RIGHT('Erwachsene-DOSB 2020'!AL10,2)))*$BC$58,"[mm]:ss")</f>
        <v>27:46</v>
      </c>
      <c r="W100" s="102" t="str">
        <f>TEXT((TIME(0,LEFT('Erwachsene-DOSB 2020'!AM10,FIND(":",'Erwachsene-DOSB 2020'!AM10)-1),RIGHT('Erwachsene-DOSB 2020'!AM10,2)))*$BC$58,"[mm]:ss")</f>
        <v>22:31</v>
      </c>
      <c r="X100" s="103" t="str">
        <f>TEXT((TIME(0,LEFT('Erwachsene-DOSB 2020'!AN10,FIND(":",'Erwachsene-DOSB 2020'!AN10)-1),RIGHT('Erwachsene-DOSB 2020'!AN10,2)))*$BC$58,"[mm]:ss")</f>
        <v>17:44</v>
      </c>
      <c r="Y100" s="184"/>
      <c r="Z100" s="185"/>
      <c r="AB100" s="902"/>
      <c r="AC100"/>
      <c r="AD100" s="844"/>
      <c r="AE100" s="796"/>
      <c r="AF100" s="792"/>
      <c r="AG100" s="794"/>
      <c r="AH100" s="101" t="str">
        <f>TEXT((TIME(0,LEFT('Erwachsene-DOSB 2020'!W42,FIND(":",'Erwachsene-DOSB 2020'!W42)-1),RIGHT('Erwachsene-DOSB 2020'!W42,2)))*$BC$58,"[mm]:ss")</f>
        <v>48:18</v>
      </c>
      <c r="AI100" s="102" t="str">
        <f>TEXT((TIME(0,LEFT('Erwachsene-DOSB 2020'!X42,FIND(":",'Erwachsene-DOSB 2020'!X42)-1),RIGHT('Erwachsene-DOSB 2020'!X42,2)))*$BC$58,"[mm]:ss")</f>
        <v>38:58</v>
      </c>
      <c r="AJ100" s="103" t="str">
        <f>TEXT((TIME(0,LEFT('Erwachsene-DOSB 2020'!Y42,FIND(":",'Erwachsene-DOSB 2020'!Y42)-1),RIGHT('Erwachsene-DOSB 2020'!Y42,2)))*$BC$58,"[mm]:ss")</f>
        <v>28:56</v>
      </c>
      <c r="AK100" s="109" t="str">
        <f>TEXT((TIME(0,LEFT('Erwachsene-DOSB 2020'!Z42,FIND(":",'Erwachsene-DOSB 2020'!Z42)-1),RIGHT('Erwachsene-DOSB 2020'!Z42,2)))*$BC$58,"[mm]:ss")</f>
        <v>24:23</v>
      </c>
      <c r="AL100" s="102" t="str">
        <f>TEXT((TIME(0,LEFT('Erwachsene-DOSB 2020'!AA42,FIND(":",'Erwachsene-DOSB 2020'!AA42)-1),RIGHT('Erwachsene-DOSB 2020'!AA42,2)))*$BC$58,"[mm]:ss")</f>
        <v>20:04</v>
      </c>
      <c r="AM100" s="103" t="str">
        <f>TEXT((TIME(0,LEFT('Erwachsene-DOSB 2020'!AB42,FIND(":",'Erwachsene-DOSB 2020'!AB42)-1),RIGHT('Erwachsene-DOSB 2020'!AB42,2)))*$BC$58,"[mm]:ss")</f>
        <v>15:03</v>
      </c>
      <c r="AN100" s="109" t="str">
        <f>TEXT((TIME(0,LEFT('Erwachsene-DOSB 2020'!AC42,FIND(":",'Erwachsene-DOSB 2020'!AC42)-1),RIGHT('Erwachsene-DOSB 2020'!AC42,2)))*$BC$58,"[mm]:ss")</f>
        <v>24:58</v>
      </c>
      <c r="AO100" s="102" t="str">
        <f>TEXT((TIME(0,LEFT('Erwachsene-DOSB 2020'!AD42,FIND(":",'Erwachsene-DOSB 2020'!AD42)-1),RIGHT('Erwachsene-DOSB 2020'!AD42,2)))*$BC$58,"[mm]:ss")</f>
        <v>20:25</v>
      </c>
      <c r="AP100" s="103" t="str">
        <f>TEXT((TIME(0,LEFT('Erwachsene-DOSB 2020'!AE42,FIND(":",'Erwachsene-DOSB 2020'!AE42)-1),RIGHT('Erwachsene-DOSB 2020'!AE42,2)))*$BC$58,"[mm]:ss")</f>
        <v>15:52</v>
      </c>
      <c r="AQ100" s="109" t="str">
        <f>TEXT((TIME(0,LEFT('Erwachsene-DOSB 2020'!AF42,FIND(":",'Erwachsene-DOSB 2020'!AF42)-1),RIGHT('Erwachsene-DOSB 2020'!AF42,2)))*$BC$58,"[mm]:ss")</f>
        <v>25:26</v>
      </c>
      <c r="AR100" s="102" t="str">
        <f>TEXT((TIME(0,LEFT('Erwachsene-DOSB 2020'!AG42,FIND(":",'Erwachsene-DOSB 2020'!AG42)-1),RIGHT('Erwachsene-DOSB 2020'!AG42,2)))*$BC$58,"[mm]:ss")</f>
        <v>20:39</v>
      </c>
      <c r="AS100" s="103" t="str">
        <f>TEXT((TIME(0,LEFT('Erwachsene-DOSB 2020'!AH42,FIND(":",'Erwachsene-DOSB 2020'!AH42)-1),RIGHT('Erwachsene-DOSB 2020'!AH42,2)))*$BC$58,"[mm]:ss")</f>
        <v>15:59</v>
      </c>
      <c r="AT100" s="109" t="str">
        <f>TEXT((TIME(0,LEFT('Erwachsene-DOSB 2020'!AI42,FIND(":",'Erwachsene-DOSB 2020'!AI42)-1),RIGHT('Erwachsene-DOSB 2020'!AI42,2)))*$BC$58,"[mm]:ss")</f>
        <v>25:47</v>
      </c>
      <c r="AU100" s="102" t="str">
        <f>TEXT((TIME(0,LEFT('Erwachsene-DOSB 2020'!AJ42,FIND(":",'Erwachsene-DOSB 2020'!AJ42)-1),RIGHT('Erwachsene-DOSB 2020'!AJ42,2)))*$BC$58,"[mm]:ss")</f>
        <v>21:07</v>
      </c>
      <c r="AV100" s="103" t="str">
        <f>TEXT((TIME(0,LEFT('Erwachsene-DOSB 2020'!AK42,FIND(":",'Erwachsene-DOSB 2020'!AK42)-1),RIGHT('Erwachsene-DOSB 2020'!AK42,2)))*$BC$58,"[mm]:ss")</f>
        <v>16:06</v>
      </c>
      <c r="AW100" s="109" t="str">
        <f>TEXT((TIME(0,LEFT('Erwachsene-DOSB 2020'!AL42,FIND(":",'Erwachsene-DOSB 2020'!AL42)-1),RIGHT('Erwachsene-DOSB 2020'!AL42,2)))*$BC$58,"[mm]:ss")</f>
        <v>25:47</v>
      </c>
      <c r="AX100" s="102" t="str">
        <f>TEXT((TIME(0,LEFT('Erwachsene-DOSB 2020'!AM42,FIND(":",'Erwachsene-DOSB 2020'!AM42)-1),RIGHT('Erwachsene-DOSB 2020'!AM42,2)))*$BC$58,"[mm]:ss")</f>
        <v>21:21</v>
      </c>
      <c r="AY100" s="103" t="str">
        <f>TEXT((TIME(0,LEFT('Erwachsene-DOSB 2020'!AN42,FIND(":",'Erwachsene-DOSB 2020'!AN42)-1),RIGHT('Erwachsene-DOSB 2020'!AN42,2)))*$BC$58,"[mm]:ss")</f>
        <v>16:13</v>
      </c>
      <c r="AZ100" s="184"/>
      <c r="BA100" s="185"/>
    </row>
    <row r="101" spans="1:56" ht="22.5" customHeight="1" x14ac:dyDescent="0.2">
      <c r="A101" s="902"/>
      <c r="B101"/>
      <c r="C101" s="844"/>
      <c r="D101" s="796"/>
      <c r="E101" s="106" t="s">
        <v>21</v>
      </c>
      <c r="F101" s="58" t="s">
        <v>511</v>
      </c>
      <c r="G101" s="101" t="str">
        <f>TEXT((TIME(0,LEFT('Erwachsene-DOSB 2020'!W11,FIND(":",'Erwachsene-DOSB 2020'!W11)-1),RIGHT('Erwachsene-DOSB 2020'!W11,2)))*$BC$59,"[mm]:ss")</f>
        <v>55:52</v>
      </c>
      <c r="H101" s="102" t="str">
        <f>TEXT((TIME(0,LEFT('Erwachsene-DOSB 2020'!X11,FIND(":",'Erwachsene-DOSB 2020'!X11)-1),RIGHT('Erwachsene-DOSB 2020'!X11,2)))*$BC$59,"[mm]:ss")</f>
        <v>51:04</v>
      </c>
      <c r="I101" s="103" t="str">
        <f>TEXT((TIME(0,LEFT('Erwachsene-DOSB 2020'!Y11,FIND(":",'Erwachsene-DOSB 2020'!Y11)-1),RIGHT('Erwachsene-DOSB 2020'!Y11,2)))*$BC$59,"[mm]:ss")</f>
        <v>45:53</v>
      </c>
      <c r="J101" s="109" t="str">
        <f>TEXT((TIME(0,LEFT('Erwachsene-DOSB 2020'!Z11,FIND(":",'Erwachsene-DOSB 2020'!Z11)-1),RIGHT('Erwachsene-DOSB 2020'!Z11,2)))*$BC$59,"[mm]:ss")</f>
        <v>57:43</v>
      </c>
      <c r="K101" s="102" t="str">
        <f>TEXT((TIME(0,LEFT('Erwachsene-DOSB 2020'!AA11,FIND(":",'Erwachsene-DOSB 2020'!AA11)-1),RIGHT('Erwachsene-DOSB 2020'!AA11,2)))*$BC$59,"[mm]:ss")</f>
        <v>52:32</v>
      </c>
      <c r="L101" s="103" t="str">
        <f>TEXT((TIME(0,LEFT('Erwachsene-DOSB 2020'!AB11,FIND(":",'Erwachsene-DOSB 2020'!AB11)-1),RIGHT('Erwachsene-DOSB 2020'!AB11,2)))*$BC$59,"[mm]:ss")</f>
        <v>47:22</v>
      </c>
      <c r="M101" s="109" t="str">
        <f>TEXT((TIME(0,LEFT('Erwachsene-DOSB 2020'!AC11,FIND(":",'Erwachsene-DOSB 2020'!AC11)-1),RIGHT('Erwachsene-DOSB 2020'!AC11,2)))*$BC$59,"[mm]:ss")</f>
        <v>59:12</v>
      </c>
      <c r="N101" s="102" t="str">
        <f>TEXT((TIME(0,LEFT('Erwachsene-DOSB 2020'!AD11,FIND(":",'Erwachsene-DOSB 2020'!AD11)-1),RIGHT('Erwachsene-DOSB 2020'!AD11,2)))*$BC$59,"[mm]:ss")</f>
        <v>54:01</v>
      </c>
      <c r="O101" s="103" t="str">
        <f>TEXT((TIME(0,LEFT('Erwachsene-DOSB 2020'!AE11,FIND(":",'Erwachsene-DOSB 2020'!AE11)-1),RIGHT('Erwachsene-DOSB 2020'!AE11,2)))*$BC$59,"[mm]:ss")</f>
        <v>48:50</v>
      </c>
      <c r="P101" s="109" t="str">
        <f>TEXT((TIME(0,LEFT('Erwachsene-DOSB 2020'!AF11,FIND(":",'Erwachsene-DOSB 2020'!AF11)-1),RIGHT('Erwachsene-DOSB 2020'!AF11,2)))*$BC$59,"[mm]:ss")</f>
        <v>61:03</v>
      </c>
      <c r="Q101" s="102" t="str">
        <f>TEXT((TIME(0,LEFT('Erwachsene-DOSB 2020'!AG11,FIND(":",'Erwachsene-DOSB 2020'!AG11)-1),RIGHT('Erwachsene-DOSB 2020'!AG11,2)))*$BC$59,"[mm]:ss")</f>
        <v>55:08</v>
      </c>
      <c r="R101" s="103" t="str">
        <f>TEXT((TIME(0,LEFT('Erwachsene-DOSB 2020'!AH11,FIND(":",'Erwachsene-DOSB 2020'!AH11)-1),RIGHT('Erwachsene-DOSB 2020'!AH11,2)))*$BC$59,"[mm]:ss")</f>
        <v>49:57</v>
      </c>
      <c r="S101" s="109" t="str">
        <f>TEXT((TIME(0,LEFT('Erwachsene-DOSB 2020'!AI11,FIND(":",'Erwachsene-DOSB 2020'!AI11)-1),RIGHT('Erwachsene-DOSB 2020'!AI11,2)))*$BC$59,"[mm]:ss")</f>
        <v>62:21</v>
      </c>
      <c r="T101" s="102" t="str">
        <f>TEXT((TIME(0,LEFT('Erwachsene-DOSB 2020'!AJ11,FIND(":",'Erwachsene-DOSB 2020'!AJ11)-1),RIGHT('Erwachsene-DOSB 2020'!AJ11,2)))*$BC$59,"[mm]:ss")</f>
        <v>56:37</v>
      </c>
      <c r="U101" s="103" t="str">
        <f>TEXT((TIME(0,LEFT('Erwachsene-DOSB 2020'!AK11,FIND(":",'Erwachsene-DOSB 2020'!AK11)-1),RIGHT('Erwachsene-DOSB 2020'!AK11,2)))*$BC$59,"[mm]:ss")</f>
        <v>51:48</v>
      </c>
      <c r="V101" s="109" t="str">
        <f>TEXT((TIME(0,LEFT('Erwachsene-DOSB 2020'!AL11,FIND(":",'Erwachsene-DOSB 2020'!AL11)-1),RIGHT('Erwachsene-DOSB 2020'!AL11,2)))*$BC$59,"[mm]:ss")</f>
        <v>65:18</v>
      </c>
      <c r="W101" s="102" t="str">
        <f>TEXT((TIME(0,LEFT('Erwachsene-DOSB 2020'!AM11,FIND(":",'Erwachsene-DOSB 2020'!AM11)-1),RIGHT('Erwachsene-DOSB 2020'!AM11,2)))*$BC$59,"[mm]:ss")</f>
        <v>58:28</v>
      </c>
      <c r="X101" s="103" t="str">
        <f>TEXT((TIME(0,LEFT('Erwachsene-DOSB 2020'!AN11,FIND(":",'Erwachsene-DOSB 2020'!AN11)-1),RIGHT('Erwachsene-DOSB 2020'!AN11,2)))*$BC$59,"[mm]:ss")</f>
        <v>53:17</v>
      </c>
      <c r="Y101" s="182"/>
      <c r="Z101" s="183"/>
      <c r="AB101" s="902"/>
      <c r="AC101"/>
      <c r="AD101" s="844"/>
      <c r="AE101" s="796"/>
      <c r="AF101" s="106" t="s">
        <v>21</v>
      </c>
      <c r="AG101" s="58" t="s">
        <v>511</v>
      </c>
      <c r="AH101" s="101" t="str">
        <f>TEXT((TIME(0,LEFT('Erwachsene-DOSB 2020'!W44,FIND(":",'Erwachsene-DOSB 2020'!W44)-1),RIGHT('Erwachsene-DOSB 2020'!W44,2)))*$BC$59,"[mm]:ss")</f>
        <v>50:41</v>
      </c>
      <c r="AI101" s="102" t="str">
        <f>TEXT((TIME(0,LEFT('Erwachsene-DOSB 2020'!X44,FIND(":",'Erwachsene-DOSB 2020'!X44)-1),RIGHT('Erwachsene-DOSB 2020'!X44,2)))*$BC$59,"[mm]:ss")</f>
        <v>46:15</v>
      </c>
      <c r="AJ101" s="103" t="str">
        <f>TEXT((TIME(0,LEFT('Erwachsene-DOSB 2020'!Y44,FIND(":",'Erwachsene-DOSB 2020'!Y44)-1),RIGHT('Erwachsene-DOSB 2020'!Y44,2)))*$BC$59,"[mm]:ss")</f>
        <v>40:42</v>
      </c>
      <c r="AK101" s="109" t="str">
        <f>TEXT((TIME(0,LEFT('Erwachsene-DOSB 2020'!Z44,FIND(":",'Erwachsene-DOSB 2020'!Z44)-1),RIGHT('Erwachsene-DOSB 2020'!Z44,2)))*$BC$59,"[mm]:ss")</f>
        <v>52:32</v>
      </c>
      <c r="AL101" s="102" t="str">
        <f>TEXT((TIME(0,LEFT('Erwachsene-DOSB 2020'!AA44,FIND(":",'Erwachsene-DOSB 2020'!AA44)-1),RIGHT('Erwachsene-DOSB 2020'!AA44,2)))*$BC$59,"[mm]:ss")</f>
        <v>47:22</v>
      </c>
      <c r="AM101" s="103" t="str">
        <f>TEXT((TIME(0,LEFT('Erwachsene-DOSB 2020'!AB44,FIND(":",'Erwachsene-DOSB 2020'!AB44)-1),RIGHT('Erwachsene-DOSB 2020'!AB44,2)))*$BC$59,"[mm]:ss")</f>
        <v>42:33</v>
      </c>
      <c r="AN101" s="109" t="str">
        <f>TEXT((TIME(0,LEFT('Erwachsene-DOSB 2020'!AC44,FIND(":",'Erwachsene-DOSB 2020'!AC44)-1),RIGHT('Erwachsene-DOSB 2020'!AC44,2)))*$BC$59,"[mm]:ss")</f>
        <v>54:01</v>
      </c>
      <c r="AO101" s="102" t="str">
        <f>TEXT((TIME(0,LEFT('Erwachsene-DOSB 2020'!AD44,FIND(":",'Erwachsene-DOSB 2020'!AD44)-1),RIGHT('Erwachsene-DOSB 2020'!AD44,2)))*$BC$59,"[mm]:ss")</f>
        <v>48:06</v>
      </c>
      <c r="AP101" s="103" t="str">
        <f>TEXT((TIME(0,LEFT('Erwachsene-DOSB 2020'!AE44,FIND(":",'Erwachsene-DOSB 2020'!AE44)-1),RIGHT('Erwachsene-DOSB 2020'!AE44,2)))*$BC$59,"[mm]:ss")</f>
        <v>43:40</v>
      </c>
      <c r="AQ101" s="109" t="str">
        <f>TEXT((TIME(0,LEFT('Erwachsene-DOSB 2020'!AF44,FIND(":",'Erwachsene-DOSB 2020'!AF44)-1),RIGHT('Erwachsene-DOSB 2020'!AF44,2)))*$BC$59,"[mm]:ss")</f>
        <v>56:03</v>
      </c>
      <c r="AR101" s="102" t="str">
        <f>TEXT((TIME(0,LEFT('Erwachsene-DOSB 2020'!AG44,FIND(":",'Erwachsene-DOSB 2020'!AG44)-1),RIGHT('Erwachsene-DOSB 2020'!AG44,2)))*$BC$59,"[mm]:ss")</f>
        <v>49:57</v>
      </c>
      <c r="AS101" s="103" t="str">
        <f>TEXT((TIME(0,LEFT('Erwachsene-DOSB 2020'!AH44,FIND(":",'Erwachsene-DOSB 2020'!AH44)-1),RIGHT('Erwachsene-DOSB 2020'!AH44,2)))*$BC$59,"[mm]:ss")</f>
        <v>44:46</v>
      </c>
      <c r="AT101" s="109" t="str">
        <f>TEXT((TIME(0,LEFT('Erwachsene-DOSB 2020'!AI44,FIND(":",'Erwachsene-DOSB 2020'!AI44)-1),RIGHT('Erwachsene-DOSB 2020'!AI44,2)))*$BC$59,"[mm]:ss")</f>
        <v>57:51</v>
      </c>
      <c r="AU101" s="102" t="str">
        <f>TEXT((TIME(0,LEFT('Erwachsene-DOSB 2020'!AJ44,FIND(":",'Erwachsene-DOSB 2020'!AJ44)-1),RIGHT('Erwachsene-DOSB 2020'!AJ44,2)))*$BC$59,"[mm]:ss")</f>
        <v>51:26</v>
      </c>
      <c r="AV101" s="103" t="str">
        <f>TEXT((TIME(0,LEFT('Erwachsene-DOSB 2020'!AK44,FIND(":",'Erwachsene-DOSB 2020'!AK44)-1),RIGHT('Erwachsene-DOSB 2020'!AK44,2)))*$BC$59,"[mm]:ss")</f>
        <v>45:53</v>
      </c>
      <c r="AW101" s="109" t="str">
        <f>TEXT((TIME(0,LEFT('Erwachsene-DOSB 2020'!AL44,FIND(":",'Erwachsene-DOSB 2020'!AL44)-1),RIGHT('Erwachsene-DOSB 2020'!AL44,2)))*$BC$59,"[mm]:ss")</f>
        <v>60:19</v>
      </c>
      <c r="AX101" s="102" t="str">
        <f>TEXT((TIME(0,LEFT('Erwachsene-DOSB 2020'!AM44,FIND(":",'Erwachsene-DOSB 2020'!AM44)-1),RIGHT('Erwachsene-DOSB 2020'!AM44,2)))*$BC$59,"[mm]:ss")</f>
        <v>53:17</v>
      </c>
      <c r="AY101" s="103" t="str">
        <f>TEXT((TIME(0,LEFT('Erwachsene-DOSB 2020'!AN44,FIND(":",'Erwachsene-DOSB 2020'!AN44)-1),RIGHT('Erwachsene-DOSB 2020'!AN44,2)))*$BC$59,"[mm]:ss")</f>
        <v>48:06</v>
      </c>
      <c r="AZ101" s="182"/>
      <c r="BA101" s="183"/>
    </row>
    <row r="102" spans="1:56" ht="22.5" customHeight="1" x14ac:dyDescent="0.2">
      <c r="A102" s="902"/>
      <c r="B102"/>
      <c r="C102" s="844"/>
      <c r="D102" s="796"/>
      <c r="E102" s="106" t="s">
        <v>22</v>
      </c>
      <c r="F102" s="58" t="s">
        <v>506</v>
      </c>
      <c r="G102" s="101" t="str">
        <f>TEXT((TIME(0,LEFT('Erwachsene-DOSB 2020'!W12,FIND(":",'Erwachsene-DOSB 2020'!W12)-1),RIGHT('Erwachsene-DOSB 2020'!W12,2)))*$BC$60,"[mm]:ss")</f>
        <v>42:13</v>
      </c>
      <c r="H102" s="102" t="str">
        <f>TEXT((TIME(0,LEFT('Erwachsene-DOSB 2020'!X12,FIND(":",'Erwachsene-DOSB 2020'!X12)-1),RIGHT('Erwachsene-DOSB 2020'!X12,2)))*$BC$60,"[mm]:ss")</f>
        <v>36:51</v>
      </c>
      <c r="I102" s="103" t="str">
        <f>TEXT((TIME(0,LEFT('Erwachsene-DOSB 2020'!Y12,FIND(":",'Erwachsene-DOSB 2020'!Y12)-1),RIGHT('Erwachsene-DOSB 2020'!Y12,2)))*$BC$60,"[mm]:ss")</f>
        <v>32:27</v>
      </c>
      <c r="J102" s="109" t="str">
        <f>TEXT((TIME(0,LEFT('Erwachsene-DOSB 2020'!Z12,FIND(":",'Erwachsene-DOSB 2020'!Z12)-1),RIGHT('Erwachsene-DOSB 2020'!Z12,2)))*$BC$60,"[mm]:ss")</f>
        <v>43:28</v>
      </c>
      <c r="K102" s="102" t="str">
        <f>TEXT((TIME(0,LEFT('Erwachsene-DOSB 2020'!AA12,FIND(":",'Erwachsene-DOSB 2020'!AA12)-1),RIGHT('Erwachsene-DOSB 2020'!AA12,2)))*$BC$60,"[mm]:ss")</f>
        <v>38:26</v>
      </c>
      <c r="L102" s="103" t="str">
        <f>TEXT((TIME(0,LEFT('Erwachsene-DOSB 2020'!AB12,FIND(":",'Erwachsene-DOSB 2020'!AB12)-1),RIGHT('Erwachsene-DOSB 2020'!AB12,2)))*$BC$60,"[mm]:ss")</f>
        <v>33:42</v>
      </c>
      <c r="M102" s="109" t="str">
        <f>TEXT((TIME(0,LEFT('Erwachsene-DOSB 2020'!AC12,FIND(":",'Erwachsene-DOSB 2020'!AC12)-1),RIGHT('Erwachsene-DOSB 2020'!AC12,2)))*$BC$60,"[mm]:ss")</f>
        <v>45:03</v>
      </c>
      <c r="N102" s="102" t="str">
        <f>TEXT((TIME(0,LEFT('Erwachsene-DOSB 2020'!AD12,FIND(":",'Erwachsene-DOSB 2020'!AD12)-1),RIGHT('Erwachsene-DOSB 2020'!AD12,2)))*$BC$60,"[mm]:ss")</f>
        <v>39:41</v>
      </c>
      <c r="O102" s="103" t="str">
        <f>TEXT((TIME(0,LEFT('Erwachsene-DOSB 2020'!AE12,FIND(":",'Erwachsene-DOSB 2020'!AE12)-1),RIGHT('Erwachsene-DOSB 2020'!AE12,2)))*$BC$60,"[mm]:ss")</f>
        <v>34:58</v>
      </c>
      <c r="P102" s="109" t="str">
        <f>TEXT((TIME(0,LEFT('Erwachsene-DOSB 2020'!AF12,FIND(":",'Erwachsene-DOSB 2020'!AF12)-1),RIGHT('Erwachsene-DOSB 2020'!AF12,2)))*$BC$60,"[mm]:ss")</f>
        <v>46:37</v>
      </c>
      <c r="Q102" s="102" t="str">
        <f>TEXT((TIME(0,LEFT('Erwachsene-DOSB 2020'!AG12,FIND(":",'Erwachsene-DOSB 2020'!AG12)-1),RIGHT('Erwachsene-DOSB 2020'!AG12,2)))*$BC$60,"[mm]:ss")</f>
        <v>40:57</v>
      </c>
      <c r="R102" s="103" t="str">
        <f>TEXT((TIME(0,LEFT('Erwachsene-DOSB 2020'!AH12,FIND(":",'Erwachsene-DOSB 2020'!AH12)-1),RIGHT('Erwachsene-DOSB 2020'!AH12,2)))*$BC$60,"[mm]:ss")</f>
        <v>35:55</v>
      </c>
      <c r="S102" s="109" t="str">
        <f>TEXT((TIME(0,LEFT('Erwachsene-DOSB 2020'!AI12,FIND(":",'Erwachsene-DOSB 2020'!AI12)-1),RIGHT('Erwachsene-DOSB 2020'!AI12,2)))*$BC$60,"[mm]:ss")</f>
        <v>47:34</v>
      </c>
      <c r="T102" s="102" t="str">
        <f>TEXT((TIME(0,LEFT('Erwachsene-DOSB 2020'!AJ12,FIND(":",'Erwachsene-DOSB 2020'!AJ12)-1),RIGHT('Erwachsene-DOSB 2020'!AJ12,2)))*$BC$60,"[mm]:ss")</f>
        <v>41:54</v>
      </c>
      <c r="U102" s="103" t="str">
        <f>TEXT((TIME(0,LEFT('Erwachsene-DOSB 2020'!AK12,FIND(":",'Erwachsene-DOSB 2020'!AK12)-1),RIGHT('Erwachsene-DOSB 2020'!AK12,2)))*$BC$60,"[mm]:ss")</f>
        <v>36:51</v>
      </c>
      <c r="V102" s="109" t="str">
        <f>TEXT((TIME(0,LEFT('Erwachsene-DOSB 2020'!AL12,FIND(":",'Erwachsene-DOSB 2020'!AL12)-1),RIGHT('Erwachsene-DOSB 2020'!AL12,2)))*$BC$60,"[mm]:ss")</f>
        <v>49:08</v>
      </c>
      <c r="W102" s="102" t="str">
        <f>TEXT((TIME(0,LEFT('Erwachsene-DOSB 2020'!AM12,FIND(":",'Erwachsene-DOSB 2020'!AM12)-1),RIGHT('Erwachsene-DOSB 2020'!AM12,2)))*$BC$60,"[mm]:ss")</f>
        <v>43:09</v>
      </c>
      <c r="X102" s="103" t="str">
        <f>TEXT((TIME(0,LEFT('Erwachsene-DOSB 2020'!AN12,FIND(":",'Erwachsene-DOSB 2020'!AN12)-1),RIGHT('Erwachsene-DOSB 2020'!AN12,2)))*$BC$60,"[mm]:ss")</f>
        <v>38:07</v>
      </c>
      <c r="Y102" s="182"/>
      <c r="Z102" s="183"/>
      <c r="AB102" s="902"/>
      <c r="AC102"/>
      <c r="AD102" s="844"/>
      <c r="AE102" s="796"/>
      <c r="AF102" s="106" t="s">
        <v>22</v>
      </c>
      <c r="AG102" s="58" t="s">
        <v>506</v>
      </c>
      <c r="AH102" s="101" t="str">
        <f>TEXT((TIME(0,LEFT('Erwachsene-DOSB 2020'!W45,FIND(":",'Erwachsene-DOSB 2020'!W45)-1),RIGHT('Erwachsene-DOSB 2020'!W45,2)))*$BC$60,"[mm]:ss")</f>
        <v>41:35</v>
      </c>
      <c r="AI102" s="102" t="str">
        <f>TEXT((TIME(0,LEFT('Erwachsene-DOSB 2020'!X45,FIND(":",'Erwachsene-DOSB 2020'!X45)-1),RIGHT('Erwachsene-DOSB 2020'!X45,2)))*$BC$60,"[mm]:ss")</f>
        <v>34:39</v>
      </c>
      <c r="AJ102" s="103" t="str">
        <f>TEXT((TIME(0,LEFT('Erwachsene-DOSB 2020'!Y45,FIND(":",'Erwachsene-DOSB 2020'!Y45)-1),RIGHT('Erwachsene-DOSB 2020'!Y45,2)))*$BC$60,"[mm]:ss")</f>
        <v>28:21</v>
      </c>
      <c r="AK102" s="109" t="str">
        <f>TEXT((TIME(0,LEFT('Erwachsene-DOSB 2020'!Z45,FIND(":",'Erwachsene-DOSB 2020'!Z45)-1),RIGHT('Erwachsene-DOSB 2020'!Z45,2)))*$BC$60,"[mm]:ss")</f>
        <v>43:09</v>
      </c>
      <c r="AL102" s="102" t="str">
        <f>TEXT((TIME(0,LEFT('Erwachsene-DOSB 2020'!AA45,FIND(":",'Erwachsene-DOSB 2020'!AA45)-1),RIGHT('Erwachsene-DOSB 2020'!AA45,2)))*$BC$60,"[mm]:ss")</f>
        <v>35:55</v>
      </c>
      <c r="AM102" s="103" t="str">
        <f>TEXT((TIME(0,LEFT('Erwachsene-DOSB 2020'!AB45,FIND(":",'Erwachsene-DOSB 2020'!AB45)-1),RIGHT('Erwachsene-DOSB 2020'!AB45,2)))*$BC$60,"[mm]:ss")</f>
        <v>29:18</v>
      </c>
      <c r="AN102" s="109" t="str">
        <f>TEXT((TIME(0,LEFT('Erwachsene-DOSB 2020'!AC45,FIND(":",'Erwachsene-DOSB 2020'!AC45)-1),RIGHT('Erwachsene-DOSB 2020'!AC45,2)))*$BC$60,"[mm]:ss")</f>
        <v>44:25</v>
      </c>
      <c r="AO102" s="102" t="str">
        <f>TEXT((TIME(0,LEFT('Erwachsene-DOSB 2020'!AD45,FIND(":",'Erwachsene-DOSB 2020'!AD45)-1),RIGHT('Erwachsene-DOSB 2020'!AD45,2)))*$BC$60,"[mm]:ss")</f>
        <v>36:51</v>
      </c>
      <c r="AP102" s="103" t="str">
        <f>TEXT((TIME(0,LEFT('Erwachsene-DOSB 2020'!AE45,FIND(":",'Erwachsene-DOSB 2020'!AE45)-1),RIGHT('Erwachsene-DOSB 2020'!AE45,2)))*$BC$60,"[mm]:ss")</f>
        <v>29:56</v>
      </c>
      <c r="AQ102" s="109" t="str">
        <f>TEXT((TIME(0,LEFT('Erwachsene-DOSB 2020'!AF45,FIND(":",'Erwachsene-DOSB 2020'!AF45)-1),RIGHT('Erwachsene-DOSB 2020'!AF45,2)))*$BC$60,"[mm]:ss")</f>
        <v>45:03</v>
      </c>
      <c r="AR102" s="102" t="str">
        <f>TEXT((TIME(0,LEFT('Erwachsene-DOSB 2020'!AG45,FIND(":",'Erwachsene-DOSB 2020'!AG45)-1),RIGHT('Erwachsene-DOSB 2020'!AG45,2)))*$BC$60,"[mm]:ss")</f>
        <v>37:48</v>
      </c>
      <c r="AS102" s="103" t="str">
        <f>TEXT((TIME(0,LEFT('Erwachsene-DOSB 2020'!AH45,FIND(":",'Erwachsene-DOSB 2020'!AH45)-1),RIGHT('Erwachsene-DOSB 2020'!AH45,2)))*$BC$60,"[mm]:ss")</f>
        <v>30:14</v>
      </c>
      <c r="AT102" s="109" t="str">
        <f>TEXT((TIME(0,LEFT('Erwachsene-DOSB 2020'!AI45,FIND(":",'Erwachsene-DOSB 2020'!AI45)-1),RIGHT('Erwachsene-DOSB 2020'!AI45,2)))*$BC$60,"[mm]:ss")</f>
        <v>45:41</v>
      </c>
      <c r="AU102" s="102" t="str">
        <f>TEXT((TIME(0,LEFT('Erwachsene-DOSB 2020'!AJ45,FIND(":",'Erwachsene-DOSB 2020'!AJ45)-1),RIGHT('Erwachsene-DOSB 2020'!AJ45,2)))*$BC$60,"[mm]:ss")</f>
        <v>38:07</v>
      </c>
      <c r="AV102" s="103" t="str">
        <f>TEXT((TIME(0,LEFT('Erwachsene-DOSB 2020'!AK45,FIND(":",'Erwachsene-DOSB 2020'!AK45)-1),RIGHT('Erwachsene-DOSB 2020'!AK45,2)))*$BC$60,"[mm]:ss")</f>
        <v>30:33</v>
      </c>
      <c r="AW102" s="109" t="str">
        <f>TEXT((TIME(0,LEFT('Erwachsene-DOSB 2020'!AL45,FIND(":",'Erwachsene-DOSB 2020'!AL45)-1),RIGHT('Erwachsene-DOSB 2020'!AL45,2)))*$BC$60,"[mm]:ss")</f>
        <v>46:18</v>
      </c>
      <c r="AX102" s="102" t="str">
        <f>TEXT((TIME(0,LEFT('Erwachsene-DOSB 2020'!AM45,FIND(":",'Erwachsene-DOSB 2020'!AM45)-1),RIGHT('Erwachsene-DOSB 2020'!AM45,2)))*$BC$60,"[mm]:ss")</f>
        <v>38:45</v>
      </c>
      <c r="AY102" s="103" t="str">
        <f>TEXT((TIME(0,LEFT('Erwachsene-DOSB 2020'!AN45,FIND(":",'Erwachsene-DOSB 2020'!AN45)-1),RIGHT('Erwachsene-DOSB 2020'!AN45,2)))*$BC$60,"[mm]:ss")</f>
        <v>31:11</v>
      </c>
      <c r="AZ102" s="182"/>
      <c r="BA102" s="183"/>
    </row>
    <row r="103" spans="1:56" s="158" customFormat="1" ht="22.5" customHeight="1" x14ac:dyDescent="0.2">
      <c r="A103" s="902"/>
      <c r="C103" s="844"/>
      <c r="D103" s="796"/>
      <c r="E103" s="106" t="s">
        <v>23</v>
      </c>
      <c r="F103" s="58" t="s">
        <v>427</v>
      </c>
      <c r="G103" s="160">
        <f>H103*(1-$BE$61)</f>
        <v>245.25</v>
      </c>
      <c r="H103" s="149">
        <f>W61-12.5</f>
        <v>272.5</v>
      </c>
      <c r="I103" s="150">
        <f>H103*(1+$BE$61)</f>
        <v>299.75</v>
      </c>
      <c r="J103" s="160">
        <f>K103*(1-$BE$61)</f>
        <v>234</v>
      </c>
      <c r="K103" s="149">
        <f>H103-12.5</f>
        <v>260</v>
      </c>
      <c r="L103" s="150">
        <f>K103*(1+$BE$61)</f>
        <v>286</v>
      </c>
      <c r="M103" s="160">
        <f>N103*(1-$BE$61)</f>
        <v>222.75</v>
      </c>
      <c r="N103" s="149">
        <f>K103-12.5</f>
        <v>247.5</v>
      </c>
      <c r="O103" s="150">
        <f>N103*(1+$BE$61)</f>
        <v>272.25</v>
      </c>
      <c r="P103" s="160">
        <f>Q103*(1-$BE$61)</f>
        <v>211.5</v>
      </c>
      <c r="Q103" s="149">
        <f>N103-12.5</f>
        <v>235</v>
      </c>
      <c r="R103" s="150">
        <f>Q103*(1+$BE$61)</f>
        <v>258.5</v>
      </c>
      <c r="S103" s="160">
        <f>T103*(1-$BE$61)</f>
        <v>200.25</v>
      </c>
      <c r="T103" s="149">
        <f>Q103-12.5</f>
        <v>222.5</v>
      </c>
      <c r="U103" s="150">
        <f>T103*(1+$BE$61)</f>
        <v>244.75000000000003</v>
      </c>
      <c r="V103" s="160">
        <f>W103*(1-$BE$61)</f>
        <v>189</v>
      </c>
      <c r="W103" s="149">
        <f>T103-12.5</f>
        <v>210</v>
      </c>
      <c r="X103" s="150">
        <f>W103*(1+$BE$61)</f>
        <v>231.00000000000003</v>
      </c>
      <c r="Y103" s="182"/>
      <c r="Z103" s="215"/>
      <c r="AB103" s="902"/>
      <c r="AD103" s="844"/>
      <c r="AE103" s="796"/>
      <c r="AF103" s="106" t="s">
        <v>23</v>
      </c>
      <c r="AG103" s="58" t="s">
        <v>427</v>
      </c>
      <c r="AH103" s="160">
        <f>AI103*(1-$BE$61)</f>
        <v>303.75</v>
      </c>
      <c r="AI103" s="149">
        <f>AX61-12.5</f>
        <v>337.5</v>
      </c>
      <c r="AJ103" s="150">
        <f>AI103*(1+$BE$61)</f>
        <v>371.25000000000006</v>
      </c>
      <c r="AK103" s="160">
        <f>AL103*(1-$BE$61)</f>
        <v>292.5</v>
      </c>
      <c r="AL103" s="149">
        <f>AI103-12.5</f>
        <v>325</v>
      </c>
      <c r="AM103" s="150">
        <f>AL103*(1+$BE$61)</f>
        <v>357.50000000000006</v>
      </c>
      <c r="AN103" s="160">
        <f>AO103*(1-$BE$61)</f>
        <v>281.25</v>
      </c>
      <c r="AO103" s="149">
        <f>AL103-12.5</f>
        <v>312.5</v>
      </c>
      <c r="AP103" s="150">
        <f>AO103*(1+$BE$61)</f>
        <v>343.75</v>
      </c>
      <c r="AQ103" s="160">
        <f>AR103*(1-$BE$61)</f>
        <v>270</v>
      </c>
      <c r="AR103" s="149">
        <f>AO103-12.5</f>
        <v>300</v>
      </c>
      <c r="AS103" s="150">
        <f>AR103*(1+$BE$61)</f>
        <v>330</v>
      </c>
      <c r="AT103" s="160">
        <f>AU103*(1-$BE$61)</f>
        <v>258.75</v>
      </c>
      <c r="AU103" s="149">
        <f>AR103-12.5</f>
        <v>287.5</v>
      </c>
      <c r="AV103" s="150">
        <f>AU103*(1+$BE$61)</f>
        <v>316.25</v>
      </c>
      <c r="AW103" s="160">
        <f>AX103*(1-$BE$61)</f>
        <v>247.5</v>
      </c>
      <c r="AX103" s="149">
        <f>AU103-12.5</f>
        <v>275</v>
      </c>
      <c r="AY103" s="150">
        <f>AX103*(1+$BE$61)</f>
        <v>302.5</v>
      </c>
      <c r="AZ103" s="182"/>
      <c r="BA103" s="215"/>
      <c r="BC103" s="153"/>
      <c r="BD103" s="83"/>
    </row>
    <row r="104" spans="1:56" s="158" customFormat="1" ht="22.5" customHeight="1" x14ac:dyDescent="0.2">
      <c r="A104" s="902"/>
      <c r="C104" s="844"/>
      <c r="D104" s="796"/>
      <c r="E104" s="106" t="s">
        <v>24</v>
      </c>
      <c r="F104" s="58" t="s">
        <v>428</v>
      </c>
      <c r="G104" s="160">
        <f>H104*(1-$BE$61)</f>
        <v>409.5</v>
      </c>
      <c r="H104" s="149">
        <f>W62-15</f>
        <v>455</v>
      </c>
      <c r="I104" s="150">
        <f>H104*(1+$BE$61)</f>
        <v>500.50000000000006</v>
      </c>
      <c r="J104" s="160">
        <f>K104*(1-$BE$61)</f>
        <v>396</v>
      </c>
      <c r="K104" s="149">
        <f>H104-15</f>
        <v>440</v>
      </c>
      <c r="L104" s="150">
        <f>K104*(1+$BE$61)</f>
        <v>484.00000000000006</v>
      </c>
      <c r="M104" s="160">
        <f>N104*(1-$BE$61)</f>
        <v>382.5</v>
      </c>
      <c r="N104" s="149">
        <f>K104-15</f>
        <v>425</v>
      </c>
      <c r="O104" s="150">
        <f>N104*(1+$BE$61)</f>
        <v>467.50000000000006</v>
      </c>
      <c r="P104" s="160">
        <f>Q104*(1-$BE$61)</f>
        <v>369</v>
      </c>
      <c r="Q104" s="149">
        <f>N104-15</f>
        <v>410</v>
      </c>
      <c r="R104" s="150">
        <f>Q104*(1+$BE$61)</f>
        <v>451.00000000000006</v>
      </c>
      <c r="S104" s="160">
        <f>T104*(1-$BE$61)</f>
        <v>355.5</v>
      </c>
      <c r="T104" s="149">
        <f>Q104-15</f>
        <v>395</v>
      </c>
      <c r="U104" s="150">
        <f>T104*(1+$BE$61)</f>
        <v>434.50000000000006</v>
      </c>
      <c r="V104" s="160">
        <f>W104*(1-$BE$61)</f>
        <v>342</v>
      </c>
      <c r="W104" s="149">
        <f>T104-15</f>
        <v>380</v>
      </c>
      <c r="X104" s="150">
        <f>W104*(1+$BE$61)</f>
        <v>418.00000000000006</v>
      </c>
      <c r="Y104" s="182"/>
      <c r="Z104" s="215"/>
      <c r="AB104" s="902"/>
      <c r="AD104" s="844"/>
      <c r="AE104" s="796"/>
      <c r="AF104" s="106" t="s">
        <v>24</v>
      </c>
      <c r="AG104" s="58" t="s">
        <v>428</v>
      </c>
      <c r="AH104" s="160">
        <f>AI104*(1-$BE$61)</f>
        <v>477</v>
      </c>
      <c r="AI104" s="149">
        <f>AX62-15</f>
        <v>530</v>
      </c>
      <c r="AJ104" s="150">
        <f>AI104*(1+$BE$61)</f>
        <v>583</v>
      </c>
      <c r="AK104" s="160">
        <f>AL104*(1-$BE$61)</f>
        <v>463.5</v>
      </c>
      <c r="AL104" s="149">
        <f>AI104-15</f>
        <v>515</v>
      </c>
      <c r="AM104" s="150">
        <f>AL104*(1+$BE$61)</f>
        <v>566.5</v>
      </c>
      <c r="AN104" s="160">
        <f>AO104*(1-$BE$61)</f>
        <v>450</v>
      </c>
      <c r="AO104" s="149">
        <f>AL104-15</f>
        <v>500</v>
      </c>
      <c r="AP104" s="150">
        <f>AO104*(1+$BE$61)</f>
        <v>550</v>
      </c>
      <c r="AQ104" s="160">
        <f>AR104*(1-$BE$61)</f>
        <v>436.5</v>
      </c>
      <c r="AR104" s="149">
        <f>AO104-15</f>
        <v>485</v>
      </c>
      <c r="AS104" s="150">
        <f>AR104*(1+$BE$61)</f>
        <v>533.5</v>
      </c>
      <c r="AT104" s="160">
        <f>AU104*(1-$BE$61)</f>
        <v>423</v>
      </c>
      <c r="AU104" s="149">
        <f>AR104-15</f>
        <v>470</v>
      </c>
      <c r="AV104" s="150">
        <f>AU104*(1+$BE$61)</f>
        <v>517</v>
      </c>
      <c r="AW104" s="160">
        <f>AX104*(1-$BE$61)</f>
        <v>409.5</v>
      </c>
      <c r="AX104" s="149">
        <f>AU104-15</f>
        <v>455</v>
      </c>
      <c r="AY104" s="150">
        <f>AX104*(1+$BE$61)</f>
        <v>500.50000000000006</v>
      </c>
      <c r="AZ104" s="182"/>
      <c r="BA104" s="215"/>
      <c r="BC104" s="153"/>
      <c r="BD104" s="83"/>
    </row>
    <row r="105" spans="1:56" s="158" customFormat="1" ht="22.5" customHeight="1" x14ac:dyDescent="0.2">
      <c r="A105" s="902"/>
      <c r="C105" s="844"/>
      <c r="D105" s="796"/>
      <c r="E105" s="106" t="s">
        <v>25</v>
      </c>
      <c r="F105" s="58" t="s">
        <v>429</v>
      </c>
      <c r="G105" s="160">
        <f>H105*(1-$BE$61)</f>
        <v>342</v>
      </c>
      <c r="H105" s="149">
        <f>W63-15</f>
        <v>380</v>
      </c>
      <c r="I105" s="150">
        <f>H105*(1+$BE$61)</f>
        <v>418.00000000000006</v>
      </c>
      <c r="J105" s="160">
        <f>K105*(1-$BE$61)</f>
        <v>328.5</v>
      </c>
      <c r="K105" s="149">
        <f>H105-15</f>
        <v>365</v>
      </c>
      <c r="L105" s="150">
        <f>K105*(1+$BE$61)</f>
        <v>401.50000000000006</v>
      </c>
      <c r="M105" s="160">
        <f>N105*(1-$BE$61)</f>
        <v>315</v>
      </c>
      <c r="N105" s="149">
        <f>K105-15</f>
        <v>350</v>
      </c>
      <c r="O105" s="150">
        <f>N105*(1+$BE$61)</f>
        <v>385.00000000000006</v>
      </c>
      <c r="P105" s="160">
        <f>Q105*(1-$BE$61)</f>
        <v>301.5</v>
      </c>
      <c r="Q105" s="149">
        <f>N105-15</f>
        <v>335</v>
      </c>
      <c r="R105" s="150">
        <f>Q105*(1+$BE$61)</f>
        <v>368.50000000000006</v>
      </c>
      <c r="S105" s="160">
        <f>T105*(1-$BE$61)</f>
        <v>288</v>
      </c>
      <c r="T105" s="149">
        <f>Q105-15</f>
        <v>320</v>
      </c>
      <c r="U105" s="150">
        <f>T105*(1+$BE$61)</f>
        <v>352</v>
      </c>
      <c r="V105" s="160">
        <f>W105*(1-$BE$61)</f>
        <v>274.5</v>
      </c>
      <c r="W105" s="149">
        <f>T105-15</f>
        <v>305</v>
      </c>
      <c r="X105" s="150">
        <f>W105*(1+$BE$61)</f>
        <v>335.5</v>
      </c>
      <c r="Y105" s="182"/>
      <c r="Z105" s="215"/>
      <c r="AB105" s="902"/>
      <c r="AD105" s="844"/>
      <c r="AE105" s="796"/>
      <c r="AF105" s="106" t="s">
        <v>25</v>
      </c>
      <c r="AG105" s="58" t="s">
        <v>429</v>
      </c>
      <c r="AH105" s="160">
        <f>AI105*(1-$BE$61)</f>
        <v>405</v>
      </c>
      <c r="AI105" s="149">
        <f>AX63-15</f>
        <v>450</v>
      </c>
      <c r="AJ105" s="150">
        <f>AI105*(1+$BE$61)</f>
        <v>495.00000000000006</v>
      </c>
      <c r="AK105" s="160">
        <f>AL105*(1-$BE$61)</f>
        <v>391.5</v>
      </c>
      <c r="AL105" s="149">
        <f>AI105-15</f>
        <v>435</v>
      </c>
      <c r="AM105" s="150">
        <f>AL105*(1+$BE$61)</f>
        <v>478.50000000000006</v>
      </c>
      <c r="AN105" s="160">
        <f>AO105*(1-$BE$61)</f>
        <v>378</v>
      </c>
      <c r="AO105" s="149">
        <f>AL105-15</f>
        <v>420</v>
      </c>
      <c r="AP105" s="150">
        <f>AO105*(1+$BE$61)</f>
        <v>462.00000000000006</v>
      </c>
      <c r="AQ105" s="160">
        <f>AR105*(1-$BE$61)</f>
        <v>364.5</v>
      </c>
      <c r="AR105" s="149">
        <f>AO105-15</f>
        <v>405</v>
      </c>
      <c r="AS105" s="150">
        <f>AR105*(1+$BE$61)</f>
        <v>445.50000000000006</v>
      </c>
      <c r="AT105" s="160">
        <f>AU105*(1-$BE$61)</f>
        <v>351</v>
      </c>
      <c r="AU105" s="149">
        <f>AR105-15</f>
        <v>390</v>
      </c>
      <c r="AV105" s="150">
        <f>AU105*(1+$BE$61)</f>
        <v>429.00000000000006</v>
      </c>
      <c r="AW105" s="160">
        <f>AX105*(1-$BE$61)</f>
        <v>337.5</v>
      </c>
      <c r="AX105" s="149">
        <f>AU105-15</f>
        <v>375</v>
      </c>
      <c r="AY105" s="150">
        <f>AX105*(1+$BE$61)</f>
        <v>412.50000000000006</v>
      </c>
      <c r="AZ105" s="182"/>
      <c r="BA105" s="215"/>
      <c r="BC105" s="153"/>
      <c r="BD105" s="83"/>
    </row>
    <row r="106" spans="1:56" s="158" customFormat="1" ht="22.5" customHeight="1" x14ac:dyDescent="0.2">
      <c r="A106" s="902"/>
      <c r="C106" s="845"/>
      <c r="D106" s="797"/>
      <c r="E106" s="106" t="s">
        <v>44</v>
      </c>
      <c r="F106" s="58" t="s">
        <v>430</v>
      </c>
      <c r="G106" s="160">
        <f>H106*(1-$BE$61)</f>
        <v>346.5</v>
      </c>
      <c r="H106" s="149">
        <f>W64-15</f>
        <v>385</v>
      </c>
      <c r="I106" s="150">
        <f>H106*(1+$BE$61)</f>
        <v>423.50000000000006</v>
      </c>
      <c r="J106" s="160">
        <f>K106*(1-$BE$61)</f>
        <v>333</v>
      </c>
      <c r="K106" s="149">
        <f>H106-15</f>
        <v>370</v>
      </c>
      <c r="L106" s="150">
        <f>K106*(1+$BE$61)</f>
        <v>407.00000000000006</v>
      </c>
      <c r="M106" s="160">
        <f>N106*(1-$BE$61)</f>
        <v>319.5</v>
      </c>
      <c r="N106" s="149">
        <f>K106-15</f>
        <v>355</v>
      </c>
      <c r="O106" s="150">
        <f>N106*(1+$BE$61)</f>
        <v>390.50000000000006</v>
      </c>
      <c r="P106" s="160">
        <f>Q106*(1-$BE$61)</f>
        <v>306</v>
      </c>
      <c r="Q106" s="149">
        <f>N106-15</f>
        <v>340</v>
      </c>
      <c r="R106" s="150">
        <f>Q106*(1+$BE$61)</f>
        <v>374.00000000000006</v>
      </c>
      <c r="S106" s="160">
        <f>T106*(1-$BE$61)</f>
        <v>292.5</v>
      </c>
      <c r="T106" s="149">
        <f>Q106-15</f>
        <v>325</v>
      </c>
      <c r="U106" s="150">
        <f>T106*(1+$BE$61)</f>
        <v>357.50000000000006</v>
      </c>
      <c r="V106" s="160">
        <f>W106*(1-$BE$61)</f>
        <v>279</v>
      </c>
      <c r="W106" s="149">
        <f>T106-15</f>
        <v>310</v>
      </c>
      <c r="X106" s="150">
        <f>W106*(1+$BE$61)</f>
        <v>341</v>
      </c>
      <c r="Y106" s="182"/>
      <c r="Z106" s="188"/>
      <c r="AB106" s="902"/>
      <c r="AD106" s="845"/>
      <c r="AE106" s="797"/>
      <c r="AF106" s="106" t="s">
        <v>44</v>
      </c>
      <c r="AG106" s="58" t="s">
        <v>430</v>
      </c>
      <c r="AH106" s="160">
        <f>AI106*(1-$BE$61)</f>
        <v>409.5</v>
      </c>
      <c r="AI106" s="149">
        <f>AX64-15</f>
        <v>455</v>
      </c>
      <c r="AJ106" s="150">
        <f>AI106*(1+$BE$61)</f>
        <v>500.50000000000006</v>
      </c>
      <c r="AK106" s="160">
        <f>AL106*(1-$BE$61)</f>
        <v>396</v>
      </c>
      <c r="AL106" s="149">
        <f>AI106-15</f>
        <v>440</v>
      </c>
      <c r="AM106" s="150">
        <f>AL106*(1+$BE$61)</f>
        <v>484.00000000000006</v>
      </c>
      <c r="AN106" s="160">
        <f>AO106*(1-$BE$61)</f>
        <v>382.5</v>
      </c>
      <c r="AO106" s="149">
        <f>AL106-15</f>
        <v>425</v>
      </c>
      <c r="AP106" s="150">
        <f>AO106*(1+$BE$61)</f>
        <v>467.50000000000006</v>
      </c>
      <c r="AQ106" s="160">
        <f>AR106*(1-$BE$61)</f>
        <v>369</v>
      </c>
      <c r="AR106" s="149">
        <f>AO106-15</f>
        <v>410</v>
      </c>
      <c r="AS106" s="150">
        <f>AR106*(1+$BE$61)</f>
        <v>451.00000000000006</v>
      </c>
      <c r="AT106" s="160">
        <f>AU106*(1-$BE$61)</f>
        <v>355.5</v>
      </c>
      <c r="AU106" s="149">
        <f>AR106-15</f>
        <v>395</v>
      </c>
      <c r="AV106" s="150">
        <f>AU106*(1+$BE$61)</f>
        <v>434.50000000000006</v>
      </c>
      <c r="AW106" s="160">
        <f>AX106*(1-$BE$61)</f>
        <v>342</v>
      </c>
      <c r="AX106" s="149">
        <f>AU106-15</f>
        <v>380</v>
      </c>
      <c r="AY106" s="150">
        <f>AX106*(1+$BE$61)</f>
        <v>418.00000000000006</v>
      </c>
      <c r="AZ106" s="182"/>
      <c r="BA106" s="188"/>
      <c r="BC106" s="153"/>
      <c r="BD106" s="83"/>
    </row>
    <row r="107" spans="1:56" s="158" customFormat="1" ht="22.5" customHeight="1" thickBot="1" x14ac:dyDescent="0.25">
      <c r="A107" s="902"/>
      <c r="C107" s="950"/>
      <c r="D107" s="997"/>
      <c r="E107" s="107" t="s">
        <v>48</v>
      </c>
      <c r="F107" s="16" t="s">
        <v>497</v>
      </c>
      <c r="G107" s="216">
        <v>0.96875</v>
      </c>
      <c r="H107" s="217">
        <v>0.97048611111111105</v>
      </c>
      <c r="I107" s="218">
        <v>1.3888888888888888E-2</v>
      </c>
      <c r="J107" s="216">
        <v>8.6805555555555559E-3</v>
      </c>
      <c r="K107" s="217">
        <v>1.0416666666666666E-2</v>
      </c>
      <c r="L107" s="218">
        <v>1.2152777777777778E-2</v>
      </c>
      <c r="M107" s="216">
        <v>8.6805555555555559E-3</v>
      </c>
      <c r="N107" s="217">
        <v>1.0416666666666666E-2</v>
      </c>
      <c r="O107" s="218">
        <v>1.2152777777777778E-2</v>
      </c>
      <c r="P107" s="216">
        <v>8.6805555555555559E-3</v>
      </c>
      <c r="Q107" s="217">
        <v>1.0416666666666666E-2</v>
      </c>
      <c r="R107" s="218">
        <v>1.2152777777777778E-2</v>
      </c>
      <c r="S107" s="216">
        <v>8.6805555555555559E-3</v>
      </c>
      <c r="T107" s="217">
        <v>1.0416666666666666E-2</v>
      </c>
      <c r="U107" s="218">
        <v>1.2152777777777778E-2</v>
      </c>
      <c r="V107" s="216">
        <v>8.6805555555555559E-3</v>
      </c>
      <c r="W107" s="217">
        <v>1.0416666666666666E-2</v>
      </c>
      <c r="X107" s="218">
        <v>1.2152777777777778E-2</v>
      </c>
      <c r="Y107" s="186"/>
      <c r="Z107" s="187"/>
      <c r="AB107" s="902"/>
      <c r="AD107" s="950"/>
      <c r="AE107" s="997"/>
      <c r="AF107" s="107" t="s">
        <v>48</v>
      </c>
      <c r="AG107" s="16" t="s">
        <v>497</v>
      </c>
      <c r="AH107" s="216">
        <v>0.96875</v>
      </c>
      <c r="AI107" s="217">
        <v>0.97048611111111105</v>
      </c>
      <c r="AJ107" s="218">
        <v>1.3888888888888888E-2</v>
      </c>
      <c r="AK107" s="216">
        <v>8.6805555555555559E-3</v>
      </c>
      <c r="AL107" s="217">
        <v>1.0416666666666666E-2</v>
      </c>
      <c r="AM107" s="218">
        <v>1.2152777777777778E-2</v>
      </c>
      <c r="AN107" s="216">
        <v>8.6805555555555559E-3</v>
      </c>
      <c r="AO107" s="217">
        <v>1.0416666666666666E-2</v>
      </c>
      <c r="AP107" s="218">
        <v>1.2152777777777778E-2</v>
      </c>
      <c r="AQ107" s="216">
        <v>8.6805555555555559E-3</v>
      </c>
      <c r="AR107" s="217">
        <v>1.0416666666666666E-2</v>
      </c>
      <c r="AS107" s="218">
        <v>1.2152777777777778E-2</v>
      </c>
      <c r="AT107" s="216">
        <v>8.6805555555555559E-3</v>
      </c>
      <c r="AU107" s="217">
        <v>1.0416666666666666E-2</v>
      </c>
      <c r="AV107" s="218">
        <v>1.2152777777777778E-2</v>
      </c>
      <c r="AW107" s="216">
        <v>8.6805555555555559E-3</v>
      </c>
      <c r="AX107" s="217">
        <v>1.0416666666666666E-2</v>
      </c>
      <c r="AY107" s="218">
        <v>1.2152777777777778E-2</v>
      </c>
      <c r="AZ107" s="186"/>
      <c r="BA107" s="187"/>
      <c r="BC107" s="153"/>
      <c r="BD107" s="83"/>
    </row>
    <row r="108" spans="1:56" s="158" customFormat="1" ht="22.5" customHeight="1" x14ac:dyDescent="0.2">
      <c r="A108" s="902"/>
      <c r="C108" s="843">
        <v>2</v>
      </c>
      <c r="D108" s="795" t="s">
        <v>65</v>
      </c>
      <c r="E108" s="601" t="s">
        <v>16</v>
      </c>
      <c r="F108" s="525" t="s">
        <v>609</v>
      </c>
      <c r="G108" s="141">
        <f>'Erwachsene-DOSB 2020'!W13*$BC$66</f>
        <v>2.85</v>
      </c>
      <c r="H108" s="132">
        <f>'Erwachsene-DOSB 2020'!X13*$BC$66</f>
        <v>3.9</v>
      </c>
      <c r="I108" s="133">
        <f>'Erwachsene-DOSB 2020'!Y13*$BC$66</f>
        <v>4.8</v>
      </c>
      <c r="J108" s="134">
        <f>'Erwachsene-DOSB 2020'!Z13*$BC$66</f>
        <v>2.5499999999999998</v>
      </c>
      <c r="K108" s="132">
        <f>'Erwachsene-DOSB 2020'!AA13*$BC$66</f>
        <v>3.5999999999999996</v>
      </c>
      <c r="L108" s="133">
        <f>'Erwachsene-DOSB 2020'!AB13*$BC$66</f>
        <v>4.6499999999999995</v>
      </c>
      <c r="M108" s="134">
        <f>'Erwachsene-DOSB 2020'!AC13*$BC$66</f>
        <v>2.4</v>
      </c>
      <c r="N108" s="132">
        <f>'Erwachsene-DOSB 2020'!AD13*$BC$66</f>
        <v>3.4499999999999997</v>
      </c>
      <c r="O108" s="133">
        <f>'Erwachsene-DOSB 2020'!AE13*$BC$66</f>
        <v>4.5</v>
      </c>
      <c r="P108" s="134">
        <f>'Erwachsene-DOSB 2020'!AF13*$BC$66</f>
        <v>2.25</v>
      </c>
      <c r="Q108" s="132">
        <f>'Erwachsene-DOSB 2020'!AG13*$BC$66</f>
        <v>3.3</v>
      </c>
      <c r="R108" s="133">
        <f>'Erwachsene-DOSB 2020'!AH13*$BC$66</f>
        <v>4.3499999999999996</v>
      </c>
      <c r="S108" s="134">
        <f>'Erwachsene-DOSB 2020'!AI13*$BC$66</f>
        <v>2.1</v>
      </c>
      <c r="T108" s="132">
        <f>'Erwachsene-DOSB 2020'!AJ13*$BC$66</f>
        <v>3.15</v>
      </c>
      <c r="U108" s="133">
        <f>'Erwachsene-DOSB 2020'!AK13*$BC$66</f>
        <v>4.2</v>
      </c>
      <c r="V108" s="134">
        <f>'Erwachsene-DOSB 2020'!AL13*$BC$66</f>
        <v>1.95</v>
      </c>
      <c r="W108" s="132">
        <f>'Erwachsene-DOSB 2020'!AM13*$BC$66</f>
        <v>3</v>
      </c>
      <c r="X108" s="133">
        <f>'Erwachsene-DOSB 2020'!AN13*$BC$66</f>
        <v>4.05</v>
      </c>
      <c r="Y108" s="180"/>
      <c r="Z108" s="181"/>
      <c r="AB108" s="902"/>
      <c r="AD108" s="843">
        <v>2</v>
      </c>
      <c r="AE108" s="795" t="s">
        <v>65</v>
      </c>
      <c r="AF108" s="601" t="s">
        <v>16</v>
      </c>
      <c r="AG108" s="525" t="s">
        <v>609</v>
      </c>
      <c r="AH108" s="141">
        <f>'Erwachsene-DOSB 2020'!W46*$BC$66</f>
        <v>4.2</v>
      </c>
      <c r="AI108" s="132">
        <f>'Erwachsene-DOSB 2020'!X46*$BC$66</f>
        <v>5.25</v>
      </c>
      <c r="AJ108" s="133">
        <f>'Erwachsene-DOSB 2020'!Y46*$BC$66</f>
        <v>6.3</v>
      </c>
      <c r="AK108" s="134">
        <f>'Erwachsene-DOSB 2020'!Z46*$BC$66</f>
        <v>3.9</v>
      </c>
      <c r="AL108" s="132">
        <f>'Erwachsene-DOSB 2020'!AA46*$BC$66</f>
        <v>5.0999999999999996</v>
      </c>
      <c r="AM108" s="133">
        <f>'Erwachsene-DOSB 2020'!AB46*$BC$66</f>
        <v>6.1499999999999995</v>
      </c>
      <c r="AN108" s="134">
        <f>'Erwachsene-DOSB 2020'!AC46*$BC$66</f>
        <v>3.5999999999999996</v>
      </c>
      <c r="AO108" s="132">
        <f>'Erwachsene-DOSB 2020'!AD46*$BC$66</f>
        <v>4.95</v>
      </c>
      <c r="AP108" s="133">
        <f>'Erwachsene-DOSB 2020'!AE46*$BC$66</f>
        <v>6</v>
      </c>
      <c r="AQ108" s="134">
        <f>'Erwachsene-DOSB 2020'!AF46*$BC$66</f>
        <v>3.4499999999999997</v>
      </c>
      <c r="AR108" s="132">
        <f>'Erwachsene-DOSB 2020'!AG46*$BC$66</f>
        <v>4.6499999999999995</v>
      </c>
      <c r="AS108" s="133">
        <f>'Erwachsene-DOSB 2020'!AH46*$BC$66</f>
        <v>5.85</v>
      </c>
      <c r="AT108" s="134">
        <f>'Erwachsene-DOSB 2020'!AI46*$BC$66</f>
        <v>3.15</v>
      </c>
      <c r="AU108" s="132">
        <f>'Erwachsene-DOSB 2020'!AJ46*$BC$66</f>
        <v>4.3499999999999996</v>
      </c>
      <c r="AV108" s="133">
        <f>'Erwachsene-DOSB 2020'!AK46*$BC$66</f>
        <v>5.55</v>
      </c>
      <c r="AW108" s="134">
        <f>'Erwachsene-DOSB 2020'!AL46*$BC$66</f>
        <v>3</v>
      </c>
      <c r="AX108" s="132">
        <f>'Erwachsene-DOSB 2020'!AM46*$BC$66</f>
        <v>4.2</v>
      </c>
      <c r="AY108" s="133">
        <f>'Erwachsene-DOSB 2020'!AN46*$BC$66</f>
        <v>5.3999999999999995</v>
      </c>
      <c r="AZ108" s="180"/>
      <c r="BA108" s="181"/>
      <c r="BC108" s="153"/>
      <c r="BD108" s="83"/>
    </row>
    <row r="109" spans="1:56" s="158" customFormat="1" ht="22.5" customHeight="1" x14ac:dyDescent="0.2">
      <c r="A109" s="902"/>
      <c r="C109" s="845"/>
      <c r="D109" s="796"/>
      <c r="E109" s="801" t="s">
        <v>17</v>
      </c>
      <c r="F109" s="793" t="s">
        <v>26</v>
      </c>
      <c r="G109" s="826" t="s">
        <v>219</v>
      </c>
      <c r="H109" s="827"/>
      <c r="I109" s="828"/>
      <c r="J109" s="826" t="s">
        <v>96</v>
      </c>
      <c r="K109" s="827"/>
      <c r="L109" s="827"/>
      <c r="M109" s="827"/>
      <c r="N109" s="827"/>
      <c r="O109" s="827"/>
      <c r="P109" s="827"/>
      <c r="Q109" s="827"/>
      <c r="R109" s="827"/>
      <c r="S109" s="827"/>
      <c r="T109" s="827"/>
      <c r="U109" s="827"/>
      <c r="V109" s="827"/>
      <c r="W109" s="827"/>
      <c r="X109" s="828"/>
      <c r="Y109" s="182"/>
      <c r="Z109" s="188"/>
      <c r="AB109" s="902"/>
      <c r="AD109" s="845"/>
      <c r="AE109" s="796"/>
      <c r="AF109" s="801" t="s">
        <v>17</v>
      </c>
      <c r="AG109" s="793" t="s">
        <v>26</v>
      </c>
      <c r="AH109" s="826" t="s">
        <v>416</v>
      </c>
      <c r="AI109" s="827"/>
      <c r="AJ109" s="828"/>
      <c r="AK109" s="826" t="s">
        <v>415</v>
      </c>
      <c r="AL109" s="827"/>
      <c r="AM109" s="827"/>
      <c r="AN109" s="827"/>
      <c r="AO109" s="827"/>
      <c r="AP109" s="828"/>
      <c r="AQ109" s="826" t="s">
        <v>220</v>
      </c>
      <c r="AR109" s="827"/>
      <c r="AS109" s="827"/>
      <c r="AT109" s="827"/>
      <c r="AU109" s="827"/>
      <c r="AV109" s="828"/>
      <c r="AW109" s="826" t="s">
        <v>219</v>
      </c>
      <c r="AX109" s="827"/>
      <c r="AY109" s="828"/>
      <c r="AZ109" s="182"/>
      <c r="BA109" s="188"/>
      <c r="BC109" s="153"/>
      <c r="BD109" s="83"/>
    </row>
    <row r="110" spans="1:56" s="158" customFormat="1" ht="22.5" customHeight="1" x14ac:dyDescent="0.2">
      <c r="A110" s="902"/>
      <c r="C110" s="845"/>
      <c r="D110" s="796"/>
      <c r="E110" s="792"/>
      <c r="F110" s="794"/>
      <c r="G110" s="13">
        <f>'Erwachsene-DOSB 2020'!W15*$BC$68</f>
        <v>3.6749999999999998</v>
      </c>
      <c r="H110" s="12">
        <f>'Erwachsene-DOSB 2020'!X15*$BC$68</f>
        <v>4.0249999999999995</v>
      </c>
      <c r="I110" s="15">
        <f>'Erwachsene-DOSB 2020'!Y15*$BC$68</f>
        <v>4.375</v>
      </c>
      <c r="J110" s="59">
        <f>'Erwachsene-DOSB 2020'!Z15*$BC$68</f>
        <v>3.6749999999999998</v>
      </c>
      <c r="K110" s="12">
        <f>'Erwachsene-DOSB 2020'!AA15*$BC$68</f>
        <v>4.1999999999999993</v>
      </c>
      <c r="L110" s="15">
        <f>'Erwachsene-DOSB 2020'!AB15*$BC$68</f>
        <v>4.8999999999999995</v>
      </c>
      <c r="M110" s="59">
        <f>'Erwachsene-DOSB 2020'!AC15*$BC$68</f>
        <v>3.5</v>
      </c>
      <c r="N110" s="12">
        <f>'Erwachsene-DOSB 2020'!AD15*$BC$68</f>
        <v>4.0249999999999995</v>
      </c>
      <c r="O110" s="15">
        <f>'Erwachsene-DOSB 2020'!AE15*$BC$68</f>
        <v>4.55</v>
      </c>
      <c r="P110" s="59">
        <f>'Erwachsene-DOSB 2020'!AF15*$BC$68</f>
        <v>3.3249999999999997</v>
      </c>
      <c r="Q110" s="12">
        <f>'Erwachsene-DOSB 2020'!AG15*$BC$68</f>
        <v>3.8499999999999996</v>
      </c>
      <c r="R110" s="15">
        <f>'Erwachsene-DOSB 2020'!AH15*$BC$68</f>
        <v>4.375</v>
      </c>
      <c r="S110" s="59">
        <f>'Erwachsene-DOSB 2020'!AI15*$BC$68</f>
        <v>3.15</v>
      </c>
      <c r="T110" s="12">
        <f>'Erwachsene-DOSB 2020'!AJ15*$BC$68</f>
        <v>3.6749999999999998</v>
      </c>
      <c r="U110" s="15">
        <f>'Erwachsene-DOSB 2020'!AK15*$BC$68</f>
        <v>4.375</v>
      </c>
      <c r="V110" s="59">
        <f>'Erwachsene-DOSB 2020'!AL15*$BC$68</f>
        <v>2.9749999999999996</v>
      </c>
      <c r="W110" s="12">
        <f>'Erwachsene-DOSB 2020'!AM15*$BC$68</f>
        <v>3.5</v>
      </c>
      <c r="X110" s="15">
        <f>'Erwachsene-DOSB 2020'!AN15*$BC$68</f>
        <v>4.1999999999999993</v>
      </c>
      <c r="Y110" s="182"/>
      <c r="Z110" s="188"/>
      <c r="AB110" s="902"/>
      <c r="AD110" s="845"/>
      <c r="AE110" s="796"/>
      <c r="AF110" s="792"/>
      <c r="AG110" s="794"/>
      <c r="AH110" s="13">
        <f>'Erwachsene-DOSB 2020'!W48*$BC$68</f>
        <v>4.1999999999999993</v>
      </c>
      <c r="AI110" s="12">
        <f>'Erwachsene-DOSB 2020'!X48*$BC$68</f>
        <v>4.7249999999999996</v>
      </c>
      <c r="AJ110" s="15">
        <f>'Erwachsene-DOSB 2020'!Y48*$BC$68</f>
        <v>5.25</v>
      </c>
      <c r="AK110" s="59">
        <f>'Erwachsene-DOSB 2020'!Z48*$BC$68</f>
        <v>4.375</v>
      </c>
      <c r="AL110" s="12">
        <f>'Erwachsene-DOSB 2020'!AA48*$BC$68</f>
        <v>4.8999999999999995</v>
      </c>
      <c r="AM110" s="15">
        <f>'Erwachsene-DOSB 2020'!AB48*$BC$68</f>
        <v>5.6</v>
      </c>
      <c r="AN110" s="59">
        <f>'Erwachsene-DOSB 2020'!AC48*$BC$68</f>
        <v>4.1999999999999993</v>
      </c>
      <c r="AO110" s="12">
        <f>'Erwachsene-DOSB 2020'!AD48*$BC$68</f>
        <v>4.7249999999999996</v>
      </c>
      <c r="AP110" s="15">
        <f>'Erwachsene-DOSB 2020'!AE48*$BC$68</f>
        <v>5.25</v>
      </c>
      <c r="AQ110" s="59">
        <f>'Erwachsene-DOSB 2020'!AF48*$BC$68</f>
        <v>4.1999999999999993</v>
      </c>
      <c r="AR110" s="12">
        <f>'Erwachsene-DOSB 2020'!AG48*$BC$68</f>
        <v>4.8999999999999995</v>
      </c>
      <c r="AS110" s="15">
        <f>'Erwachsene-DOSB 2020'!AH48*$BC$68</f>
        <v>5.6</v>
      </c>
      <c r="AT110" s="59">
        <f>'Erwachsene-DOSB 2020'!AI48*$BC$68</f>
        <v>4.0249999999999995</v>
      </c>
      <c r="AU110" s="12">
        <f>'Erwachsene-DOSB 2020'!AJ48*$BC$68</f>
        <v>4.7249999999999996</v>
      </c>
      <c r="AV110" s="15">
        <f>'Erwachsene-DOSB 2020'!AK48*$BC$68</f>
        <v>5.25</v>
      </c>
      <c r="AW110" s="59">
        <f>'Erwachsene-DOSB 2020'!AL48*$BC$68</f>
        <v>4.1999999999999993</v>
      </c>
      <c r="AX110" s="12">
        <f>'Erwachsene-DOSB 2020'!AM48*$BC$68</f>
        <v>4.7249999999999996</v>
      </c>
      <c r="AY110" s="15">
        <f>'Erwachsene-DOSB 2020'!AN48*$BC$68</f>
        <v>5.4249999999999998</v>
      </c>
      <c r="AZ110" s="182"/>
      <c r="BA110" s="188"/>
      <c r="BC110" s="153"/>
      <c r="BD110" s="83"/>
    </row>
    <row r="111" spans="1:56" s="158" customFormat="1" ht="22.5" customHeight="1" thickBot="1" x14ac:dyDescent="0.25">
      <c r="A111" s="902"/>
      <c r="C111" s="845"/>
      <c r="D111" s="796"/>
      <c r="E111" s="106" t="s">
        <v>21</v>
      </c>
      <c r="F111" s="2" t="s">
        <v>92</v>
      </c>
      <c r="G111" s="13">
        <f>'Erwachsene-DOSB 2020'!W18*$BC$69</f>
        <v>0.66</v>
      </c>
      <c r="H111" s="12">
        <f>'Erwachsene-DOSB 2020'!X18*$BC$69</f>
        <v>0.81</v>
      </c>
      <c r="I111" s="15">
        <f>'Erwachsene-DOSB 2020'!Y18*$BC$69</f>
        <v>0.96</v>
      </c>
      <c r="J111" s="59">
        <f>'Erwachsene-DOSB 2020'!Z18*$BC$69</f>
        <v>0.6</v>
      </c>
      <c r="K111" s="765">
        <f>'Erwachsene-DOSB 2020'!AA18*$BC$69</f>
        <v>0.78</v>
      </c>
      <c r="L111" s="766">
        <f>'Erwachsene-DOSB 2020'!AB18*$BC$69</f>
        <v>0.92999999999999994</v>
      </c>
      <c r="M111" s="59">
        <f>'Erwachsene-DOSB 2020'!AC18*$BC$69</f>
        <v>0.56999999999999995</v>
      </c>
      <c r="N111" s="12">
        <f>'Erwachsene-DOSB 2020'!AD18*$BC$69</f>
        <v>0.72</v>
      </c>
      <c r="O111" s="15">
        <f>'Erwachsene-DOSB 2020'!AE18*$BC$69</f>
        <v>0.87</v>
      </c>
      <c r="P111" s="59">
        <f>'Erwachsene-DOSB 2020'!AF18*$BC$69</f>
        <v>0.56999999999999995</v>
      </c>
      <c r="Q111" s="12">
        <f>'Erwachsene-DOSB 2020'!AG18*$BC$69</f>
        <v>0.72</v>
      </c>
      <c r="R111" s="15">
        <f>'Erwachsene-DOSB 2020'!AH18*$BC$69</f>
        <v>0.87</v>
      </c>
      <c r="S111" s="59">
        <f>'Erwachsene-DOSB 2020'!AI18*$BC$69</f>
        <v>0.54</v>
      </c>
      <c r="T111" s="12">
        <f>'Erwachsene-DOSB 2020'!AJ18*$BC$69</f>
        <v>0.69</v>
      </c>
      <c r="U111" s="15">
        <f>'Erwachsene-DOSB 2020'!AK18*$BC$69</f>
        <v>0.84</v>
      </c>
      <c r="V111" s="59">
        <f>'Erwachsene-DOSB 2020'!AL18*$BC$69</f>
        <v>0.54</v>
      </c>
      <c r="W111" s="12">
        <f>'Erwachsene-DOSB 2020'!AM18*$BC$69</f>
        <v>0.69</v>
      </c>
      <c r="X111" s="15">
        <f>'Erwachsene-DOSB 2020'!AN18*$BC$69</f>
        <v>0.81</v>
      </c>
      <c r="Y111" s="186"/>
      <c r="Z111" s="187"/>
      <c r="AB111" s="902"/>
      <c r="AD111" s="845"/>
      <c r="AE111" s="796"/>
      <c r="AF111" s="106" t="s">
        <v>21</v>
      </c>
      <c r="AG111" s="2" t="s">
        <v>92</v>
      </c>
      <c r="AH111" s="13">
        <f>'Erwachsene-DOSB 2020'!W51*$BC$69</f>
        <v>0.87</v>
      </c>
      <c r="AI111" s="12">
        <f>'Erwachsene-DOSB 2020'!X51*$BC$69</f>
        <v>1.05</v>
      </c>
      <c r="AJ111" s="15">
        <f>'Erwachsene-DOSB 2020'!Y51*$BC$69</f>
        <v>1.2299999999999998</v>
      </c>
      <c r="AK111" s="774">
        <f>'Erwachsene-DOSB 2020'!Z51*$BC$69</f>
        <v>0.84</v>
      </c>
      <c r="AL111" s="765">
        <f>'Erwachsene-DOSB 2020'!AA51*$BC$69</f>
        <v>1.02</v>
      </c>
      <c r="AM111" s="766">
        <f>'Erwachsene-DOSB 2020'!AB51*$BC$69</f>
        <v>1.2</v>
      </c>
      <c r="AN111" s="774">
        <f>'Erwachsene-DOSB 2020'!AC51*$BC$69</f>
        <v>0.81</v>
      </c>
      <c r="AO111" s="765">
        <f>'Erwachsene-DOSB 2020'!AD51*$BC$69</f>
        <v>0.98999999999999988</v>
      </c>
      <c r="AP111" s="766">
        <f>'Erwachsene-DOSB 2020'!AE51*$BC$69</f>
        <v>1.17</v>
      </c>
      <c r="AQ111" s="59">
        <f>'Erwachsene-DOSB 2020'!AF51*$BC$69</f>
        <v>0.78</v>
      </c>
      <c r="AR111" s="12">
        <f>'Erwachsene-DOSB 2020'!AG51*$BC$69</f>
        <v>0.96</v>
      </c>
      <c r="AS111" s="15">
        <f>'Erwachsene-DOSB 2020'!AH51*$BC$69</f>
        <v>1.1399999999999999</v>
      </c>
      <c r="AT111" s="59">
        <f>'Erwachsene-DOSB 2020'!AI51*$BC$69</f>
        <v>0.78</v>
      </c>
      <c r="AU111" s="12">
        <f>'Erwachsene-DOSB 2020'!AJ51*$BC$69</f>
        <v>0.96</v>
      </c>
      <c r="AV111" s="15">
        <f>'Erwachsene-DOSB 2020'!AK51*$BC$69</f>
        <v>1.1399999999999999</v>
      </c>
      <c r="AW111" s="59">
        <f>'Erwachsene-DOSB 2020'!AL51*$BC$69</f>
        <v>0.75</v>
      </c>
      <c r="AX111" s="12">
        <f>'Erwachsene-DOSB 2020'!AM51*$BC$69</f>
        <v>0.92999999999999994</v>
      </c>
      <c r="AY111" s="15">
        <f>'Erwachsene-DOSB 2020'!AN51*$BC$69</f>
        <v>1.1100000000000001</v>
      </c>
      <c r="AZ111" s="186"/>
      <c r="BA111" s="187"/>
      <c r="BC111" s="153"/>
      <c r="BD111" s="83"/>
    </row>
    <row r="112" spans="1:56" s="158" customFormat="1" ht="22.5" customHeight="1" x14ac:dyDescent="0.2">
      <c r="A112" s="902"/>
      <c r="C112" s="843">
        <v>3</v>
      </c>
      <c r="D112" s="795" t="s">
        <v>66</v>
      </c>
      <c r="E112" s="791" t="s">
        <v>16</v>
      </c>
      <c r="F112" s="822" t="s">
        <v>156</v>
      </c>
      <c r="G112" s="971" t="s">
        <v>194</v>
      </c>
      <c r="H112" s="972"/>
      <c r="I112" s="972"/>
      <c r="J112" s="972"/>
      <c r="K112" s="972"/>
      <c r="L112" s="972"/>
      <c r="M112" s="972"/>
      <c r="N112" s="972"/>
      <c r="O112" s="972"/>
      <c r="P112" s="972"/>
      <c r="Q112" s="972"/>
      <c r="R112" s="972"/>
      <c r="S112" s="972"/>
      <c r="T112" s="972"/>
      <c r="U112" s="972"/>
      <c r="V112" s="972"/>
      <c r="W112" s="972"/>
      <c r="X112" s="973"/>
      <c r="Y112" s="180"/>
      <c r="Z112" s="181"/>
      <c r="AB112" s="902"/>
      <c r="AD112" s="843">
        <v>3</v>
      </c>
      <c r="AE112" s="795" t="s">
        <v>66</v>
      </c>
      <c r="AF112" s="791" t="s">
        <v>16</v>
      </c>
      <c r="AG112" s="822" t="s">
        <v>156</v>
      </c>
      <c r="AH112" s="971" t="s">
        <v>194</v>
      </c>
      <c r="AI112" s="972"/>
      <c r="AJ112" s="972"/>
      <c r="AK112" s="972"/>
      <c r="AL112" s="972"/>
      <c r="AM112" s="972"/>
      <c r="AN112" s="972"/>
      <c r="AO112" s="972"/>
      <c r="AP112" s="972"/>
      <c r="AQ112" s="972"/>
      <c r="AR112" s="972"/>
      <c r="AS112" s="972"/>
      <c r="AT112" s="972"/>
      <c r="AU112" s="972"/>
      <c r="AV112" s="972"/>
      <c r="AW112" s="972"/>
      <c r="AX112" s="972"/>
      <c r="AY112" s="973"/>
      <c r="AZ112" s="180"/>
      <c r="BA112" s="181"/>
      <c r="BC112" s="153"/>
      <c r="BD112" s="83"/>
    </row>
    <row r="113" spans="1:56" s="158" customFormat="1" ht="22.5" customHeight="1" x14ac:dyDescent="0.2">
      <c r="A113" s="902"/>
      <c r="C113" s="845"/>
      <c r="D113" s="796"/>
      <c r="E113" s="792"/>
      <c r="F113" s="794"/>
      <c r="G113" s="69">
        <f>'Erwachsene-DOSB 2020'!W21*$BC$71</f>
        <v>16.099999999999998</v>
      </c>
      <c r="H113" s="228">
        <f>'Erwachsene-DOSB 2020'!X21*$BC$71</f>
        <v>14.42</v>
      </c>
      <c r="I113" s="229">
        <f>'Erwachsene-DOSB 2020'!Y21*$BC$71</f>
        <v>12.739999999999998</v>
      </c>
      <c r="J113" s="230">
        <f>'Erwachsene-DOSB 2020'!Z21*$BC$71</f>
        <v>16.66</v>
      </c>
      <c r="K113" s="228">
        <f>'Erwachsene-DOSB 2020'!AA21*$BC$71</f>
        <v>14.979999999999999</v>
      </c>
      <c r="L113" s="229">
        <f>'Erwachsene-DOSB 2020'!AB21*$BC$71</f>
        <v>13.299999999999999</v>
      </c>
      <c r="M113" s="230">
        <f>'Erwachsene-DOSB 2020'!AC21*$BC$71</f>
        <v>17.36</v>
      </c>
      <c r="N113" s="228">
        <f>'Erwachsene-DOSB 2020'!AD21*$BC$71</f>
        <v>15.679999999999998</v>
      </c>
      <c r="O113" s="229">
        <f>'Erwachsene-DOSB 2020'!AE21*$BC$71</f>
        <v>13.86</v>
      </c>
      <c r="P113" s="230">
        <f>'Erwachsene-DOSB 2020'!AF21*$BC$71</f>
        <v>17.639999999999997</v>
      </c>
      <c r="Q113" s="228">
        <f>'Erwachsene-DOSB 2020'!AG21*$BC$71</f>
        <v>15.959999999999999</v>
      </c>
      <c r="R113" s="229">
        <f>'Erwachsene-DOSB 2020'!AH21*$BC$71</f>
        <v>14.279999999999998</v>
      </c>
      <c r="S113" s="230">
        <f>'Erwachsene-DOSB 2020'!AI21*$BC$71</f>
        <v>17.919999999999998</v>
      </c>
      <c r="T113" s="228">
        <f>'Erwachsene-DOSB 2020'!AJ21*$BC$71</f>
        <v>16.239999999999998</v>
      </c>
      <c r="U113" s="229">
        <f>'Erwachsene-DOSB 2020'!AK21*$BC$71</f>
        <v>14.559999999999999</v>
      </c>
      <c r="V113" s="230">
        <f>'Erwachsene-DOSB 2020'!AL21*$BC$71</f>
        <v>18.2</v>
      </c>
      <c r="W113" s="228">
        <f>'Erwachsene-DOSB 2020'!AM21*$BC$71</f>
        <v>16.52</v>
      </c>
      <c r="X113" s="229">
        <f>'Erwachsene-DOSB 2020'!AN21*$BC$71</f>
        <v>14.839999999999998</v>
      </c>
      <c r="Y113" s="182"/>
      <c r="Z113" s="188"/>
      <c r="AB113" s="902"/>
      <c r="AD113" s="845"/>
      <c r="AE113" s="796"/>
      <c r="AF113" s="792"/>
      <c r="AG113" s="794"/>
      <c r="AH113" s="69">
        <f>'Erwachsene-DOSB 2020'!W54*$BC$71</f>
        <v>14</v>
      </c>
      <c r="AI113" s="228">
        <f>'Erwachsene-DOSB 2020'!X54*$BC$71</f>
        <v>12.459999999999999</v>
      </c>
      <c r="AJ113" s="229">
        <f>'Erwachsene-DOSB 2020'!Y54*$BC$71</f>
        <v>11.06</v>
      </c>
      <c r="AK113" s="230">
        <f>'Erwachsene-DOSB 2020'!Z54*$BC$71</f>
        <v>14.42</v>
      </c>
      <c r="AL113" s="228">
        <f>'Erwachsene-DOSB 2020'!AA54*$BC$71</f>
        <v>12.739999999999998</v>
      </c>
      <c r="AM113" s="229">
        <f>'Erwachsene-DOSB 2020'!AB54*$BC$71</f>
        <v>11.479999999999999</v>
      </c>
      <c r="AN113" s="230">
        <f>'Erwachsene-DOSB 2020'!AC54*$BC$71</f>
        <v>14.7</v>
      </c>
      <c r="AO113" s="228">
        <f>'Erwachsene-DOSB 2020'!AD54*$BC$71</f>
        <v>13.16</v>
      </c>
      <c r="AP113" s="229">
        <f>'Erwachsene-DOSB 2020'!AE54*$BC$71</f>
        <v>11.899999999999999</v>
      </c>
      <c r="AQ113" s="230">
        <f>'Erwachsene-DOSB 2020'!AF54*$BC$71</f>
        <v>15.12</v>
      </c>
      <c r="AR113" s="228">
        <f>'Erwachsene-DOSB 2020'!AG54*$BC$71</f>
        <v>13.579999999999998</v>
      </c>
      <c r="AS113" s="229">
        <f>'Erwachsene-DOSB 2020'!AH54*$BC$71</f>
        <v>12.32</v>
      </c>
      <c r="AT113" s="230">
        <f>'Erwachsene-DOSB 2020'!AI54*$BC$71</f>
        <v>15.679999999999998</v>
      </c>
      <c r="AU113" s="228">
        <f>'Erwachsene-DOSB 2020'!AJ54*$BC$71</f>
        <v>14.279999999999998</v>
      </c>
      <c r="AV113" s="229">
        <f>'Erwachsene-DOSB 2020'!AK54*$BC$71</f>
        <v>12.739999999999998</v>
      </c>
      <c r="AW113" s="230">
        <f>'Erwachsene-DOSB 2020'!AL54*$BC$71</f>
        <v>16.38</v>
      </c>
      <c r="AX113" s="228">
        <f>'Erwachsene-DOSB 2020'!AM54*$BC$71</f>
        <v>14.979999999999999</v>
      </c>
      <c r="AY113" s="229">
        <f>'Erwachsene-DOSB 2020'!AN54*$BC$71</f>
        <v>13.44</v>
      </c>
      <c r="AZ113" s="182"/>
      <c r="BA113" s="188"/>
      <c r="BC113" s="153"/>
      <c r="BD113" s="83"/>
    </row>
    <row r="114" spans="1:56" s="158" customFormat="1" ht="22.5" customHeight="1" x14ac:dyDescent="0.2">
      <c r="A114" s="902"/>
      <c r="C114" s="845"/>
      <c r="D114" s="796"/>
      <c r="E114" s="106" t="s">
        <v>17</v>
      </c>
      <c r="F114" s="27" t="s">
        <v>158</v>
      </c>
      <c r="G114" s="69">
        <f>'Erwachsene-DOSB 2020'!W22*$BC$72</f>
        <v>61.599999999999994</v>
      </c>
      <c r="H114" s="228">
        <f>'Erwachsene-DOSB 2020'!X22*$BC$72</f>
        <v>49</v>
      </c>
      <c r="I114" s="229">
        <f>'Erwachsene-DOSB 2020'!Y22*$BC$72</f>
        <v>35</v>
      </c>
      <c r="J114" s="230">
        <f>'Erwachsene-DOSB 2020'!Z22*$BC$72</f>
        <v>67.199999999999989</v>
      </c>
      <c r="K114" s="228">
        <f>'Erwachsene-DOSB 2020'!AA22*$BC$72</f>
        <v>54.599999999999994</v>
      </c>
      <c r="L114" s="229">
        <f>'Erwachsene-DOSB 2020'!AB22*$BC$72</f>
        <v>39.199999999999996</v>
      </c>
      <c r="M114" s="230">
        <f>'Erwachsene-DOSB 2020'!AC22*$BC$72</f>
        <v>72.099999999999994</v>
      </c>
      <c r="N114" s="228">
        <f>'Erwachsene-DOSB 2020'!AD22*$BC$72</f>
        <v>59.499999999999993</v>
      </c>
      <c r="O114" s="229">
        <f>'Erwachsene-DOSB 2020'!AE22*$BC$72</f>
        <v>42.699999999999996</v>
      </c>
      <c r="P114" s="230">
        <f>'Erwachsene-DOSB 2020'!AF22*$BC$72</f>
        <v>76.3</v>
      </c>
      <c r="Q114" s="228">
        <f>'Erwachsene-DOSB 2020'!AG22*$BC$72</f>
        <v>62.3</v>
      </c>
      <c r="R114" s="229">
        <f>'Erwachsene-DOSB 2020'!AH22*$BC$72</f>
        <v>45.5</v>
      </c>
      <c r="S114" s="230">
        <f>'Erwachsene-DOSB 2020'!AI22*$BC$72</f>
        <v>79.099999999999994</v>
      </c>
      <c r="T114" s="228">
        <f>'Erwachsene-DOSB 2020'!AJ22*$BC$72</f>
        <v>65.099999999999994</v>
      </c>
      <c r="U114" s="229">
        <f>'Erwachsene-DOSB 2020'!AK22*$BC$72</f>
        <v>48.3</v>
      </c>
      <c r="V114" s="230">
        <f>'Erwachsene-DOSB 2020'!AL22*$BC$72</f>
        <v>82.6</v>
      </c>
      <c r="W114" s="228">
        <f>'Erwachsene-DOSB 2020'!AM22*$BC$72</f>
        <v>67.199999999999989</v>
      </c>
      <c r="X114" s="229">
        <f>'Erwachsene-DOSB 2020'!AN22*$BC$72</f>
        <v>50.4</v>
      </c>
      <c r="Y114" s="182"/>
      <c r="Z114" s="188"/>
      <c r="AB114" s="902"/>
      <c r="AD114" s="845"/>
      <c r="AE114" s="796"/>
      <c r="AF114" s="106" t="s">
        <v>17</v>
      </c>
      <c r="AG114" s="27" t="s">
        <v>158</v>
      </c>
      <c r="AH114" s="69">
        <f>'Erwachsene-DOSB 2020'!W55*$BC$72</f>
        <v>58.8</v>
      </c>
      <c r="AI114" s="228">
        <f>'Erwachsene-DOSB 2020'!X55*$BC$72</f>
        <v>45.5</v>
      </c>
      <c r="AJ114" s="229">
        <f>'Erwachsene-DOSB 2020'!Y55*$BC$72</f>
        <v>28.7</v>
      </c>
      <c r="AK114" s="230">
        <f>'Erwachsene-DOSB 2020'!Z55*$BC$72</f>
        <v>62.999999999999993</v>
      </c>
      <c r="AL114" s="228">
        <f>'Erwachsene-DOSB 2020'!AA55*$BC$72</f>
        <v>49</v>
      </c>
      <c r="AM114" s="229">
        <f>'Erwachsene-DOSB 2020'!AB55*$BC$72</f>
        <v>32.199999999999996</v>
      </c>
      <c r="AN114" s="230">
        <f>'Erwachsene-DOSB 2020'!AC55*$BC$72</f>
        <v>68.599999999999994</v>
      </c>
      <c r="AO114" s="228">
        <f>'Erwachsene-DOSB 2020'!AD55*$BC$72</f>
        <v>51.8</v>
      </c>
      <c r="AP114" s="229">
        <f>'Erwachsene-DOSB 2020'!AE55*$BC$72</f>
        <v>35</v>
      </c>
      <c r="AQ114" s="230">
        <f>'Erwachsene-DOSB 2020'!AF55*$BC$72</f>
        <v>71.399999999999991</v>
      </c>
      <c r="AR114" s="228">
        <f>'Erwachsene-DOSB 2020'!AG55*$BC$72</f>
        <v>54.599999999999994</v>
      </c>
      <c r="AS114" s="229">
        <f>'Erwachsene-DOSB 2020'!AH55*$BC$72</f>
        <v>37.799999999999997</v>
      </c>
      <c r="AT114" s="230">
        <f>'Erwachsene-DOSB 2020'!AI55*$BC$72</f>
        <v>73.5</v>
      </c>
      <c r="AU114" s="228">
        <f>'Erwachsene-DOSB 2020'!AJ55*$BC$72</f>
        <v>56.699999999999996</v>
      </c>
      <c r="AV114" s="229">
        <f>'Erwachsene-DOSB 2020'!AK55*$BC$72</f>
        <v>39.9</v>
      </c>
      <c r="AW114" s="230">
        <f>'Erwachsene-DOSB 2020'!AL55*$BC$72</f>
        <v>77</v>
      </c>
      <c r="AX114" s="228">
        <f>'Erwachsene-DOSB 2020'!AM55*$BC$72</f>
        <v>60.199999999999996</v>
      </c>
      <c r="AY114" s="229">
        <f>'Erwachsene-DOSB 2020'!AN55*$BC$72</f>
        <v>43.4</v>
      </c>
      <c r="AZ114" s="182"/>
      <c r="BA114" s="188"/>
      <c r="BC114" s="153"/>
      <c r="BD114" s="83"/>
    </row>
    <row r="115" spans="1:56" s="158" customFormat="1" ht="22.5" customHeight="1" thickBot="1" x14ac:dyDescent="0.25">
      <c r="A115" s="902"/>
      <c r="C115" s="845"/>
      <c r="D115" s="796"/>
      <c r="E115" s="106" t="s">
        <v>21</v>
      </c>
      <c r="F115" s="27" t="s">
        <v>157</v>
      </c>
      <c r="G115" s="234">
        <f>'Erwachsene-DOSB 2020'!W23*$BC$73</f>
        <v>42.699999999999996</v>
      </c>
      <c r="H115" s="231">
        <f>'Erwachsene-DOSB 2020'!X23*$BC$73</f>
        <v>37.799999999999997</v>
      </c>
      <c r="I115" s="232">
        <f>'Erwachsene-DOSB 2020'!Y23*$BC$73</f>
        <v>32.199999999999996</v>
      </c>
      <c r="J115" s="233">
        <f>'Erwachsene-DOSB 2020'!Z23*$BC$73</f>
        <v>44.8</v>
      </c>
      <c r="K115" s="231">
        <f>'Erwachsene-DOSB 2020'!AA23*$BC$73</f>
        <v>39.199999999999996</v>
      </c>
      <c r="L115" s="232">
        <f>'Erwachsene-DOSB 2020'!AB23*$BC$73</f>
        <v>32.9</v>
      </c>
      <c r="M115" s="233">
        <f>'Erwachsene-DOSB 2020'!AC23*$BC$73</f>
        <v>46.9</v>
      </c>
      <c r="N115" s="231">
        <f>'Erwachsene-DOSB 2020'!AD23*$BC$73</f>
        <v>40.599999999999994</v>
      </c>
      <c r="O115" s="232">
        <f>'Erwachsene-DOSB 2020'!AE23*$BC$73</f>
        <v>33.599999999999994</v>
      </c>
      <c r="P115" s="233">
        <f>'Erwachsene-DOSB 2020'!AF23*$BC$73</f>
        <v>49</v>
      </c>
      <c r="Q115" s="231">
        <f>'Erwachsene-DOSB 2020'!AG23*$BC$73</f>
        <v>42</v>
      </c>
      <c r="R115" s="232">
        <f>'Erwachsene-DOSB 2020'!AH23*$BC$73</f>
        <v>35</v>
      </c>
      <c r="S115" s="233">
        <f>'Erwachsene-DOSB 2020'!AI23*$BC$73</f>
        <v>50.4</v>
      </c>
      <c r="T115" s="231">
        <f>'Erwachsene-DOSB 2020'!AJ23*$BC$73</f>
        <v>43.4</v>
      </c>
      <c r="U115" s="232">
        <f>'Erwachsene-DOSB 2020'!AK23*$BC$73</f>
        <v>35.699999999999996</v>
      </c>
      <c r="V115" s="233">
        <f>'Erwachsene-DOSB 2020'!AL23*$BC$73</f>
        <v>53.199999999999996</v>
      </c>
      <c r="W115" s="231">
        <f>'Erwachsene-DOSB 2020'!AM23*$BC$73</f>
        <v>44.8</v>
      </c>
      <c r="X115" s="232">
        <f>'Erwachsene-DOSB 2020'!AN23*$BC$73</f>
        <v>37.099999999999994</v>
      </c>
      <c r="Y115" s="186"/>
      <c r="Z115" s="187"/>
      <c r="AB115" s="902"/>
      <c r="AD115" s="845"/>
      <c r="AE115" s="796"/>
      <c r="AF115" s="106" t="s">
        <v>21</v>
      </c>
      <c r="AG115" s="27" t="s">
        <v>157</v>
      </c>
      <c r="AH115" s="234">
        <f>'Erwachsene-DOSB 2020'!W56*$BC$73</f>
        <v>39.9</v>
      </c>
      <c r="AI115" s="231">
        <f>'Erwachsene-DOSB 2020'!X56*$BC$73</f>
        <v>32.199999999999996</v>
      </c>
      <c r="AJ115" s="232">
        <f>'Erwachsene-DOSB 2020'!Y56*$BC$73</f>
        <v>23.799999999999997</v>
      </c>
      <c r="AK115" s="233">
        <f>'Erwachsene-DOSB 2020'!Z56*$BC$73</f>
        <v>42</v>
      </c>
      <c r="AL115" s="231">
        <f>'Erwachsene-DOSB 2020'!AA56*$BC$73</f>
        <v>33.599999999999994</v>
      </c>
      <c r="AM115" s="232">
        <f>'Erwachsene-DOSB 2020'!AB56*$BC$73</f>
        <v>25.2</v>
      </c>
      <c r="AN115" s="233">
        <f>'Erwachsene-DOSB 2020'!AC56*$BC$73</f>
        <v>44.8</v>
      </c>
      <c r="AO115" s="231">
        <f>'Erwachsene-DOSB 2020'!AD56*$BC$73</f>
        <v>35</v>
      </c>
      <c r="AP115" s="232">
        <f>'Erwachsene-DOSB 2020'!AE56*$BC$73</f>
        <v>25.9</v>
      </c>
      <c r="AQ115" s="233">
        <f>'Erwachsene-DOSB 2020'!AF56*$BC$73</f>
        <v>46.9</v>
      </c>
      <c r="AR115" s="231">
        <f>'Erwachsene-DOSB 2020'!AG56*$BC$73</f>
        <v>36.4</v>
      </c>
      <c r="AS115" s="232">
        <f>'Erwachsene-DOSB 2020'!AH56*$BC$73</f>
        <v>26.599999999999998</v>
      </c>
      <c r="AT115" s="233">
        <f>'Erwachsene-DOSB 2020'!AI56*$BC$73</f>
        <v>49</v>
      </c>
      <c r="AU115" s="231">
        <f>'Erwachsene-DOSB 2020'!AJ56*$BC$73</f>
        <v>37.799999999999997</v>
      </c>
      <c r="AV115" s="232">
        <f>'Erwachsene-DOSB 2020'!AK56*$BC$73</f>
        <v>27.299999999999997</v>
      </c>
      <c r="AW115" s="233">
        <f>'Erwachsene-DOSB 2020'!AL56*$BC$73</f>
        <v>50.4</v>
      </c>
      <c r="AX115" s="231">
        <f>'Erwachsene-DOSB 2020'!AM56*$BC$73</f>
        <v>39.9</v>
      </c>
      <c r="AY115" s="232">
        <f>'Erwachsene-DOSB 2020'!AN56*$BC$73</f>
        <v>28</v>
      </c>
      <c r="AZ115" s="186"/>
      <c r="BA115" s="187"/>
      <c r="BC115" s="153"/>
      <c r="BD115" s="83"/>
    </row>
    <row r="116" spans="1:56" s="158" customFormat="1" ht="22.5" customHeight="1" x14ac:dyDescent="0.2">
      <c r="A116" s="902"/>
      <c r="C116" s="843">
        <v>4</v>
      </c>
      <c r="D116" s="795" t="s">
        <v>67</v>
      </c>
      <c r="E116" s="601" t="s">
        <v>16</v>
      </c>
      <c r="F116" s="22" t="s">
        <v>20</v>
      </c>
      <c r="G116" s="141">
        <f>'Erwachsene-DOSB 2020'!W25*$BC$74</f>
        <v>0.54</v>
      </c>
      <c r="H116" s="132">
        <f>'Erwachsene-DOSB 2020'!X25*$BC$74</f>
        <v>0.6</v>
      </c>
      <c r="I116" s="133">
        <f>'Erwachsene-DOSB 2020'!Y25*$BC$74</f>
        <v>0.66</v>
      </c>
      <c r="J116" s="134">
        <f>'Erwachsene-DOSB 2020'!Z25*$BC$74</f>
        <v>0.51</v>
      </c>
      <c r="K116" s="132">
        <f>'Erwachsene-DOSB 2020'!AA25*$BC$74</f>
        <v>0.56999999999999995</v>
      </c>
      <c r="L116" s="133">
        <f>'Erwachsene-DOSB 2020'!AB25*$BC$74</f>
        <v>0.63</v>
      </c>
      <c r="M116" s="134">
        <f>'Erwachsene-DOSB 2020'!AC25*$BC$74</f>
        <v>0.48</v>
      </c>
      <c r="N116" s="132">
        <f>'Erwachsene-DOSB 2020'!AD25*$BC$74</f>
        <v>0.54</v>
      </c>
      <c r="O116" s="133">
        <f>'Erwachsene-DOSB 2020'!AE25*$BC$74</f>
        <v>0.6</v>
      </c>
      <c r="P116" s="134">
        <f>'Erwachsene-DOSB 2020'!AF25*$BC$74</f>
        <v>0.44999999999999996</v>
      </c>
      <c r="Q116" s="132">
        <f>'Erwachsene-DOSB 2020'!AG25*$BC$74</f>
        <v>0.51</v>
      </c>
      <c r="R116" s="133">
        <f>'Erwachsene-DOSB 2020'!AH25*$BC$74</f>
        <v>0.56999999999999995</v>
      </c>
      <c r="S116" s="134">
        <f>'Erwachsene-DOSB 2020'!AI25*$BC$74</f>
        <v>0.44999999999999996</v>
      </c>
      <c r="T116" s="132">
        <f>'Erwachsene-DOSB 2020'!AJ25*$BC$74</f>
        <v>0.51</v>
      </c>
      <c r="U116" s="133">
        <f>'Erwachsene-DOSB 2020'!AK25*$BC$74</f>
        <v>0.56999999999999995</v>
      </c>
      <c r="V116" s="134">
        <f>'Erwachsene-DOSB 2020'!AL25*$BC$74</f>
        <v>0.42</v>
      </c>
      <c r="W116" s="132">
        <f>'Erwachsene-DOSB 2020'!AM25*$BC$74</f>
        <v>0.48</v>
      </c>
      <c r="X116" s="133">
        <f>'Erwachsene-DOSB 2020'!AN25*$BC$74</f>
        <v>0.54</v>
      </c>
      <c r="Y116" s="180"/>
      <c r="Z116" s="181"/>
      <c r="AB116" s="902"/>
      <c r="AD116" s="843">
        <v>4</v>
      </c>
      <c r="AE116" s="795" t="s">
        <v>67</v>
      </c>
      <c r="AF116" s="601" t="s">
        <v>16</v>
      </c>
      <c r="AG116" s="22" t="s">
        <v>20</v>
      </c>
      <c r="AH116" s="141">
        <f>'Erwachsene-DOSB 2020'!W58*$BC$74</f>
        <v>0.69</v>
      </c>
      <c r="AI116" s="132">
        <f>'Erwachsene-DOSB 2020'!X58*$BC$74</f>
        <v>0.75</v>
      </c>
      <c r="AJ116" s="133">
        <f>'Erwachsene-DOSB 2020'!Y58*$BC$74</f>
        <v>0.81</v>
      </c>
      <c r="AK116" s="134">
        <f>'Erwachsene-DOSB 2020'!Z58*$BC$74</f>
        <v>0.63</v>
      </c>
      <c r="AL116" s="132">
        <f>'Erwachsene-DOSB 2020'!AA58*$BC$74</f>
        <v>0.69</v>
      </c>
      <c r="AM116" s="133">
        <f>'Erwachsene-DOSB 2020'!AB58*$BC$74</f>
        <v>0.75</v>
      </c>
      <c r="AN116" s="134">
        <f>'Erwachsene-DOSB 2020'!AC58*$BC$74</f>
        <v>0.6</v>
      </c>
      <c r="AO116" s="132">
        <f>'Erwachsene-DOSB 2020'!AD58*$BC$74</f>
        <v>0.66</v>
      </c>
      <c r="AP116" s="133">
        <f>'Erwachsene-DOSB 2020'!AE58*$BC$74</f>
        <v>0.72</v>
      </c>
      <c r="AQ116" s="134">
        <f>'Erwachsene-DOSB 2020'!AF58*$BC$74</f>
        <v>0.56999999999999995</v>
      </c>
      <c r="AR116" s="132">
        <f>'Erwachsene-DOSB 2020'!AG58*$BC$74</f>
        <v>0.63</v>
      </c>
      <c r="AS116" s="133">
        <f>'Erwachsene-DOSB 2020'!AH58*$BC$74</f>
        <v>0.69</v>
      </c>
      <c r="AT116" s="134">
        <f>'Erwachsene-DOSB 2020'!AI58*$BC$74</f>
        <v>0.51</v>
      </c>
      <c r="AU116" s="132">
        <f>'Erwachsene-DOSB 2020'!AJ58*$BC$74</f>
        <v>0.6</v>
      </c>
      <c r="AV116" s="133">
        <f>'Erwachsene-DOSB 2020'!AK58*$BC$74</f>
        <v>0.66</v>
      </c>
      <c r="AW116" s="134">
        <f>'Erwachsene-DOSB 2020'!AL58*$BC$74</f>
        <v>0.48</v>
      </c>
      <c r="AX116" s="132">
        <f>'Erwachsene-DOSB 2020'!AM58*$BC$74</f>
        <v>0.56999999999999995</v>
      </c>
      <c r="AY116" s="133">
        <f>'Erwachsene-DOSB 2020'!AN58*$BC$74</f>
        <v>0.63</v>
      </c>
      <c r="AZ116" s="180"/>
      <c r="BA116" s="181"/>
      <c r="BC116" s="153"/>
      <c r="BD116" s="83"/>
    </row>
    <row r="117" spans="1:56" s="158" customFormat="1" ht="22.5" customHeight="1" x14ac:dyDescent="0.2">
      <c r="A117" s="902"/>
      <c r="C117" s="845"/>
      <c r="D117" s="796"/>
      <c r="E117" s="106" t="s">
        <v>17</v>
      </c>
      <c r="F117" s="27" t="s">
        <v>163</v>
      </c>
      <c r="G117" s="13">
        <f>'Erwachsene-DOSB 2020'!W27*$BC$75</f>
        <v>1.68</v>
      </c>
      <c r="H117" s="12">
        <f>'Erwachsene-DOSB 2020'!X27*$BC$75</f>
        <v>1.92</v>
      </c>
      <c r="I117" s="15">
        <f>'Erwachsene-DOSB 2020'!Y27*$BC$75</f>
        <v>2.1</v>
      </c>
      <c r="J117" s="59">
        <f>'Erwachsene-DOSB 2020'!Z27*$BC$75</f>
        <v>1.56</v>
      </c>
      <c r="K117" s="12">
        <f>'Erwachsene-DOSB 2020'!AA27*$BC$75</f>
        <v>1.7999999999999998</v>
      </c>
      <c r="L117" s="15">
        <f>'Erwachsene-DOSB 2020'!AB27*$BC$75</f>
        <v>2.04</v>
      </c>
      <c r="M117" s="14">
        <f>'Erwachsene-DOSB 2020'!AC27*$BC$75</f>
        <v>1.5</v>
      </c>
      <c r="N117" s="12">
        <f>'Erwachsene-DOSB 2020'!AD27*$BC$75</f>
        <v>1.74</v>
      </c>
      <c r="O117" s="60">
        <f>'Erwachsene-DOSB 2020'!AE27*$BC$75</f>
        <v>1.9799999999999998</v>
      </c>
      <c r="P117" s="14">
        <f>'Erwachsene-DOSB 2020'!AF27*$BC$75</f>
        <v>1.44</v>
      </c>
      <c r="Q117" s="12">
        <f>'Erwachsene-DOSB 2020'!AG27*$BC$75</f>
        <v>1.68</v>
      </c>
      <c r="R117" s="60">
        <f>'Erwachsene-DOSB 2020'!AH27*$BC$75</f>
        <v>1.92</v>
      </c>
      <c r="S117" s="14">
        <f>'Erwachsene-DOSB 2020'!AI27*$BC$75</f>
        <v>1.38</v>
      </c>
      <c r="T117" s="12">
        <f>'Erwachsene-DOSB 2020'!AJ27*$BC$75</f>
        <v>1.62</v>
      </c>
      <c r="U117" s="60">
        <f>'Erwachsene-DOSB 2020'!AK27*$BC$75</f>
        <v>1.8599999999999999</v>
      </c>
      <c r="V117" s="14">
        <f>'Erwachsene-DOSB 2020'!AL27*$BC$75</f>
        <v>1.26</v>
      </c>
      <c r="W117" s="12">
        <f>'Erwachsene-DOSB 2020'!AM27*$BC$75</f>
        <v>1.5</v>
      </c>
      <c r="X117" s="60">
        <f>'Erwachsene-DOSB 2020'!AN27*$BC$75</f>
        <v>1.74</v>
      </c>
      <c r="Y117" s="182"/>
      <c r="Z117" s="188"/>
      <c r="AB117" s="902"/>
      <c r="AD117" s="845"/>
      <c r="AE117" s="796"/>
      <c r="AF117" s="106" t="s">
        <v>17</v>
      </c>
      <c r="AG117" s="27" t="s">
        <v>163</v>
      </c>
      <c r="AH117" s="13">
        <f>'Erwachsene-DOSB 2020'!W60*$BC$75</f>
        <v>2.2200000000000002</v>
      </c>
      <c r="AI117" s="12">
        <f>'Erwachsene-DOSB 2020'!X60*$BC$75</f>
        <v>2.4599999999999995</v>
      </c>
      <c r="AJ117" s="15">
        <f>'Erwachsene-DOSB 2020'!Y60*$BC$75</f>
        <v>2.6999999999999997</v>
      </c>
      <c r="AK117" s="59">
        <f>'Erwachsene-DOSB 2020'!Z60*$BC$75</f>
        <v>2.16</v>
      </c>
      <c r="AL117" s="12">
        <f>'Erwachsene-DOSB 2020'!AA60*$BC$75</f>
        <v>2.4</v>
      </c>
      <c r="AM117" s="15">
        <f>'Erwachsene-DOSB 2020'!AB60*$BC$75</f>
        <v>2.64</v>
      </c>
      <c r="AN117" s="59">
        <f>'Erwachsene-DOSB 2020'!AC60*$BC$75</f>
        <v>2.04</v>
      </c>
      <c r="AO117" s="12">
        <f>'Erwachsene-DOSB 2020'!AD60*$BC$75</f>
        <v>2.2799999999999998</v>
      </c>
      <c r="AP117" s="15">
        <f>'Erwachsene-DOSB 2020'!AE60*$BC$75</f>
        <v>2.52</v>
      </c>
      <c r="AQ117" s="59">
        <f>'Erwachsene-DOSB 2020'!AF60*$BC$75</f>
        <v>1.92</v>
      </c>
      <c r="AR117" s="12">
        <f>'Erwachsene-DOSB 2020'!AG60*$BC$75</f>
        <v>2.16</v>
      </c>
      <c r="AS117" s="15">
        <f>'Erwachsene-DOSB 2020'!AH60*$BC$75</f>
        <v>2.4</v>
      </c>
      <c r="AT117" s="59">
        <f>'Erwachsene-DOSB 2020'!AI60*$BC$75</f>
        <v>1.74</v>
      </c>
      <c r="AU117" s="12">
        <f>'Erwachsene-DOSB 2020'!AJ60*$BC$75</f>
        <v>1.9799999999999998</v>
      </c>
      <c r="AV117" s="15">
        <f>'Erwachsene-DOSB 2020'!AK60*$BC$75</f>
        <v>2.2200000000000002</v>
      </c>
      <c r="AW117" s="59">
        <f>'Erwachsene-DOSB 2020'!AL60*$BC$75</f>
        <v>1.62</v>
      </c>
      <c r="AX117" s="12">
        <f>'Erwachsene-DOSB 2020'!AM60*$BC$75</f>
        <v>1.8599999999999999</v>
      </c>
      <c r="AY117" s="766">
        <f>'Erwachsene-DOSB 2020'!AN60*$BC$75</f>
        <v>2.1</v>
      </c>
      <c r="AZ117" s="182"/>
      <c r="BA117" s="188"/>
      <c r="BC117" s="153"/>
      <c r="BD117" s="83"/>
    </row>
    <row r="118" spans="1:56" s="158" customFormat="1" ht="22.5" customHeight="1" x14ac:dyDescent="0.2">
      <c r="A118" s="902"/>
      <c r="C118" s="845"/>
      <c r="D118" s="796"/>
      <c r="E118" s="798" t="s">
        <v>21</v>
      </c>
      <c r="F118" s="793" t="s">
        <v>159</v>
      </c>
      <c r="G118" s="782" t="s">
        <v>425</v>
      </c>
      <c r="H118" s="783"/>
      <c r="I118" s="783"/>
      <c r="J118" s="783"/>
      <c r="K118" s="783"/>
      <c r="L118" s="783"/>
      <c r="M118" s="783"/>
      <c r="N118" s="783"/>
      <c r="O118" s="783"/>
      <c r="P118" s="783"/>
      <c r="Q118" s="783"/>
      <c r="R118" s="783"/>
      <c r="S118" s="783"/>
      <c r="T118" s="783"/>
      <c r="U118" s="784"/>
      <c r="V118" s="783" t="s">
        <v>424</v>
      </c>
      <c r="W118" s="783"/>
      <c r="X118" s="784"/>
      <c r="Y118" s="182"/>
      <c r="Z118" s="188"/>
      <c r="AB118" s="902"/>
      <c r="AD118" s="845"/>
      <c r="AE118" s="796"/>
      <c r="AF118" s="798" t="s">
        <v>21</v>
      </c>
      <c r="AG118" s="793" t="s">
        <v>159</v>
      </c>
      <c r="AH118" s="782" t="s">
        <v>425</v>
      </c>
      <c r="AI118" s="783"/>
      <c r="AJ118" s="783"/>
      <c r="AK118" s="783"/>
      <c r="AL118" s="783"/>
      <c r="AM118" s="783"/>
      <c r="AN118" s="783"/>
      <c r="AO118" s="783"/>
      <c r="AP118" s="783"/>
      <c r="AQ118" s="783"/>
      <c r="AR118" s="783"/>
      <c r="AS118" s="783"/>
      <c r="AT118" s="783"/>
      <c r="AU118" s="783"/>
      <c r="AV118" s="784"/>
      <c r="AW118" s="783" t="s">
        <v>424</v>
      </c>
      <c r="AX118" s="783"/>
      <c r="AY118" s="784"/>
      <c r="AZ118" s="182"/>
      <c r="BA118" s="188"/>
      <c r="BC118" s="153"/>
      <c r="BD118" s="83"/>
    </row>
    <row r="119" spans="1:56" s="158" customFormat="1" ht="22.5" customHeight="1" thickBot="1" x14ac:dyDescent="0.25">
      <c r="A119" s="902"/>
      <c r="C119" s="845"/>
      <c r="D119" s="796"/>
      <c r="E119" s="799"/>
      <c r="F119" s="794"/>
      <c r="G119" s="42">
        <v>10</v>
      </c>
      <c r="H119" s="43">
        <v>15</v>
      </c>
      <c r="I119" s="135">
        <v>20</v>
      </c>
      <c r="J119" s="42">
        <v>10</v>
      </c>
      <c r="K119" s="43">
        <v>15</v>
      </c>
      <c r="L119" s="135">
        <v>20</v>
      </c>
      <c r="M119" s="42">
        <v>10</v>
      </c>
      <c r="N119" s="43">
        <v>15</v>
      </c>
      <c r="O119" s="135">
        <v>20</v>
      </c>
      <c r="P119" s="42">
        <v>10</v>
      </c>
      <c r="Q119" s="43">
        <v>15</v>
      </c>
      <c r="R119" s="135">
        <v>20</v>
      </c>
      <c r="S119" s="42">
        <v>10</v>
      </c>
      <c r="T119" s="43">
        <v>15</v>
      </c>
      <c r="U119" s="135">
        <v>20</v>
      </c>
      <c r="V119" s="42">
        <v>10</v>
      </c>
      <c r="W119" s="43">
        <v>15</v>
      </c>
      <c r="X119" s="135">
        <v>20</v>
      </c>
      <c r="Y119" s="186"/>
      <c r="Z119" s="187"/>
      <c r="AB119" s="902"/>
      <c r="AD119" s="845"/>
      <c r="AE119" s="796"/>
      <c r="AF119" s="799"/>
      <c r="AG119" s="794"/>
      <c r="AH119" s="42">
        <v>10</v>
      </c>
      <c r="AI119" s="43">
        <v>15</v>
      </c>
      <c r="AJ119" s="135">
        <v>20</v>
      </c>
      <c r="AK119" s="42">
        <v>10</v>
      </c>
      <c r="AL119" s="43">
        <v>15</v>
      </c>
      <c r="AM119" s="135">
        <v>20</v>
      </c>
      <c r="AN119" s="42">
        <v>10</v>
      </c>
      <c r="AO119" s="43">
        <v>15</v>
      </c>
      <c r="AP119" s="135">
        <v>20</v>
      </c>
      <c r="AQ119" s="42">
        <v>10</v>
      </c>
      <c r="AR119" s="43">
        <v>15</v>
      </c>
      <c r="AS119" s="135">
        <v>20</v>
      </c>
      <c r="AT119" s="42">
        <v>10</v>
      </c>
      <c r="AU119" s="43">
        <v>15</v>
      </c>
      <c r="AV119" s="135">
        <v>20</v>
      </c>
      <c r="AW119" s="42">
        <v>10</v>
      </c>
      <c r="AX119" s="43">
        <v>15</v>
      </c>
      <c r="AY119" s="135">
        <v>20</v>
      </c>
      <c r="AZ119" s="186"/>
      <c r="BA119" s="187"/>
      <c r="BC119" s="153"/>
      <c r="BD119" s="83"/>
    </row>
    <row r="120" spans="1:56" s="158" customFormat="1" ht="22.5" customHeight="1" thickBot="1" x14ac:dyDescent="0.25">
      <c r="A120" s="902"/>
      <c r="C120" s="845"/>
      <c r="D120" s="796"/>
      <c r="E120" s="106" t="s">
        <v>22</v>
      </c>
      <c r="F120" s="2" t="s">
        <v>520</v>
      </c>
      <c r="G120" s="13">
        <f>'Erwachsene-DOSB 2020'!W28*$BC$78</f>
        <v>11.1</v>
      </c>
      <c r="H120" s="12">
        <f>'Erwachsene-DOSB 2020'!X28*$BC$78</f>
        <v>12.9</v>
      </c>
      <c r="I120" s="15">
        <f>'Erwachsene-DOSB 2020'!Y28*$BC$78</f>
        <v>14.399999999999999</v>
      </c>
      <c r="J120" s="59">
        <f>'Erwachsene-DOSB 2020'!Z28*$BC$78</f>
        <v>9.9</v>
      </c>
      <c r="K120" s="12">
        <f>'Erwachsene-DOSB 2020'!AA28*$BC$78</f>
        <v>12</v>
      </c>
      <c r="L120" s="15">
        <f>'Erwachsene-DOSB 2020'!AB28*$BC$78</f>
        <v>13.799999999999999</v>
      </c>
      <c r="M120" s="59">
        <f>'Erwachsene-DOSB 2020'!AC28*$BC$78</f>
        <v>9.2999999999999989</v>
      </c>
      <c r="N120" s="12">
        <f>'Erwachsene-DOSB 2020'!AD28*$BC$78</f>
        <v>11.4</v>
      </c>
      <c r="O120" s="15">
        <f>'Erwachsene-DOSB 2020'!AE28*$BC$78</f>
        <v>13.2</v>
      </c>
      <c r="P120" s="59">
        <f>'Erwachsene-DOSB 2020'!AF28*$BC$78</f>
        <v>8.6999999999999993</v>
      </c>
      <c r="Q120" s="12">
        <f>'Erwachsene-DOSB 2020'!AG28*$BC$78</f>
        <v>10.799999999999999</v>
      </c>
      <c r="R120" s="15">
        <f>'Erwachsene-DOSB 2020'!AH28*$BC$78</f>
        <v>12.6</v>
      </c>
      <c r="S120" s="59">
        <f>'Erwachsene-DOSB 2020'!AI28*$BC$78</f>
        <v>8.1</v>
      </c>
      <c r="T120" s="12">
        <f>'Erwachsene-DOSB 2020'!AJ28*$BC$78</f>
        <v>10.199999999999999</v>
      </c>
      <c r="U120" s="15">
        <f>'Erwachsene-DOSB 2020'!AK28*$BC$78</f>
        <v>12</v>
      </c>
      <c r="V120" s="59">
        <f>'Erwachsene-DOSB 2020'!AL28*$BC$78</f>
        <v>7.8</v>
      </c>
      <c r="W120" s="12">
        <f>'Erwachsene-DOSB 2020'!AM28*$BC$78</f>
        <v>9.9</v>
      </c>
      <c r="X120" s="15">
        <f>'Erwachsene-DOSB 2020'!AN28*$BC$78</f>
        <v>11.7</v>
      </c>
      <c r="Y120" s="182"/>
      <c r="Z120" s="188"/>
      <c r="AB120" s="902"/>
      <c r="AD120" s="845"/>
      <c r="AE120" s="796"/>
      <c r="AF120" s="106" t="s">
        <v>22</v>
      </c>
      <c r="AG120" s="2" t="s">
        <v>520</v>
      </c>
      <c r="AH120" s="13">
        <f>'Erwachsene-DOSB 2020'!W61*$BC$78</f>
        <v>16.2</v>
      </c>
      <c r="AI120" s="12">
        <f>'Erwachsene-DOSB 2020'!X61*$BC$78</f>
        <v>19.2</v>
      </c>
      <c r="AJ120" s="15">
        <f>'Erwachsene-DOSB 2020'!Y61*$BC$78</f>
        <v>22.5</v>
      </c>
      <c r="AK120" s="59">
        <f>'Erwachsene-DOSB 2020'!Z61*$BC$78</f>
        <v>15.299999999999999</v>
      </c>
      <c r="AL120" s="12">
        <f>'Erwachsene-DOSB 2020'!AA61*$BC$78</f>
        <v>18.599999999999998</v>
      </c>
      <c r="AM120" s="15">
        <f>'Erwachsene-DOSB 2020'!AB61*$BC$78</f>
        <v>21.9</v>
      </c>
      <c r="AN120" s="59">
        <f>'Erwachsene-DOSB 2020'!AC61*$BC$78</f>
        <v>14.1</v>
      </c>
      <c r="AO120" s="12">
        <f>'Erwachsene-DOSB 2020'!AD61*$BC$78</f>
        <v>17.399999999999999</v>
      </c>
      <c r="AP120" s="15">
        <f>'Erwachsene-DOSB 2020'!AE61*$BC$78</f>
        <v>21</v>
      </c>
      <c r="AQ120" s="59">
        <f>'Erwachsene-DOSB 2020'!AF61*$BC$78</f>
        <v>13.5</v>
      </c>
      <c r="AR120" s="12">
        <f>'Erwachsene-DOSB 2020'!AG61*$BC$78</f>
        <v>16.8</v>
      </c>
      <c r="AS120" s="15">
        <f>'Erwachsene-DOSB 2020'!AH61*$BC$78</f>
        <v>20.399999999999999</v>
      </c>
      <c r="AT120" s="59">
        <f>'Erwachsene-DOSB 2020'!AI61*$BC$78</f>
        <v>12</v>
      </c>
      <c r="AU120" s="12">
        <f>'Erwachsene-DOSB 2020'!AJ61*$BC$78</f>
        <v>15.299999999999999</v>
      </c>
      <c r="AV120" s="15">
        <f>'Erwachsene-DOSB 2020'!AK61*$BC$78</f>
        <v>18.3</v>
      </c>
      <c r="AW120" s="59">
        <f>'Erwachsene-DOSB 2020'!AL61*$BC$78</f>
        <v>11.1</v>
      </c>
      <c r="AX120" s="12">
        <f>'Erwachsene-DOSB 2020'!AM61*$BC$78</f>
        <v>14.399999999999999</v>
      </c>
      <c r="AY120" s="15">
        <f>'Erwachsene-DOSB 2020'!AN61*$BC$78</f>
        <v>17.399999999999999</v>
      </c>
      <c r="AZ120" s="182"/>
      <c r="BA120" s="188"/>
      <c r="BC120" s="153"/>
      <c r="BD120" s="146"/>
    </row>
    <row r="121" spans="1:56" s="158" customFormat="1" ht="18.75" thickBot="1" x14ac:dyDescent="0.3">
      <c r="A121" s="853" t="s">
        <v>495</v>
      </c>
      <c r="C121" s="905" t="s">
        <v>51</v>
      </c>
      <c r="D121" s="906"/>
      <c r="E121" s="907"/>
      <c r="F121" s="907"/>
      <c r="G121" s="907" t="s">
        <v>616</v>
      </c>
      <c r="H121" s="907"/>
      <c r="I121" s="907"/>
      <c r="J121" s="907"/>
      <c r="K121" s="907"/>
      <c r="L121" s="907"/>
      <c r="M121" s="907"/>
      <c r="N121" s="907"/>
      <c r="O121" s="907"/>
      <c r="P121" s="907"/>
      <c r="Q121" s="907"/>
      <c r="R121" s="1041" t="s">
        <v>52</v>
      </c>
      <c r="S121" s="1041"/>
      <c r="T121" s="1041"/>
      <c r="U121" s="1041"/>
      <c r="V121" s="1041"/>
      <c r="W121" s="1041"/>
      <c r="X121" s="1041"/>
      <c r="Y121" s="802" t="s">
        <v>53</v>
      </c>
      <c r="Z121" s="803"/>
      <c r="AB121" s="853" t="s">
        <v>495</v>
      </c>
      <c r="AD121" s="905" t="s">
        <v>51</v>
      </c>
      <c r="AE121" s="906"/>
      <c r="AF121" s="907"/>
      <c r="AG121" s="907"/>
      <c r="AH121" s="907" t="s">
        <v>616</v>
      </c>
      <c r="AI121" s="907"/>
      <c r="AJ121" s="907"/>
      <c r="AK121" s="907"/>
      <c r="AL121" s="907"/>
      <c r="AM121" s="907"/>
      <c r="AN121" s="907"/>
      <c r="AO121" s="907"/>
      <c r="AP121" s="907"/>
      <c r="AQ121" s="907"/>
      <c r="AR121" s="907"/>
      <c r="AS121" s="1041" t="s">
        <v>52</v>
      </c>
      <c r="AT121" s="1041"/>
      <c r="AU121" s="1041"/>
      <c r="AV121" s="1041"/>
      <c r="AW121" s="1041"/>
      <c r="AX121" s="1041"/>
      <c r="AY121" s="1041"/>
      <c r="AZ121" s="802" t="s">
        <v>53</v>
      </c>
      <c r="BA121" s="803"/>
      <c r="BC121" s="153"/>
      <c r="BD121" s="83"/>
    </row>
    <row r="122" spans="1:56" s="158" customFormat="1" ht="13.5" thickBot="1" x14ac:dyDescent="0.25">
      <c r="A122" s="853"/>
      <c r="C122" s="914" t="s">
        <v>585</v>
      </c>
      <c r="D122" s="915"/>
      <c r="E122" s="915"/>
      <c r="F122" s="915"/>
      <c r="G122" s="915"/>
      <c r="H122" s="915"/>
      <c r="I122" s="916"/>
      <c r="J122" s="1032" t="s">
        <v>68</v>
      </c>
      <c r="K122" s="1033"/>
      <c r="L122" s="1033"/>
      <c r="M122" s="1033"/>
      <c r="N122" s="1033"/>
      <c r="O122" s="1033"/>
      <c r="P122" s="1033"/>
      <c r="Q122" s="1034"/>
      <c r="R122" s="1035" t="s">
        <v>69</v>
      </c>
      <c r="S122" s="1036"/>
      <c r="T122" s="1036"/>
      <c r="U122" s="1036"/>
      <c r="V122" s="1036"/>
      <c r="W122" s="1036"/>
      <c r="X122" s="1037"/>
      <c r="Y122" s="75" t="s">
        <v>70</v>
      </c>
      <c r="Z122" s="76"/>
      <c r="AB122" s="853"/>
      <c r="AD122" s="914" t="s">
        <v>585</v>
      </c>
      <c r="AE122" s="915"/>
      <c r="AF122" s="915"/>
      <c r="AG122" s="915"/>
      <c r="AH122" s="915"/>
      <c r="AI122" s="915"/>
      <c r="AJ122" s="916"/>
      <c r="AK122" s="1032" t="s">
        <v>68</v>
      </c>
      <c r="AL122" s="1033"/>
      <c r="AM122" s="1033"/>
      <c r="AN122" s="1033"/>
      <c r="AO122" s="1033"/>
      <c r="AP122" s="1033"/>
      <c r="AQ122" s="1033"/>
      <c r="AR122" s="1034"/>
      <c r="AS122" s="1035" t="s">
        <v>69</v>
      </c>
      <c r="AT122" s="1036"/>
      <c r="AU122" s="1036"/>
      <c r="AV122" s="1036"/>
      <c r="AW122" s="1036"/>
      <c r="AX122" s="1036"/>
      <c r="AY122" s="1037"/>
      <c r="AZ122" s="75" t="s">
        <v>70</v>
      </c>
      <c r="BA122" s="76"/>
      <c r="BC122" s="153"/>
      <c r="BD122" s="83"/>
    </row>
    <row r="123" spans="1:56" s="158" customFormat="1" ht="15" customHeight="1" thickBot="1" x14ac:dyDescent="0.3">
      <c r="A123" s="853"/>
      <c r="B123" s="533"/>
      <c r="C123" s="909" t="s">
        <v>71</v>
      </c>
      <c r="D123" s="910"/>
      <c r="E123" s="910"/>
      <c r="F123" s="910"/>
      <c r="G123" s="910"/>
      <c r="H123" s="910"/>
      <c r="I123" s="534"/>
      <c r="J123" s="1038"/>
      <c r="K123" s="1039"/>
      <c r="L123" s="1039"/>
      <c r="M123" s="1039"/>
      <c r="N123" s="1039"/>
      <c r="O123" s="1039"/>
      <c r="P123" s="1039"/>
      <c r="Q123" s="1040"/>
      <c r="R123" s="1009" t="s">
        <v>72</v>
      </c>
      <c r="S123" s="1010"/>
      <c r="T123" s="1011"/>
      <c r="U123" s="1011"/>
      <c r="V123" s="1011"/>
      <c r="W123" s="1011"/>
      <c r="X123" s="1012"/>
      <c r="Y123" s="75" t="s">
        <v>73</v>
      </c>
      <c r="Z123" s="78" t="s">
        <v>54</v>
      </c>
      <c r="AB123" s="853"/>
      <c r="AC123" s="533"/>
      <c r="AD123" s="909" t="s">
        <v>71</v>
      </c>
      <c r="AE123" s="910"/>
      <c r="AF123" s="910"/>
      <c r="AG123" s="910"/>
      <c r="AH123" s="910"/>
      <c r="AI123" s="910"/>
      <c r="AJ123" s="534"/>
      <c r="AK123" s="1038"/>
      <c r="AL123" s="1039"/>
      <c r="AM123" s="1039"/>
      <c r="AN123" s="1039"/>
      <c r="AO123" s="1039"/>
      <c r="AP123" s="1039"/>
      <c r="AQ123" s="1039"/>
      <c r="AR123" s="1040"/>
      <c r="AS123" s="1009" t="s">
        <v>72</v>
      </c>
      <c r="AT123" s="1010"/>
      <c r="AU123" s="1011"/>
      <c r="AV123" s="1011"/>
      <c r="AW123" s="1011"/>
      <c r="AX123" s="1011"/>
      <c r="AY123" s="1012"/>
      <c r="AZ123" s="75" t="s">
        <v>73</v>
      </c>
      <c r="BA123" s="78" t="s">
        <v>54</v>
      </c>
      <c r="BC123" s="153"/>
      <c r="BD123" s="83"/>
    </row>
    <row r="124" spans="1:56" ht="13.5" thickBot="1" x14ac:dyDescent="0.25">
      <c r="A124" s="853"/>
      <c r="B124"/>
      <c r="C124" s="812" t="s">
        <v>74</v>
      </c>
      <c r="D124" s="813"/>
      <c r="E124" s="813"/>
      <c r="F124" s="813"/>
      <c r="G124" s="813"/>
      <c r="H124" s="813"/>
      <c r="I124" s="77"/>
      <c r="J124" s="807"/>
      <c r="K124" s="808"/>
      <c r="L124" s="808"/>
      <c r="M124" s="808"/>
      <c r="N124" s="808"/>
      <c r="O124" s="808"/>
      <c r="P124" s="808"/>
      <c r="Q124" s="809"/>
      <c r="R124" s="898" t="s">
        <v>75</v>
      </c>
      <c r="S124" s="899"/>
      <c r="T124" s="810"/>
      <c r="U124" s="810"/>
      <c r="V124" s="810"/>
      <c r="W124" s="810"/>
      <c r="X124" s="811"/>
      <c r="Y124" s="75" t="s">
        <v>76</v>
      </c>
      <c r="Z124" s="79"/>
      <c r="AB124" s="853"/>
      <c r="AC124"/>
      <c r="AD124" s="812" t="s">
        <v>74</v>
      </c>
      <c r="AE124" s="813"/>
      <c r="AF124" s="813"/>
      <c r="AG124" s="813"/>
      <c r="AH124" s="813"/>
      <c r="AI124" s="813"/>
      <c r="AJ124" s="77"/>
      <c r="AK124" s="807"/>
      <c r="AL124" s="808"/>
      <c r="AM124" s="808"/>
      <c r="AN124" s="808"/>
      <c r="AO124" s="808"/>
      <c r="AP124" s="808"/>
      <c r="AQ124" s="808"/>
      <c r="AR124" s="809"/>
      <c r="AS124" s="898" t="s">
        <v>75</v>
      </c>
      <c r="AT124" s="899"/>
      <c r="AU124" s="810"/>
      <c r="AV124" s="810"/>
      <c r="AW124" s="810"/>
      <c r="AX124" s="810"/>
      <c r="AY124" s="811"/>
      <c r="AZ124" s="75" t="s">
        <v>76</v>
      </c>
      <c r="BA124" s="79"/>
    </row>
    <row r="125" spans="1:56" ht="13.5" thickBot="1" x14ac:dyDescent="0.25">
      <c r="A125" s="853"/>
      <c r="B125"/>
      <c r="C125" s="812" t="s">
        <v>518</v>
      </c>
      <c r="D125" s="813"/>
      <c r="E125" s="813"/>
      <c r="F125" s="813"/>
      <c r="G125" s="813"/>
      <c r="H125" s="813"/>
      <c r="I125" s="77"/>
      <c r="J125" s="814"/>
      <c r="K125" s="815"/>
      <c r="L125" s="815"/>
      <c r="M125" s="815"/>
      <c r="N125" s="815"/>
      <c r="O125" s="815"/>
      <c r="P125" s="815"/>
      <c r="Q125" s="816"/>
      <c r="R125" s="898" t="s">
        <v>77</v>
      </c>
      <c r="S125" s="899"/>
      <c r="T125" s="810"/>
      <c r="U125" s="810"/>
      <c r="V125" s="810"/>
      <c r="W125" s="810"/>
      <c r="X125" s="811"/>
      <c r="Y125" s="75" t="s">
        <v>78</v>
      </c>
      <c r="Z125" s="79"/>
      <c r="AB125" s="853"/>
      <c r="AC125"/>
      <c r="AD125" s="812" t="s">
        <v>518</v>
      </c>
      <c r="AE125" s="813"/>
      <c r="AF125" s="813"/>
      <c r="AG125" s="813"/>
      <c r="AH125" s="813"/>
      <c r="AI125" s="813"/>
      <c r="AJ125" s="77"/>
      <c r="AK125" s="814"/>
      <c r="AL125" s="815"/>
      <c r="AM125" s="815"/>
      <c r="AN125" s="815"/>
      <c r="AO125" s="815"/>
      <c r="AP125" s="815"/>
      <c r="AQ125" s="815"/>
      <c r="AR125" s="816"/>
      <c r="AS125" s="898" t="s">
        <v>77</v>
      </c>
      <c r="AT125" s="899"/>
      <c r="AU125" s="810"/>
      <c r="AV125" s="810"/>
      <c r="AW125" s="810"/>
      <c r="AX125" s="810"/>
      <c r="AY125" s="811"/>
      <c r="AZ125" s="75" t="s">
        <v>78</v>
      </c>
      <c r="BA125" s="79"/>
    </row>
    <row r="126" spans="1:56" ht="13.5" thickBot="1" x14ac:dyDescent="0.25">
      <c r="A126" s="853"/>
      <c r="B126"/>
      <c r="C126" s="812" t="s">
        <v>586</v>
      </c>
      <c r="D126" s="813"/>
      <c r="E126" s="813"/>
      <c r="F126" s="813"/>
      <c r="G126" s="813"/>
      <c r="H126" s="813"/>
      <c r="I126" s="77"/>
      <c r="J126" s="80"/>
      <c r="K126" s="80"/>
      <c r="L126" s="80"/>
      <c r="M126" s="80"/>
      <c r="N126" s="80"/>
      <c r="O126" s="80"/>
      <c r="P126" s="80"/>
      <c r="Q126" s="80"/>
      <c r="R126" s="872" t="s">
        <v>79</v>
      </c>
      <c r="S126" s="873"/>
      <c r="T126" s="874"/>
      <c r="U126" s="874"/>
      <c r="V126" s="874"/>
      <c r="W126" s="874"/>
      <c r="X126" s="875"/>
      <c r="Y126" s="81"/>
      <c r="Z126" s="82"/>
      <c r="AB126" s="853"/>
      <c r="AC126"/>
      <c r="AD126" s="812" t="s">
        <v>586</v>
      </c>
      <c r="AE126" s="813"/>
      <c r="AF126" s="813"/>
      <c r="AG126" s="813"/>
      <c r="AH126" s="813"/>
      <c r="AI126" s="813"/>
      <c r="AJ126" s="77"/>
      <c r="AK126" s="80"/>
      <c r="AL126" s="80"/>
      <c r="AM126" s="80"/>
      <c r="AN126" s="80"/>
      <c r="AO126" s="80"/>
      <c r="AP126" s="80"/>
      <c r="AQ126" s="80"/>
      <c r="AR126" s="80"/>
      <c r="AS126" s="872" t="s">
        <v>79</v>
      </c>
      <c r="AT126" s="873"/>
      <c r="AU126" s="874"/>
      <c r="AV126" s="874"/>
      <c r="AW126" s="874"/>
      <c r="AX126" s="874"/>
      <c r="AY126" s="875"/>
      <c r="AZ126" s="81"/>
      <c r="BA126" s="82"/>
    </row>
    <row r="127" spans="1:56" ht="15" x14ac:dyDescent="0.2">
      <c r="A127" s="904">
        <f>A85+1</f>
        <v>110</v>
      </c>
      <c r="B127"/>
      <c r="C127" s="841" t="s">
        <v>587</v>
      </c>
      <c r="D127" s="813"/>
      <c r="E127" s="813"/>
      <c r="F127" s="813"/>
      <c r="G127" s="813"/>
      <c r="H127" s="813"/>
      <c r="I127" s="77"/>
      <c r="U127" s="45"/>
      <c r="W127" s="781" t="s">
        <v>682</v>
      </c>
      <c r="X127" s="781"/>
      <c r="Y127" s="781"/>
      <c r="Z127" s="781"/>
      <c r="AB127" s="904">
        <f>AB85+1</f>
        <v>113</v>
      </c>
      <c r="AC127"/>
      <c r="AD127" s="841" t="s">
        <v>587</v>
      </c>
      <c r="AE127" s="813"/>
      <c r="AF127" s="813"/>
      <c r="AG127" s="813"/>
      <c r="AH127" s="813"/>
      <c r="AI127" s="813"/>
      <c r="AJ127" s="77"/>
      <c r="AV127" s="45"/>
      <c r="AX127" s="781" t="s">
        <v>683</v>
      </c>
      <c r="AY127" s="781"/>
      <c r="AZ127" s="781"/>
      <c r="BA127" s="781"/>
    </row>
    <row r="128" spans="1:56" ht="13.5" thickBot="1" x14ac:dyDescent="0.25">
      <c r="A128" s="904"/>
      <c r="B128"/>
      <c r="C128" s="804" t="s">
        <v>80</v>
      </c>
      <c r="D128" s="805"/>
      <c r="E128" s="805"/>
      <c r="F128" s="805"/>
      <c r="G128" s="805"/>
      <c r="H128" s="805"/>
      <c r="I128" s="806"/>
      <c r="W128" s="781"/>
      <c r="X128" s="781"/>
      <c r="Y128" s="781"/>
      <c r="Z128" s="781"/>
      <c r="AB128" s="904"/>
      <c r="AC128"/>
      <c r="AD128" s="804" t="s">
        <v>80</v>
      </c>
      <c r="AE128" s="805"/>
      <c r="AF128" s="805"/>
      <c r="AG128" s="805"/>
      <c r="AH128" s="805"/>
      <c r="AI128" s="805"/>
      <c r="AJ128" s="806"/>
      <c r="AX128" s="781"/>
      <c r="AY128" s="781"/>
      <c r="AZ128" s="781"/>
      <c r="BA128" s="781"/>
    </row>
    <row r="130" spans="1:53" ht="13.5" thickBot="1" x14ac:dyDescent="0.25"/>
    <row r="131" spans="1:53" ht="18" customHeight="1" x14ac:dyDescent="0.25">
      <c r="A131" s="930" t="s">
        <v>496</v>
      </c>
      <c r="B131"/>
      <c r="C131" s="932" t="s">
        <v>584</v>
      </c>
      <c r="D131" s="933"/>
      <c r="E131" s="933"/>
      <c r="F131" s="933"/>
      <c r="G131" s="933"/>
      <c r="H131" s="933"/>
      <c r="I131" s="933"/>
      <c r="J131" s="933"/>
      <c r="K131" s="933"/>
      <c r="L131" s="934"/>
      <c r="M131" s="935" t="s">
        <v>142</v>
      </c>
      <c r="N131" s="935"/>
      <c r="O131" s="935"/>
      <c r="P131" s="935"/>
      <c r="Q131" s="935"/>
      <c r="R131" s="935"/>
      <c r="S131" s="935"/>
      <c r="T131" s="935"/>
      <c r="U131" s="935"/>
      <c r="V131" s="935"/>
      <c r="W131" s="935"/>
      <c r="X131" s="935"/>
      <c r="Y131" s="935"/>
      <c r="Z131" s="1" t="s">
        <v>749</v>
      </c>
      <c r="AB131" s="930" t="s">
        <v>496</v>
      </c>
      <c r="AC131"/>
      <c r="AD131" s="932" t="s">
        <v>584</v>
      </c>
      <c r="AE131" s="933"/>
      <c r="AF131" s="933"/>
      <c r="AG131" s="933"/>
      <c r="AH131" s="933"/>
      <c r="AI131" s="933"/>
      <c r="AJ131" s="933"/>
      <c r="AK131" s="933"/>
      <c r="AL131" s="933"/>
      <c r="AM131" s="934"/>
      <c r="AN131" s="935" t="s">
        <v>145</v>
      </c>
      <c r="AO131" s="935"/>
      <c r="AP131" s="935"/>
      <c r="AQ131" s="935"/>
      <c r="AR131" s="935"/>
      <c r="AS131" s="935"/>
      <c r="AT131" s="935"/>
      <c r="AU131" s="935"/>
      <c r="AV131" s="935"/>
      <c r="AW131" s="935"/>
      <c r="AX131" s="935"/>
      <c r="AY131" s="935"/>
      <c r="AZ131" s="935"/>
      <c r="BA131" s="1" t="s">
        <v>749</v>
      </c>
    </row>
    <row r="132" spans="1:53" x14ac:dyDescent="0.2">
      <c r="A132" s="931"/>
      <c r="B132"/>
      <c r="C132" s="856" t="s">
        <v>1</v>
      </c>
      <c r="D132" s="857"/>
      <c r="E132" s="857"/>
      <c r="F132" s="857"/>
      <c r="G132" s="857"/>
      <c r="H132" s="857"/>
      <c r="I132" s="857"/>
      <c r="J132" s="857"/>
      <c r="K132" s="857"/>
      <c r="L132" s="858"/>
      <c r="M132" s="893" t="s">
        <v>2</v>
      </c>
      <c r="N132" s="893"/>
      <c r="O132" s="893"/>
      <c r="P132" s="893"/>
      <c r="Q132" s="893"/>
      <c r="R132" s="893"/>
      <c r="S132" s="893"/>
      <c r="T132" s="893"/>
      <c r="U132" s="893"/>
      <c r="V132" s="893"/>
      <c r="W132" s="893"/>
      <c r="X132" s="893"/>
      <c r="Y132" s="893" t="s">
        <v>55</v>
      </c>
      <c r="Z132" s="894"/>
      <c r="AB132" s="931"/>
      <c r="AC132"/>
      <c r="AD132" s="856" t="s">
        <v>1</v>
      </c>
      <c r="AE132" s="857"/>
      <c r="AF132" s="857"/>
      <c r="AG132" s="857"/>
      <c r="AH132" s="857"/>
      <c r="AI132" s="857"/>
      <c r="AJ132" s="857"/>
      <c r="AK132" s="857"/>
      <c r="AL132" s="857"/>
      <c r="AM132" s="858"/>
      <c r="AN132" s="893" t="s">
        <v>2</v>
      </c>
      <c r="AO132" s="893"/>
      <c r="AP132" s="893"/>
      <c r="AQ132" s="893"/>
      <c r="AR132" s="893"/>
      <c r="AS132" s="893"/>
      <c r="AT132" s="893"/>
      <c r="AU132" s="893"/>
      <c r="AV132" s="893"/>
      <c r="AW132" s="893"/>
      <c r="AX132" s="893"/>
      <c r="AY132" s="893"/>
      <c r="AZ132" s="893" t="s">
        <v>55</v>
      </c>
      <c r="BA132" s="894"/>
    </row>
    <row r="133" spans="1:53" x14ac:dyDescent="0.2">
      <c r="A133" s="931"/>
      <c r="B133"/>
      <c r="C133" s="856" t="s">
        <v>3</v>
      </c>
      <c r="D133" s="857"/>
      <c r="E133" s="857"/>
      <c r="F133" s="857"/>
      <c r="G133" s="857"/>
      <c r="H133" s="857"/>
      <c r="I133" s="857"/>
      <c r="J133" s="857"/>
      <c r="K133" s="857"/>
      <c r="L133" s="858"/>
      <c r="M133" s="893" t="s">
        <v>4</v>
      </c>
      <c r="N133" s="893"/>
      <c r="O133" s="893"/>
      <c r="P133" s="893"/>
      <c r="Q133" s="893"/>
      <c r="R133" s="893"/>
      <c r="S133" s="893"/>
      <c r="T133" s="893"/>
      <c r="U133" s="893"/>
      <c r="V133" s="893"/>
      <c r="W133" s="893"/>
      <c r="X133" s="893"/>
      <c r="Y133" s="893" t="s">
        <v>5</v>
      </c>
      <c r="Z133" s="894"/>
      <c r="AB133" s="931"/>
      <c r="AC133"/>
      <c r="AD133" s="856" t="s">
        <v>3</v>
      </c>
      <c r="AE133" s="857"/>
      <c r="AF133" s="857"/>
      <c r="AG133" s="857"/>
      <c r="AH133" s="857"/>
      <c r="AI133" s="857"/>
      <c r="AJ133" s="857"/>
      <c r="AK133" s="857"/>
      <c r="AL133" s="857"/>
      <c r="AM133" s="858"/>
      <c r="AN133" s="893" t="s">
        <v>4</v>
      </c>
      <c r="AO133" s="893"/>
      <c r="AP133" s="893"/>
      <c r="AQ133" s="893"/>
      <c r="AR133" s="893"/>
      <c r="AS133" s="893"/>
      <c r="AT133" s="893"/>
      <c r="AU133" s="893"/>
      <c r="AV133" s="893"/>
      <c r="AW133" s="893"/>
      <c r="AX133" s="893"/>
      <c r="AY133" s="893"/>
      <c r="AZ133" s="893" t="s">
        <v>5</v>
      </c>
      <c r="BA133" s="894"/>
    </row>
    <row r="134" spans="1:53" x14ac:dyDescent="0.2">
      <c r="A134" s="931"/>
      <c r="B134"/>
      <c r="C134" s="856" t="s">
        <v>56</v>
      </c>
      <c r="D134" s="867"/>
      <c r="E134" s="867"/>
      <c r="F134" s="868"/>
      <c r="G134" s="869" t="s">
        <v>57</v>
      </c>
      <c r="H134" s="870"/>
      <c r="I134" s="870"/>
      <c r="J134" s="870"/>
      <c r="K134" s="870"/>
      <c r="L134" s="870"/>
      <c r="M134" s="870"/>
      <c r="N134" s="870"/>
      <c r="O134" s="870"/>
      <c r="P134" s="870"/>
      <c r="Q134" s="870"/>
      <c r="R134" s="870"/>
      <c r="S134" s="870"/>
      <c r="T134" s="870"/>
      <c r="U134" s="870"/>
      <c r="V134" s="870"/>
      <c r="W134" s="870"/>
      <c r="X134" s="871"/>
      <c r="Y134" s="47"/>
      <c r="Z134" s="48"/>
      <c r="AB134" s="931"/>
      <c r="AC134"/>
      <c r="AD134" s="856" t="s">
        <v>56</v>
      </c>
      <c r="AE134" s="867"/>
      <c r="AF134" s="867"/>
      <c r="AG134" s="868"/>
      <c r="AH134" s="869" t="s">
        <v>57</v>
      </c>
      <c r="AI134" s="870"/>
      <c r="AJ134" s="870"/>
      <c r="AK134" s="870"/>
      <c r="AL134" s="870"/>
      <c r="AM134" s="870"/>
      <c r="AN134" s="870"/>
      <c r="AO134" s="870"/>
      <c r="AP134" s="870"/>
      <c r="AQ134" s="870"/>
      <c r="AR134" s="870"/>
      <c r="AS134" s="870"/>
      <c r="AT134" s="870"/>
      <c r="AU134" s="870"/>
      <c r="AV134" s="870"/>
      <c r="AW134" s="870"/>
      <c r="AX134" s="870"/>
      <c r="AY134" s="871"/>
      <c r="AZ134" s="47"/>
      <c r="BA134" s="48"/>
    </row>
    <row r="135" spans="1:53" ht="15.75" x14ac:dyDescent="0.25">
      <c r="A135" s="931"/>
      <c r="B135"/>
      <c r="C135" s="838" t="s">
        <v>508</v>
      </c>
      <c r="D135" s="839"/>
      <c r="E135" s="839"/>
      <c r="F135" s="840"/>
      <c r="G135" s="817" t="s">
        <v>617</v>
      </c>
      <c r="H135" s="818"/>
      <c r="I135" s="818"/>
      <c r="J135" s="818"/>
      <c r="K135" s="819"/>
      <c r="L135" s="851" t="s">
        <v>701</v>
      </c>
      <c r="M135" s="851"/>
      <c r="N135" s="851"/>
      <c r="O135" s="851"/>
      <c r="P135" s="851"/>
      <c r="Q135" s="851"/>
      <c r="R135" s="851"/>
      <c r="S135" s="851"/>
      <c r="T135" s="851"/>
      <c r="U135" s="851"/>
      <c r="V135" s="851"/>
      <c r="W135" s="851"/>
      <c r="X135" s="851"/>
      <c r="Y135" s="851"/>
      <c r="Z135" s="852"/>
      <c r="AB135" s="931"/>
      <c r="AC135"/>
      <c r="AD135" s="838" t="s">
        <v>508</v>
      </c>
      <c r="AE135" s="839"/>
      <c r="AF135" s="839"/>
      <c r="AG135" s="840"/>
      <c r="AH135" s="817" t="s">
        <v>617</v>
      </c>
      <c r="AI135" s="818"/>
      <c r="AJ135" s="818"/>
      <c r="AK135" s="818"/>
      <c r="AL135" s="819"/>
      <c r="AM135" s="851" t="s">
        <v>701</v>
      </c>
      <c r="AN135" s="851"/>
      <c r="AO135" s="851"/>
      <c r="AP135" s="851"/>
      <c r="AQ135" s="851"/>
      <c r="AR135" s="851"/>
      <c r="AS135" s="851"/>
      <c r="AT135" s="851"/>
      <c r="AU135" s="851"/>
      <c r="AV135" s="851"/>
      <c r="AW135" s="851"/>
      <c r="AX135" s="851"/>
      <c r="AY135" s="851"/>
      <c r="AZ135" s="851"/>
      <c r="BA135" s="852"/>
    </row>
    <row r="136" spans="1:53" ht="15.6" customHeight="1" x14ac:dyDescent="0.2">
      <c r="A136" s="931"/>
      <c r="B136"/>
      <c r="C136" s="856"/>
      <c r="D136" s="857"/>
      <c r="E136" s="857"/>
      <c r="F136" s="858"/>
      <c r="G136" s="817" t="s">
        <v>618</v>
      </c>
      <c r="H136" s="818"/>
      <c r="I136" s="818"/>
      <c r="J136" s="818"/>
      <c r="K136" s="819"/>
      <c r="L136" s="883" t="s">
        <v>6</v>
      </c>
      <c r="M136" s="883"/>
      <c r="N136" s="884"/>
      <c r="O136" s="884"/>
      <c r="P136" s="884"/>
      <c r="Q136" s="884"/>
      <c r="R136" s="883" t="s">
        <v>7</v>
      </c>
      <c r="S136" s="883"/>
      <c r="T136" s="883"/>
      <c r="U136" s="883"/>
      <c r="V136" s="883"/>
      <c r="W136" s="858" t="s">
        <v>689</v>
      </c>
      <c r="X136" s="893"/>
      <c r="Y136" s="893"/>
      <c r="Z136" s="894"/>
      <c r="AB136" s="931"/>
      <c r="AC136"/>
      <c r="AD136" s="856"/>
      <c r="AE136" s="857"/>
      <c r="AF136" s="857"/>
      <c r="AG136" s="858"/>
      <c r="AH136" s="817" t="s">
        <v>618</v>
      </c>
      <c r="AI136" s="818"/>
      <c r="AJ136" s="818"/>
      <c r="AK136" s="818"/>
      <c r="AL136" s="819"/>
      <c r="AM136" s="883" t="s">
        <v>6</v>
      </c>
      <c r="AN136" s="883"/>
      <c r="AO136" s="884"/>
      <c r="AP136" s="884"/>
      <c r="AQ136" s="884"/>
      <c r="AR136" s="884"/>
      <c r="AS136" s="883" t="s">
        <v>7</v>
      </c>
      <c r="AT136" s="883"/>
      <c r="AU136" s="883"/>
      <c r="AV136" s="883"/>
      <c r="AW136" s="883"/>
      <c r="AX136" s="858" t="s">
        <v>689</v>
      </c>
      <c r="AY136" s="893"/>
      <c r="AZ136" s="893"/>
      <c r="BA136" s="894"/>
    </row>
    <row r="137" spans="1:53" ht="16.5" thickBot="1" x14ac:dyDescent="0.3">
      <c r="A137" s="931"/>
      <c r="B137"/>
      <c r="C137" s="856"/>
      <c r="D137" s="857"/>
      <c r="E137" s="857"/>
      <c r="F137" s="858"/>
      <c r="G137" s="50"/>
      <c r="H137" s="51"/>
      <c r="I137" s="51"/>
      <c r="J137" s="51"/>
      <c r="K137" s="52"/>
      <c r="L137" s="846" t="s">
        <v>8</v>
      </c>
      <c r="M137" s="847"/>
      <c r="N137" s="848"/>
      <c r="O137" s="848"/>
      <c r="P137" s="848"/>
      <c r="Q137" s="849"/>
      <c r="R137" s="928"/>
      <c r="S137" s="928"/>
      <c r="T137" s="928"/>
      <c r="U137" s="928"/>
      <c r="V137" s="928"/>
      <c r="W137" s="895"/>
      <c r="X137" s="896"/>
      <c r="Y137" s="896"/>
      <c r="Z137" s="897"/>
      <c r="AB137" s="931"/>
      <c r="AC137"/>
      <c r="AD137" s="856"/>
      <c r="AE137" s="857"/>
      <c r="AF137" s="857"/>
      <c r="AG137" s="858"/>
      <c r="AH137" s="50"/>
      <c r="AI137" s="51"/>
      <c r="AJ137" s="51"/>
      <c r="AK137" s="51"/>
      <c r="AL137" s="52"/>
      <c r="AM137" s="846" t="s">
        <v>8</v>
      </c>
      <c r="AN137" s="847"/>
      <c r="AO137" s="848"/>
      <c r="AP137" s="848"/>
      <c r="AQ137" s="848"/>
      <c r="AR137" s="849"/>
      <c r="AS137" s="928"/>
      <c r="AT137" s="928"/>
      <c r="AU137" s="928"/>
      <c r="AV137" s="928"/>
      <c r="AW137" s="928"/>
      <c r="AX137" s="895"/>
      <c r="AY137" s="896"/>
      <c r="AZ137" s="896"/>
      <c r="BA137" s="897"/>
    </row>
    <row r="138" spans="1:53" ht="13.5" customHeight="1" thickBot="1" x14ac:dyDescent="0.25">
      <c r="A138" s="901" t="s">
        <v>750</v>
      </c>
      <c r="B138"/>
      <c r="C138" s="861"/>
      <c r="D138" s="862"/>
      <c r="E138" s="863"/>
      <c r="F138" s="820" t="s">
        <v>9</v>
      </c>
      <c r="G138" s="829" t="s">
        <v>88</v>
      </c>
      <c r="H138" s="835"/>
      <c r="I138" s="836"/>
      <c r="J138" s="829" t="s">
        <v>139</v>
      </c>
      <c r="K138" s="835"/>
      <c r="L138" s="836"/>
      <c r="M138" s="829" t="s">
        <v>140</v>
      </c>
      <c r="N138" s="830"/>
      <c r="O138" s="831"/>
      <c r="P138" s="829" t="s">
        <v>141</v>
      </c>
      <c r="Q138" s="830"/>
      <c r="R138" s="831"/>
      <c r="S138" s="829"/>
      <c r="T138" s="830"/>
      <c r="U138" s="831"/>
      <c r="V138" s="842"/>
      <c r="W138" s="830"/>
      <c r="X138" s="831"/>
      <c r="Y138" s="53" t="s">
        <v>10</v>
      </c>
      <c r="Z138" s="54" t="s">
        <v>60</v>
      </c>
      <c r="AB138" s="901" t="s">
        <v>750</v>
      </c>
      <c r="AC138"/>
      <c r="AD138" s="861"/>
      <c r="AE138" s="862"/>
      <c r="AF138" s="863"/>
      <c r="AG138" s="820" t="s">
        <v>9</v>
      </c>
      <c r="AH138" s="829" t="s">
        <v>88</v>
      </c>
      <c r="AI138" s="835"/>
      <c r="AJ138" s="836"/>
      <c r="AK138" s="829" t="s">
        <v>139</v>
      </c>
      <c r="AL138" s="835"/>
      <c r="AM138" s="836"/>
      <c r="AN138" s="829" t="s">
        <v>140</v>
      </c>
      <c r="AO138" s="830"/>
      <c r="AP138" s="831"/>
      <c r="AQ138" s="829" t="s">
        <v>141</v>
      </c>
      <c r="AR138" s="830"/>
      <c r="AS138" s="831"/>
      <c r="AT138" s="829"/>
      <c r="AU138" s="830"/>
      <c r="AV138" s="831"/>
      <c r="AW138" s="842"/>
      <c r="AX138" s="830"/>
      <c r="AY138" s="831"/>
      <c r="AZ138" s="53" t="s">
        <v>10</v>
      </c>
      <c r="BA138" s="54" t="s">
        <v>60</v>
      </c>
    </row>
    <row r="139" spans="1:53" ht="27" customHeight="1" thickBot="1" x14ac:dyDescent="0.25">
      <c r="A139" s="902"/>
      <c r="B139"/>
      <c r="C139" s="864"/>
      <c r="D139" s="865"/>
      <c r="E139" s="866"/>
      <c r="F139" s="821"/>
      <c r="G139" s="155" t="s">
        <v>493</v>
      </c>
      <c r="H139" s="156" t="s">
        <v>494</v>
      </c>
      <c r="I139" s="157" t="s">
        <v>516</v>
      </c>
      <c r="J139" s="155" t="s">
        <v>493</v>
      </c>
      <c r="K139" s="156" t="s">
        <v>494</v>
      </c>
      <c r="L139" s="157" t="s">
        <v>516</v>
      </c>
      <c r="M139" s="155" t="s">
        <v>493</v>
      </c>
      <c r="N139" s="156" t="s">
        <v>494</v>
      </c>
      <c r="O139" s="157" t="s">
        <v>516</v>
      </c>
      <c r="P139" s="155" t="s">
        <v>493</v>
      </c>
      <c r="Q139" s="156" t="s">
        <v>494</v>
      </c>
      <c r="R139" s="157" t="s">
        <v>516</v>
      </c>
      <c r="S139" s="155" t="s">
        <v>493</v>
      </c>
      <c r="T139" s="156" t="s">
        <v>494</v>
      </c>
      <c r="U139" s="157" t="s">
        <v>516</v>
      </c>
      <c r="V139" s="155" t="s">
        <v>493</v>
      </c>
      <c r="W139" s="156" t="s">
        <v>494</v>
      </c>
      <c r="X139" s="157" t="s">
        <v>516</v>
      </c>
      <c r="Y139" s="881" t="s">
        <v>15</v>
      </c>
      <c r="Z139" s="882"/>
      <c r="AB139" s="902"/>
      <c r="AC139"/>
      <c r="AD139" s="864"/>
      <c r="AE139" s="865"/>
      <c r="AF139" s="866"/>
      <c r="AG139" s="821"/>
      <c r="AH139" s="155" t="s">
        <v>493</v>
      </c>
      <c r="AI139" s="156" t="s">
        <v>494</v>
      </c>
      <c r="AJ139" s="157" t="s">
        <v>516</v>
      </c>
      <c r="AK139" s="155" t="s">
        <v>493</v>
      </c>
      <c r="AL139" s="156" t="s">
        <v>494</v>
      </c>
      <c r="AM139" s="157" t="s">
        <v>516</v>
      </c>
      <c r="AN139" s="155" t="s">
        <v>493</v>
      </c>
      <c r="AO139" s="156" t="s">
        <v>494</v>
      </c>
      <c r="AP139" s="157" t="s">
        <v>516</v>
      </c>
      <c r="AQ139" s="155" t="s">
        <v>493</v>
      </c>
      <c r="AR139" s="156" t="s">
        <v>494</v>
      </c>
      <c r="AS139" s="157" t="s">
        <v>516</v>
      </c>
      <c r="AT139" s="155" t="s">
        <v>493</v>
      </c>
      <c r="AU139" s="156" t="s">
        <v>494</v>
      </c>
      <c r="AV139" s="157" t="s">
        <v>516</v>
      </c>
      <c r="AW139" s="155" t="s">
        <v>493</v>
      </c>
      <c r="AX139" s="156" t="s">
        <v>494</v>
      </c>
      <c r="AY139" s="157" t="s">
        <v>516</v>
      </c>
      <c r="AZ139" s="881" t="s">
        <v>15</v>
      </c>
      <c r="BA139" s="882"/>
    </row>
    <row r="140" spans="1:53" ht="22.5" customHeight="1" x14ac:dyDescent="0.2">
      <c r="A140" s="902"/>
      <c r="B140"/>
      <c r="C140" s="843">
        <v>1</v>
      </c>
      <c r="D140" s="795" t="s">
        <v>64</v>
      </c>
      <c r="E140" s="601" t="s">
        <v>16</v>
      </c>
      <c r="F140" s="55" t="s">
        <v>449</v>
      </c>
      <c r="G140" s="98" t="str">
        <f>TEXT((TIME(0,LEFT('Erwachsene-DOSB 2020'!AO7,FIND(":",'Erwachsene-DOSB 2020'!AO7)-1),RIGHT('Erwachsene-DOSB 2020'!AO7,2)))*$BC$56,"[mm]:ss")</f>
        <v>23:05</v>
      </c>
      <c r="H140" s="99" t="str">
        <f>TEXT((TIME(0,LEFT('Erwachsene-DOSB 2020'!AP7,FIND(":",'Erwachsene-DOSB 2020'!AP7)-1),RIGHT('Erwachsene-DOSB 2020'!AP7,2)))*$BC$56,"[mm]:ss")</f>
        <v>20:39</v>
      </c>
      <c r="I140" s="100" t="str">
        <f>TEXT((TIME(0,LEFT('Erwachsene-DOSB 2020'!AQ7,FIND(":",'Erwachsene-DOSB 2020'!AQ7)-1),RIGHT('Erwachsene-DOSB 2020'!AQ7,2)))*$BC$56,"[mm]:ss")</f>
        <v>18:14</v>
      </c>
      <c r="J140" s="108" t="str">
        <f>TEXT((TIME(0,LEFT('Erwachsene-DOSB 2020'!AR7,FIND(":",'Erwachsene-DOSB 2020'!AR7)-1),RIGHT('Erwachsene-DOSB 2020'!AR7,2)))*$BC$56,"[mm]:ss")</f>
        <v>24:02</v>
      </c>
      <c r="K140" s="99" t="str">
        <f>TEXT((TIME(0,LEFT('Erwachsene-DOSB 2020'!AS7,FIND(":",'Erwachsene-DOSB 2020'!AS7)-1),RIGHT('Erwachsene-DOSB 2020'!AS7,2)))*$BC$56,"[mm]:ss")</f>
        <v>21:36</v>
      </c>
      <c r="L140" s="100" t="str">
        <f>TEXT((TIME(0,LEFT('Erwachsene-DOSB 2020'!AT7,FIND(":",'Erwachsene-DOSB 2020'!AT7)-1),RIGHT('Erwachsene-DOSB 2020'!AT7,2)))*$BC$56,"[mm]:ss")</f>
        <v>19:10</v>
      </c>
      <c r="M140" s="108" t="str">
        <f>TEXT((TIME(0,LEFT('Erwachsene-DOSB 2020'!AU7,FIND(":",'Erwachsene-DOSB 2020'!AU7)-1),RIGHT('Erwachsene-DOSB 2020'!AU7,2)))*$BC$56,"[mm]:ss")</f>
        <v>25:07</v>
      </c>
      <c r="N140" s="99" t="str">
        <f>TEXT((TIME(0,LEFT('Erwachsene-DOSB 2020'!AV7,FIND(":",'Erwachsene-DOSB 2020'!AV7)-1),RIGHT('Erwachsene-DOSB 2020'!AV7,2)))*$BC$56,"[mm]:ss")</f>
        <v>22:41</v>
      </c>
      <c r="O140" s="100" t="str">
        <f>TEXT((TIME(0,LEFT('Erwachsene-DOSB 2020'!AW7,FIND(":",'Erwachsene-DOSB 2020'!AW7)-1),RIGHT('Erwachsene-DOSB 2020'!AW7,2)))*$BC$56,"[mm]:ss")</f>
        <v>20:15</v>
      </c>
      <c r="P140" s="108" t="str">
        <f>TEXT((TIME(0,LEFT('Erwachsene-DOSB 2020'!AX7,FIND(":",'Erwachsene-DOSB 2020'!AX7)-1),RIGHT('Erwachsene-DOSB 2020'!AX7,2)))*$BC$56,"[mm]:ss")</f>
        <v>26:20</v>
      </c>
      <c r="Q140" s="99" t="str">
        <f>TEXT((TIME(0,LEFT('Erwachsene-DOSB 2020'!AY7,FIND(":",'Erwachsene-DOSB 2020'!AY7)-1),RIGHT('Erwachsene-DOSB 2020'!AY7,2)))*$BC$56,"[mm]:ss")</f>
        <v>23:54</v>
      </c>
      <c r="R140" s="100" t="str">
        <f>TEXT((TIME(0,LEFT('Erwachsene-DOSB 2020'!AZ7,FIND(":",'Erwachsene-DOSB 2020'!AZ7)-1),RIGHT('Erwachsene-DOSB 2020'!AZ7,2)))*$BC$56,"[mm]:ss")</f>
        <v>21:28</v>
      </c>
      <c r="S140" s="6"/>
      <c r="T140" s="8"/>
      <c r="U140" s="9"/>
      <c r="V140" s="56"/>
      <c r="W140" s="7"/>
      <c r="X140" s="9"/>
      <c r="Y140" s="180"/>
      <c r="Z140" s="181"/>
      <c r="AB140" s="902"/>
      <c r="AC140"/>
      <c r="AD140" s="843">
        <v>1</v>
      </c>
      <c r="AE140" s="795" t="s">
        <v>64</v>
      </c>
      <c r="AF140" s="601" t="s">
        <v>16</v>
      </c>
      <c r="AG140" s="55" t="s">
        <v>449</v>
      </c>
      <c r="AH140" s="98" t="str">
        <f>TEXT((TIME(0,LEFT('Erwachsene-DOSB 2020'!AO39,FIND(":",'Erwachsene-DOSB 2020'!AO39)-1),RIGHT('Erwachsene-DOSB 2020'!AO39,2)))*$BC$56,"[mm]:ss")</f>
        <v>21:04</v>
      </c>
      <c r="AI140" s="99" t="str">
        <f>TEXT((TIME(0,LEFT('Erwachsene-DOSB 2020'!AP39,FIND(":",'Erwachsene-DOSB 2020'!AP39)-1),RIGHT('Erwachsene-DOSB 2020'!AP39,2)))*$BC$56,"[mm]:ss")</f>
        <v>18:38</v>
      </c>
      <c r="AJ140" s="100" t="str">
        <f>TEXT((TIME(0,LEFT('Erwachsene-DOSB 2020'!AQ39,FIND(":",'Erwachsene-DOSB 2020'!AQ39)-1),RIGHT('Erwachsene-DOSB 2020'!AQ39,2)))*$BC$56,"[mm]:ss")</f>
        <v>16:12</v>
      </c>
      <c r="AK140" s="108" t="str">
        <f>TEXT((TIME(0,LEFT('Erwachsene-DOSB 2020'!AR39,FIND(":",'Erwachsene-DOSB 2020'!AR39)-1),RIGHT('Erwachsene-DOSB 2020'!AR39,2)))*$BC$56,"[mm]:ss")</f>
        <v>21:28</v>
      </c>
      <c r="AL140" s="99" t="str">
        <f>TEXT((TIME(0,LEFT('Erwachsene-DOSB 2020'!AS39,FIND(":",'Erwachsene-DOSB 2020'!AS39)-1),RIGHT('Erwachsene-DOSB 2020'!AS39,2)))*$BC$56,"[mm]:ss")</f>
        <v>19:02</v>
      </c>
      <c r="AM140" s="100" t="str">
        <f>TEXT((TIME(0,LEFT('Erwachsene-DOSB 2020'!AT39,FIND(":",'Erwachsene-DOSB 2020'!AT39)-1),RIGHT('Erwachsene-DOSB 2020'!AT39,2)))*$BC$56,"[mm]:ss")</f>
        <v>16:36</v>
      </c>
      <c r="AN140" s="108" t="str">
        <f>TEXT((TIME(0,LEFT('Erwachsene-DOSB 2020'!AU39,FIND(":",'Erwachsene-DOSB 2020'!AU39)-1),RIGHT('Erwachsene-DOSB 2020'!AU39,2)))*$BC$56,"[mm]:ss")</f>
        <v>22:16</v>
      </c>
      <c r="AO140" s="99" t="str">
        <f>TEXT((TIME(0,LEFT('Erwachsene-DOSB 2020'!AV39,FIND(":",'Erwachsene-DOSB 2020'!AV39)-1),RIGHT('Erwachsene-DOSB 2020'!AV39,2)))*$BC$56,"[mm]:ss")</f>
        <v>19:51</v>
      </c>
      <c r="AP140" s="100" t="str">
        <f>TEXT((TIME(0,LEFT('Erwachsene-DOSB 2020'!AW39,FIND(":",'Erwachsene-DOSB 2020'!AW39)-1),RIGHT('Erwachsene-DOSB 2020'!AW39,2)))*$BC$56,"[mm]:ss")</f>
        <v>17:25</v>
      </c>
      <c r="AQ140" s="108" t="str">
        <f>TEXT((TIME(0,LEFT('Erwachsene-DOSB 2020'!AX39,FIND(":",'Erwachsene-DOSB 2020'!AX39)-1),RIGHT('Erwachsene-DOSB 2020'!AX39,2)))*$BC$56,"[mm]:ss")</f>
        <v>24:10</v>
      </c>
      <c r="AR140" s="99" t="str">
        <f>TEXT((TIME(0,LEFT('Erwachsene-DOSB 2020'!AY39,FIND(":",'Erwachsene-DOSB 2020'!AY39)-1),RIGHT('Erwachsene-DOSB 2020'!AY39,2)))*$BC$56,"[mm]:ss")</f>
        <v>21:44</v>
      </c>
      <c r="AS140" s="100" t="str">
        <f>TEXT((TIME(0,LEFT('Erwachsene-DOSB 2020'!AZ39,FIND(":",'Erwachsene-DOSB 2020'!AZ39)-1),RIGHT('Erwachsene-DOSB 2020'!AZ39,2)))*$BC$56,"[mm]:ss")</f>
        <v>19:18</v>
      </c>
      <c r="AT140" s="6"/>
      <c r="AU140" s="8"/>
      <c r="AV140" s="9"/>
      <c r="AW140" s="56"/>
      <c r="AX140" s="7"/>
      <c r="AY140" s="9"/>
      <c r="AZ140" s="180"/>
      <c r="BA140" s="181"/>
    </row>
    <row r="141" spans="1:53" ht="22.5" customHeight="1" x14ac:dyDescent="0.2">
      <c r="A141" s="902"/>
      <c r="B141"/>
      <c r="C141" s="844"/>
      <c r="D141" s="796"/>
      <c r="E141" s="798" t="s">
        <v>17</v>
      </c>
      <c r="F141" s="793" t="s">
        <v>155</v>
      </c>
      <c r="G141" s="832" t="s">
        <v>173</v>
      </c>
      <c r="H141" s="833"/>
      <c r="I141" s="833"/>
      <c r="J141" s="833"/>
      <c r="K141" s="833"/>
      <c r="L141" s="833"/>
      <c r="M141" s="833"/>
      <c r="N141" s="833"/>
      <c r="O141" s="833"/>
      <c r="P141" s="833"/>
      <c r="Q141" s="833"/>
      <c r="R141" s="834"/>
      <c r="S141" s="13"/>
      <c r="T141" s="14"/>
      <c r="U141" s="15"/>
      <c r="V141" s="59"/>
      <c r="W141" s="12"/>
      <c r="X141" s="15"/>
      <c r="Y141" s="184"/>
      <c r="Z141" s="185"/>
      <c r="AB141" s="902"/>
      <c r="AC141"/>
      <c r="AD141" s="844"/>
      <c r="AE141" s="796"/>
      <c r="AF141" s="798" t="s">
        <v>17</v>
      </c>
      <c r="AG141" s="793" t="s">
        <v>155</v>
      </c>
      <c r="AH141" s="832" t="s">
        <v>173</v>
      </c>
      <c r="AI141" s="833"/>
      <c r="AJ141" s="833"/>
      <c r="AK141" s="833"/>
      <c r="AL141" s="833"/>
      <c r="AM141" s="833"/>
      <c r="AN141" s="833"/>
      <c r="AO141" s="833"/>
      <c r="AP141" s="833"/>
      <c r="AQ141" s="833"/>
      <c r="AR141" s="833"/>
      <c r="AS141" s="834"/>
      <c r="AT141" s="13"/>
      <c r="AU141" s="14"/>
      <c r="AV141" s="15"/>
      <c r="AW141" s="59"/>
      <c r="AX141" s="12"/>
      <c r="AY141" s="15"/>
      <c r="AZ141" s="184"/>
      <c r="BA141" s="185"/>
    </row>
    <row r="142" spans="1:53" ht="22.5" customHeight="1" x14ac:dyDescent="0.2">
      <c r="A142" s="902"/>
      <c r="B142"/>
      <c r="C142" s="844"/>
      <c r="D142" s="796"/>
      <c r="E142" s="792"/>
      <c r="F142" s="794"/>
      <c r="G142" s="101" t="str">
        <f>TEXT((TIME(0,LEFT('Erwachsene-DOSB 2020'!AO10,FIND(":",'Erwachsene-DOSB 2020'!AO10)-1),RIGHT('Erwachsene-DOSB 2020'!AO10,2)))*$BC$58,"[mm]:ss")</f>
        <v>14:21</v>
      </c>
      <c r="H142" s="102" t="str">
        <f>TEXT((TIME(0,LEFT('Erwachsene-DOSB 2020'!AP10,FIND(":",'Erwachsene-DOSB 2020'!AP10)-1),RIGHT('Erwachsene-DOSB 2020'!AP10,2)))*$BC$58,"[mm]:ss")</f>
        <v>11:40</v>
      </c>
      <c r="I142" s="103" t="str">
        <f>TEXT((TIME(0,LEFT('Erwachsene-DOSB 2020'!AQ10,FIND(":",'Erwachsene-DOSB 2020'!AQ10)-1),RIGHT('Erwachsene-DOSB 2020'!AQ10,2)))*$BC$58,"[mm]:ss")</f>
        <v>09:06</v>
      </c>
      <c r="J142" s="109" t="str">
        <f>TEXT((TIME(0,LEFT('Erwachsene-DOSB 2020'!AR10,FIND(":",'Erwachsene-DOSB 2020'!AR10)-1),RIGHT('Erwachsene-DOSB 2020'!AR10,2)))*$BC$58,"[mm]:ss")</f>
        <v>14:35</v>
      </c>
      <c r="K142" s="102" t="str">
        <f>TEXT((TIME(0,LEFT('Erwachsene-DOSB 2020'!AS10,FIND(":",'Erwachsene-DOSB 2020'!AS10)-1),RIGHT('Erwachsene-DOSB 2020'!AS10,2)))*$BC$58,"[mm]:ss")</f>
        <v>11:54</v>
      </c>
      <c r="L142" s="103" t="str">
        <f>TEXT((TIME(0,LEFT('Erwachsene-DOSB 2020'!AT10,FIND(":",'Erwachsene-DOSB 2020'!AT10)-1),RIGHT('Erwachsene-DOSB 2020'!AT10,2)))*$BC$58,"[mm]:ss")</f>
        <v>09:27</v>
      </c>
      <c r="M142" s="109" t="str">
        <f>TEXT((TIME(0,LEFT('Erwachsene-DOSB 2020'!AU10,FIND(":",'Erwachsene-DOSB 2020'!AU10)-1),RIGHT('Erwachsene-DOSB 2020'!AU10,2)))*$BC$58,"[mm]:ss")</f>
        <v>14:49</v>
      </c>
      <c r="N142" s="102" t="str">
        <f>TEXT((TIME(0,LEFT('Erwachsene-DOSB 2020'!AV10,FIND(":",'Erwachsene-DOSB 2020'!AV10)-1),RIGHT('Erwachsene-DOSB 2020'!AV10,2)))*$BC$58,"[mm]:ss")</f>
        <v>12:15</v>
      </c>
      <c r="O142" s="103" t="str">
        <f>TEXT((TIME(0,LEFT('Erwachsene-DOSB 2020'!AW10,FIND(":",'Erwachsene-DOSB 2020'!AW10)-1),RIGHT('Erwachsene-DOSB 2020'!AW10,2)))*$BC$58,"[mm]:ss")</f>
        <v>09:55</v>
      </c>
      <c r="P142" s="109" t="str">
        <f>TEXT((TIME(0,LEFT('Erwachsene-DOSB 2020'!AX10,FIND(":",'Erwachsene-DOSB 2020'!AX10)-1),RIGHT('Erwachsene-DOSB 2020'!AX10,2)))*$BC$58,"[mm]:ss")</f>
        <v>15:03</v>
      </c>
      <c r="Q142" s="102" t="str">
        <f>TEXT((TIME(0,LEFT('Erwachsene-DOSB 2020'!AY10,FIND(":",'Erwachsene-DOSB 2020'!AY10)-1),RIGHT('Erwachsene-DOSB 2020'!AY10,2)))*$BC$58,"[mm]:ss")</f>
        <v>12:29</v>
      </c>
      <c r="R142" s="103" t="str">
        <f>TEXT((TIME(0,LEFT('Erwachsene-DOSB 2020'!AZ10,FIND(":",'Erwachsene-DOSB 2020'!AZ10)-1),RIGHT('Erwachsene-DOSB 2020'!AZ10,2)))*$BC$58,"[mm]:ss")</f>
        <v>10:16</v>
      </c>
      <c r="S142" s="13"/>
      <c r="T142" s="14"/>
      <c r="U142" s="15"/>
      <c r="V142" s="59"/>
      <c r="W142" s="12"/>
      <c r="X142" s="15"/>
      <c r="Y142" s="184"/>
      <c r="Z142" s="185"/>
      <c r="AB142" s="902"/>
      <c r="AC142"/>
      <c r="AD142" s="844"/>
      <c r="AE142" s="796"/>
      <c r="AF142" s="792"/>
      <c r="AG142" s="794"/>
      <c r="AH142" s="101" t="str">
        <f>TEXT((TIME(0,LEFT('Erwachsene-DOSB 2020'!AO42,FIND(":",'Erwachsene-DOSB 2020'!AO42)-1),RIGHT('Erwachsene-DOSB 2020'!AO42,2)))*$BC$58,"[mm]:ss")</f>
        <v>13:11</v>
      </c>
      <c r="AI142" s="102" t="str">
        <f>TEXT((TIME(0,LEFT('Erwachsene-DOSB 2020'!AP42,FIND(":",'Erwachsene-DOSB 2020'!AP42)-1),RIGHT('Erwachsene-DOSB 2020'!AP42,2)))*$BC$58,"[mm]:ss")</f>
        <v>10:44</v>
      </c>
      <c r="AJ142" s="103" t="str">
        <f>TEXT((TIME(0,LEFT('Erwachsene-DOSB 2020'!AQ42,FIND(":",'Erwachsene-DOSB 2020'!AQ42)-1),RIGHT('Erwachsene-DOSB 2020'!AQ42,2)))*$BC$58,"[mm]:ss")</f>
        <v>08:31</v>
      </c>
      <c r="AK142" s="109" t="str">
        <f>TEXT((TIME(0,LEFT('Erwachsene-DOSB 2020'!AR42,FIND(":",'Erwachsene-DOSB 2020'!AR42)-1),RIGHT('Erwachsene-DOSB 2020'!AR42,2)))*$BC$58,"[mm]:ss")</f>
        <v>13:18</v>
      </c>
      <c r="AL142" s="102" t="str">
        <f>TEXT((TIME(0,LEFT('Erwachsene-DOSB 2020'!AS42,FIND(":",'Erwachsene-DOSB 2020'!AS42)-1),RIGHT('Erwachsene-DOSB 2020'!AS42,2)))*$BC$58,"[mm]:ss")</f>
        <v>10:58</v>
      </c>
      <c r="AM142" s="103" t="str">
        <f>TEXT((TIME(0,LEFT('Erwachsene-DOSB 2020'!AT42,FIND(":",'Erwachsene-DOSB 2020'!AT42)-1),RIGHT('Erwachsene-DOSB 2020'!AT42,2)))*$BC$58,"[mm]:ss")</f>
        <v>08:38</v>
      </c>
      <c r="AN142" s="109" t="str">
        <f>TEXT((TIME(0,LEFT('Erwachsene-DOSB 2020'!AU42,FIND(":",'Erwachsene-DOSB 2020'!AU42)-1),RIGHT('Erwachsene-DOSB 2020'!AU42,2)))*$BC$58,"[mm]:ss")</f>
        <v>13:18</v>
      </c>
      <c r="AO142" s="102" t="str">
        <f>TEXT((TIME(0,LEFT('Erwachsene-DOSB 2020'!AV42,FIND(":",'Erwachsene-DOSB 2020'!AV42)-1),RIGHT('Erwachsene-DOSB 2020'!AV42,2)))*$BC$58,"[mm]:ss")</f>
        <v>11:12</v>
      </c>
      <c r="AP142" s="103" t="str">
        <f>TEXT((TIME(0,LEFT('Erwachsene-DOSB 2020'!AW42,FIND(":",'Erwachsene-DOSB 2020'!AW42)-1),RIGHT('Erwachsene-DOSB 2020'!AW42,2)))*$BC$58,"[mm]:ss")</f>
        <v>08:59</v>
      </c>
      <c r="AQ142" s="109" t="str">
        <f>TEXT((TIME(0,LEFT('Erwachsene-DOSB 2020'!AX42,FIND(":",'Erwachsene-DOSB 2020'!AX42)-1),RIGHT('Erwachsene-DOSB 2020'!AX42,2)))*$BC$58,"[mm]:ss")</f>
        <v>13:39</v>
      </c>
      <c r="AR142" s="102" t="str">
        <f>TEXT((TIME(0,LEFT('Erwachsene-DOSB 2020'!AY42,FIND(":",'Erwachsene-DOSB 2020'!AY42)-1),RIGHT('Erwachsene-DOSB 2020'!AY42,2)))*$BC$58,"[mm]:ss")</f>
        <v>11:26</v>
      </c>
      <c r="AS142" s="103" t="str">
        <f>TEXT((TIME(0,LEFT('Erwachsene-DOSB 2020'!AZ42,FIND(":",'Erwachsene-DOSB 2020'!AZ42)-1),RIGHT('Erwachsene-DOSB 2020'!AZ42,2)))*$BC$58,"[mm]:ss")</f>
        <v>09:27</v>
      </c>
      <c r="AT142" s="13"/>
      <c r="AU142" s="14"/>
      <c r="AV142" s="15"/>
      <c r="AW142" s="59"/>
      <c r="AX142" s="12"/>
      <c r="AY142" s="15"/>
      <c r="AZ142" s="184"/>
      <c r="BA142" s="185"/>
    </row>
    <row r="143" spans="1:53" ht="22.5" customHeight="1" x14ac:dyDescent="0.2">
      <c r="A143" s="902"/>
      <c r="B143"/>
      <c r="C143" s="844"/>
      <c r="D143" s="796"/>
      <c r="E143" s="106" t="s">
        <v>21</v>
      </c>
      <c r="F143" s="58" t="s">
        <v>511</v>
      </c>
      <c r="G143" s="101" t="str">
        <f>TEXT((TIME(0,LEFT('Erwachsene-DOSB 2020'!AO11,FIND(":",'Erwachsene-DOSB 2020'!AO11)-1),RIGHT('Erwachsene-DOSB 2020'!AO11,2)))*$BC$59,"[mm]:ss")</f>
        <v>68:27</v>
      </c>
      <c r="H143" s="102" t="str">
        <f>TEXT((TIME(0,LEFT('Erwachsene-DOSB 2020'!AP11,FIND(":",'Erwachsene-DOSB 2020'!AP11)-1),RIGHT('Erwachsene-DOSB 2020'!AP11,2)))*$BC$59,"[mm]:ss")</f>
        <v>60:19</v>
      </c>
      <c r="I143" s="103" t="str">
        <f>TEXT((TIME(0,LEFT('Erwachsene-DOSB 2020'!AQ11,FIND(":",'Erwachsene-DOSB 2020'!AQ11)-1),RIGHT('Erwachsene-DOSB 2020'!AQ11,2)))*$BC$59,"[mm]:ss")</f>
        <v>55:08</v>
      </c>
      <c r="J143" s="109" t="str">
        <f>TEXT((TIME(0,LEFT('Erwachsene-DOSB 2020'!AR11,FIND(":",'Erwachsene-DOSB 2020'!AR11)-1),RIGHT('Erwachsene-DOSB 2020'!AR11,2)))*$BC$59,"[mm]:ss")</f>
        <v>72:53</v>
      </c>
      <c r="K143" s="102" t="str">
        <f>TEXT((TIME(0,LEFT('Erwachsene-DOSB 2020'!AS11,FIND(":",'Erwachsene-DOSB 2020'!AS11)-1),RIGHT('Erwachsene-DOSB 2020'!AS11,2)))*$BC$59,"[mm]:ss")</f>
        <v>63:05</v>
      </c>
      <c r="L143" s="103" t="str">
        <f>TEXT((TIME(0,LEFT('Erwachsene-DOSB 2020'!AT11,FIND(":",'Erwachsene-DOSB 2020'!AT11)-1),RIGHT('Erwachsene-DOSB 2020'!AT11,2)))*$BC$59,"[mm]:ss")</f>
        <v>57:21</v>
      </c>
      <c r="M143" s="109" t="str">
        <f>TEXT((TIME(0,LEFT('Erwachsene-DOSB 2020'!AU11,FIND(":",'Erwachsene-DOSB 2020'!AU11)-1),RIGHT('Erwachsene-DOSB 2020'!AU11,2)))*$BC$59,"[mm]:ss")</f>
        <v>76:58</v>
      </c>
      <c r="N143" s="102" t="str">
        <f>TEXT((TIME(0,LEFT('Erwachsene-DOSB 2020'!AV11,FIND(":",'Erwachsene-DOSB 2020'!AV11)-1),RIGHT('Erwachsene-DOSB 2020'!AV11,2)))*$BC$59,"[mm]:ss")</f>
        <v>66:51</v>
      </c>
      <c r="O143" s="103" t="str">
        <f>TEXT((TIME(0,LEFT('Erwachsene-DOSB 2020'!AW11,FIND(":",'Erwachsene-DOSB 2020'!AW11)-1),RIGHT('Erwachsene-DOSB 2020'!AW11,2)))*$BC$59,"[mm]:ss")</f>
        <v>60:41</v>
      </c>
      <c r="P143" s="109" t="str">
        <f>TEXT((TIME(0,LEFT('Erwachsene-DOSB 2020'!AX11,FIND(":",'Erwachsene-DOSB 2020'!AX11)-1),RIGHT('Erwachsene-DOSB 2020'!AX11,2)))*$BC$59,"[mm]:ss")</f>
        <v>81:39</v>
      </c>
      <c r="Q143" s="102" t="str">
        <f>TEXT((TIME(0,LEFT('Erwachsene-DOSB 2020'!AY11,FIND(":",'Erwachsene-DOSB 2020'!AY11)-1),RIGHT('Erwachsene-DOSB 2020'!AY11,2)))*$BC$59,"[mm]:ss")</f>
        <v>71:02</v>
      </c>
      <c r="R143" s="103" t="str">
        <f>TEXT((TIME(0,LEFT('Erwachsene-DOSB 2020'!AZ11,FIND(":",'Erwachsene-DOSB 2020'!AZ11)-1),RIGHT('Erwachsene-DOSB 2020'!AZ11,2)))*$BC$59,"[mm]:ss")</f>
        <v>64:23</v>
      </c>
      <c r="S143" s="13"/>
      <c r="T143" s="14"/>
      <c r="U143" s="15"/>
      <c r="V143" s="59"/>
      <c r="W143" s="12"/>
      <c r="X143" s="15"/>
      <c r="Y143" s="182"/>
      <c r="Z143" s="183"/>
      <c r="AB143" s="902"/>
      <c r="AC143"/>
      <c r="AD143" s="844"/>
      <c r="AE143" s="796"/>
      <c r="AF143" s="106" t="s">
        <v>21</v>
      </c>
      <c r="AG143" s="58" t="s">
        <v>511</v>
      </c>
      <c r="AH143" s="101" t="str">
        <f>TEXT((TIME(0,LEFT('Erwachsene-DOSB 2020'!AO44,FIND(":",'Erwachsene-DOSB 2020'!AO44)-1),RIGHT('Erwachsene-DOSB 2020'!AO44,2)))*$BC$59,"[mm]:ss")</f>
        <v>63:46</v>
      </c>
      <c r="AI143" s="102" t="str">
        <f>TEXT((TIME(0,LEFT('Erwachsene-DOSB 2020'!AP44,FIND(":",'Erwachsene-DOSB 2020'!AP44)-1),RIGHT('Erwachsene-DOSB 2020'!AP44,2)))*$BC$59,"[mm]:ss")</f>
        <v>56:03</v>
      </c>
      <c r="AJ143" s="103" t="str">
        <f>TEXT((TIME(0,LEFT('Erwachsene-DOSB 2020'!AQ44,FIND(":",'Erwachsene-DOSB 2020'!AQ44)-1),RIGHT('Erwachsene-DOSB 2020'!AQ44,2)))*$BC$59,"[mm]:ss")</f>
        <v>53:17</v>
      </c>
      <c r="AK143" s="109" t="str">
        <f>TEXT((TIME(0,LEFT('Erwachsene-DOSB 2020'!AR44,FIND(":",'Erwachsene-DOSB 2020'!AR44)-1),RIGHT('Erwachsene-DOSB 2020'!AR44,2)))*$BC$59,"[mm]:ss")</f>
        <v>67:43</v>
      </c>
      <c r="AL143" s="102" t="str">
        <f>TEXT((TIME(0,LEFT('Erwachsene-DOSB 2020'!AS44,FIND(":",'Erwachsene-DOSB 2020'!AS44)-1),RIGHT('Erwachsene-DOSB 2020'!AS44,2)))*$BC$59,"[mm]:ss")</f>
        <v>59:01</v>
      </c>
      <c r="AM143" s="103" t="str">
        <f>TEXT((TIME(0,LEFT('Erwachsene-DOSB 2020'!AT44,FIND(":",'Erwachsene-DOSB 2020'!AT44)-1),RIGHT('Erwachsene-DOSB 2020'!AT44,2)))*$BC$59,"[mm]:ss")</f>
        <v>53:17</v>
      </c>
      <c r="AN143" s="109" t="str">
        <f>TEXT((TIME(0,LEFT('Erwachsene-DOSB 2020'!AU44,FIND(":",'Erwachsene-DOSB 2020'!AU44)-1),RIGHT('Erwachsene-DOSB 2020'!AU44,2)))*$BC$59,"[mm]:ss")</f>
        <v>71:02</v>
      </c>
      <c r="AO143" s="102" t="str">
        <f>TEXT((TIME(0,LEFT('Erwachsene-DOSB 2020'!AV44,FIND(":",'Erwachsene-DOSB 2020'!AV44)-1),RIGHT('Erwachsene-DOSB 2020'!AV44,2)))*$BC$59,"[mm]:ss")</f>
        <v>62:21</v>
      </c>
      <c r="AP143" s="103" t="str">
        <f>TEXT((TIME(0,LEFT('Erwachsene-DOSB 2020'!AW44,FIND(":",'Erwachsene-DOSB 2020'!AW44)-1),RIGHT('Erwachsene-DOSB 2020'!AW44,2)))*$BC$59,"[mm]:ss")</f>
        <v>55:52</v>
      </c>
      <c r="AQ143" s="109" t="str">
        <f>TEXT((TIME(0,LEFT('Erwachsene-DOSB 2020'!AX44,FIND(":",'Erwachsene-DOSB 2020'!AX44)-1),RIGHT('Erwachsene-DOSB 2020'!AX44,2)))*$BC$59,"[mm]:ss")</f>
        <v>76:02</v>
      </c>
      <c r="AR143" s="102" t="str">
        <f>TEXT((TIME(0,LEFT('Erwachsene-DOSB 2020'!AY44,FIND(":",'Erwachsene-DOSB 2020'!AY44)-1),RIGHT('Erwachsene-DOSB 2020'!AY44,2)))*$BC$59,"[mm]:ss")</f>
        <v>66:06</v>
      </c>
      <c r="AS143" s="103" t="str">
        <f>TEXT((TIME(0,LEFT('Erwachsene-DOSB 2020'!AZ44,FIND(":",'Erwachsene-DOSB 2020'!AZ44)-1),RIGHT('Erwachsene-DOSB 2020'!AZ44,2)))*$BC$59,"[mm]:ss")</f>
        <v>59:12</v>
      </c>
      <c r="AT143" s="13"/>
      <c r="AU143" s="14"/>
      <c r="AV143" s="15"/>
      <c r="AW143" s="59"/>
      <c r="AX143" s="12"/>
      <c r="AY143" s="15"/>
      <c r="AZ143" s="182"/>
      <c r="BA143" s="183"/>
    </row>
    <row r="144" spans="1:53" ht="22.5" customHeight="1" x14ac:dyDescent="0.2">
      <c r="A144" s="902"/>
      <c r="B144"/>
      <c r="C144" s="844"/>
      <c r="D144" s="796"/>
      <c r="E144" s="106" t="s">
        <v>22</v>
      </c>
      <c r="F144" s="58" t="s">
        <v>506</v>
      </c>
      <c r="G144" s="101" t="str">
        <f>TEXT((TIME(0,LEFT('Erwachsene-DOSB 2020'!AO12,FIND(":",'Erwachsene-DOSB 2020'!AO12)-1),RIGHT('Erwachsene-DOSB 2020'!AO12,2)))*$BC$60,"[mm]:ss")</f>
        <v>51:21</v>
      </c>
      <c r="H144" s="102" t="str">
        <f>TEXT((TIME(0,LEFT('Erwachsene-DOSB 2020'!AP12,FIND(":",'Erwachsene-DOSB 2020'!AP12)-1),RIGHT('Erwachsene-DOSB 2020'!AP12,2)))*$BC$60,"[mm]:ss")</f>
        <v>44:25</v>
      </c>
      <c r="I144" s="103" t="str">
        <f>TEXT((TIME(0,LEFT('Erwachsene-DOSB 2020'!AQ12,FIND(":",'Erwachsene-DOSB 2020'!AQ12)-1),RIGHT('Erwachsene-DOSB 2020'!AQ12,2)))*$BC$60,"[mm]:ss")</f>
        <v>39:41</v>
      </c>
      <c r="J144" s="109" t="str">
        <f>TEXT((TIME(0,LEFT('Erwachsene-DOSB 2020'!AR12,FIND(":",'Erwachsene-DOSB 2020'!AR12)-1),RIGHT('Erwachsene-DOSB 2020'!AR12,2)))*$BC$60,"[mm]:ss")</f>
        <v>53:14</v>
      </c>
      <c r="K144" s="102" t="str">
        <f>TEXT((TIME(0,LEFT('Erwachsene-DOSB 2020'!AS12,FIND(":",'Erwachsene-DOSB 2020'!AS12)-1),RIGHT('Erwachsene-DOSB 2020'!AS12,2)))*$BC$60,"[mm]:ss")</f>
        <v>47:15</v>
      </c>
      <c r="L144" s="103" t="str">
        <f>TEXT((TIME(0,LEFT('Erwachsene-DOSB 2020'!AT12,FIND(":",'Erwachsene-DOSB 2020'!AT12)-1),RIGHT('Erwachsene-DOSB 2020'!AT12,2)))*$BC$60,"[mm]:ss")</f>
        <v>41:16</v>
      </c>
      <c r="M144" s="109" t="str">
        <f>TEXT((TIME(0,LEFT('Erwachsene-DOSB 2020'!AU12,FIND(":",'Erwachsene-DOSB 2020'!AU12)-1),RIGHT('Erwachsene-DOSB 2020'!AU12,2)))*$BC$60,"[mm]:ss")</f>
        <v>56:23</v>
      </c>
      <c r="N144" s="102" t="str">
        <f>TEXT((TIME(0,LEFT('Erwachsene-DOSB 2020'!AV12,FIND(":",'Erwachsene-DOSB 2020'!AV12)-1),RIGHT('Erwachsene-DOSB 2020'!AV12,2)))*$BC$60,"[mm]:ss")</f>
        <v>50:24</v>
      </c>
      <c r="O144" s="103" t="str">
        <f>TEXT((TIME(0,LEFT('Erwachsene-DOSB 2020'!AW12,FIND(":",'Erwachsene-DOSB 2020'!AW12)-1),RIGHT('Erwachsene-DOSB 2020'!AW12,2)))*$BC$60,"[mm]:ss")</f>
        <v>43:28</v>
      </c>
      <c r="P144" s="109" t="str">
        <f>TEXT((TIME(0,LEFT('Erwachsene-DOSB 2020'!AX12,FIND(":",'Erwachsene-DOSB 2020'!AX12)-1),RIGHT('Erwachsene-DOSB 2020'!AX12,2)))*$BC$60,"[mm]:ss")</f>
        <v>58:35</v>
      </c>
      <c r="Q144" s="102" t="str">
        <f>TEXT((TIME(0,LEFT('Erwachsene-DOSB 2020'!AY12,FIND(":",'Erwachsene-DOSB 2020'!AY12)-1),RIGHT('Erwachsene-DOSB 2020'!AY12,2)))*$BC$60,"[mm]:ss")</f>
        <v>52:17</v>
      </c>
      <c r="R144" s="103" t="str">
        <f>TEXT((TIME(0,LEFT('Erwachsene-DOSB 2020'!AZ12,FIND(":",'Erwachsene-DOSB 2020'!AZ12)-1),RIGHT('Erwachsene-DOSB 2020'!AZ12,2)))*$BC$60,"[mm]:ss")</f>
        <v>45:41</v>
      </c>
      <c r="S144" s="13"/>
      <c r="T144" s="14"/>
      <c r="U144" s="15"/>
      <c r="V144" s="59"/>
      <c r="W144" s="12"/>
      <c r="X144" s="15"/>
      <c r="Y144" s="182"/>
      <c r="Z144" s="183"/>
      <c r="AB144" s="902"/>
      <c r="AC144"/>
      <c r="AD144" s="844"/>
      <c r="AE144" s="796"/>
      <c r="AF144" s="106" t="s">
        <v>22</v>
      </c>
      <c r="AG144" s="58" t="s">
        <v>506</v>
      </c>
      <c r="AH144" s="101" t="str">
        <f>TEXT((TIME(0,LEFT('Erwachsene-DOSB 2020'!AO45,FIND(":",'Erwachsene-DOSB 2020'!AO45)-1),RIGHT('Erwachsene-DOSB 2020'!AO45,2)))*$BC$60,"[mm]:ss")</f>
        <v>46:56</v>
      </c>
      <c r="AI144" s="102" t="str">
        <f>TEXT((TIME(0,LEFT('Erwachsene-DOSB 2020'!AP45,FIND(":",'Erwachsene-DOSB 2020'!AP45)-1),RIGHT('Erwachsene-DOSB 2020'!AP45,2)))*$BC$60,"[mm]:ss")</f>
        <v>39:41</v>
      </c>
      <c r="AJ144" s="103" t="str">
        <f>TEXT((TIME(0,LEFT('Erwachsene-DOSB 2020'!AQ45,FIND(":",'Erwachsene-DOSB 2020'!AQ45)-1),RIGHT('Erwachsene-DOSB 2020'!AQ45,2)))*$BC$60,"[mm]:ss")</f>
        <v>32:27</v>
      </c>
      <c r="AK144" s="109" t="str">
        <f>TEXT((TIME(0,LEFT('Erwachsene-DOSB 2020'!AR45,FIND(":",'Erwachsene-DOSB 2020'!AR45)-1),RIGHT('Erwachsene-DOSB 2020'!AR45,2)))*$BC$60,"[mm]:ss")</f>
        <v>47:53</v>
      </c>
      <c r="AL144" s="102" t="str">
        <f>TEXT((TIME(0,LEFT('Erwachsene-DOSB 2020'!AS45,FIND(":",'Erwachsene-DOSB 2020'!AS45)-1),RIGHT('Erwachsene-DOSB 2020'!AS45,2)))*$BC$60,"[mm]:ss")</f>
        <v>40:38</v>
      </c>
      <c r="AM144" s="103" t="str">
        <f>TEXT((TIME(0,LEFT('Erwachsene-DOSB 2020'!AT45,FIND(":",'Erwachsene-DOSB 2020'!AT45)-1),RIGHT('Erwachsene-DOSB 2020'!AT45,2)))*$BC$60,"[mm]:ss")</f>
        <v>33:23</v>
      </c>
      <c r="AN144" s="109" t="str">
        <f>TEXT((TIME(0,LEFT('Erwachsene-DOSB 2020'!AU45,FIND(":",'Erwachsene-DOSB 2020'!AU45)-1),RIGHT('Erwachsene-DOSB 2020'!AU45,2)))*$BC$60,"[mm]:ss")</f>
        <v>48:50</v>
      </c>
      <c r="AO144" s="102" t="str">
        <f>TEXT((TIME(0,LEFT('Erwachsene-DOSB 2020'!AV45,FIND(":",'Erwachsene-DOSB 2020'!AV45)-1),RIGHT('Erwachsene-DOSB 2020'!AV45,2)))*$BC$60,"[mm]:ss")</f>
        <v>41:54</v>
      </c>
      <c r="AP144" s="103" t="str">
        <f>TEXT((TIME(0,LEFT('Erwachsene-DOSB 2020'!AW45,FIND(":",'Erwachsene-DOSB 2020'!AW45)-1),RIGHT('Erwachsene-DOSB 2020'!AW45,2)))*$BC$60,"[mm]:ss")</f>
        <v>34:58</v>
      </c>
      <c r="AQ144" s="109" t="str">
        <f>TEXT((TIME(0,LEFT('Erwachsene-DOSB 2020'!AX45,FIND(":",'Erwachsene-DOSB 2020'!AX45)-1),RIGHT('Erwachsene-DOSB 2020'!AX45,2)))*$BC$60,"[mm]:ss")</f>
        <v>49:46</v>
      </c>
      <c r="AR144" s="102" t="str">
        <f>TEXT((TIME(0,LEFT('Erwachsene-DOSB 2020'!AY45,FIND(":",'Erwachsene-DOSB 2020'!AY45)-1),RIGHT('Erwachsene-DOSB 2020'!AY45,2)))*$BC$60,"[mm]:ss")</f>
        <v>42:50</v>
      </c>
      <c r="AS144" s="103" t="str">
        <f>TEXT((TIME(0,LEFT('Erwachsene-DOSB 2020'!AZ45,FIND(":",'Erwachsene-DOSB 2020'!AZ45)-1),RIGHT('Erwachsene-DOSB 2020'!AZ45,2)))*$BC$60,"[mm]:ss")</f>
        <v>36:32</v>
      </c>
      <c r="AT144" s="13"/>
      <c r="AU144" s="14"/>
      <c r="AV144" s="15"/>
      <c r="AW144" s="59"/>
      <c r="AX144" s="12"/>
      <c r="AY144" s="15"/>
      <c r="AZ144" s="182"/>
      <c r="BA144" s="183"/>
    </row>
    <row r="145" spans="1:56" s="158" customFormat="1" ht="22.5" customHeight="1" x14ac:dyDescent="0.2">
      <c r="A145" s="902"/>
      <c r="C145" s="844"/>
      <c r="D145" s="796"/>
      <c r="E145" s="106" t="s">
        <v>23</v>
      </c>
      <c r="F145" s="58" t="s">
        <v>427</v>
      </c>
      <c r="G145" s="160">
        <f>H145*(1-$BE$61)</f>
        <v>177.75</v>
      </c>
      <c r="H145" s="149">
        <f>W103-12.5</f>
        <v>197.5</v>
      </c>
      <c r="I145" s="150">
        <f>H145*(1+$BE$61)</f>
        <v>217.25000000000003</v>
      </c>
      <c r="J145" s="160">
        <f>K145*(1-$BE$61)</f>
        <v>166.5</v>
      </c>
      <c r="K145" s="149">
        <f>H145-12.5</f>
        <v>185</v>
      </c>
      <c r="L145" s="150">
        <f>K145*(1+$BE$61)</f>
        <v>203.50000000000003</v>
      </c>
      <c r="M145" s="160">
        <f>N145*(1-$BE$61)</f>
        <v>155.25</v>
      </c>
      <c r="N145" s="149">
        <f>K145-12.5</f>
        <v>172.5</v>
      </c>
      <c r="O145" s="150">
        <f>N145*(1+$BE$61)</f>
        <v>189.75000000000003</v>
      </c>
      <c r="P145" s="160">
        <f>Q145*(1-$BE$61)</f>
        <v>144</v>
      </c>
      <c r="Q145" s="149">
        <f>N145-12.5</f>
        <v>160</v>
      </c>
      <c r="R145" s="150">
        <f>Q145*(1+$BE$61)</f>
        <v>176</v>
      </c>
      <c r="S145" s="151"/>
      <c r="T145" s="149"/>
      <c r="U145" s="150"/>
      <c r="V145" s="151"/>
      <c r="W145" s="149"/>
      <c r="X145" s="150"/>
      <c r="Y145" s="182"/>
      <c r="Z145" s="215"/>
      <c r="AB145" s="902"/>
      <c r="AD145" s="844"/>
      <c r="AE145" s="796"/>
      <c r="AF145" s="106" t="s">
        <v>23</v>
      </c>
      <c r="AG145" s="58" t="s">
        <v>427</v>
      </c>
      <c r="AH145" s="160">
        <f>AI145*(1-$BE$61)</f>
        <v>236.25</v>
      </c>
      <c r="AI145" s="149">
        <f>AX103-12.5</f>
        <v>262.5</v>
      </c>
      <c r="AJ145" s="150">
        <f>AI145*(1+$BE$61)</f>
        <v>288.75</v>
      </c>
      <c r="AK145" s="160">
        <f>AL145*(1-$BE$61)</f>
        <v>225</v>
      </c>
      <c r="AL145" s="149">
        <f>AI145-12.5</f>
        <v>250</v>
      </c>
      <c r="AM145" s="150">
        <f>AL145*(1+$BE$61)</f>
        <v>275</v>
      </c>
      <c r="AN145" s="160">
        <f>AO145*(1-$BE$61)</f>
        <v>213.75</v>
      </c>
      <c r="AO145" s="149">
        <f>AL145-12.5</f>
        <v>237.5</v>
      </c>
      <c r="AP145" s="150">
        <f>AO145*(1+$BE$61)</f>
        <v>261.25</v>
      </c>
      <c r="AQ145" s="160">
        <f>AR145*(1-$BE$61)</f>
        <v>202.5</v>
      </c>
      <c r="AR145" s="149">
        <f>AO145-12.5</f>
        <v>225</v>
      </c>
      <c r="AS145" s="150">
        <f>AR145*(1+$BE$61)</f>
        <v>247.50000000000003</v>
      </c>
      <c r="AT145" s="151"/>
      <c r="AU145" s="149"/>
      <c r="AV145" s="150"/>
      <c r="AW145" s="151"/>
      <c r="AX145" s="149"/>
      <c r="AY145" s="150"/>
      <c r="AZ145" s="182"/>
      <c r="BA145" s="215"/>
      <c r="BC145" s="153"/>
      <c r="BD145" s="83"/>
    </row>
    <row r="146" spans="1:56" s="158" customFormat="1" ht="22.5" customHeight="1" x14ac:dyDescent="0.2">
      <c r="A146" s="902"/>
      <c r="C146" s="844"/>
      <c r="D146" s="796"/>
      <c r="E146" s="106" t="s">
        <v>24</v>
      </c>
      <c r="F146" s="58" t="s">
        <v>428</v>
      </c>
      <c r="G146" s="160">
        <f>H146*(1-$BE$61)</f>
        <v>328.5</v>
      </c>
      <c r="H146" s="149">
        <f>W104-15</f>
        <v>365</v>
      </c>
      <c r="I146" s="150">
        <f>H146*(1+$BE$61)</f>
        <v>401.50000000000006</v>
      </c>
      <c r="J146" s="160">
        <f>K146*(1-$BE$61)</f>
        <v>315</v>
      </c>
      <c r="K146" s="149">
        <f>H146-15</f>
        <v>350</v>
      </c>
      <c r="L146" s="150">
        <f>K146*(1+$BE$61)</f>
        <v>385.00000000000006</v>
      </c>
      <c r="M146" s="160">
        <f>N146*(1-$BE$61)</f>
        <v>301.5</v>
      </c>
      <c r="N146" s="149">
        <f>K146-15</f>
        <v>335</v>
      </c>
      <c r="O146" s="150">
        <f>N146*(1+$BE$61)</f>
        <v>368.50000000000006</v>
      </c>
      <c r="P146" s="160">
        <f>Q146*(1-$BE$61)</f>
        <v>288</v>
      </c>
      <c r="Q146" s="149">
        <f>N146-15</f>
        <v>320</v>
      </c>
      <c r="R146" s="150">
        <f>Q146*(1+$BE$61)</f>
        <v>352</v>
      </c>
      <c r="S146" s="151"/>
      <c r="T146" s="149"/>
      <c r="U146" s="150"/>
      <c r="V146" s="151"/>
      <c r="W146" s="149"/>
      <c r="X146" s="150"/>
      <c r="Y146" s="182"/>
      <c r="Z146" s="215"/>
      <c r="AB146" s="902"/>
      <c r="AD146" s="844"/>
      <c r="AE146" s="796"/>
      <c r="AF146" s="106" t="s">
        <v>24</v>
      </c>
      <c r="AG146" s="58" t="s">
        <v>428</v>
      </c>
      <c r="AH146" s="160">
        <f>AI146*(1-$BE$61)</f>
        <v>396</v>
      </c>
      <c r="AI146" s="149">
        <f>AX104-15</f>
        <v>440</v>
      </c>
      <c r="AJ146" s="150">
        <f>AI146*(1+$BE$61)</f>
        <v>484.00000000000006</v>
      </c>
      <c r="AK146" s="160">
        <f>AL146*(1-$BE$61)</f>
        <v>382.5</v>
      </c>
      <c r="AL146" s="149">
        <f>AI146-15</f>
        <v>425</v>
      </c>
      <c r="AM146" s="150">
        <f>AL146*(1+$BE$61)</f>
        <v>467.50000000000006</v>
      </c>
      <c r="AN146" s="160">
        <f>AO146*(1-$BE$61)</f>
        <v>369</v>
      </c>
      <c r="AO146" s="149">
        <f>AL146-15</f>
        <v>410</v>
      </c>
      <c r="AP146" s="150">
        <f>AO146*(1+$BE$61)</f>
        <v>451.00000000000006</v>
      </c>
      <c r="AQ146" s="160">
        <f>AR146*(1-$BE$61)</f>
        <v>355.5</v>
      </c>
      <c r="AR146" s="149">
        <f>AO146-15</f>
        <v>395</v>
      </c>
      <c r="AS146" s="150">
        <f>AR146*(1+$BE$61)</f>
        <v>434.50000000000006</v>
      </c>
      <c r="AT146" s="151"/>
      <c r="AU146" s="149"/>
      <c r="AV146" s="150"/>
      <c r="AW146" s="151"/>
      <c r="AX146" s="149"/>
      <c r="AY146" s="150"/>
      <c r="AZ146" s="182"/>
      <c r="BA146" s="215"/>
      <c r="BC146" s="153"/>
      <c r="BD146" s="83"/>
    </row>
    <row r="147" spans="1:56" s="158" customFormat="1" ht="22.5" customHeight="1" x14ac:dyDescent="0.2">
      <c r="A147" s="902"/>
      <c r="C147" s="844"/>
      <c r="D147" s="796"/>
      <c r="E147" s="106" t="s">
        <v>25</v>
      </c>
      <c r="F147" s="58" t="s">
        <v>429</v>
      </c>
      <c r="G147" s="160">
        <f>H147*(1-$BE$61)</f>
        <v>261</v>
      </c>
      <c r="H147" s="149">
        <f>W105-15</f>
        <v>290</v>
      </c>
      <c r="I147" s="150">
        <f>H147*(1+$BE$61)</f>
        <v>319</v>
      </c>
      <c r="J147" s="160">
        <f>K147*(1-$BE$61)</f>
        <v>247.5</v>
      </c>
      <c r="K147" s="149">
        <f>H147-15</f>
        <v>275</v>
      </c>
      <c r="L147" s="150">
        <f>K147*(1+$BE$61)</f>
        <v>302.5</v>
      </c>
      <c r="M147" s="160">
        <f>N147*(1-$BE$61)</f>
        <v>234</v>
      </c>
      <c r="N147" s="149">
        <f>K147-15</f>
        <v>260</v>
      </c>
      <c r="O147" s="150">
        <f>N147*(1+$BE$61)</f>
        <v>286</v>
      </c>
      <c r="P147" s="160">
        <f>Q147*(1-$BE$61)</f>
        <v>220.5</v>
      </c>
      <c r="Q147" s="149">
        <f>N147-15</f>
        <v>245</v>
      </c>
      <c r="R147" s="150">
        <f>Q147*(1+$BE$61)</f>
        <v>269.5</v>
      </c>
      <c r="S147" s="151"/>
      <c r="T147" s="149"/>
      <c r="U147" s="150"/>
      <c r="V147" s="151"/>
      <c r="W147" s="149"/>
      <c r="X147" s="150"/>
      <c r="Y147" s="182"/>
      <c r="Z147" s="215"/>
      <c r="AB147" s="902"/>
      <c r="AD147" s="844"/>
      <c r="AE147" s="796"/>
      <c r="AF147" s="106" t="s">
        <v>25</v>
      </c>
      <c r="AG147" s="58" t="s">
        <v>429</v>
      </c>
      <c r="AH147" s="160">
        <f>AI147*(1-$BE$61)</f>
        <v>324</v>
      </c>
      <c r="AI147" s="149">
        <f>AX105-15</f>
        <v>360</v>
      </c>
      <c r="AJ147" s="150">
        <f>AI147*(1+$BE$61)</f>
        <v>396.00000000000006</v>
      </c>
      <c r="AK147" s="160">
        <f>AL147*(1-$BE$61)</f>
        <v>310.5</v>
      </c>
      <c r="AL147" s="149">
        <f>AI147-15</f>
        <v>345</v>
      </c>
      <c r="AM147" s="150">
        <f>AL147*(1+$BE$61)</f>
        <v>379.50000000000006</v>
      </c>
      <c r="AN147" s="160">
        <f>AO147*(1-$BE$61)</f>
        <v>297</v>
      </c>
      <c r="AO147" s="149">
        <f>AL147-15</f>
        <v>330</v>
      </c>
      <c r="AP147" s="150">
        <f>AO147*(1+$BE$61)</f>
        <v>363.00000000000006</v>
      </c>
      <c r="AQ147" s="160">
        <f>AR147*(1-$BE$61)</f>
        <v>283.5</v>
      </c>
      <c r="AR147" s="149">
        <f>AO147-15</f>
        <v>315</v>
      </c>
      <c r="AS147" s="150">
        <f>AR147*(1+$BE$61)</f>
        <v>346.5</v>
      </c>
      <c r="AT147" s="151"/>
      <c r="AU147" s="149"/>
      <c r="AV147" s="150"/>
      <c r="AW147" s="151"/>
      <c r="AX147" s="149"/>
      <c r="AY147" s="150"/>
      <c r="AZ147" s="182"/>
      <c r="BA147" s="215"/>
      <c r="BC147" s="153"/>
      <c r="BD147" s="83"/>
    </row>
    <row r="148" spans="1:56" s="158" customFormat="1" ht="22.5" customHeight="1" x14ac:dyDescent="0.2">
      <c r="A148" s="902"/>
      <c r="C148" s="845"/>
      <c r="D148" s="797"/>
      <c r="E148" s="106" t="s">
        <v>44</v>
      </c>
      <c r="F148" s="58" t="s">
        <v>430</v>
      </c>
      <c r="G148" s="160">
        <f>H148*(1-$BE$61)</f>
        <v>265.5</v>
      </c>
      <c r="H148" s="149">
        <f>W106-15</f>
        <v>295</v>
      </c>
      <c r="I148" s="150">
        <f>H148*(1+$BE$61)</f>
        <v>324.5</v>
      </c>
      <c r="J148" s="160">
        <f>K148*(1-$BE$61)</f>
        <v>252</v>
      </c>
      <c r="K148" s="149">
        <f>H148-15</f>
        <v>280</v>
      </c>
      <c r="L148" s="150">
        <f>K148*(1+$BE$61)</f>
        <v>308</v>
      </c>
      <c r="M148" s="160">
        <f>N148*(1-$BE$61)</f>
        <v>238.5</v>
      </c>
      <c r="N148" s="149">
        <f>K148-15</f>
        <v>265</v>
      </c>
      <c r="O148" s="150">
        <f>N148*(1+$BE$61)</f>
        <v>291.5</v>
      </c>
      <c r="P148" s="160">
        <f>Q148*(1-$BE$61)</f>
        <v>225</v>
      </c>
      <c r="Q148" s="149">
        <f>N148-15</f>
        <v>250</v>
      </c>
      <c r="R148" s="150">
        <f>Q148*(1+$BE$61)</f>
        <v>275</v>
      </c>
      <c r="S148" s="151"/>
      <c r="T148" s="149"/>
      <c r="U148" s="150"/>
      <c r="V148" s="151"/>
      <c r="W148" s="149"/>
      <c r="X148" s="150"/>
      <c r="Y148" s="182"/>
      <c r="Z148" s="188"/>
      <c r="AB148" s="902"/>
      <c r="AD148" s="845"/>
      <c r="AE148" s="797"/>
      <c r="AF148" s="106" t="s">
        <v>44</v>
      </c>
      <c r="AG148" s="58" t="s">
        <v>430</v>
      </c>
      <c r="AH148" s="160">
        <f>AI148*(1-$BE$61)</f>
        <v>328.5</v>
      </c>
      <c r="AI148" s="149">
        <f>AX106-15</f>
        <v>365</v>
      </c>
      <c r="AJ148" s="150">
        <f>AI148*(1+$BE$61)</f>
        <v>401.50000000000006</v>
      </c>
      <c r="AK148" s="160">
        <f>AL148*(1-$BE$61)</f>
        <v>315</v>
      </c>
      <c r="AL148" s="149">
        <f>AI148-15</f>
        <v>350</v>
      </c>
      <c r="AM148" s="150">
        <f>AL148*(1+$BE$61)</f>
        <v>385.00000000000006</v>
      </c>
      <c r="AN148" s="160">
        <f>AO148*(1-$BE$61)</f>
        <v>301.5</v>
      </c>
      <c r="AO148" s="149">
        <f>AL148-15</f>
        <v>335</v>
      </c>
      <c r="AP148" s="150">
        <f>AO148*(1+$BE$61)</f>
        <v>368.50000000000006</v>
      </c>
      <c r="AQ148" s="160">
        <f>AR148*(1-$BE$61)</f>
        <v>288</v>
      </c>
      <c r="AR148" s="149">
        <f>AO148-15</f>
        <v>320</v>
      </c>
      <c r="AS148" s="150">
        <f>AR148*(1+$BE$61)</f>
        <v>352</v>
      </c>
      <c r="AT148" s="151"/>
      <c r="AU148" s="149"/>
      <c r="AV148" s="150"/>
      <c r="AW148" s="151"/>
      <c r="AX148" s="149"/>
      <c r="AY148" s="150"/>
      <c r="AZ148" s="182"/>
      <c r="BA148" s="188"/>
      <c r="BC148" s="153"/>
      <c r="BD148" s="83"/>
    </row>
    <row r="149" spans="1:56" s="158" customFormat="1" ht="22.5" customHeight="1" thickBot="1" x14ac:dyDescent="0.25">
      <c r="A149" s="902"/>
      <c r="C149" s="950"/>
      <c r="D149" s="997"/>
      <c r="E149" s="107" t="s">
        <v>48</v>
      </c>
      <c r="F149" s="16" t="s">
        <v>497</v>
      </c>
      <c r="G149" s="216">
        <v>6.9444444444444441E-3</v>
      </c>
      <c r="H149" s="217">
        <v>8.6805555555555559E-3</v>
      </c>
      <c r="I149" s="218">
        <v>1.0416666666666666E-2</v>
      </c>
      <c r="J149" s="216">
        <v>6.9444444444444441E-3</v>
      </c>
      <c r="K149" s="217">
        <v>8.6805555555555559E-3</v>
      </c>
      <c r="L149" s="218">
        <v>1.0416666666666666E-2</v>
      </c>
      <c r="M149" s="216">
        <v>6.9444444444444441E-3</v>
      </c>
      <c r="N149" s="217">
        <v>8.6805555555555559E-3</v>
      </c>
      <c r="O149" s="218">
        <v>1.0416666666666666E-2</v>
      </c>
      <c r="P149" s="216">
        <v>6.9444444444444441E-3</v>
      </c>
      <c r="Q149" s="217">
        <v>8.6805555555555559E-3</v>
      </c>
      <c r="R149" s="218">
        <v>1.0416666666666666E-2</v>
      </c>
      <c r="S149" s="17"/>
      <c r="T149" s="18"/>
      <c r="U149" s="62"/>
      <c r="V149" s="63"/>
      <c r="W149" s="19"/>
      <c r="X149" s="21"/>
      <c r="Y149" s="186"/>
      <c r="Z149" s="187"/>
      <c r="AB149" s="902"/>
      <c r="AD149" s="950"/>
      <c r="AE149" s="997"/>
      <c r="AF149" s="107" t="s">
        <v>48</v>
      </c>
      <c r="AG149" s="16" t="s">
        <v>497</v>
      </c>
      <c r="AH149" s="216">
        <v>6.9444444444444441E-3</v>
      </c>
      <c r="AI149" s="217">
        <v>8.6805555555555559E-3</v>
      </c>
      <c r="AJ149" s="218">
        <v>1.0416666666666666E-2</v>
      </c>
      <c r="AK149" s="216">
        <v>6.9444444444444441E-3</v>
      </c>
      <c r="AL149" s="217">
        <v>8.6805555555555559E-3</v>
      </c>
      <c r="AM149" s="218">
        <v>1.0416666666666666E-2</v>
      </c>
      <c r="AN149" s="216">
        <v>6.9444444444444441E-3</v>
      </c>
      <c r="AO149" s="217">
        <v>8.6805555555555559E-3</v>
      </c>
      <c r="AP149" s="218">
        <v>1.0416666666666666E-2</v>
      </c>
      <c r="AQ149" s="216">
        <v>6.9444444444444441E-3</v>
      </c>
      <c r="AR149" s="217">
        <v>8.6805555555555559E-3</v>
      </c>
      <c r="AS149" s="218">
        <v>1.0416666666666666E-2</v>
      </c>
      <c r="AT149" s="17"/>
      <c r="AU149" s="18"/>
      <c r="AV149" s="62"/>
      <c r="AW149" s="63"/>
      <c r="AX149" s="19"/>
      <c r="AY149" s="21"/>
      <c r="AZ149" s="186"/>
      <c r="BA149" s="187"/>
      <c r="BC149" s="153"/>
      <c r="BD149" s="83"/>
    </row>
    <row r="150" spans="1:56" ht="22.5" customHeight="1" x14ac:dyDescent="0.2">
      <c r="A150" s="902"/>
      <c r="B150"/>
      <c r="C150" s="843">
        <v>2</v>
      </c>
      <c r="D150" s="795" t="s">
        <v>65</v>
      </c>
      <c r="E150" s="601" t="s">
        <v>16</v>
      </c>
      <c r="F150" s="525" t="s">
        <v>609</v>
      </c>
      <c r="G150" s="141">
        <f>'Erwachsene-DOSB 2020'!AO13*$BC$66</f>
        <v>1.95</v>
      </c>
      <c r="H150" s="132">
        <f>'Erwachsene-DOSB 2020'!AP13*$BC$66</f>
        <v>2.85</v>
      </c>
      <c r="I150" s="133">
        <f>'Erwachsene-DOSB 2020'!AQ13*$BC$66</f>
        <v>3.9</v>
      </c>
      <c r="J150" s="134">
        <f>'Erwachsene-DOSB 2020'!AR13*$BC$66</f>
        <v>1.7999999999999998</v>
      </c>
      <c r="K150" s="132">
        <f>'Erwachsene-DOSB 2020'!AS13*$BC$66</f>
        <v>2.85</v>
      </c>
      <c r="L150" s="133">
        <f>'Erwachsene-DOSB 2020'!AT13*$BC$66</f>
        <v>3.75</v>
      </c>
      <c r="M150" s="134">
        <f>'Erwachsene-DOSB 2020'!AU13*$BC$66</f>
        <v>1.7999999999999998</v>
      </c>
      <c r="N150" s="132">
        <f>'Erwachsene-DOSB 2020'!AV13*$BC$66</f>
        <v>2.6999999999999997</v>
      </c>
      <c r="O150" s="133">
        <f>'Erwachsene-DOSB 2020'!AW13*$BC$66</f>
        <v>3.5999999999999996</v>
      </c>
      <c r="P150" s="134">
        <f>'Erwachsene-DOSB 2020'!AX13*$BC$66</f>
        <v>1.65</v>
      </c>
      <c r="Q150" s="132">
        <f>'Erwachsene-DOSB 2020'!AY13*$BC$66</f>
        <v>2.5499999999999998</v>
      </c>
      <c r="R150" s="133">
        <f>'Erwachsene-DOSB 2020'!AZ13*$BC$66</f>
        <v>3.3</v>
      </c>
      <c r="S150" s="23"/>
      <c r="T150" s="24"/>
      <c r="U150" s="64"/>
      <c r="V150" s="66"/>
      <c r="W150" s="25"/>
      <c r="X150" s="26"/>
      <c r="Y150" s="180"/>
      <c r="Z150" s="181"/>
      <c r="AB150" s="902"/>
      <c r="AC150"/>
      <c r="AD150" s="843">
        <v>2</v>
      </c>
      <c r="AE150" s="795" t="s">
        <v>65</v>
      </c>
      <c r="AF150" s="601" t="s">
        <v>16</v>
      </c>
      <c r="AG150" s="525" t="s">
        <v>609</v>
      </c>
      <c r="AH150" s="141">
        <f>'Erwachsene-DOSB 2020'!AO46*$BC$66</f>
        <v>2.6999999999999997</v>
      </c>
      <c r="AI150" s="132">
        <f>'Erwachsene-DOSB 2020'!AP46*$BC$66</f>
        <v>3.9</v>
      </c>
      <c r="AJ150" s="133">
        <f>'Erwachsene-DOSB 2020'!AQ46*$BC$66</f>
        <v>5.0999999999999996</v>
      </c>
      <c r="AK150" s="134">
        <f>'Erwachsene-DOSB 2020'!AR46*$BC$66</f>
        <v>2.5499999999999998</v>
      </c>
      <c r="AL150" s="132">
        <f>'Erwachsene-DOSB 2020'!AS46*$BC$66</f>
        <v>3.75</v>
      </c>
      <c r="AM150" s="133">
        <f>'Erwachsene-DOSB 2020'!AT46*$BC$66</f>
        <v>4.95</v>
      </c>
      <c r="AN150" s="134">
        <f>'Erwachsene-DOSB 2020'!AU46*$BC$66</f>
        <v>2.4</v>
      </c>
      <c r="AO150" s="132">
        <f>'Erwachsene-DOSB 2020'!AV46*$BC$66</f>
        <v>3.5999999999999996</v>
      </c>
      <c r="AP150" s="133">
        <f>'Erwachsene-DOSB 2020'!AW46*$BC$66</f>
        <v>4.8</v>
      </c>
      <c r="AQ150" s="134">
        <f>'Erwachsene-DOSB 2020'!AX46*$BC$66</f>
        <v>2.1</v>
      </c>
      <c r="AR150" s="132">
        <f>'Erwachsene-DOSB 2020'!AY46*$BC$66</f>
        <v>3.3</v>
      </c>
      <c r="AS150" s="133">
        <f>'Erwachsene-DOSB 2020'!AZ46*$BC$66</f>
        <v>4.5</v>
      </c>
      <c r="AT150" s="23"/>
      <c r="AU150" s="24"/>
      <c r="AV150" s="64"/>
      <c r="AW150" s="66"/>
      <c r="AX150" s="25"/>
      <c r="AY150" s="26"/>
      <c r="AZ150" s="180"/>
      <c r="BA150" s="181"/>
    </row>
    <row r="151" spans="1:56" ht="22.5" customHeight="1" x14ac:dyDescent="0.2">
      <c r="A151" s="902"/>
      <c r="B151"/>
      <c r="C151" s="845"/>
      <c r="D151" s="796"/>
      <c r="E151" s="801" t="s">
        <v>17</v>
      </c>
      <c r="F151" s="793" t="s">
        <v>26</v>
      </c>
      <c r="G151" s="826" t="s">
        <v>340</v>
      </c>
      <c r="H151" s="827"/>
      <c r="I151" s="827"/>
      <c r="J151" s="827"/>
      <c r="K151" s="827"/>
      <c r="L151" s="827"/>
      <c r="M151" s="827"/>
      <c r="N151" s="827"/>
      <c r="O151" s="827"/>
      <c r="P151" s="827"/>
      <c r="Q151" s="827"/>
      <c r="R151" s="828"/>
      <c r="S151" s="28"/>
      <c r="T151" s="30"/>
      <c r="U151" s="38"/>
      <c r="V151" s="61"/>
      <c r="W151" s="32"/>
      <c r="X151" s="33"/>
      <c r="Y151" s="182"/>
      <c r="Z151" s="188"/>
      <c r="AB151" s="902"/>
      <c r="AC151"/>
      <c r="AD151" s="845"/>
      <c r="AE151" s="796"/>
      <c r="AF151" s="801" t="s">
        <v>17</v>
      </c>
      <c r="AG151" s="793" t="s">
        <v>26</v>
      </c>
      <c r="AH151" s="826" t="s">
        <v>219</v>
      </c>
      <c r="AI151" s="827"/>
      <c r="AJ151" s="828"/>
      <c r="AK151" s="826" t="s">
        <v>96</v>
      </c>
      <c r="AL151" s="827"/>
      <c r="AM151" s="827"/>
      <c r="AN151" s="827"/>
      <c r="AO151" s="827"/>
      <c r="AP151" s="827"/>
      <c r="AQ151" s="827"/>
      <c r="AR151" s="827"/>
      <c r="AS151" s="828"/>
      <c r="AT151" s="28"/>
      <c r="AU151" s="30"/>
      <c r="AV151" s="38"/>
      <c r="AW151" s="61"/>
      <c r="AX151" s="32"/>
      <c r="AY151" s="33"/>
      <c r="AZ151" s="182"/>
      <c r="BA151" s="188"/>
    </row>
    <row r="152" spans="1:56" ht="22.5" customHeight="1" x14ac:dyDescent="0.2">
      <c r="A152" s="902"/>
      <c r="B152"/>
      <c r="C152" s="845"/>
      <c r="D152" s="796"/>
      <c r="E152" s="792"/>
      <c r="F152" s="794"/>
      <c r="G152" s="13">
        <f>'Erwachsene-DOSB 2020'!AO15*$BC$68</f>
        <v>2.9749999999999996</v>
      </c>
      <c r="H152" s="12">
        <f>'Erwachsene-DOSB 2020'!AP15*$BC$68</f>
        <v>3.6749999999999998</v>
      </c>
      <c r="I152" s="15">
        <f>'Erwachsene-DOSB 2020'!AQ15*$BC$68</f>
        <v>4.375</v>
      </c>
      <c r="J152" s="59">
        <f>'Erwachsene-DOSB 2020'!AR15*$BC$68</f>
        <v>2.8</v>
      </c>
      <c r="K152" s="12">
        <f>'Erwachsene-DOSB 2020'!AS15*$BC$68</f>
        <v>3.5</v>
      </c>
      <c r="L152" s="15">
        <f>'Erwachsene-DOSB 2020'!AT15*$BC$68</f>
        <v>4.0249999999999995</v>
      </c>
      <c r="M152" s="59">
        <f>'Erwachsene-DOSB 2020'!AU15*$BC$68</f>
        <v>2.625</v>
      </c>
      <c r="N152" s="12">
        <f>'Erwachsene-DOSB 2020'!AV15*$BC$68</f>
        <v>3.15</v>
      </c>
      <c r="O152" s="15">
        <f>'Erwachsene-DOSB 2020'!AW15*$BC$68</f>
        <v>3.8499999999999996</v>
      </c>
      <c r="P152" s="59">
        <f>'Erwachsene-DOSB 2020'!AX15*$BC$68</f>
        <v>2.2749999999999999</v>
      </c>
      <c r="Q152" s="12">
        <f>'Erwachsene-DOSB 2020'!AY15*$BC$68</f>
        <v>2.9749999999999996</v>
      </c>
      <c r="R152" s="15">
        <f>'Erwachsene-DOSB 2020'!AZ15*$BC$68</f>
        <v>3.5</v>
      </c>
      <c r="S152" s="28"/>
      <c r="T152" s="30"/>
      <c r="U152" s="38"/>
      <c r="V152" s="71"/>
      <c r="W152" s="3"/>
      <c r="X152" s="4"/>
      <c r="Y152" s="182"/>
      <c r="Z152" s="188"/>
      <c r="AB152" s="902"/>
      <c r="AC152"/>
      <c r="AD152" s="845"/>
      <c r="AE152" s="796"/>
      <c r="AF152" s="792"/>
      <c r="AG152" s="794"/>
      <c r="AH152" s="13">
        <f>'Erwachsene-DOSB 2020'!AO48*$BC$68</f>
        <v>4.0249999999999995</v>
      </c>
      <c r="AI152" s="12">
        <f>'Erwachsene-DOSB 2020'!AP48*$BC$68</f>
        <v>4.55</v>
      </c>
      <c r="AJ152" s="15">
        <f>'Erwachsene-DOSB 2020'!AQ48*$BC$68</f>
        <v>5.25</v>
      </c>
      <c r="AK152" s="59">
        <f>'Erwachsene-DOSB 2020'!AR48*$BC$68</f>
        <v>3.8499999999999996</v>
      </c>
      <c r="AL152" s="12">
        <f>'Erwachsene-DOSB 2020'!AS48*$BC$68</f>
        <v>4.375</v>
      </c>
      <c r="AM152" s="15">
        <f>'Erwachsene-DOSB 2020'!AT48*$BC$68</f>
        <v>5.0749999999999993</v>
      </c>
      <c r="AN152" s="59">
        <f>'Erwachsene-DOSB 2020'!AU48*$BC$68</f>
        <v>3.5</v>
      </c>
      <c r="AO152" s="12">
        <f>'Erwachsene-DOSB 2020'!AV48*$BC$68</f>
        <v>4.1999999999999993</v>
      </c>
      <c r="AP152" s="15">
        <f>'Erwachsene-DOSB 2020'!AW48*$BC$68</f>
        <v>4.7249999999999996</v>
      </c>
      <c r="AQ152" s="59">
        <f>'Erwachsene-DOSB 2020'!AX48*$BC$68</f>
        <v>3.15</v>
      </c>
      <c r="AR152" s="12">
        <f>'Erwachsene-DOSB 2020'!AY48*$BC$68</f>
        <v>3.6749999999999998</v>
      </c>
      <c r="AS152" s="15">
        <f>'Erwachsene-DOSB 2020'!AZ48*$BC$68</f>
        <v>4.375</v>
      </c>
      <c r="AT152" s="28"/>
      <c r="AU152" s="30"/>
      <c r="AV152" s="38"/>
      <c r="AW152" s="71"/>
      <c r="AX152" s="3"/>
      <c r="AY152" s="4"/>
      <c r="AZ152" s="182"/>
      <c r="BA152" s="188"/>
    </row>
    <row r="153" spans="1:56" ht="22.5" customHeight="1" thickBot="1" x14ac:dyDescent="0.25">
      <c r="A153" s="902"/>
      <c r="B153"/>
      <c r="C153" s="845"/>
      <c r="D153" s="796"/>
      <c r="E153" s="106" t="s">
        <v>21</v>
      </c>
      <c r="F153" s="2" t="s">
        <v>92</v>
      </c>
      <c r="G153" s="13">
        <f>'Erwachsene-DOSB 2020'!AO18*$BC$69</f>
        <v>0.54</v>
      </c>
      <c r="H153" s="12">
        <f>'Erwachsene-DOSB 2020'!AP18*$BC$69</f>
        <v>0.69</v>
      </c>
      <c r="I153" s="15">
        <f>'Erwachsene-DOSB 2020'!AQ18*$BC$69</f>
        <v>0.81</v>
      </c>
      <c r="J153" s="59">
        <f>'Erwachsene-DOSB 2020'!AR18*$BC$69</f>
        <v>0.54</v>
      </c>
      <c r="K153" s="12">
        <f>'Erwachsene-DOSB 2020'!AS18*$BC$69</f>
        <v>0.66</v>
      </c>
      <c r="L153" s="15">
        <f>'Erwachsene-DOSB 2020'!AT18*$BC$69</f>
        <v>0.78</v>
      </c>
      <c r="M153" s="59">
        <f>'Erwachsene-DOSB 2020'!AU18*$BC$69</f>
        <v>0.51</v>
      </c>
      <c r="N153" s="12">
        <f>'Erwachsene-DOSB 2020'!AV18*$BC$69</f>
        <v>0.63</v>
      </c>
      <c r="O153" s="15">
        <f>'Erwachsene-DOSB 2020'!AW18*$BC$69</f>
        <v>0.75</v>
      </c>
      <c r="P153" s="59">
        <f>'Erwachsene-DOSB 2020'!AX18*$BC$69</f>
        <v>0.48</v>
      </c>
      <c r="Q153" s="12">
        <f>'Erwachsene-DOSB 2020'!AY18*$BC$69</f>
        <v>0.6</v>
      </c>
      <c r="R153" s="15">
        <f>'Erwachsene-DOSB 2020'!AZ18*$BC$69</f>
        <v>0.72</v>
      </c>
      <c r="S153" s="36"/>
      <c r="T153" s="31"/>
      <c r="U153" s="33"/>
      <c r="V153" s="71"/>
      <c r="W153" s="34"/>
      <c r="X153" s="33"/>
      <c r="Y153" s="186"/>
      <c r="Z153" s="187"/>
      <c r="AB153" s="902"/>
      <c r="AC153"/>
      <c r="AD153" s="845"/>
      <c r="AE153" s="796"/>
      <c r="AF153" s="106" t="s">
        <v>21</v>
      </c>
      <c r="AG153" s="2" t="s">
        <v>92</v>
      </c>
      <c r="AH153" s="13">
        <f>'Erwachsene-DOSB 2020'!AO51*$BC$69</f>
        <v>0.72</v>
      </c>
      <c r="AI153" s="12">
        <f>'Erwachsene-DOSB 2020'!AP51*$BC$69</f>
        <v>0.89999999999999991</v>
      </c>
      <c r="AJ153" s="15">
        <f>'Erwachsene-DOSB 2020'!AQ51*$BC$69</f>
        <v>1.08</v>
      </c>
      <c r="AK153" s="59">
        <f>'Erwachsene-DOSB 2020'!AR51*$BC$69</f>
        <v>0.69</v>
      </c>
      <c r="AL153" s="12">
        <f>'Erwachsene-DOSB 2020'!AS51*$BC$69</f>
        <v>0.87</v>
      </c>
      <c r="AM153" s="15">
        <f>'Erwachsene-DOSB 2020'!AT51*$BC$69</f>
        <v>1.05</v>
      </c>
      <c r="AN153" s="59">
        <f>'Erwachsene-DOSB 2020'!AU51*$BC$69</f>
        <v>0.6</v>
      </c>
      <c r="AO153" s="12">
        <f>'Erwachsene-DOSB 2020'!AV51*$BC$69</f>
        <v>0.78</v>
      </c>
      <c r="AP153" s="15">
        <f>'Erwachsene-DOSB 2020'!AW51*$BC$69</f>
        <v>0.96</v>
      </c>
      <c r="AQ153" s="59">
        <f>'Erwachsene-DOSB 2020'!AX51*$BC$69</f>
        <v>0.54</v>
      </c>
      <c r="AR153" s="12">
        <f>'Erwachsene-DOSB 2020'!AY51*$BC$69</f>
        <v>0.72</v>
      </c>
      <c r="AS153" s="15">
        <f>'Erwachsene-DOSB 2020'!AZ51*$BC$69</f>
        <v>0.89999999999999991</v>
      </c>
      <c r="AT153" s="36"/>
      <c r="AU153" s="31"/>
      <c r="AV153" s="33"/>
      <c r="AW153" s="71"/>
      <c r="AX153" s="34"/>
      <c r="AY153" s="33"/>
      <c r="AZ153" s="186"/>
      <c r="BA153" s="187"/>
    </row>
    <row r="154" spans="1:56" ht="22.5" customHeight="1" x14ac:dyDescent="0.2">
      <c r="A154" s="902"/>
      <c r="B154"/>
      <c r="C154" s="843">
        <v>3</v>
      </c>
      <c r="D154" s="795" t="s">
        <v>66</v>
      </c>
      <c r="E154" s="791" t="s">
        <v>16</v>
      </c>
      <c r="F154" s="822" t="s">
        <v>156</v>
      </c>
      <c r="G154" s="955" t="s">
        <v>194</v>
      </c>
      <c r="H154" s="956"/>
      <c r="I154" s="956"/>
      <c r="J154" s="956"/>
      <c r="K154" s="956"/>
      <c r="L154" s="956"/>
      <c r="M154" s="956"/>
      <c r="N154" s="956"/>
      <c r="O154" s="956"/>
      <c r="P154" s="956"/>
      <c r="Q154" s="956"/>
      <c r="R154" s="957"/>
      <c r="S154" s="6"/>
      <c r="T154" s="8"/>
      <c r="U154" s="9"/>
      <c r="V154" s="66"/>
      <c r="W154" s="25"/>
      <c r="X154" s="26"/>
      <c r="Y154" s="180"/>
      <c r="Z154" s="181"/>
      <c r="AB154" s="902"/>
      <c r="AC154"/>
      <c r="AD154" s="843">
        <v>3</v>
      </c>
      <c r="AE154" s="795" t="s">
        <v>66</v>
      </c>
      <c r="AF154" s="791" t="s">
        <v>16</v>
      </c>
      <c r="AG154" s="822" t="s">
        <v>156</v>
      </c>
      <c r="AH154" s="955" t="s">
        <v>194</v>
      </c>
      <c r="AI154" s="956"/>
      <c r="AJ154" s="956"/>
      <c r="AK154" s="956"/>
      <c r="AL154" s="956"/>
      <c r="AM154" s="956"/>
      <c r="AN154" s="956"/>
      <c r="AO154" s="956"/>
      <c r="AP154" s="956"/>
      <c r="AQ154" s="956"/>
      <c r="AR154" s="956"/>
      <c r="AS154" s="957"/>
      <c r="AT154" s="6"/>
      <c r="AU154" s="8"/>
      <c r="AV154" s="9"/>
      <c r="AW154" s="66"/>
      <c r="AX154" s="25"/>
      <c r="AY154" s="26"/>
      <c r="AZ154" s="180"/>
      <c r="BA154" s="181"/>
    </row>
    <row r="155" spans="1:56" ht="22.5" customHeight="1" x14ac:dyDescent="0.2">
      <c r="A155" s="902"/>
      <c r="B155"/>
      <c r="C155" s="845"/>
      <c r="D155" s="796"/>
      <c r="E155" s="792"/>
      <c r="F155" s="794"/>
      <c r="G155" s="717">
        <f>'Erwachsene-DOSB 2020'!AO21*$BC$71</f>
        <v>18.899999999999999</v>
      </c>
      <c r="H155" s="718">
        <f>'Erwachsene-DOSB 2020'!AP21*$BC$71</f>
        <v>17.22</v>
      </c>
      <c r="I155" s="719">
        <f>'Erwachsene-DOSB 2020'!AQ21*$BC$71</f>
        <v>15.54</v>
      </c>
      <c r="J155" s="720">
        <f>'Erwachsene-DOSB 2020'!AR21*$BC$71</f>
        <v>20.02</v>
      </c>
      <c r="K155" s="718">
        <f>'Erwachsene-DOSB 2020'!AS21*$BC$71</f>
        <v>18.34</v>
      </c>
      <c r="L155" s="719">
        <f>'Erwachsene-DOSB 2020'!AT21*$BC$71</f>
        <v>16.799999999999997</v>
      </c>
      <c r="M155" s="720">
        <f>'Erwachsene-DOSB 2020'!AU21*$BC$71</f>
        <v>21.7</v>
      </c>
      <c r="N155" s="718">
        <f>'Erwachsene-DOSB 2020'!AV21*$BC$71</f>
        <v>20.02</v>
      </c>
      <c r="O155" s="719">
        <f>'Erwachsene-DOSB 2020'!AW21*$BC$71</f>
        <v>18.479999999999997</v>
      </c>
      <c r="P155" s="720">
        <f>'Erwachsene-DOSB 2020'!AX21*$BC$71</f>
        <v>23.94</v>
      </c>
      <c r="Q155" s="718">
        <f>'Erwachsene-DOSB 2020'!AY21*$BC$71</f>
        <v>22.259999999999998</v>
      </c>
      <c r="R155" s="719">
        <f>'Erwachsene-DOSB 2020'!AZ21*$BC$71</f>
        <v>20.72</v>
      </c>
      <c r="S155" s="28"/>
      <c r="T155" s="30"/>
      <c r="U155" s="38"/>
      <c r="V155" s="67"/>
      <c r="W155" s="29"/>
      <c r="X155" s="38"/>
      <c r="Y155" s="182"/>
      <c r="Z155" s="188"/>
      <c r="AB155" s="902"/>
      <c r="AC155"/>
      <c r="AD155" s="845"/>
      <c r="AE155" s="796"/>
      <c r="AF155" s="792"/>
      <c r="AG155" s="794"/>
      <c r="AH155" s="717">
        <f>'Erwachsene-DOSB 2020'!AO54*$BC$71</f>
        <v>17.079999999999998</v>
      </c>
      <c r="AI155" s="718">
        <f>'Erwachsene-DOSB 2020'!AP54*$BC$71</f>
        <v>15.679999999999998</v>
      </c>
      <c r="AJ155" s="719">
        <f>'Erwachsene-DOSB 2020'!AQ54*$BC$71</f>
        <v>14.139999999999999</v>
      </c>
      <c r="AK155" s="720">
        <f>'Erwachsene-DOSB 2020'!AR54*$BC$71</f>
        <v>18.2</v>
      </c>
      <c r="AL155" s="718">
        <f>'Erwachsene-DOSB 2020'!AS54*$BC$71</f>
        <v>16.799999999999997</v>
      </c>
      <c r="AM155" s="719">
        <f>'Erwachsene-DOSB 2020'!AT54*$BC$71</f>
        <v>15.26</v>
      </c>
      <c r="AN155" s="720">
        <f>'Erwachsene-DOSB 2020'!AU54*$BC$71</f>
        <v>19.739999999999998</v>
      </c>
      <c r="AO155" s="718">
        <f>'Erwachsene-DOSB 2020'!AV54*$BC$71</f>
        <v>18.34</v>
      </c>
      <c r="AP155" s="719">
        <f>'Erwachsene-DOSB 2020'!AW54*$BC$71</f>
        <v>16.799999999999997</v>
      </c>
      <c r="AQ155" s="720">
        <f>'Erwachsene-DOSB 2020'!AX54*$BC$71</f>
        <v>21.7</v>
      </c>
      <c r="AR155" s="718">
        <f>'Erwachsene-DOSB 2020'!AY54*$BC$71</f>
        <v>20.299999999999997</v>
      </c>
      <c r="AS155" s="719">
        <f>'Erwachsene-DOSB 2020'!AZ54*$BC$71</f>
        <v>18.759999999999998</v>
      </c>
      <c r="AT155" s="28"/>
      <c r="AU155" s="30"/>
      <c r="AV155" s="38"/>
      <c r="AW155" s="67"/>
      <c r="AX155" s="29"/>
      <c r="AY155" s="38"/>
      <c r="AZ155" s="182"/>
      <c r="BA155" s="188"/>
    </row>
    <row r="156" spans="1:56" ht="22.5" customHeight="1" x14ac:dyDescent="0.2">
      <c r="A156" s="902"/>
      <c r="B156"/>
      <c r="C156" s="845"/>
      <c r="D156" s="796"/>
      <c r="E156" s="106" t="s">
        <v>17</v>
      </c>
      <c r="F156" s="27" t="s">
        <v>158</v>
      </c>
      <c r="G156" s="69">
        <f>'Erwachsene-DOSB 2020'!AO22*$BC$72</f>
        <v>85.399999999999991</v>
      </c>
      <c r="H156" s="228">
        <f>'Erwachsene-DOSB 2020'!AP22*$BC$72</f>
        <v>70</v>
      </c>
      <c r="I156" s="229">
        <f>'Erwachsene-DOSB 2020'!AQ22*$BC$72</f>
        <v>53.199999999999996</v>
      </c>
      <c r="J156" s="230">
        <f>'Erwachsene-DOSB 2020'!AR22*$BC$72</f>
        <v>88.899999999999991</v>
      </c>
      <c r="K156" s="228">
        <f>'Erwachsene-DOSB 2020'!AS22*$BC$72</f>
        <v>72.8</v>
      </c>
      <c r="L156" s="229">
        <f>'Erwachsene-DOSB 2020'!AT22*$BC$72</f>
        <v>56</v>
      </c>
      <c r="M156" s="230">
        <f>'Erwachsene-DOSB 2020'!AU22*$BC$72</f>
        <v>91.699999999999989</v>
      </c>
      <c r="N156" s="228">
        <f>'Erwachsene-DOSB 2020'!AV22*$BC$72</f>
        <v>74.899999999999991</v>
      </c>
      <c r="O156" s="229">
        <f>'Erwachsene-DOSB 2020'!AW22*$BC$72</f>
        <v>58.099999999999994</v>
      </c>
      <c r="P156" s="230">
        <f>'Erwachsene-DOSB 2020'!AX22*$BC$72</f>
        <v>93.1</v>
      </c>
      <c r="Q156" s="228">
        <f>'Erwachsene-DOSB 2020'!AY22*$BC$72</f>
        <v>76.3</v>
      </c>
      <c r="R156" s="229">
        <f>'Erwachsene-DOSB 2020'!AZ22*$BC$72</f>
        <v>59.499999999999993</v>
      </c>
      <c r="S156" s="28"/>
      <c r="T156" s="30"/>
      <c r="U156" s="38"/>
      <c r="V156" s="67"/>
      <c r="W156" s="29"/>
      <c r="X156" s="38"/>
      <c r="Y156" s="182"/>
      <c r="Z156" s="188"/>
      <c r="AB156" s="902"/>
      <c r="AC156"/>
      <c r="AD156" s="845"/>
      <c r="AE156" s="796"/>
      <c r="AF156" s="106" t="s">
        <v>17</v>
      </c>
      <c r="AG156" s="27" t="s">
        <v>158</v>
      </c>
      <c r="AH156" s="69">
        <f>'Erwachsene-DOSB 2020'!AO55*$BC$72</f>
        <v>80.5</v>
      </c>
      <c r="AI156" s="228">
        <f>'Erwachsene-DOSB 2020'!AP55*$BC$72</f>
        <v>63.699999999999996</v>
      </c>
      <c r="AJ156" s="229">
        <f>'Erwachsene-DOSB 2020'!AQ55*$BC$72</f>
        <v>46.9</v>
      </c>
      <c r="AK156" s="230">
        <f>'Erwachsene-DOSB 2020'!AR55*$BC$72</f>
        <v>82.6</v>
      </c>
      <c r="AL156" s="228">
        <f>'Erwachsene-DOSB 2020'!AS55*$BC$72</f>
        <v>67.199999999999989</v>
      </c>
      <c r="AM156" s="229">
        <f>'Erwachsene-DOSB 2020'!AT55*$BC$72</f>
        <v>50.4</v>
      </c>
      <c r="AN156" s="230">
        <f>'Erwachsene-DOSB 2020'!AU55*$BC$72</f>
        <v>83.3</v>
      </c>
      <c r="AO156" s="228">
        <f>'Erwachsene-DOSB 2020'!AV55*$BC$72</f>
        <v>68.599999999999994</v>
      </c>
      <c r="AP156" s="229">
        <f>'Erwachsene-DOSB 2020'!AW55*$BC$72</f>
        <v>53.199999999999996</v>
      </c>
      <c r="AQ156" s="230">
        <f>'Erwachsene-DOSB 2020'!AX55*$BC$72</f>
        <v>84</v>
      </c>
      <c r="AR156" s="228">
        <f>'Erwachsene-DOSB 2020'!AY55*$BC$72</f>
        <v>70</v>
      </c>
      <c r="AS156" s="229">
        <f>'Erwachsene-DOSB 2020'!AZ55*$BC$72</f>
        <v>56</v>
      </c>
      <c r="AT156" s="28"/>
      <c r="AU156" s="30"/>
      <c r="AV156" s="38"/>
      <c r="AW156" s="67"/>
      <c r="AX156" s="29"/>
      <c r="AY156" s="38"/>
      <c r="AZ156" s="182"/>
      <c r="BA156" s="188"/>
    </row>
    <row r="157" spans="1:56" ht="22.5" customHeight="1" thickBot="1" x14ac:dyDescent="0.25">
      <c r="A157" s="902"/>
      <c r="B157"/>
      <c r="C157" s="845"/>
      <c r="D157" s="796"/>
      <c r="E157" s="106" t="s">
        <v>21</v>
      </c>
      <c r="F157" s="27" t="s">
        <v>157</v>
      </c>
      <c r="G157" s="234">
        <f>'Erwachsene-DOSB 2020'!AO23*$BC$73</f>
        <v>54.599999999999994</v>
      </c>
      <c r="H157" s="231">
        <f>'Erwachsene-DOSB 2020'!AP23*$BC$73</f>
        <v>46.199999999999996</v>
      </c>
      <c r="I157" s="232">
        <f>'Erwachsene-DOSB 2020'!AQ23*$BC$73</f>
        <v>38.5</v>
      </c>
      <c r="J157" s="233">
        <f>'Erwachsene-DOSB 2020'!AR23*$BC$73</f>
        <v>56.699999999999996</v>
      </c>
      <c r="K157" s="231">
        <f>'Erwachsene-DOSB 2020'!AS23*$BC$73</f>
        <v>48.3</v>
      </c>
      <c r="L157" s="232">
        <f>'Erwachsene-DOSB 2020'!AT23*$BC$73</f>
        <v>39.9</v>
      </c>
      <c r="M157" s="233">
        <f>'Erwachsene-DOSB 2020'!AU23*$BC$73</f>
        <v>58.8</v>
      </c>
      <c r="N157" s="231">
        <f>'Erwachsene-DOSB 2020'!AV23*$BC$73</f>
        <v>50.4</v>
      </c>
      <c r="O157" s="232">
        <f>'Erwachsene-DOSB 2020'!AW23*$BC$73</f>
        <v>42</v>
      </c>
      <c r="P157" s="233">
        <f>'Erwachsene-DOSB 2020'!AX23*$BC$73</f>
        <v>62.3</v>
      </c>
      <c r="Q157" s="231">
        <f>'Erwachsene-DOSB 2020'!AY23*$BC$73</f>
        <v>53.199999999999996</v>
      </c>
      <c r="R157" s="232">
        <f>'Erwachsene-DOSB 2020'!AZ23*$BC$73</f>
        <v>44.099999999999994</v>
      </c>
      <c r="S157" s="28"/>
      <c r="T157" s="30"/>
      <c r="U157" s="38"/>
      <c r="V157" s="67"/>
      <c r="W157" s="29"/>
      <c r="X157" s="38"/>
      <c r="Y157" s="186"/>
      <c r="Z157" s="187"/>
      <c r="AB157" s="902"/>
      <c r="AC157"/>
      <c r="AD157" s="845"/>
      <c r="AE157" s="796"/>
      <c r="AF157" s="106" t="s">
        <v>21</v>
      </c>
      <c r="AG157" s="27" t="s">
        <v>157</v>
      </c>
      <c r="AH157" s="234">
        <f>'Erwachsene-DOSB 2020'!AO56*$BC$73</f>
        <v>52.5</v>
      </c>
      <c r="AI157" s="231">
        <f>'Erwachsene-DOSB 2020'!AP56*$BC$73</f>
        <v>41.3</v>
      </c>
      <c r="AJ157" s="232">
        <f>'Erwachsene-DOSB 2020'!AQ56*$BC$73</f>
        <v>30.099999999999998</v>
      </c>
      <c r="AK157" s="233">
        <f>'Erwachsene-DOSB 2020'!AR56*$BC$73</f>
        <v>54.599999999999994</v>
      </c>
      <c r="AL157" s="231">
        <f>'Erwachsene-DOSB 2020'!AS56*$BC$73</f>
        <v>44.099999999999994</v>
      </c>
      <c r="AM157" s="232">
        <f>'Erwachsene-DOSB 2020'!AT56*$BC$73</f>
        <v>32.199999999999996</v>
      </c>
      <c r="AN157" s="233">
        <f>'Erwachsene-DOSB 2020'!AU56*$BC$73</f>
        <v>57.4</v>
      </c>
      <c r="AO157" s="231">
        <f>'Erwachsene-DOSB 2020'!AV56*$BC$73</f>
        <v>46.199999999999996</v>
      </c>
      <c r="AP157" s="232">
        <f>'Erwachsene-DOSB 2020'!AW56*$BC$73</f>
        <v>34.299999999999997</v>
      </c>
      <c r="AQ157" s="233">
        <f>'Erwachsene-DOSB 2020'!AX56*$BC$73</f>
        <v>60.9</v>
      </c>
      <c r="AR157" s="231">
        <f>'Erwachsene-DOSB 2020'!AY56*$BC$73</f>
        <v>49.699999999999996</v>
      </c>
      <c r="AS157" s="232">
        <f>'Erwachsene-DOSB 2020'!AZ56*$BC$73</f>
        <v>37.799999999999997</v>
      </c>
      <c r="AT157" s="28"/>
      <c r="AU157" s="30"/>
      <c r="AV157" s="38"/>
      <c r="AW157" s="67"/>
      <c r="AX157" s="29"/>
      <c r="AY157" s="38"/>
      <c r="AZ157" s="186"/>
      <c r="BA157" s="187"/>
    </row>
    <row r="158" spans="1:56" ht="22.5" customHeight="1" x14ac:dyDescent="0.2">
      <c r="A158" s="902"/>
      <c r="B158"/>
      <c r="C158" s="843">
        <v>4</v>
      </c>
      <c r="D158" s="795" t="s">
        <v>67</v>
      </c>
      <c r="E158" s="601" t="s">
        <v>16</v>
      </c>
      <c r="F158" s="22" t="s">
        <v>20</v>
      </c>
      <c r="G158" s="141">
        <f>'Erwachsene-DOSB 2020'!AO25*$BC$74</f>
        <v>0.39</v>
      </c>
      <c r="H158" s="132">
        <f>'Erwachsene-DOSB 2020'!AP25*$BC$74</f>
        <v>0.44999999999999996</v>
      </c>
      <c r="I158" s="133">
        <f>'Erwachsene-DOSB 2020'!AQ25*$BC$74</f>
        <v>0.51</v>
      </c>
      <c r="J158" s="134">
        <f>'Erwachsene-DOSB 2020'!AR25*$BC$74</f>
        <v>0.39</v>
      </c>
      <c r="K158" s="132">
        <f>'Erwachsene-DOSB 2020'!AS25*$BC$74</f>
        <v>0.44999999999999996</v>
      </c>
      <c r="L158" s="133">
        <f>'Erwachsene-DOSB 2020'!AT25*$BC$74</f>
        <v>0.51</v>
      </c>
      <c r="M158" s="134">
        <f>'Erwachsene-DOSB 2020'!AU25*$BC$74</f>
        <v>0.36</v>
      </c>
      <c r="N158" s="132">
        <f>'Erwachsene-DOSB 2020'!AV25*$BC$74</f>
        <v>0.42</v>
      </c>
      <c r="O158" s="133">
        <f>'Erwachsene-DOSB 2020'!AW25*$BC$74</f>
        <v>0.48</v>
      </c>
      <c r="P158" s="763">
        <f>'Erwachsene-DOSB 2020'!AX25*$BC$74</f>
        <v>0.33</v>
      </c>
      <c r="Q158" s="767">
        <f>'Erwachsene-DOSB 2020'!AY25*$BC$74</f>
        <v>0.36</v>
      </c>
      <c r="R158" s="764">
        <f>'Erwachsene-DOSB 2020'!AZ25*$BC$74</f>
        <v>0.39</v>
      </c>
      <c r="S158" s="23"/>
      <c r="T158" s="24"/>
      <c r="U158" s="74"/>
      <c r="V158" s="66"/>
      <c r="W158" s="25"/>
      <c r="X158" s="26"/>
      <c r="Y158" s="180"/>
      <c r="Z158" s="181"/>
      <c r="AB158" s="902"/>
      <c r="AC158"/>
      <c r="AD158" s="843">
        <v>4</v>
      </c>
      <c r="AE158" s="795" t="s">
        <v>67</v>
      </c>
      <c r="AF158" s="601" t="s">
        <v>16</v>
      </c>
      <c r="AG158" s="22" t="s">
        <v>20</v>
      </c>
      <c r="AH158" s="141">
        <f>'Erwachsene-DOSB 2020'!AO58*$BC$74</f>
        <v>0.44999999999999996</v>
      </c>
      <c r="AI158" s="132">
        <f>'Erwachsene-DOSB 2020'!AP58*$BC$74</f>
        <v>0.54</v>
      </c>
      <c r="AJ158" s="133">
        <f>'Erwachsene-DOSB 2020'!AQ58*$BC$74</f>
        <v>0.6</v>
      </c>
      <c r="AK158" s="134">
        <f>'Erwachsene-DOSB 2020'!AR58*$BC$74</f>
        <v>0.44999999999999996</v>
      </c>
      <c r="AL158" s="132">
        <f>'Erwachsene-DOSB 2020'!AS58*$BC$74</f>
        <v>0.51</v>
      </c>
      <c r="AM158" s="133">
        <f>'Erwachsene-DOSB 2020'!AT58*$BC$74</f>
        <v>0.56999999999999995</v>
      </c>
      <c r="AN158" s="134">
        <f>'Erwachsene-DOSB 2020'!AU58*$BC$74</f>
        <v>0.42</v>
      </c>
      <c r="AO158" s="132">
        <f>'Erwachsene-DOSB 2020'!AV58*$BC$74</f>
        <v>0.48</v>
      </c>
      <c r="AP158" s="133">
        <f>'Erwachsene-DOSB 2020'!AW58*$BC$74</f>
        <v>0.54</v>
      </c>
      <c r="AQ158" s="763">
        <f>'Erwachsene-DOSB 2020'!AX58*$BC$74</f>
        <v>0.39</v>
      </c>
      <c r="AR158" s="767">
        <f>'Erwachsene-DOSB 2020'!AY58*$BC$74</f>
        <v>0.44999999999999996</v>
      </c>
      <c r="AS158" s="764">
        <f>'Erwachsene-DOSB 2020'!AZ58*$BC$74</f>
        <v>0.51</v>
      </c>
      <c r="AT158" s="23"/>
      <c r="AU158" s="24"/>
      <c r="AV158" s="74"/>
      <c r="AW158" s="66"/>
      <c r="AX158" s="25"/>
      <c r="AY158" s="26"/>
      <c r="AZ158" s="180"/>
      <c r="BA158" s="181"/>
    </row>
    <row r="159" spans="1:56" ht="22.5" customHeight="1" x14ac:dyDescent="0.2">
      <c r="A159" s="902"/>
      <c r="B159"/>
      <c r="C159" s="845"/>
      <c r="D159" s="796"/>
      <c r="E159" s="106" t="s">
        <v>17</v>
      </c>
      <c r="F159" s="27" t="s">
        <v>163</v>
      </c>
      <c r="G159" s="13">
        <f>'Erwachsene-DOSB 2020'!AO27*$BC$75</f>
        <v>1.08</v>
      </c>
      <c r="H159" s="12">
        <f>'Erwachsene-DOSB 2020'!AP27*$BC$75</f>
        <v>1.32</v>
      </c>
      <c r="I159" s="60">
        <f>'Erwachsene-DOSB 2020'!AQ27*$BC$75</f>
        <v>1.56</v>
      </c>
      <c r="J159" s="14">
        <f>'Erwachsene-DOSB 2020'!AR27*$BC$75</f>
        <v>0.96</v>
      </c>
      <c r="K159" s="12">
        <f>'Erwachsene-DOSB 2020'!AS27*$BC$75</f>
        <v>1.2</v>
      </c>
      <c r="L159" s="60">
        <f>'Erwachsene-DOSB 2020'!AT27*$BC$75</f>
        <v>1.44</v>
      </c>
      <c r="M159" s="14">
        <f>'Erwachsene-DOSB 2020'!AU27*$BC$75</f>
        <v>0.78</v>
      </c>
      <c r="N159" s="12">
        <f>'Erwachsene-DOSB 2020'!AV27*$BC$75</f>
        <v>1.02</v>
      </c>
      <c r="O159" s="60">
        <f>'Erwachsene-DOSB 2020'!AW27*$BC$75</f>
        <v>1.26</v>
      </c>
      <c r="P159" s="14">
        <f>'Erwachsene-DOSB 2020'!AX27*$BC$75</f>
        <v>0.66</v>
      </c>
      <c r="Q159" s="12">
        <f>'Erwachsene-DOSB 2020'!AY27*$BC$75</f>
        <v>0.89999999999999991</v>
      </c>
      <c r="R159" s="60">
        <f>'Erwachsene-DOSB 2020'!AZ27*$BC$75</f>
        <v>1.1399999999999999</v>
      </c>
      <c r="S159" s="28"/>
      <c r="T159" s="30"/>
      <c r="U159" s="38"/>
      <c r="V159" s="71"/>
      <c r="W159" s="40"/>
      <c r="X159" s="39"/>
      <c r="Y159" s="182"/>
      <c r="Z159" s="188"/>
      <c r="AB159" s="902"/>
      <c r="AC159"/>
      <c r="AD159" s="845"/>
      <c r="AE159" s="796"/>
      <c r="AF159" s="106" t="s">
        <v>17</v>
      </c>
      <c r="AG159" s="27" t="s">
        <v>163</v>
      </c>
      <c r="AH159" s="13">
        <f>'Erwachsene-DOSB 2020'!AO60*$BC$75</f>
        <v>1.44</v>
      </c>
      <c r="AI159" s="12">
        <f>'Erwachsene-DOSB 2020'!AP60*$BC$75</f>
        <v>1.74</v>
      </c>
      <c r="AJ159" s="15">
        <f>'Erwachsene-DOSB 2020'!AQ60*$BC$75</f>
        <v>1.9799999999999998</v>
      </c>
      <c r="AK159" s="13">
        <f>'Erwachsene-DOSB 2020'!AR60*$BC$75</f>
        <v>1.26</v>
      </c>
      <c r="AL159" s="12">
        <f>'Erwachsene-DOSB 2020'!AS60*$BC$75</f>
        <v>1.56</v>
      </c>
      <c r="AM159" s="15">
        <f>'Erwachsene-DOSB 2020'!AT60*$BC$75</f>
        <v>1.8599999999999999</v>
      </c>
      <c r="AN159" s="13">
        <f>'Erwachsene-DOSB 2020'!AU60*$BC$75</f>
        <v>1.1399999999999999</v>
      </c>
      <c r="AO159" s="12">
        <f>'Erwachsene-DOSB 2020'!AV60*$BC$75</f>
        <v>1.44</v>
      </c>
      <c r="AP159" s="15">
        <f>'Erwachsene-DOSB 2020'!AW60*$BC$75</f>
        <v>1.74</v>
      </c>
      <c r="AQ159" s="13">
        <f>'Erwachsene-DOSB 2020'!AX60*$BC$75</f>
        <v>0.96</v>
      </c>
      <c r="AR159" s="12">
        <f>'Erwachsene-DOSB 2020'!AY60*$BC$75</f>
        <v>1.26</v>
      </c>
      <c r="AS159" s="15">
        <f>'Erwachsene-DOSB 2020'!AZ60*$BC$75</f>
        <v>1.56</v>
      </c>
      <c r="AT159" s="28"/>
      <c r="AU159" s="30"/>
      <c r="AV159" s="38"/>
      <c r="AW159" s="71"/>
      <c r="AX159" s="40"/>
      <c r="AY159" s="39"/>
      <c r="AZ159" s="182"/>
      <c r="BA159" s="188"/>
    </row>
    <row r="160" spans="1:56" ht="22.5" customHeight="1" x14ac:dyDescent="0.2">
      <c r="A160" s="902"/>
      <c r="B160"/>
      <c r="C160" s="845"/>
      <c r="D160" s="796"/>
      <c r="E160" s="798" t="s">
        <v>21</v>
      </c>
      <c r="F160" s="793" t="s">
        <v>159</v>
      </c>
      <c r="G160" s="782" t="s">
        <v>423</v>
      </c>
      <c r="H160" s="783"/>
      <c r="I160" s="783"/>
      <c r="J160" s="783"/>
      <c r="K160" s="783"/>
      <c r="L160" s="783"/>
      <c r="M160" s="783"/>
      <c r="N160" s="783"/>
      <c r="O160" s="783"/>
      <c r="P160" s="783"/>
      <c r="Q160" s="783"/>
      <c r="R160" s="784"/>
      <c r="S160" s="28"/>
      <c r="T160" s="30"/>
      <c r="U160" s="38"/>
      <c r="V160" s="71"/>
      <c r="W160" s="41"/>
      <c r="X160" s="39"/>
      <c r="Y160" s="182"/>
      <c r="Z160" s="188"/>
      <c r="AB160" s="902"/>
      <c r="AC160"/>
      <c r="AD160" s="845"/>
      <c r="AE160" s="796"/>
      <c r="AF160" s="798" t="s">
        <v>21</v>
      </c>
      <c r="AG160" s="793" t="s">
        <v>159</v>
      </c>
      <c r="AH160" s="782" t="s">
        <v>423</v>
      </c>
      <c r="AI160" s="783"/>
      <c r="AJ160" s="783"/>
      <c r="AK160" s="783"/>
      <c r="AL160" s="783"/>
      <c r="AM160" s="783"/>
      <c r="AN160" s="783"/>
      <c r="AO160" s="783"/>
      <c r="AP160" s="783"/>
      <c r="AQ160" s="783"/>
      <c r="AR160" s="783"/>
      <c r="AS160" s="784"/>
      <c r="AT160" s="28"/>
      <c r="AU160" s="30"/>
      <c r="AV160" s="38"/>
      <c r="AW160" s="71"/>
      <c r="AX160" s="40"/>
      <c r="AY160" s="39"/>
      <c r="AZ160" s="182"/>
      <c r="BA160" s="188"/>
    </row>
    <row r="161" spans="1:56" ht="22.5" customHeight="1" thickBot="1" x14ac:dyDescent="0.25">
      <c r="A161" s="902"/>
      <c r="B161"/>
      <c r="C161" s="845"/>
      <c r="D161" s="796"/>
      <c r="E161" s="792"/>
      <c r="F161" s="794"/>
      <c r="G161" s="42">
        <v>10</v>
      </c>
      <c r="H161" s="43">
        <v>15</v>
      </c>
      <c r="I161" s="135">
        <v>20</v>
      </c>
      <c r="J161" s="42">
        <v>10</v>
      </c>
      <c r="K161" s="43">
        <v>15</v>
      </c>
      <c r="L161" s="135">
        <v>20</v>
      </c>
      <c r="M161" s="42">
        <v>10</v>
      </c>
      <c r="N161" s="43">
        <v>15</v>
      </c>
      <c r="O161" s="135">
        <v>20</v>
      </c>
      <c r="P161" s="42">
        <v>10</v>
      </c>
      <c r="Q161" s="43">
        <v>15</v>
      </c>
      <c r="R161" s="135">
        <v>20</v>
      </c>
      <c r="S161" s="28"/>
      <c r="T161" s="30"/>
      <c r="U161" s="38"/>
      <c r="V161" s="71"/>
      <c r="W161" s="41"/>
      <c r="X161" s="39"/>
      <c r="Y161" s="186"/>
      <c r="Z161" s="187"/>
      <c r="AB161" s="902"/>
      <c r="AC161"/>
      <c r="AD161" s="845"/>
      <c r="AE161" s="796"/>
      <c r="AF161" s="792"/>
      <c r="AG161" s="794"/>
      <c r="AH161" s="42">
        <v>10</v>
      </c>
      <c r="AI161" s="43">
        <v>15</v>
      </c>
      <c r="AJ161" s="135">
        <v>20</v>
      </c>
      <c r="AK161" s="42">
        <v>10</v>
      </c>
      <c r="AL161" s="43">
        <v>15</v>
      </c>
      <c r="AM161" s="135">
        <v>20</v>
      </c>
      <c r="AN161" s="42">
        <v>10</v>
      </c>
      <c r="AO161" s="43">
        <v>15</v>
      </c>
      <c r="AP161" s="135">
        <v>20</v>
      </c>
      <c r="AQ161" s="42">
        <v>10</v>
      </c>
      <c r="AR161" s="43">
        <v>15</v>
      </c>
      <c r="AS161" s="135">
        <v>20</v>
      </c>
      <c r="AT161" s="42"/>
      <c r="AU161" s="43"/>
      <c r="AV161" s="135"/>
      <c r="AW161" s="42"/>
      <c r="AX161" s="43"/>
      <c r="AY161" s="135"/>
      <c r="AZ161" s="186"/>
      <c r="BA161" s="187"/>
    </row>
    <row r="162" spans="1:56" ht="18.600000000000001" customHeight="1" thickBot="1" x14ac:dyDescent="0.25">
      <c r="A162" s="902"/>
      <c r="B162"/>
      <c r="C162" s="845"/>
      <c r="D162" s="796"/>
      <c r="E162" s="106" t="s">
        <v>22</v>
      </c>
      <c r="F162" s="2" t="s">
        <v>520</v>
      </c>
      <c r="G162" s="13">
        <f>'Erwachsene-DOSB 2020'!AO28*$BC$78</f>
        <v>7.1999999999999993</v>
      </c>
      <c r="H162" s="12">
        <f>'Erwachsene-DOSB 2020'!AP28*$BC$78</f>
        <v>9.2999999999999989</v>
      </c>
      <c r="I162" s="15">
        <f>'Erwachsene-DOSB 2020'!AQ28*$BC$78</f>
        <v>11.1</v>
      </c>
      <c r="J162" s="59">
        <f>'Erwachsene-DOSB 2020'!AR28*$BC$78</f>
        <v>6.6</v>
      </c>
      <c r="K162" s="12">
        <f>'Erwachsene-DOSB 2020'!AS28*$BC$78</f>
        <v>8.6999999999999993</v>
      </c>
      <c r="L162" s="15">
        <f>'Erwachsene-DOSB 2020'!AT28*$BC$78</f>
        <v>10.5</v>
      </c>
      <c r="M162" s="59">
        <f>'Erwachsene-DOSB 2020'!AU28*$BC$78</f>
        <v>5.7</v>
      </c>
      <c r="N162" s="12">
        <f>'Erwachsene-DOSB 2020'!AV28*$BC$78</f>
        <v>7.8</v>
      </c>
      <c r="O162" s="15">
        <f>'Erwachsene-DOSB 2020'!AW28*$BC$78</f>
        <v>9.6</v>
      </c>
      <c r="P162" s="59">
        <f>'Erwachsene-DOSB 2020'!AX28*$BC$78</f>
        <v>4.5</v>
      </c>
      <c r="Q162" s="12">
        <f>'Erwachsene-DOSB 2020'!AY28*$BC$78</f>
        <v>6.6</v>
      </c>
      <c r="R162" s="15">
        <f>'Erwachsene-DOSB 2020'!AZ28*$BC$78</f>
        <v>8.4</v>
      </c>
      <c r="S162" s="59"/>
      <c r="T162" s="12"/>
      <c r="U162" s="15"/>
      <c r="V162" s="59"/>
      <c r="W162" s="12"/>
      <c r="X162" s="15"/>
      <c r="Y162" s="182"/>
      <c r="Z162" s="188"/>
      <c r="AB162" s="902"/>
      <c r="AC162"/>
      <c r="AD162" s="845"/>
      <c r="AE162" s="796"/>
      <c r="AF162" s="106" t="s">
        <v>22</v>
      </c>
      <c r="AG162" s="2" t="s">
        <v>520</v>
      </c>
      <c r="AH162" s="13">
        <f>'Erwachsene-DOSB 2020'!AO61*$BC$78</f>
        <v>9.6</v>
      </c>
      <c r="AI162" s="12">
        <f>'Erwachsene-DOSB 2020'!AP61*$BC$78</f>
        <v>12.6</v>
      </c>
      <c r="AJ162" s="15">
        <f>'Erwachsene-DOSB 2020'!AQ61*$BC$78</f>
        <v>15.6</v>
      </c>
      <c r="AK162" s="59">
        <f>'Erwachsene-DOSB 2020'!AR61*$BC$78</f>
        <v>8.4</v>
      </c>
      <c r="AL162" s="12">
        <f>'Erwachsene-DOSB 2020'!AS61*$BC$78</f>
        <v>11.4</v>
      </c>
      <c r="AM162" s="15">
        <f>'Erwachsene-DOSB 2020'!AT61*$BC$78</f>
        <v>14.399999999999999</v>
      </c>
      <c r="AN162" s="59">
        <f>'Erwachsene-DOSB 2020'!AU61*$BC$78</f>
        <v>7.1999999999999993</v>
      </c>
      <c r="AO162" s="12">
        <f>'Erwachsene-DOSB 2020'!AV61*$BC$78</f>
        <v>9.9</v>
      </c>
      <c r="AP162" s="15">
        <f>'Erwachsene-DOSB 2020'!AW61*$BC$78</f>
        <v>12.6</v>
      </c>
      <c r="AQ162" s="59">
        <f>'Erwachsene-DOSB 2020'!AX61*$BC$78</f>
        <v>6.3</v>
      </c>
      <c r="AR162" s="12">
        <f>'Erwachsene-DOSB 2020'!AY61*$BC$78</f>
        <v>9</v>
      </c>
      <c r="AS162" s="15">
        <f>'Erwachsene-DOSB 2020'!AZ61*$BC$78</f>
        <v>11.7</v>
      </c>
      <c r="AT162" s="59"/>
      <c r="AU162" s="12"/>
      <c r="AV162" s="15"/>
      <c r="AW162" s="59"/>
      <c r="AX162" s="12"/>
      <c r="AY162" s="15"/>
      <c r="AZ162" s="182"/>
      <c r="BA162" s="188"/>
      <c r="BD162" s="146"/>
    </row>
    <row r="163" spans="1:56" ht="18.75" thickBot="1" x14ac:dyDescent="0.3">
      <c r="A163" s="853" t="s">
        <v>495</v>
      </c>
      <c r="B163"/>
      <c r="C163" s="905" t="s">
        <v>51</v>
      </c>
      <c r="D163" s="906"/>
      <c r="E163" s="907"/>
      <c r="F163" s="907"/>
      <c r="G163" s="907" t="s">
        <v>616</v>
      </c>
      <c r="H163" s="907"/>
      <c r="I163" s="907"/>
      <c r="J163" s="907"/>
      <c r="K163" s="907"/>
      <c r="L163" s="907"/>
      <c r="M163" s="907"/>
      <c r="N163" s="907"/>
      <c r="O163" s="907"/>
      <c r="P163" s="907"/>
      <c r="Q163" s="907"/>
      <c r="R163" s="908" t="s">
        <v>52</v>
      </c>
      <c r="S163" s="908"/>
      <c r="T163" s="908"/>
      <c r="U163" s="908"/>
      <c r="V163" s="908"/>
      <c r="W163" s="908"/>
      <c r="X163" s="908"/>
      <c r="Y163" s="802" t="s">
        <v>53</v>
      </c>
      <c r="Z163" s="803"/>
      <c r="AB163" s="853" t="s">
        <v>495</v>
      </c>
      <c r="AC163"/>
      <c r="AD163" s="905" t="s">
        <v>51</v>
      </c>
      <c r="AE163" s="906"/>
      <c r="AF163" s="907"/>
      <c r="AG163" s="907"/>
      <c r="AH163" s="907" t="s">
        <v>616</v>
      </c>
      <c r="AI163" s="907"/>
      <c r="AJ163" s="907"/>
      <c r="AK163" s="907"/>
      <c r="AL163" s="907"/>
      <c r="AM163" s="907"/>
      <c r="AN163" s="907"/>
      <c r="AO163" s="907"/>
      <c r="AP163" s="907"/>
      <c r="AQ163" s="907"/>
      <c r="AR163" s="907"/>
      <c r="AS163" s="908" t="s">
        <v>52</v>
      </c>
      <c r="AT163" s="908"/>
      <c r="AU163" s="908"/>
      <c r="AV163" s="908"/>
      <c r="AW163" s="908"/>
      <c r="AX163" s="908"/>
      <c r="AY163" s="908"/>
      <c r="AZ163" s="802" t="s">
        <v>53</v>
      </c>
      <c r="BA163" s="803"/>
    </row>
    <row r="164" spans="1:56" ht="13.5" thickBot="1" x14ac:dyDescent="0.25">
      <c r="A164" s="853"/>
      <c r="B164"/>
      <c r="C164" s="914" t="s">
        <v>585</v>
      </c>
      <c r="D164" s="915"/>
      <c r="E164" s="915"/>
      <c r="F164" s="915"/>
      <c r="G164" s="915"/>
      <c r="H164" s="915"/>
      <c r="I164" s="916"/>
      <c r="J164" s="917" t="s">
        <v>68</v>
      </c>
      <c r="K164" s="918"/>
      <c r="L164" s="918"/>
      <c r="M164" s="918"/>
      <c r="N164" s="918"/>
      <c r="O164" s="918"/>
      <c r="P164" s="918"/>
      <c r="Q164" s="919"/>
      <c r="R164" s="920" t="s">
        <v>69</v>
      </c>
      <c r="S164" s="921"/>
      <c r="T164" s="921"/>
      <c r="U164" s="921"/>
      <c r="V164" s="921"/>
      <c r="W164" s="921"/>
      <c r="X164" s="922"/>
      <c r="Y164" s="75" t="s">
        <v>70</v>
      </c>
      <c r="Z164" s="76"/>
      <c r="AB164" s="853"/>
      <c r="AC164"/>
      <c r="AD164" s="914" t="s">
        <v>585</v>
      </c>
      <c r="AE164" s="915"/>
      <c r="AF164" s="915"/>
      <c r="AG164" s="915"/>
      <c r="AH164" s="915"/>
      <c r="AI164" s="915"/>
      <c r="AJ164" s="916"/>
      <c r="AK164" s="917" t="s">
        <v>68</v>
      </c>
      <c r="AL164" s="918"/>
      <c r="AM164" s="918"/>
      <c r="AN164" s="918"/>
      <c r="AO164" s="918"/>
      <c r="AP164" s="918"/>
      <c r="AQ164" s="918"/>
      <c r="AR164" s="919"/>
      <c r="AS164" s="920" t="s">
        <v>69</v>
      </c>
      <c r="AT164" s="921"/>
      <c r="AU164" s="921"/>
      <c r="AV164" s="921"/>
      <c r="AW164" s="921"/>
      <c r="AX164" s="921"/>
      <c r="AY164" s="922"/>
      <c r="AZ164" s="75" t="s">
        <v>70</v>
      </c>
      <c r="BA164" s="76"/>
    </row>
    <row r="165" spans="1:56" ht="14.25" customHeight="1" thickBot="1" x14ac:dyDescent="0.3">
      <c r="A165" s="853"/>
      <c r="B165" s="44"/>
      <c r="C165" s="909" t="s">
        <v>71</v>
      </c>
      <c r="D165" s="910"/>
      <c r="E165" s="910"/>
      <c r="F165" s="910"/>
      <c r="G165" s="910"/>
      <c r="H165" s="910"/>
      <c r="I165" s="77"/>
      <c r="J165" s="911"/>
      <c r="K165" s="912"/>
      <c r="L165" s="912"/>
      <c r="M165" s="912"/>
      <c r="N165" s="912"/>
      <c r="O165" s="912"/>
      <c r="P165" s="912"/>
      <c r="Q165" s="913"/>
      <c r="R165" s="898" t="s">
        <v>72</v>
      </c>
      <c r="S165" s="899"/>
      <c r="T165" s="810"/>
      <c r="U165" s="810"/>
      <c r="V165" s="810"/>
      <c r="W165" s="810"/>
      <c r="X165" s="811"/>
      <c r="Y165" s="75" t="s">
        <v>73</v>
      </c>
      <c r="Z165" s="78" t="s">
        <v>54</v>
      </c>
      <c r="AB165" s="853"/>
      <c r="AC165" s="44"/>
      <c r="AD165" s="909" t="s">
        <v>71</v>
      </c>
      <c r="AE165" s="910"/>
      <c r="AF165" s="910"/>
      <c r="AG165" s="910"/>
      <c r="AH165" s="910"/>
      <c r="AI165" s="910"/>
      <c r="AJ165" s="77"/>
      <c r="AK165" s="911"/>
      <c r="AL165" s="912"/>
      <c r="AM165" s="912"/>
      <c r="AN165" s="912"/>
      <c r="AO165" s="912"/>
      <c r="AP165" s="912"/>
      <c r="AQ165" s="912"/>
      <c r="AR165" s="913"/>
      <c r="AS165" s="898" t="s">
        <v>72</v>
      </c>
      <c r="AT165" s="899"/>
      <c r="AU165" s="810"/>
      <c r="AV165" s="810"/>
      <c r="AW165" s="810"/>
      <c r="AX165" s="810"/>
      <c r="AY165" s="811"/>
      <c r="AZ165" s="75" t="s">
        <v>73</v>
      </c>
      <c r="BA165" s="78" t="s">
        <v>54</v>
      </c>
    </row>
    <row r="166" spans="1:56" ht="13.5" thickBot="1" x14ac:dyDescent="0.25">
      <c r="A166" s="853"/>
      <c r="B166"/>
      <c r="C166" s="812" t="s">
        <v>74</v>
      </c>
      <c r="D166" s="813"/>
      <c r="E166" s="813"/>
      <c r="F166" s="813"/>
      <c r="G166" s="813"/>
      <c r="H166" s="813"/>
      <c r="I166" s="77"/>
      <c r="J166" s="807"/>
      <c r="K166" s="808"/>
      <c r="L166" s="808"/>
      <c r="M166" s="808"/>
      <c r="N166" s="808"/>
      <c r="O166" s="808"/>
      <c r="P166" s="808"/>
      <c r="Q166" s="809"/>
      <c r="R166" s="898" t="s">
        <v>75</v>
      </c>
      <c r="S166" s="899"/>
      <c r="T166" s="810"/>
      <c r="U166" s="810"/>
      <c r="V166" s="810"/>
      <c r="W166" s="810"/>
      <c r="X166" s="811"/>
      <c r="Y166" s="75" t="s">
        <v>76</v>
      </c>
      <c r="Z166" s="79"/>
      <c r="AB166" s="853"/>
      <c r="AC166"/>
      <c r="AD166" s="812" t="s">
        <v>74</v>
      </c>
      <c r="AE166" s="813"/>
      <c r="AF166" s="813"/>
      <c r="AG166" s="813"/>
      <c r="AH166" s="813"/>
      <c r="AI166" s="813"/>
      <c r="AJ166" s="77"/>
      <c r="AK166" s="807"/>
      <c r="AL166" s="808"/>
      <c r="AM166" s="808"/>
      <c r="AN166" s="808"/>
      <c r="AO166" s="808"/>
      <c r="AP166" s="808"/>
      <c r="AQ166" s="808"/>
      <c r="AR166" s="809"/>
      <c r="AS166" s="898" t="s">
        <v>75</v>
      </c>
      <c r="AT166" s="899"/>
      <c r="AU166" s="810"/>
      <c r="AV166" s="810"/>
      <c r="AW166" s="810"/>
      <c r="AX166" s="810"/>
      <c r="AY166" s="811"/>
      <c r="AZ166" s="75" t="s">
        <v>76</v>
      </c>
      <c r="BA166" s="79"/>
    </row>
    <row r="167" spans="1:56" ht="13.5" thickBot="1" x14ac:dyDescent="0.25">
      <c r="A167" s="853"/>
      <c r="B167"/>
      <c r="C167" s="812" t="s">
        <v>518</v>
      </c>
      <c r="D167" s="813"/>
      <c r="E167" s="813"/>
      <c r="F167" s="813"/>
      <c r="G167" s="813"/>
      <c r="H167" s="813"/>
      <c r="I167" s="77"/>
      <c r="J167" s="814"/>
      <c r="K167" s="815"/>
      <c r="L167" s="815"/>
      <c r="M167" s="815"/>
      <c r="N167" s="815"/>
      <c r="O167" s="815"/>
      <c r="P167" s="815"/>
      <c r="Q167" s="816"/>
      <c r="R167" s="898" t="s">
        <v>77</v>
      </c>
      <c r="S167" s="899"/>
      <c r="T167" s="810"/>
      <c r="U167" s="810"/>
      <c r="V167" s="810"/>
      <c r="W167" s="810"/>
      <c r="X167" s="811"/>
      <c r="Y167" s="75" t="s">
        <v>78</v>
      </c>
      <c r="Z167" s="79"/>
      <c r="AB167" s="853"/>
      <c r="AC167"/>
      <c r="AD167" s="812" t="s">
        <v>518</v>
      </c>
      <c r="AE167" s="813"/>
      <c r="AF167" s="813"/>
      <c r="AG167" s="813"/>
      <c r="AH167" s="813"/>
      <c r="AI167" s="813"/>
      <c r="AJ167" s="77"/>
      <c r="AK167" s="814"/>
      <c r="AL167" s="815"/>
      <c r="AM167" s="815"/>
      <c r="AN167" s="815"/>
      <c r="AO167" s="815"/>
      <c r="AP167" s="815"/>
      <c r="AQ167" s="815"/>
      <c r="AR167" s="816"/>
      <c r="AS167" s="898" t="s">
        <v>77</v>
      </c>
      <c r="AT167" s="899"/>
      <c r="AU167" s="810"/>
      <c r="AV167" s="810"/>
      <c r="AW167" s="810"/>
      <c r="AX167" s="810"/>
      <c r="AY167" s="811"/>
      <c r="AZ167" s="75" t="s">
        <v>78</v>
      </c>
      <c r="BA167" s="79"/>
    </row>
    <row r="168" spans="1:56" ht="13.5" thickBot="1" x14ac:dyDescent="0.25">
      <c r="A168" s="853"/>
      <c r="B168"/>
      <c r="C168" s="812" t="s">
        <v>586</v>
      </c>
      <c r="D168" s="813"/>
      <c r="E168" s="813"/>
      <c r="F168" s="813"/>
      <c r="G168" s="813"/>
      <c r="H168" s="813"/>
      <c r="I168" s="77"/>
      <c r="J168" s="80"/>
      <c r="K168" s="80"/>
      <c r="L168" s="80"/>
      <c r="M168" s="80"/>
      <c r="N168" s="80"/>
      <c r="O168" s="80"/>
      <c r="P168" s="80"/>
      <c r="Q168" s="80"/>
      <c r="R168" s="872" t="s">
        <v>79</v>
      </c>
      <c r="S168" s="873"/>
      <c r="T168" s="874"/>
      <c r="U168" s="874"/>
      <c r="V168" s="874"/>
      <c r="W168" s="874"/>
      <c r="X168" s="875"/>
      <c r="Y168" s="81"/>
      <c r="Z168" s="82"/>
      <c r="AB168" s="853"/>
      <c r="AC168"/>
      <c r="AD168" s="812" t="s">
        <v>586</v>
      </c>
      <c r="AE168" s="813"/>
      <c r="AF168" s="813"/>
      <c r="AG168" s="813"/>
      <c r="AH168" s="813"/>
      <c r="AI168" s="813"/>
      <c r="AJ168" s="77"/>
      <c r="AK168" s="80"/>
      <c r="AL168" s="80"/>
      <c r="AM168" s="80"/>
      <c r="AN168" s="80"/>
      <c r="AO168" s="80"/>
      <c r="AP168" s="80"/>
      <c r="AQ168" s="80"/>
      <c r="AR168" s="80"/>
      <c r="AS168" s="872" t="s">
        <v>79</v>
      </c>
      <c r="AT168" s="873"/>
      <c r="AU168" s="874"/>
      <c r="AV168" s="874"/>
      <c r="AW168" s="874"/>
      <c r="AX168" s="874"/>
      <c r="AY168" s="875"/>
      <c r="AZ168" s="81"/>
      <c r="BA168" s="82"/>
    </row>
    <row r="169" spans="1:56" ht="15" x14ac:dyDescent="0.2">
      <c r="A169" s="904">
        <f>A127+1</f>
        <v>111</v>
      </c>
      <c r="B169"/>
      <c r="C169" s="841" t="s">
        <v>587</v>
      </c>
      <c r="D169" s="813"/>
      <c r="E169" s="813"/>
      <c r="F169" s="813"/>
      <c r="G169" s="813"/>
      <c r="H169" s="813"/>
      <c r="I169" s="77"/>
      <c r="U169" s="45"/>
      <c r="W169" s="781" t="s">
        <v>682</v>
      </c>
      <c r="X169" s="781"/>
      <c r="Y169" s="781"/>
      <c r="Z169" s="781"/>
      <c r="AB169" s="904">
        <f>AB127+1</f>
        <v>114</v>
      </c>
      <c r="AC169"/>
      <c r="AD169" s="841" t="s">
        <v>587</v>
      </c>
      <c r="AE169" s="813"/>
      <c r="AF169" s="813"/>
      <c r="AG169" s="813"/>
      <c r="AH169" s="813"/>
      <c r="AI169" s="813"/>
      <c r="AJ169" s="77"/>
      <c r="AV169" s="45"/>
      <c r="AX169" s="781" t="s">
        <v>683</v>
      </c>
      <c r="AY169" s="781"/>
      <c r="AZ169" s="781"/>
      <c r="BA169" s="781"/>
    </row>
    <row r="170" spans="1:56" ht="13.5" thickBot="1" x14ac:dyDescent="0.25">
      <c r="A170" s="904"/>
      <c r="B170"/>
      <c r="C170" s="804" t="s">
        <v>80</v>
      </c>
      <c r="D170" s="805"/>
      <c r="E170" s="805"/>
      <c r="F170" s="805"/>
      <c r="G170" s="805"/>
      <c r="H170" s="805"/>
      <c r="I170" s="806"/>
      <c r="W170" s="781"/>
      <c r="X170" s="781"/>
      <c r="Y170" s="781"/>
      <c r="Z170" s="781"/>
      <c r="AB170" s="904"/>
      <c r="AC170"/>
      <c r="AD170" s="804" t="s">
        <v>80</v>
      </c>
      <c r="AE170" s="805"/>
      <c r="AF170" s="805"/>
      <c r="AG170" s="805"/>
      <c r="AH170" s="805"/>
      <c r="AI170" s="805"/>
      <c r="AJ170" s="806"/>
      <c r="AX170" s="781"/>
      <c r="AY170" s="781"/>
      <c r="AZ170" s="781"/>
      <c r="BA170" s="781"/>
    </row>
  </sheetData>
  <mergeCells count="681">
    <mergeCell ref="A127:A128"/>
    <mergeCell ref="A138:A162"/>
    <mergeCell ref="A163:A168"/>
    <mergeCell ref="A169:A170"/>
    <mergeCell ref="A131:A137"/>
    <mergeCell ref="AB127:AB128"/>
    <mergeCell ref="AB43:AB44"/>
    <mergeCell ref="AB54:AB78"/>
    <mergeCell ref="AB79:AB84"/>
    <mergeCell ref="AB85:AB86"/>
    <mergeCell ref="AB96:AB120"/>
    <mergeCell ref="AB121:AB126"/>
    <mergeCell ref="E76:E77"/>
    <mergeCell ref="F76:F77"/>
    <mergeCell ref="G76:U76"/>
    <mergeCell ref="V76:X76"/>
    <mergeCell ref="E160:E161"/>
    <mergeCell ref="F160:F161"/>
    <mergeCell ref="G160:R160"/>
    <mergeCell ref="E118:E119"/>
    <mergeCell ref="F118:F119"/>
    <mergeCell ref="C54:E55"/>
    <mergeCell ref="F54:F55"/>
    <mergeCell ref="G54:I54"/>
    <mergeCell ref="A8:A36"/>
    <mergeCell ref="A37:A42"/>
    <mergeCell ref="A43:A44"/>
    <mergeCell ref="A54:A78"/>
    <mergeCell ref="A79:A84"/>
    <mergeCell ref="A85:A86"/>
    <mergeCell ref="A47:A53"/>
    <mergeCell ref="A96:A120"/>
    <mergeCell ref="A121:A126"/>
    <mergeCell ref="AN2:AY2"/>
    <mergeCell ref="AZ2:BA2"/>
    <mergeCell ref="C3:L3"/>
    <mergeCell ref="M3:X3"/>
    <mergeCell ref="Y3:Z3"/>
    <mergeCell ref="AD3:AM3"/>
    <mergeCell ref="AN3:AY3"/>
    <mergeCell ref="AZ3:BA3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C4:F4"/>
    <mergeCell ref="G4:X4"/>
    <mergeCell ref="AD4:AG4"/>
    <mergeCell ref="AH4:AY4"/>
    <mergeCell ref="C5:F5"/>
    <mergeCell ref="G5:K5"/>
    <mergeCell ref="L5:Z5"/>
    <mergeCell ref="AD5:AG5"/>
    <mergeCell ref="AH5:AL5"/>
    <mergeCell ref="AM5:BA5"/>
    <mergeCell ref="AS6:AW6"/>
    <mergeCell ref="AX6:BA7"/>
    <mergeCell ref="C7:F7"/>
    <mergeCell ref="L7:Q7"/>
    <mergeCell ref="R7:V7"/>
    <mergeCell ref="AD7:AG7"/>
    <mergeCell ref="AM7:AR7"/>
    <mergeCell ref="AS7:AW7"/>
    <mergeCell ref="C6:F6"/>
    <mergeCell ref="L6:Q6"/>
    <mergeCell ref="R6:V6"/>
    <mergeCell ref="W6:Z7"/>
    <mergeCell ref="AD6:AG6"/>
    <mergeCell ref="G6:K6"/>
    <mergeCell ref="AH6:AL6"/>
    <mergeCell ref="AM6:AR6"/>
    <mergeCell ref="AT8:AV8"/>
    <mergeCell ref="AW8:AY8"/>
    <mergeCell ref="Y9:Z9"/>
    <mergeCell ref="AZ9:BA9"/>
    <mergeCell ref="S8:U8"/>
    <mergeCell ref="V8:X8"/>
    <mergeCell ref="AD8:AF9"/>
    <mergeCell ref="AG8:AG9"/>
    <mergeCell ref="AH8:AJ8"/>
    <mergeCell ref="AK8:AM8"/>
    <mergeCell ref="AB8:AB36"/>
    <mergeCell ref="AF12:AF13"/>
    <mergeCell ref="AG12:AG13"/>
    <mergeCell ref="AH12:AP12"/>
    <mergeCell ref="AH33:AP33"/>
    <mergeCell ref="AQ33:AY33"/>
    <mergeCell ref="P33:X33"/>
    <mergeCell ref="AF33:AF34"/>
    <mergeCell ref="AG33:AG34"/>
    <mergeCell ref="AQ12:AY12"/>
    <mergeCell ref="AW23:AY23"/>
    <mergeCell ref="AF23:AF24"/>
    <mergeCell ref="AG23:AG24"/>
    <mergeCell ref="AQ23:AS23"/>
    <mergeCell ref="C10:C20"/>
    <mergeCell ref="D10:D20"/>
    <mergeCell ref="AD10:AD20"/>
    <mergeCell ref="AE10:AE20"/>
    <mergeCell ref="E12:E13"/>
    <mergeCell ref="F12:F13"/>
    <mergeCell ref="G12:O12"/>
    <mergeCell ref="P12:X12"/>
    <mergeCell ref="AN8:AP8"/>
    <mergeCell ref="C8:E9"/>
    <mergeCell ref="F8:F9"/>
    <mergeCell ref="G8:I8"/>
    <mergeCell ref="J8:L8"/>
    <mergeCell ref="M8:O8"/>
    <mergeCell ref="P8:R8"/>
    <mergeCell ref="E14:E15"/>
    <mergeCell ref="F14:F15"/>
    <mergeCell ref="J14:L14"/>
    <mergeCell ref="M14:X14"/>
    <mergeCell ref="AF14:AF15"/>
    <mergeCell ref="AG14:AG15"/>
    <mergeCell ref="AK14:AM14"/>
    <mergeCell ref="AN14:AY14"/>
    <mergeCell ref="AQ8:AS8"/>
    <mergeCell ref="C27:C30"/>
    <mergeCell ref="D27:D30"/>
    <mergeCell ref="E27:E28"/>
    <mergeCell ref="F27:F28"/>
    <mergeCell ref="G27:L27"/>
    <mergeCell ref="M27:R27"/>
    <mergeCell ref="S27:X27"/>
    <mergeCell ref="AD27:AD30"/>
    <mergeCell ref="AE27:AE30"/>
    <mergeCell ref="AT23:AV23"/>
    <mergeCell ref="C21:C26"/>
    <mergeCell ref="D21:D26"/>
    <mergeCell ref="E21:E22"/>
    <mergeCell ref="F21:F22"/>
    <mergeCell ref="E23:E24"/>
    <mergeCell ref="F23:F24"/>
    <mergeCell ref="P23:R23"/>
    <mergeCell ref="S23:X23"/>
    <mergeCell ref="AQ21:AY21"/>
    <mergeCell ref="AD21:AD26"/>
    <mergeCell ref="AE21:AE26"/>
    <mergeCell ref="AF21:AF22"/>
    <mergeCell ref="AG21:AG22"/>
    <mergeCell ref="G21:O21"/>
    <mergeCell ref="P21:X21"/>
    <mergeCell ref="AH21:AP21"/>
    <mergeCell ref="C31:C36"/>
    <mergeCell ref="D31:D36"/>
    <mergeCell ref="AD31:AD36"/>
    <mergeCell ref="AE31:AE36"/>
    <mergeCell ref="C37:F37"/>
    <mergeCell ref="G37:Q37"/>
    <mergeCell ref="R37:X37"/>
    <mergeCell ref="Y37:Z37"/>
    <mergeCell ref="AD37:AG37"/>
    <mergeCell ref="E35:E36"/>
    <mergeCell ref="E33:E34"/>
    <mergeCell ref="F33:F34"/>
    <mergeCell ref="G33:O33"/>
    <mergeCell ref="G35:O35"/>
    <mergeCell ref="P35:X35"/>
    <mergeCell ref="AF35:AF36"/>
    <mergeCell ref="AG35:AG36"/>
    <mergeCell ref="C40:H40"/>
    <mergeCell ref="J40:Q40"/>
    <mergeCell ref="R40:S40"/>
    <mergeCell ref="T40:X40"/>
    <mergeCell ref="AD40:AI40"/>
    <mergeCell ref="AK40:AR40"/>
    <mergeCell ref="AH37:AR37"/>
    <mergeCell ref="AS37:AY37"/>
    <mergeCell ref="AZ37:BA37"/>
    <mergeCell ref="C38:I38"/>
    <mergeCell ref="J38:Q38"/>
    <mergeCell ref="R38:X38"/>
    <mergeCell ref="AD38:AJ38"/>
    <mergeCell ref="AK38:AR38"/>
    <mergeCell ref="AS38:AY38"/>
    <mergeCell ref="C39:H39"/>
    <mergeCell ref="J39:Q39"/>
    <mergeCell ref="R39:S39"/>
    <mergeCell ref="AS42:AT42"/>
    <mergeCell ref="AU42:AY42"/>
    <mergeCell ref="R41:S41"/>
    <mergeCell ref="T41:X41"/>
    <mergeCell ref="AD41:AI41"/>
    <mergeCell ref="AK41:AR41"/>
    <mergeCell ref="AS39:AT39"/>
    <mergeCell ref="AU39:AY39"/>
    <mergeCell ref="AS40:AT40"/>
    <mergeCell ref="AU40:AY40"/>
    <mergeCell ref="AS41:AT41"/>
    <mergeCell ref="AU41:AY41"/>
    <mergeCell ref="T39:X39"/>
    <mergeCell ref="AD39:AI39"/>
    <mergeCell ref="AK39:AR39"/>
    <mergeCell ref="AB37:AB42"/>
    <mergeCell ref="C41:H41"/>
    <mergeCell ref="J41:Q41"/>
    <mergeCell ref="C43:H43"/>
    <mergeCell ref="AD43:AI43"/>
    <mergeCell ref="C44:I44"/>
    <mergeCell ref="AD44:AJ44"/>
    <mergeCell ref="C42:H42"/>
    <mergeCell ref="R42:S42"/>
    <mergeCell ref="T42:X42"/>
    <mergeCell ref="AD42:AI42"/>
    <mergeCell ref="W43:Z44"/>
    <mergeCell ref="AN49:AY49"/>
    <mergeCell ref="AZ49:BA49"/>
    <mergeCell ref="C50:F50"/>
    <mergeCell ref="G50:X50"/>
    <mergeCell ref="AD50:AG50"/>
    <mergeCell ref="AH50:AY50"/>
    <mergeCell ref="AN47:AZ47"/>
    <mergeCell ref="C48:L48"/>
    <mergeCell ref="M48:X48"/>
    <mergeCell ref="Y48:Z48"/>
    <mergeCell ref="AD48:AM48"/>
    <mergeCell ref="AN48:AY48"/>
    <mergeCell ref="AZ48:BA48"/>
    <mergeCell ref="C47:L47"/>
    <mergeCell ref="M47:Y47"/>
    <mergeCell ref="AB47:AB53"/>
    <mergeCell ref="AD47:AM47"/>
    <mergeCell ref="C49:L49"/>
    <mergeCell ref="M49:X49"/>
    <mergeCell ref="Y49:Z49"/>
    <mergeCell ref="AD49:AM49"/>
    <mergeCell ref="C51:F51"/>
    <mergeCell ref="G51:K51"/>
    <mergeCell ref="L51:Z51"/>
    <mergeCell ref="AM51:BA51"/>
    <mergeCell ref="C52:F52"/>
    <mergeCell ref="L52:Q52"/>
    <mergeCell ref="R52:V52"/>
    <mergeCell ref="W52:Z53"/>
    <mergeCell ref="AD52:AG52"/>
    <mergeCell ref="AM52:AR52"/>
    <mergeCell ref="AS52:AW52"/>
    <mergeCell ref="AX52:BA53"/>
    <mergeCell ref="C53:F53"/>
    <mergeCell ref="AD51:AG51"/>
    <mergeCell ref="AH51:AL51"/>
    <mergeCell ref="L53:Q53"/>
    <mergeCell ref="R53:V53"/>
    <mergeCell ref="AD53:AG53"/>
    <mergeCell ref="AM53:AR53"/>
    <mergeCell ref="AS53:AW53"/>
    <mergeCell ref="G52:K52"/>
    <mergeCell ref="AH52:AL52"/>
    <mergeCell ref="J54:L54"/>
    <mergeCell ref="M54:O54"/>
    <mergeCell ref="AK54:AM54"/>
    <mergeCell ref="AN54:AP54"/>
    <mergeCell ref="AQ54:AS54"/>
    <mergeCell ref="AT54:AV54"/>
    <mergeCell ref="AW54:AY54"/>
    <mergeCell ref="Y55:Z55"/>
    <mergeCell ref="P54:R54"/>
    <mergeCell ref="S54:U54"/>
    <mergeCell ref="V54:X54"/>
    <mergeCell ref="AD54:AF55"/>
    <mergeCell ref="AG54:AG55"/>
    <mergeCell ref="AH54:AJ54"/>
    <mergeCell ref="AE66:AE69"/>
    <mergeCell ref="E67:E68"/>
    <mergeCell ref="F67:F68"/>
    <mergeCell ref="G67:X67"/>
    <mergeCell ref="AF70:AF71"/>
    <mergeCell ref="AG70:AG71"/>
    <mergeCell ref="AH70:AV70"/>
    <mergeCell ref="AZ55:BA55"/>
    <mergeCell ref="C56:C65"/>
    <mergeCell ref="D56:D65"/>
    <mergeCell ref="AD56:AD65"/>
    <mergeCell ref="AE56:AE65"/>
    <mergeCell ref="E57:E58"/>
    <mergeCell ref="F57:F58"/>
    <mergeCell ref="G57:X57"/>
    <mergeCell ref="AF57:AF58"/>
    <mergeCell ref="AG57:AG58"/>
    <mergeCell ref="AH57:AY57"/>
    <mergeCell ref="C74:C78"/>
    <mergeCell ref="D74:D78"/>
    <mergeCell ref="AD74:AD78"/>
    <mergeCell ref="AE74:AE78"/>
    <mergeCell ref="AH67:AJ67"/>
    <mergeCell ref="AK67:AY67"/>
    <mergeCell ref="C70:C73"/>
    <mergeCell ref="D70:D73"/>
    <mergeCell ref="E70:E71"/>
    <mergeCell ref="F70:F71"/>
    <mergeCell ref="G70:U70"/>
    <mergeCell ref="V70:X70"/>
    <mergeCell ref="AD70:AD73"/>
    <mergeCell ref="AE70:AE73"/>
    <mergeCell ref="AF76:AF77"/>
    <mergeCell ref="AG76:AG77"/>
    <mergeCell ref="AH76:AV76"/>
    <mergeCell ref="AW76:AY76"/>
    <mergeCell ref="AF67:AF68"/>
    <mergeCell ref="AG67:AG68"/>
    <mergeCell ref="AW70:AY70"/>
    <mergeCell ref="C66:C69"/>
    <mergeCell ref="D66:D69"/>
    <mergeCell ref="AD66:AD69"/>
    <mergeCell ref="AZ79:BA79"/>
    <mergeCell ref="C80:I80"/>
    <mergeCell ref="J80:Q80"/>
    <mergeCell ref="R80:X80"/>
    <mergeCell ref="AD80:AJ80"/>
    <mergeCell ref="AK80:AR80"/>
    <mergeCell ref="AS80:AY80"/>
    <mergeCell ref="C79:F79"/>
    <mergeCell ref="G79:Q79"/>
    <mergeCell ref="R79:X79"/>
    <mergeCell ref="Y79:Z79"/>
    <mergeCell ref="AD79:AG79"/>
    <mergeCell ref="AH79:AR79"/>
    <mergeCell ref="AS79:AY79"/>
    <mergeCell ref="C82:H82"/>
    <mergeCell ref="J82:Q82"/>
    <mergeCell ref="R82:S82"/>
    <mergeCell ref="T82:X82"/>
    <mergeCell ref="AD82:AI82"/>
    <mergeCell ref="AK82:AR82"/>
    <mergeCell ref="C81:H81"/>
    <mergeCell ref="J81:Q81"/>
    <mergeCell ref="R81:S81"/>
    <mergeCell ref="T81:X81"/>
    <mergeCell ref="AD81:AI81"/>
    <mergeCell ref="AK81:AR81"/>
    <mergeCell ref="AS84:AT84"/>
    <mergeCell ref="AU84:AY84"/>
    <mergeCell ref="R83:S83"/>
    <mergeCell ref="T83:X83"/>
    <mergeCell ref="AD83:AI83"/>
    <mergeCell ref="AK83:AR83"/>
    <mergeCell ref="AS81:AT81"/>
    <mergeCell ref="AU81:AY81"/>
    <mergeCell ref="AS82:AT82"/>
    <mergeCell ref="AU82:AY82"/>
    <mergeCell ref="AS83:AT83"/>
    <mergeCell ref="AU83:AY83"/>
    <mergeCell ref="C83:H83"/>
    <mergeCell ref="J83:Q83"/>
    <mergeCell ref="C85:H85"/>
    <mergeCell ref="AD85:AI85"/>
    <mergeCell ref="C86:I86"/>
    <mergeCell ref="AD86:AJ86"/>
    <mergeCell ref="C84:H84"/>
    <mergeCell ref="R84:S84"/>
    <mergeCell ref="T84:X84"/>
    <mergeCell ref="AD84:AI84"/>
    <mergeCell ref="AN89:AZ89"/>
    <mergeCell ref="C90:L90"/>
    <mergeCell ref="M90:X90"/>
    <mergeCell ref="Y90:Z90"/>
    <mergeCell ref="AD90:AM90"/>
    <mergeCell ref="AN90:AY90"/>
    <mergeCell ref="AZ90:BA90"/>
    <mergeCell ref="A89:A95"/>
    <mergeCell ref="C89:L89"/>
    <mergeCell ref="M89:Y89"/>
    <mergeCell ref="AB89:AB95"/>
    <mergeCell ref="AD89:AM89"/>
    <mergeCell ref="C91:L91"/>
    <mergeCell ref="M91:X91"/>
    <mergeCell ref="Y91:Z91"/>
    <mergeCell ref="AN91:AY91"/>
    <mergeCell ref="AD91:AM91"/>
    <mergeCell ref="C93:F93"/>
    <mergeCell ref="AS95:AW95"/>
    <mergeCell ref="G93:K93"/>
    <mergeCell ref="AZ91:BA91"/>
    <mergeCell ref="C92:F92"/>
    <mergeCell ref="G92:X92"/>
    <mergeCell ref="AD92:AG92"/>
    <mergeCell ref="AH92:AY92"/>
    <mergeCell ref="C95:F95"/>
    <mergeCell ref="L95:Q95"/>
    <mergeCell ref="R95:V95"/>
    <mergeCell ref="AD95:AG95"/>
    <mergeCell ref="AM95:AR95"/>
    <mergeCell ref="AT96:AV96"/>
    <mergeCell ref="L93:Z93"/>
    <mergeCell ref="AD93:AG93"/>
    <mergeCell ref="AH93:AL93"/>
    <mergeCell ref="AM93:BA93"/>
    <mergeCell ref="M96:O96"/>
    <mergeCell ref="P96:R96"/>
    <mergeCell ref="AM94:AR94"/>
    <mergeCell ref="AS94:AW94"/>
    <mergeCell ref="AX94:BA95"/>
    <mergeCell ref="AW96:AY96"/>
    <mergeCell ref="C94:F94"/>
    <mergeCell ref="L94:Q94"/>
    <mergeCell ref="R94:V94"/>
    <mergeCell ref="W94:Z95"/>
    <mergeCell ref="AD94:AG94"/>
    <mergeCell ref="AN96:AP96"/>
    <mergeCell ref="AQ96:AS96"/>
    <mergeCell ref="C96:E97"/>
    <mergeCell ref="F96:F97"/>
    <mergeCell ref="G96:I96"/>
    <mergeCell ref="J96:L96"/>
    <mergeCell ref="Y97:Z97"/>
    <mergeCell ref="AZ97:BA97"/>
    <mergeCell ref="S96:U96"/>
    <mergeCell ref="V96:X96"/>
    <mergeCell ref="AD96:AF97"/>
    <mergeCell ref="AG96:AG97"/>
    <mergeCell ref="AH96:AJ96"/>
    <mergeCell ref="AK96:AM96"/>
    <mergeCell ref="AF99:AF100"/>
    <mergeCell ref="AG99:AG100"/>
    <mergeCell ref="AH99:AJ99"/>
    <mergeCell ref="AE98:AE107"/>
    <mergeCell ref="AE112:AE115"/>
    <mergeCell ref="F109:F110"/>
    <mergeCell ref="G109:I109"/>
    <mergeCell ref="AK99:AY99"/>
    <mergeCell ref="C108:C111"/>
    <mergeCell ref="D108:D111"/>
    <mergeCell ref="AD108:AD111"/>
    <mergeCell ref="AE108:AE111"/>
    <mergeCell ref="E109:E110"/>
    <mergeCell ref="AW109:AY109"/>
    <mergeCell ref="C98:C107"/>
    <mergeCell ref="D98:D107"/>
    <mergeCell ref="AD98:AD107"/>
    <mergeCell ref="E99:E100"/>
    <mergeCell ref="F99:F100"/>
    <mergeCell ref="G99:I99"/>
    <mergeCell ref="J99:X99"/>
    <mergeCell ref="AF112:AF113"/>
    <mergeCell ref="AG112:AG113"/>
    <mergeCell ref="AH112:AY112"/>
    <mergeCell ref="AK109:AP109"/>
    <mergeCell ref="AQ109:AV109"/>
    <mergeCell ref="J109:X109"/>
    <mergeCell ref="AF109:AF110"/>
    <mergeCell ref="AG109:AG110"/>
    <mergeCell ref="AH109:AJ109"/>
    <mergeCell ref="AG118:AG119"/>
    <mergeCell ref="AH118:AV118"/>
    <mergeCell ref="C116:C120"/>
    <mergeCell ref="D116:D120"/>
    <mergeCell ref="AD116:AD120"/>
    <mergeCell ref="AE116:AE120"/>
    <mergeCell ref="C112:C115"/>
    <mergeCell ref="D112:D115"/>
    <mergeCell ref="E112:E113"/>
    <mergeCell ref="F112:F113"/>
    <mergeCell ref="G112:X112"/>
    <mergeCell ref="AD112:AD115"/>
    <mergeCell ref="G118:U118"/>
    <mergeCell ref="V118:X118"/>
    <mergeCell ref="AW118:AY118"/>
    <mergeCell ref="AS121:AY121"/>
    <mergeCell ref="AZ121:BA121"/>
    <mergeCell ref="C122:I122"/>
    <mergeCell ref="J122:Q122"/>
    <mergeCell ref="R122:X122"/>
    <mergeCell ref="AD122:AJ122"/>
    <mergeCell ref="AK122:AR122"/>
    <mergeCell ref="AS122:AY122"/>
    <mergeCell ref="C121:F121"/>
    <mergeCell ref="G121:Q121"/>
    <mergeCell ref="R121:X121"/>
    <mergeCell ref="Y121:Z121"/>
    <mergeCell ref="AD121:AG121"/>
    <mergeCell ref="AH121:AR121"/>
    <mergeCell ref="AF118:AF119"/>
    <mergeCell ref="AS123:AT123"/>
    <mergeCell ref="AU123:AY123"/>
    <mergeCell ref="C124:H124"/>
    <mergeCell ref="J124:Q124"/>
    <mergeCell ref="R124:S124"/>
    <mergeCell ref="T124:X124"/>
    <mergeCell ref="AD124:AI124"/>
    <mergeCell ref="AK124:AR124"/>
    <mergeCell ref="AS124:AT124"/>
    <mergeCell ref="AU124:AY124"/>
    <mergeCell ref="C123:H123"/>
    <mergeCell ref="J123:Q123"/>
    <mergeCell ref="R123:S123"/>
    <mergeCell ref="T123:X123"/>
    <mergeCell ref="AD123:AI123"/>
    <mergeCell ref="AK123:AR123"/>
    <mergeCell ref="AD127:AI127"/>
    <mergeCell ref="C128:I128"/>
    <mergeCell ref="R126:S126"/>
    <mergeCell ref="T126:X126"/>
    <mergeCell ref="AD126:AI126"/>
    <mergeCell ref="AS125:AT125"/>
    <mergeCell ref="AU125:AY125"/>
    <mergeCell ref="AS126:AT126"/>
    <mergeCell ref="AU126:AY126"/>
    <mergeCell ref="R125:S125"/>
    <mergeCell ref="T125:X125"/>
    <mergeCell ref="AD125:AI125"/>
    <mergeCell ref="AK125:AR125"/>
    <mergeCell ref="AX136:BA137"/>
    <mergeCell ref="C134:F134"/>
    <mergeCell ref="G134:X134"/>
    <mergeCell ref="AD134:AG134"/>
    <mergeCell ref="AH134:AY134"/>
    <mergeCell ref="C133:L133"/>
    <mergeCell ref="M133:X133"/>
    <mergeCell ref="Y133:Z133"/>
    <mergeCell ref="AB131:AB137"/>
    <mergeCell ref="C135:F135"/>
    <mergeCell ref="G135:K135"/>
    <mergeCell ref="L135:Z135"/>
    <mergeCell ref="AD135:AG135"/>
    <mergeCell ref="AH135:AL135"/>
    <mergeCell ref="AK138:AM138"/>
    <mergeCell ref="AB138:AB162"/>
    <mergeCell ref="AF141:AF142"/>
    <mergeCell ref="AG141:AG142"/>
    <mergeCell ref="AH141:AS141"/>
    <mergeCell ref="AN138:AP138"/>
    <mergeCell ref="C136:F136"/>
    <mergeCell ref="L136:Q136"/>
    <mergeCell ref="R136:V136"/>
    <mergeCell ref="C138:E139"/>
    <mergeCell ref="F138:F139"/>
    <mergeCell ref="G138:I138"/>
    <mergeCell ref="J138:L138"/>
    <mergeCell ref="M138:O138"/>
    <mergeCell ref="P138:R138"/>
    <mergeCell ref="S138:U138"/>
    <mergeCell ref="C137:F137"/>
    <mergeCell ref="L137:Q137"/>
    <mergeCell ref="R137:V137"/>
    <mergeCell ref="AD137:AG137"/>
    <mergeCell ref="AM137:AR137"/>
    <mergeCell ref="AS137:AW137"/>
    <mergeCell ref="W136:Z137"/>
    <mergeCell ref="AS136:AW136"/>
    <mergeCell ref="F141:F142"/>
    <mergeCell ref="G141:R141"/>
    <mergeCell ref="C150:C153"/>
    <mergeCell ref="D150:D153"/>
    <mergeCell ref="AD150:AD153"/>
    <mergeCell ref="AE150:AE153"/>
    <mergeCell ref="E151:E152"/>
    <mergeCell ref="F151:F152"/>
    <mergeCell ref="G151:R151"/>
    <mergeCell ref="C140:C149"/>
    <mergeCell ref="D140:D149"/>
    <mergeCell ref="AD140:AD149"/>
    <mergeCell ref="AE140:AE149"/>
    <mergeCell ref="E141:E142"/>
    <mergeCell ref="C158:C162"/>
    <mergeCell ref="D158:D162"/>
    <mergeCell ref="AD158:AD162"/>
    <mergeCell ref="AE158:AE162"/>
    <mergeCell ref="AF151:AF152"/>
    <mergeCell ref="AG151:AG152"/>
    <mergeCell ref="AH151:AJ151"/>
    <mergeCell ref="AK151:AS151"/>
    <mergeCell ref="C154:C157"/>
    <mergeCell ref="D154:D157"/>
    <mergeCell ref="E154:E155"/>
    <mergeCell ref="F154:F155"/>
    <mergeCell ref="G154:R154"/>
    <mergeCell ref="AD154:AD157"/>
    <mergeCell ref="AF160:AF161"/>
    <mergeCell ref="AG160:AG161"/>
    <mergeCell ref="AH160:AS160"/>
    <mergeCell ref="J164:Q164"/>
    <mergeCell ref="R164:X164"/>
    <mergeCell ref="AD164:AJ164"/>
    <mergeCell ref="AK164:AR164"/>
    <mergeCell ref="AS164:AY164"/>
    <mergeCell ref="AB163:AB168"/>
    <mergeCell ref="C165:H165"/>
    <mergeCell ref="R165:S165"/>
    <mergeCell ref="AU167:AY167"/>
    <mergeCell ref="C163:F163"/>
    <mergeCell ref="G163:Q163"/>
    <mergeCell ref="R163:X163"/>
    <mergeCell ref="Y163:Z163"/>
    <mergeCell ref="AD163:AG163"/>
    <mergeCell ref="C169:H169"/>
    <mergeCell ref="AD169:AI169"/>
    <mergeCell ref="C170:I170"/>
    <mergeCell ref="AD170:AJ170"/>
    <mergeCell ref="AS167:AT167"/>
    <mergeCell ref="AS166:AT166"/>
    <mergeCell ref="J166:Q166"/>
    <mergeCell ref="R166:S166"/>
    <mergeCell ref="T166:X166"/>
    <mergeCell ref="AD166:AI166"/>
    <mergeCell ref="AB169:AB170"/>
    <mergeCell ref="AS168:AT168"/>
    <mergeCell ref="C167:H167"/>
    <mergeCell ref="J167:Q167"/>
    <mergeCell ref="R167:S167"/>
    <mergeCell ref="T167:X167"/>
    <mergeCell ref="AD167:AI167"/>
    <mergeCell ref="AF27:AF28"/>
    <mergeCell ref="AG27:AG28"/>
    <mergeCell ref="AH27:AM27"/>
    <mergeCell ref="AN27:AS27"/>
    <mergeCell ref="AT27:AY27"/>
    <mergeCell ref="C168:H168"/>
    <mergeCell ref="R168:S168"/>
    <mergeCell ref="T168:X168"/>
    <mergeCell ref="AD168:AI168"/>
    <mergeCell ref="AK167:AR167"/>
    <mergeCell ref="AK166:AR166"/>
    <mergeCell ref="C166:H166"/>
    <mergeCell ref="AU166:AY166"/>
    <mergeCell ref="J165:Q165"/>
    <mergeCell ref="AU168:AY168"/>
    <mergeCell ref="T165:X165"/>
    <mergeCell ref="AD165:AI165"/>
    <mergeCell ref="AK165:AR165"/>
    <mergeCell ref="AS165:AT165"/>
    <mergeCell ref="AS163:AY163"/>
    <mergeCell ref="AU165:AY165"/>
    <mergeCell ref="AH163:AR163"/>
    <mergeCell ref="C164:I164"/>
    <mergeCell ref="F35:F36"/>
    <mergeCell ref="G94:K94"/>
    <mergeCell ref="AH94:AL94"/>
    <mergeCell ref="G136:K136"/>
    <mergeCell ref="AH136:AL136"/>
    <mergeCell ref="AD131:AM131"/>
    <mergeCell ref="AD133:AM133"/>
    <mergeCell ref="AD128:AJ128"/>
    <mergeCell ref="C126:H126"/>
    <mergeCell ref="AD136:AG136"/>
    <mergeCell ref="AM136:AR136"/>
    <mergeCell ref="AN131:AZ131"/>
    <mergeCell ref="C132:L132"/>
    <mergeCell ref="M132:X132"/>
    <mergeCell ref="Y132:Z132"/>
    <mergeCell ref="AD132:AM132"/>
    <mergeCell ref="AN132:AY132"/>
    <mergeCell ref="AZ132:BA132"/>
    <mergeCell ref="C131:L131"/>
    <mergeCell ref="M131:Y131"/>
    <mergeCell ref="C125:H125"/>
    <mergeCell ref="J125:Q125"/>
    <mergeCell ref="C127:H127"/>
    <mergeCell ref="AN133:AY133"/>
    <mergeCell ref="AZ133:BA133"/>
    <mergeCell ref="AH35:AP35"/>
    <mergeCell ref="AM135:BA135"/>
    <mergeCell ref="W85:Z86"/>
    <mergeCell ref="W127:Z128"/>
    <mergeCell ref="W169:Z170"/>
    <mergeCell ref="AX169:BA170"/>
    <mergeCell ref="AX127:BA128"/>
    <mergeCell ref="AX85:BA86"/>
    <mergeCell ref="AX43:BA44"/>
    <mergeCell ref="AQ35:AY35"/>
    <mergeCell ref="AZ163:BA163"/>
    <mergeCell ref="AE154:AE157"/>
    <mergeCell ref="AF154:AF155"/>
    <mergeCell ref="AG154:AG155"/>
    <mergeCell ref="AH154:AS154"/>
    <mergeCell ref="AQ138:AS138"/>
    <mergeCell ref="AT138:AV138"/>
    <mergeCell ref="AW138:AY138"/>
    <mergeCell ref="Y139:Z139"/>
    <mergeCell ref="AZ139:BA139"/>
    <mergeCell ref="V138:X138"/>
    <mergeCell ref="AD138:AF139"/>
    <mergeCell ref="AG138:AG139"/>
    <mergeCell ref="AH138:AJ138"/>
  </mergeCells>
  <pageMargins left="0.59055118110236227" right="0" top="0.98425196850393704" bottom="0.19685039370078741" header="0.51181102362204722" footer="0.51181102362204722"/>
  <pageSetup paperSize="9" scale="61" fitToWidth="2" fitToHeight="4" orientation="landscape" r:id="rId1"/>
  <headerFooter alignWithMargins="0"/>
  <rowBreaks count="3" manualBreakCount="3">
    <brk id="45" max="16383" man="1"/>
    <brk id="87" max="16383" man="1"/>
    <brk id="129" max="16383" man="1"/>
  </rowBreaks>
  <colBreaks count="1" manualBreakCount="1">
    <brk id="2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E182"/>
  <sheetViews>
    <sheetView view="pageBreakPreview" topLeftCell="R1" zoomScale="80" zoomScaleNormal="70" zoomScaleSheetLayoutView="80" zoomScalePageLayoutView="70" workbookViewId="0">
      <selection activeCell="AG14" sqref="AG14:AG15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7" width="6.85546875" customWidth="1"/>
    <col min="8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703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703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7.100000000000001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07:22</v>
      </c>
      <c r="H10" s="99" t="str">
        <f>TEXT((TIME(0,LEFT('JUGEND-DOSB 2020'!F7,FIND(":",'JUGEND-DOSB 2020'!F7)-1),RIGHT('JUGEND-DOSB 2020'!F7,2)))*$BC$10,"[mm]:ss")</f>
        <v>06:30</v>
      </c>
      <c r="I10" s="100" t="str">
        <f>TEXT((TIME(0,LEFT('JUGEND-DOSB 2020'!G7,FIND(":",'JUGEND-DOSB 2020'!G7)-1),RIGHT('JUGEND-DOSB 2020'!G7,2)))*$BC$10,"[mm]:ss")</f>
        <v>05:32</v>
      </c>
      <c r="J10" s="108" t="str">
        <f>TEXT((TIME(0,LEFT('JUGEND-DOSB 2020'!H7,FIND(":",'JUGEND-DOSB 2020'!H7)-1),RIGHT('JUGEND-DOSB 2020'!H7,2)))*$BC$10,"[mm]:ss")</f>
        <v>07:15</v>
      </c>
      <c r="K10" s="99" t="str">
        <f>TEXT((TIME(0,LEFT('JUGEND-DOSB 2020'!I7,FIND(":",'JUGEND-DOSB 2020'!I7)-1),RIGHT('JUGEND-DOSB 2020'!I7,2)))*$BC$10,"[mm]:ss")</f>
        <v>06:17</v>
      </c>
      <c r="L10" s="100" t="str">
        <f>TEXT((TIME(0,LEFT('JUGEND-DOSB 2020'!J7,FIND(":",'JUGEND-DOSB 2020'!J7)-1),RIGHT('JUGEND-DOSB 2020'!J7,2)))*$BC$10,"[mm]:ss")</f>
        <v>05:25</v>
      </c>
      <c r="M10" s="108" t="str">
        <f>TEXT((TIME(0,LEFT('JUGEND-DOSB 2020'!K7,FIND(":",'JUGEND-DOSB 2020'!K7)-1),RIGHT('JUGEND-DOSB 2020'!K7,2)))*$BC$10,"[mm]:ss")</f>
        <v>06:56</v>
      </c>
      <c r="N10" s="99" t="str">
        <f>TEXT((TIME(0,LEFT('JUGEND-DOSB 2020'!L7,FIND(":",'JUGEND-DOSB 2020'!L7)-1),RIGHT('JUGEND-DOSB 2020'!L7,2)))*$BC$10,"[mm]:ss")</f>
        <v>06:04</v>
      </c>
      <c r="O10" s="100" t="str">
        <f>TEXT((TIME(0,LEFT('JUGEND-DOSB 2020'!M7,FIND(":",'JUGEND-DOSB 2020'!M7)-1),RIGHT('JUGEND-DOSB 2020'!M7,2)))*$BC$10,"[mm]:ss")</f>
        <v>05:12</v>
      </c>
      <c r="P10" s="108" t="str">
        <f>TEXT((TIME(0,LEFT('JUGEND-DOSB 2020'!N7,FIND(":",'JUGEND-DOSB 2020'!N7)-1),RIGHT('JUGEND-DOSB 2020'!N7,2)))*$BC$10,"[mm]:ss")</f>
        <v>06:43</v>
      </c>
      <c r="Q10" s="99" t="str">
        <f>TEXT((TIME(0,LEFT('JUGEND-DOSB 2020'!O7,FIND(":",'JUGEND-DOSB 2020'!O7)-1),RIGHT('JUGEND-DOSB 2020'!O7,2)))*$BC$10,"[mm]:ss")</f>
        <v>05:45</v>
      </c>
      <c r="R10" s="100" t="str">
        <f>TEXT((TIME(0,LEFT('JUGEND-DOSB 2020'!P7,FIND(":",'JUGEND-DOSB 2020'!P7)-1),RIGHT('JUGEND-DOSB 2020'!P7,2)))*$BC$10,"[mm]:ss")</f>
        <v>04:53</v>
      </c>
      <c r="S10" s="108" t="str">
        <f>TEXT((TIME(0,LEFT('JUGEND-DOSB 2020'!Q7,FIND(":",'JUGEND-DOSB 2020'!Q7)-1),RIGHT('JUGEND-DOSB 2020'!Q7,2)))*$BC$10,"[mm]:ss")</f>
        <v>06:30</v>
      </c>
      <c r="T10" s="99" t="str">
        <f>TEXT((TIME(0,LEFT('JUGEND-DOSB 2020'!R7,FIND(":",'JUGEND-DOSB 2020'!R7)-1),RIGHT('JUGEND-DOSB 2020'!R7,2)))*$BC$10,"[mm]:ss")</f>
        <v>05:38</v>
      </c>
      <c r="U10" s="100" t="str">
        <f>TEXT((TIME(0,LEFT('JUGEND-DOSB 2020'!S7,FIND(":",'JUGEND-DOSB 2020'!S7)-1),RIGHT('JUGEND-DOSB 2020'!S7,2)))*$BC$10,"[mm]:ss")</f>
        <v>04:40</v>
      </c>
      <c r="V10" s="108" t="str">
        <f>TEXT((TIME(0,LEFT('JUGEND-DOSB 2020'!T7,FIND(":",'JUGEND-DOSB 2020'!T7)-1),RIGHT('JUGEND-DOSB 2020'!T7,2)))*$BC$10,"[mm]:ss")</f>
        <v>06:17</v>
      </c>
      <c r="W10" s="99" t="str">
        <f>TEXT((TIME(0,LEFT('JUGEND-DOSB 2020'!U7,FIND(":",'JUGEND-DOSB 2020'!U7)-1),RIGHT('JUGEND-DOSB 2020'!U7,2)))*$BC$10,"[mm]:ss")</f>
        <v>05:18</v>
      </c>
      <c r="X10" s="100" t="str">
        <f>TEXT((TIME(0,LEFT('JUGEND-DOSB 2020'!V7,FIND(":",'JUGEND-DOSB 2020'!V7)-1),RIGHT('JUGEND-DOSB 2020'!V7,2)))*$BC$10,"[mm]:ss")</f>
        <v>04:27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07:22</v>
      </c>
      <c r="AI10" s="99" t="str">
        <f>TEXT((TIME(0,LEFT('JUGEND-DOSB 2020'!F38,FIND(":",'JUGEND-DOSB 2020'!F38)-1),RIGHT('JUGEND-DOSB 2020'!F38,2)))*$BC$10,"[mm]:ss")</f>
        <v>06:30</v>
      </c>
      <c r="AJ10" s="100" t="str">
        <f>TEXT((TIME(0,LEFT('JUGEND-DOSB 2020'!G38,FIND(":",'JUGEND-DOSB 2020'!G38)-1),RIGHT('JUGEND-DOSB 2020'!G38,2)))*$BC$10,"[mm]:ss")</f>
        <v>05:32</v>
      </c>
      <c r="AK10" s="108" t="str">
        <f>TEXT((TIME(0,LEFT('JUGEND-DOSB 2020'!H38,FIND(":",'JUGEND-DOSB 2020'!H38)-1),RIGHT('JUGEND-DOSB 2020'!H38,2)))*$BC$10,"[mm]:ss")</f>
        <v>07:02</v>
      </c>
      <c r="AL10" s="99" t="str">
        <f>TEXT((TIME(0,LEFT('JUGEND-DOSB 2020'!I38,FIND(":",'JUGEND-DOSB 2020'!I38)-1),RIGHT('JUGEND-DOSB 2020'!I38,2)))*$BC$10,"[mm]:ss")</f>
        <v>06:04</v>
      </c>
      <c r="AM10" s="100" t="str">
        <f>TEXT((TIME(0,LEFT('JUGEND-DOSB 2020'!J38,FIND(":",'JUGEND-DOSB 2020'!J38)-1),RIGHT('JUGEND-DOSB 2020'!J38,2)))*$BC$10,"[mm]:ss")</f>
        <v>05:06</v>
      </c>
      <c r="AN10" s="108" t="str">
        <f>TEXT((TIME(0,LEFT('JUGEND-DOSB 2020'!K38,FIND(":",'JUGEND-DOSB 2020'!K38)-1),RIGHT('JUGEND-DOSB 2020'!K38,2)))*$BC$10,"[mm]:ss")</f>
        <v>06:36</v>
      </c>
      <c r="AO10" s="99" t="str">
        <f>TEXT((TIME(0,LEFT('JUGEND-DOSB 2020'!L38,FIND(":",'JUGEND-DOSB 2020'!L38)-1),RIGHT('JUGEND-DOSB 2020'!L38,2)))*$BC$10,"[mm]:ss")</f>
        <v>05:38</v>
      </c>
      <c r="AP10" s="100" t="str">
        <f>TEXT((TIME(0,LEFT('JUGEND-DOSB 2020'!M38,FIND(":",'JUGEND-DOSB 2020'!M38)-1),RIGHT('JUGEND-DOSB 2020'!M38,2)))*$BC$10,"[mm]:ss")</f>
        <v>04:40</v>
      </c>
      <c r="AQ10" s="108" t="str">
        <f>TEXT((TIME(0,LEFT('JUGEND-DOSB 2020'!N38,FIND(":",'JUGEND-DOSB 2020'!N38)-1),RIGHT('JUGEND-DOSB 2020'!N38,2)))*$BC$10,"[mm]:ss")</f>
        <v>06:10</v>
      </c>
      <c r="AR10" s="99" t="str">
        <f>TEXT((TIME(0,LEFT('JUGEND-DOSB 2020'!O38,FIND(":",'JUGEND-DOSB 2020'!O38)-1),RIGHT('JUGEND-DOSB 2020'!O38,2)))*$BC$10,"[mm]:ss")</f>
        <v>05:12</v>
      </c>
      <c r="AS10" s="100" t="str">
        <f>TEXT((TIME(0,LEFT('JUGEND-DOSB 2020'!P38,FIND(":",'JUGEND-DOSB 2020'!P38)-1),RIGHT('JUGEND-DOSB 2020'!P38,2)))*$BC$10,"[mm]:ss")</f>
        <v>04:14</v>
      </c>
      <c r="AT10" s="108" t="str">
        <f>TEXT((TIME(0,LEFT('JUGEND-DOSB 2020'!Q38,FIND(":",'JUGEND-DOSB 2020'!Q38)-1),RIGHT('JUGEND-DOSB 2020'!Q38,2)))*$BC$10,"[mm]:ss")</f>
        <v>05:38</v>
      </c>
      <c r="AU10" s="99" t="str">
        <f>TEXT((TIME(0,LEFT('JUGEND-DOSB 2020'!R38,FIND(":",'JUGEND-DOSB 2020'!R38)-1),RIGHT('JUGEND-DOSB 2020'!R38,2)))*$BC$10,"[mm]:ss")</f>
        <v>04:46</v>
      </c>
      <c r="AV10" s="640" t="str">
        <f>TEXT((TIME(0,LEFT('JUGEND-DOSB 2020'!S38,FIND(":",'JUGEND-DOSB 2020'!S38)-1),RIGHT('JUGEND-DOSB 2020'!S38,2)))*$BC$10,"[mm]:ss")</f>
        <v>03:54</v>
      </c>
      <c r="AW10" s="641" t="str">
        <f>TEXT((TIME(0,LEFT('JUGEND-DOSB 2020'!T38,FIND(":",'JUGEND-DOSB 2020'!T38)-1),RIGHT('JUGEND-DOSB 2020'!T38,2)))*$BC$10,"[mm]:ss")</f>
        <v>05:18</v>
      </c>
      <c r="AX10" s="639" t="str">
        <f>TEXT((TIME(0,LEFT('JUGEND-DOSB 2020'!U38,FIND(":",'JUGEND-DOSB 2020'!U38)-1),RIGHT('JUGEND-DOSB 2020'!U38,2)))*$BC$10,"[mm]:ss")</f>
        <v>04:27</v>
      </c>
      <c r="AY10" s="640" t="str">
        <f>TEXT((TIME(0,LEFT('JUGEND-DOSB 2020'!V38,FIND(":",'JUGEND-DOSB 2020'!V38)-1),RIGHT('JUGEND-DOSB 2020'!V38,2)))*$BC$10,"[mm]:ss")</f>
        <v>03:35</v>
      </c>
      <c r="AZ10" s="180"/>
      <c r="BA10" s="181"/>
      <c r="BC10" s="143">
        <v>1.3</v>
      </c>
      <c r="BD10" s="5" t="s">
        <v>154</v>
      </c>
    </row>
    <row r="11" spans="1:56" ht="17.100000000000001" customHeight="1" x14ac:dyDescent="0.2">
      <c r="A11" s="902"/>
      <c r="B11"/>
      <c r="C11" s="844"/>
      <c r="D11" s="796"/>
      <c r="E11" s="10" t="s">
        <v>17</v>
      </c>
      <c r="F11" s="58" t="s">
        <v>498</v>
      </c>
      <c r="G11" s="101" t="str">
        <f>TEXT((TIME(0,LEFT('JUGEND-DOSB 2020'!E8,FIND(":",'JUGEND-DOSB 2020'!E8)-1),RIGHT('JUGEND-DOSB 2020'!E8,2)))*$BC$11,"[mm]:ss")</f>
        <v>05:36</v>
      </c>
      <c r="H11" s="102" t="str">
        <f>TEXT((TIME(0,LEFT('JUGEND-DOSB 2020'!F8,FIND(":",'JUGEND-DOSB 2020'!F8)-1),RIGHT('JUGEND-DOSB 2020'!F8,2)))*$BC$11,"[mm]:ss")</f>
        <v>08:24</v>
      </c>
      <c r="I11" s="103" t="str">
        <f>TEXT((TIME(0,LEFT('JUGEND-DOSB 2020'!G8,FIND(":",'JUGEND-DOSB 2020'!G8)-1),RIGHT('JUGEND-DOSB 2020'!G8,2)))*$BC$11,"[mm]:ss")</f>
        <v>11:54</v>
      </c>
      <c r="J11" s="109" t="str">
        <f>TEXT((TIME(0,LEFT('JUGEND-DOSB 2020'!H8,FIND(":",'JUGEND-DOSB 2020'!H8)-1),RIGHT('JUGEND-DOSB 2020'!H8,2)))*$BC$11,"[mm]:ss")</f>
        <v>07:00</v>
      </c>
      <c r="K11" s="102" t="str">
        <f>TEXT((TIME(0,LEFT('JUGEND-DOSB 2020'!I8,FIND(":",'JUGEND-DOSB 2020'!I8)-1),RIGHT('JUGEND-DOSB 2020'!I8,2)))*$BC$11,"[mm]:ss")</f>
        <v>10:30</v>
      </c>
      <c r="L11" s="103" t="str">
        <f>TEXT((TIME(0,LEFT('JUGEND-DOSB 2020'!J8,FIND(":",'JUGEND-DOSB 2020'!J8)-1),RIGHT('JUGEND-DOSB 2020'!J8,2)))*$BC$11,"[mm]:ss")</f>
        <v>14:00</v>
      </c>
      <c r="M11" s="109" t="str">
        <f>TEXT((TIME(0,LEFT('JUGEND-DOSB 2020'!K8,FIND(":",'JUGEND-DOSB 2020'!K8)-1),RIGHT('JUGEND-DOSB 2020'!K8,2)))*$BC$11,"[mm]:ss")</f>
        <v>10:30</v>
      </c>
      <c r="N11" s="102" t="str">
        <f>TEXT((TIME(0,LEFT('JUGEND-DOSB 2020'!L8,FIND(":",'JUGEND-DOSB 2020'!L8)-1),RIGHT('JUGEND-DOSB 2020'!L8,2)))*$BC$11,"[mm]:ss")</f>
        <v>14:00</v>
      </c>
      <c r="O11" s="103" t="str">
        <f>TEXT((TIME(0,LEFT('JUGEND-DOSB 2020'!M8,FIND(":",'JUGEND-DOSB 2020'!M8)-1),RIGHT('JUGEND-DOSB 2020'!M8,2)))*$BC$11,"[mm]:ss")</f>
        <v>21:00</v>
      </c>
      <c r="P11" s="109" t="str">
        <f>TEXT((TIME(0,LEFT('JUGEND-DOSB 2020'!N8,FIND(":",'JUGEND-DOSB 2020'!N8)-1),RIGHT('JUGEND-DOSB 2020'!N8,2)))*$BC$11,"[mm]:ss")</f>
        <v>14:00</v>
      </c>
      <c r="Q11" s="102" t="str">
        <f>TEXT((TIME(0,LEFT('JUGEND-DOSB 2020'!O8,FIND(":",'JUGEND-DOSB 2020'!O8)-1),RIGHT('JUGEND-DOSB 2020'!O8,2)))*$BC$11,"[mm]:ss")</f>
        <v>21:00</v>
      </c>
      <c r="R11" s="103" t="str">
        <f>TEXT((TIME(0,LEFT('JUGEND-DOSB 2020'!P8,FIND(":",'JUGEND-DOSB 2020'!P8)-1),RIGHT('JUGEND-DOSB 2020'!P8,2)))*$BC$11,"[mm]:ss")</f>
        <v>28:00</v>
      </c>
      <c r="S11" s="109" t="str">
        <f>TEXT((TIME(0,LEFT('JUGEND-DOSB 2020'!Q8,FIND(":",'JUGEND-DOSB 2020'!Q8)-1),RIGHT('JUGEND-DOSB 2020'!Q8,2)))*$BC$11,"[mm]:ss")</f>
        <v>21:00</v>
      </c>
      <c r="T11" s="102" t="str">
        <f>TEXT((TIME(0,LEFT('JUGEND-DOSB 2020'!R8,FIND(":",'JUGEND-DOSB 2020'!R8)-1),RIGHT('JUGEND-DOSB 2020'!R8,2)))*$BC$11,"[mm]:ss")</f>
        <v>28:00</v>
      </c>
      <c r="U11" s="103" t="str">
        <f>TEXT((TIME(0,LEFT('JUGEND-DOSB 2020'!S8,FIND(":",'JUGEND-DOSB 2020'!S8)-1),RIGHT('JUGEND-DOSB 2020'!S8,2)))*$BC$11,"[mm]:ss")</f>
        <v>35:00</v>
      </c>
      <c r="V11" s="109" t="str">
        <f>TEXT((TIME(0,LEFT('JUGEND-DOSB 2020'!T8,FIND(":",'JUGEND-DOSB 2020'!T8)-1),RIGHT('JUGEND-DOSB 2020'!T8,2)))*$BC$11,"[mm]:ss")</f>
        <v>31:30</v>
      </c>
      <c r="W11" s="102" t="str">
        <f>TEXT((TIME(0,LEFT('JUGEND-DOSB 2020'!U8,FIND(":",'JUGEND-DOSB 2020'!U8)-1),RIGHT('JUGEND-DOSB 2020'!U8,2)))*$BC$11,"[mm]:ss")</f>
        <v>42:00</v>
      </c>
      <c r="X11" s="103" t="str">
        <f>TEXT((TIME(0,LEFT('JUGEND-DOSB 2020'!V8,FIND(":",'JUGEND-DOSB 2020'!V8)-1),RIGHT('JUGEND-DOSB 2020'!V8,2)))*$BC$11,"[mm]:ss")</f>
        <v>52:30</v>
      </c>
      <c r="Y11" s="182"/>
      <c r="Z11" s="183"/>
      <c r="AB11" s="902"/>
      <c r="AC11"/>
      <c r="AD11" s="844"/>
      <c r="AE11" s="796"/>
      <c r="AF11" s="10" t="s">
        <v>17</v>
      </c>
      <c r="AG11" s="58" t="s">
        <v>498</v>
      </c>
      <c r="AH11" s="101" t="str">
        <f>TEXT((TIME(0,LEFT('JUGEND-DOSB 2020'!E39,FIND(":",'JUGEND-DOSB 2020'!E39)-1),RIGHT('JUGEND-DOSB 2020'!E39,2)))*$BC$11,"[mm]:ss")</f>
        <v>07:00</v>
      </c>
      <c r="AI11" s="102" t="str">
        <f>TEXT((TIME(0,LEFT('JUGEND-DOSB 2020'!F39,FIND(":",'JUGEND-DOSB 2020'!F39)-1),RIGHT('JUGEND-DOSB 2020'!F39,2)))*$BC$11,"[mm]:ss")</f>
        <v>10:30</v>
      </c>
      <c r="AJ11" s="103" t="str">
        <f>TEXT((TIME(0,LEFT('JUGEND-DOSB 2020'!G39,FIND(":",'JUGEND-DOSB 2020'!G39)-1),RIGHT('JUGEND-DOSB 2020'!G39,2)))*$BC$11,"[mm]:ss")</f>
        <v>14:00</v>
      </c>
      <c r="AK11" s="109" t="str">
        <f>TEXT((TIME(0,LEFT('JUGEND-DOSB 2020'!H39,FIND(":",'JUGEND-DOSB 2020'!H39)-1),RIGHT('JUGEND-DOSB 2020'!H39,2)))*$BC$11,"[mm]:ss")</f>
        <v>08:24</v>
      </c>
      <c r="AL11" s="102" t="str">
        <f>TEXT((TIME(0,LEFT('JUGEND-DOSB 2020'!I39,FIND(":",'JUGEND-DOSB 2020'!I39)-1),RIGHT('JUGEND-DOSB 2020'!I39,2)))*$BC$11,"[mm]:ss")</f>
        <v>11:54</v>
      </c>
      <c r="AM11" s="103" t="str">
        <f>TEXT((TIME(0,LEFT('JUGEND-DOSB 2020'!J39,FIND(":",'JUGEND-DOSB 2020'!J39)-1),RIGHT('JUGEND-DOSB 2020'!J39,2)))*$BC$11,"[mm]:ss")</f>
        <v>16:06</v>
      </c>
      <c r="AN11" s="109" t="str">
        <f>TEXT((TIME(0,LEFT('JUGEND-DOSB 2020'!K39,FIND(":",'JUGEND-DOSB 2020'!K39)-1),RIGHT('JUGEND-DOSB 2020'!K39,2)))*$BC$11,"[mm]:ss")</f>
        <v>11:54</v>
      </c>
      <c r="AO11" s="102" t="str">
        <f>TEXT((TIME(0,LEFT('JUGEND-DOSB 2020'!L39,FIND(":",'JUGEND-DOSB 2020'!L39)-1),RIGHT('JUGEND-DOSB 2020'!L39,2)))*$BC$11,"[mm]:ss")</f>
        <v>17:30</v>
      </c>
      <c r="AP11" s="103" t="str">
        <f>TEXT((TIME(0,LEFT('JUGEND-DOSB 2020'!M39,FIND(":",'JUGEND-DOSB 2020'!M39)-1),RIGHT('JUGEND-DOSB 2020'!M39,2)))*$BC$11,"[mm]:ss")</f>
        <v>24:30</v>
      </c>
      <c r="AQ11" s="109" t="str">
        <f>TEXT((TIME(0,LEFT('JUGEND-DOSB 2020'!N39,FIND(":",'JUGEND-DOSB 2020'!N39)-1),RIGHT('JUGEND-DOSB 2020'!N39,2)))*$BC$11,"[mm]:ss")</f>
        <v>17:30</v>
      </c>
      <c r="AR11" s="102" t="str">
        <f>TEXT((TIME(0,LEFT('JUGEND-DOSB 2020'!O39,FIND(":",'JUGEND-DOSB 2020'!O39)-1),RIGHT('JUGEND-DOSB 2020'!O39,2)))*$BC$11,"[mm]:ss")</f>
        <v>24:30</v>
      </c>
      <c r="AS11" s="103" t="str">
        <f>TEXT((TIME(0,LEFT('JUGEND-DOSB 2020'!P39,FIND(":",'JUGEND-DOSB 2020'!P39)-1),RIGHT('JUGEND-DOSB 2020'!P39,2)))*$BC$11,"[mm]:ss")</f>
        <v>31:30</v>
      </c>
      <c r="AT11" s="109" t="str">
        <f>TEXT((TIME(0,LEFT('JUGEND-DOSB 2020'!Q39,FIND(":",'JUGEND-DOSB 2020'!Q39)-1),RIGHT('JUGEND-DOSB 2020'!Q39,2)))*$BC$11,"[mm]:ss")</f>
        <v>24:30</v>
      </c>
      <c r="AU11" s="102" t="str">
        <f>TEXT((TIME(0,LEFT('JUGEND-DOSB 2020'!R39,FIND(":",'JUGEND-DOSB 2020'!R39)-1),RIGHT('JUGEND-DOSB 2020'!R39,2)))*$BC$11,"[mm]:ss")</f>
        <v>31:30</v>
      </c>
      <c r="AV11" s="103" t="str">
        <f>TEXT((TIME(0,LEFT('JUGEND-DOSB 2020'!S39,FIND(":",'JUGEND-DOSB 2020'!S39)-1),RIGHT('JUGEND-DOSB 2020'!S39,2)))*$BC$11,"[mm]:ss")</f>
        <v>42:00</v>
      </c>
      <c r="AW11" s="109" t="str">
        <f>TEXT((TIME(0,LEFT('JUGEND-DOSB 2020'!T39,FIND(":",'JUGEND-DOSB 2020'!T39)-1),RIGHT('JUGEND-DOSB 2020'!T39,2)))*$BC$11,"[mm]:ss")</f>
        <v>38:30</v>
      </c>
      <c r="AX11" s="102" t="str">
        <f>TEXT((TIME(0,LEFT('JUGEND-DOSB 2020'!U39,FIND(":",'JUGEND-DOSB 2020'!U39)-1),RIGHT('JUGEND-DOSB 2020'!U39,2)))*$BC$11,"[mm]:ss")</f>
        <v>49:00</v>
      </c>
      <c r="AY11" s="103" t="str">
        <f>TEXT((TIME(0,LEFT('JUGEND-DOSB 2020'!V39,FIND(":",'JUGEND-DOSB 2020'!V39)-1),RIGHT('JUGEND-DOSB 2020'!V39,2)))*$BC$11,"[mm]:ss")</f>
        <v>63:00</v>
      </c>
      <c r="AZ11" s="182"/>
      <c r="BA11" s="183"/>
      <c r="BC11" s="143">
        <v>0.7</v>
      </c>
      <c r="BD11" s="5" t="s">
        <v>153</v>
      </c>
    </row>
    <row r="12" spans="1:56" ht="17.100000000000001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17.100000000000001" customHeight="1" x14ac:dyDescent="0.2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09:54</v>
      </c>
      <c r="H13" s="102" t="str">
        <f>TEXT((TIME(0,LEFT('JUGEND-DOSB 2020'!F10,FIND(":",'JUGEND-DOSB 2020'!F10)-1),RIGHT('JUGEND-DOSB 2020'!F10,2)))*$BC$13,"[mm]:ss")</f>
        <v>08:26</v>
      </c>
      <c r="I13" s="103" t="str">
        <f>TEXT((TIME(0,LEFT('JUGEND-DOSB 2020'!G10,FIND(":",'JUGEND-DOSB 2020'!G10)-1),RIGHT('JUGEND-DOSB 2020'!G10,2)))*$BC$13,"[mm]:ss")</f>
        <v>06:58</v>
      </c>
      <c r="J13" s="109" t="str">
        <f>TEXT((TIME(0,LEFT('JUGEND-DOSB 2020'!H10,FIND(":",'JUGEND-DOSB 2020'!H10)-1),RIGHT('JUGEND-DOSB 2020'!H10,2)))*$BC$13,"[mm]:ss")</f>
        <v>08:48</v>
      </c>
      <c r="K13" s="102" t="str">
        <f>TEXT((TIME(0,LEFT('JUGEND-DOSB 2020'!I10,FIND(":",'JUGEND-DOSB 2020'!I10)-1),RIGHT('JUGEND-DOSB 2020'!I10,2)))*$BC$13,"[mm]:ss")</f>
        <v>07:42</v>
      </c>
      <c r="L13" s="103" t="str">
        <f>TEXT((TIME(0,LEFT('JUGEND-DOSB 2020'!J10,FIND(":",'JUGEND-DOSB 2020'!J10)-1),RIGHT('JUGEND-DOSB 2020'!J10,2)))*$BC$13,"[mm]:ss")</f>
        <v>06:31</v>
      </c>
      <c r="M13" s="109" t="str">
        <f>TEXT((TIME(0,LEFT('JUGEND-DOSB 2020'!K10,FIND(":",'JUGEND-DOSB 2020'!K10)-1),RIGHT('JUGEND-DOSB 2020'!K10,2)))*$BC$13,"[mm]:ss")</f>
        <v>08:04</v>
      </c>
      <c r="N13" s="102" t="str">
        <f>TEXT((TIME(0,LEFT('JUGEND-DOSB 2020'!L10,FIND(":",'JUGEND-DOSB 2020'!L10)-1),RIGHT('JUGEND-DOSB 2020'!L10,2)))*$BC$13,"[mm]:ss")</f>
        <v>07:04</v>
      </c>
      <c r="O13" s="103" t="str">
        <f>TEXT((TIME(0,LEFT('JUGEND-DOSB 2020'!M10,FIND(":",'JUGEND-DOSB 2020'!M10)-1),RIGHT('JUGEND-DOSB 2020'!M10,2)))*$BC$13,"[mm]:ss")</f>
        <v>06:03</v>
      </c>
      <c r="P13" s="109" t="str">
        <f>TEXT((TIME(0,LEFT('JUGEND-DOSB 2020'!N10,FIND(":",'JUGEND-DOSB 2020'!N10)-1),RIGHT('JUGEND-DOSB 2020'!N10,2)))*$BC$13,"[mm]:ss")</f>
        <v>16:19</v>
      </c>
      <c r="Q13" s="102" t="str">
        <f>TEXT((TIME(0,LEFT('JUGEND-DOSB 2020'!O10,FIND(":",'JUGEND-DOSB 2020'!O10)-1),RIGHT('JUGEND-DOSB 2020'!O10,2)))*$BC$13,"[mm]:ss")</f>
        <v>14:13</v>
      </c>
      <c r="R13" s="103" t="str">
        <f>TEXT((TIME(0,LEFT('JUGEND-DOSB 2020'!P10,FIND(":",'JUGEND-DOSB 2020'!P10)-1),RIGHT('JUGEND-DOSB 2020'!P10,2)))*$BC$13,"[mm]:ss")</f>
        <v>12:06</v>
      </c>
      <c r="S13" s="109" t="str">
        <f>TEXT((TIME(0,LEFT('JUGEND-DOSB 2020'!Q10,FIND(":",'JUGEND-DOSB 2020'!Q10)-1),RIGHT('JUGEND-DOSB 2020'!Q10,2)))*$BC$13,"[mm]:ss")</f>
        <v>14:23</v>
      </c>
      <c r="T13" s="102" t="str">
        <f>TEXT((TIME(0,LEFT('JUGEND-DOSB 2020'!R10,FIND(":",'JUGEND-DOSB 2020'!R10)-1),RIGHT('JUGEND-DOSB 2020'!R10,2)))*$BC$13,"[mm]:ss")</f>
        <v>12:50</v>
      </c>
      <c r="U13" s="103" t="str">
        <f>TEXT((TIME(0,LEFT('JUGEND-DOSB 2020'!S10,FIND(":",'JUGEND-DOSB 2020'!S10)-1),RIGHT('JUGEND-DOSB 2020'!S10,2)))*$BC$13,"[mm]:ss")</f>
        <v>11:00</v>
      </c>
      <c r="V13" s="109" t="str">
        <f>TEXT((TIME(0,LEFT('JUGEND-DOSB 2020'!T10,FIND(":",'JUGEND-DOSB 2020'!T10)-1),RIGHT('JUGEND-DOSB 2020'!T10,2)))*$BC$13,"[mm]:ss")</f>
        <v>13:01</v>
      </c>
      <c r="W13" s="102" t="str">
        <f>TEXT((TIME(0,LEFT('JUGEND-DOSB 2020'!U10,FIND(":",'JUGEND-DOSB 2020'!U10)-1),RIGHT('JUGEND-DOSB 2020'!U10,2)))*$BC$13,"[mm]:ss")</f>
        <v>11:33</v>
      </c>
      <c r="X13" s="103" t="str">
        <f>TEXT((TIME(0,LEFT('JUGEND-DOSB 2020'!V10,FIND(":",'JUGEND-DOSB 2020'!V10)-1),RIGHT('JUGEND-DOSB 2020'!V10,2)))*$BC$13,"[mm]:ss")</f>
        <v>10:00</v>
      </c>
      <c r="Y13" s="184"/>
      <c r="Z13" s="185"/>
      <c r="AB13" s="902"/>
      <c r="AC13"/>
      <c r="AD13" s="844"/>
      <c r="AE13" s="796"/>
      <c r="AF13" s="792"/>
      <c r="AG13" s="877"/>
      <c r="AH13" s="101" t="str">
        <f>TEXT((TIME(0,LEFT('JUGEND-DOSB 2020'!E41,FIND(":",'JUGEND-DOSB 2020'!E41)-1),RIGHT('JUGEND-DOSB 2020'!E41,2)))*$BC$13,"[mm]:ss")</f>
        <v>09:54</v>
      </c>
      <c r="AI13" s="102" t="str">
        <f>TEXT((TIME(0,LEFT('JUGEND-DOSB 2020'!F41,FIND(":",'JUGEND-DOSB 2020'!F41)-1),RIGHT('JUGEND-DOSB 2020'!F41,2)))*$BC$13,"[mm]:ss")</f>
        <v>08:04</v>
      </c>
      <c r="AJ13" s="581" t="str">
        <f>TEXT((TIME(0,LEFT('JUGEND-DOSB 2020'!G41,FIND(":",'JUGEND-DOSB 2020'!G41)-1),RIGHT('JUGEND-DOSB 2020'!G41,2)))*$BC$13,"[mm]:ss")</f>
        <v>06:47</v>
      </c>
      <c r="AK13" s="101" t="str">
        <f>TEXT((TIME(0,LEFT('JUGEND-DOSB 2020'!H41,FIND(":",'JUGEND-DOSB 2020'!H41)-1),RIGHT('JUGEND-DOSB 2020'!H41,2)))*$BC$13,"[mm]:ss")</f>
        <v>08:48</v>
      </c>
      <c r="AL13" s="102" t="str">
        <f>TEXT((TIME(0,LEFT('JUGEND-DOSB 2020'!I41,FIND(":",'JUGEND-DOSB 2020'!I41)-1),RIGHT('JUGEND-DOSB 2020'!I41,2)))*$BC$13,"[mm]:ss")</f>
        <v>07:25</v>
      </c>
      <c r="AM13" s="581" t="str">
        <f>TEXT((TIME(0,LEFT('JUGEND-DOSB 2020'!J41,FIND(":",'JUGEND-DOSB 2020'!J41)-1),RIGHT('JUGEND-DOSB 2020'!J41,2)))*$BC$13,"[mm]:ss")</f>
        <v>06:14</v>
      </c>
      <c r="AN13" s="101" t="str">
        <f>TEXT((TIME(0,LEFT('JUGEND-DOSB 2020'!K41,FIND(":",'JUGEND-DOSB 2020'!K41)-1),RIGHT('JUGEND-DOSB 2020'!K41,2)))*$BC$13,"[mm]:ss")</f>
        <v>07:42</v>
      </c>
      <c r="AO13" s="102" t="str">
        <f>TEXT((TIME(0,LEFT('JUGEND-DOSB 2020'!L41,FIND(":",'JUGEND-DOSB 2020'!L41)-1),RIGHT('JUGEND-DOSB 2020'!L41,2)))*$BC$13,"[mm]:ss")</f>
        <v>06:58</v>
      </c>
      <c r="AP13" s="103" t="str">
        <f>TEXT((TIME(0,LEFT('JUGEND-DOSB 2020'!M41,FIND(":",'JUGEND-DOSB 2020'!M41)-1),RIGHT('JUGEND-DOSB 2020'!M41,2)))*$BC$13,"[mm]:ss")</f>
        <v>05:41</v>
      </c>
      <c r="AQ13" s="101" t="str">
        <f>TEXT((TIME(0,LEFT('JUGEND-DOSB 2020'!N41,FIND(":",'JUGEND-DOSB 2020'!N41)-1),RIGHT('JUGEND-DOSB 2020'!N41,2)))*$BC$13,"[mm]:ss")</f>
        <v>14:51</v>
      </c>
      <c r="AR13" s="102" t="str">
        <f>TEXT((TIME(0,LEFT('JUGEND-DOSB 2020'!O41,FIND(":",'JUGEND-DOSB 2020'!O41)-1),RIGHT('JUGEND-DOSB 2020'!O41,2)))*$BC$13,"[mm]:ss")</f>
        <v>12:39</v>
      </c>
      <c r="AS13" s="103" t="str">
        <f>TEXT((TIME(0,LEFT('JUGEND-DOSB 2020'!P41,FIND(":",'JUGEND-DOSB 2020'!P41)-1),RIGHT('JUGEND-DOSB 2020'!P41,2)))*$BC$13,"[mm]:ss")</f>
        <v>10:44</v>
      </c>
      <c r="AT13" s="101" t="str">
        <f>TEXT((TIME(0,LEFT('JUGEND-DOSB 2020'!Q41,FIND(":",'JUGEND-DOSB 2020'!Q41)-1),RIGHT('JUGEND-DOSB 2020'!Q41,2)))*$BC$13,"[mm]:ss")</f>
        <v>13:12</v>
      </c>
      <c r="AU13" s="102" t="str">
        <f>TEXT((TIME(0,LEFT('JUGEND-DOSB 2020'!R41,FIND(":",'JUGEND-DOSB 2020'!R41)-1),RIGHT('JUGEND-DOSB 2020'!R41,2)))*$BC$13,"[mm]:ss")</f>
        <v>11:17</v>
      </c>
      <c r="AV13" s="103" t="str">
        <f>TEXT((TIME(0,LEFT('JUGEND-DOSB 2020'!S41,FIND(":",'JUGEND-DOSB 2020'!S41)-1),RIGHT('JUGEND-DOSB 2020'!S41,2)))*$BC$13,"[mm]:ss")</f>
        <v>09:43</v>
      </c>
      <c r="AW13" s="101" t="str">
        <f>TEXT((TIME(0,LEFT('JUGEND-DOSB 2020'!T41,FIND(":",'JUGEND-DOSB 2020'!T41)-1),RIGHT('JUGEND-DOSB 2020'!T41,2)))*$BC$13,"[mm]:ss")</f>
        <v>12:06</v>
      </c>
      <c r="AX13" s="102" t="str">
        <f>TEXT((TIME(0,LEFT('JUGEND-DOSB 2020'!U41,FIND(":",'JUGEND-DOSB 2020'!U41)-1),RIGHT('JUGEND-DOSB 2020'!U41,2)))*$BC$13,"[mm]:ss")</f>
        <v>10:38</v>
      </c>
      <c r="AY13" s="103" t="str">
        <f>TEXT((TIME(0,LEFT('JUGEND-DOSB 2020'!V41,FIND(":",'JUGEND-DOSB 2020'!V41)-1),RIGHT('JUGEND-DOSB 2020'!V41,2)))*$BC$13,"[mm]:ss")</f>
        <v>09:10</v>
      </c>
      <c r="AZ13" s="185"/>
      <c r="BA13" s="185"/>
      <c r="BC13" s="143">
        <v>1.1000000000000001</v>
      </c>
      <c r="BD13" s="148" t="s">
        <v>155</v>
      </c>
    </row>
    <row r="14" spans="1:56" ht="17.100000000000001" customHeight="1" x14ac:dyDescent="0.2">
      <c r="A14" s="902"/>
      <c r="B14"/>
      <c r="C14" s="844"/>
      <c r="D14" s="796"/>
      <c r="E14" s="798" t="s">
        <v>22</v>
      </c>
      <c r="F14" s="793" t="s">
        <v>32</v>
      </c>
      <c r="G14" s="118"/>
      <c r="H14" s="119"/>
      <c r="I14" s="120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32</v>
      </c>
      <c r="AH14" s="136"/>
      <c r="AI14" s="137"/>
      <c r="AJ14" s="138"/>
      <c r="AK14" s="891" t="s">
        <v>177</v>
      </c>
      <c r="AL14" s="891"/>
      <c r="AM14" s="892"/>
      <c r="AN14" s="891" t="s">
        <v>178</v>
      </c>
      <c r="AO14" s="891"/>
      <c r="AP14" s="891"/>
      <c r="AQ14" s="891"/>
      <c r="AR14" s="891"/>
      <c r="AS14" s="891"/>
      <c r="AT14" s="891"/>
      <c r="AU14" s="891"/>
      <c r="AV14" s="891"/>
      <c r="AW14" s="891"/>
      <c r="AX14" s="891"/>
      <c r="AY14" s="892"/>
      <c r="AZ14" s="182"/>
      <c r="BA14" s="183"/>
    </row>
    <row r="15" spans="1:56" ht="17.100000000000001" customHeight="1" x14ac:dyDescent="0.2">
      <c r="A15" s="902"/>
      <c r="B15"/>
      <c r="C15" s="844"/>
      <c r="D15" s="796"/>
      <c r="E15" s="792"/>
      <c r="F15" s="900"/>
      <c r="G15" s="121"/>
      <c r="H15" s="122"/>
      <c r="I15" s="123"/>
      <c r="J15" s="109" t="str">
        <f>TEXT((TIME(0,LEFT('JUGEND-DOSB 2020'!H12,FIND(":",'JUGEND-DOSB 2020'!H12)-1),RIGHT('JUGEND-DOSB 2020'!H12,2)))*$BC$15,"[mm]:ss")</f>
        <v>32:24</v>
      </c>
      <c r="K15" s="102" t="str">
        <f>TEXT((TIME(0,LEFT('JUGEND-DOSB 2020'!I12,FIND(":",'JUGEND-DOSB 2020'!I12)-1),RIGHT('JUGEND-DOSB 2020'!I12,2)))*$BC$15,"[mm]:ss")</f>
        <v>28:48</v>
      </c>
      <c r="L15" s="103" t="str">
        <f>TEXT((TIME(0,LEFT('JUGEND-DOSB 2020'!J12,FIND(":",'JUGEND-DOSB 2020'!J12)-1),RIGHT('JUGEND-DOSB 2020'!J12,2)))*$BC$15,"[mm]:ss")</f>
        <v>25:12</v>
      </c>
      <c r="M15" s="109" t="str">
        <f>TEXT((TIME(0,LEFT('JUGEND-DOSB 2020'!K12,FIND(":",'JUGEND-DOSB 2020'!K12)-1),RIGHT('JUGEND-DOSB 2020'!K12,2)))*$BC$15,"[mm]:ss")</f>
        <v>60:36</v>
      </c>
      <c r="N15" s="102" t="str">
        <f>TEXT((TIME(0,LEFT('JUGEND-DOSB 2020'!L12,FIND(":",'JUGEND-DOSB 2020'!L12)-1),RIGHT('JUGEND-DOSB 2020'!L12,2)))*$BC$15,"[mm]:ss")</f>
        <v>51:36</v>
      </c>
      <c r="O15" s="103" t="str">
        <f>TEXT((TIME(0,LEFT('JUGEND-DOSB 2020'!M12,FIND(":",'JUGEND-DOSB 2020'!M12)-1),RIGHT('JUGEND-DOSB 2020'!M12,2)))*$BC$15,"[mm]:ss")</f>
        <v>42:36</v>
      </c>
      <c r="P15" s="109" t="str">
        <f>TEXT((TIME(0,LEFT('JUGEND-DOSB 2020'!N12,FIND(":",'JUGEND-DOSB 2020'!N12)-1),RIGHT('JUGEND-DOSB 2020'!N12,2)))*$BC$15,"[mm]:ss")</f>
        <v>54:00</v>
      </c>
      <c r="Q15" s="102" t="str">
        <f>TEXT((TIME(0,LEFT('JUGEND-DOSB 2020'!O12,FIND(":",'JUGEND-DOSB 2020'!O12)-1),RIGHT('JUGEND-DOSB 2020'!O12,2)))*$BC$15,"[mm]:ss")</f>
        <v>47:24</v>
      </c>
      <c r="R15" s="103" t="str">
        <f>TEXT((TIME(0,LEFT('JUGEND-DOSB 2020'!P12,FIND(":",'JUGEND-DOSB 2020'!P12)-1),RIGHT('JUGEND-DOSB 2020'!P12,2)))*$BC$15,"[mm]:ss")</f>
        <v>40:12</v>
      </c>
      <c r="S15" s="109" t="str">
        <f>TEXT((TIME(0,LEFT('JUGEND-DOSB 2020'!Q12,FIND(":",'JUGEND-DOSB 2020'!Q12)-1),RIGHT('JUGEND-DOSB 2020'!Q12,2)))*$BC$15,"[mm]:ss")</f>
        <v>45:36</v>
      </c>
      <c r="T15" s="102" t="str">
        <f>TEXT((TIME(0,LEFT('JUGEND-DOSB 2020'!R12,FIND(":",'JUGEND-DOSB 2020'!R12)-1),RIGHT('JUGEND-DOSB 2020'!R12,2)))*$BC$15,"[mm]:ss")</f>
        <v>39:00</v>
      </c>
      <c r="U15" s="103" t="str">
        <f>TEXT((TIME(0,LEFT('JUGEND-DOSB 2020'!S12,FIND(":",'JUGEND-DOSB 2020'!S12)-1),RIGHT('JUGEND-DOSB 2020'!S12,2)))*$BC$15,"[mm]:ss")</f>
        <v>34:12</v>
      </c>
      <c r="V15" s="109" t="str">
        <f>TEXT((TIME(0,LEFT('JUGEND-DOSB 2020'!T12,FIND(":",'JUGEND-DOSB 2020'!T12)-1),RIGHT('JUGEND-DOSB 2020'!T12,2)))*$BC$15,"[mm]:ss")</f>
        <v>39:00</v>
      </c>
      <c r="W15" s="102" t="str">
        <f>TEXT((TIME(0,LEFT('JUGEND-DOSB 2020'!U12,FIND(":",'JUGEND-DOSB 2020'!U12)-1),RIGHT('JUGEND-DOSB 2020'!U12,2)))*$BC$15,"[mm]:ss")</f>
        <v>34:12</v>
      </c>
      <c r="X15" s="103" t="str">
        <f>TEXT((TIME(0,LEFT('JUGEND-DOSB 2020'!V12,FIND(":",'JUGEND-DOSB 2020'!V12)-1),RIGHT('JUGEND-DOSB 2020'!V12,2)))*$BC$15,"[mm]:ss")</f>
        <v>30:00</v>
      </c>
      <c r="Y15" s="182"/>
      <c r="Z15" s="183"/>
      <c r="AB15" s="902"/>
      <c r="AC15"/>
      <c r="AD15" s="844"/>
      <c r="AE15" s="796"/>
      <c r="AF15" s="792"/>
      <c r="AG15" s="900"/>
      <c r="AH15" s="121"/>
      <c r="AI15" s="122"/>
      <c r="AJ15" s="123"/>
      <c r="AK15" s="109" t="str">
        <f>TEXT((TIME(0,LEFT('JUGEND-DOSB 2020'!H43,FIND(":",'JUGEND-DOSB 2020'!H43)-1),RIGHT('JUGEND-DOSB 2020'!H43,2)))*$BC$15,"[mm]:ss")</f>
        <v>31:48</v>
      </c>
      <c r="AL15" s="102" t="str">
        <f>TEXT((TIME(0,LEFT('JUGEND-DOSB 2020'!I43,FIND(":",'JUGEND-DOSB 2020'!I43)-1),RIGHT('JUGEND-DOSB 2020'!I43,2)))*$BC$15,"[mm]:ss")</f>
        <v>28:12</v>
      </c>
      <c r="AM15" s="103" t="str">
        <f>TEXT((TIME(0,LEFT('JUGEND-DOSB 2020'!J43,FIND(":",'JUGEND-DOSB 2020'!J43)-1),RIGHT('JUGEND-DOSB 2020'!J43,2)))*$BC$15,"[mm]:ss")</f>
        <v>24:36</v>
      </c>
      <c r="AN15" s="109" t="str">
        <f>TEXT((TIME(0,LEFT('JUGEND-DOSB 2020'!K43,FIND(":",'JUGEND-DOSB 2020'!K43)-1),RIGHT('JUGEND-DOSB 2020'!K43,2)))*$BC$15,"[mm]:ss")</f>
        <v>58:12</v>
      </c>
      <c r="AO15" s="102" t="str">
        <f>TEXT((TIME(0,LEFT('JUGEND-DOSB 2020'!L43,FIND(":",'JUGEND-DOSB 2020'!L43)-1),RIGHT('JUGEND-DOSB 2020'!L43,2)))*$BC$15,"[mm]:ss")</f>
        <v>49:12</v>
      </c>
      <c r="AP15" s="103" t="str">
        <f>TEXT((TIME(0,LEFT('JUGEND-DOSB 2020'!M43,FIND(":",'JUGEND-DOSB 2020'!M43)-1),RIGHT('JUGEND-DOSB 2020'!M43,2)))*$BC$15,"[mm]:ss")</f>
        <v>40:12</v>
      </c>
      <c r="AQ15" s="109" t="str">
        <f>TEXT((TIME(0,LEFT('JUGEND-DOSB 2020'!N43,FIND(":",'JUGEND-DOSB 2020'!N43)-1),RIGHT('JUGEND-DOSB 2020'!N43,2)))*$BC$15,"[mm]:ss")</f>
        <v>51:36</v>
      </c>
      <c r="AR15" s="102" t="str">
        <f>TEXT((TIME(0,LEFT('JUGEND-DOSB 2020'!O43,FIND(":",'JUGEND-DOSB 2020'!O43)-1),RIGHT('JUGEND-DOSB 2020'!O43,2)))*$BC$15,"[mm]:ss")</f>
        <v>44:24</v>
      </c>
      <c r="AS15" s="103" t="str">
        <f>TEXT((TIME(0,LEFT('JUGEND-DOSB 2020'!P43,FIND(":",'JUGEND-DOSB 2020'!P43)-1),RIGHT('JUGEND-DOSB 2020'!P43,2)))*$BC$15,"[mm]:ss")</f>
        <v>37:48</v>
      </c>
      <c r="AT15" s="109" t="str">
        <f>TEXT((TIME(0,LEFT('JUGEND-DOSB 2020'!Q43,FIND(":",'JUGEND-DOSB 2020'!Q43)-1),RIGHT('JUGEND-DOSB 2020'!Q43,2)))*$BC$15,"[mm]:ss")</f>
        <v>38:24</v>
      </c>
      <c r="AU15" s="102" t="str">
        <f>TEXT((TIME(0,LEFT('JUGEND-DOSB 2020'!R43,FIND(":",'JUGEND-DOSB 2020'!R43)-1),RIGHT('JUGEND-DOSB 2020'!R43,2)))*$BC$15,"[mm]:ss")</f>
        <v>33:36</v>
      </c>
      <c r="AV15" s="103" t="str">
        <f>TEXT((TIME(0,LEFT('JUGEND-DOSB 2020'!S43,FIND(":",'JUGEND-DOSB 2020'!S43)-1),RIGHT('JUGEND-DOSB 2020'!S43,2)))*$BC$15,"[mm]:ss")</f>
        <v>28:48</v>
      </c>
      <c r="AW15" s="109" t="str">
        <f>TEXT((TIME(0,LEFT('JUGEND-DOSB 2020'!T43,FIND(":",'JUGEND-DOSB 2020'!T43)-1),RIGHT('JUGEND-DOSB 2020'!T43,2)))*$BC$15,"[mm]:ss")</f>
        <v>32:24</v>
      </c>
      <c r="AX15" s="102" t="str">
        <f>TEXT((TIME(0,LEFT('JUGEND-DOSB 2020'!U43,FIND(":",'JUGEND-DOSB 2020'!U43)-1),RIGHT('JUGEND-DOSB 2020'!U43,2)))*$BC$15,"[mm]:ss")</f>
        <v>28:12</v>
      </c>
      <c r="AY15" s="103" t="str">
        <f>TEXT((TIME(0,LEFT('JUGEND-DOSB 2020'!V43,FIND(":",'JUGEND-DOSB 2020'!V43)-1),RIGHT('JUGEND-DOSB 2020'!V43,2)))*$BC$15,"[mm]:ss")</f>
        <v>24:36</v>
      </c>
      <c r="AZ15" s="182"/>
      <c r="BA15" s="183"/>
      <c r="BC15" s="143">
        <v>1.2</v>
      </c>
      <c r="BD15" s="148" t="s">
        <v>32</v>
      </c>
    </row>
    <row r="16" spans="1:56" ht="17.100000000000001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H16*(1-$BE$64)</f>
        <v>195.75</v>
      </c>
      <c r="H16" s="149">
        <f>K16-12.5</f>
        <v>217.5</v>
      </c>
      <c r="I16" s="150">
        <f>H16*(1+$BE$64)</f>
        <v>239.25000000000003</v>
      </c>
      <c r="J16" s="160">
        <f>K16*(1-$BE$64)</f>
        <v>207</v>
      </c>
      <c r="K16" s="149">
        <f>N16-12.5</f>
        <v>230</v>
      </c>
      <c r="L16" s="150">
        <f>K16*(1+$BE$64)</f>
        <v>253.00000000000003</v>
      </c>
      <c r="M16" s="160">
        <f>N16*(1-$BE$64)</f>
        <v>218.25</v>
      </c>
      <c r="N16" s="149">
        <f>Q16-12.5</f>
        <v>242.5</v>
      </c>
      <c r="O16" s="150">
        <f>N16*(1+$BE$64)</f>
        <v>266.75</v>
      </c>
      <c r="P16" s="160">
        <f>Q16*(1-$BE$64)</f>
        <v>229.5</v>
      </c>
      <c r="Q16" s="149">
        <f>T16-12.5</f>
        <v>255</v>
      </c>
      <c r="R16" s="150">
        <f>Q16*(1+$BE$64)</f>
        <v>280.5</v>
      </c>
      <c r="S16" s="160">
        <f>T16*(1-$BE$64)</f>
        <v>240.75</v>
      </c>
      <c r="T16" s="149">
        <f>W16-12.5</f>
        <v>267.5</v>
      </c>
      <c r="U16" s="150">
        <f>T16*(1+$BE$64)</f>
        <v>294.25</v>
      </c>
      <c r="V16" s="160">
        <f>W16*(1-$BE$64)</f>
        <v>252</v>
      </c>
      <c r="W16" s="149">
        <f>H64-100</f>
        <v>280</v>
      </c>
      <c r="X16" s="150">
        <f>W16*(1+$BE$64)</f>
        <v>308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AI16*(1-$BE$64)</f>
        <v>254.25</v>
      </c>
      <c r="AI16" s="149">
        <f>AL16-12.5</f>
        <v>282.5</v>
      </c>
      <c r="AJ16" s="150">
        <f>AI16*(1+$BE$64)</f>
        <v>310.75</v>
      </c>
      <c r="AK16" s="160">
        <f>AL16*(1-$BE$64)</f>
        <v>265.5</v>
      </c>
      <c r="AL16" s="149">
        <f>AO16-12.5</f>
        <v>295</v>
      </c>
      <c r="AM16" s="150">
        <f>AL16*(1+$BE$64)</f>
        <v>324.5</v>
      </c>
      <c r="AN16" s="160">
        <f>AO16*(1-$BE$64)</f>
        <v>276.75</v>
      </c>
      <c r="AO16" s="149">
        <f>AR16-12.5</f>
        <v>307.5</v>
      </c>
      <c r="AP16" s="150">
        <f>AO16*(1+$BE$64)</f>
        <v>338.25</v>
      </c>
      <c r="AQ16" s="160">
        <f>AR16*(1-$BE$64)</f>
        <v>288</v>
      </c>
      <c r="AR16" s="149">
        <f>AU16-12.5</f>
        <v>320</v>
      </c>
      <c r="AS16" s="150">
        <f>AR16*(1+$BE$64)</f>
        <v>352</v>
      </c>
      <c r="AT16" s="160">
        <f>AU16*(1-$BE$64)</f>
        <v>299.25</v>
      </c>
      <c r="AU16" s="149">
        <f>AX16-12.5</f>
        <v>332.5</v>
      </c>
      <c r="AV16" s="150">
        <f>AU16*(1+$BE$64)</f>
        <v>365.75000000000006</v>
      </c>
      <c r="AW16" s="160">
        <f>AX16*(1-$BE$64)</f>
        <v>310.5</v>
      </c>
      <c r="AX16" s="149">
        <f>AI64-100</f>
        <v>345</v>
      </c>
      <c r="AY16" s="150">
        <f>AX16*(1+$BE$64)</f>
        <v>379.50000000000006</v>
      </c>
      <c r="AZ16" s="182"/>
      <c r="BA16" s="183"/>
      <c r="BD16" s="5"/>
    </row>
    <row r="17" spans="1:56" ht="17.100000000000001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H17*(1-$BE$64)</f>
        <v>355.5</v>
      </c>
      <c r="H17" s="149">
        <f>K17-15</f>
        <v>395</v>
      </c>
      <c r="I17" s="150">
        <f>H17*(1+$BE$64)</f>
        <v>434.50000000000006</v>
      </c>
      <c r="J17" s="160">
        <f>K17*(1-$BE$64)</f>
        <v>369</v>
      </c>
      <c r="K17" s="149">
        <f>N17-15</f>
        <v>410</v>
      </c>
      <c r="L17" s="150">
        <f>K17*(1+$BE$64)</f>
        <v>451.00000000000006</v>
      </c>
      <c r="M17" s="160">
        <f>N17*(1-$BE$64)</f>
        <v>382.5</v>
      </c>
      <c r="N17" s="149">
        <f>Q17-15</f>
        <v>425</v>
      </c>
      <c r="O17" s="150">
        <f>N17*(1+$BE$64)</f>
        <v>467.50000000000006</v>
      </c>
      <c r="P17" s="160">
        <f>Q17*(1-$BE$64)</f>
        <v>396</v>
      </c>
      <c r="Q17" s="149">
        <f>T17-15</f>
        <v>440</v>
      </c>
      <c r="R17" s="150">
        <f>Q17*(1+$BE$64)</f>
        <v>484.00000000000006</v>
      </c>
      <c r="S17" s="160">
        <f>T17*(1-$BE$64)</f>
        <v>409.5</v>
      </c>
      <c r="T17" s="149">
        <f>W17-15</f>
        <v>455</v>
      </c>
      <c r="U17" s="150">
        <f>T17*(1+$BE$64)</f>
        <v>500.50000000000006</v>
      </c>
      <c r="V17" s="160">
        <f>W17*(1-$BE$64)</f>
        <v>423</v>
      </c>
      <c r="W17" s="149">
        <f>H65-100</f>
        <v>470</v>
      </c>
      <c r="X17" s="150">
        <f>W17*(1+$BE$64)</f>
        <v>517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AI17*(1-$BE$64)</f>
        <v>423</v>
      </c>
      <c r="AI17" s="149">
        <f>AL17-15</f>
        <v>470</v>
      </c>
      <c r="AJ17" s="150">
        <f>AI17*(1+$BE$64)</f>
        <v>517</v>
      </c>
      <c r="AK17" s="160">
        <f>AL17*(1-$BE$64)</f>
        <v>436.5</v>
      </c>
      <c r="AL17" s="149">
        <f>AO17-15</f>
        <v>485</v>
      </c>
      <c r="AM17" s="150">
        <f>AL17*(1+$BE$64)</f>
        <v>533.5</v>
      </c>
      <c r="AN17" s="160">
        <f>AO17*(1-$BE$64)</f>
        <v>450</v>
      </c>
      <c r="AO17" s="149">
        <f>AR17-15</f>
        <v>500</v>
      </c>
      <c r="AP17" s="150">
        <f>AO17*(1+$BE$64)</f>
        <v>550</v>
      </c>
      <c r="AQ17" s="160">
        <f>AR17*(1-$BE$64)</f>
        <v>463.5</v>
      </c>
      <c r="AR17" s="149">
        <f>AU17-15</f>
        <v>515</v>
      </c>
      <c r="AS17" s="150">
        <f>AR17*(1+$BE$64)</f>
        <v>566.5</v>
      </c>
      <c r="AT17" s="160">
        <f>AU17*(1-$BE$64)</f>
        <v>477</v>
      </c>
      <c r="AU17" s="149">
        <f>AX17-15</f>
        <v>530</v>
      </c>
      <c r="AV17" s="150">
        <f>AU17*(1+$BE$64)</f>
        <v>583</v>
      </c>
      <c r="AW17" s="160">
        <f>AX17*(1-$BE$64)</f>
        <v>490.5</v>
      </c>
      <c r="AX17" s="149">
        <f>AI65-100</f>
        <v>545</v>
      </c>
      <c r="AY17" s="150">
        <f>AX17*(1+$BE$64)</f>
        <v>599.5</v>
      </c>
      <c r="AZ17" s="182"/>
      <c r="BA17" s="183"/>
      <c r="BD17" s="5"/>
    </row>
    <row r="18" spans="1:56" ht="17.100000000000001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H18*(1-$BE$64)</f>
        <v>288</v>
      </c>
      <c r="H18" s="149">
        <f>K18-15</f>
        <v>320</v>
      </c>
      <c r="I18" s="150">
        <f>H18*(1+$BE$64)</f>
        <v>352</v>
      </c>
      <c r="J18" s="160">
        <f>K18*(1-$BE$64)</f>
        <v>301.5</v>
      </c>
      <c r="K18" s="149">
        <f>N18-15</f>
        <v>335</v>
      </c>
      <c r="L18" s="150">
        <f>K18*(1+$BE$64)</f>
        <v>368.50000000000006</v>
      </c>
      <c r="M18" s="160">
        <f>N18*(1-$BE$64)</f>
        <v>315</v>
      </c>
      <c r="N18" s="149">
        <f>Q18-15</f>
        <v>350</v>
      </c>
      <c r="O18" s="150">
        <f>N18*(1+$BE$64)</f>
        <v>385.00000000000006</v>
      </c>
      <c r="P18" s="160">
        <f>Q18*(1-$BE$64)</f>
        <v>328.5</v>
      </c>
      <c r="Q18" s="149">
        <f>T18-15</f>
        <v>365</v>
      </c>
      <c r="R18" s="150">
        <f>Q18*(1+$BE$64)</f>
        <v>401.50000000000006</v>
      </c>
      <c r="S18" s="160">
        <f>T18*(1-$BE$64)</f>
        <v>342</v>
      </c>
      <c r="T18" s="149">
        <f>W18-15</f>
        <v>380</v>
      </c>
      <c r="U18" s="150">
        <f>T18*(1+$BE$64)</f>
        <v>418.00000000000006</v>
      </c>
      <c r="V18" s="160">
        <f>W18*(1-$BE$64)</f>
        <v>355.5</v>
      </c>
      <c r="W18" s="149">
        <f>H66-100</f>
        <v>395</v>
      </c>
      <c r="X18" s="150">
        <f>W18*(1+$BE$64)</f>
        <v>434.50000000000006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AI18*(1-$BE$64)</f>
        <v>351</v>
      </c>
      <c r="AI18" s="149">
        <f>AL18-15</f>
        <v>390</v>
      </c>
      <c r="AJ18" s="150">
        <f>AI18*(1+$BE$64)</f>
        <v>429.00000000000006</v>
      </c>
      <c r="AK18" s="160">
        <f>AL18*(1-$BE$64)</f>
        <v>364.5</v>
      </c>
      <c r="AL18" s="149">
        <f>AO18-15</f>
        <v>405</v>
      </c>
      <c r="AM18" s="150">
        <f>AL18*(1+$BE$64)</f>
        <v>445.50000000000006</v>
      </c>
      <c r="AN18" s="160">
        <f>AO18*(1-$BE$64)</f>
        <v>378</v>
      </c>
      <c r="AO18" s="149">
        <f>AR18-15</f>
        <v>420</v>
      </c>
      <c r="AP18" s="150">
        <f>AO18*(1+$BE$64)</f>
        <v>462.00000000000006</v>
      </c>
      <c r="AQ18" s="160">
        <f>AR18*(1-$BE$64)</f>
        <v>391.5</v>
      </c>
      <c r="AR18" s="149">
        <f>AU18-15</f>
        <v>435</v>
      </c>
      <c r="AS18" s="150">
        <f>AR18*(1+$BE$64)</f>
        <v>478.50000000000006</v>
      </c>
      <c r="AT18" s="160">
        <f>AU18*(1-$BE$64)</f>
        <v>405</v>
      </c>
      <c r="AU18" s="149">
        <f>AX18-15</f>
        <v>450</v>
      </c>
      <c r="AV18" s="150">
        <f>AU18*(1+$BE$64)</f>
        <v>495.00000000000006</v>
      </c>
      <c r="AW18" s="160">
        <f>AX18*(1-$BE$64)</f>
        <v>418.5</v>
      </c>
      <c r="AX18" s="149">
        <f>AI66-100</f>
        <v>465</v>
      </c>
      <c r="AY18" s="150">
        <f>AX18*(1+$BE$64)</f>
        <v>511.50000000000006</v>
      </c>
      <c r="AZ18" s="182"/>
      <c r="BA18" s="183"/>
      <c r="BD18" s="5"/>
    </row>
    <row r="19" spans="1:56" ht="17.100000000000001" customHeight="1" thickBot="1" x14ac:dyDescent="0.25">
      <c r="A19" s="902"/>
      <c r="B19"/>
      <c r="C19" s="845"/>
      <c r="D19" s="797"/>
      <c r="E19" s="107" t="s">
        <v>44</v>
      </c>
      <c r="F19" s="58" t="s">
        <v>430</v>
      </c>
      <c r="G19" s="160">
        <f>H19*(1-$BE$64)</f>
        <v>292.5</v>
      </c>
      <c r="H19" s="149">
        <f>K19-15</f>
        <v>325</v>
      </c>
      <c r="I19" s="150">
        <f>H19*(1+$BE$64)</f>
        <v>357.50000000000006</v>
      </c>
      <c r="J19" s="160">
        <f>K19*(1-$BE$64)</f>
        <v>306</v>
      </c>
      <c r="K19" s="149">
        <f>N19-15</f>
        <v>340</v>
      </c>
      <c r="L19" s="150">
        <f>K19*(1+$BE$64)</f>
        <v>374.00000000000006</v>
      </c>
      <c r="M19" s="160">
        <f>N19*(1-$BE$64)</f>
        <v>319.5</v>
      </c>
      <c r="N19" s="149">
        <f>Q19-15</f>
        <v>355</v>
      </c>
      <c r="O19" s="150">
        <f>N19*(1+$BE$64)</f>
        <v>390.50000000000006</v>
      </c>
      <c r="P19" s="160">
        <f>Q19*(1-$BE$64)</f>
        <v>333</v>
      </c>
      <c r="Q19" s="149">
        <f>T19-15</f>
        <v>370</v>
      </c>
      <c r="R19" s="150">
        <f>Q19*(1+$BE$64)</f>
        <v>407.00000000000006</v>
      </c>
      <c r="S19" s="164">
        <f>T19*(1-$BE$64)</f>
        <v>346.5</v>
      </c>
      <c r="T19" s="165">
        <f>W19-15</f>
        <v>385</v>
      </c>
      <c r="U19" s="166">
        <f>T19*(1+$BE$64)</f>
        <v>423.50000000000006</v>
      </c>
      <c r="V19" s="164">
        <f>W19*(1-$BE$64)</f>
        <v>360</v>
      </c>
      <c r="W19" s="165">
        <f>H67-100</f>
        <v>400</v>
      </c>
      <c r="X19" s="166">
        <f>W19*(1+$BE$64)</f>
        <v>440.00000000000006</v>
      </c>
      <c r="Y19" s="186"/>
      <c r="Z19" s="187"/>
      <c r="AB19" s="902"/>
      <c r="AC19"/>
      <c r="AD19" s="845"/>
      <c r="AE19" s="797"/>
      <c r="AF19" s="107" t="s">
        <v>44</v>
      </c>
      <c r="AG19" s="58" t="s">
        <v>430</v>
      </c>
      <c r="AH19" s="164">
        <f>AI19*(1-$BE$64)</f>
        <v>355.5</v>
      </c>
      <c r="AI19" s="165">
        <f>AL19-15</f>
        <v>395</v>
      </c>
      <c r="AJ19" s="166">
        <f>AI19*(1+$BE$64)</f>
        <v>434.50000000000006</v>
      </c>
      <c r="AK19" s="164">
        <f>AL19*(1-$BE$64)</f>
        <v>369</v>
      </c>
      <c r="AL19" s="165">
        <f>AO19-15</f>
        <v>410</v>
      </c>
      <c r="AM19" s="166">
        <f>AL19*(1+$BE$64)</f>
        <v>451.00000000000006</v>
      </c>
      <c r="AN19" s="164">
        <f>AO19*(1-$BE$64)</f>
        <v>382.5</v>
      </c>
      <c r="AO19" s="165">
        <f>AR19-15</f>
        <v>425</v>
      </c>
      <c r="AP19" s="166">
        <f>AO19*(1+$BE$64)</f>
        <v>467.50000000000006</v>
      </c>
      <c r="AQ19" s="164">
        <f>AR19*(1-$BE$64)</f>
        <v>396</v>
      </c>
      <c r="AR19" s="165">
        <f>AU19-15</f>
        <v>440</v>
      </c>
      <c r="AS19" s="166">
        <f>AR19*(1+$BE$64)</f>
        <v>484.00000000000006</v>
      </c>
      <c r="AT19" s="164">
        <f>AU19*(1-$BE$64)</f>
        <v>409.5</v>
      </c>
      <c r="AU19" s="165">
        <f>AX19-15</f>
        <v>455</v>
      </c>
      <c r="AV19" s="166">
        <f>AU19*(1+$BE$64)</f>
        <v>500.50000000000006</v>
      </c>
      <c r="AW19" s="164">
        <f>AX19*(1-$BE$64)</f>
        <v>423</v>
      </c>
      <c r="AX19" s="165">
        <f>AI67-100</f>
        <v>470</v>
      </c>
      <c r="AY19" s="166">
        <f>AX19*(1+$BE$64)</f>
        <v>517</v>
      </c>
      <c r="AZ19" s="186"/>
      <c r="BA19" s="187"/>
      <c r="BD19" s="146"/>
    </row>
    <row r="20" spans="1:56" ht="17.100000000000001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43" t="s">
        <v>16</v>
      </c>
      <c r="AG20" s="822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6" ht="17.100000000000001" customHeight="1" x14ac:dyDescent="0.2">
      <c r="A21" s="902"/>
      <c r="B21"/>
      <c r="C21" s="845"/>
      <c r="D21" s="796"/>
      <c r="E21" s="792"/>
      <c r="F21" s="794"/>
      <c r="G21" s="28">
        <f>'JUGEND-DOSB 2020'!E14*$BC$21</f>
        <v>5.4</v>
      </c>
      <c r="H21" s="29">
        <f>'JUGEND-DOSB 2020'!F14*$BC$21</f>
        <v>8.1</v>
      </c>
      <c r="I21" s="707">
        <f>'JUGEND-DOSB 2020'!G14*$BC$21</f>
        <v>10.8</v>
      </c>
      <c r="J21" s="67">
        <f>'JUGEND-DOSB 2020'!H14*$BC$21</f>
        <v>8.1</v>
      </c>
      <c r="K21" s="29">
        <f>'JUGEND-DOSB 2020'!I14*$BC$21</f>
        <v>10.8</v>
      </c>
      <c r="L21" s="38">
        <f>'JUGEND-DOSB 2020'!J14*$BC$21</f>
        <v>13.5</v>
      </c>
      <c r="M21" s="67">
        <f>'JUGEND-DOSB 2020'!K14*$BC$21</f>
        <v>9.9</v>
      </c>
      <c r="N21" s="29">
        <f>'JUGEND-DOSB 2020'!L14*$BC$21</f>
        <v>13.5</v>
      </c>
      <c r="O21" s="38">
        <f>'JUGEND-DOSB 2020'!M14*$BC$21</f>
        <v>16.2</v>
      </c>
      <c r="P21" s="708">
        <f>'JUGEND-DOSB 2020'!N14*$BC$21</f>
        <v>13.5</v>
      </c>
      <c r="Q21" s="709">
        <f>'JUGEND-DOSB 2020'!O14*$BC$21</f>
        <v>16.2</v>
      </c>
      <c r="R21" s="707">
        <f>'JUGEND-DOSB 2020'!P14*$BC$21</f>
        <v>19.8</v>
      </c>
      <c r="S21" s="67">
        <f>'JUGEND-DOSB 2020'!Q14*$BC$21</f>
        <v>18</v>
      </c>
      <c r="T21" s="29">
        <f>'JUGEND-DOSB 2020'!R14*$BC$21</f>
        <v>21.6</v>
      </c>
      <c r="U21" s="38">
        <f>'JUGEND-DOSB 2020'!S14*$BC$21</f>
        <v>24.3</v>
      </c>
      <c r="V21" s="67">
        <f>'JUGEND-DOSB 2020'!T14*$BC$21</f>
        <v>21.6</v>
      </c>
      <c r="W21" s="29">
        <f>'JUGEND-DOSB 2020'!U14*$BC$21</f>
        <v>24.3</v>
      </c>
      <c r="X21" s="707">
        <f>'JUGEND-DOSB 2020'!V14*$BC$21</f>
        <v>27.900000000000002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2020'!E45*$BC$21</f>
        <v>10.8</v>
      </c>
      <c r="AI21" s="29">
        <f>'JUGEND-DOSB 2020'!F45*$BC$21</f>
        <v>13.5</v>
      </c>
      <c r="AJ21" s="38">
        <f>'JUGEND-DOSB 2020'!G45*$BC$21</f>
        <v>15.3</v>
      </c>
      <c r="AK21" s="67">
        <f>'JUGEND-DOSB 2020'!H45*$BC$21</f>
        <v>15.3</v>
      </c>
      <c r="AL21" s="29">
        <f>'JUGEND-DOSB 2020'!I45*$BC$21</f>
        <v>18</v>
      </c>
      <c r="AM21" s="38">
        <f>'JUGEND-DOSB 2020'!J45*$BC$21</f>
        <v>20.7</v>
      </c>
      <c r="AN21" s="67">
        <f>'JUGEND-DOSB 2020'!K45*$BC$21</f>
        <v>18.900000000000002</v>
      </c>
      <c r="AO21" s="29">
        <f>'JUGEND-DOSB 2020'!L45*$BC$21</f>
        <v>22.5</v>
      </c>
      <c r="AP21" s="38">
        <f>'JUGEND-DOSB 2020'!M45*$BC$21</f>
        <v>25.2</v>
      </c>
      <c r="AQ21" s="67">
        <f>'JUGEND-DOSB 2020'!N45*$BC$21</f>
        <v>23.400000000000002</v>
      </c>
      <c r="AR21" s="29">
        <f>'JUGEND-DOSB 2020'!O45*$BC$21</f>
        <v>27</v>
      </c>
      <c r="AS21" s="38">
        <f>'JUGEND-DOSB 2020'!P45*$BC$21</f>
        <v>29.7</v>
      </c>
      <c r="AT21" s="67">
        <f>'JUGEND-DOSB 2020'!Q45*$BC$21</f>
        <v>27</v>
      </c>
      <c r="AU21" s="29">
        <f>'JUGEND-DOSB 2020'!R45*$BC$21</f>
        <v>30.6</v>
      </c>
      <c r="AV21" s="38">
        <f>'JUGEND-DOSB 2020'!S45*$BC$21</f>
        <v>33.300000000000004</v>
      </c>
      <c r="AW21" s="701">
        <f>'JUGEND-DOSB 2020'!T45*$BC$21</f>
        <v>30.6</v>
      </c>
      <c r="AX21" s="702">
        <f>'JUGEND-DOSB 2020'!U45*$BC$21</f>
        <v>34.200000000000003</v>
      </c>
      <c r="AY21" s="703">
        <f>'JUGEND-DOSB 2020'!V45*$BC$21</f>
        <v>37.800000000000004</v>
      </c>
      <c r="AZ21" s="182"/>
      <c r="BA21" s="188"/>
      <c r="BC21" s="143">
        <v>0.9</v>
      </c>
      <c r="BD21" s="148" t="s">
        <v>420</v>
      </c>
    </row>
    <row r="22" spans="1:56" ht="17.100000000000001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2" t="s">
        <v>340</v>
      </c>
      <c r="Q22" s="783"/>
      <c r="R22" s="784"/>
      <c r="S22" s="783" t="s">
        <v>96</v>
      </c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3" t="s">
        <v>96</v>
      </c>
      <c r="AR22" s="783"/>
      <c r="AS22" s="784"/>
      <c r="AT22" s="783" t="s">
        <v>219</v>
      </c>
      <c r="AU22" s="783"/>
      <c r="AV22" s="784"/>
      <c r="AW22" s="783" t="s">
        <v>220</v>
      </c>
      <c r="AX22" s="783"/>
      <c r="AY22" s="784"/>
      <c r="AZ22" s="182"/>
      <c r="BA22" s="188"/>
    </row>
    <row r="23" spans="1:56" ht="17.100000000000001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4.2750000000000004</v>
      </c>
      <c r="Q23" s="29">
        <f>'JUGEND-DOSB 2020'!O16*$BC$23</f>
        <v>4.7250000000000005</v>
      </c>
      <c r="R23" s="38">
        <f>'JUGEND-DOSB 2020'!P16*$BC$23</f>
        <v>5.1749999999999998</v>
      </c>
      <c r="S23" s="67">
        <f>'JUGEND-DOSB 2020'!Q16*$BC$23</f>
        <v>4.95</v>
      </c>
      <c r="T23" s="29">
        <f>'JUGEND-DOSB 2020'!R16*$BC$23</f>
        <v>5.4</v>
      </c>
      <c r="U23" s="38">
        <f>'JUGEND-DOSB 2020'!S16*$BC$23</f>
        <v>5.8500000000000005</v>
      </c>
      <c r="V23" s="67">
        <f>'JUGEND-DOSB 2020'!T16*$BC$23</f>
        <v>5.1749999999999998</v>
      </c>
      <c r="W23" s="29">
        <f>'JUGEND-DOSB 2020'!U16*$BC$23</f>
        <v>5.625</v>
      </c>
      <c r="X23" s="38">
        <f>'JUGEND-DOSB 2020'!V16*$BC$23</f>
        <v>6.0750000000000002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5.625</v>
      </c>
      <c r="AR23" s="29">
        <f>'JUGEND-DOSB 2020'!O47*$BC$23</f>
        <v>6.0750000000000002</v>
      </c>
      <c r="AS23" s="38">
        <f>'JUGEND-DOSB 2020'!P47*$BC$23</f>
        <v>6.5250000000000004</v>
      </c>
      <c r="AT23" s="67">
        <f>'JUGEND-DOSB 2020'!Q47*$BC$23</f>
        <v>6.3</v>
      </c>
      <c r="AU23" s="29">
        <f>'JUGEND-DOSB 2020'!R47*$BC$23</f>
        <v>6.75</v>
      </c>
      <c r="AV23" s="38">
        <f>'JUGEND-DOSB 2020'!S47*$BC$23</f>
        <v>7.2</v>
      </c>
      <c r="AW23" s="67">
        <f>'JUGEND-DOSB 2020'!T47*$BC$23</f>
        <v>6.75</v>
      </c>
      <c r="AX23" s="29">
        <f>'JUGEND-DOSB 2020'!U47*$BC$23</f>
        <v>7.2</v>
      </c>
      <c r="AY23" s="38">
        <f>'JUGEND-DOSB 2020'!V47*$BC$23</f>
        <v>7.65</v>
      </c>
      <c r="AZ23" s="184"/>
      <c r="BA23" s="185"/>
      <c r="BC23" s="143">
        <v>0.9</v>
      </c>
      <c r="BD23" s="148" t="s">
        <v>26</v>
      </c>
    </row>
    <row r="24" spans="1:56" ht="17.100000000000001" customHeight="1" x14ac:dyDescent="0.2">
      <c r="A24" s="902"/>
      <c r="B24"/>
      <c r="C24" s="845"/>
      <c r="D24" s="796"/>
      <c r="E24" s="106" t="s">
        <v>21</v>
      </c>
      <c r="F24" s="104" t="s">
        <v>27</v>
      </c>
      <c r="G24" s="124"/>
      <c r="H24" s="125"/>
      <c r="I24" s="126"/>
      <c r="J24" s="127"/>
      <c r="K24" s="125"/>
      <c r="L24" s="126"/>
      <c r="M24" s="127"/>
      <c r="N24" s="125"/>
      <c r="O24" s="126"/>
      <c r="P24" s="67">
        <f>P23*$BC$24</f>
        <v>7.2675000000000001</v>
      </c>
      <c r="Q24" s="67">
        <f t="shared" ref="Q24:X24" si="0">Q23*$BC$24</f>
        <v>8.0325000000000006</v>
      </c>
      <c r="R24" s="38">
        <f t="shared" si="0"/>
        <v>8.7974999999999994</v>
      </c>
      <c r="S24" s="67">
        <f t="shared" si="0"/>
        <v>8.4150000000000009</v>
      </c>
      <c r="T24" s="67">
        <f t="shared" si="0"/>
        <v>9.18</v>
      </c>
      <c r="U24" s="38">
        <f t="shared" si="0"/>
        <v>9.9450000000000003</v>
      </c>
      <c r="V24" s="67">
        <f t="shared" si="0"/>
        <v>8.7974999999999994</v>
      </c>
      <c r="W24" s="67">
        <f t="shared" si="0"/>
        <v>9.5625</v>
      </c>
      <c r="X24" s="67">
        <f t="shared" si="0"/>
        <v>10.327500000000001</v>
      </c>
      <c r="Y24" s="184"/>
      <c r="Z24" s="185"/>
      <c r="AB24" s="902"/>
      <c r="AC24"/>
      <c r="AD24" s="845"/>
      <c r="AE24" s="796"/>
      <c r="AF24" s="106" t="s">
        <v>21</v>
      </c>
      <c r="AG24" s="104" t="s">
        <v>27</v>
      </c>
      <c r="AH24" s="124"/>
      <c r="AI24" s="125"/>
      <c r="AJ24" s="126"/>
      <c r="AK24" s="127"/>
      <c r="AL24" s="125"/>
      <c r="AM24" s="126"/>
      <c r="AN24" s="127"/>
      <c r="AO24" s="125"/>
      <c r="AP24" s="126"/>
      <c r="AQ24" s="67">
        <f t="shared" ref="AQ24:AY24" si="1">AQ23*$BC$24</f>
        <v>9.5625</v>
      </c>
      <c r="AR24" s="67">
        <f t="shared" si="1"/>
        <v>10.327500000000001</v>
      </c>
      <c r="AS24" s="38">
        <f t="shared" si="1"/>
        <v>11.092500000000001</v>
      </c>
      <c r="AT24" s="67">
        <f t="shared" si="1"/>
        <v>10.709999999999999</v>
      </c>
      <c r="AU24" s="67">
        <f t="shared" si="1"/>
        <v>11.475</v>
      </c>
      <c r="AV24" s="38">
        <f t="shared" si="1"/>
        <v>12.24</v>
      </c>
      <c r="AW24" s="67">
        <f t="shared" si="1"/>
        <v>11.475</v>
      </c>
      <c r="AX24" s="67">
        <f t="shared" si="1"/>
        <v>12.24</v>
      </c>
      <c r="AY24" s="67">
        <f t="shared" si="1"/>
        <v>13.005000000000001</v>
      </c>
      <c r="AZ24" s="184"/>
      <c r="BA24" s="185"/>
      <c r="BC24" s="145">
        <v>1.7</v>
      </c>
      <c r="BD24" s="146" t="s">
        <v>27</v>
      </c>
    </row>
    <row r="25" spans="1:56" ht="17.100000000000001" customHeight="1" x14ac:dyDescent="0.2">
      <c r="A25" s="902"/>
      <c r="B25"/>
      <c r="C25" s="845"/>
      <c r="D25" s="796"/>
      <c r="E25" s="106" t="s">
        <v>22</v>
      </c>
      <c r="F25" s="104" t="s">
        <v>92</v>
      </c>
      <c r="G25" s="28">
        <f>'JUGEND-DOSB 2020'!E17*$BC$25</f>
        <v>0.84000000000000008</v>
      </c>
      <c r="H25" s="29">
        <f>'JUGEND-DOSB 2020'!F17*$BC$25</f>
        <v>1</v>
      </c>
      <c r="I25" s="38">
        <f>'JUGEND-DOSB 2020'!G17*$BC$25</f>
        <v>1.1199999999999999</v>
      </c>
      <c r="J25" s="67">
        <f>'JUGEND-DOSB 2020'!H17*$BC$25</f>
        <v>0.91999999999999993</v>
      </c>
      <c r="K25" s="29">
        <f>'JUGEND-DOSB 2020'!I17*$BC$25</f>
        <v>1.04</v>
      </c>
      <c r="L25" s="38">
        <f>'JUGEND-DOSB 2020'!J17*$BC$25</f>
        <v>1.2000000000000002</v>
      </c>
      <c r="M25" s="67">
        <f>'JUGEND-DOSB 2020'!K17*$BC$25</f>
        <v>1.04</v>
      </c>
      <c r="N25" s="29">
        <f>'JUGEND-DOSB 2020'!L17*$BC$25</f>
        <v>1.1599999999999999</v>
      </c>
      <c r="O25" s="38">
        <f>'JUGEND-DOSB 2020'!M17*$BC$25</f>
        <v>1.32</v>
      </c>
      <c r="P25" s="67">
        <f>'JUGEND-DOSB 2020'!N17*$BC$25</f>
        <v>1.1199999999999999</v>
      </c>
      <c r="Q25" s="29">
        <f>'JUGEND-DOSB 2020'!O17*$BC$25</f>
        <v>1.2800000000000002</v>
      </c>
      <c r="R25" s="38">
        <f>'JUGEND-DOSB 2020'!P17*$BC$25</f>
        <v>1.4400000000000002</v>
      </c>
      <c r="S25" s="67">
        <f>'JUGEND-DOSB 2020'!Q17*$BC$25</f>
        <v>1.2400000000000002</v>
      </c>
      <c r="T25" s="29">
        <f>'JUGEND-DOSB 2020'!R17*$BC$25</f>
        <v>1.36</v>
      </c>
      <c r="U25" s="38">
        <f>'JUGEND-DOSB 2020'!S17*$BC$25</f>
        <v>1.52</v>
      </c>
      <c r="V25" s="67">
        <f>'JUGEND-DOSB 2020'!T17*$BC$25</f>
        <v>1.32</v>
      </c>
      <c r="W25" s="29">
        <f>'JUGEND-DOSB 2020'!U17*$BC$25</f>
        <v>1.4400000000000002</v>
      </c>
      <c r="X25" s="38">
        <f>'JUGEND-DOSB 2020'!V17*$BC$25</f>
        <v>1.6</v>
      </c>
      <c r="Y25" s="182"/>
      <c r="Z25" s="188"/>
      <c r="AB25" s="902"/>
      <c r="AC25"/>
      <c r="AD25" s="845"/>
      <c r="AE25" s="796"/>
      <c r="AF25" s="106" t="s">
        <v>22</v>
      </c>
      <c r="AG25" s="104" t="s">
        <v>92</v>
      </c>
      <c r="AH25" s="28">
        <f>'JUGEND-DOSB 2020'!E48*$BC$25</f>
        <v>0.91999999999999993</v>
      </c>
      <c r="AI25" s="29">
        <f>'JUGEND-DOSB 2020'!F48*$BC$25</f>
        <v>1.08</v>
      </c>
      <c r="AJ25" s="38">
        <f>'JUGEND-DOSB 2020'!G48*$BC$25</f>
        <v>1.2000000000000002</v>
      </c>
      <c r="AK25" s="67">
        <f>'JUGEND-DOSB 2020'!H48*$BC$25</f>
        <v>1.04</v>
      </c>
      <c r="AL25" s="29">
        <f>'JUGEND-DOSB 2020'!I48*$BC$25</f>
        <v>1.2000000000000002</v>
      </c>
      <c r="AM25" s="38">
        <f>'JUGEND-DOSB 2020'!J48*$BC$25</f>
        <v>1.32</v>
      </c>
      <c r="AN25" s="67">
        <f>'JUGEND-DOSB 2020'!K48*$BC$25</f>
        <v>1.2000000000000002</v>
      </c>
      <c r="AO25" s="29">
        <f>'JUGEND-DOSB 2020'!L48*$BC$25</f>
        <v>1.36</v>
      </c>
      <c r="AP25" s="38">
        <f>'JUGEND-DOSB 2020'!M48*$BC$25</f>
        <v>1.4800000000000002</v>
      </c>
      <c r="AQ25" s="67">
        <f>'JUGEND-DOSB 2020'!N48*$BC$25</f>
        <v>1.36</v>
      </c>
      <c r="AR25" s="29">
        <f>'JUGEND-DOSB 2020'!O48*$BC$25</f>
        <v>1.52</v>
      </c>
      <c r="AS25" s="38">
        <f>'JUGEND-DOSB 2020'!P48*$BC$25</f>
        <v>1.64</v>
      </c>
      <c r="AT25" s="67">
        <f>'JUGEND-DOSB 2020'!Q48*$BC$25</f>
        <v>1.52</v>
      </c>
      <c r="AU25" s="29">
        <f>'JUGEND-DOSB 2020'!R48*$BC$25</f>
        <v>1.64</v>
      </c>
      <c r="AV25" s="38">
        <f>'JUGEND-DOSB 2020'!S48*$BC$25</f>
        <v>1.8</v>
      </c>
      <c r="AW25" s="67">
        <f>'JUGEND-DOSB 2020'!T48*$BC$25</f>
        <v>1.64</v>
      </c>
      <c r="AX25" s="29">
        <f>'JUGEND-DOSB 2020'!U48*$BC$25</f>
        <v>1.7600000000000002</v>
      </c>
      <c r="AY25" s="38">
        <f>'JUGEND-DOSB 2020'!V48*$BC$25</f>
        <v>1.92</v>
      </c>
      <c r="AZ25" s="182"/>
      <c r="BA25" s="188"/>
      <c r="BC25" s="143">
        <v>0.8</v>
      </c>
      <c r="BD25" s="146" t="s">
        <v>92</v>
      </c>
    </row>
    <row r="26" spans="1:56" s="158" customFormat="1" ht="17.100000000000001" customHeight="1" thickBot="1" x14ac:dyDescent="0.25">
      <c r="A26" s="902"/>
      <c r="C26" s="845"/>
      <c r="D26" s="796"/>
      <c r="E26" s="106" t="s">
        <v>23</v>
      </c>
      <c r="F26" s="564" t="s">
        <v>613</v>
      </c>
      <c r="G26" s="67">
        <f t="shared" ref="G26:U26" si="2">J26-0.5</f>
        <v>3.75</v>
      </c>
      <c r="H26" s="29">
        <f t="shared" si="2"/>
        <v>4.2</v>
      </c>
      <c r="I26" s="38">
        <f t="shared" si="2"/>
        <v>4.875</v>
      </c>
      <c r="J26" s="67">
        <f t="shared" si="2"/>
        <v>4.25</v>
      </c>
      <c r="K26" s="29">
        <f t="shared" si="2"/>
        <v>4.7</v>
      </c>
      <c r="L26" s="38">
        <f t="shared" si="2"/>
        <v>5.375</v>
      </c>
      <c r="M26" s="67">
        <f t="shared" si="2"/>
        <v>4.75</v>
      </c>
      <c r="N26" s="29">
        <f t="shared" si="2"/>
        <v>5.2</v>
      </c>
      <c r="O26" s="38">
        <f t="shared" si="2"/>
        <v>5.875</v>
      </c>
      <c r="P26" s="67">
        <f t="shared" si="2"/>
        <v>5.25</v>
      </c>
      <c r="Q26" s="29">
        <f t="shared" si="2"/>
        <v>5.7</v>
      </c>
      <c r="R26" s="38">
        <f t="shared" si="2"/>
        <v>6.375</v>
      </c>
      <c r="S26" s="67">
        <f t="shared" si="2"/>
        <v>5.75</v>
      </c>
      <c r="T26" s="29">
        <f t="shared" si="2"/>
        <v>6.2</v>
      </c>
      <c r="U26" s="38">
        <f t="shared" si="2"/>
        <v>6.875</v>
      </c>
      <c r="V26" s="67">
        <f>G68-0.5</f>
        <v>6.25</v>
      </c>
      <c r="W26" s="29">
        <f>H68-0.5</f>
        <v>6.7</v>
      </c>
      <c r="X26" s="38">
        <f>I68-0.5</f>
        <v>7.375</v>
      </c>
      <c r="Y26" s="186"/>
      <c r="Z26" s="187"/>
      <c r="AB26" s="902"/>
      <c r="AD26" s="845"/>
      <c r="AE26" s="796"/>
      <c r="AF26" s="106" t="s">
        <v>23</v>
      </c>
      <c r="AG26" s="564" t="s">
        <v>613</v>
      </c>
      <c r="AH26" s="67">
        <f t="shared" ref="AH26:AV26" si="3">AK26-0.5</f>
        <v>6.2249999999999996</v>
      </c>
      <c r="AI26" s="29">
        <f t="shared" si="3"/>
        <v>6.9</v>
      </c>
      <c r="AJ26" s="38">
        <f t="shared" si="3"/>
        <v>7.5750000000000011</v>
      </c>
      <c r="AK26" s="67">
        <f t="shared" si="3"/>
        <v>6.7249999999999996</v>
      </c>
      <c r="AL26" s="29">
        <f t="shared" si="3"/>
        <v>7.4</v>
      </c>
      <c r="AM26" s="38">
        <f t="shared" si="3"/>
        <v>8.0750000000000011</v>
      </c>
      <c r="AN26" s="37">
        <f t="shared" si="3"/>
        <v>7.2249999999999996</v>
      </c>
      <c r="AO26" s="19">
        <f t="shared" si="3"/>
        <v>7.9</v>
      </c>
      <c r="AP26" s="21">
        <f t="shared" si="3"/>
        <v>8.5750000000000011</v>
      </c>
      <c r="AQ26" s="63">
        <f t="shared" si="3"/>
        <v>7.7249999999999996</v>
      </c>
      <c r="AR26" s="19">
        <f t="shared" si="3"/>
        <v>8.4</v>
      </c>
      <c r="AS26" s="21">
        <f t="shared" si="3"/>
        <v>9.0750000000000011</v>
      </c>
      <c r="AT26" s="63">
        <f t="shared" si="3"/>
        <v>8.2249999999999996</v>
      </c>
      <c r="AU26" s="19">
        <f t="shared" si="3"/>
        <v>8.9</v>
      </c>
      <c r="AV26" s="21">
        <f t="shared" si="3"/>
        <v>9.5750000000000011</v>
      </c>
      <c r="AW26" s="63">
        <f>AH68-0.5</f>
        <v>8.7249999999999996</v>
      </c>
      <c r="AX26" s="19">
        <f>AI68-0.5</f>
        <v>9.4</v>
      </c>
      <c r="AY26" s="21">
        <f>AJ68-0.5</f>
        <v>10.075000000000001</v>
      </c>
      <c r="AZ26" s="186"/>
      <c r="BA26" s="187"/>
      <c r="BC26" s="153"/>
      <c r="BD26" s="523" t="s">
        <v>609</v>
      </c>
    </row>
    <row r="27" spans="1:56" ht="17.100000000000001" customHeight="1" x14ac:dyDescent="0.2">
      <c r="A27" s="902"/>
      <c r="B27"/>
      <c r="C27" s="843">
        <v>3</v>
      </c>
      <c r="D27" s="795" t="s">
        <v>66</v>
      </c>
      <c r="E27" s="791" t="s">
        <v>16</v>
      </c>
      <c r="F27" s="822" t="s">
        <v>156</v>
      </c>
      <c r="G27" s="785" t="s">
        <v>193</v>
      </c>
      <c r="H27" s="786"/>
      <c r="I27" s="786"/>
      <c r="J27" s="786"/>
      <c r="K27" s="786"/>
      <c r="L27" s="787"/>
      <c r="M27" s="788" t="s">
        <v>194</v>
      </c>
      <c r="N27" s="789"/>
      <c r="O27" s="789"/>
      <c r="P27" s="789"/>
      <c r="Q27" s="789"/>
      <c r="R27" s="790"/>
      <c r="S27" s="785" t="s">
        <v>195</v>
      </c>
      <c r="T27" s="786"/>
      <c r="U27" s="786"/>
      <c r="V27" s="786"/>
      <c r="W27" s="786"/>
      <c r="X27" s="787"/>
      <c r="Y27" s="180"/>
      <c r="Z27" s="181"/>
      <c r="AB27" s="902"/>
      <c r="AC27"/>
      <c r="AD27" s="843">
        <v>3</v>
      </c>
      <c r="AE27" s="795" t="s">
        <v>66</v>
      </c>
      <c r="AF27" s="791" t="s">
        <v>16</v>
      </c>
      <c r="AG27" s="822" t="s">
        <v>156</v>
      </c>
      <c r="AH27" s="971" t="s">
        <v>193</v>
      </c>
      <c r="AI27" s="972"/>
      <c r="AJ27" s="972"/>
      <c r="AK27" s="972"/>
      <c r="AL27" s="972"/>
      <c r="AM27" s="973"/>
      <c r="AN27" s="974" t="s">
        <v>194</v>
      </c>
      <c r="AO27" s="974"/>
      <c r="AP27" s="974"/>
      <c r="AQ27" s="974"/>
      <c r="AR27" s="974"/>
      <c r="AS27" s="975"/>
      <c r="AT27" s="965" t="s">
        <v>195</v>
      </c>
      <c r="AU27" s="965"/>
      <c r="AV27" s="965"/>
      <c r="AW27" s="965"/>
      <c r="AX27" s="965"/>
      <c r="AY27" s="966"/>
      <c r="AZ27" s="180"/>
      <c r="BA27" s="181"/>
    </row>
    <row r="28" spans="1:56" ht="17.100000000000001" customHeight="1" x14ac:dyDescent="0.2">
      <c r="A28" s="902"/>
      <c r="B28"/>
      <c r="C28" s="845"/>
      <c r="D28" s="796"/>
      <c r="E28" s="792"/>
      <c r="F28" s="794"/>
      <c r="G28" s="220">
        <f>'JUGEND-DOSB 2020'!E20*$BC$28</f>
        <v>10.4</v>
      </c>
      <c r="H28" s="221">
        <f>'JUGEND-DOSB 2020'!F20*$BC$28</f>
        <v>9.23</v>
      </c>
      <c r="I28" s="72">
        <f>'JUGEND-DOSB 2020'!G20*$BC$28</f>
        <v>8.19</v>
      </c>
      <c r="J28" s="222">
        <f>'JUGEND-DOSB 2020'!H20*$BC$28</f>
        <v>9.620000000000001</v>
      </c>
      <c r="K28" s="221">
        <f>'JUGEND-DOSB 2020'!I20*$BC$28</f>
        <v>8.58</v>
      </c>
      <c r="L28" s="72">
        <f>'JUGEND-DOSB 2020'!J20*$BC$28</f>
        <v>7.41</v>
      </c>
      <c r="M28" s="222">
        <f>'JUGEND-DOSB 2020'!K20*$BC$28</f>
        <v>14.3</v>
      </c>
      <c r="N28" s="221">
        <f>'JUGEND-DOSB 2020'!L20*$BC$28</f>
        <v>13.13</v>
      </c>
      <c r="O28" s="72">
        <f>'JUGEND-DOSB 2020'!M20*$BC$28</f>
        <v>11.83</v>
      </c>
      <c r="P28" s="222">
        <f>'JUGEND-DOSB 2020'!N20*$BC$28</f>
        <v>13.78</v>
      </c>
      <c r="Q28" s="221">
        <f>'JUGEND-DOSB 2020'!O20*$BC$28</f>
        <v>12.48</v>
      </c>
      <c r="R28" s="72">
        <f>'JUGEND-DOSB 2020'!P20*$BC$28</f>
        <v>11.05</v>
      </c>
      <c r="S28" s="222">
        <f>'JUGEND-DOSB 2020'!Q20*$BC$28</f>
        <v>24.180000000000003</v>
      </c>
      <c r="T28" s="221">
        <f>'JUGEND-DOSB 2020'!R20*$BC$28</f>
        <v>22.1</v>
      </c>
      <c r="U28" s="72">
        <f>'JUGEND-DOSB 2020'!S20*$BC$28</f>
        <v>20.150000000000002</v>
      </c>
      <c r="V28" s="222">
        <f>'JUGEND-DOSB 2020'!T20*$BC$28</f>
        <v>22.880000000000003</v>
      </c>
      <c r="W28" s="221">
        <f>'JUGEND-DOSB 2020'!U20*$BC$28</f>
        <v>21.19</v>
      </c>
      <c r="X28" s="223">
        <f>'JUGEND-DOSB 2020'!V20*$BC$28</f>
        <v>19.5</v>
      </c>
      <c r="Y28" s="182"/>
      <c r="Z28" s="188"/>
      <c r="AB28" s="902"/>
      <c r="AC28"/>
      <c r="AD28" s="845"/>
      <c r="AE28" s="796"/>
      <c r="AF28" s="792"/>
      <c r="AG28" s="794"/>
      <c r="AH28" s="70">
        <f>'JUGEND-DOSB 2020'!E51*$BC$28</f>
        <v>10.01</v>
      </c>
      <c r="AI28" s="35">
        <f>'JUGEND-DOSB 2020'!F51*$BC$28</f>
        <v>8.84</v>
      </c>
      <c r="AJ28" s="72">
        <f>'JUGEND-DOSB 2020'!G51*$BC$28</f>
        <v>7.8000000000000007</v>
      </c>
      <c r="AK28" s="224">
        <f>'JUGEND-DOSB 2020'!H51*$BC$28</f>
        <v>9.3600000000000012</v>
      </c>
      <c r="AL28" s="35">
        <f>'JUGEND-DOSB 2020'!I51*$BC$28</f>
        <v>8.32</v>
      </c>
      <c r="AM28" s="72">
        <f>'JUGEND-DOSB 2020'!J51*$BC$28</f>
        <v>7.41</v>
      </c>
      <c r="AN28" s="224">
        <f>'JUGEND-DOSB 2020'!K51*$BC$28</f>
        <v>13.39</v>
      </c>
      <c r="AO28" s="35">
        <f>'JUGEND-DOSB 2020'!L51*$BC$28</f>
        <v>12.090000000000002</v>
      </c>
      <c r="AP28" s="72">
        <f>'JUGEND-DOSB 2020'!M51*$BC$28</f>
        <v>10.920000000000002</v>
      </c>
      <c r="AQ28" s="224">
        <f>'JUGEND-DOSB 2020'!N51*$BC$28</f>
        <v>12.61</v>
      </c>
      <c r="AR28" s="35">
        <f>'JUGEND-DOSB 2020'!O51*$BC$28</f>
        <v>11.57</v>
      </c>
      <c r="AS28" s="72">
        <f>'JUGEND-DOSB 2020'!P51*$BC$28</f>
        <v>10.53</v>
      </c>
      <c r="AT28" s="224">
        <f>'JUGEND-DOSB 2020'!Q51*$BC$28</f>
        <v>22.1</v>
      </c>
      <c r="AU28" s="35">
        <f>'JUGEND-DOSB 2020'!R51*$BC$28</f>
        <v>20.02</v>
      </c>
      <c r="AV28" s="72">
        <f>'JUGEND-DOSB 2020'!S51*$BC$28</f>
        <v>18.330000000000002</v>
      </c>
      <c r="AW28" s="224">
        <f>'JUGEND-DOSB 2020'!T51*$BC$28</f>
        <v>21.19</v>
      </c>
      <c r="AX28" s="35">
        <f>'JUGEND-DOSB 2020'!U51*$BC$28</f>
        <v>19.240000000000002</v>
      </c>
      <c r="AY28" s="72">
        <f>'JUGEND-DOSB 2020'!V51*$BC$28</f>
        <v>17.55</v>
      </c>
      <c r="AZ28" s="182"/>
      <c r="BA28" s="188"/>
      <c r="BC28" s="143">
        <v>1.3</v>
      </c>
      <c r="BD28" s="148" t="s">
        <v>156</v>
      </c>
    </row>
    <row r="29" spans="1:56" ht="17.100000000000001" customHeight="1" x14ac:dyDescent="0.2">
      <c r="A29" s="902"/>
      <c r="B29"/>
      <c r="C29" s="845"/>
      <c r="D29" s="796"/>
      <c r="E29" s="106" t="s">
        <v>17</v>
      </c>
      <c r="F29" s="27" t="s">
        <v>158</v>
      </c>
      <c r="G29" s="70">
        <f>'JUGEND-DOSB 2020'!E21*$BC$29</f>
        <v>51.150000000000006</v>
      </c>
      <c r="H29" s="35">
        <f>'JUGEND-DOSB 2020'!F21*$BC$29</f>
        <v>42.35</v>
      </c>
      <c r="I29" s="72">
        <f>'JUGEND-DOSB 2020'!G21*$BC$29</f>
        <v>33.550000000000004</v>
      </c>
      <c r="J29" s="224">
        <f>'JUGEND-DOSB 2020'!H21*$BC$29</f>
        <v>46.2</v>
      </c>
      <c r="K29" s="35">
        <f>'JUGEND-DOSB 2020'!I21*$BC$29</f>
        <v>37.400000000000006</v>
      </c>
      <c r="L29" s="72">
        <f>'JUGEND-DOSB 2020'!J21*$BC$29</f>
        <v>30.800000000000004</v>
      </c>
      <c r="M29" s="224">
        <f>'JUGEND-DOSB 2020'!K21*$BC$29</f>
        <v>42.900000000000006</v>
      </c>
      <c r="N29" s="35">
        <f>'JUGEND-DOSB 2020'!L21*$BC$29</f>
        <v>34.650000000000006</v>
      </c>
      <c r="O29" s="72">
        <f>'JUGEND-DOSB 2020'!M21*$BC$29</f>
        <v>28.05</v>
      </c>
      <c r="P29" s="224">
        <f>'JUGEND-DOSB 2020'!N21*$BC$29</f>
        <v>38.5</v>
      </c>
      <c r="Q29" s="35">
        <f>'JUGEND-DOSB 2020'!O21*$BC$29</f>
        <v>31.900000000000002</v>
      </c>
      <c r="R29" s="72">
        <f>'JUGEND-DOSB 2020'!P21*$BC$29</f>
        <v>25.85</v>
      </c>
      <c r="S29" s="224">
        <f>'JUGEND-DOSB 2020'!Q21*$BC$29</f>
        <v>36.300000000000004</v>
      </c>
      <c r="T29" s="35">
        <f>'JUGEND-DOSB 2020'!R21*$BC$29</f>
        <v>30.250000000000004</v>
      </c>
      <c r="U29" s="72">
        <f>'JUGEND-DOSB 2020'!S21*$BC$29</f>
        <v>23.650000000000002</v>
      </c>
      <c r="V29" s="224">
        <f>'JUGEND-DOSB 2020'!T21*$BC$29</f>
        <v>33.550000000000004</v>
      </c>
      <c r="W29" s="35">
        <f>'JUGEND-DOSB 2020'!U21*$BC$29</f>
        <v>28.05</v>
      </c>
      <c r="X29" s="72">
        <f>'JUGEND-DOSB 2020'!V21*$BC$29</f>
        <v>22</v>
      </c>
      <c r="Y29" s="182"/>
      <c r="Z29" s="188"/>
      <c r="AB29" s="902"/>
      <c r="AC29"/>
      <c r="AD29" s="845"/>
      <c r="AE29" s="796"/>
      <c r="AF29" s="106" t="s">
        <v>17</v>
      </c>
      <c r="AG29" s="27" t="s">
        <v>158</v>
      </c>
      <c r="AH29" s="70">
        <f>'JUGEND-DOSB 2020'!E52*$BC$29</f>
        <v>50.6</v>
      </c>
      <c r="AI29" s="35">
        <f>'JUGEND-DOSB 2020'!F52*$BC$29</f>
        <v>41.800000000000004</v>
      </c>
      <c r="AJ29" s="72">
        <f>'JUGEND-DOSB 2020'!G52*$BC$29</f>
        <v>33</v>
      </c>
      <c r="AK29" s="224">
        <f>'JUGEND-DOSB 2020'!H52*$BC$29</f>
        <v>45.1</v>
      </c>
      <c r="AL29" s="35">
        <f>'JUGEND-DOSB 2020'!I52*$BC$29</f>
        <v>36.300000000000004</v>
      </c>
      <c r="AM29" s="72">
        <f>'JUGEND-DOSB 2020'!J52*$BC$29</f>
        <v>28.6</v>
      </c>
      <c r="AN29" s="224">
        <f>'JUGEND-DOSB 2020'!K52*$BC$29</f>
        <v>39.6</v>
      </c>
      <c r="AO29" s="35">
        <f>'JUGEND-DOSB 2020'!L52*$BC$29</f>
        <v>31.900000000000002</v>
      </c>
      <c r="AP29" s="72">
        <f>'JUGEND-DOSB 2020'!M52*$BC$29</f>
        <v>24.750000000000004</v>
      </c>
      <c r="AQ29" s="224">
        <f>'JUGEND-DOSB 2020'!N52*$BC$29</f>
        <v>36.300000000000004</v>
      </c>
      <c r="AR29" s="35">
        <f>'JUGEND-DOSB 2020'!O52*$BC$29</f>
        <v>29.700000000000003</v>
      </c>
      <c r="AS29" s="72">
        <f>'JUGEND-DOSB 2020'!P52*$BC$29</f>
        <v>23.1</v>
      </c>
      <c r="AT29" s="224">
        <f>'JUGEND-DOSB 2020'!Q52*$BC$29</f>
        <v>34.1</v>
      </c>
      <c r="AU29" s="35">
        <f>'JUGEND-DOSB 2020'!R52*$BC$29</f>
        <v>28.05</v>
      </c>
      <c r="AV29" s="72">
        <f>'JUGEND-DOSB 2020'!S52*$BC$29</f>
        <v>22</v>
      </c>
      <c r="AW29" s="224">
        <f>'JUGEND-DOSB 2020'!T52*$BC$29</f>
        <v>32.450000000000003</v>
      </c>
      <c r="AX29" s="35">
        <f>'JUGEND-DOSB 2020'!U52*$BC$29</f>
        <v>26.950000000000003</v>
      </c>
      <c r="AY29" s="72">
        <f>'JUGEND-DOSB 2020'!V52*$BC$29</f>
        <v>20.900000000000002</v>
      </c>
      <c r="AZ29" s="182"/>
      <c r="BA29" s="188"/>
      <c r="BC29" s="143">
        <v>1.1000000000000001</v>
      </c>
      <c r="BD29" s="146" t="s">
        <v>158</v>
      </c>
    </row>
    <row r="30" spans="1:56" ht="17.100000000000001" customHeight="1" x14ac:dyDescent="0.2">
      <c r="A30" s="902"/>
      <c r="B30"/>
      <c r="C30" s="845"/>
      <c r="D30" s="796"/>
      <c r="E30" s="106" t="s">
        <v>21</v>
      </c>
      <c r="F30" s="27" t="s">
        <v>157</v>
      </c>
      <c r="G30" s="235"/>
      <c r="H30" s="236"/>
      <c r="I30" s="237"/>
      <c r="J30" s="238">
        <f>'JUGEND-DOSB 2020'!H22*$BC$30</f>
        <v>49.199999999999996</v>
      </c>
      <c r="K30" s="239">
        <f>'JUGEND-DOSB 2020'!I22*$BC$30</f>
        <v>43.199999999999996</v>
      </c>
      <c r="L30" s="240">
        <f>'JUGEND-DOSB 2020'!J22*$BC$30</f>
        <v>37.199999999999996</v>
      </c>
      <c r="M30" s="238">
        <f>'JUGEND-DOSB 2020'!K22*$BC$30</f>
        <v>44.4</v>
      </c>
      <c r="N30" s="239">
        <f>'JUGEND-DOSB 2020'!L22*$BC$30</f>
        <v>38.4</v>
      </c>
      <c r="O30" s="240">
        <f>'JUGEND-DOSB 2020'!M22*$BC$30</f>
        <v>32.4</v>
      </c>
      <c r="P30" s="238">
        <f>'JUGEND-DOSB 2020'!N22*$BC$30</f>
        <v>37.199999999999996</v>
      </c>
      <c r="Q30" s="239">
        <f>'JUGEND-DOSB 2020'!O22*$BC$30</f>
        <v>32.4</v>
      </c>
      <c r="R30" s="240">
        <f>'JUGEND-DOSB 2020'!P22*$BC$30</f>
        <v>28.2</v>
      </c>
      <c r="S30" s="238">
        <f>'JUGEND-DOSB 2020'!Q22*$BC$30</f>
        <v>32.4</v>
      </c>
      <c r="T30" s="239">
        <f>'JUGEND-DOSB 2020'!R22*$BC$30</f>
        <v>29.4</v>
      </c>
      <c r="U30" s="240">
        <f>'JUGEND-DOSB 2020'!S22*$BC$30</f>
        <v>25.8</v>
      </c>
      <c r="V30" s="238">
        <f>'JUGEND-DOSB 2020'!T22*$BC$30</f>
        <v>30</v>
      </c>
      <c r="W30" s="239">
        <f>'JUGEND-DOSB 2020'!U22*$BC$30</f>
        <v>27</v>
      </c>
      <c r="X30" s="240">
        <f>'JUGEND-DOSB 2020'!V22*$BC$30</f>
        <v>24</v>
      </c>
      <c r="Y30" s="182"/>
      <c r="Z30" s="188"/>
      <c r="AB30" s="902"/>
      <c r="AC30"/>
      <c r="AD30" s="845"/>
      <c r="AE30" s="796"/>
      <c r="AF30" s="106" t="s">
        <v>21</v>
      </c>
      <c r="AG30" s="27" t="s">
        <v>157</v>
      </c>
      <c r="AH30" s="235"/>
      <c r="AI30" s="236"/>
      <c r="AJ30" s="237"/>
      <c r="AK30" s="238">
        <f>'JUGEND-DOSB 2020'!H53*$BC$30</f>
        <v>45.6</v>
      </c>
      <c r="AL30" s="239">
        <f>'JUGEND-DOSB 2020'!I53*$BC$30</f>
        <v>39.6</v>
      </c>
      <c r="AM30" s="240">
        <f>'JUGEND-DOSB 2020'!J53*$BC$30</f>
        <v>33.6</v>
      </c>
      <c r="AN30" s="238">
        <f>'JUGEND-DOSB 2020'!K53*$BC$30</f>
        <v>42</v>
      </c>
      <c r="AO30" s="239">
        <f>'JUGEND-DOSB 2020'!L53*$BC$30</f>
        <v>36.6</v>
      </c>
      <c r="AP30" s="240">
        <f>'JUGEND-DOSB 2020'!M53*$BC$30</f>
        <v>31.2</v>
      </c>
      <c r="AQ30" s="238">
        <f>'JUGEND-DOSB 2020'!N53*$BC$30</f>
        <v>35.4</v>
      </c>
      <c r="AR30" s="239">
        <f>'JUGEND-DOSB 2020'!O53*$BC$30</f>
        <v>31.2</v>
      </c>
      <c r="AS30" s="240">
        <f>'JUGEND-DOSB 2020'!P53*$BC$30</f>
        <v>27</v>
      </c>
      <c r="AT30" s="238">
        <f>'JUGEND-DOSB 2020'!Q53*$BC$30</f>
        <v>28.799999999999997</v>
      </c>
      <c r="AU30" s="239">
        <f>'JUGEND-DOSB 2020'!R53*$BC$30</f>
        <v>25.8</v>
      </c>
      <c r="AV30" s="240">
        <f>'JUGEND-DOSB 2020'!S53*$BC$30</f>
        <v>22.8</v>
      </c>
      <c r="AW30" s="238">
        <f>'JUGEND-DOSB 2020'!T53*$BC$30</f>
        <v>26.4</v>
      </c>
      <c r="AX30" s="239">
        <f>'JUGEND-DOSB 2020'!U53*$BC$30</f>
        <v>23.4</v>
      </c>
      <c r="AY30" s="240">
        <f>'JUGEND-DOSB 2020'!V53*$BC$30</f>
        <v>20.399999999999999</v>
      </c>
      <c r="AZ30" s="182"/>
      <c r="BA30" s="188"/>
      <c r="BC30" s="143">
        <v>1.2</v>
      </c>
      <c r="BD30" s="146" t="s">
        <v>157</v>
      </c>
    </row>
    <row r="31" spans="1:56" ht="17.100000000000001" customHeight="1" x14ac:dyDescent="0.2">
      <c r="A31" s="902"/>
      <c r="B31"/>
      <c r="C31" s="845"/>
      <c r="D31" s="796"/>
      <c r="E31" s="798" t="s">
        <v>22</v>
      </c>
      <c r="F31" s="793" t="s">
        <v>442</v>
      </c>
      <c r="G31" s="826" t="s">
        <v>193</v>
      </c>
      <c r="H31" s="827"/>
      <c r="I31" s="827"/>
      <c r="J31" s="827"/>
      <c r="K31" s="827"/>
      <c r="L31" s="828"/>
      <c r="M31" s="782" t="s">
        <v>194</v>
      </c>
      <c r="N31" s="783"/>
      <c r="O31" s="783"/>
      <c r="P31" s="783"/>
      <c r="Q31" s="783"/>
      <c r="R31" s="784"/>
      <c r="S31" s="826" t="s">
        <v>195</v>
      </c>
      <c r="T31" s="827"/>
      <c r="U31" s="827"/>
      <c r="V31" s="827"/>
      <c r="W31" s="827"/>
      <c r="X31" s="828"/>
      <c r="Y31" s="182"/>
      <c r="Z31" s="188"/>
      <c r="AB31" s="902"/>
      <c r="AC31"/>
      <c r="AD31" s="845"/>
      <c r="AE31" s="796"/>
      <c r="AF31" s="798" t="s">
        <v>22</v>
      </c>
      <c r="AG31" s="793" t="s">
        <v>442</v>
      </c>
      <c r="AH31" s="952" t="s">
        <v>193</v>
      </c>
      <c r="AI31" s="953"/>
      <c r="AJ31" s="953"/>
      <c r="AK31" s="953"/>
      <c r="AL31" s="953"/>
      <c r="AM31" s="954"/>
      <c r="AN31" s="967" t="s">
        <v>194</v>
      </c>
      <c r="AO31" s="968"/>
      <c r="AP31" s="968"/>
      <c r="AQ31" s="968"/>
      <c r="AR31" s="968"/>
      <c r="AS31" s="969"/>
      <c r="AT31" s="952" t="s">
        <v>195</v>
      </c>
      <c r="AU31" s="953"/>
      <c r="AV31" s="953"/>
      <c r="AW31" s="953"/>
      <c r="AX31" s="953"/>
      <c r="AY31" s="954"/>
      <c r="AZ31" s="182"/>
      <c r="BA31" s="188"/>
      <c r="BC31" s="143">
        <v>2</v>
      </c>
      <c r="BD31" s="146"/>
    </row>
    <row r="32" spans="1:56" ht="17.100000000000001" customHeight="1" thickBot="1" x14ac:dyDescent="0.25">
      <c r="A32" s="902"/>
      <c r="B32"/>
      <c r="C32" s="845"/>
      <c r="D32" s="796"/>
      <c r="E32" s="970"/>
      <c r="F32" s="794"/>
      <c r="G32" s="70">
        <f t="shared" ref="G32:X32" si="4">G28*$BC$31</f>
        <v>20.8</v>
      </c>
      <c r="H32" s="35">
        <f t="shared" si="4"/>
        <v>18.46</v>
      </c>
      <c r="I32" s="72">
        <f t="shared" si="4"/>
        <v>16.38</v>
      </c>
      <c r="J32" s="70">
        <f t="shared" si="4"/>
        <v>19.240000000000002</v>
      </c>
      <c r="K32" s="35">
        <f t="shared" si="4"/>
        <v>17.16</v>
      </c>
      <c r="L32" s="72">
        <f t="shared" si="4"/>
        <v>14.82</v>
      </c>
      <c r="M32" s="70">
        <f t="shared" si="4"/>
        <v>28.6</v>
      </c>
      <c r="N32" s="35">
        <f t="shared" si="4"/>
        <v>26.26</v>
      </c>
      <c r="O32" s="72">
        <f t="shared" si="4"/>
        <v>23.66</v>
      </c>
      <c r="P32" s="70">
        <f t="shared" si="4"/>
        <v>27.56</v>
      </c>
      <c r="Q32" s="35">
        <f t="shared" si="4"/>
        <v>24.96</v>
      </c>
      <c r="R32" s="72">
        <f t="shared" si="4"/>
        <v>22.1</v>
      </c>
      <c r="S32" s="70">
        <f t="shared" si="4"/>
        <v>48.360000000000007</v>
      </c>
      <c r="T32" s="35">
        <f t="shared" si="4"/>
        <v>44.2</v>
      </c>
      <c r="U32" s="72">
        <f t="shared" si="4"/>
        <v>40.300000000000004</v>
      </c>
      <c r="V32" s="70">
        <f t="shared" si="4"/>
        <v>45.760000000000005</v>
      </c>
      <c r="W32" s="35">
        <f t="shared" si="4"/>
        <v>42.38</v>
      </c>
      <c r="X32" s="72">
        <f t="shared" si="4"/>
        <v>39</v>
      </c>
      <c r="Y32" s="186"/>
      <c r="Z32" s="187"/>
      <c r="AB32" s="902"/>
      <c r="AC32"/>
      <c r="AD32" s="845"/>
      <c r="AE32" s="796"/>
      <c r="AF32" s="970"/>
      <c r="AG32" s="794"/>
      <c r="AH32" s="245">
        <f t="shared" ref="AH32:AY32" si="5">AH28*$BC$31</f>
        <v>20.02</v>
      </c>
      <c r="AI32" s="246">
        <f t="shared" si="5"/>
        <v>17.68</v>
      </c>
      <c r="AJ32" s="247">
        <f t="shared" si="5"/>
        <v>15.600000000000001</v>
      </c>
      <c r="AK32" s="245">
        <f t="shared" si="5"/>
        <v>18.720000000000002</v>
      </c>
      <c r="AL32" s="246">
        <f t="shared" si="5"/>
        <v>16.64</v>
      </c>
      <c r="AM32" s="247">
        <f t="shared" si="5"/>
        <v>14.82</v>
      </c>
      <c r="AN32" s="245">
        <f t="shared" si="5"/>
        <v>26.78</v>
      </c>
      <c r="AO32" s="246">
        <f t="shared" si="5"/>
        <v>24.180000000000003</v>
      </c>
      <c r="AP32" s="247">
        <f t="shared" si="5"/>
        <v>21.840000000000003</v>
      </c>
      <c r="AQ32" s="245">
        <f t="shared" si="5"/>
        <v>25.22</v>
      </c>
      <c r="AR32" s="246">
        <f t="shared" si="5"/>
        <v>23.14</v>
      </c>
      <c r="AS32" s="247">
        <f t="shared" si="5"/>
        <v>21.06</v>
      </c>
      <c r="AT32" s="245">
        <f t="shared" si="5"/>
        <v>44.2</v>
      </c>
      <c r="AU32" s="246">
        <f t="shared" si="5"/>
        <v>40.04</v>
      </c>
      <c r="AV32" s="247">
        <f t="shared" si="5"/>
        <v>36.660000000000004</v>
      </c>
      <c r="AW32" s="245">
        <f t="shared" si="5"/>
        <v>42.38</v>
      </c>
      <c r="AX32" s="246">
        <f t="shared" si="5"/>
        <v>38.480000000000004</v>
      </c>
      <c r="AY32" s="247">
        <f t="shared" si="5"/>
        <v>35.1</v>
      </c>
      <c r="AZ32" s="186"/>
      <c r="BA32" s="187"/>
      <c r="BD32" s="146"/>
    </row>
    <row r="33" spans="1:56" ht="17.100000000000001" customHeight="1" x14ac:dyDescent="0.2">
      <c r="A33" s="902"/>
      <c r="B33"/>
      <c r="C33" s="843">
        <v>4</v>
      </c>
      <c r="D33" s="795" t="s">
        <v>67</v>
      </c>
      <c r="E33" s="601" t="s">
        <v>16</v>
      </c>
      <c r="F33" s="22" t="s">
        <v>20</v>
      </c>
      <c r="G33" s="128"/>
      <c r="H33" s="129"/>
      <c r="I33" s="130"/>
      <c r="J33" s="131"/>
      <c r="K33" s="129"/>
      <c r="L33" s="130"/>
      <c r="M33" s="56">
        <f>'JUGEND-DOSB 2020'!K24*$BC$33</f>
        <v>0.64000000000000012</v>
      </c>
      <c r="N33" s="7">
        <f>'JUGEND-DOSB 2020'!L24*$BC$33</f>
        <v>0.72000000000000008</v>
      </c>
      <c r="O33" s="9">
        <f>'JUGEND-DOSB 2020'!M24*$BC$33</f>
        <v>0.8</v>
      </c>
      <c r="P33" s="56">
        <f>'JUGEND-DOSB 2020'!N24*$BC$33</f>
        <v>0.72000000000000008</v>
      </c>
      <c r="Q33" s="7">
        <f>'JUGEND-DOSB 2020'!O24*$BC$33</f>
        <v>0.8</v>
      </c>
      <c r="R33" s="9">
        <f>'JUGEND-DOSB 2020'!P24*$BC$33</f>
        <v>0.88000000000000012</v>
      </c>
      <c r="S33" s="56">
        <f>'JUGEND-DOSB 2020'!Q24*$BC$33</f>
        <v>0.76</v>
      </c>
      <c r="T33" s="7">
        <f>'JUGEND-DOSB 2020'!R24*$BC$33</f>
        <v>0.84000000000000008</v>
      </c>
      <c r="U33" s="9">
        <f>'JUGEND-DOSB 2020'!S24*$BC$33</f>
        <v>0.91999999999999993</v>
      </c>
      <c r="V33" s="56">
        <f>'JUGEND-DOSB 2020'!T24*$BC$33</f>
        <v>0.84000000000000008</v>
      </c>
      <c r="W33" s="7">
        <f>'JUGEND-DOSB 2020'!U24*$BC$33</f>
        <v>0.91999999999999993</v>
      </c>
      <c r="X33" s="9">
        <f>'JUGEND-DOSB 2020'!V24*$BC$33</f>
        <v>1</v>
      </c>
      <c r="Y33" s="180"/>
      <c r="Z33" s="181"/>
      <c r="AB33" s="902"/>
      <c r="AC33"/>
      <c r="AD33" s="843">
        <v>4</v>
      </c>
      <c r="AE33" s="795" t="s">
        <v>67</v>
      </c>
      <c r="AF33" s="601" t="s">
        <v>16</v>
      </c>
      <c r="AG33" s="22" t="s">
        <v>20</v>
      </c>
      <c r="AH33" s="136"/>
      <c r="AI33" s="137"/>
      <c r="AJ33" s="138"/>
      <c r="AK33" s="139"/>
      <c r="AL33" s="137"/>
      <c r="AM33" s="138"/>
      <c r="AN33" s="134">
        <f>'JUGEND-DOSB 2020'!K55*$BC$33</f>
        <v>0.68</v>
      </c>
      <c r="AO33" s="132">
        <f>'JUGEND-DOSB 2020'!L55*$BC$33</f>
        <v>0.76</v>
      </c>
      <c r="AP33" s="133">
        <f>'JUGEND-DOSB 2020'!M55*$BC$33</f>
        <v>0.84000000000000008</v>
      </c>
      <c r="AQ33" s="134">
        <f>'JUGEND-DOSB 2020'!N55*$BC$33</f>
        <v>0.76</v>
      </c>
      <c r="AR33" s="132">
        <f>'JUGEND-DOSB 2020'!O55*$BC$33</f>
        <v>0.84000000000000008</v>
      </c>
      <c r="AS33" s="133">
        <f>'JUGEND-DOSB 2020'!P55*$BC$33</f>
        <v>0.91999999999999993</v>
      </c>
      <c r="AT33" s="134">
        <f>'JUGEND-DOSB 2020'!Q55*$BC$33</f>
        <v>0.88000000000000012</v>
      </c>
      <c r="AU33" s="132">
        <f>'JUGEND-DOSB 2020'!R55*$BC$33</f>
        <v>0.96</v>
      </c>
      <c r="AV33" s="133">
        <f>'JUGEND-DOSB 2020'!S55*$BC$33</f>
        <v>1.04</v>
      </c>
      <c r="AW33" s="134">
        <f>'JUGEND-DOSB 2020'!T55*$BC$33</f>
        <v>0.96</v>
      </c>
      <c r="AX33" s="132">
        <f>'JUGEND-DOSB 2020'!U55*$BC$33</f>
        <v>1.04</v>
      </c>
      <c r="AY33" s="133">
        <f>'JUGEND-DOSB 2020'!V55*$BC$33</f>
        <v>1.1199999999999999</v>
      </c>
      <c r="AZ33" s="180"/>
      <c r="BA33" s="181"/>
      <c r="BC33" s="143">
        <v>0.8</v>
      </c>
      <c r="BD33" s="146" t="s">
        <v>20</v>
      </c>
    </row>
    <row r="34" spans="1:56" ht="17.100000000000001" customHeight="1" x14ac:dyDescent="0.2">
      <c r="A34" s="902"/>
      <c r="B34"/>
      <c r="C34" s="845"/>
      <c r="D34" s="796"/>
      <c r="E34" s="105" t="s">
        <v>17</v>
      </c>
      <c r="F34" s="104" t="s">
        <v>163</v>
      </c>
      <c r="G34" s="67">
        <f t="shared" ref="G34:L34" si="6">J34-0.2</f>
        <v>1.44</v>
      </c>
      <c r="H34" s="29">
        <f t="shared" si="6"/>
        <v>1.6800000000000002</v>
      </c>
      <c r="I34" s="38">
        <f t="shared" si="6"/>
        <v>1.9199999999999997</v>
      </c>
      <c r="J34" s="67">
        <f t="shared" si="6"/>
        <v>1.64</v>
      </c>
      <c r="K34" s="29">
        <f t="shared" si="6"/>
        <v>1.8800000000000001</v>
      </c>
      <c r="L34" s="38">
        <f t="shared" si="6"/>
        <v>2.1199999999999997</v>
      </c>
      <c r="M34" s="67">
        <f>'JUGEND-DOSB 2020'!K26*$BC$34</f>
        <v>1.8399999999999999</v>
      </c>
      <c r="N34" s="29">
        <f>'JUGEND-DOSB 2020'!L26*$BC$34</f>
        <v>2.08</v>
      </c>
      <c r="O34" s="38">
        <f>'JUGEND-DOSB 2020'!M26*$BC$34</f>
        <v>2.3199999999999998</v>
      </c>
      <c r="P34" s="67">
        <f>'JUGEND-DOSB 2020'!N26*$BC$34</f>
        <v>2.2399999999999998</v>
      </c>
      <c r="Q34" s="29">
        <f>'JUGEND-DOSB 2020'!O26*$BC$34</f>
        <v>2.4800000000000004</v>
      </c>
      <c r="R34" s="38">
        <f>'JUGEND-DOSB 2020'!P26*$BC$34</f>
        <v>2.72</v>
      </c>
      <c r="S34" s="67">
        <f>'JUGEND-DOSB 2020'!Q26*$BC$34</f>
        <v>2.5600000000000005</v>
      </c>
      <c r="T34" s="29">
        <f>'JUGEND-DOSB 2020'!R26*$BC$34</f>
        <v>2.8000000000000003</v>
      </c>
      <c r="U34" s="38">
        <f>'JUGEND-DOSB 2020'!S26*$BC$34</f>
        <v>3.04</v>
      </c>
      <c r="V34" s="67">
        <f>'JUGEND-DOSB 2020'!T26*$BC$34</f>
        <v>2.72</v>
      </c>
      <c r="W34" s="29">
        <f>'JUGEND-DOSB 2020'!U26*$BC$34</f>
        <v>2.9600000000000004</v>
      </c>
      <c r="X34" s="38">
        <f>'JUGEND-DOSB 2020'!V26*$BC$34</f>
        <v>3.2</v>
      </c>
      <c r="Y34" s="182"/>
      <c r="Z34" s="188"/>
      <c r="AB34" s="902"/>
      <c r="AC34"/>
      <c r="AD34" s="845"/>
      <c r="AE34" s="796"/>
      <c r="AF34" s="105" t="s">
        <v>17</v>
      </c>
      <c r="AG34" s="104" t="s">
        <v>163</v>
      </c>
      <c r="AH34" s="67">
        <f t="shared" ref="AH34:AM34" si="7">AK34-0.2</f>
        <v>1.6800000000000002</v>
      </c>
      <c r="AI34" s="29">
        <f t="shared" si="7"/>
        <v>1.9199999999999997</v>
      </c>
      <c r="AJ34" s="38">
        <f t="shared" si="7"/>
        <v>2.16</v>
      </c>
      <c r="AK34" s="67">
        <f t="shared" si="7"/>
        <v>1.8800000000000001</v>
      </c>
      <c r="AL34" s="29">
        <f t="shared" si="7"/>
        <v>2.1199999999999997</v>
      </c>
      <c r="AM34" s="38">
        <f t="shared" si="7"/>
        <v>2.3600000000000003</v>
      </c>
      <c r="AN34" s="67">
        <f>'JUGEND-DOSB 2020'!K57*$BC$34</f>
        <v>2.08</v>
      </c>
      <c r="AO34" s="29">
        <f>'JUGEND-DOSB 2020'!L57*$BC$34</f>
        <v>2.3199999999999998</v>
      </c>
      <c r="AP34" s="38">
        <f>'JUGEND-DOSB 2020'!M57*$BC$34</f>
        <v>2.5600000000000005</v>
      </c>
      <c r="AQ34" s="67">
        <f>'JUGEND-DOSB 2020'!N57*$BC$34</f>
        <v>2.5600000000000005</v>
      </c>
      <c r="AR34" s="29">
        <f>'JUGEND-DOSB 2020'!O57*$BC$34</f>
        <v>2.8000000000000003</v>
      </c>
      <c r="AS34" s="38">
        <f>'JUGEND-DOSB 2020'!P57*$BC$34</f>
        <v>3.04</v>
      </c>
      <c r="AT34" s="67">
        <f>'JUGEND-DOSB 2020'!Q57*$BC$34</f>
        <v>3.04</v>
      </c>
      <c r="AU34" s="29">
        <f>'JUGEND-DOSB 2020'!R57*$BC$34</f>
        <v>3.28</v>
      </c>
      <c r="AV34" s="38">
        <f>'JUGEND-DOSB 2020'!S57*$BC$34</f>
        <v>3.5200000000000005</v>
      </c>
      <c r="AW34" s="67">
        <f>'JUGEND-DOSB 2020'!T57*$BC$34</f>
        <v>3.44</v>
      </c>
      <c r="AX34" s="29">
        <f>'JUGEND-DOSB 2020'!U57*$BC$34</f>
        <v>3.6799999999999997</v>
      </c>
      <c r="AY34" s="38">
        <f>'JUGEND-DOSB 2020'!V57*$BC$34</f>
        <v>3.9200000000000004</v>
      </c>
      <c r="AZ34" s="182"/>
      <c r="BA34" s="188"/>
      <c r="BC34" s="143">
        <v>0.8</v>
      </c>
      <c r="BD34" s="146" t="s">
        <v>163</v>
      </c>
    </row>
    <row r="35" spans="1:56" ht="17.100000000000001" customHeight="1" x14ac:dyDescent="0.2">
      <c r="A35" s="902"/>
      <c r="B35"/>
      <c r="C35" s="845"/>
      <c r="D35" s="796"/>
      <c r="E35" s="801" t="s">
        <v>21</v>
      </c>
      <c r="F35" s="793" t="s">
        <v>159</v>
      </c>
      <c r="G35" s="782" t="s">
        <v>424</v>
      </c>
      <c r="H35" s="783"/>
      <c r="I35" s="783"/>
      <c r="J35" s="783"/>
      <c r="K35" s="783"/>
      <c r="L35" s="783"/>
      <c r="M35" s="783"/>
      <c r="N35" s="783"/>
      <c r="O35" s="784"/>
      <c r="P35" s="782" t="s">
        <v>425</v>
      </c>
      <c r="Q35" s="783"/>
      <c r="R35" s="783"/>
      <c r="S35" s="783"/>
      <c r="T35" s="783"/>
      <c r="U35" s="783"/>
      <c r="V35" s="783"/>
      <c r="W35" s="783"/>
      <c r="X35" s="784"/>
      <c r="Y35" s="182"/>
      <c r="Z35" s="188"/>
      <c r="AB35" s="902"/>
      <c r="AC35"/>
      <c r="AD35" s="845"/>
      <c r="AE35" s="796"/>
      <c r="AF35" s="801" t="s">
        <v>21</v>
      </c>
      <c r="AG35" s="793" t="s">
        <v>159</v>
      </c>
      <c r="AH35" s="782" t="s">
        <v>424</v>
      </c>
      <c r="AI35" s="783"/>
      <c r="AJ35" s="783"/>
      <c r="AK35" s="783"/>
      <c r="AL35" s="783"/>
      <c r="AM35" s="783"/>
      <c r="AN35" s="783"/>
      <c r="AO35" s="783"/>
      <c r="AP35" s="784"/>
      <c r="AQ35" s="782" t="s">
        <v>425</v>
      </c>
      <c r="AR35" s="783"/>
      <c r="AS35" s="783"/>
      <c r="AT35" s="783"/>
      <c r="AU35" s="783"/>
      <c r="AV35" s="783"/>
      <c r="AW35" s="783"/>
      <c r="AX35" s="783"/>
      <c r="AY35" s="784"/>
      <c r="AZ35" s="182"/>
      <c r="BA35" s="188"/>
      <c r="BD35" s="148"/>
    </row>
    <row r="36" spans="1:56" ht="17.100000000000001" customHeight="1" x14ac:dyDescent="0.2">
      <c r="A36" s="902"/>
      <c r="B36"/>
      <c r="C36" s="845"/>
      <c r="D36" s="796"/>
      <c r="E36" s="792"/>
      <c r="F36" s="794"/>
      <c r="G36" s="42">
        <v>10</v>
      </c>
      <c r="H36" s="43">
        <v>15</v>
      </c>
      <c r="I36" s="135">
        <v>20</v>
      </c>
      <c r="J36" s="42">
        <v>10</v>
      </c>
      <c r="K36" s="43">
        <v>15</v>
      </c>
      <c r="L36" s="135">
        <v>20</v>
      </c>
      <c r="M36" s="42">
        <v>10</v>
      </c>
      <c r="N36" s="43">
        <v>15</v>
      </c>
      <c r="O36" s="135">
        <v>20</v>
      </c>
      <c r="P36" s="42">
        <v>10</v>
      </c>
      <c r="Q36" s="43">
        <v>15</v>
      </c>
      <c r="R36" s="135">
        <v>20</v>
      </c>
      <c r="S36" s="42">
        <v>10</v>
      </c>
      <c r="T36" s="43">
        <v>15</v>
      </c>
      <c r="U36" s="135">
        <v>20</v>
      </c>
      <c r="V36" s="42">
        <v>10</v>
      </c>
      <c r="W36" s="43">
        <v>15</v>
      </c>
      <c r="X36" s="135">
        <v>20</v>
      </c>
      <c r="Y36" s="182"/>
      <c r="Z36" s="188"/>
      <c r="AB36" s="902"/>
      <c r="AC36"/>
      <c r="AD36" s="845"/>
      <c r="AE36" s="796"/>
      <c r="AF36" s="792"/>
      <c r="AG36" s="794"/>
      <c r="AH36" s="42">
        <v>10</v>
      </c>
      <c r="AI36" s="43">
        <v>15</v>
      </c>
      <c r="AJ36" s="135">
        <v>20</v>
      </c>
      <c r="AK36" s="42">
        <v>10</v>
      </c>
      <c r="AL36" s="43">
        <v>15</v>
      </c>
      <c r="AM36" s="135">
        <v>20</v>
      </c>
      <c r="AN36" s="42">
        <v>10</v>
      </c>
      <c r="AO36" s="43">
        <v>15</v>
      </c>
      <c r="AP36" s="135">
        <v>20</v>
      </c>
      <c r="AQ36" s="42">
        <v>10</v>
      </c>
      <c r="AR36" s="43">
        <v>15</v>
      </c>
      <c r="AS36" s="135">
        <v>20</v>
      </c>
      <c r="AT36" s="42">
        <v>10</v>
      </c>
      <c r="AU36" s="43">
        <v>15</v>
      </c>
      <c r="AV36" s="135">
        <v>20</v>
      </c>
      <c r="AW36" s="42">
        <v>10</v>
      </c>
      <c r="AX36" s="43">
        <v>15</v>
      </c>
      <c r="AY36" s="135">
        <v>20</v>
      </c>
      <c r="AZ36" s="182"/>
      <c r="BA36" s="188"/>
      <c r="BD36" s="148"/>
    </row>
    <row r="37" spans="1:56" ht="14.1" customHeight="1" x14ac:dyDescent="0.2">
      <c r="A37" s="902"/>
      <c r="B37"/>
      <c r="C37" s="845"/>
      <c r="D37" s="796"/>
      <c r="E37" s="798" t="s">
        <v>22</v>
      </c>
      <c r="F37" s="855" t="s">
        <v>601</v>
      </c>
      <c r="G37" s="850" t="s">
        <v>557</v>
      </c>
      <c r="H37" s="850"/>
      <c r="I37" s="850"/>
      <c r="J37" s="850"/>
      <c r="K37" s="850"/>
      <c r="L37" s="850"/>
      <c r="M37" s="850"/>
      <c r="N37" s="850"/>
      <c r="O37" s="850"/>
      <c r="P37" s="782" t="s">
        <v>203</v>
      </c>
      <c r="Q37" s="783"/>
      <c r="R37" s="783"/>
      <c r="S37" s="783"/>
      <c r="T37" s="783"/>
      <c r="U37" s="783"/>
      <c r="V37" s="783"/>
      <c r="W37" s="783"/>
      <c r="X37" s="784"/>
      <c r="Y37" s="182"/>
      <c r="Z37" s="188"/>
      <c r="AB37" s="902"/>
      <c r="AC37"/>
      <c r="AD37" s="845"/>
      <c r="AE37" s="796"/>
      <c r="AF37" s="958" t="s">
        <v>22</v>
      </c>
      <c r="AG37" s="855" t="s">
        <v>601</v>
      </c>
      <c r="AH37" s="850" t="s">
        <v>557</v>
      </c>
      <c r="AI37" s="850"/>
      <c r="AJ37" s="850"/>
      <c r="AK37" s="850"/>
      <c r="AL37" s="850"/>
      <c r="AM37" s="850"/>
      <c r="AN37" s="850"/>
      <c r="AO37" s="850"/>
      <c r="AP37" s="850"/>
      <c r="AQ37" s="782" t="s">
        <v>203</v>
      </c>
      <c r="AR37" s="783"/>
      <c r="AS37" s="783"/>
      <c r="AT37" s="783"/>
      <c r="AU37" s="783"/>
      <c r="AV37" s="783"/>
      <c r="AW37" s="783"/>
      <c r="AX37" s="783"/>
      <c r="AY37" s="784"/>
      <c r="AZ37" s="182"/>
      <c r="BA37" s="188"/>
      <c r="BD37" s="148"/>
    </row>
    <row r="38" spans="1:56" ht="17.100000000000001" customHeight="1" x14ac:dyDescent="0.2">
      <c r="A38" s="902"/>
      <c r="B38"/>
      <c r="C38" s="845"/>
      <c r="D38" s="796"/>
      <c r="E38" s="792"/>
      <c r="F38" s="794"/>
      <c r="G38" s="42">
        <f>'JUGEND-DOSB 2020'!E28*$BC$38</f>
        <v>10.8</v>
      </c>
      <c r="H38" s="539">
        <f>'JUGEND-DOSB 2020'!F28*$BC$38</f>
        <v>13.5</v>
      </c>
      <c r="I38" s="520">
        <f>'JUGEND-DOSB 2020'!G28*$BC$38</f>
        <v>18.900000000000002</v>
      </c>
      <c r="J38" s="42">
        <f>'JUGEND-DOSB 2020'!H28*$BC$38</f>
        <v>16.2</v>
      </c>
      <c r="K38" s="539">
        <f>'JUGEND-DOSB 2020'!I28*$BC$38</f>
        <v>18.900000000000002</v>
      </c>
      <c r="L38" s="520">
        <f>'JUGEND-DOSB 2020'!J28*$BC$38</f>
        <v>24.3</v>
      </c>
      <c r="M38" s="42">
        <f>'JUGEND-DOSB 2020'!K28*$BC$38</f>
        <v>24.3</v>
      </c>
      <c r="N38" s="539">
        <f>'JUGEND-DOSB 2020'!L28*$BC$38</f>
        <v>27</v>
      </c>
      <c r="O38" s="520">
        <f>'JUGEND-DOSB 2020'!M28*$BC$38</f>
        <v>32.4</v>
      </c>
      <c r="P38" s="28">
        <f>'JUGEND-DOSB 2020'!N28*$BC$38</f>
        <v>15.3</v>
      </c>
      <c r="Q38" s="29">
        <f>'JUGEND-DOSB 2020'!O28*$BC$38</f>
        <v>17.55</v>
      </c>
      <c r="R38" s="38">
        <f>'JUGEND-DOSB 2020'!P28*$BC$38</f>
        <v>19.8</v>
      </c>
      <c r="S38" s="67">
        <f>'JUGEND-DOSB 2020'!Q28*$BC$38</f>
        <v>17.55</v>
      </c>
      <c r="T38" s="29">
        <f>'JUGEND-DOSB 2020'!R28*$BC$38</f>
        <v>20.25</v>
      </c>
      <c r="U38" s="38">
        <f>'JUGEND-DOSB 2020'!S28*$BC$38</f>
        <v>22.95</v>
      </c>
      <c r="V38" s="67">
        <f>'JUGEND-DOSB 2020'!T28*$BC$38</f>
        <v>19.8</v>
      </c>
      <c r="W38" s="29">
        <f>'JUGEND-DOSB 2020'!U28*$BC$38</f>
        <v>22.5</v>
      </c>
      <c r="X38" s="38">
        <f>'JUGEND-DOSB 2020'!V28*$BC$38</f>
        <v>25.2</v>
      </c>
      <c r="Y38" s="182"/>
      <c r="Z38" s="188"/>
      <c r="AB38" s="902"/>
      <c r="AC38"/>
      <c r="AD38" s="845"/>
      <c r="AE38" s="796"/>
      <c r="AF38" s="958"/>
      <c r="AG38" s="794"/>
      <c r="AH38" s="42">
        <f>'JUGEND-DOSB 2020'!E59*$BC$38</f>
        <v>13.5</v>
      </c>
      <c r="AI38" s="539">
        <f>'JUGEND-DOSB 2020'!F59*$BC$38</f>
        <v>16.2</v>
      </c>
      <c r="AJ38" s="135">
        <f>'JUGEND-DOSB 2020'!G59*$BC$38</f>
        <v>21.6</v>
      </c>
      <c r="AK38" s="539">
        <f>'JUGEND-DOSB 2020'!H59*$BC$38</f>
        <v>18.900000000000002</v>
      </c>
      <c r="AL38" s="539">
        <f>'JUGEND-DOSB 2020'!I59*$BC$38</f>
        <v>24.3</v>
      </c>
      <c r="AM38" s="135">
        <f>'JUGEND-DOSB 2020'!J59*$BC$38</f>
        <v>29.7</v>
      </c>
      <c r="AN38" s="539">
        <f>'JUGEND-DOSB 2020'!K59*$BC$38</f>
        <v>29.7</v>
      </c>
      <c r="AO38" s="539">
        <f>'JUGEND-DOSB 2020'!L59*$BC$38</f>
        <v>35.1</v>
      </c>
      <c r="AP38" s="135">
        <f>'JUGEND-DOSB 2020'!M59*$BC$38</f>
        <v>40.5</v>
      </c>
      <c r="AQ38" s="67">
        <f>'JUGEND-DOSB 2020'!N59*$BC$38</f>
        <v>17.55</v>
      </c>
      <c r="AR38" s="67">
        <f>'JUGEND-DOSB 2020'!O59*$BC$38</f>
        <v>21.6</v>
      </c>
      <c r="AS38" s="38">
        <f>'JUGEND-DOSB 2020'!P59*$BC$38</f>
        <v>24.75</v>
      </c>
      <c r="AT38" s="67">
        <f>'JUGEND-DOSB 2020'!Q59*$BC$38</f>
        <v>21.150000000000002</v>
      </c>
      <c r="AU38" s="67">
        <f>'JUGEND-DOSB 2020'!R59*$BC$38</f>
        <v>25.2</v>
      </c>
      <c r="AV38" s="38">
        <f>'JUGEND-DOSB 2020'!S59*$BC$38</f>
        <v>28.8</v>
      </c>
      <c r="AW38" s="67">
        <f>'JUGEND-DOSB 2020'!T59*$BC$38</f>
        <v>24.75</v>
      </c>
      <c r="AX38" s="67">
        <f>'JUGEND-DOSB 2020'!U59*$BC$38</f>
        <v>28.8</v>
      </c>
      <c r="AY38" s="38">
        <f>'JUGEND-DOSB 2020'!V59*$BC$38</f>
        <v>32.85</v>
      </c>
      <c r="AZ38" s="182"/>
      <c r="BA38" s="188"/>
      <c r="BC38" s="142">
        <v>0.9</v>
      </c>
      <c r="BD38" s="146" t="s">
        <v>520</v>
      </c>
    </row>
    <row r="39" spans="1:56" ht="17.100000000000001" customHeight="1" thickBot="1" x14ac:dyDescent="0.25">
      <c r="A39" s="902"/>
      <c r="B39"/>
      <c r="C39" s="923"/>
      <c r="D39" s="796"/>
      <c r="E39" s="140" t="s">
        <v>23</v>
      </c>
      <c r="F39" s="159" t="s">
        <v>432</v>
      </c>
      <c r="G39" s="535" t="s">
        <v>433</v>
      </c>
      <c r="H39" s="536" t="s">
        <v>434</v>
      </c>
      <c r="I39" s="537" t="s">
        <v>435</v>
      </c>
      <c r="J39" s="535" t="s">
        <v>433</v>
      </c>
      <c r="K39" s="536" t="s">
        <v>434</v>
      </c>
      <c r="L39" s="537" t="s">
        <v>435</v>
      </c>
      <c r="M39" s="535" t="s">
        <v>433</v>
      </c>
      <c r="N39" s="536" t="s">
        <v>434</v>
      </c>
      <c r="O39" s="537" t="s">
        <v>435</v>
      </c>
      <c r="P39" s="535" t="s">
        <v>433</v>
      </c>
      <c r="Q39" s="536" t="s">
        <v>434</v>
      </c>
      <c r="R39" s="537" t="s">
        <v>435</v>
      </c>
      <c r="S39" s="535" t="s">
        <v>433</v>
      </c>
      <c r="T39" s="536" t="s">
        <v>434</v>
      </c>
      <c r="U39" s="537" t="s">
        <v>435</v>
      </c>
      <c r="V39" s="535" t="s">
        <v>433</v>
      </c>
      <c r="W39" s="536" t="s">
        <v>434</v>
      </c>
      <c r="X39" s="537" t="s">
        <v>435</v>
      </c>
      <c r="Y39" s="186"/>
      <c r="Z39" s="187"/>
      <c r="AB39" s="902"/>
      <c r="AC39"/>
      <c r="AD39" s="923"/>
      <c r="AE39" s="796"/>
      <c r="AF39" s="540" t="s">
        <v>23</v>
      </c>
      <c r="AG39" s="159" t="s">
        <v>432</v>
      </c>
      <c r="AH39" s="190" t="s">
        <v>433</v>
      </c>
      <c r="AI39" s="191" t="s">
        <v>434</v>
      </c>
      <c r="AJ39" s="192" t="s">
        <v>435</v>
      </c>
      <c r="AK39" s="190" t="s">
        <v>433</v>
      </c>
      <c r="AL39" s="191" t="s">
        <v>434</v>
      </c>
      <c r="AM39" s="192" t="s">
        <v>435</v>
      </c>
      <c r="AN39" s="190" t="s">
        <v>433</v>
      </c>
      <c r="AO39" s="191" t="s">
        <v>434</v>
      </c>
      <c r="AP39" s="192" t="s">
        <v>435</v>
      </c>
      <c r="AQ39" s="190" t="s">
        <v>433</v>
      </c>
      <c r="AR39" s="191" t="s">
        <v>434</v>
      </c>
      <c r="AS39" s="192" t="s">
        <v>435</v>
      </c>
      <c r="AT39" s="190" t="s">
        <v>433</v>
      </c>
      <c r="AU39" s="191" t="s">
        <v>434</v>
      </c>
      <c r="AV39" s="192" t="s">
        <v>435</v>
      </c>
      <c r="AW39" s="190" t="s">
        <v>433</v>
      </c>
      <c r="AX39" s="191" t="s">
        <v>434</v>
      </c>
      <c r="AY39" s="192" t="s">
        <v>435</v>
      </c>
      <c r="AZ39" s="186"/>
      <c r="BA39" s="187"/>
      <c r="BD39" s="146"/>
    </row>
    <row r="40" spans="1:56" s="44" customFormat="1" ht="19.5" customHeight="1" thickBot="1" x14ac:dyDescent="0.3">
      <c r="A40" s="853" t="s">
        <v>495</v>
      </c>
      <c r="B40"/>
      <c r="C40" s="905" t="s">
        <v>51</v>
      </c>
      <c r="D40" s="906"/>
      <c r="E40" s="907"/>
      <c r="F40" s="907"/>
      <c r="G40" s="907" t="s">
        <v>616</v>
      </c>
      <c r="H40" s="907"/>
      <c r="I40" s="907"/>
      <c r="J40" s="907"/>
      <c r="K40" s="907"/>
      <c r="L40" s="907"/>
      <c r="M40" s="907"/>
      <c r="N40" s="907"/>
      <c r="O40" s="907"/>
      <c r="P40" s="907"/>
      <c r="Q40" s="907"/>
      <c r="R40" s="908" t="s">
        <v>52</v>
      </c>
      <c r="S40" s="908"/>
      <c r="T40" s="908"/>
      <c r="U40" s="908"/>
      <c r="V40" s="908"/>
      <c r="W40" s="908"/>
      <c r="X40" s="908"/>
      <c r="Y40" s="802" t="s">
        <v>53</v>
      </c>
      <c r="Z40" s="803"/>
      <c r="AB40" s="853" t="s">
        <v>495</v>
      </c>
      <c r="AC40"/>
      <c r="AD40" s="905" t="s">
        <v>51</v>
      </c>
      <c r="AE40" s="906"/>
      <c r="AF40" s="907"/>
      <c r="AG40" s="907"/>
      <c r="AH40" s="907" t="s">
        <v>616</v>
      </c>
      <c r="AI40" s="907"/>
      <c r="AJ40" s="907"/>
      <c r="AK40" s="907"/>
      <c r="AL40" s="907"/>
      <c r="AM40" s="907"/>
      <c r="AN40" s="907"/>
      <c r="AO40" s="907"/>
      <c r="AP40" s="907"/>
      <c r="AQ40" s="907"/>
      <c r="AR40" s="907"/>
      <c r="AS40" s="908" t="s">
        <v>52</v>
      </c>
      <c r="AT40" s="908"/>
      <c r="AU40" s="908"/>
      <c r="AV40" s="908"/>
      <c r="AW40" s="908"/>
      <c r="AX40" s="908"/>
      <c r="AY40" s="908"/>
      <c r="AZ40" s="802" t="s">
        <v>53</v>
      </c>
      <c r="BA40" s="803"/>
      <c r="BC40" s="144"/>
      <c r="BD40" s="147"/>
    </row>
    <row r="41" spans="1:56" ht="15.75" thickBot="1" x14ac:dyDescent="0.25">
      <c r="A41" s="853"/>
      <c r="B41"/>
      <c r="C41" s="914" t="s">
        <v>585</v>
      </c>
      <c r="D41" s="915"/>
      <c r="E41" s="915"/>
      <c r="F41" s="915"/>
      <c r="G41" s="915"/>
      <c r="H41" s="915"/>
      <c r="I41" s="916"/>
      <c r="J41" s="917" t="s">
        <v>68</v>
      </c>
      <c r="K41" s="918"/>
      <c r="L41" s="918"/>
      <c r="M41" s="918"/>
      <c r="N41" s="918"/>
      <c r="O41" s="918"/>
      <c r="P41" s="918"/>
      <c r="Q41" s="919"/>
      <c r="R41" s="920" t="s">
        <v>69</v>
      </c>
      <c r="S41" s="921"/>
      <c r="T41" s="921"/>
      <c r="U41" s="921"/>
      <c r="V41" s="921"/>
      <c r="W41" s="921"/>
      <c r="X41" s="922"/>
      <c r="Y41" s="75" t="s">
        <v>70</v>
      </c>
      <c r="Z41" s="76"/>
      <c r="AA41" s="45"/>
      <c r="AB41" s="853"/>
      <c r="AC41"/>
      <c r="AD41" s="914" t="s">
        <v>585</v>
      </c>
      <c r="AE41" s="915"/>
      <c r="AF41" s="915"/>
      <c r="AG41" s="915"/>
      <c r="AH41" s="915"/>
      <c r="AI41" s="915"/>
      <c r="AJ41" s="916"/>
      <c r="AK41" s="917" t="s">
        <v>68</v>
      </c>
      <c r="AL41" s="918"/>
      <c r="AM41" s="918"/>
      <c r="AN41" s="918"/>
      <c r="AO41" s="918"/>
      <c r="AP41" s="918"/>
      <c r="AQ41" s="918"/>
      <c r="AR41" s="919"/>
      <c r="AS41" s="920" t="s">
        <v>69</v>
      </c>
      <c r="AT41" s="921"/>
      <c r="AU41" s="921"/>
      <c r="AV41" s="921"/>
      <c r="AW41" s="921"/>
      <c r="AX41" s="921"/>
      <c r="AY41" s="922"/>
      <c r="AZ41" s="75" t="s">
        <v>70</v>
      </c>
      <c r="BA41" s="76"/>
      <c r="BB41" s="45"/>
    </row>
    <row r="42" spans="1:56" ht="15" customHeight="1" thickBot="1" x14ac:dyDescent="0.3">
      <c r="A42" s="853"/>
      <c r="B42" s="44"/>
      <c r="C42" s="909" t="s">
        <v>71</v>
      </c>
      <c r="D42" s="910"/>
      <c r="E42" s="910"/>
      <c r="F42" s="910"/>
      <c r="G42" s="910"/>
      <c r="H42" s="910"/>
      <c r="I42" s="77"/>
      <c r="J42" s="911"/>
      <c r="K42" s="912"/>
      <c r="L42" s="912"/>
      <c r="M42" s="912"/>
      <c r="N42" s="912"/>
      <c r="O42" s="912"/>
      <c r="P42" s="912"/>
      <c r="Q42" s="913"/>
      <c r="R42" s="898" t="s">
        <v>72</v>
      </c>
      <c r="S42" s="899"/>
      <c r="T42" s="810"/>
      <c r="U42" s="810"/>
      <c r="V42" s="810"/>
      <c r="W42" s="810"/>
      <c r="X42" s="811"/>
      <c r="Y42" s="75" t="s">
        <v>73</v>
      </c>
      <c r="Z42" s="78" t="s">
        <v>54</v>
      </c>
      <c r="AA42" s="45"/>
      <c r="AB42" s="853"/>
      <c r="AC42" s="44"/>
      <c r="AD42" s="909" t="s">
        <v>71</v>
      </c>
      <c r="AE42" s="910"/>
      <c r="AF42" s="910"/>
      <c r="AG42" s="910"/>
      <c r="AH42" s="910"/>
      <c r="AI42" s="910"/>
      <c r="AJ42" s="77"/>
      <c r="AK42" s="911"/>
      <c r="AL42" s="912"/>
      <c r="AM42" s="912"/>
      <c r="AN42" s="912"/>
      <c r="AO42" s="912"/>
      <c r="AP42" s="912"/>
      <c r="AQ42" s="912"/>
      <c r="AR42" s="913"/>
      <c r="AS42" s="898" t="s">
        <v>72</v>
      </c>
      <c r="AT42" s="899"/>
      <c r="AU42" s="810"/>
      <c r="AV42" s="810"/>
      <c r="AW42" s="810"/>
      <c r="AX42" s="810"/>
      <c r="AY42" s="811"/>
      <c r="AZ42" s="75" t="s">
        <v>73</v>
      </c>
      <c r="BA42" s="78" t="s">
        <v>54</v>
      </c>
      <c r="BB42" s="45"/>
    </row>
    <row r="43" spans="1:56" ht="15" customHeight="1" thickBot="1" x14ac:dyDescent="0.25">
      <c r="A43" s="853"/>
      <c r="B43"/>
      <c r="C43" s="812" t="s">
        <v>74</v>
      </c>
      <c r="D43" s="813"/>
      <c r="E43" s="813"/>
      <c r="F43" s="813"/>
      <c r="G43" s="813"/>
      <c r="H43" s="813"/>
      <c r="I43" s="77"/>
      <c r="J43" s="807"/>
      <c r="K43" s="808"/>
      <c r="L43" s="808"/>
      <c r="M43" s="808"/>
      <c r="N43" s="808"/>
      <c r="O43" s="808"/>
      <c r="P43" s="808"/>
      <c r="Q43" s="809"/>
      <c r="R43" s="898" t="s">
        <v>75</v>
      </c>
      <c r="S43" s="899"/>
      <c r="T43" s="810"/>
      <c r="U43" s="810"/>
      <c r="V43" s="810"/>
      <c r="W43" s="810"/>
      <c r="X43" s="811"/>
      <c r="Y43" s="75" t="s">
        <v>76</v>
      </c>
      <c r="Z43" s="79"/>
      <c r="AA43" s="45"/>
      <c r="AB43" s="853"/>
      <c r="AC43"/>
      <c r="AD43" s="812" t="s">
        <v>74</v>
      </c>
      <c r="AE43" s="813"/>
      <c r="AF43" s="813"/>
      <c r="AG43" s="813"/>
      <c r="AH43" s="813"/>
      <c r="AI43" s="813"/>
      <c r="AJ43" s="77"/>
      <c r="AK43" s="807"/>
      <c r="AL43" s="808"/>
      <c r="AM43" s="808"/>
      <c r="AN43" s="808"/>
      <c r="AO43" s="808"/>
      <c r="AP43" s="808"/>
      <c r="AQ43" s="808"/>
      <c r="AR43" s="809"/>
      <c r="AS43" s="898" t="s">
        <v>75</v>
      </c>
      <c r="AT43" s="899"/>
      <c r="AU43" s="810"/>
      <c r="AV43" s="810"/>
      <c r="AW43" s="810"/>
      <c r="AX43" s="810"/>
      <c r="AY43" s="811"/>
      <c r="AZ43" s="75" t="s">
        <v>76</v>
      </c>
      <c r="BA43" s="79"/>
      <c r="BB43" s="45"/>
    </row>
    <row r="44" spans="1:56" ht="15.75" thickBot="1" x14ac:dyDescent="0.25">
      <c r="A44" s="853"/>
      <c r="B44"/>
      <c r="C44" s="812" t="s">
        <v>518</v>
      </c>
      <c r="D44" s="813"/>
      <c r="E44" s="813"/>
      <c r="F44" s="813"/>
      <c r="G44" s="813"/>
      <c r="H44" s="813"/>
      <c r="I44" s="77"/>
      <c r="J44" s="976" t="s">
        <v>54</v>
      </c>
      <c r="K44" s="815"/>
      <c r="L44" s="815"/>
      <c r="M44" s="815"/>
      <c r="N44" s="815"/>
      <c r="O44" s="815"/>
      <c r="P44" s="815"/>
      <c r="Q44" s="816"/>
      <c r="R44" s="898" t="s">
        <v>77</v>
      </c>
      <c r="S44" s="899"/>
      <c r="T44" s="810"/>
      <c r="U44" s="810"/>
      <c r="V44" s="810"/>
      <c r="W44" s="810"/>
      <c r="X44" s="811"/>
      <c r="Y44" s="75" t="s">
        <v>78</v>
      </c>
      <c r="Z44" s="79"/>
      <c r="AA44" s="45"/>
      <c r="AB44" s="853"/>
      <c r="AC44"/>
      <c r="AD44" s="812" t="s">
        <v>518</v>
      </c>
      <c r="AE44" s="813"/>
      <c r="AF44" s="813"/>
      <c r="AG44" s="813"/>
      <c r="AH44" s="813"/>
      <c r="AI44" s="813"/>
      <c r="AJ44" s="77"/>
      <c r="AK44" s="814"/>
      <c r="AL44" s="815"/>
      <c r="AM44" s="815"/>
      <c r="AN44" s="815"/>
      <c r="AO44" s="815"/>
      <c r="AP44" s="815"/>
      <c r="AQ44" s="815"/>
      <c r="AR44" s="816"/>
      <c r="AS44" s="898" t="s">
        <v>77</v>
      </c>
      <c r="AT44" s="899"/>
      <c r="AU44" s="810"/>
      <c r="AV44" s="810"/>
      <c r="AW44" s="810"/>
      <c r="AX44" s="810"/>
      <c r="AY44" s="811"/>
      <c r="AZ44" s="75" t="s">
        <v>78</v>
      </c>
      <c r="BA44" s="79"/>
      <c r="BB44" s="45"/>
    </row>
    <row r="45" spans="1:56" ht="15.75" thickBot="1" x14ac:dyDescent="0.25">
      <c r="A45" s="853"/>
      <c r="B45"/>
      <c r="C45" s="812" t="s">
        <v>586</v>
      </c>
      <c r="D45" s="813"/>
      <c r="E45" s="813"/>
      <c r="F45" s="813"/>
      <c r="G45" s="813"/>
      <c r="H45" s="813"/>
      <c r="I45" s="77"/>
      <c r="J45" s="80"/>
      <c r="K45" s="538" t="s">
        <v>54</v>
      </c>
      <c r="L45" s="80"/>
      <c r="M45" s="80"/>
      <c r="N45" s="80"/>
      <c r="O45" s="80"/>
      <c r="P45" s="80"/>
      <c r="Q45" s="80"/>
      <c r="R45" s="872" t="s">
        <v>79</v>
      </c>
      <c r="S45" s="873"/>
      <c r="T45" s="874"/>
      <c r="U45" s="874"/>
      <c r="V45" s="874"/>
      <c r="W45" s="874"/>
      <c r="X45" s="875"/>
      <c r="Y45" s="81"/>
      <c r="Z45" s="82"/>
      <c r="AA45" s="45"/>
      <c r="AB45" s="853"/>
      <c r="AC45"/>
      <c r="AD45" s="812" t="s">
        <v>586</v>
      </c>
      <c r="AE45" s="813"/>
      <c r="AF45" s="813"/>
      <c r="AG45" s="813"/>
      <c r="AH45" s="813"/>
      <c r="AI45" s="813"/>
      <c r="AJ45" s="77"/>
      <c r="AK45" s="80"/>
      <c r="AL45" s="80"/>
      <c r="AM45" s="80"/>
      <c r="AN45" s="80"/>
      <c r="AO45" s="80"/>
      <c r="AP45" s="80"/>
      <c r="AQ45" s="80"/>
      <c r="AR45" s="80"/>
      <c r="AS45" s="872" t="s">
        <v>79</v>
      </c>
      <c r="AT45" s="873"/>
      <c r="AU45" s="874"/>
      <c r="AV45" s="874"/>
      <c r="AW45" s="874"/>
      <c r="AX45" s="874"/>
      <c r="AY45" s="875"/>
      <c r="AZ45" s="81"/>
      <c r="BA45" s="82"/>
      <c r="BB45" s="45"/>
    </row>
    <row r="46" spans="1:56" ht="15" x14ac:dyDescent="0.2">
      <c r="A46" s="904">
        <v>3</v>
      </c>
      <c r="B46"/>
      <c r="C46" s="841" t="s">
        <v>587</v>
      </c>
      <c r="D46" s="813"/>
      <c r="E46" s="813"/>
      <c r="F46" s="813"/>
      <c r="G46" s="813"/>
      <c r="H46" s="813"/>
      <c r="I46" s="77"/>
      <c r="U46" s="45"/>
      <c r="W46" s="781" t="s">
        <v>622</v>
      </c>
      <c r="X46" s="781"/>
      <c r="Y46" s="781"/>
      <c r="Z46" s="781"/>
      <c r="AB46" s="904">
        <f>A46+1</f>
        <v>4</v>
      </c>
      <c r="AC46"/>
      <c r="AD46" s="841" t="s">
        <v>587</v>
      </c>
      <c r="AE46" s="813"/>
      <c r="AF46" s="813"/>
      <c r="AG46" s="813"/>
      <c r="AH46" s="813"/>
      <c r="AI46" s="813"/>
      <c r="AJ46" s="77"/>
      <c r="AV46" s="45"/>
      <c r="AX46" s="781" t="s">
        <v>688</v>
      </c>
      <c r="AY46" s="781"/>
      <c r="AZ46" s="781"/>
      <c r="BA46" s="781"/>
    </row>
    <row r="47" spans="1:56" ht="13.5" thickBot="1" x14ac:dyDescent="0.25">
      <c r="A47" s="904"/>
      <c r="B47"/>
      <c r="C47" s="804" t="s">
        <v>80</v>
      </c>
      <c r="D47" s="805"/>
      <c r="E47" s="805"/>
      <c r="F47" s="805"/>
      <c r="G47" s="805"/>
      <c r="H47" s="805"/>
      <c r="I47" s="806"/>
      <c r="W47" s="781"/>
      <c r="X47" s="781"/>
      <c r="Y47" s="781"/>
      <c r="Z47" s="781"/>
      <c r="AB47" s="904"/>
      <c r="AC47"/>
      <c r="AD47" s="804" t="s">
        <v>80</v>
      </c>
      <c r="AE47" s="805"/>
      <c r="AF47" s="805"/>
      <c r="AG47" s="805"/>
      <c r="AH47" s="805"/>
      <c r="AI47" s="805"/>
      <c r="AJ47" s="806"/>
      <c r="AX47" s="781"/>
      <c r="AY47" s="781"/>
      <c r="AZ47" s="781"/>
      <c r="BA47" s="781"/>
    </row>
    <row r="49" spans="1:57" ht="13.5" thickBot="1" x14ac:dyDescent="0.25"/>
    <row r="50" spans="1:57" ht="18" customHeight="1" x14ac:dyDescent="0.25">
      <c r="A50" s="930" t="s">
        <v>496</v>
      </c>
      <c r="B50"/>
      <c r="C50" s="932" t="s">
        <v>584</v>
      </c>
      <c r="D50" s="933"/>
      <c r="E50" s="933"/>
      <c r="F50" s="933"/>
      <c r="G50" s="933"/>
      <c r="H50" s="933"/>
      <c r="I50" s="933"/>
      <c r="J50" s="933"/>
      <c r="K50" s="933"/>
      <c r="L50" s="934"/>
      <c r="M50" s="935" t="s">
        <v>137</v>
      </c>
      <c r="N50" s="935"/>
      <c r="O50" s="935"/>
      <c r="P50" s="935"/>
      <c r="Q50" s="935"/>
      <c r="R50" s="935"/>
      <c r="S50" s="935"/>
      <c r="T50" s="935"/>
      <c r="U50" s="935"/>
      <c r="V50" s="935"/>
      <c r="W50" s="935"/>
      <c r="X50" s="935"/>
      <c r="Y50" s="935"/>
      <c r="Z50" s="1" t="s">
        <v>749</v>
      </c>
      <c r="AB50" s="930" t="s">
        <v>496</v>
      </c>
      <c r="AC50"/>
      <c r="AD50" s="932" t="s">
        <v>584</v>
      </c>
      <c r="AE50" s="933"/>
      <c r="AF50" s="933"/>
      <c r="AG50" s="933"/>
      <c r="AH50" s="933"/>
      <c r="AI50" s="933"/>
      <c r="AJ50" s="933"/>
      <c r="AK50" s="933"/>
      <c r="AL50" s="933"/>
      <c r="AM50" s="934"/>
      <c r="AN50" s="935" t="s">
        <v>143</v>
      </c>
      <c r="AO50" s="935"/>
      <c r="AP50" s="935"/>
      <c r="AQ50" s="935"/>
      <c r="AR50" s="935"/>
      <c r="AS50" s="935"/>
      <c r="AT50" s="935"/>
      <c r="AU50" s="935"/>
      <c r="AV50" s="935"/>
      <c r="AW50" s="935"/>
      <c r="AX50" s="935"/>
      <c r="AY50" s="935"/>
      <c r="AZ50" s="935"/>
      <c r="BA50" s="1" t="s">
        <v>749</v>
      </c>
    </row>
    <row r="51" spans="1:57" x14ac:dyDescent="0.2">
      <c r="A51" s="931"/>
      <c r="B51"/>
      <c r="C51" s="856" t="s">
        <v>1</v>
      </c>
      <c r="D51" s="857"/>
      <c r="E51" s="857"/>
      <c r="F51" s="857"/>
      <c r="G51" s="857"/>
      <c r="H51" s="857"/>
      <c r="I51" s="857"/>
      <c r="J51" s="857"/>
      <c r="K51" s="857"/>
      <c r="L51" s="858"/>
      <c r="M51" s="893" t="s">
        <v>2</v>
      </c>
      <c r="N51" s="893"/>
      <c r="O51" s="893"/>
      <c r="P51" s="893"/>
      <c r="Q51" s="893"/>
      <c r="R51" s="893"/>
      <c r="S51" s="893"/>
      <c r="T51" s="893"/>
      <c r="U51" s="893"/>
      <c r="V51" s="893"/>
      <c r="W51" s="893"/>
      <c r="X51" s="893"/>
      <c r="Y51" s="893" t="s">
        <v>55</v>
      </c>
      <c r="Z51" s="894"/>
      <c r="AB51" s="931"/>
      <c r="AC51"/>
      <c r="AD51" s="856" t="s">
        <v>1</v>
      </c>
      <c r="AE51" s="857"/>
      <c r="AF51" s="857"/>
      <c r="AG51" s="857"/>
      <c r="AH51" s="857"/>
      <c r="AI51" s="857"/>
      <c r="AJ51" s="857"/>
      <c r="AK51" s="857"/>
      <c r="AL51" s="857"/>
      <c r="AM51" s="858"/>
      <c r="AN51" s="893" t="s">
        <v>2</v>
      </c>
      <c r="AO51" s="893"/>
      <c r="AP51" s="893"/>
      <c r="AQ51" s="893"/>
      <c r="AR51" s="893"/>
      <c r="AS51" s="893"/>
      <c r="AT51" s="893"/>
      <c r="AU51" s="893"/>
      <c r="AV51" s="893"/>
      <c r="AW51" s="893"/>
      <c r="AX51" s="893"/>
      <c r="AY51" s="893"/>
      <c r="AZ51" s="893" t="s">
        <v>55</v>
      </c>
      <c r="BA51" s="894"/>
      <c r="BC51" s="143">
        <v>0.69333333333333302</v>
      </c>
    </row>
    <row r="52" spans="1:57" x14ac:dyDescent="0.2">
      <c r="A52" s="931"/>
      <c r="B52"/>
      <c r="C52" s="856" t="s">
        <v>3</v>
      </c>
      <c r="D52" s="857"/>
      <c r="E52" s="857"/>
      <c r="F52" s="857"/>
      <c r="G52" s="857"/>
      <c r="H52" s="857"/>
      <c r="I52" s="857"/>
      <c r="J52" s="857"/>
      <c r="K52" s="857"/>
      <c r="L52" s="858"/>
      <c r="M52" s="893" t="s">
        <v>4</v>
      </c>
      <c r="N52" s="893"/>
      <c r="O52" s="893"/>
      <c r="P52" s="893"/>
      <c r="Q52" s="893"/>
      <c r="R52" s="893"/>
      <c r="S52" s="893"/>
      <c r="T52" s="893"/>
      <c r="U52" s="893"/>
      <c r="V52" s="893"/>
      <c r="W52" s="893"/>
      <c r="X52" s="893"/>
      <c r="Y52" s="893" t="s">
        <v>5</v>
      </c>
      <c r="Z52" s="894"/>
      <c r="AB52" s="931"/>
      <c r="AC52"/>
      <c r="AD52" s="856" t="s">
        <v>3</v>
      </c>
      <c r="AE52" s="857"/>
      <c r="AF52" s="857"/>
      <c r="AG52" s="857"/>
      <c r="AH52" s="857"/>
      <c r="AI52" s="857"/>
      <c r="AJ52" s="857"/>
      <c r="AK52" s="857"/>
      <c r="AL52" s="857"/>
      <c r="AM52" s="858"/>
      <c r="AN52" s="893" t="s">
        <v>4</v>
      </c>
      <c r="AO52" s="893"/>
      <c r="AP52" s="893"/>
      <c r="AQ52" s="893"/>
      <c r="AR52" s="893"/>
      <c r="AS52" s="893"/>
      <c r="AT52" s="893"/>
      <c r="AU52" s="893"/>
      <c r="AV52" s="893"/>
      <c r="AW52" s="893"/>
      <c r="AX52" s="893"/>
      <c r="AY52" s="893"/>
      <c r="AZ52" s="893" t="s">
        <v>5</v>
      </c>
      <c r="BA52" s="894"/>
    </row>
    <row r="53" spans="1:57" x14ac:dyDescent="0.2">
      <c r="A53" s="931"/>
      <c r="B53"/>
      <c r="C53" s="856" t="s">
        <v>56</v>
      </c>
      <c r="D53" s="867"/>
      <c r="E53" s="867"/>
      <c r="F53" s="868"/>
      <c r="G53" s="869" t="s">
        <v>57</v>
      </c>
      <c r="H53" s="870"/>
      <c r="I53" s="870"/>
      <c r="J53" s="870"/>
      <c r="K53" s="870"/>
      <c r="L53" s="870"/>
      <c r="M53" s="870"/>
      <c r="N53" s="870"/>
      <c r="O53" s="870"/>
      <c r="P53" s="870"/>
      <c r="Q53" s="870"/>
      <c r="R53" s="870"/>
      <c r="S53" s="870"/>
      <c r="T53" s="870"/>
      <c r="U53" s="870"/>
      <c r="V53" s="870"/>
      <c r="W53" s="870"/>
      <c r="X53" s="871"/>
      <c r="Y53" s="47"/>
      <c r="Z53" s="48"/>
      <c r="AB53" s="931"/>
      <c r="AC53"/>
      <c r="AD53" s="856" t="s">
        <v>56</v>
      </c>
      <c r="AE53" s="867"/>
      <c r="AF53" s="867"/>
      <c r="AG53" s="868"/>
      <c r="AH53" s="869" t="s">
        <v>57</v>
      </c>
      <c r="AI53" s="870"/>
      <c r="AJ53" s="870"/>
      <c r="AK53" s="870"/>
      <c r="AL53" s="870"/>
      <c r="AM53" s="870"/>
      <c r="AN53" s="870"/>
      <c r="AO53" s="870"/>
      <c r="AP53" s="870"/>
      <c r="AQ53" s="870"/>
      <c r="AR53" s="870"/>
      <c r="AS53" s="870"/>
      <c r="AT53" s="870"/>
      <c r="AU53" s="870"/>
      <c r="AV53" s="870"/>
      <c r="AW53" s="870"/>
      <c r="AX53" s="870"/>
      <c r="AY53" s="871"/>
      <c r="AZ53" s="47"/>
      <c r="BA53" s="48"/>
    </row>
    <row r="54" spans="1:57" ht="15.75" x14ac:dyDescent="0.25">
      <c r="A54" s="931"/>
      <c r="B54"/>
      <c r="C54" s="838" t="s">
        <v>508</v>
      </c>
      <c r="D54" s="839"/>
      <c r="E54" s="839"/>
      <c r="F54" s="840"/>
      <c r="G54" s="817" t="s">
        <v>617</v>
      </c>
      <c r="H54" s="818"/>
      <c r="I54" s="818"/>
      <c r="J54" s="818"/>
      <c r="K54" s="819"/>
      <c r="L54" s="851" t="s">
        <v>703</v>
      </c>
      <c r="M54" s="851"/>
      <c r="N54" s="851"/>
      <c r="O54" s="851"/>
      <c r="P54" s="851"/>
      <c r="Q54" s="851"/>
      <c r="R54" s="851"/>
      <c r="S54" s="851"/>
      <c r="T54" s="851"/>
      <c r="U54" s="851"/>
      <c r="V54" s="851"/>
      <c r="W54" s="851"/>
      <c r="X54" s="851"/>
      <c r="Y54" s="851"/>
      <c r="Z54" s="852"/>
      <c r="AB54" s="931"/>
      <c r="AC54"/>
      <c r="AD54" s="838" t="s">
        <v>508</v>
      </c>
      <c r="AE54" s="839"/>
      <c r="AF54" s="839"/>
      <c r="AG54" s="840"/>
      <c r="AH54" s="817" t="s">
        <v>617</v>
      </c>
      <c r="AI54" s="818"/>
      <c r="AJ54" s="818"/>
      <c r="AK54" s="818"/>
      <c r="AL54" s="819"/>
      <c r="AM54" s="851" t="s">
        <v>703</v>
      </c>
      <c r="AN54" s="851"/>
      <c r="AO54" s="851"/>
      <c r="AP54" s="851"/>
      <c r="AQ54" s="851"/>
      <c r="AR54" s="851"/>
      <c r="AS54" s="851"/>
      <c r="AT54" s="851"/>
      <c r="AU54" s="851"/>
      <c r="AV54" s="851"/>
      <c r="AW54" s="851"/>
      <c r="AX54" s="851"/>
      <c r="AY54" s="851"/>
      <c r="AZ54" s="851"/>
      <c r="BA54" s="852"/>
    </row>
    <row r="55" spans="1:57" ht="15.6" customHeight="1" x14ac:dyDescent="0.2">
      <c r="A55" s="931"/>
      <c r="B55"/>
      <c r="C55" s="856"/>
      <c r="D55" s="857"/>
      <c r="E55" s="857"/>
      <c r="F55" s="858"/>
      <c r="G55" s="817" t="s">
        <v>618</v>
      </c>
      <c r="H55" s="818"/>
      <c r="I55" s="818"/>
      <c r="J55" s="818"/>
      <c r="K55" s="819"/>
      <c r="L55" s="883" t="s">
        <v>6</v>
      </c>
      <c r="M55" s="883"/>
      <c r="N55" s="884"/>
      <c r="O55" s="884"/>
      <c r="P55" s="884"/>
      <c r="Q55" s="884"/>
      <c r="R55" s="883" t="s">
        <v>7</v>
      </c>
      <c r="S55" s="883"/>
      <c r="T55" s="883"/>
      <c r="U55" s="883"/>
      <c r="V55" s="883"/>
      <c r="W55" s="858" t="s">
        <v>689</v>
      </c>
      <c r="X55" s="893"/>
      <c r="Y55" s="893"/>
      <c r="Z55" s="894"/>
      <c r="AB55" s="931"/>
      <c r="AC55"/>
      <c r="AD55" s="856"/>
      <c r="AE55" s="857"/>
      <c r="AF55" s="857"/>
      <c r="AG55" s="858"/>
      <c r="AH55" s="817" t="s">
        <v>618</v>
      </c>
      <c r="AI55" s="818"/>
      <c r="AJ55" s="818"/>
      <c r="AK55" s="818"/>
      <c r="AL55" s="819"/>
      <c r="AM55" s="883" t="s">
        <v>6</v>
      </c>
      <c r="AN55" s="883"/>
      <c r="AO55" s="884"/>
      <c r="AP55" s="884"/>
      <c r="AQ55" s="884"/>
      <c r="AR55" s="884"/>
      <c r="AS55" s="883" t="s">
        <v>7</v>
      </c>
      <c r="AT55" s="883"/>
      <c r="AU55" s="883"/>
      <c r="AV55" s="883"/>
      <c r="AW55" s="883"/>
      <c r="AX55" s="858" t="s">
        <v>689</v>
      </c>
      <c r="AY55" s="893"/>
      <c r="AZ55" s="893"/>
      <c r="BA55" s="894"/>
    </row>
    <row r="56" spans="1:57" ht="16.5" thickBot="1" x14ac:dyDescent="0.3">
      <c r="A56" s="931"/>
      <c r="B56"/>
      <c r="C56" s="856"/>
      <c r="D56" s="857"/>
      <c r="E56" s="857"/>
      <c r="F56" s="858"/>
      <c r="G56" s="50"/>
      <c r="H56" s="51"/>
      <c r="I56" s="51"/>
      <c r="J56" s="51"/>
      <c r="K56" s="52"/>
      <c r="L56" s="846" t="s">
        <v>8</v>
      </c>
      <c r="M56" s="847"/>
      <c r="N56" s="848"/>
      <c r="O56" s="848"/>
      <c r="P56" s="848"/>
      <c r="Q56" s="849"/>
      <c r="R56" s="928"/>
      <c r="S56" s="928"/>
      <c r="T56" s="928"/>
      <c r="U56" s="928"/>
      <c r="V56" s="928"/>
      <c r="W56" s="895"/>
      <c r="X56" s="896"/>
      <c r="Y56" s="896"/>
      <c r="Z56" s="897"/>
      <c r="AB56" s="931"/>
      <c r="AC56"/>
      <c r="AD56" s="856"/>
      <c r="AE56" s="857"/>
      <c r="AF56" s="857"/>
      <c r="AG56" s="858"/>
      <c r="AH56" s="50"/>
      <c r="AI56" s="51"/>
      <c r="AJ56" s="51"/>
      <c r="AK56" s="51"/>
      <c r="AL56" s="52"/>
      <c r="AM56" s="846" t="s">
        <v>8</v>
      </c>
      <c r="AN56" s="847"/>
      <c r="AO56" s="848"/>
      <c r="AP56" s="848"/>
      <c r="AQ56" s="848"/>
      <c r="AR56" s="849"/>
      <c r="AS56" s="928"/>
      <c r="AT56" s="928"/>
      <c r="AU56" s="928"/>
      <c r="AV56" s="928"/>
      <c r="AW56" s="928"/>
      <c r="AX56" s="895"/>
      <c r="AY56" s="896"/>
      <c r="AZ56" s="896"/>
      <c r="BA56" s="897"/>
    </row>
    <row r="57" spans="1:57" ht="13.5" customHeight="1" thickBot="1" x14ac:dyDescent="0.25">
      <c r="A57" s="901" t="s">
        <v>750</v>
      </c>
      <c r="B57"/>
      <c r="C57" s="861"/>
      <c r="D57" s="862"/>
      <c r="E57" s="863"/>
      <c r="F57" s="820" t="s">
        <v>9</v>
      </c>
      <c r="G57" s="829" t="s">
        <v>132</v>
      </c>
      <c r="H57" s="835"/>
      <c r="I57" s="836"/>
      <c r="J57" s="829" t="s">
        <v>133</v>
      </c>
      <c r="K57" s="835"/>
      <c r="L57" s="836"/>
      <c r="M57" s="829" t="s">
        <v>134</v>
      </c>
      <c r="N57" s="830"/>
      <c r="O57" s="831"/>
      <c r="P57" s="829" t="s">
        <v>135</v>
      </c>
      <c r="Q57" s="830"/>
      <c r="R57" s="831"/>
      <c r="S57" s="829" t="s">
        <v>136</v>
      </c>
      <c r="T57" s="830"/>
      <c r="U57" s="831"/>
      <c r="V57" s="842" t="s">
        <v>81</v>
      </c>
      <c r="W57" s="830"/>
      <c r="X57" s="831"/>
      <c r="Y57" s="53" t="s">
        <v>10</v>
      </c>
      <c r="Z57" s="54" t="s">
        <v>60</v>
      </c>
      <c r="AB57" s="901" t="s">
        <v>750</v>
      </c>
      <c r="AC57"/>
      <c r="AD57" s="861"/>
      <c r="AE57" s="862"/>
      <c r="AF57" s="863"/>
      <c r="AG57" s="820" t="s">
        <v>9</v>
      </c>
      <c r="AH57" s="829" t="s">
        <v>132</v>
      </c>
      <c r="AI57" s="835"/>
      <c r="AJ57" s="836"/>
      <c r="AK57" s="829" t="s">
        <v>133</v>
      </c>
      <c r="AL57" s="835"/>
      <c r="AM57" s="836"/>
      <c r="AN57" s="829" t="s">
        <v>134</v>
      </c>
      <c r="AO57" s="830"/>
      <c r="AP57" s="831"/>
      <c r="AQ57" s="829" t="s">
        <v>135</v>
      </c>
      <c r="AR57" s="830"/>
      <c r="AS57" s="831"/>
      <c r="AT57" s="829" t="s">
        <v>136</v>
      </c>
      <c r="AU57" s="830"/>
      <c r="AV57" s="831"/>
      <c r="AW57" s="842" t="s">
        <v>81</v>
      </c>
      <c r="AX57" s="830"/>
      <c r="AY57" s="831"/>
      <c r="AZ57" s="53" t="s">
        <v>10</v>
      </c>
      <c r="BA57" s="54" t="s">
        <v>60</v>
      </c>
    </row>
    <row r="58" spans="1:57" ht="27" customHeight="1" thickBot="1" x14ac:dyDescent="0.25">
      <c r="A58" s="902"/>
      <c r="B58"/>
      <c r="C58" s="864"/>
      <c r="D58" s="865"/>
      <c r="E58" s="866"/>
      <c r="F58" s="821"/>
      <c r="G58" s="155" t="s">
        <v>493</v>
      </c>
      <c r="H58" s="156" t="s">
        <v>494</v>
      </c>
      <c r="I58" s="157" t="s">
        <v>516</v>
      </c>
      <c r="J58" s="155" t="s">
        <v>493</v>
      </c>
      <c r="K58" s="156" t="s">
        <v>494</v>
      </c>
      <c r="L58" s="157" t="s">
        <v>516</v>
      </c>
      <c r="M58" s="155" t="s">
        <v>493</v>
      </c>
      <c r="N58" s="156" t="s">
        <v>494</v>
      </c>
      <c r="O58" s="157" t="s">
        <v>516</v>
      </c>
      <c r="P58" s="155" t="s">
        <v>493</v>
      </c>
      <c r="Q58" s="156" t="s">
        <v>494</v>
      </c>
      <c r="R58" s="157" t="s">
        <v>516</v>
      </c>
      <c r="S58" s="155" t="s">
        <v>493</v>
      </c>
      <c r="T58" s="156" t="s">
        <v>494</v>
      </c>
      <c r="U58" s="157" t="s">
        <v>516</v>
      </c>
      <c r="V58" s="155" t="s">
        <v>493</v>
      </c>
      <c r="W58" s="156" t="s">
        <v>494</v>
      </c>
      <c r="X58" s="157" t="s">
        <v>516</v>
      </c>
      <c r="Y58" s="881" t="s">
        <v>15</v>
      </c>
      <c r="Z58" s="882"/>
      <c r="AB58" s="902"/>
      <c r="AC58"/>
      <c r="AD58" s="864"/>
      <c r="AE58" s="865"/>
      <c r="AF58" s="866"/>
      <c r="AG58" s="821"/>
      <c r="AH58" s="155" t="s">
        <v>493</v>
      </c>
      <c r="AI58" s="156" t="s">
        <v>494</v>
      </c>
      <c r="AJ58" s="157" t="s">
        <v>516</v>
      </c>
      <c r="AK58" s="155" t="s">
        <v>493</v>
      </c>
      <c r="AL58" s="156" t="s">
        <v>494</v>
      </c>
      <c r="AM58" s="157" t="s">
        <v>516</v>
      </c>
      <c r="AN58" s="155" t="s">
        <v>493</v>
      </c>
      <c r="AO58" s="156" t="s">
        <v>494</v>
      </c>
      <c r="AP58" s="157" t="s">
        <v>516</v>
      </c>
      <c r="AQ58" s="155" t="s">
        <v>493</v>
      </c>
      <c r="AR58" s="156" t="s">
        <v>494</v>
      </c>
      <c r="AS58" s="157" t="s">
        <v>516</v>
      </c>
      <c r="AT58" s="155" t="s">
        <v>493</v>
      </c>
      <c r="AU58" s="156" t="s">
        <v>494</v>
      </c>
      <c r="AV58" s="157" t="s">
        <v>516</v>
      </c>
      <c r="AW58" s="155" t="s">
        <v>493</v>
      </c>
      <c r="AX58" s="156" t="s">
        <v>494</v>
      </c>
      <c r="AY58" s="157" t="s">
        <v>516</v>
      </c>
      <c r="AZ58" s="881" t="s">
        <v>15</v>
      </c>
      <c r="BA58" s="882"/>
    </row>
    <row r="59" spans="1:57" ht="18.600000000000001" customHeight="1" x14ac:dyDescent="0.2">
      <c r="A59" s="902"/>
      <c r="B59"/>
      <c r="C59" s="843">
        <v>1</v>
      </c>
      <c r="D59" s="795" t="s">
        <v>64</v>
      </c>
      <c r="E59" s="601" t="s">
        <v>16</v>
      </c>
      <c r="F59" s="55" t="s">
        <v>449</v>
      </c>
      <c r="G59" s="98" t="str">
        <f>TEXT((TIME(0,LEFT('Erwachsene-DOSB 2020'!E7,FIND(":",'Erwachsene-DOSB 2020'!E7)-1),RIGHT('Erwachsene-DOSB 2020'!E7,2)))*$BC$59,"[mm]:ss")</f>
        <v>12:17</v>
      </c>
      <c r="H59" s="99" t="str">
        <f>TEXT((TIME(0,LEFT('Erwachsene-DOSB 2020'!F7,FIND(":",'Erwachsene-DOSB 2020'!F7)-1),RIGHT('Erwachsene-DOSB 2020'!F7,2)))*$BC$59,"[mm]:ss")</f>
        <v>11:07</v>
      </c>
      <c r="I59" s="100" t="str">
        <f>TEXT((TIME(0,LEFT('Erwachsene-DOSB 2020'!G7,FIND(":",'Erwachsene-DOSB 2020'!G7)-1),RIGHT('Erwachsene-DOSB 2020'!G7,2)))*$BC$59,"[mm]:ss")</f>
        <v>09:56</v>
      </c>
      <c r="J59" s="108" t="str">
        <f>TEXT((TIME(0,LEFT('Erwachsene-DOSB 2020'!H7,FIND(":",'Erwachsene-DOSB 2020'!H7)-1),RIGHT('Erwachsene-DOSB 2020'!H7,2)))*$BC$59,"[mm]:ss")</f>
        <v>12:00</v>
      </c>
      <c r="K59" s="99" t="str">
        <f>TEXT((TIME(0,LEFT('Erwachsene-DOSB 2020'!I7,FIND(":",'Erwachsene-DOSB 2020'!I7)-1),RIGHT('Erwachsene-DOSB 2020'!I7,2)))*$BC$59,"[mm]:ss")</f>
        <v>10:49</v>
      </c>
      <c r="L59" s="100" t="str">
        <f>TEXT((TIME(0,LEFT('Erwachsene-DOSB 2020'!J7,FIND(":",'Erwachsene-DOSB 2020'!J7)-1),RIGHT('Erwachsene-DOSB 2020'!J7,2)))*$BC$59,"[mm]:ss")</f>
        <v>09:38</v>
      </c>
      <c r="M59" s="108" t="str">
        <f>TEXT((TIME(0,LEFT('Erwachsene-DOSB 2020'!K7,FIND(":",'Erwachsene-DOSB 2020'!K7)-1),RIGHT('Erwachsene-DOSB 2020'!K7,2)))*$BC$59,"[mm]:ss")</f>
        <v>12:12</v>
      </c>
      <c r="N59" s="99" t="str">
        <f>TEXT((TIME(0,LEFT('Erwachsene-DOSB 2020'!L7,FIND(":",'Erwachsene-DOSB 2020'!L7)-1),RIGHT('Erwachsene-DOSB 2020'!L7,2)))*$BC$59,"[mm]:ss")</f>
        <v>11:01</v>
      </c>
      <c r="O59" s="100" t="str">
        <f>TEXT((TIME(0,LEFT('Erwachsene-DOSB 2020'!M7,FIND(":",'Erwachsene-DOSB 2020'!M7)-1),RIGHT('Erwachsene-DOSB 2020'!M7,2)))*$BC$59,"[mm]:ss")</f>
        <v>09:50</v>
      </c>
      <c r="P59" s="108" t="str">
        <f>TEXT((TIME(0,LEFT('Erwachsene-DOSB 2020'!N7,FIND(":",'Erwachsene-DOSB 2020'!N7)-1),RIGHT('Erwachsene-DOSB 2020'!N7,2)))*$BC$59,"[mm]:ss")</f>
        <v>12:41</v>
      </c>
      <c r="Q59" s="99" t="str">
        <f>TEXT((TIME(0,LEFT('Erwachsene-DOSB 2020'!O7,FIND(":",'Erwachsene-DOSB 2020'!O7)-1),RIGHT('Erwachsene-DOSB 2020'!O7,2)))*$BC$59,"[mm]:ss")</f>
        <v>11:30</v>
      </c>
      <c r="R59" s="100" t="str">
        <f>TEXT((TIME(0,LEFT('Erwachsene-DOSB 2020'!P7,FIND(":",'Erwachsene-DOSB 2020'!P7)-1),RIGHT('Erwachsene-DOSB 2020'!P7,2)))*$BC$59,"[mm]:ss")</f>
        <v>10:19</v>
      </c>
      <c r="S59" s="108" t="str">
        <f>TEXT((TIME(0,LEFT('Erwachsene-DOSB 2020'!Q7,FIND(":",'Erwachsene-DOSB 2020'!Q7)-1),RIGHT('Erwachsene-DOSB 2020'!Q7,2)))*$BC$59,"[mm]:ss")</f>
        <v>12:59</v>
      </c>
      <c r="T59" s="99" t="str">
        <f>TEXT((TIME(0,LEFT('Erwachsene-DOSB 2020'!R7,FIND(":",'Erwachsene-DOSB 2020'!R7)-1),RIGHT('Erwachsene-DOSB 2020'!R7,2)))*$BC$59,"[mm]:ss")</f>
        <v>11:48</v>
      </c>
      <c r="U59" s="100" t="str">
        <f>TEXT((TIME(0,LEFT('Erwachsene-DOSB 2020'!S7,FIND(":",'Erwachsene-DOSB 2020'!S7)-1),RIGHT('Erwachsene-DOSB 2020'!S7,2)))*$BC$59,"[mm]:ss")</f>
        <v>10:37</v>
      </c>
      <c r="V59" s="108" t="str">
        <f>TEXT((TIME(0,LEFT('Erwachsene-DOSB 2020'!T7,FIND(":",'Erwachsene-DOSB 2020'!T7)-1),RIGHT('Erwachsene-DOSB 2020'!T7,2)))*$BC$59,"[mm]:ss")</f>
        <v>13:28</v>
      </c>
      <c r="W59" s="99" t="str">
        <f>TEXT((TIME(0,LEFT('Erwachsene-DOSB 2020'!U7,FIND(":",'Erwachsene-DOSB 2020'!U7)-1),RIGHT('Erwachsene-DOSB 2020'!U7,2)))*$BC$59,"[mm]:ss")</f>
        <v>12:12</v>
      </c>
      <c r="X59" s="100" t="str">
        <f>TEXT((TIME(0,LEFT('Erwachsene-DOSB 2020'!V7,FIND(":",'Erwachsene-DOSB 2020'!V7)-1),RIGHT('Erwachsene-DOSB 2020'!V7,2)))*$BC$59,"[mm]:ss")</f>
        <v>10:55</v>
      </c>
      <c r="Y59" s="180"/>
      <c r="Z59" s="181"/>
      <c r="AB59" s="902"/>
      <c r="AC59"/>
      <c r="AD59" s="843">
        <v>1</v>
      </c>
      <c r="AE59" s="795" t="s">
        <v>64</v>
      </c>
      <c r="AF59" s="601" t="s">
        <v>16</v>
      </c>
      <c r="AG59" s="55" t="s">
        <v>449</v>
      </c>
      <c r="AH59" s="98" t="str">
        <f>TEXT((TIME(0,LEFT('Erwachsene-DOSB 2020'!E39,FIND(":",'Erwachsene-DOSB 2020'!E39)-1),RIGHT('Erwachsene-DOSB 2020'!E39,2)))*$BC$59,"[mm]:ss")</f>
        <v>10:31</v>
      </c>
      <c r="AI59" s="99" t="str">
        <f>TEXT((TIME(0,LEFT('Erwachsene-DOSB 2020'!F39,FIND(":",'Erwachsene-DOSB 2020'!F39)-1),RIGHT('Erwachsene-DOSB 2020'!F39,2)))*$BC$59,"[mm]:ss")</f>
        <v>09:20</v>
      </c>
      <c r="AJ59" s="100" t="str">
        <f>TEXT((TIME(0,LEFT('Erwachsene-DOSB 2020'!G39,FIND(":",'Erwachsene-DOSB 2020'!G39)-1),RIGHT('Erwachsene-DOSB 2020'!G39,2)))*$BC$59,"[mm]:ss")</f>
        <v>08:10</v>
      </c>
      <c r="AK59" s="108" t="str">
        <f>TEXT((TIME(0,LEFT('Erwachsene-DOSB 2020'!H39,FIND(":",'Erwachsene-DOSB 2020'!H39)-1),RIGHT('Erwachsene-DOSB 2020'!H39,2)))*$BC$59,"[mm]:ss")</f>
        <v>10:14</v>
      </c>
      <c r="AL59" s="99" t="str">
        <f>TEXT((TIME(0,LEFT('Erwachsene-DOSB 2020'!I39,FIND(":",'Erwachsene-DOSB 2020'!I39)-1),RIGHT('Erwachsene-DOSB 2020'!I39,2)))*$BC$59,"[mm]:ss")</f>
        <v>09:03</v>
      </c>
      <c r="AM59" s="100" t="str">
        <f>TEXT((TIME(0,LEFT('Erwachsene-DOSB 2020'!J39,FIND(":",'Erwachsene-DOSB 2020'!J39)-1),RIGHT('Erwachsene-DOSB 2020'!J39,2)))*$BC$59,"[mm]:ss")</f>
        <v>07:52</v>
      </c>
      <c r="AN59" s="108" t="str">
        <f>TEXT((TIME(0,LEFT('Erwachsene-DOSB 2020'!K39,FIND(":",'Erwachsene-DOSB 2020'!K39)-1),RIGHT('Erwachsene-DOSB 2020'!K39,2)))*$BC$59,"[mm]:ss")</f>
        <v>10:25</v>
      </c>
      <c r="AO59" s="99" t="str">
        <f>TEXT((TIME(0,LEFT('Erwachsene-DOSB 2020'!L39,FIND(":",'Erwachsene-DOSB 2020'!L39)-1),RIGHT('Erwachsene-DOSB 2020'!L39,2)))*$BC$59,"[mm]:ss")</f>
        <v>09:15</v>
      </c>
      <c r="AP59" s="100" t="str">
        <f>TEXT((TIME(0,LEFT('Erwachsene-DOSB 2020'!M39,FIND(":",'Erwachsene-DOSB 2020'!M39)-1),RIGHT('Erwachsene-DOSB 2020'!M39,2)))*$BC$59,"[mm]:ss")</f>
        <v>08:04</v>
      </c>
      <c r="AQ59" s="108" t="str">
        <f>TEXT((TIME(0,LEFT('Erwachsene-DOSB 2020'!N39,FIND(":",'Erwachsene-DOSB 2020'!N39)-1),RIGHT('Erwachsene-DOSB 2020'!N39,2)))*$BC$59,"[mm]:ss")</f>
        <v>10:55</v>
      </c>
      <c r="AR59" s="99" t="str">
        <f>TEXT((TIME(0,LEFT('Erwachsene-DOSB 2020'!O39,FIND(":",'Erwachsene-DOSB 2020'!O39)-1),RIGHT('Erwachsene-DOSB 2020'!O39,2)))*$BC$59,"[mm]:ss")</f>
        <v>09:44</v>
      </c>
      <c r="AS59" s="100" t="str">
        <f>TEXT((TIME(0,LEFT('Erwachsene-DOSB 2020'!P39,FIND(":",'Erwachsene-DOSB 2020'!P39)-1),RIGHT('Erwachsene-DOSB 2020'!P39,2)))*$BC$59,"[mm]:ss")</f>
        <v>08:33</v>
      </c>
      <c r="AT59" s="108" t="str">
        <f>TEXT((TIME(0,LEFT('Erwachsene-DOSB 2020'!Q39,FIND(":",'Erwachsene-DOSB 2020'!Q39)-1),RIGHT('Erwachsene-DOSB 2020'!Q39,2)))*$BC$59,"[mm]:ss")</f>
        <v>11:42</v>
      </c>
      <c r="AU59" s="99" t="str">
        <f>TEXT((TIME(0,LEFT('Erwachsene-DOSB 2020'!R39,FIND(":",'Erwachsene-DOSB 2020'!R39)-1),RIGHT('Erwachsene-DOSB 2020'!R39,2)))*$BC$59,"[mm]:ss")</f>
        <v>10:14</v>
      </c>
      <c r="AV59" s="100" t="str">
        <f>TEXT((TIME(0,LEFT('Erwachsene-DOSB 2020'!S39,FIND(":",'Erwachsene-DOSB 2020'!S39)-1),RIGHT('Erwachsene-DOSB 2020'!S39,2)))*$BC$59,"[mm]:ss")</f>
        <v>08:51</v>
      </c>
      <c r="AW59" s="108" t="str">
        <f>TEXT((TIME(0,LEFT('Erwachsene-DOSB 2020'!T39,FIND(":",'Erwachsene-DOSB 2020'!T39)-1),RIGHT('Erwachsene-DOSB 2020'!T39,2)))*$BC$59,"[mm]:ss")</f>
        <v>12:23</v>
      </c>
      <c r="AX59" s="99" t="str">
        <f>TEXT((TIME(0,LEFT('Erwachsene-DOSB 2020'!U39,FIND(":",'Erwachsene-DOSB 2020'!U39)-1),RIGHT('Erwachsene-DOSB 2020'!U39,2)))*$BC$59,"[mm]:ss")</f>
        <v>10:55</v>
      </c>
      <c r="AY59" s="100" t="str">
        <f>TEXT((TIME(0,LEFT('Erwachsene-DOSB 2020'!V39,FIND(":",'Erwachsene-DOSB 2020'!V39)-1),RIGHT('Erwachsene-DOSB 2020'!V39,2)))*$BC$59,"[mm]:ss")</f>
        <v>09:20</v>
      </c>
      <c r="AZ59" s="180"/>
      <c r="BA59" s="181"/>
      <c r="BC59" s="143">
        <v>0.59</v>
      </c>
      <c r="BD59" s="5" t="s">
        <v>513</v>
      </c>
    </row>
    <row r="60" spans="1:57" ht="18.600000000000001" customHeight="1" x14ac:dyDescent="0.2">
      <c r="A60" s="902"/>
      <c r="B60"/>
      <c r="C60" s="844"/>
      <c r="D60" s="796"/>
      <c r="E60" s="798" t="s">
        <v>17</v>
      </c>
      <c r="F60" s="793" t="s">
        <v>155</v>
      </c>
      <c r="G60" s="832" t="s">
        <v>305</v>
      </c>
      <c r="H60" s="833"/>
      <c r="I60" s="833"/>
      <c r="J60" s="833"/>
      <c r="K60" s="833"/>
      <c r="L60" s="833"/>
      <c r="M60" s="833"/>
      <c r="N60" s="833"/>
      <c r="O60" s="833"/>
      <c r="P60" s="833"/>
      <c r="Q60" s="833"/>
      <c r="R60" s="833"/>
      <c r="S60" s="833"/>
      <c r="T60" s="833"/>
      <c r="U60" s="833"/>
      <c r="V60" s="833"/>
      <c r="W60" s="833"/>
      <c r="X60" s="834"/>
      <c r="Y60" s="184"/>
      <c r="Z60" s="185"/>
      <c r="AB60" s="902"/>
      <c r="AC60"/>
      <c r="AD60" s="844"/>
      <c r="AE60" s="796"/>
      <c r="AF60" s="798" t="s">
        <v>17</v>
      </c>
      <c r="AG60" s="793" t="s">
        <v>155</v>
      </c>
      <c r="AH60" s="832" t="s">
        <v>305</v>
      </c>
      <c r="AI60" s="833"/>
      <c r="AJ60" s="833"/>
      <c r="AK60" s="833"/>
      <c r="AL60" s="833"/>
      <c r="AM60" s="833"/>
      <c r="AN60" s="833"/>
      <c r="AO60" s="833"/>
      <c r="AP60" s="833"/>
      <c r="AQ60" s="833"/>
      <c r="AR60" s="833"/>
      <c r="AS60" s="833"/>
      <c r="AT60" s="833"/>
      <c r="AU60" s="833"/>
      <c r="AV60" s="833"/>
      <c r="AW60" s="833"/>
      <c r="AX60" s="833"/>
      <c r="AY60" s="834"/>
      <c r="AZ60" s="184"/>
      <c r="BA60" s="185"/>
      <c r="BD60" s="5"/>
    </row>
    <row r="61" spans="1:57" ht="18.600000000000001" customHeight="1" x14ac:dyDescent="0.2">
      <c r="A61" s="902"/>
      <c r="B61"/>
      <c r="C61" s="844"/>
      <c r="D61" s="796"/>
      <c r="E61" s="792"/>
      <c r="F61" s="794"/>
      <c r="G61" s="101" t="str">
        <f>TEXT((TIME(0,LEFT('Erwachsene-DOSB 2020'!E10,FIND(":",'Erwachsene-DOSB 2020'!E10)-1),RIGHT('Erwachsene-DOSB 2020'!E10,2)))*$BC$61,"[mm]:ss")</f>
        <v>26:24</v>
      </c>
      <c r="H61" s="102" t="str">
        <f>TEXT((TIME(0,LEFT('Erwachsene-DOSB 2020'!F10,FIND(":",'Erwachsene-DOSB 2020'!F10)-1),RIGHT('Erwachsene-DOSB 2020'!F10,2)))*$BC$61,"[mm]:ss")</f>
        <v>23:17</v>
      </c>
      <c r="I61" s="103" t="str">
        <f>TEXT((TIME(0,LEFT('Erwachsene-DOSB 2020'!G10,FIND(":",'Erwachsene-DOSB 2020'!G10)-1),RIGHT('Erwachsene-DOSB 2020'!G10,2)))*$BC$61,"[mm]:ss")</f>
        <v>20:16</v>
      </c>
      <c r="J61" s="109" t="str">
        <f>TEXT((TIME(0,LEFT('Erwachsene-DOSB 2020'!H10,FIND(":",'Erwachsene-DOSB 2020'!H10)-1),RIGHT('Erwachsene-DOSB 2020'!H10,2)))*$BC$61,"[mm]:ss")</f>
        <v>25:56</v>
      </c>
      <c r="K61" s="102" t="str">
        <f>TEXT((TIME(0,LEFT('Erwachsene-DOSB 2020'!I10,FIND(":",'Erwachsene-DOSB 2020'!I10)-1),RIGHT('Erwachsene-DOSB 2020'!I10,2)))*$BC$61,"[mm]:ss")</f>
        <v>22:55</v>
      </c>
      <c r="L61" s="103" t="str">
        <f>TEXT((TIME(0,LEFT('Erwachsene-DOSB 2020'!J10,FIND(":",'Erwachsene-DOSB 2020'!J10)-1),RIGHT('Erwachsene-DOSB 2020'!J10,2)))*$BC$61,"[mm]:ss")</f>
        <v>19:48</v>
      </c>
      <c r="M61" s="109" t="str">
        <f>TEXT((TIME(0,LEFT('Erwachsene-DOSB 2020'!K10,FIND(":",'Erwachsene-DOSB 2020'!K10)-1),RIGHT('Erwachsene-DOSB 2020'!K10,2)))*$BC$61,"[mm]:ss")</f>
        <v>28:03</v>
      </c>
      <c r="N61" s="102" t="str">
        <f>TEXT((TIME(0,LEFT('Erwachsene-DOSB 2020'!L10,FIND(":",'Erwachsene-DOSB 2020'!L10)-1),RIGHT('Erwachsene-DOSB 2020'!L10,2)))*$BC$61,"[mm]:ss")</f>
        <v>23:11</v>
      </c>
      <c r="O61" s="103" t="str">
        <f>TEXT((TIME(0,LEFT('Erwachsene-DOSB 2020'!M10,FIND(":",'Erwachsene-DOSB 2020'!M10)-1),RIGHT('Erwachsene-DOSB 2020'!M10,2)))*$BC$61,"[mm]:ss")</f>
        <v>20:32</v>
      </c>
      <c r="P61" s="109" t="str">
        <f>TEXT((TIME(0,LEFT('Erwachsene-DOSB 2020'!N10,FIND(":",'Erwachsene-DOSB 2020'!N10)-1),RIGHT('Erwachsene-DOSB 2020'!N10,2)))*$BC$61,"[mm]:ss")</f>
        <v>31:43</v>
      </c>
      <c r="Q61" s="102" t="str">
        <f>TEXT((TIME(0,LEFT('Erwachsene-DOSB 2020'!O10,FIND(":",'Erwachsene-DOSB 2020'!O10)-1),RIGHT('Erwachsene-DOSB 2020'!O10,2)))*$BC$61,"[mm]:ss")</f>
        <v>26:02</v>
      </c>
      <c r="R61" s="103" t="str">
        <f>TEXT((TIME(0,LEFT('Erwachsene-DOSB 2020'!P10,FIND(":",'Erwachsene-DOSB 2020'!P10)-1),RIGHT('Erwachsene-DOSB 2020'!P10,2)))*$BC$61,"[mm]:ss")</f>
        <v>21:27</v>
      </c>
      <c r="S61" s="109" t="str">
        <f>TEXT((TIME(0,LEFT('Erwachsene-DOSB 2020'!Q10,FIND(":",'Erwachsene-DOSB 2020'!Q10)-1),RIGHT('Erwachsene-DOSB 2020'!Q10,2)))*$BC$61,"[mm]:ss")</f>
        <v>35:12</v>
      </c>
      <c r="T61" s="102" t="str">
        <f>TEXT((TIME(0,LEFT('Erwachsene-DOSB 2020'!R10,FIND(":",'Erwachsene-DOSB 2020'!R10)-1),RIGHT('Erwachsene-DOSB 2020'!R10,2)))*$BC$61,"[mm]:ss")</f>
        <v>28:09</v>
      </c>
      <c r="U61" s="103" t="str">
        <f>TEXT((TIME(0,LEFT('Erwachsene-DOSB 2020'!S10,FIND(":",'Erwachsene-DOSB 2020'!S10)-1),RIGHT('Erwachsene-DOSB 2020'!S10,2)))*$BC$61,"[mm]:ss")</f>
        <v>22:22</v>
      </c>
      <c r="V61" s="109" t="str">
        <f>TEXT((TIME(0,LEFT('Erwachsene-DOSB 2020'!T10,FIND(":",'Erwachsene-DOSB 2020'!T10)-1),RIGHT('Erwachsene-DOSB 2020'!T10,2)))*$BC$61,"[mm]:ss")</f>
        <v>37:24</v>
      </c>
      <c r="W61" s="102" t="str">
        <f>TEXT((TIME(0,LEFT('Erwachsene-DOSB 2020'!U10,FIND(":",'Erwachsene-DOSB 2020'!U10)-1),RIGHT('Erwachsene-DOSB 2020'!U10,2)))*$BC$61,"[mm]:ss")</f>
        <v>30:26</v>
      </c>
      <c r="X61" s="103" t="str">
        <f>TEXT((TIME(0,LEFT('Erwachsene-DOSB 2020'!V10,FIND(":",'Erwachsene-DOSB 2020'!V10)-1),RIGHT('Erwachsene-DOSB 2020'!V10,2)))*$BC$61,"[mm]:ss")</f>
        <v>23:28</v>
      </c>
      <c r="Y61" s="184"/>
      <c r="Z61" s="185"/>
      <c r="AB61" s="902"/>
      <c r="AC61"/>
      <c r="AD61" s="844"/>
      <c r="AE61" s="796"/>
      <c r="AF61" s="792"/>
      <c r="AG61" s="794"/>
      <c r="AH61" s="101" t="str">
        <f>TEXT((TIME(0,LEFT('Erwachsene-DOSB 2020'!E42,FIND(":",'Erwachsene-DOSB 2020'!E42)-1),RIGHT('Erwachsene-DOSB 2020'!E42,2)))*$BC$61,"[mm]:ss")</f>
        <v>24:51</v>
      </c>
      <c r="AI61" s="102" t="str">
        <f>TEXT((TIME(0,LEFT('Erwachsene-DOSB 2020'!F42,FIND(":",'Erwachsene-DOSB 2020'!F42)-1),RIGHT('Erwachsene-DOSB 2020'!F42,2)))*$BC$61,"[mm]:ss")</f>
        <v>21:49</v>
      </c>
      <c r="AJ61" s="103" t="str">
        <f>TEXT((TIME(0,LEFT('Erwachsene-DOSB 2020'!G42,FIND(":",'Erwachsene-DOSB 2020'!G42)-1),RIGHT('Erwachsene-DOSB 2020'!G42,2)))*$BC$61,"[mm]:ss")</f>
        <v>18:42</v>
      </c>
      <c r="AK61" s="109" t="str">
        <f>TEXT((TIME(0,LEFT('Erwachsene-DOSB 2020'!H42,FIND(":",'Erwachsene-DOSB 2020'!H42)-1),RIGHT('Erwachsene-DOSB 2020'!H42,2)))*$BC$61,"[mm]:ss")</f>
        <v>24:23</v>
      </c>
      <c r="AL61" s="102" t="str">
        <f>TEXT((TIME(0,LEFT('Erwachsene-DOSB 2020'!I42,FIND(":",'Erwachsene-DOSB 2020'!I42)-1),RIGHT('Erwachsene-DOSB 2020'!I42,2)))*$BC$61,"[mm]:ss")</f>
        <v>21:27</v>
      </c>
      <c r="AM61" s="103" t="str">
        <f>TEXT((TIME(0,LEFT('Erwachsene-DOSB 2020'!J42,FIND(":",'Erwachsene-DOSB 2020'!J42)-1),RIGHT('Erwachsene-DOSB 2020'!J42,2)))*$BC$61,"[mm]:ss")</f>
        <v>18:04</v>
      </c>
      <c r="AN61" s="109" t="str">
        <f>TEXT((TIME(0,LEFT('Erwachsene-DOSB 2020'!K42,FIND(":",'Erwachsene-DOSB 2020'!K42)-1),RIGHT('Erwachsene-DOSB 2020'!K42,2)))*$BC$61,"[mm]:ss")</f>
        <v>25:29</v>
      </c>
      <c r="AO61" s="102" t="str">
        <f>TEXT((TIME(0,LEFT('Erwachsene-DOSB 2020'!L42,FIND(":",'Erwachsene-DOSB 2020'!L42)-1),RIGHT('Erwachsene-DOSB 2020'!L42,2)))*$BC$61,"[mm]:ss")</f>
        <v>22:00</v>
      </c>
      <c r="AP61" s="103" t="str">
        <f>TEXT((TIME(0,LEFT('Erwachsene-DOSB 2020'!M42,FIND(":",'Erwachsene-DOSB 2020'!M42)-1),RIGHT('Erwachsene-DOSB 2020'!M42,2)))*$BC$61,"[mm]:ss")</f>
        <v>18:42</v>
      </c>
      <c r="AQ61" s="109" t="str">
        <f>TEXT((TIME(0,LEFT('Erwachsene-DOSB 2020'!N42,FIND(":",'Erwachsene-DOSB 2020'!N42)-1),RIGHT('Erwachsene-DOSB 2020'!N42,2)))*$BC$61,"[mm]:ss")</f>
        <v>28:19</v>
      </c>
      <c r="AR61" s="102" t="str">
        <f>TEXT((TIME(0,LEFT('Erwachsene-DOSB 2020'!O42,FIND(":",'Erwachsene-DOSB 2020'!O42)-1),RIGHT('Erwachsene-DOSB 2020'!O42,2)))*$BC$61,"[mm]:ss")</f>
        <v>23:39</v>
      </c>
      <c r="AS61" s="103" t="str">
        <f>TEXT((TIME(0,LEFT('Erwachsene-DOSB 2020'!P42,FIND(":",'Erwachsene-DOSB 2020'!P42)-1),RIGHT('Erwachsene-DOSB 2020'!P42,2)))*$BC$61,"[mm]:ss")</f>
        <v>19:48</v>
      </c>
      <c r="AT61" s="109" t="str">
        <f>TEXT((TIME(0,LEFT('Erwachsene-DOSB 2020'!Q42,FIND(":",'Erwachsene-DOSB 2020'!Q42)-1),RIGHT('Erwachsene-DOSB 2020'!Q42,2)))*$BC$61,"[mm]:ss")</f>
        <v>31:43</v>
      </c>
      <c r="AU61" s="102" t="str">
        <f>TEXT((TIME(0,LEFT('Erwachsene-DOSB 2020'!R42,FIND(":",'Erwachsene-DOSB 2020'!R42)-1),RIGHT('Erwachsene-DOSB 2020'!R42,2)))*$BC$61,"[mm]:ss")</f>
        <v>26:24</v>
      </c>
      <c r="AV61" s="103" t="str">
        <f>TEXT((TIME(0,LEFT('Erwachsene-DOSB 2020'!S42,FIND(":",'Erwachsene-DOSB 2020'!S42)-1),RIGHT('Erwachsene-DOSB 2020'!S42,2)))*$BC$61,"[mm]:ss")</f>
        <v>21:11</v>
      </c>
      <c r="AW61" s="109" t="str">
        <f>TEXT((TIME(0,LEFT('Erwachsene-DOSB 2020'!T42,FIND(":",'Erwachsene-DOSB 2020'!T42)-1),RIGHT('Erwachsene-DOSB 2020'!T42,2)))*$BC$61,"[mm]:ss")</f>
        <v>35:39</v>
      </c>
      <c r="AX61" s="102" t="str">
        <f>TEXT((TIME(0,LEFT('Erwachsene-DOSB 2020'!U42,FIND(":",'Erwachsene-DOSB 2020'!U42)-1),RIGHT('Erwachsene-DOSB 2020'!U42,2)))*$BC$61,"[mm]:ss")</f>
        <v>29:04</v>
      </c>
      <c r="AY61" s="103" t="str">
        <f>TEXT((TIME(0,LEFT('Erwachsene-DOSB 2020'!V42,FIND(":",'Erwachsene-DOSB 2020'!V42)-1),RIGHT('Erwachsene-DOSB 2020'!V42,2)))*$BC$61,"[mm]:ss")</f>
        <v>22:28</v>
      </c>
      <c r="AZ61" s="184"/>
      <c r="BA61" s="185"/>
      <c r="BC61" s="143">
        <v>1.1000000000000001</v>
      </c>
      <c r="BD61" s="5" t="s">
        <v>155</v>
      </c>
    </row>
    <row r="62" spans="1:57" ht="18.600000000000001" customHeight="1" x14ac:dyDescent="0.2">
      <c r="A62" s="902"/>
      <c r="B62"/>
      <c r="C62" s="844"/>
      <c r="D62" s="796"/>
      <c r="E62" s="106" t="s">
        <v>21</v>
      </c>
      <c r="F62" s="58" t="s">
        <v>514</v>
      </c>
      <c r="G62" s="101" t="str">
        <f>TEXT((TIME(0,LEFT('Erwachsene-DOSB 2020'!E11,FIND(":",'Erwachsene-DOSB 2020'!E11)-1),RIGHT('Erwachsene-DOSB 2020'!E11,2)))*$BC$62,"[mm]:ss")</f>
        <v>50:02</v>
      </c>
      <c r="H62" s="102" t="str">
        <f>TEXT((TIME(0,LEFT('Erwachsene-DOSB 2020'!F11,FIND(":",'Erwachsene-DOSB 2020'!F11)-1),RIGHT('Erwachsene-DOSB 2020'!F11,2)))*$BC$62,"[mm]:ss")</f>
        <v>47:31</v>
      </c>
      <c r="I62" s="103" t="str">
        <f>TEXT((TIME(0,LEFT('Erwachsene-DOSB 2020'!G11,FIND(":",'Erwachsene-DOSB 2020'!G11)-1),RIGHT('Erwachsene-DOSB 2020'!G11,2)))*$BC$62,"[mm]:ss")</f>
        <v>44:38</v>
      </c>
      <c r="J62" s="109" t="str">
        <f>TEXT((TIME(0,LEFT('Erwachsene-DOSB 2020'!H11,FIND(":",'Erwachsene-DOSB 2020'!H11)-1),RIGHT('Erwachsene-DOSB 2020'!H11,2)))*$BC$62,"[mm]:ss")</f>
        <v>47:53</v>
      </c>
      <c r="K62" s="102" t="str">
        <f>TEXT((TIME(0,LEFT('Erwachsene-DOSB 2020'!I11,FIND(":",'Erwachsene-DOSB 2020'!I11)-1),RIGHT('Erwachsene-DOSB 2020'!I11,2)))*$BC$62,"[mm]:ss")</f>
        <v>45:22</v>
      </c>
      <c r="L62" s="103" t="str">
        <f>TEXT((TIME(0,LEFT('Erwachsene-DOSB 2020'!J11,FIND(":",'Erwachsene-DOSB 2020'!J11)-1),RIGHT('Erwachsene-DOSB 2020'!J11,2)))*$BC$62,"[mm]:ss")</f>
        <v>42:50</v>
      </c>
      <c r="M62" s="109" t="str">
        <f>TEXT((TIME(0,LEFT('Erwachsene-DOSB 2020'!K11,FIND(":",'Erwachsene-DOSB 2020'!K11)-1),RIGHT('Erwachsene-DOSB 2020'!K11,2)))*$BC$62,"[mm]:ss")</f>
        <v>48:14</v>
      </c>
      <c r="N62" s="102" t="str">
        <f>TEXT((TIME(0,LEFT('Erwachsene-DOSB 2020'!L11,FIND(":",'Erwachsene-DOSB 2020'!L11)-1),RIGHT('Erwachsene-DOSB 2020'!L11,2)))*$BC$62,"[mm]:ss")</f>
        <v>45:43</v>
      </c>
      <c r="O62" s="103" t="str">
        <f>TEXT((TIME(0,LEFT('Erwachsene-DOSB 2020'!M11,FIND(":",'Erwachsene-DOSB 2020'!M11)-1),RIGHT('Erwachsene-DOSB 2020'!M11,2)))*$BC$62,"[mm]:ss")</f>
        <v>43:12</v>
      </c>
      <c r="P62" s="109" t="str">
        <f>TEXT((TIME(0,LEFT('Erwachsene-DOSB 2020'!N11,FIND(":",'Erwachsene-DOSB 2020'!N11)-1),RIGHT('Erwachsene-DOSB 2020'!N11,2)))*$BC$62,"[mm]:ss")</f>
        <v>48:36</v>
      </c>
      <c r="Q62" s="102" t="str">
        <f>TEXT((TIME(0,LEFT('Erwachsene-DOSB 2020'!O11,FIND(":",'Erwachsene-DOSB 2020'!O11)-1),RIGHT('Erwachsene-DOSB 2020'!O11,2)))*$BC$62,"[mm]:ss")</f>
        <v>46:05</v>
      </c>
      <c r="R62" s="654" t="str">
        <f>TEXT((TIME(0,LEFT('Erwachsene-DOSB 2020'!P11,FIND(":",'Erwachsene-DOSB 2020'!P11)-1),RIGHT('Erwachsene-DOSB 2020'!P11,2)))*$BC$62,"[mm]:ss")</f>
        <v>43:30</v>
      </c>
      <c r="S62" s="109" t="str">
        <f>TEXT((TIME(0,LEFT('Erwachsene-DOSB 2020'!Q11,FIND(":",'Erwachsene-DOSB 2020'!Q11)-1),RIGHT('Erwachsene-DOSB 2020'!Q11,2)))*$BC$62,"[mm]:ss")</f>
        <v>50:24</v>
      </c>
      <c r="T62" s="102" t="str">
        <f>TEXT((TIME(0,LEFT('Erwachsene-DOSB 2020'!R11,FIND(":",'Erwachsene-DOSB 2020'!R11)-1),RIGHT('Erwachsene-DOSB 2020'!R11,2)))*$BC$62,"[mm]:ss")</f>
        <v>46:48</v>
      </c>
      <c r="U62" s="655" t="str">
        <f>TEXT((TIME(0,LEFT('Erwachsene-DOSB 2020'!S11,FIND(":",'Erwachsene-DOSB 2020'!S11)-1),RIGHT('Erwachsene-DOSB 2020'!S11,2)))*$BC$62,"[mm]:ss")</f>
        <v>43:44</v>
      </c>
      <c r="V62" s="109" t="str">
        <f>TEXT((TIME(0,LEFT('Erwachsene-DOSB 2020'!T11,FIND(":",'Erwachsene-DOSB 2020'!T11)-1),RIGHT('Erwachsene-DOSB 2020'!T11,2)))*$BC$62,"[mm]:ss")</f>
        <v>52:34</v>
      </c>
      <c r="W62" s="102" t="str">
        <f>TEXT((TIME(0,LEFT('Erwachsene-DOSB 2020'!U11,FIND(":",'Erwachsene-DOSB 2020'!U11)-1),RIGHT('Erwachsene-DOSB 2020'!U11,2)))*$BC$62,"[mm]:ss")</f>
        <v>48:14</v>
      </c>
      <c r="X62" s="103" t="str">
        <f>TEXT((TIME(0,LEFT('Erwachsene-DOSB 2020'!V11,FIND(":",'Erwachsene-DOSB 2020'!V11)-1),RIGHT('Erwachsene-DOSB 2020'!V11,2)))*$BC$62,"[mm]:ss")</f>
        <v>43:55</v>
      </c>
      <c r="Y62" s="182" t="s">
        <v>54</v>
      </c>
      <c r="Z62" s="183"/>
      <c r="AB62" s="902"/>
      <c r="AC62"/>
      <c r="AD62" s="844"/>
      <c r="AE62" s="796"/>
      <c r="AF62" s="106" t="s">
        <v>21</v>
      </c>
      <c r="AG62" s="58" t="s">
        <v>514</v>
      </c>
      <c r="AH62" s="101" t="str">
        <f>TEXT((TIME(0,LEFT('Erwachsene-DOSB 2020'!E44,FIND(":",'Erwachsene-DOSB 2020'!E44)-1),RIGHT('Erwachsene-DOSB 2020'!E44,2)))*$BC$62,"[mm]:ss")</f>
        <v>42:07</v>
      </c>
      <c r="AI62" s="102" t="str">
        <f>TEXT((TIME(0,LEFT('Erwachsene-DOSB 2020'!F44,FIND(":",'Erwachsene-DOSB 2020'!F44)-1),RIGHT('Erwachsene-DOSB 2020'!F44,2)))*$BC$62,"[mm]:ss")</f>
        <v>39:14</v>
      </c>
      <c r="AJ62" s="103" t="str">
        <f>TEXT((TIME(0,LEFT('Erwachsene-DOSB 2020'!G44,FIND(":",'Erwachsene-DOSB 2020'!G44)-1),RIGHT('Erwachsene-DOSB 2020'!G44,2)))*$BC$62,"[mm]:ss")</f>
        <v>36:22</v>
      </c>
      <c r="AK62" s="109" t="str">
        <f>TEXT((TIME(0,LEFT('Erwachsene-DOSB 2020'!H44,FIND(":",'Erwachsene-DOSB 2020'!H44)-1),RIGHT('Erwachsene-DOSB 2020'!H44,2)))*$BC$62,"[mm]:ss")</f>
        <v>41:02</v>
      </c>
      <c r="AL62" s="102" t="str">
        <f>TEXT((TIME(0,LEFT('Erwachsene-DOSB 2020'!I44,FIND(":",'Erwachsene-DOSB 2020'!I44)-1),RIGHT('Erwachsene-DOSB 2020'!I44,2)))*$BC$62,"[mm]:ss")</f>
        <v>38:10</v>
      </c>
      <c r="AM62" s="103" t="str">
        <f>TEXT((TIME(0,LEFT('Erwachsene-DOSB 2020'!J44,FIND(":",'Erwachsene-DOSB 2020'!J44)-1),RIGHT('Erwachsene-DOSB 2020'!J44,2)))*$BC$62,"[mm]:ss")</f>
        <v>35:17</v>
      </c>
      <c r="AN62" s="109" t="str">
        <f>TEXT((TIME(0,LEFT('Erwachsene-DOSB 2020'!K44,FIND(":",'Erwachsene-DOSB 2020'!K44)-1),RIGHT('Erwachsene-DOSB 2020'!K44,2)))*$BC$62,"[mm]:ss")</f>
        <v>42:07</v>
      </c>
      <c r="AO62" s="102" t="str">
        <f>TEXT((TIME(0,LEFT('Erwachsene-DOSB 2020'!L44,FIND(":",'Erwachsene-DOSB 2020'!L44)-1),RIGHT('Erwachsene-DOSB 2020'!L44,2)))*$BC$62,"[mm]:ss")</f>
        <v>39:14</v>
      </c>
      <c r="AP62" s="103" t="str">
        <f>TEXT((TIME(0,LEFT('Erwachsene-DOSB 2020'!M44,FIND(":",'Erwachsene-DOSB 2020'!M44)-1),RIGHT('Erwachsene-DOSB 2020'!M44,2)))*$BC$62,"[mm]:ss")</f>
        <v>36:22</v>
      </c>
      <c r="AQ62" s="109" t="str">
        <f>TEXT((TIME(0,LEFT('Erwachsene-DOSB 2020'!N44,FIND(":",'Erwachsene-DOSB 2020'!N44)-1),RIGHT('Erwachsene-DOSB 2020'!N44,2)))*$BC$62,"[mm]:ss")</f>
        <v>45:00</v>
      </c>
      <c r="AR62" s="102" t="str">
        <f>TEXT((TIME(0,LEFT('Erwachsene-DOSB 2020'!O44,FIND(":",'Erwachsene-DOSB 2020'!O44)-1),RIGHT('Erwachsene-DOSB 2020'!O44,2)))*$BC$62,"[mm]:ss")</f>
        <v>41:02</v>
      </c>
      <c r="AS62" s="103" t="str">
        <f>TEXT((TIME(0,LEFT('Erwachsene-DOSB 2020'!P44,FIND(":",'Erwachsene-DOSB 2020'!P44)-1),RIGHT('Erwachsene-DOSB 2020'!P44,2)))*$BC$62,"[mm]:ss")</f>
        <v>36:43</v>
      </c>
      <c r="AT62" s="109" t="str">
        <f>TEXT((TIME(0,LEFT('Erwachsene-DOSB 2020'!Q44,FIND(":",'Erwachsene-DOSB 2020'!Q44)-1),RIGHT('Erwachsene-DOSB 2020'!Q44,2)))*$BC$62,"[mm]:ss")</f>
        <v>46:48</v>
      </c>
      <c r="AU62" s="102" t="str">
        <f>TEXT((TIME(0,LEFT('Erwachsene-DOSB 2020'!R44,FIND(":",'Erwachsene-DOSB 2020'!R44)-1),RIGHT('Erwachsene-DOSB 2020'!R44,2)))*$BC$62,"[mm]:ss")</f>
        <v>42:07</v>
      </c>
      <c r="AV62" s="103" t="str">
        <f>TEXT((TIME(0,LEFT('Erwachsene-DOSB 2020'!S44,FIND(":",'Erwachsene-DOSB 2020'!S44)-1),RIGHT('Erwachsene-DOSB 2020'!S44,2)))*$BC$62,"[mm]:ss")</f>
        <v>38:31</v>
      </c>
      <c r="AW62" s="109" t="str">
        <f>TEXT((TIME(0,LEFT('Erwachsene-DOSB 2020'!T44,FIND(":",'Erwachsene-DOSB 2020'!T44)-1),RIGHT('Erwachsene-DOSB 2020'!T44,2)))*$BC$62,"[mm]:ss")</f>
        <v>47:31</v>
      </c>
      <c r="AX62" s="102" t="str">
        <f>TEXT((TIME(0,LEFT('Erwachsene-DOSB 2020'!U44,FIND(":",'Erwachsene-DOSB 2020'!U44)-1),RIGHT('Erwachsene-DOSB 2020'!U44,2)))*$BC$62,"[mm]:ss")</f>
        <v>43:34</v>
      </c>
      <c r="AY62" s="103" t="str">
        <f>TEXT((TIME(0,LEFT('Erwachsene-DOSB 2020'!V44,FIND(":",'Erwachsene-DOSB 2020'!V44)-1),RIGHT('Erwachsene-DOSB 2020'!V44,2)))*$BC$62,"[mm]:ss")</f>
        <v>38:53</v>
      </c>
      <c r="AZ62" s="182"/>
      <c r="BA62" s="183"/>
      <c r="BC62" s="143">
        <v>0.72</v>
      </c>
      <c r="BD62" s="5" t="s">
        <v>512</v>
      </c>
    </row>
    <row r="63" spans="1:57" ht="18.600000000000001" customHeight="1" x14ac:dyDescent="0.2">
      <c r="A63" s="902"/>
      <c r="B63"/>
      <c r="C63" s="844"/>
      <c r="D63" s="796"/>
      <c r="E63" s="106" t="s">
        <v>22</v>
      </c>
      <c r="F63" s="58" t="s">
        <v>506</v>
      </c>
      <c r="G63" s="101" t="str">
        <f>TEXT((TIME(0,LEFT('Erwachsene-DOSB 2020'!E12,FIND(":",'Erwachsene-DOSB 2020'!E12)-1),RIGHT('Erwachsene-DOSB 2020'!E12,2)))*$BC$63,"[mm]:ss")</f>
        <v>31:03</v>
      </c>
      <c r="H63" s="102" t="str">
        <f>TEXT((TIME(0,LEFT('Erwachsene-DOSB 2020'!F12,FIND(":",'Erwachsene-DOSB 2020'!F12)-1),RIGHT('Erwachsene-DOSB 2020'!F12,2)))*$BC$63,"[mm]:ss")</f>
        <v>28:05</v>
      </c>
      <c r="I63" s="103" t="str">
        <f>TEXT((TIME(0,LEFT('Erwachsene-DOSB 2020'!G12,FIND(":",'Erwachsene-DOSB 2020'!G12)-1),RIGHT('Erwachsene-DOSB 2020'!G12,2)))*$BC$63,"[mm]:ss")</f>
        <v>25:07</v>
      </c>
      <c r="J63" s="109" t="str">
        <f>TEXT((TIME(0,LEFT('Erwachsene-DOSB 2020'!H12,FIND(":",'Erwachsene-DOSB 2020'!H12)-1),RIGHT('Erwachsene-DOSB 2020'!H12,2)))*$BC$63,"[mm]:ss")</f>
        <v>30:47</v>
      </c>
      <c r="K63" s="102" t="str">
        <f>TEXT((TIME(0,LEFT('Erwachsene-DOSB 2020'!I12,FIND(":",'Erwachsene-DOSB 2020'!I12)-1),RIGHT('Erwachsene-DOSB 2020'!I12,2)))*$BC$63,"[mm]:ss")</f>
        <v>27:49</v>
      </c>
      <c r="L63" s="103" t="str">
        <f>TEXT((TIME(0,LEFT('Erwachsene-DOSB 2020'!J12,FIND(":",'Erwachsene-DOSB 2020'!J12)-1),RIGHT('Erwachsene-DOSB 2020'!J12,2)))*$BC$63,"[mm]:ss")</f>
        <v>24:34</v>
      </c>
      <c r="M63" s="109" t="str">
        <f>TEXT((TIME(0,LEFT('Erwachsene-DOSB 2020'!K12,FIND(":",'Erwachsene-DOSB 2020'!K12)-1),RIGHT('Erwachsene-DOSB 2020'!K12,2)))*$BC$63,"[mm]:ss")</f>
        <v>30:14</v>
      </c>
      <c r="N63" s="102" t="str">
        <f>TEXT((TIME(0,LEFT('Erwachsene-DOSB 2020'!L12,FIND(":",'Erwachsene-DOSB 2020'!L12)-1),RIGHT('Erwachsene-DOSB 2020'!L12,2)))*$BC$63,"[mm]:ss")</f>
        <v>27:16</v>
      </c>
      <c r="O63" s="103" t="str">
        <f>TEXT((TIME(0,LEFT('Erwachsene-DOSB 2020'!M12,FIND(":",'Erwachsene-DOSB 2020'!M12)-1),RIGHT('Erwachsene-DOSB 2020'!M12,2)))*$BC$63,"[mm]:ss")</f>
        <v>24:18</v>
      </c>
      <c r="P63" s="109" t="str">
        <f>TEXT((TIME(0,LEFT('Erwachsene-DOSB 2020'!N12,FIND(":",'Erwachsene-DOSB 2020'!N12)-1),RIGHT('Erwachsene-DOSB 2020'!N12,2)))*$BC$63,"[mm]:ss")</f>
        <v>30:47</v>
      </c>
      <c r="Q63" s="102" t="str">
        <f>TEXT((TIME(0,LEFT('Erwachsene-DOSB 2020'!O12,FIND(":",'Erwachsene-DOSB 2020'!O12)-1),RIGHT('Erwachsene-DOSB 2020'!O12,2)))*$BC$63,"[mm]:ss")</f>
        <v>27:49</v>
      </c>
      <c r="R63" s="103" t="str">
        <f>TEXT((TIME(0,LEFT('Erwachsene-DOSB 2020'!P12,FIND(":",'Erwachsene-DOSB 2020'!P12)-1),RIGHT('Erwachsene-DOSB 2020'!P12,2)))*$BC$63,"[mm]:ss")</f>
        <v>24:34</v>
      </c>
      <c r="S63" s="109" t="str">
        <f>TEXT((TIME(0,LEFT('Erwachsene-DOSB 2020'!Q12,FIND(":",'Erwachsene-DOSB 2020'!Q12)-1),RIGHT('Erwachsene-DOSB 2020'!Q12,2)))*$BC$63,"[mm]:ss")</f>
        <v>32:24</v>
      </c>
      <c r="T63" s="102" t="str">
        <f>TEXT((TIME(0,LEFT('Erwachsene-DOSB 2020'!R12,FIND(":",'Erwachsene-DOSB 2020'!R12)-1),RIGHT('Erwachsene-DOSB 2020'!R12,2)))*$BC$63,"[mm]:ss")</f>
        <v>28:37</v>
      </c>
      <c r="U63" s="103" t="str">
        <f>TEXT((TIME(0,LEFT('Erwachsene-DOSB 2020'!S12,FIND(":",'Erwachsene-DOSB 2020'!S12)-1),RIGHT('Erwachsene-DOSB 2020'!S12,2)))*$BC$63,"[mm]:ss")</f>
        <v>25:23</v>
      </c>
      <c r="V63" s="109" t="str">
        <f>TEXT((TIME(0,LEFT('Erwachsene-DOSB 2020'!T12,FIND(":",'Erwachsene-DOSB 2020'!T12)-1),RIGHT('Erwachsene-DOSB 2020'!T12,2)))*$BC$63,"[mm]:ss")</f>
        <v>34:34</v>
      </c>
      <c r="W63" s="102" t="str">
        <f>TEXT((TIME(0,LEFT('Erwachsene-DOSB 2020'!U12,FIND(":",'Erwachsene-DOSB 2020'!U12)-1),RIGHT('Erwachsene-DOSB 2020'!U12,2)))*$BC$63,"[mm]:ss")</f>
        <v>29:58</v>
      </c>
      <c r="X63" s="103" t="str">
        <f>TEXT((TIME(0,LEFT('Erwachsene-DOSB 2020'!V12,FIND(":",'Erwachsene-DOSB 2020'!V12)-1),RIGHT('Erwachsene-DOSB 2020'!V12,2)))*$BC$63,"[mm]:ss")</f>
        <v>26:44</v>
      </c>
      <c r="Y63" s="182"/>
      <c r="Z63" s="183"/>
      <c r="AB63" s="902"/>
      <c r="AC63"/>
      <c r="AD63" s="844"/>
      <c r="AE63" s="796"/>
      <c r="AF63" s="106" t="s">
        <v>22</v>
      </c>
      <c r="AG63" s="58" t="s">
        <v>506</v>
      </c>
      <c r="AH63" s="101" t="str">
        <f>TEXT((TIME(0,LEFT('Erwachsene-DOSB 2020'!E45,FIND(":",'Erwachsene-DOSB 2020'!E45)-1),RIGHT('Erwachsene-DOSB 2020'!E45,2)))*$BC$63,"[mm]:ss")</f>
        <v>25:23</v>
      </c>
      <c r="AI63" s="102" t="str">
        <f>TEXT((TIME(0,LEFT('Erwachsene-DOSB 2020'!F45,FIND(":",'Erwachsene-DOSB 2020'!F45)-1),RIGHT('Erwachsene-DOSB 2020'!F45,2)))*$BC$63,"[mm]:ss")</f>
        <v>22:57</v>
      </c>
      <c r="AJ63" s="103" t="str">
        <f>TEXT((TIME(0,LEFT('Erwachsene-DOSB 2020'!G45,FIND(":",'Erwachsene-DOSB 2020'!G45)-1),RIGHT('Erwachsene-DOSB 2020'!G45,2)))*$BC$63,"[mm]:ss")</f>
        <v>20:47</v>
      </c>
      <c r="AK63" s="109" t="str">
        <f>TEXT((TIME(0,LEFT('Erwachsene-DOSB 2020'!H45,FIND(":",'Erwachsene-DOSB 2020'!H45)-1),RIGHT('Erwachsene-DOSB 2020'!H45,2)))*$BC$63,"[mm]:ss")</f>
        <v>25:07</v>
      </c>
      <c r="AL63" s="102" t="str">
        <f>TEXT((TIME(0,LEFT('Erwachsene-DOSB 2020'!I45,FIND(":",'Erwachsene-DOSB 2020'!I45)-1),RIGHT('Erwachsene-DOSB 2020'!I45,2)))*$BC$63,"[mm]:ss")</f>
        <v>22:41</v>
      </c>
      <c r="AM63" s="103" t="str">
        <f>TEXT((TIME(0,LEFT('Erwachsene-DOSB 2020'!J45,FIND(":",'Erwachsene-DOSB 2020'!J45)-1),RIGHT('Erwachsene-DOSB 2020'!J45,2)))*$BC$63,"[mm]:ss")</f>
        <v>20:15</v>
      </c>
      <c r="AN63" s="109" t="str">
        <f>TEXT((TIME(0,LEFT('Erwachsene-DOSB 2020'!K45,FIND(":",'Erwachsene-DOSB 2020'!K45)-1),RIGHT('Erwachsene-DOSB 2020'!K45,2)))*$BC$63,"[mm]:ss")</f>
        <v>27:00</v>
      </c>
      <c r="AO63" s="102" t="str">
        <f>TEXT((TIME(0,LEFT('Erwachsene-DOSB 2020'!L45,FIND(":",'Erwachsene-DOSB 2020'!L45)-1),RIGHT('Erwachsene-DOSB 2020'!L45,2)))*$BC$63,"[mm]:ss")</f>
        <v>24:02</v>
      </c>
      <c r="AP63" s="103" t="str">
        <f>TEXT((TIME(0,LEFT('Erwachsene-DOSB 2020'!M45,FIND(":",'Erwachsene-DOSB 2020'!M45)-1),RIGHT('Erwachsene-DOSB 2020'!M45,2)))*$BC$63,"[mm]:ss")</f>
        <v>21:04</v>
      </c>
      <c r="AQ63" s="109" t="str">
        <f>TEXT((TIME(0,LEFT('Erwachsene-DOSB 2020'!N45,FIND(":",'Erwachsene-DOSB 2020'!N45)-1),RIGHT('Erwachsene-DOSB 2020'!N45,2)))*$BC$63,"[mm]:ss")</f>
        <v>28:53</v>
      </c>
      <c r="AR63" s="102" t="str">
        <f>TEXT((TIME(0,LEFT('Erwachsene-DOSB 2020'!O45,FIND(":",'Erwachsene-DOSB 2020'!O45)-1),RIGHT('Erwachsene-DOSB 2020'!O45,2)))*$BC$63,"[mm]:ss")</f>
        <v>25:23</v>
      </c>
      <c r="AS63" s="103" t="str">
        <f>TEXT((TIME(0,LEFT('Erwachsene-DOSB 2020'!P45,FIND(":",'Erwachsene-DOSB 2020'!P45)-1),RIGHT('Erwachsene-DOSB 2020'!P45,2)))*$BC$63,"[mm]:ss")</f>
        <v>21:52</v>
      </c>
      <c r="AT63" s="109" t="str">
        <f>TEXT((TIME(0,LEFT('Erwachsene-DOSB 2020'!Q45,FIND(":",'Erwachsene-DOSB 2020'!Q45)-1),RIGHT('Erwachsene-DOSB 2020'!Q45,2)))*$BC$63,"[mm]:ss")</f>
        <v>31:19</v>
      </c>
      <c r="AU63" s="102" t="str">
        <f>TEXT((TIME(0,LEFT('Erwachsene-DOSB 2020'!R45,FIND(":",'Erwachsene-DOSB 2020'!R45)-1),RIGHT('Erwachsene-DOSB 2020'!R45,2)))*$BC$63,"[mm]:ss")</f>
        <v>27:00</v>
      </c>
      <c r="AV63" s="103" t="str">
        <f>TEXT((TIME(0,LEFT('Erwachsene-DOSB 2020'!S45,FIND(":",'Erwachsene-DOSB 2020'!S45)-1),RIGHT('Erwachsene-DOSB 2020'!S45,2)))*$BC$63,"[mm]:ss")</f>
        <v>22:25</v>
      </c>
      <c r="AW63" s="109" t="str">
        <f>TEXT((TIME(0,LEFT('Erwachsene-DOSB 2020'!T45,FIND(":",'Erwachsene-DOSB 2020'!T45)-1),RIGHT('Erwachsene-DOSB 2020'!T45,2)))*$BC$63,"[mm]:ss")</f>
        <v>34:01</v>
      </c>
      <c r="AX63" s="102" t="str">
        <f>TEXT((TIME(0,LEFT('Erwachsene-DOSB 2020'!U45,FIND(":",'Erwachsene-DOSB 2020'!U45)-1),RIGHT('Erwachsene-DOSB 2020'!U45,2)))*$BC$63,"[mm]:ss")</f>
        <v>28:05</v>
      </c>
      <c r="AY63" s="103" t="str">
        <f>TEXT((TIME(0,LEFT('Erwachsene-DOSB 2020'!V45,FIND(":",'Erwachsene-DOSB 2020'!V45)-1),RIGHT('Erwachsene-DOSB 2020'!V45,2)))*$BC$63,"[mm]:ss")</f>
        <v>23:29</v>
      </c>
      <c r="AZ63" s="182"/>
      <c r="BA63" s="183"/>
      <c r="BC63" s="143">
        <v>0.54</v>
      </c>
      <c r="BD63" s="5" t="s">
        <v>515</v>
      </c>
    </row>
    <row r="64" spans="1:57" ht="18.600000000000001" customHeight="1" x14ac:dyDescent="0.2">
      <c r="A64" s="902"/>
      <c r="B64"/>
      <c r="C64" s="844"/>
      <c r="D64" s="796"/>
      <c r="E64" s="106" t="s">
        <v>23</v>
      </c>
      <c r="F64" s="58" t="s">
        <v>427</v>
      </c>
      <c r="G64" s="160">
        <f>H64*(1-$BE$64)</f>
        <v>342</v>
      </c>
      <c r="H64" s="149">
        <v>380</v>
      </c>
      <c r="I64" s="150">
        <f>H64*(1+$BE$64)</f>
        <v>418.00000000000006</v>
      </c>
      <c r="J64" s="160">
        <f>K64*(1-$BE$64)</f>
        <v>342</v>
      </c>
      <c r="K64" s="149">
        <f>H64</f>
        <v>380</v>
      </c>
      <c r="L64" s="150">
        <f>K64*(1+$BE$64)</f>
        <v>418.00000000000006</v>
      </c>
      <c r="M64" s="160">
        <f>N64*(1-$BE$64)</f>
        <v>342</v>
      </c>
      <c r="N64" s="149">
        <f>H64</f>
        <v>380</v>
      </c>
      <c r="O64" s="150">
        <f>N64*(1+$BE$64)</f>
        <v>418.00000000000006</v>
      </c>
      <c r="P64" s="160">
        <f>Q64*(1-$BE$64)</f>
        <v>330.75</v>
      </c>
      <c r="Q64" s="149">
        <f>H64-12.5</f>
        <v>367.5</v>
      </c>
      <c r="R64" s="150">
        <f>Q64*(1+$BE$64)</f>
        <v>404.25000000000006</v>
      </c>
      <c r="S64" s="160">
        <f>T64*(1-$BE$64)</f>
        <v>330.75</v>
      </c>
      <c r="T64" s="149">
        <f>Q64</f>
        <v>367.5</v>
      </c>
      <c r="U64" s="150">
        <f>T64*(1+$BE$64)</f>
        <v>404.25000000000006</v>
      </c>
      <c r="V64" s="160">
        <f>W64*(1-$BE$64)</f>
        <v>319.5</v>
      </c>
      <c r="W64" s="149">
        <f>T64-12.5</f>
        <v>355</v>
      </c>
      <c r="X64" s="150">
        <f>W64*(1+$BE$64)</f>
        <v>390.50000000000006</v>
      </c>
      <c r="Y64" s="182"/>
      <c r="Z64" s="183"/>
      <c r="AB64" s="902"/>
      <c r="AC64"/>
      <c r="AD64" s="844"/>
      <c r="AE64" s="796"/>
      <c r="AF64" s="106" t="s">
        <v>23</v>
      </c>
      <c r="AG64" s="58" t="s">
        <v>427</v>
      </c>
      <c r="AH64" s="160">
        <f>AI64*(1-$BE$64)</f>
        <v>400.5</v>
      </c>
      <c r="AI64" s="149">
        <v>445</v>
      </c>
      <c r="AJ64" s="150">
        <f>AI64*(1+$BE$64)</f>
        <v>489.50000000000006</v>
      </c>
      <c r="AK64" s="160">
        <f>AL64*(1-$BE$64)</f>
        <v>400.5</v>
      </c>
      <c r="AL64" s="149">
        <f>AI64</f>
        <v>445</v>
      </c>
      <c r="AM64" s="150">
        <f>AL64*(1+$BE$64)</f>
        <v>489.50000000000006</v>
      </c>
      <c r="AN64" s="160">
        <f>AO64*(1-$BE$64)</f>
        <v>400.5</v>
      </c>
      <c r="AO64" s="149">
        <f>AI64</f>
        <v>445</v>
      </c>
      <c r="AP64" s="150">
        <f>AO64*(1+$BE$64)</f>
        <v>489.50000000000006</v>
      </c>
      <c r="AQ64" s="160">
        <f>AR64*(1-$BE$64)</f>
        <v>389.25</v>
      </c>
      <c r="AR64" s="149">
        <f>AI64-12.5</f>
        <v>432.5</v>
      </c>
      <c r="AS64" s="150">
        <f>AR64*(1+$BE$64)</f>
        <v>475.75000000000006</v>
      </c>
      <c r="AT64" s="160">
        <f>AU64*(1-$BE$64)</f>
        <v>389.25</v>
      </c>
      <c r="AU64" s="149">
        <f>AR64</f>
        <v>432.5</v>
      </c>
      <c r="AV64" s="150">
        <f>AU64*(1+$BE$64)</f>
        <v>475.75000000000006</v>
      </c>
      <c r="AW64" s="160">
        <f>AX64*(1-$BE$64)</f>
        <v>378</v>
      </c>
      <c r="AX64" s="149">
        <f>AU64-12.5</f>
        <v>420</v>
      </c>
      <c r="AY64" s="150">
        <f>AX64*(1+$BE$64)</f>
        <v>462.00000000000006</v>
      </c>
      <c r="AZ64" s="182"/>
      <c r="BA64" s="183"/>
      <c r="BD64" s="5" t="s">
        <v>431</v>
      </c>
      <c r="BE64" s="152">
        <v>0.1</v>
      </c>
    </row>
    <row r="65" spans="1:56" ht="18.600000000000001" customHeight="1" x14ac:dyDescent="0.2">
      <c r="A65" s="902"/>
      <c r="B65"/>
      <c r="C65" s="844"/>
      <c r="D65" s="796"/>
      <c r="E65" s="106" t="s">
        <v>24</v>
      </c>
      <c r="F65" s="58" t="s">
        <v>428</v>
      </c>
      <c r="G65" s="160">
        <f>H65*(1-$BE$64)</f>
        <v>513</v>
      </c>
      <c r="H65" s="149">
        <v>570</v>
      </c>
      <c r="I65" s="150">
        <f>H65*(1+$BE$64)</f>
        <v>627</v>
      </c>
      <c r="J65" s="160">
        <f>K65*(1-$BE$64)</f>
        <v>513</v>
      </c>
      <c r="K65" s="149">
        <f>H65</f>
        <v>570</v>
      </c>
      <c r="L65" s="150">
        <f>K65*(1+$BE$64)</f>
        <v>627</v>
      </c>
      <c r="M65" s="160">
        <f>N65*(1-$BE$64)</f>
        <v>513</v>
      </c>
      <c r="N65" s="149">
        <f>H65</f>
        <v>570</v>
      </c>
      <c r="O65" s="150">
        <f>N65*(1+$BE$64)</f>
        <v>627</v>
      </c>
      <c r="P65" s="160">
        <f>Q65*(1-$BE$64)</f>
        <v>499.5</v>
      </c>
      <c r="Q65" s="149">
        <f>H65-15</f>
        <v>555</v>
      </c>
      <c r="R65" s="150">
        <f>Q65*(1+$BE$64)</f>
        <v>610.5</v>
      </c>
      <c r="S65" s="160">
        <f>T65*(1-$BE$64)</f>
        <v>499.5</v>
      </c>
      <c r="T65" s="149">
        <f>Q65</f>
        <v>555</v>
      </c>
      <c r="U65" s="150">
        <f>T65*(1+$BE$64)</f>
        <v>610.5</v>
      </c>
      <c r="V65" s="160">
        <f>W65*(1-$BE$64)</f>
        <v>486</v>
      </c>
      <c r="W65" s="149">
        <f>T65-15</f>
        <v>540</v>
      </c>
      <c r="X65" s="150">
        <f>W65*(1+$BE$64)</f>
        <v>594</v>
      </c>
      <c r="Y65" s="182"/>
      <c r="Z65" s="183"/>
      <c r="AB65" s="902"/>
      <c r="AC65"/>
      <c r="AD65" s="844"/>
      <c r="AE65" s="796"/>
      <c r="AF65" s="106" t="s">
        <v>24</v>
      </c>
      <c r="AG65" s="58" t="s">
        <v>428</v>
      </c>
      <c r="AH65" s="160">
        <f>AI65*(1-$BE$64)</f>
        <v>580.5</v>
      </c>
      <c r="AI65" s="149">
        <v>645</v>
      </c>
      <c r="AJ65" s="150">
        <f>AI65*(1+$BE$64)</f>
        <v>709.50000000000011</v>
      </c>
      <c r="AK65" s="160">
        <f>AL65*(1-$BE$64)</f>
        <v>580.5</v>
      </c>
      <c r="AL65" s="149">
        <f>AI65</f>
        <v>645</v>
      </c>
      <c r="AM65" s="150">
        <f>AL65*(1+$BE$64)</f>
        <v>709.50000000000011</v>
      </c>
      <c r="AN65" s="160">
        <f>AO65*(1-$BE$64)</f>
        <v>580.5</v>
      </c>
      <c r="AO65" s="149">
        <v>645</v>
      </c>
      <c r="AP65" s="150">
        <f>AO65*(1+$BE$64)</f>
        <v>709.50000000000011</v>
      </c>
      <c r="AQ65" s="160">
        <f>AR65*(1-$BE$64)</f>
        <v>567</v>
      </c>
      <c r="AR65" s="149">
        <f>AI65-15</f>
        <v>630</v>
      </c>
      <c r="AS65" s="150">
        <f>AR65*(1+$BE$64)</f>
        <v>693</v>
      </c>
      <c r="AT65" s="160">
        <f>AU65*(1-$BE$64)</f>
        <v>567</v>
      </c>
      <c r="AU65" s="149">
        <f>AR65</f>
        <v>630</v>
      </c>
      <c r="AV65" s="150">
        <f>AU65*(1+$BE$64)</f>
        <v>693</v>
      </c>
      <c r="AW65" s="160">
        <f>AX65*(1-$BE$64)</f>
        <v>553.5</v>
      </c>
      <c r="AX65" s="149">
        <f>AU65-15</f>
        <v>615</v>
      </c>
      <c r="AY65" s="150">
        <f>AX65*(1+$BE$64)</f>
        <v>676.5</v>
      </c>
      <c r="AZ65" s="182"/>
      <c r="BA65" s="183"/>
      <c r="BD65" s="5"/>
    </row>
    <row r="66" spans="1:56" ht="18.600000000000001" customHeight="1" x14ac:dyDescent="0.2">
      <c r="A66" s="902"/>
      <c r="B66"/>
      <c r="C66" s="844"/>
      <c r="D66" s="796"/>
      <c r="E66" s="106" t="s">
        <v>25</v>
      </c>
      <c r="F66" s="58" t="s">
        <v>429</v>
      </c>
      <c r="G66" s="160">
        <f>H66*(1-$BE$64)</f>
        <v>445.5</v>
      </c>
      <c r="H66" s="149">
        <v>495</v>
      </c>
      <c r="I66" s="150">
        <f>H66*(1+$BE$64)</f>
        <v>544.5</v>
      </c>
      <c r="J66" s="160">
        <f>K66*(1-$BE$64)</f>
        <v>445.5</v>
      </c>
      <c r="K66" s="149">
        <f>H66</f>
        <v>495</v>
      </c>
      <c r="L66" s="150">
        <f>K66*(1+$BE$64)</f>
        <v>544.5</v>
      </c>
      <c r="M66" s="160">
        <f>N66*(1-$BE$64)</f>
        <v>445.5</v>
      </c>
      <c r="N66" s="149">
        <f>H66</f>
        <v>495</v>
      </c>
      <c r="O66" s="150">
        <f>N66*(1+$BE$64)</f>
        <v>544.5</v>
      </c>
      <c r="P66" s="160">
        <f>Q66*(1-$BE$64)</f>
        <v>432</v>
      </c>
      <c r="Q66" s="149">
        <f>H66-15</f>
        <v>480</v>
      </c>
      <c r="R66" s="150">
        <f>Q66*(1+$BE$64)</f>
        <v>528</v>
      </c>
      <c r="S66" s="160">
        <f>T66*(1-$BE$64)</f>
        <v>432</v>
      </c>
      <c r="T66" s="149">
        <f>Q66</f>
        <v>480</v>
      </c>
      <c r="U66" s="150">
        <f>T66*(1+$BE$64)</f>
        <v>528</v>
      </c>
      <c r="V66" s="160">
        <f>W66*(1-$BE$64)</f>
        <v>418.5</v>
      </c>
      <c r="W66" s="149">
        <f>T66-15</f>
        <v>465</v>
      </c>
      <c r="X66" s="150">
        <f>W66*(1+$BE$64)</f>
        <v>511.50000000000006</v>
      </c>
      <c r="Y66" s="182"/>
      <c r="Z66" s="183"/>
      <c r="AB66" s="902"/>
      <c r="AC66"/>
      <c r="AD66" s="844"/>
      <c r="AE66" s="796"/>
      <c r="AF66" s="106" t="s">
        <v>25</v>
      </c>
      <c r="AG66" s="58" t="s">
        <v>429</v>
      </c>
      <c r="AH66" s="160">
        <f>AI66*(1-$BE$64)</f>
        <v>508.5</v>
      </c>
      <c r="AI66" s="149">
        <v>565</v>
      </c>
      <c r="AJ66" s="150">
        <f>AI66*(1+$BE$64)</f>
        <v>621.5</v>
      </c>
      <c r="AK66" s="160">
        <f>AL66*(1-$BE$64)</f>
        <v>508.5</v>
      </c>
      <c r="AL66" s="149">
        <f>AI66</f>
        <v>565</v>
      </c>
      <c r="AM66" s="150">
        <f>AL66*(1+$BE$64)</f>
        <v>621.5</v>
      </c>
      <c r="AN66" s="160">
        <f>AO66*(1-$BE$64)</f>
        <v>508.5</v>
      </c>
      <c r="AO66" s="149">
        <v>565</v>
      </c>
      <c r="AP66" s="150">
        <f>AO66*(1+$BE$64)</f>
        <v>621.5</v>
      </c>
      <c r="AQ66" s="160">
        <f>AR66*(1-$BE$64)</f>
        <v>495</v>
      </c>
      <c r="AR66" s="149">
        <f>AI66-15</f>
        <v>550</v>
      </c>
      <c r="AS66" s="150">
        <f>AR66*(1+$BE$64)</f>
        <v>605</v>
      </c>
      <c r="AT66" s="160">
        <f>AU66*(1-$BE$64)</f>
        <v>495</v>
      </c>
      <c r="AU66" s="149">
        <f>AR66</f>
        <v>550</v>
      </c>
      <c r="AV66" s="150">
        <f>AU66*(1+$BE$64)</f>
        <v>605</v>
      </c>
      <c r="AW66" s="160">
        <f>AX66*(1-$BE$64)</f>
        <v>481.5</v>
      </c>
      <c r="AX66" s="149">
        <f>AU66-15</f>
        <v>535</v>
      </c>
      <c r="AY66" s="150">
        <f>AX66*(1+$BE$64)</f>
        <v>588.5</v>
      </c>
      <c r="AZ66" s="182"/>
      <c r="BA66" s="183"/>
      <c r="BD66" s="5"/>
    </row>
    <row r="67" spans="1:56" ht="18.600000000000001" customHeight="1" thickBot="1" x14ac:dyDescent="0.25">
      <c r="A67" s="902"/>
      <c r="B67"/>
      <c r="C67" s="845"/>
      <c r="D67" s="797"/>
      <c r="E67" s="106" t="s">
        <v>44</v>
      </c>
      <c r="F67" s="163" t="s">
        <v>430</v>
      </c>
      <c r="G67" s="164">
        <f>H67*(1-$BE$64)</f>
        <v>450</v>
      </c>
      <c r="H67" s="165">
        <v>500</v>
      </c>
      <c r="I67" s="166">
        <f>H67*(1+$BE$64)</f>
        <v>550</v>
      </c>
      <c r="J67" s="164">
        <f>K67*(1-$BE$64)</f>
        <v>450</v>
      </c>
      <c r="K67" s="165">
        <f>H67</f>
        <v>500</v>
      </c>
      <c r="L67" s="166">
        <f>K67*(1+$BE$64)</f>
        <v>550</v>
      </c>
      <c r="M67" s="164">
        <f>N67*(1-$BE$64)</f>
        <v>450</v>
      </c>
      <c r="N67" s="165">
        <f>H67</f>
        <v>500</v>
      </c>
      <c r="O67" s="166">
        <f>N67*(1+$BE$64)</f>
        <v>550</v>
      </c>
      <c r="P67" s="164">
        <f>Q67*(1-$BE$64)</f>
        <v>436.5</v>
      </c>
      <c r="Q67" s="165">
        <f>H67-15</f>
        <v>485</v>
      </c>
      <c r="R67" s="166">
        <f>Q67*(1+$BE$64)</f>
        <v>533.5</v>
      </c>
      <c r="S67" s="164">
        <f>T67*(1-$BE$64)</f>
        <v>436.5</v>
      </c>
      <c r="T67" s="165">
        <f>Q67</f>
        <v>485</v>
      </c>
      <c r="U67" s="166">
        <f>T67*(1+$BE$64)</f>
        <v>533.5</v>
      </c>
      <c r="V67" s="164">
        <f>W67*(1-$BE$64)</f>
        <v>423</v>
      </c>
      <c r="W67" s="165">
        <f>T67-15</f>
        <v>470</v>
      </c>
      <c r="X67" s="166">
        <f>W67*(1+$BE$64)</f>
        <v>517</v>
      </c>
      <c r="Y67" s="186"/>
      <c r="Z67" s="187"/>
      <c r="AB67" s="902"/>
      <c r="AC67"/>
      <c r="AD67" s="845"/>
      <c r="AE67" s="797"/>
      <c r="AF67" s="106" t="s">
        <v>44</v>
      </c>
      <c r="AG67" s="163" t="s">
        <v>430</v>
      </c>
      <c r="AH67" s="160">
        <f>AI67*(1-$BE$64)</f>
        <v>513</v>
      </c>
      <c r="AI67" s="149">
        <v>570</v>
      </c>
      <c r="AJ67" s="150">
        <f>AI67*(1+$BE$64)</f>
        <v>627</v>
      </c>
      <c r="AK67" s="160">
        <f>AL67*(1-$BE$64)</f>
        <v>513</v>
      </c>
      <c r="AL67" s="149">
        <f>AI67</f>
        <v>570</v>
      </c>
      <c r="AM67" s="150">
        <f>AL67*(1+$BE$64)</f>
        <v>627</v>
      </c>
      <c r="AN67" s="160">
        <f>AO67*(1-$BE$64)</f>
        <v>513</v>
      </c>
      <c r="AO67" s="149">
        <v>570</v>
      </c>
      <c r="AP67" s="150">
        <f>AO67*(1+$BE$64)</f>
        <v>627</v>
      </c>
      <c r="AQ67" s="160">
        <f>AR67*(1-$BE$64)</f>
        <v>499.5</v>
      </c>
      <c r="AR67" s="149">
        <f>AI67-15</f>
        <v>555</v>
      </c>
      <c r="AS67" s="150">
        <f>AR67*(1+$BE$64)</f>
        <v>610.5</v>
      </c>
      <c r="AT67" s="160">
        <f>AU67*(1-$BE$64)</f>
        <v>499.5</v>
      </c>
      <c r="AU67" s="149">
        <f>AR67</f>
        <v>555</v>
      </c>
      <c r="AV67" s="150">
        <f>AU67*(1+$BE$64)</f>
        <v>610.5</v>
      </c>
      <c r="AW67" s="160">
        <f>AX67*(1-$BE$64)</f>
        <v>486</v>
      </c>
      <c r="AX67" s="149">
        <f>AU67-15</f>
        <v>540</v>
      </c>
      <c r="AY67" s="150">
        <f>AX67*(1+$BE$64)</f>
        <v>594</v>
      </c>
      <c r="AZ67" s="186"/>
      <c r="BA67" s="187"/>
      <c r="BD67" s="5"/>
    </row>
    <row r="68" spans="1:56" ht="18.600000000000001" customHeight="1" x14ac:dyDescent="0.2">
      <c r="A68" s="902"/>
      <c r="B68"/>
      <c r="C68" s="843">
        <v>2</v>
      </c>
      <c r="D68" s="795" t="s">
        <v>65</v>
      </c>
      <c r="E68" s="601" t="s">
        <v>16</v>
      </c>
      <c r="F68" s="524" t="s">
        <v>609</v>
      </c>
      <c r="G68" s="285">
        <f>'Erwachsene-DOSB 2020'!E13*$BC$68</f>
        <v>6.75</v>
      </c>
      <c r="H68" s="286">
        <f>'Erwachsene-DOSB 2020'!F13*$BC$68</f>
        <v>7.2</v>
      </c>
      <c r="I68" s="287">
        <f>'Erwachsene-DOSB 2020'!G13*$BC$68</f>
        <v>7.875</v>
      </c>
      <c r="J68" s="682">
        <f>'Erwachsene-DOSB 2020'!H13*$BC$68</f>
        <v>6.75</v>
      </c>
      <c r="K68" s="286">
        <f>'Erwachsene-DOSB 2020'!I13*$BC$68</f>
        <v>7.2</v>
      </c>
      <c r="L68" s="684">
        <f>'Erwachsene-DOSB 2020'!J13*$BC$68</f>
        <v>7.875</v>
      </c>
      <c r="M68" s="288">
        <f>'Erwachsene-DOSB 2020'!K13*$BC$68</f>
        <v>6.3</v>
      </c>
      <c r="N68" s="286">
        <f>'Erwachsene-DOSB 2020'!L13*$BC$68</f>
        <v>6.9750000000000005</v>
      </c>
      <c r="O68" s="287">
        <f>'Erwachsene-DOSB 2020'!M13*$BC$68</f>
        <v>7.65</v>
      </c>
      <c r="P68" s="288">
        <f>'Erwachsene-DOSB 2020'!N13*$BC$68</f>
        <v>5.8500000000000005</v>
      </c>
      <c r="Q68" s="286">
        <f>'Erwachsene-DOSB 2020'!O13*$BC$68</f>
        <v>6.75</v>
      </c>
      <c r="R68" s="684">
        <f>'Erwachsene-DOSB 2020'!P13*$BC$68</f>
        <v>7.65</v>
      </c>
      <c r="S68" s="288">
        <f>'Erwachsene-DOSB 2020'!Q13*$BC$68</f>
        <v>5.4</v>
      </c>
      <c r="T68" s="286">
        <f>'Erwachsene-DOSB 2020'!R13*$BC$68</f>
        <v>6.5250000000000004</v>
      </c>
      <c r="U68" s="287">
        <f>'Erwachsene-DOSB 2020'!S13*$BC$68</f>
        <v>7.4249999999999998</v>
      </c>
      <c r="V68" s="288">
        <f>'Erwachsene-DOSB 2020'!T13*$BC$68</f>
        <v>4.7250000000000005</v>
      </c>
      <c r="W68" s="286">
        <f>'Erwachsene-DOSB 2020'!U13*$BC$68</f>
        <v>6.0750000000000002</v>
      </c>
      <c r="X68" s="287">
        <f>'Erwachsene-DOSB 2020'!V13*$BC$68</f>
        <v>7.4249999999999998</v>
      </c>
      <c r="Y68" s="180"/>
      <c r="Z68" s="181"/>
      <c r="AB68" s="902"/>
      <c r="AC68"/>
      <c r="AD68" s="843">
        <v>2</v>
      </c>
      <c r="AE68" s="795" t="s">
        <v>65</v>
      </c>
      <c r="AF68" s="601" t="s">
        <v>16</v>
      </c>
      <c r="AG68" s="524" t="s">
        <v>609</v>
      </c>
      <c r="AH68" s="6">
        <f>'Erwachsene-DOSB 2020'!E46*$BC$68</f>
        <v>9.2249999999999996</v>
      </c>
      <c r="AI68" s="7">
        <f>'Erwachsene-DOSB 2020'!F46*$BC$68</f>
        <v>9.9</v>
      </c>
      <c r="AJ68" s="9">
        <f>'Erwachsene-DOSB 2020'!G46*$BC$68</f>
        <v>10.575000000000001</v>
      </c>
      <c r="AK68" s="673">
        <f>'Erwachsene-DOSB 2020'!H46*$BC$68</f>
        <v>9.2249999999999996</v>
      </c>
      <c r="AL68" s="674">
        <f>'Erwachsene-DOSB 2020'!I46*$BC$68</f>
        <v>10.125</v>
      </c>
      <c r="AM68" s="675">
        <f>'Erwachsene-DOSB 2020'!J46*$BC$68</f>
        <v>10.8</v>
      </c>
      <c r="AN68" s="56">
        <f>'Erwachsene-DOSB 2020'!K46*$BC$68</f>
        <v>8.7750000000000004</v>
      </c>
      <c r="AO68" s="7">
        <f>'Erwachsene-DOSB 2020'!L46*$BC$68</f>
        <v>9.6750000000000007</v>
      </c>
      <c r="AP68" s="9">
        <f>'Erwachsene-DOSB 2020'!M46*$BC$68</f>
        <v>10.575000000000001</v>
      </c>
      <c r="AQ68" s="56">
        <f>'Erwachsene-DOSB 2020'!N46*$BC$68</f>
        <v>8.1</v>
      </c>
      <c r="AR68" s="7">
        <f>'Erwachsene-DOSB 2020'!O46*$BC$68</f>
        <v>9.2249999999999996</v>
      </c>
      <c r="AS68" s="9">
        <f>'Erwachsene-DOSB 2020'!P46*$BC$68</f>
        <v>10.35</v>
      </c>
      <c r="AT68" s="56">
        <f>'Erwachsene-DOSB 2020'!Q46*$BC$68</f>
        <v>7.4249999999999998</v>
      </c>
      <c r="AU68" s="7">
        <f>'Erwachsene-DOSB 2020'!R46*$BC$68</f>
        <v>8.7750000000000004</v>
      </c>
      <c r="AV68" s="9">
        <f>'Erwachsene-DOSB 2020'!S46*$BC$68</f>
        <v>10.125</v>
      </c>
      <c r="AW68" s="56">
        <f>'Erwachsene-DOSB 2020'!T46*$BC$68</f>
        <v>6.9750000000000005</v>
      </c>
      <c r="AX68" s="7">
        <f>'Erwachsene-DOSB 2020'!U46*$BC$68</f>
        <v>8.3250000000000011</v>
      </c>
      <c r="AY68" s="9">
        <f>'Erwachsene-DOSB 2020'!V46*$BC$68</f>
        <v>9.6750000000000007</v>
      </c>
      <c r="AZ68" s="180"/>
      <c r="BA68" s="181"/>
      <c r="BC68" s="143">
        <v>0.9</v>
      </c>
      <c r="BD68" s="523" t="s">
        <v>609</v>
      </c>
    </row>
    <row r="69" spans="1:56" ht="18.600000000000001" customHeight="1" x14ac:dyDescent="0.2">
      <c r="A69" s="902"/>
      <c r="B69"/>
      <c r="C69" s="845"/>
      <c r="D69" s="796"/>
      <c r="E69" s="801" t="s">
        <v>17</v>
      </c>
      <c r="F69" s="793" t="s">
        <v>26</v>
      </c>
      <c r="G69" s="959" t="s">
        <v>219</v>
      </c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0"/>
      <c r="W69" s="960"/>
      <c r="X69" s="961"/>
      <c r="Y69" s="182"/>
      <c r="Z69" s="188"/>
      <c r="AB69" s="902"/>
      <c r="AC69"/>
      <c r="AD69" s="845"/>
      <c r="AE69" s="796"/>
      <c r="AF69" s="801" t="s">
        <v>17</v>
      </c>
      <c r="AG69" s="793" t="s">
        <v>26</v>
      </c>
      <c r="AH69" s="826" t="s">
        <v>415</v>
      </c>
      <c r="AI69" s="827"/>
      <c r="AJ69" s="827"/>
      <c r="AK69" s="827"/>
      <c r="AL69" s="827"/>
      <c r="AM69" s="827"/>
      <c r="AN69" s="827"/>
      <c r="AO69" s="827"/>
      <c r="AP69" s="827"/>
      <c r="AQ69" s="827"/>
      <c r="AR69" s="827"/>
      <c r="AS69" s="827"/>
      <c r="AT69" s="827"/>
      <c r="AU69" s="827"/>
      <c r="AV69" s="827"/>
      <c r="AW69" s="827"/>
      <c r="AX69" s="827"/>
      <c r="AY69" s="828"/>
      <c r="AZ69" s="182"/>
      <c r="BA69" s="188"/>
      <c r="BD69" s="146"/>
    </row>
    <row r="70" spans="1:56" ht="18.600000000000001" customHeight="1" x14ac:dyDescent="0.2">
      <c r="A70" s="902"/>
      <c r="B70"/>
      <c r="C70" s="845"/>
      <c r="D70" s="796"/>
      <c r="E70" s="792"/>
      <c r="F70" s="794"/>
      <c r="G70" s="284">
        <f>'Erwachsene-DOSB 2020'!E15*$BC$70</f>
        <v>5.8500000000000005</v>
      </c>
      <c r="H70" s="282">
        <f>'Erwachsene-DOSB 2020'!F15*$BC$70</f>
        <v>6.3</v>
      </c>
      <c r="I70" s="283">
        <f>'Erwachsene-DOSB 2020'!G15*$BC$70</f>
        <v>6.75</v>
      </c>
      <c r="J70" s="281">
        <f>'Erwachsene-DOSB 2020'!H15*$BC$70</f>
        <v>5.8500000000000005</v>
      </c>
      <c r="K70" s="282">
        <f>'Erwachsene-DOSB 2020'!I15*$BC$70</f>
        <v>6.3</v>
      </c>
      <c r="L70" s="283">
        <f>'Erwachsene-DOSB 2020'!J15*$BC$70</f>
        <v>6.75</v>
      </c>
      <c r="M70" s="281">
        <f>'Erwachsene-DOSB 2020'!K15*$BC$70</f>
        <v>5.8500000000000005</v>
      </c>
      <c r="N70" s="282">
        <f>'Erwachsene-DOSB 2020'!L15*$BC$70</f>
        <v>6.3</v>
      </c>
      <c r="O70" s="283">
        <f>'Erwachsene-DOSB 2020'!M15*$BC$70</f>
        <v>6.75</v>
      </c>
      <c r="P70" s="281">
        <f>'Erwachsene-DOSB 2020'!N15*$BC$70</f>
        <v>5.625</v>
      </c>
      <c r="Q70" s="282">
        <f>'Erwachsene-DOSB 2020'!O15*$BC$70</f>
        <v>6.0750000000000002</v>
      </c>
      <c r="R70" s="283">
        <f>'Erwachsene-DOSB 2020'!P15*$BC$70</f>
        <v>6.5250000000000004</v>
      </c>
      <c r="S70" s="281">
        <f>'Erwachsene-DOSB 2020'!Q15*$BC$70</f>
        <v>5.4</v>
      </c>
      <c r="T70" s="282">
        <f>'Erwachsene-DOSB 2020'!R15*$BC$70</f>
        <v>5.8500000000000005</v>
      </c>
      <c r="U70" s="283">
        <f>'Erwachsene-DOSB 2020'!S15*$BC$70</f>
        <v>6.3</v>
      </c>
      <c r="V70" s="281">
        <f>'Erwachsene-DOSB 2020'!T15*$BC$70</f>
        <v>4.95</v>
      </c>
      <c r="W70" s="282">
        <f>'Erwachsene-DOSB 2020'!U15*$BC$70</f>
        <v>5.4</v>
      </c>
      <c r="X70" s="283">
        <f>'Erwachsene-DOSB 2020'!V15*$BC$70</f>
        <v>5.8500000000000005</v>
      </c>
      <c r="Y70" s="182"/>
      <c r="Z70" s="188"/>
      <c r="AB70" s="902"/>
      <c r="AC70"/>
      <c r="AD70" s="845"/>
      <c r="AE70" s="796"/>
      <c r="AF70" s="792"/>
      <c r="AG70" s="794"/>
      <c r="AH70" s="13">
        <f>'Erwachsene-DOSB 2020'!E48*$BC$70</f>
        <v>6.9750000000000005</v>
      </c>
      <c r="AI70" s="12">
        <f>'Erwachsene-DOSB 2020'!F48*$BC$70</f>
        <v>7.4249999999999998</v>
      </c>
      <c r="AJ70" s="15">
        <f>'Erwachsene-DOSB 2020'!G48*$BC$70</f>
        <v>7.875</v>
      </c>
      <c r="AK70" s="59">
        <f>'Erwachsene-DOSB 2020'!H48*$BC$70</f>
        <v>6.9750000000000005</v>
      </c>
      <c r="AL70" s="12">
        <f>'Erwachsene-DOSB 2020'!I48*$BC$70</f>
        <v>7.65</v>
      </c>
      <c r="AM70" s="15">
        <f>'Erwachsene-DOSB 2020'!J48*$BC$70</f>
        <v>8.1</v>
      </c>
      <c r="AN70" s="59">
        <f>'Erwachsene-DOSB 2020'!K48*$BC$70</f>
        <v>6.75</v>
      </c>
      <c r="AO70" s="12">
        <f>'Erwachsene-DOSB 2020'!L48*$BC$70</f>
        <v>7.4249999999999998</v>
      </c>
      <c r="AP70" s="15">
        <f>'Erwachsene-DOSB 2020'!M48*$BC$70</f>
        <v>7.875</v>
      </c>
      <c r="AQ70" s="59">
        <f>'Erwachsene-DOSB 2020'!N48*$BC$70</f>
        <v>6.3</v>
      </c>
      <c r="AR70" s="12">
        <f>'Erwachsene-DOSB 2020'!O48*$BC$70</f>
        <v>6.9750000000000005</v>
      </c>
      <c r="AS70" s="15">
        <f>'Erwachsene-DOSB 2020'!P48*$BC$70</f>
        <v>7.4249999999999998</v>
      </c>
      <c r="AT70" s="59">
        <f>'Erwachsene-DOSB 2020'!Q48*$BC$70</f>
        <v>6.0750000000000002</v>
      </c>
      <c r="AU70" s="12">
        <f>'Erwachsene-DOSB 2020'!R48*$BC$70</f>
        <v>6.5250000000000004</v>
      </c>
      <c r="AV70" s="15">
        <f>'Erwachsene-DOSB 2020'!S48*$BC$70</f>
        <v>7.2</v>
      </c>
      <c r="AW70" s="59">
        <f>'Erwachsene-DOSB 2020'!T48*$BC$70</f>
        <v>5.625</v>
      </c>
      <c r="AX70" s="12">
        <f>'Erwachsene-DOSB 2020'!U48*$BC$70</f>
        <v>6.3</v>
      </c>
      <c r="AY70" s="15">
        <f>'Erwachsene-DOSB 2020'!V48*$BC$70</f>
        <v>6.9750000000000005</v>
      </c>
      <c r="AZ70" s="182"/>
      <c r="BA70" s="188"/>
      <c r="BC70" s="143">
        <v>0.9</v>
      </c>
      <c r="BD70" s="146" t="s">
        <v>26</v>
      </c>
    </row>
    <row r="71" spans="1:56" ht="18.600000000000001" customHeight="1" x14ac:dyDescent="0.2">
      <c r="A71" s="902"/>
      <c r="B71"/>
      <c r="C71" s="845"/>
      <c r="D71" s="796"/>
      <c r="E71" s="106" t="s">
        <v>21</v>
      </c>
      <c r="F71" s="161" t="s">
        <v>27</v>
      </c>
      <c r="G71" s="284">
        <f t="shared" ref="G71:X71" si="8">G70*$BC$71</f>
        <v>9.9450000000000003</v>
      </c>
      <c r="H71" s="282">
        <f t="shared" si="8"/>
        <v>10.709999999999999</v>
      </c>
      <c r="I71" s="283">
        <f t="shared" si="8"/>
        <v>11.475</v>
      </c>
      <c r="J71" s="284">
        <f t="shared" si="8"/>
        <v>9.9450000000000003</v>
      </c>
      <c r="K71" s="282">
        <f t="shared" si="8"/>
        <v>10.709999999999999</v>
      </c>
      <c r="L71" s="283">
        <f t="shared" si="8"/>
        <v>11.475</v>
      </c>
      <c r="M71" s="284">
        <f t="shared" si="8"/>
        <v>9.9450000000000003</v>
      </c>
      <c r="N71" s="282">
        <f t="shared" si="8"/>
        <v>10.709999999999999</v>
      </c>
      <c r="O71" s="283">
        <f t="shared" si="8"/>
        <v>11.475</v>
      </c>
      <c r="P71" s="284">
        <f t="shared" si="8"/>
        <v>9.5625</v>
      </c>
      <c r="Q71" s="282">
        <f t="shared" si="8"/>
        <v>10.327500000000001</v>
      </c>
      <c r="R71" s="283">
        <f t="shared" si="8"/>
        <v>11.092500000000001</v>
      </c>
      <c r="S71" s="284">
        <f t="shared" si="8"/>
        <v>9.18</v>
      </c>
      <c r="T71" s="282">
        <f t="shared" si="8"/>
        <v>9.9450000000000003</v>
      </c>
      <c r="U71" s="283">
        <f t="shared" si="8"/>
        <v>10.709999999999999</v>
      </c>
      <c r="V71" s="284">
        <f t="shared" si="8"/>
        <v>8.4150000000000009</v>
      </c>
      <c r="W71" s="282">
        <f t="shared" si="8"/>
        <v>9.18</v>
      </c>
      <c r="X71" s="283">
        <f t="shared" si="8"/>
        <v>9.9450000000000003</v>
      </c>
      <c r="Y71" s="182"/>
      <c r="Z71" s="188"/>
      <c r="AB71" s="902"/>
      <c r="AC71"/>
      <c r="AD71" s="845"/>
      <c r="AE71" s="796"/>
      <c r="AF71" s="106" t="s">
        <v>21</v>
      </c>
      <c r="AG71" s="161" t="s">
        <v>27</v>
      </c>
      <c r="AH71" s="13">
        <f t="shared" ref="AH71:AY71" si="9">AH70*$BC$71</f>
        <v>11.8575</v>
      </c>
      <c r="AI71" s="12">
        <f t="shared" si="9"/>
        <v>12.622499999999999</v>
      </c>
      <c r="AJ71" s="15">
        <f t="shared" si="9"/>
        <v>13.387499999999999</v>
      </c>
      <c r="AK71" s="13">
        <f t="shared" si="9"/>
        <v>11.8575</v>
      </c>
      <c r="AL71" s="12">
        <f t="shared" si="9"/>
        <v>13.005000000000001</v>
      </c>
      <c r="AM71" s="15">
        <f t="shared" si="9"/>
        <v>13.77</v>
      </c>
      <c r="AN71" s="13">
        <f t="shared" si="9"/>
        <v>11.475</v>
      </c>
      <c r="AO71" s="12">
        <f t="shared" si="9"/>
        <v>12.622499999999999</v>
      </c>
      <c r="AP71" s="15">
        <f t="shared" si="9"/>
        <v>13.387499999999999</v>
      </c>
      <c r="AQ71" s="13">
        <f t="shared" si="9"/>
        <v>10.709999999999999</v>
      </c>
      <c r="AR71" s="12">
        <f t="shared" si="9"/>
        <v>11.8575</v>
      </c>
      <c r="AS71" s="15">
        <f t="shared" si="9"/>
        <v>12.622499999999999</v>
      </c>
      <c r="AT71" s="13">
        <f t="shared" si="9"/>
        <v>10.327500000000001</v>
      </c>
      <c r="AU71" s="12">
        <f t="shared" si="9"/>
        <v>11.092500000000001</v>
      </c>
      <c r="AV71" s="15">
        <f t="shared" si="9"/>
        <v>12.24</v>
      </c>
      <c r="AW71" s="13">
        <f t="shared" si="9"/>
        <v>9.5625</v>
      </c>
      <c r="AX71" s="12">
        <f t="shared" si="9"/>
        <v>10.709999999999999</v>
      </c>
      <c r="AY71" s="15">
        <f t="shared" si="9"/>
        <v>11.8575</v>
      </c>
      <c r="AZ71" s="182"/>
      <c r="BA71" s="188"/>
      <c r="BC71" s="145">
        <v>1.7</v>
      </c>
      <c r="BD71" s="146" t="s">
        <v>27</v>
      </c>
    </row>
    <row r="72" spans="1:56" ht="18.600000000000001" customHeight="1" thickBot="1" x14ac:dyDescent="0.25">
      <c r="A72" s="902"/>
      <c r="B72"/>
      <c r="C72" s="845"/>
      <c r="D72" s="796"/>
      <c r="E72" s="106" t="s">
        <v>22</v>
      </c>
      <c r="F72" s="2" t="s">
        <v>92</v>
      </c>
      <c r="G72" s="284">
        <f>'Erwachsene-DOSB 2020'!E18*$BC$72</f>
        <v>1.32</v>
      </c>
      <c r="H72" s="282">
        <f>'Erwachsene-DOSB 2020'!F18*$BC$72</f>
        <v>1.4800000000000002</v>
      </c>
      <c r="I72" s="283">
        <f>'Erwachsene-DOSB 2020'!G18*$BC$72</f>
        <v>1.64</v>
      </c>
      <c r="J72" s="281">
        <f>'Erwachsene-DOSB 2020'!H18*$BC$72</f>
        <v>1.2800000000000002</v>
      </c>
      <c r="K72" s="282">
        <f>'Erwachsene-DOSB 2020'!I18*$BC$72</f>
        <v>1.4400000000000002</v>
      </c>
      <c r="L72" s="283">
        <f>'Erwachsene-DOSB 2020'!J18*$BC$72</f>
        <v>1.6</v>
      </c>
      <c r="M72" s="281">
        <f>'Erwachsene-DOSB 2020'!K18*$BC$72</f>
        <v>1.2000000000000002</v>
      </c>
      <c r="N72" s="282">
        <f>'Erwachsene-DOSB 2020'!L18*$BC$72</f>
        <v>1.36</v>
      </c>
      <c r="O72" s="283">
        <f>'Erwachsene-DOSB 2020'!M18*$BC$72</f>
        <v>1.56</v>
      </c>
      <c r="P72" s="281">
        <f>'Erwachsene-DOSB 2020'!N18*$BC$72</f>
        <v>1.08</v>
      </c>
      <c r="Q72" s="282">
        <f>'Erwachsene-DOSB 2020'!O18*$BC$72</f>
        <v>1.2800000000000002</v>
      </c>
      <c r="R72" s="283">
        <f>'Erwachsene-DOSB 2020'!P18*$BC$72</f>
        <v>1.4800000000000002</v>
      </c>
      <c r="S72" s="281">
        <f>'Erwachsene-DOSB 2020'!Q18*$BC$72</f>
        <v>1</v>
      </c>
      <c r="T72" s="282">
        <f>'Erwachsene-DOSB 2020'!R18*$BC$72</f>
        <v>1.2000000000000002</v>
      </c>
      <c r="U72" s="283">
        <f>'Erwachsene-DOSB 2020'!S18*$BC$72</f>
        <v>1.4400000000000002</v>
      </c>
      <c r="V72" s="281">
        <f>'Erwachsene-DOSB 2020'!T18*$BC$72</f>
        <v>0.91999999999999993</v>
      </c>
      <c r="W72" s="282">
        <f>'Erwachsene-DOSB 2020'!U18*$BC$72</f>
        <v>1.1199999999999999</v>
      </c>
      <c r="X72" s="283">
        <f>'Erwachsene-DOSB 2020'!V18*$BC$72</f>
        <v>1.32</v>
      </c>
      <c r="Y72" s="186"/>
      <c r="Z72" s="187"/>
      <c r="AB72" s="902"/>
      <c r="AC72"/>
      <c r="AD72" s="845"/>
      <c r="AE72" s="796"/>
      <c r="AF72" s="106" t="s">
        <v>22</v>
      </c>
      <c r="AG72" s="2" t="s">
        <v>92</v>
      </c>
      <c r="AH72" s="13">
        <f>'Erwachsene-DOSB 2020'!E51*$BC$72</f>
        <v>1.6800000000000002</v>
      </c>
      <c r="AI72" s="12">
        <f>'Erwachsene-DOSB 2020'!F51*$BC$72</f>
        <v>1.8399999999999999</v>
      </c>
      <c r="AJ72" s="15">
        <f>'Erwachsene-DOSB 2020'!G51*$BC$72</f>
        <v>2</v>
      </c>
      <c r="AK72" s="59">
        <f>'Erwachsene-DOSB 2020'!H51*$BC$72</f>
        <v>1.6800000000000002</v>
      </c>
      <c r="AL72" s="12">
        <f>'Erwachsene-DOSB 2020'!I51*$BC$72</f>
        <v>1.8399999999999999</v>
      </c>
      <c r="AM72" s="15">
        <f>'Erwachsene-DOSB 2020'!J51*$BC$72</f>
        <v>2</v>
      </c>
      <c r="AN72" s="59">
        <f>'Erwachsene-DOSB 2020'!K51*$BC$72</f>
        <v>1.64</v>
      </c>
      <c r="AO72" s="12">
        <f>'Erwachsene-DOSB 2020'!L51*$BC$72</f>
        <v>1.8</v>
      </c>
      <c r="AP72" s="15">
        <f>'Erwachsene-DOSB 2020'!M51*$BC$72</f>
        <v>1.9600000000000002</v>
      </c>
      <c r="AQ72" s="59">
        <f>'Erwachsene-DOSB 2020'!N51*$BC$72</f>
        <v>1.4800000000000002</v>
      </c>
      <c r="AR72" s="12">
        <f>'Erwachsene-DOSB 2020'!O51*$BC$72</f>
        <v>1.6800000000000002</v>
      </c>
      <c r="AS72" s="15">
        <f>'Erwachsene-DOSB 2020'!P51*$BC$72</f>
        <v>1.8800000000000001</v>
      </c>
      <c r="AT72" s="59">
        <f>'Erwachsene-DOSB 2020'!Q51*$BC$72</f>
        <v>1.32</v>
      </c>
      <c r="AU72" s="12">
        <f>'Erwachsene-DOSB 2020'!R51*$BC$72</f>
        <v>1.56</v>
      </c>
      <c r="AV72" s="15">
        <f>'Erwachsene-DOSB 2020'!S51*$BC$72</f>
        <v>1.8</v>
      </c>
      <c r="AW72" s="59">
        <f>'Erwachsene-DOSB 2020'!T51*$BC$72</f>
        <v>1.2400000000000002</v>
      </c>
      <c r="AX72" s="12">
        <f>'Erwachsene-DOSB 2020'!U51*$BC$72</f>
        <v>1.4800000000000002</v>
      </c>
      <c r="AY72" s="15">
        <f>'Erwachsene-DOSB 2020'!V51*$BC$72</f>
        <v>1.72</v>
      </c>
      <c r="AZ72" s="186"/>
      <c r="BA72" s="187"/>
      <c r="BC72" s="143">
        <v>0.8</v>
      </c>
      <c r="BD72" s="146" t="s">
        <v>92</v>
      </c>
    </row>
    <row r="73" spans="1:56" ht="18.600000000000001" customHeight="1" x14ac:dyDescent="0.2">
      <c r="A73" s="902"/>
      <c r="B73"/>
      <c r="C73" s="843">
        <v>3</v>
      </c>
      <c r="D73" s="795" t="s">
        <v>66</v>
      </c>
      <c r="E73" s="791" t="s">
        <v>16</v>
      </c>
      <c r="F73" s="822" t="s">
        <v>156</v>
      </c>
      <c r="G73" s="977" t="s">
        <v>195</v>
      </c>
      <c r="H73" s="978"/>
      <c r="I73" s="978"/>
      <c r="J73" s="978"/>
      <c r="K73" s="978"/>
      <c r="L73" s="978"/>
      <c r="M73" s="978"/>
      <c r="N73" s="978"/>
      <c r="O73" s="978"/>
      <c r="P73" s="978"/>
      <c r="Q73" s="978"/>
      <c r="R73" s="978"/>
      <c r="S73" s="978"/>
      <c r="T73" s="978"/>
      <c r="U73" s="979"/>
      <c r="V73" s="980" t="s">
        <v>194</v>
      </c>
      <c r="W73" s="981"/>
      <c r="X73" s="982"/>
      <c r="Y73" s="180"/>
      <c r="Z73" s="181"/>
      <c r="AB73" s="902"/>
      <c r="AC73"/>
      <c r="AD73" s="843">
        <v>3</v>
      </c>
      <c r="AE73" s="795" t="s">
        <v>66</v>
      </c>
      <c r="AF73" s="791" t="s">
        <v>16</v>
      </c>
      <c r="AG73" s="822" t="s">
        <v>156</v>
      </c>
      <c r="AH73" s="971" t="s">
        <v>195</v>
      </c>
      <c r="AI73" s="972"/>
      <c r="AJ73" s="972"/>
      <c r="AK73" s="972"/>
      <c r="AL73" s="972"/>
      <c r="AM73" s="972"/>
      <c r="AN73" s="972"/>
      <c r="AO73" s="972"/>
      <c r="AP73" s="972"/>
      <c r="AQ73" s="972"/>
      <c r="AR73" s="972"/>
      <c r="AS73" s="972"/>
      <c r="AT73" s="972"/>
      <c r="AU73" s="972"/>
      <c r="AV73" s="973"/>
      <c r="AW73" s="962" t="s">
        <v>194</v>
      </c>
      <c r="AX73" s="963"/>
      <c r="AY73" s="964"/>
      <c r="AZ73" s="180"/>
      <c r="BA73" s="181"/>
      <c r="BD73" s="146"/>
    </row>
    <row r="74" spans="1:56" ht="18.600000000000001" customHeight="1" x14ac:dyDescent="0.2">
      <c r="A74" s="902"/>
      <c r="B74"/>
      <c r="C74" s="845"/>
      <c r="D74" s="796"/>
      <c r="E74" s="792"/>
      <c r="F74" s="794"/>
      <c r="G74" s="69">
        <f>'Erwachsene-DOSB 2020'!E21*$BC$74</f>
        <v>23.66</v>
      </c>
      <c r="H74" s="228">
        <f>'Erwachsene-DOSB 2020'!F21*$BC$74</f>
        <v>21.45</v>
      </c>
      <c r="I74" s="229">
        <f>'Erwachsene-DOSB 2020'!G21*$BC$74</f>
        <v>19.89</v>
      </c>
      <c r="J74" s="230">
        <f>'Erwachsene-DOSB 2020'!H21*$BC$74</f>
        <v>24.05</v>
      </c>
      <c r="K74" s="228">
        <f>'Erwachsene-DOSB 2020'!I21*$BC$74</f>
        <v>21.840000000000003</v>
      </c>
      <c r="L74" s="229">
        <f>'Erwachsene-DOSB 2020'!J21*$BC$74</f>
        <v>20.28</v>
      </c>
      <c r="M74" s="230">
        <f>'Erwachsene-DOSB 2020'!K21*$BC$74</f>
        <v>24.57</v>
      </c>
      <c r="N74" s="228">
        <f>'Erwachsene-DOSB 2020'!L21*$BC$74</f>
        <v>22.36</v>
      </c>
      <c r="O74" s="229">
        <f>'Erwachsene-DOSB 2020'!M21*$BC$74</f>
        <v>20.8</v>
      </c>
      <c r="P74" s="230">
        <f>'Erwachsene-DOSB 2020'!N21*$BC$74</f>
        <v>25.480000000000004</v>
      </c>
      <c r="Q74" s="228">
        <f>'Erwachsene-DOSB 2020'!O21*$BC$74</f>
        <v>23.14</v>
      </c>
      <c r="R74" s="229">
        <f>'Erwachsene-DOSB 2020'!P21*$BC$74</f>
        <v>21.32</v>
      </c>
      <c r="S74" s="230">
        <f>'Erwachsene-DOSB 2020'!Q21*$BC$74</f>
        <v>26.52</v>
      </c>
      <c r="T74" s="228">
        <f>'Erwachsene-DOSB 2020'!R21*$BC$74</f>
        <v>24.180000000000003</v>
      </c>
      <c r="U74" s="229">
        <f>'Erwachsene-DOSB 2020'!S21*$BC$74</f>
        <v>22.1</v>
      </c>
      <c r="V74" s="230">
        <f>'Erwachsene-DOSB 2020'!T21*$BC$74</f>
        <v>14.3</v>
      </c>
      <c r="W74" s="228">
        <f>'Erwachsene-DOSB 2020'!U21*$BC$74</f>
        <v>12.870000000000001</v>
      </c>
      <c r="X74" s="229">
        <f>'Erwachsene-DOSB 2020'!V21*$BC$74</f>
        <v>11.440000000000001</v>
      </c>
      <c r="Y74" s="182"/>
      <c r="Z74" s="188"/>
      <c r="AB74" s="902"/>
      <c r="AC74"/>
      <c r="AD74" s="845"/>
      <c r="AE74" s="796"/>
      <c r="AF74" s="792"/>
      <c r="AG74" s="794"/>
      <c r="AH74" s="69">
        <f>'Erwachsene-DOSB 2020'!E54*$BC$74</f>
        <v>20.8</v>
      </c>
      <c r="AI74" s="228">
        <f>'Erwachsene-DOSB 2020'!F54*$BC$74</f>
        <v>18.98</v>
      </c>
      <c r="AJ74" s="229">
        <f>'Erwachsene-DOSB 2020'!G54*$BC$74</f>
        <v>17.16</v>
      </c>
      <c r="AK74" s="230">
        <f>'Erwachsene-DOSB 2020'!H54*$BC$74</f>
        <v>20.540000000000003</v>
      </c>
      <c r="AL74" s="228">
        <f>'Erwachsene-DOSB 2020'!I54*$BC$74</f>
        <v>18.720000000000002</v>
      </c>
      <c r="AM74" s="229">
        <f>'Erwachsene-DOSB 2020'!J54*$BC$74</f>
        <v>16.900000000000002</v>
      </c>
      <c r="AN74" s="230">
        <f>'Erwachsene-DOSB 2020'!K54*$BC$74</f>
        <v>21.19</v>
      </c>
      <c r="AO74" s="228">
        <f>'Erwachsene-DOSB 2020'!L54*$BC$74</f>
        <v>19.240000000000002</v>
      </c>
      <c r="AP74" s="229">
        <f>'Erwachsene-DOSB 2020'!M54*$BC$74</f>
        <v>17.290000000000003</v>
      </c>
      <c r="AQ74" s="230">
        <f>'Erwachsene-DOSB 2020'!N54*$BC$74</f>
        <v>21.840000000000003</v>
      </c>
      <c r="AR74" s="228">
        <f>'Erwachsene-DOSB 2020'!O54*$BC$74</f>
        <v>19.63</v>
      </c>
      <c r="AS74" s="229">
        <f>'Erwachsene-DOSB 2020'!P54*$BC$74</f>
        <v>17.68</v>
      </c>
      <c r="AT74" s="230">
        <f>'Erwachsene-DOSB 2020'!Q54*$BC$74</f>
        <v>22.880000000000003</v>
      </c>
      <c r="AU74" s="228">
        <f>'Erwachsene-DOSB 2020'!R54*$BC$74</f>
        <v>20.67</v>
      </c>
      <c r="AV74" s="229">
        <f>'Erwachsene-DOSB 2020'!S54*$BC$74</f>
        <v>18.46</v>
      </c>
      <c r="AW74" s="230">
        <f>'Erwachsene-DOSB 2020'!T54*$BC$74</f>
        <v>12.48</v>
      </c>
      <c r="AX74" s="228">
        <f>'Erwachsene-DOSB 2020'!U54*$BC$74</f>
        <v>11.309999999999999</v>
      </c>
      <c r="AY74" s="229">
        <f>'Erwachsene-DOSB 2020'!V54*$BC$74</f>
        <v>10.01</v>
      </c>
      <c r="AZ74" s="182"/>
      <c r="BA74" s="188"/>
      <c r="BC74" s="143">
        <v>1.3</v>
      </c>
      <c r="BD74" s="146" t="s">
        <v>156</v>
      </c>
    </row>
    <row r="75" spans="1:56" ht="18.600000000000001" customHeight="1" x14ac:dyDescent="0.2">
      <c r="A75" s="902"/>
      <c r="B75"/>
      <c r="C75" s="845"/>
      <c r="D75" s="796"/>
      <c r="E75" s="106" t="s">
        <v>17</v>
      </c>
      <c r="F75" s="27" t="s">
        <v>158</v>
      </c>
      <c r="G75" s="69">
        <f>'Erwachsene-DOSB 2020'!E22*$BC$75</f>
        <v>32.450000000000003</v>
      </c>
      <c r="H75" s="228">
        <f>'Erwachsene-DOSB 2020'!F22*$BC$75</f>
        <v>26.400000000000002</v>
      </c>
      <c r="I75" s="229">
        <f>'Erwachsene-DOSB 2020'!G22*$BC$75</f>
        <v>20.350000000000001</v>
      </c>
      <c r="J75" s="230">
        <f>'Erwachsene-DOSB 2020'!H22*$BC$75</f>
        <v>31.900000000000002</v>
      </c>
      <c r="K75" s="228">
        <f>'Erwachsene-DOSB 2020'!I22*$BC$75</f>
        <v>26.400000000000002</v>
      </c>
      <c r="L75" s="229">
        <f>'Erwachsene-DOSB 2020'!J22*$BC$75</f>
        <v>20.350000000000001</v>
      </c>
      <c r="M75" s="230">
        <f>'Erwachsene-DOSB 2020'!K22*$BC$75</f>
        <v>33</v>
      </c>
      <c r="N75" s="228">
        <f>'Erwachsene-DOSB 2020'!L22*$BC$75</f>
        <v>27.500000000000004</v>
      </c>
      <c r="O75" s="229">
        <f>'Erwachsene-DOSB 2020'!M22*$BC$75</f>
        <v>21.450000000000003</v>
      </c>
      <c r="P75" s="230">
        <f>'Erwachsene-DOSB 2020'!N22*$BC$75</f>
        <v>35.75</v>
      </c>
      <c r="Q75" s="228">
        <f>'Erwachsene-DOSB 2020'!O22*$BC$75</f>
        <v>29.150000000000002</v>
      </c>
      <c r="R75" s="229">
        <f>'Erwachsene-DOSB 2020'!P22*$BC$75</f>
        <v>23.1</v>
      </c>
      <c r="S75" s="230">
        <f>'Erwachsene-DOSB 2020'!Q22*$BC$75</f>
        <v>39.6</v>
      </c>
      <c r="T75" s="228">
        <f>'Erwachsene-DOSB 2020'!R22*$BC$75</f>
        <v>31.900000000000002</v>
      </c>
      <c r="U75" s="229">
        <f>'Erwachsene-DOSB 2020'!S22*$BC$75</f>
        <v>24.200000000000003</v>
      </c>
      <c r="V75" s="230">
        <f>'Erwachsene-DOSB 2020'!T22*$BC$75</f>
        <v>44</v>
      </c>
      <c r="W75" s="228">
        <f>'Erwachsene-DOSB 2020'!U22*$BC$75</f>
        <v>34.650000000000006</v>
      </c>
      <c r="X75" s="229">
        <f>'Erwachsene-DOSB 2020'!V22*$BC$75</f>
        <v>25.85</v>
      </c>
      <c r="Y75" s="182"/>
      <c r="Z75" s="188"/>
      <c r="AB75" s="902"/>
      <c r="AC75"/>
      <c r="AD75" s="845"/>
      <c r="AE75" s="796"/>
      <c r="AF75" s="106" t="s">
        <v>17</v>
      </c>
      <c r="AG75" s="27" t="s">
        <v>158</v>
      </c>
      <c r="AH75" s="69">
        <f>'Erwachsene-DOSB 2020'!E55*$BC$75</f>
        <v>30.800000000000004</v>
      </c>
      <c r="AI75" s="228">
        <f>'Erwachsene-DOSB 2020'!F55*$BC$75</f>
        <v>25.3</v>
      </c>
      <c r="AJ75" s="229">
        <f>'Erwachsene-DOSB 2020'!G55*$BC$75</f>
        <v>19.25</v>
      </c>
      <c r="AK75" s="230">
        <f>'Erwachsene-DOSB 2020'!H55*$BC$75</f>
        <v>29.700000000000003</v>
      </c>
      <c r="AL75" s="228">
        <f>'Erwachsene-DOSB 2020'!I55*$BC$75</f>
        <v>24.200000000000003</v>
      </c>
      <c r="AM75" s="229">
        <f>'Erwachsene-DOSB 2020'!J55*$BC$75</f>
        <v>17.05</v>
      </c>
      <c r="AN75" s="230">
        <f>'Erwachsene-DOSB 2020'!K55*$BC$75</f>
        <v>31.900000000000002</v>
      </c>
      <c r="AO75" s="228">
        <f>'Erwachsene-DOSB 2020'!L55*$BC$75</f>
        <v>25.3</v>
      </c>
      <c r="AP75" s="229">
        <f>'Erwachsene-DOSB 2020'!M55*$BC$75</f>
        <v>18.150000000000002</v>
      </c>
      <c r="AQ75" s="230">
        <f>'Erwachsene-DOSB 2020'!N55*$BC$75</f>
        <v>34.650000000000006</v>
      </c>
      <c r="AR75" s="228">
        <f>'Erwachsene-DOSB 2020'!O55*$BC$75</f>
        <v>26.400000000000002</v>
      </c>
      <c r="AS75" s="229">
        <f>'Erwachsene-DOSB 2020'!P55*$BC$75</f>
        <v>18.700000000000003</v>
      </c>
      <c r="AT75" s="230">
        <f>'Erwachsene-DOSB 2020'!Q55*$BC$75</f>
        <v>38.5</v>
      </c>
      <c r="AU75" s="228">
        <f>'Erwachsene-DOSB 2020'!R55*$BC$75</f>
        <v>29.150000000000002</v>
      </c>
      <c r="AV75" s="229">
        <f>'Erwachsene-DOSB 2020'!S55*$BC$75</f>
        <v>20.350000000000001</v>
      </c>
      <c r="AW75" s="230">
        <f>'Erwachsene-DOSB 2020'!T55*$BC$75</f>
        <v>42.35</v>
      </c>
      <c r="AX75" s="228">
        <f>'Erwachsene-DOSB 2020'!U55*$BC$75</f>
        <v>32.450000000000003</v>
      </c>
      <c r="AY75" s="229">
        <f>'Erwachsene-DOSB 2020'!V55*$BC$75</f>
        <v>20.900000000000002</v>
      </c>
      <c r="AZ75" s="182"/>
      <c r="BA75" s="188"/>
      <c r="BC75" s="143">
        <v>1.1000000000000001</v>
      </c>
      <c r="BD75" s="146" t="s">
        <v>158</v>
      </c>
    </row>
    <row r="76" spans="1:56" ht="18.600000000000001" customHeight="1" x14ac:dyDescent="0.2">
      <c r="A76" s="902"/>
      <c r="B76"/>
      <c r="C76" s="845"/>
      <c r="D76" s="796"/>
      <c r="E76" s="106" t="s">
        <v>21</v>
      </c>
      <c r="F76" s="27" t="s">
        <v>157</v>
      </c>
      <c r="G76" s="69">
        <f>'Erwachsene-DOSB 2020'!E23*$BC$76</f>
        <v>28.799999999999997</v>
      </c>
      <c r="H76" s="228">
        <f>'Erwachsene-DOSB 2020'!F23*$BC$76</f>
        <v>26.4</v>
      </c>
      <c r="I76" s="229">
        <f>'Erwachsene-DOSB 2020'!G23*$BC$76</f>
        <v>23.4</v>
      </c>
      <c r="J76" s="230">
        <f>'Erwachsene-DOSB 2020'!H23*$BC$76</f>
        <v>29.4</v>
      </c>
      <c r="K76" s="228">
        <f>'Erwachsene-DOSB 2020'!I23*$BC$76</f>
        <v>26.4</v>
      </c>
      <c r="L76" s="229">
        <f>'Erwachsene-DOSB 2020'!J23*$BC$76</f>
        <v>23.4</v>
      </c>
      <c r="M76" s="230">
        <f>'Erwachsene-DOSB 2020'!K23*$BC$76</f>
        <v>30</v>
      </c>
      <c r="N76" s="228">
        <f>'Erwachsene-DOSB 2020'!L23*$BC$76</f>
        <v>27</v>
      </c>
      <c r="O76" s="229">
        <f>'Erwachsene-DOSB 2020'!M23*$BC$76</f>
        <v>24</v>
      </c>
      <c r="P76" s="230">
        <f>'Erwachsene-DOSB 2020'!N23*$BC$76</f>
        <v>31.2</v>
      </c>
      <c r="Q76" s="228">
        <f>'Erwachsene-DOSB 2020'!O23*$BC$76</f>
        <v>28.2</v>
      </c>
      <c r="R76" s="229">
        <f>'Erwachsene-DOSB 2020'!P23*$BC$76</f>
        <v>25.8</v>
      </c>
      <c r="S76" s="230">
        <f>'Erwachsene-DOSB 2020'!Q23*$BC$76</f>
        <v>33</v>
      </c>
      <c r="T76" s="228">
        <f>'Erwachsene-DOSB 2020'!R23*$BC$76</f>
        <v>29.4</v>
      </c>
      <c r="U76" s="229">
        <f>'Erwachsene-DOSB 2020'!S23*$BC$76</f>
        <v>26.4</v>
      </c>
      <c r="V76" s="230">
        <f>'Erwachsene-DOSB 2020'!T23*$BC$76</f>
        <v>34.799999999999997</v>
      </c>
      <c r="W76" s="228">
        <f>'Erwachsene-DOSB 2020'!U23*$BC$76</f>
        <v>30.599999999999998</v>
      </c>
      <c r="X76" s="229">
        <f>'Erwachsene-DOSB 2020'!V23*$BC$76</f>
        <v>27</v>
      </c>
      <c r="Y76" s="182"/>
      <c r="Z76" s="188"/>
      <c r="AB76" s="902"/>
      <c r="AC76"/>
      <c r="AD76" s="845"/>
      <c r="AE76" s="796"/>
      <c r="AF76" s="106" t="s">
        <v>21</v>
      </c>
      <c r="AG76" s="27" t="s">
        <v>157</v>
      </c>
      <c r="AH76" s="69">
        <f>'Erwachsene-DOSB 2020'!E56*$BC$76</f>
        <v>24.599999999999998</v>
      </c>
      <c r="AI76" s="228">
        <f>'Erwachsene-DOSB 2020'!F56*$BC$76</f>
        <v>21.599999999999998</v>
      </c>
      <c r="AJ76" s="229">
        <f>'Erwachsene-DOSB 2020'!G56*$BC$76</f>
        <v>18.599999999999998</v>
      </c>
      <c r="AK76" s="230">
        <f>'Erwachsene-DOSB 2020'!H56*$BC$76</f>
        <v>24</v>
      </c>
      <c r="AL76" s="228">
        <f>'Erwachsene-DOSB 2020'!I56*$BC$76</f>
        <v>21</v>
      </c>
      <c r="AM76" s="229">
        <f>'Erwachsene-DOSB 2020'!J56*$BC$76</f>
        <v>18</v>
      </c>
      <c r="AN76" s="230">
        <f>'Erwachsene-DOSB 2020'!K56*$BC$76</f>
        <v>25.2</v>
      </c>
      <c r="AO76" s="228">
        <f>'Erwachsene-DOSB 2020'!L56*$BC$76</f>
        <v>21.599999999999998</v>
      </c>
      <c r="AP76" s="229">
        <f>'Erwachsene-DOSB 2020'!M56*$BC$76</f>
        <v>18</v>
      </c>
      <c r="AQ76" s="230">
        <f>'Erwachsene-DOSB 2020'!N56*$BC$76</f>
        <v>27</v>
      </c>
      <c r="AR76" s="228">
        <f>'Erwachsene-DOSB 2020'!O56*$BC$76</f>
        <v>22.2</v>
      </c>
      <c r="AS76" s="229">
        <f>'Erwachsene-DOSB 2020'!P56*$BC$76</f>
        <v>18</v>
      </c>
      <c r="AT76" s="230">
        <f>'Erwachsene-DOSB 2020'!Q56*$BC$76</f>
        <v>28.799999999999997</v>
      </c>
      <c r="AU76" s="228">
        <f>'Erwachsene-DOSB 2020'!R56*$BC$76</f>
        <v>24</v>
      </c>
      <c r="AV76" s="229">
        <f>'Erwachsene-DOSB 2020'!S56*$BC$76</f>
        <v>18.599999999999998</v>
      </c>
      <c r="AW76" s="230">
        <f>'Erwachsene-DOSB 2020'!T56*$BC$76</f>
        <v>31.799999999999997</v>
      </c>
      <c r="AX76" s="228">
        <f>'Erwachsene-DOSB 2020'!U56*$BC$76</f>
        <v>25.8</v>
      </c>
      <c r="AY76" s="229">
        <f>'Erwachsene-DOSB 2020'!V56*$BC$76</f>
        <v>19.8</v>
      </c>
      <c r="AZ76" s="182"/>
      <c r="BA76" s="188"/>
      <c r="BC76" s="143">
        <v>1.2</v>
      </c>
      <c r="BD76" s="146" t="s">
        <v>157</v>
      </c>
    </row>
    <row r="77" spans="1:56" ht="18.600000000000001" customHeight="1" x14ac:dyDescent="0.2">
      <c r="A77" s="902"/>
      <c r="B77"/>
      <c r="C77" s="845"/>
      <c r="D77" s="796"/>
      <c r="E77" s="798" t="s">
        <v>22</v>
      </c>
      <c r="F77" s="793" t="s">
        <v>442</v>
      </c>
      <c r="G77" s="826" t="s">
        <v>195</v>
      </c>
      <c r="H77" s="827"/>
      <c r="I77" s="827"/>
      <c r="J77" s="827"/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8"/>
      <c r="V77" s="782" t="s">
        <v>194</v>
      </c>
      <c r="W77" s="783"/>
      <c r="X77" s="784"/>
      <c r="Y77" s="182"/>
      <c r="Z77" s="188"/>
      <c r="AB77" s="902"/>
      <c r="AC77"/>
      <c r="AD77" s="845"/>
      <c r="AE77" s="796"/>
      <c r="AF77" s="798" t="s">
        <v>22</v>
      </c>
      <c r="AG77" s="793" t="s">
        <v>442</v>
      </c>
      <c r="AH77" s="952" t="s">
        <v>195</v>
      </c>
      <c r="AI77" s="953"/>
      <c r="AJ77" s="953"/>
      <c r="AK77" s="953"/>
      <c r="AL77" s="953"/>
      <c r="AM77" s="953"/>
      <c r="AN77" s="953"/>
      <c r="AO77" s="953"/>
      <c r="AP77" s="953"/>
      <c r="AQ77" s="953"/>
      <c r="AR77" s="953"/>
      <c r="AS77" s="953"/>
      <c r="AT77" s="953"/>
      <c r="AU77" s="953"/>
      <c r="AV77" s="954"/>
      <c r="AW77" s="967" t="s">
        <v>194</v>
      </c>
      <c r="AX77" s="968"/>
      <c r="AY77" s="969"/>
      <c r="AZ77" s="182"/>
      <c r="BA77" s="188"/>
      <c r="BD77" s="146"/>
    </row>
    <row r="78" spans="1:56" ht="18.600000000000001" customHeight="1" thickBot="1" x14ac:dyDescent="0.25">
      <c r="A78" s="902"/>
      <c r="B78"/>
      <c r="C78" s="845"/>
      <c r="D78" s="796"/>
      <c r="E78" s="792"/>
      <c r="F78" s="794"/>
      <c r="G78" s="245">
        <f t="shared" ref="G78:X78" si="10">G74*$BC$31</f>
        <v>47.32</v>
      </c>
      <c r="H78" s="246">
        <f t="shared" si="10"/>
        <v>42.9</v>
      </c>
      <c r="I78" s="247">
        <f t="shared" si="10"/>
        <v>39.78</v>
      </c>
      <c r="J78" s="245">
        <f t="shared" si="10"/>
        <v>48.1</v>
      </c>
      <c r="K78" s="246">
        <f t="shared" si="10"/>
        <v>43.680000000000007</v>
      </c>
      <c r="L78" s="247">
        <f t="shared" si="10"/>
        <v>40.56</v>
      </c>
      <c r="M78" s="245">
        <f t="shared" si="10"/>
        <v>49.14</v>
      </c>
      <c r="N78" s="246">
        <f t="shared" si="10"/>
        <v>44.72</v>
      </c>
      <c r="O78" s="247">
        <f t="shared" si="10"/>
        <v>41.6</v>
      </c>
      <c r="P78" s="245">
        <f t="shared" si="10"/>
        <v>50.960000000000008</v>
      </c>
      <c r="Q78" s="246">
        <f t="shared" si="10"/>
        <v>46.28</v>
      </c>
      <c r="R78" s="247">
        <f t="shared" si="10"/>
        <v>42.64</v>
      </c>
      <c r="S78" s="245">
        <f t="shared" si="10"/>
        <v>53.04</v>
      </c>
      <c r="T78" s="246">
        <f t="shared" si="10"/>
        <v>48.360000000000007</v>
      </c>
      <c r="U78" s="247">
        <f t="shared" si="10"/>
        <v>44.2</v>
      </c>
      <c r="V78" s="245">
        <f t="shared" si="10"/>
        <v>28.6</v>
      </c>
      <c r="W78" s="246">
        <f t="shared" si="10"/>
        <v>25.740000000000002</v>
      </c>
      <c r="X78" s="247">
        <f t="shared" si="10"/>
        <v>22.880000000000003</v>
      </c>
      <c r="Y78" s="186"/>
      <c r="Z78" s="187"/>
      <c r="AB78" s="902"/>
      <c r="AC78"/>
      <c r="AD78" s="845"/>
      <c r="AE78" s="796"/>
      <c r="AF78" s="792"/>
      <c r="AG78" s="794"/>
      <c r="AH78" s="70">
        <f t="shared" ref="AH78:AY78" si="11">AH74*$BC$31</f>
        <v>41.6</v>
      </c>
      <c r="AI78" s="35">
        <f t="shared" si="11"/>
        <v>37.96</v>
      </c>
      <c r="AJ78" s="72">
        <f t="shared" si="11"/>
        <v>34.32</v>
      </c>
      <c r="AK78" s="70">
        <f t="shared" si="11"/>
        <v>41.080000000000005</v>
      </c>
      <c r="AL78" s="35">
        <f t="shared" si="11"/>
        <v>37.440000000000005</v>
      </c>
      <c r="AM78" s="72">
        <f t="shared" si="11"/>
        <v>33.800000000000004</v>
      </c>
      <c r="AN78" s="70">
        <f t="shared" si="11"/>
        <v>42.38</v>
      </c>
      <c r="AO78" s="35">
        <f t="shared" si="11"/>
        <v>38.480000000000004</v>
      </c>
      <c r="AP78" s="72">
        <f t="shared" si="11"/>
        <v>34.580000000000005</v>
      </c>
      <c r="AQ78" s="70">
        <f t="shared" si="11"/>
        <v>43.680000000000007</v>
      </c>
      <c r="AR78" s="35">
        <f t="shared" si="11"/>
        <v>39.26</v>
      </c>
      <c r="AS78" s="72">
        <f t="shared" si="11"/>
        <v>35.36</v>
      </c>
      <c r="AT78" s="70">
        <f t="shared" si="11"/>
        <v>45.760000000000005</v>
      </c>
      <c r="AU78" s="35">
        <f t="shared" si="11"/>
        <v>41.34</v>
      </c>
      <c r="AV78" s="72">
        <f t="shared" si="11"/>
        <v>36.92</v>
      </c>
      <c r="AW78" s="70">
        <f t="shared" si="11"/>
        <v>24.96</v>
      </c>
      <c r="AX78" s="35">
        <f t="shared" si="11"/>
        <v>22.619999999999997</v>
      </c>
      <c r="AY78" s="72">
        <f t="shared" si="11"/>
        <v>20.02</v>
      </c>
      <c r="AZ78" s="186"/>
      <c r="BA78" s="187"/>
      <c r="BD78" s="146"/>
    </row>
    <row r="79" spans="1:56" ht="18.600000000000001" customHeight="1" x14ac:dyDescent="0.2">
      <c r="A79" s="902"/>
      <c r="B79"/>
      <c r="C79" s="843">
        <v>4</v>
      </c>
      <c r="D79" s="795" t="s">
        <v>67</v>
      </c>
      <c r="E79" s="601" t="s">
        <v>16</v>
      </c>
      <c r="F79" s="22" t="s">
        <v>20</v>
      </c>
      <c r="G79" s="141">
        <f>'Erwachsene-DOSB 2020'!E25*$BC$79</f>
        <v>0.88000000000000012</v>
      </c>
      <c r="H79" s="132">
        <f>'Erwachsene-DOSB 2020'!F25*$BC$79</f>
        <v>0.96</v>
      </c>
      <c r="I79" s="133">
        <f>'Erwachsene-DOSB 2020'!G25*$BC$79</f>
        <v>1.04</v>
      </c>
      <c r="J79" s="134">
        <f>'Erwachsene-DOSB 2020'!H25*$BC$79</f>
        <v>0.88000000000000012</v>
      </c>
      <c r="K79" s="132">
        <f>'Erwachsene-DOSB 2020'!I25*$BC$79</f>
        <v>0.96</v>
      </c>
      <c r="L79" s="133">
        <f>'Erwachsene-DOSB 2020'!J25*$BC$79</f>
        <v>1.04</v>
      </c>
      <c r="M79" s="134">
        <f>'Erwachsene-DOSB 2020'!K25*$BC$79</f>
        <v>0.84000000000000008</v>
      </c>
      <c r="N79" s="132">
        <f>'Erwachsene-DOSB 2020'!L25*$BC$79</f>
        <v>0.91999999999999993</v>
      </c>
      <c r="O79" s="133">
        <f>'Erwachsene-DOSB 2020'!M25*$BC$79</f>
        <v>1</v>
      </c>
      <c r="P79" s="134">
        <f>'Erwachsene-DOSB 2020'!N25*$BC$79</f>
        <v>0.8</v>
      </c>
      <c r="Q79" s="132">
        <f>'Erwachsene-DOSB 2020'!O25*$BC$79</f>
        <v>0.88000000000000012</v>
      </c>
      <c r="R79" s="133">
        <f>'Erwachsene-DOSB 2020'!P25*$BC$79</f>
        <v>0.96</v>
      </c>
      <c r="S79" s="134">
        <f>'Erwachsene-DOSB 2020'!Q25*$BC$79</f>
        <v>0.76</v>
      </c>
      <c r="T79" s="132">
        <f>'Erwachsene-DOSB 2020'!R25*$BC$79</f>
        <v>0.84000000000000008</v>
      </c>
      <c r="U79" s="133">
        <f>'Erwachsene-DOSB 2020'!S25*$BC$79</f>
        <v>0.91999999999999993</v>
      </c>
      <c r="V79" s="134">
        <f>'Erwachsene-DOSB 2020'!T25*$BC$79</f>
        <v>0.72000000000000008</v>
      </c>
      <c r="W79" s="132">
        <f>'Erwachsene-DOSB 2020'!U25*$BC$79</f>
        <v>0.8</v>
      </c>
      <c r="X79" s="133">
        <f>'Erwachsene-DOSB 2020'!V25*$BC$79</f>
        <v>0.88000000000000012</v>
      </c>
      <c r="Y79" s="180"/>
      <c r="Z79" s="181"/>
      <c r="AB79" s="902"/>
      <c r="AC79"/>
      <c r="AD79" s="843">
        <v>4</v>
      </c>
      <c r="AE79" s="795" t="s">
        <v>67</v>
      </c>
      <c r="AF79" s="601" t="s">
        <v>16</v>
      </c>
      <c r="AG79" s="22" t="s">
        <v>20</v>
      </c>
      <c r="AH79" s="6">
        <f>'Erwachsene-DOSB 2020'!E58*$BC$79</f>
        <v>1.04</v>
      </c>
      <c r="AI79" s="7">
        <f>'Erwachsene-DOSB 2020'!F58*$BC$79</f>
        <v>1.1199999999999999</v>
      </c>
      <c r="AJ79" s="9">
        <f>'Erwachsene-DOSB 2020'!G58*$BC$79</f>
        <v>1.2000000000000002</v>
      </c>
      <c r="AK79" s="673">
        <f>'Erwachsene-DOSB 2020'!H58*$BC$79</f>
        <v>1.08</v>
      </c>
      <c r="AL79" s="674">
        <f>'Erwachsene-DOSB 2020'!I58*$BC$79</f>
        <v>1.1599999999999999</v>
      </c>
      <c r="AM79" s="9">
        <f>'Erwachsene-DOSB 2020'!J58*$BC$79</f>
        <v>1.2400000000000002</v>
      </c>
      <c r="AN79" s="56">
        <f>'Erwachsene-DOSB 2020'!K58*$BC$79</f>
        <v>1.04</v>
      </c>
      <c r="AO79" s="7">
        <f>'Erwachsene-DOSB 2020'!L58*$BC$79</f>
        <v>1.1199999999999999</v>
      </c>
      <c r="AP79" s="9">
        <f>'Erwachsene-DOSB 2020'!M58*$BC$79</f>
        <v>1.2000000000000002</v>
      </c>
      <c r="AQ79" s="56">
        <f>'Erwachsene-DOSB 2020'!N58*$BC$79</f>
        <v>1.04</v>
      </c>
      <c r="AR79" s="7">
        <f>'Erwachsene-DOSB 2020'!O58*$BC$79</f>
        <v>1.1199999999999999</v>
      </c>
      <c r="AS79" s="9">
        <f>'Erwachsene-DOSB 2020'!P58*$BC$79</f>
        <v>1.2000000000000002</v>
      </c>
      <c r="AT79" s="56">
        <f>'Erwachsene-DOSB 2020'!Q58*$BC$79</f>
        <v>1</v>
      </c>
      <c r="AU79" s="7">
        <f>'Erwachsene-DOSB 2020'!R58*$BC$79</f>
        <v>1.08</v>
      </c>
      <c r="AV79" s="9">
        <f>'Erwachsene-DOSB 2020'!S58*$BC$79</f>
        <v>1.1599999999999999</v>
      </c>
      <c r="AW79" s="56">
        <f>'Erwachsene-DOSB 2020'!T58*$BC$79</f>
        <v>0.96</v>
      </c>
      <c r="AX79" s="7">
        <f>'Erwachsene-DOSB 2020'!U58*$BC$79</f>
        <v>1.04</v>
      </c>
      <c r="AY79" s="9">
        <f>'Erwachsene-DOSB 2020'!V58*$BC$79</f>
        <v>1.1199999999999999</v>
      </c>
      <c r="AZ79" s="180"/>
      <c r="BA79" s="181"/>
      <c r="BC79" s="143">
        <v>0.8</v>
      </c>
      <c r="BD79" s="146" t="s">
        <v>20</v>
      </c>
    </row>
    <row r="80" spans="1:56" ht="18.600000000000001" customHeight="1" x14ac:dyDescent="0.2">
      <c r="A80" s="902"/>
      <c r="B80"/>
      <c r="C80" s="845"/>
      <c r="D80" s="796"/>
      <c r="E80" s="106" t="s">
        <v>17</v>
      </c>
      <c r="F80" s="27" t="s">
        <v>163</v>
      </c>
      <c r="G80" s="13">
        <f>'Erwachsene-DOSB 2020'!E27*$BC$80</f>
        <v>2.72</v>
      </c>
      <c r="H80" s="12">
        <f>'Erwachsene-DOSB 2020'!F27*$BC$80</f>
        <v>2.9600000000000004</v>
      </c>
      <c r="I80" s="15">
        <f>'Erwachsene-DOSB 2020'!G27*$BC$80</f>
        <v>3.2</v>
      </c>
      <c r="J80" s="59">
        <f>'Erwachsene-DOSB 2020'!H27*$BC$80</f>
        <v>2.72</v>
      </c>
      <c r="K80" s="12">
        <f>'Erwachsene-DOSB 2020'!I27*$BC$80</f>
        <v>2.9600000000000004</v>
      </c>
      <c r="L80" s="15">
        <f>'Erwachsene-DOSB 2020'!J27*$BC$80</f>
        <v>3.2</v>
      </c>
      <c r="M80" s="59">
        <f>'Erwachsene-DOSB 2020'!K27*$BC$80</f>
        <v>2.64</v>
      </c>
      <c r="N80" s="12">
        <f>'Erwachsene-DOSB 2020'!L27*$BC$80</f>
        <v>2.8800000000000003</v>
      </c>
      <c r="O80" s="15">
        <f>'Erwachsene-DOSB 2020'!M27*$BC$80</f>
        <v>3.12</v>
      </c>
      <c r="P80" s="59">
        <f>'Erwachsene-DOSB 2020'!N27*$BC$80</f>
        <v>2.5600000000000005</v>
      </c>
      <c r="Q80" s="12">
        <f>'Erwachsene-DOSB 2020'!O27*$BC$80</f>
        <v>2.8000000000000003</v>
      </c>
      <c r="R80" s="15">
        <f>'Erwachsene-DOSB 2020'!P27*$BC$80</f>
        <v>3.04</v>
      </c>
      <c r="S80" s="59">
        <f>'Erwachsene-DOSB 2020'!Q27*$BC$80</f>
        <v>2.4800000000000004</v>
      </c>
      <c r="T80" s="12">
        <f>'Erwachsene-DOSB 2020'!R27*$BC$80</f>
        <v>2.72</v>
      </c>
      <c r="U80" s="15">
        <f>'Erwachsene-DOSB 2020'!S27*$BC$80</f>
        <v>2.9600000000000004</v>
      </c>
      <c r="V80" s="59">
        <f>'Erwachsene-DOSB 2020'!T27*$BC$80</f>
        <v>2.4000000000000004</v>
      </c>
      <c r="W80" s="12">
        <f>'Erwachsene-DOSB 2020'!U27*$BC$80</f>
        <v>2.64</v>
      </c>
      <c r="X80" s="15">
        <f>'Erwachsene-DOSB 2020'!V27*$BC$80</f>
        <v>2.8800000000000003</v>
      </c>
      <c r="Y80" s="182"/>
      <c r="Z80" s="188"/>
      <c r="AB80" s="902"/>
      <c r="AC80"/>
      <c r="AD80" s="845"/>
      <c r="AE80" s="796"/>
      <c r="AF80" s="106" t="s">
        <v>17</v>
      </c>
      <c r="AG80" s="27" t="s">
        <v>163</v>
      </c>
      <c r="AH80" s="13">
        <f>'Erwachsene-DOSB 2020'!E60*$BC$80</f>
        <v>3.6</v>
      </c>
      <c r="AI80" s="12">
        <f>'Erwachsene-DOSB 2020'!F60*$BC$80</f>
        <v>3.84</v>
      </c>
      <c r="AJ80" s="15">
        <f>'Erwachsene-DOSB 2020'!G60*$BC$80</f>
        <v>4.08</v>
      </c>
      <c r="AK80" s="59">
        <f>'Erwachsene-DOSB 2020'!H60*$BC$80</f>
        <v>3.5200000000000005</v>
      </c>
      <c r="AL80" s="12">
        <f>'Erwachsene-DOSB 2020'!I60*$BC$80</f>
        <v>3.7600000000000002</v>
      </c>
      <c r="AM80" s="15">
        <f>'Erwachsene-DOSB 2020'!J60*$BC$80</f>
        <v>4</v>
      </c>
      <c r="AN80" s="59">
        <f>'Erwachsene-DOSB 2020'!K60*$BC$80</f>
        <v>3.44</v>
      </c>
      <c r="AO80" s="12">
        <f>'Erwachsene-DOSB 2020'!L60*$BC$80</f>
        <v>3.6799999999999997</v>
      </c>
      <c r="AP80" s="15">
        <f>'Erwachsene-DOSB 2020'!M60*$BC$80</f>
        <v>3.9200000000000004</v>
      </c>
      <c r="AQ80" s="59">
        <f>'Erwachsene-DOSB 2020'!N60*$BC$80</f>
        <v>3.3600000000000003</v>
      </c>
      <c r="AR80" s="12">
        <f>'Erwachsene-DOSB 2020'!O60*$BC$80</f>
        <v>3.6</v>
      </c>
      <c r="AS80" s="15">
        <f>'Erwachsene-DOSB 2020'!P60*$BC$80</f>
        <v>3.84</v>
      </c>
      <c r="AT80" s="59">
        <f>'Erwachsene-DOSB 2020'!Q60*$BC$80</f>
        <v>3.28</v>
      </c>
      <c r="AU80" s="12">
        <f>'Erwachsene-DOSB 2020'!R60*$BC$80</f>
        <v>3.5200000000000005</v>
      </c>
      <c r="AV80" s="740">
        <f>'Erwachsene-DOSB 2020'!S60*$BC$80</f>
        <v>3.7600000000000002</v>
      </c>
      <c r="AW80" s="59">
        <f>'Erwachsene-DOSB 2020'!T60*$BC$80</f>
        <v>3.12</v>
      </c>
      <c r="AX80" s="12">
        <f>'Erwachsene-DOSB 2020'!U60*$BC$80</f>
        <v>3.44</v>
      </c>
      <c r="AY80" s="740">
        <f>'Erwachsene-DOSB 2020'!V60*$BC$80</f>
        <v>3.6799999999999997</v>
      </c>
      <c r="AZ80" s="182"/>
      <c r="BA80" s="188"/>
      <c r="BC80" s="143">
        <v>0.8</v>
      </c>
      <c r="BD80" s="146" t="s">
        <v>163</v>
      </c>
    </row>
    <row r="81" spans="1:56" ht="18.600000000000001" customHeight="1" x14ac:dyDescent="0.2">
      <c r="A81" s="902"/>
      <c r="B81"/>
      <c r="C81" s="845"/>
      <c r="D81" s="796"/>
      <c r="E81" s="106" t="s">
        <v>21</v>
      </c>
      <c r="F81" s="2" t="s">
        <v>520</v>
      </c>
      <c r="G81" s="13">
        <f>'Erwachsene-DOSB 2020'!E28*$BC$81</f>
        <v>21.150000000000002</v>
      </c>
      <c r="H81" s="12">
        <f>'Erwachsene-DOSB 2020'!F28*$BC$81</f>
        <v>23.85</v>
      </c>
      <c r="I81" s="15">
        <f>'Erwachsene-DOSB 2020'!G28*$BC$81</f>
        <v>26.1</v>
      </c>
      <c r="J81" s="59">
        <f>'Erwachsene-DOSB 2020'!H28*$BC$81</f>
        <v>21.6</v>
      </c>
      <c r="K81" s="12">
        <f>'Erwachsene-DOSB 2020'!I28*$BC$81</f>
        <v>24.3</v>
      </c>
      <c r="L81" s="15">
        <f>'Erwachsene-DOSB 2020'!J28*$BC$81</f>
        <v>26.55</v>
      </c>
      <c r="M81" s="59">
        <f>'Erwachsene-DOSB 2020'!K28*$BC$81</f>
        <v>21.6</v>
      </c>
      <c r="N81" s="12">
        <f>'Erwachsene-DOSB 2020'!L28*$BC$81</f>
        <v>24.3</v>
      </c>
      <c r="O81" s="15">
        <f>'Erwachsene-DOSB 2020'!M28*$BC$81</f>
        <v>26.55</v>
      </c>
      <c r="P81" s="59">
        <f>'Erwachsene-DOSB 2020'!N28*$BC$81</f>
        <v>19.8</v>
      </c>
      <c r="Q81" s="12">
        <f>'Erwachsene-DOSB 2020'!O28*$BC$81</f>
        <v>22.5</v>
      </c>
      <c r="R81" s="15">
        <f>'Erwachsene-DOSB 2020'!P28*$BC$81</f>
        <v>24.75</v>
      </c>
      <c r="S81" s="59">
        <f>'Erwachsene-DOSB 2020'!Q28*$BC$81</f>
        <v>18.900000000000002</v>
      </c>
      <c r="T81" s="12">
        <f>'Erwachsene-DOSB 2020'!R28*$BC$81</f>
        <v>21.6</v>
      </c>
      <c r="U81" s="15">
        <f>'Erwachsene-DOSB 2020'!S28*$BC$81</f>
        <v>23.85</v>
      </c>
      <c r="V81" s="59">
        <f>'Erwachsene-DOSB 2020'!T28*$BC$81</f>
        <v>17.55</v>
      </c>
      <c r="W81" s="12">
        <f>'Erwachsene-DOSB 2020'!U28*$BC$81</f>
        <v>20.25</v>
      </c>
      <c r="X81" s="15">
        <f>'Erwachsene-DOSB 2020'!V28*$BC$81</f>
        <v>22.5</v>
      </c>
      <c r="Y81" s="182"/>
      <c r="Z81" s="188"/>
      <c r="AB81" s="902"/>
      <c r="AC81"/>
      <c r="AD81" s="845"/>
      <c r="AE81" s="796"/>
      <c r="AF81" s="106" t="s">
        <v>21</v>
      </c>
      <c r="AG81" s="2" t="s">
        <v>520</v>
      </c>
      <c r="AH81" s="13">
        <f>'Erwachsene-DOSB 2020'!E61*$BC$81</f>
        <v>28.35</v>
      </c>
      <c r="AI81" s="12">
        <f>'Erwachsene-DOSB 2020'!F61*$BC$81</f>
        <v>32.4</v>
      </c>
      <c r="AJ81" s="15">
        <f>'Erwachsene-DOSB 2020'!G61*$BC$81</f>
        <v>36.450000000000003</v>
      </c>
      <c r="AK81" s="59">
        <f>'Erwachsene-DOSB 2020'!H61*$BC$81</f>
        <v>29.7</v>
      </c>
      <c r="AL81" s="12">
        <f>'Erwachsene-DOSB 2020'!I61*$BC$81</f>
        <v>34.200000000000003</v>
      </c>
      <c r="AM81" s="15">
        <f>'Erwachsene-DOSB 2020'!J61*$BC$81</f>
        <v>37.800000000000004</v>
      </c>
      <c r="AN81" s="59">
        <f>'Erwachsene-DOSB 2020'!K61*$BC$81</f>
        <v>29.25</v>
      </c>
      <c r="AO81" s="12">
        <f>'Erwachsene-DOSB 2020'!L61*$BC$81</f>
        <v>33.75</v>
      </c>
      <c r="AP81" s="15">
        <f>'Erwachsene-DOSB 2020'!M61*$BC$81</f>
        <v>37.35</v>
      </c>
      <c r="AQ81" s="59">
        <f>'Erwachsene-DOSB 2020'!N61*$BC$81</f>
        <v>27</v>
      </c>
      <c r="AR81" s="12">
        <f>'Erwachsene-DOSB 2020'!O61*$BC$81</f>
        <v>31.5</v>
      </c>
      <c r="AS81" s="15">
        <f>'Erwachsene-DOSB 2020'!P61*$BC$81</f>
        <v>36</v>
      </c>
      <c r="AT81" s="59">
        <f>'Erwachsene-DOSB 2020'!Q61*$BC$81</f>
        <v>25.650000000000002</v>
      </c>
      <c r="AU81" s="12">
        <f>'Erwachsene-DOSB 2020'!R61*$BC$81</f>
        <v>30.150000000000002</v>
      </c>
      <c r="AV81" s="15">
        <f>'Erwachsene-DOSB 2020'!S61*$BC$81</f>
        <v>34.65</v>
      </c>
      <c r="AW81" s="59">
        <f>'Erwachsene-DOSB 2020'!T61*$BC$81</f>
        <v>25.2</v>
      </c>
      <c r="AX81" s="12">
        <f>'Erwachsene-DOSB 2020'!U61*$BC$81</f>
        <v>29.7</v>
      </c>
      <c r="AY81" s="15">
        <f>'Erwachsene-DOSB 2020'!V61*$BC$81</f>
        <v>34.200000000000003</v>
      </c>
      <c r="AZ81" s="182"/>
      <c r="BA81" s="188"/>
      <c r="BC81" s="143">
        <v>0.9</v>
      </c>
      <c r="BD81" s="146" t="s">
        <v>520</v>
      </c>
    </row>
    <row r="82" spans="1:56" ht="18.600000000000001" customHeight="1" x14ac:dyDescent="0.2">
      <c r="A82" s="902"/>
      <c r="B82"/>
      <c r="C82" s="845"/>
      <c r="D82" s="796"/>
      <c r="E82" s="798" t="s">
        <v>22</v>
      </c>
      <c r="F82" s="793" t="s">
        <v>159</v>
      </c>
      <c r="G82" s="782" t="s">
        <v>426</v>
      </c>
      <c r="H82" s="783"/>
      <c r="I82" s="783"/>
      <c r="J82" s="783"/>
      <c r="K82" s="783"/>
      <c r="L82" s="783"/>
      <c r="M82" s="783"/>
      <c r="N82" s="783"/>
      <c r="O82" s="783"/>
      <c r="P82" s="783"/>
      <c r="Q82" s="783"/>
      <c r="R82" s="783"/>
      <c r="S82" s="783"/>
      <c r="T82" s="783"/>
      <c r="U82" s="784"/>
      <c r="V82" s="783" t="s">
        <v>425</v>
      </c>
      <c r="W82" s="783"/>
      <c r="X82" s="784"/>
      <c r="Y82" s="182"/>
      <c r="Z82" s="188"/>
      <c r="AB82" s="902"/>
      <c r="AC82"/>
      <c r="AD82" s="845"/>
      <c r="AE82" s="796"/>
      <c r="AF82" s="798" t="s">
        <v>22</v>
      </c>
      <c r="AG82" s="793" t="s">
        <v>159</v>
      </c>
      <c r="AH82" s="782" t="s">
        <v>426</v>
      </c>
      <c r="AI82" s="783"/>
      <c r="AJ82" s="783"/>
      <c r="AK82" s="783"/>
      <c r="AL82" s="783"/>
      <c r="AM82" s="783"/>
      <c r="AN82" s="783"/>
      <c r="AO82" s="783"/>
      <c r="AP82" s="783"/>
      <c r="AQ82" s="783"/>
      <c r="AR82" s="783"/>
      <c r="AS82" s="783"/>
      <c r="AT82" s="783"/>
      <c r="AU82" s="783"/>
      <c r="AV82" s="784"/>
      <c r="AW82" s="783" t="s">
        <v>425</v>
      </c>
      <c r="AX82" s="783"/>
      <c r="AY82" s="784"/>
      <c r="AZ82" s="182"/>
      <c r="BA82" s="188"/>
      <c r="BD82" s="148"/>
    </row>
    <row r="83" spans="1:56" ht="18.600000000000001" customHeight="1" x14ac:dyDescent="0.2">
      <c r="A83" s="902"/>
      <c r="B83"/>
      <c r="C83" s="845"/>
      <c r="D83" s="796"/>
      <c r="E83" s="792"/>
      <c r="F83" s="794"/>
      <c r="G83" s="42">
        <v>10</v>
      </c>
      <c r="H83" s="43">
        <v>15</v>
      </c>
      <c r="I83" s="135">
        <v>20</v>
      </c>
      <c r="J83" s="42">
        <v>10</v>
      </c>
      <c r="K83" s="43">
        <v>15</v>
      </c>
      <c r="L83" s="135">
        <v>20</v>
      </c>
      <c r="M83" s="42">
        <v>10</v>
      </c>
      <c r="N83" s="43">
        <v>15</v>
      </c>
      <c r="O83" s="135">
        <v>20</v>
      </c>
      <c r="P83" s="42">
        <v>10</v>
      </c>
      <c r="Q83" s="43">
        <v>15</v>
      </c>
      <c r="R83" s="135">
        <v>20</v>
      </c>
      <c r="S83" s="42">
        <v>10</v>
      </c>
      <c r="T83" s="43">
        <v>15</v>
      </c>
      <c r="U83" s="135">
        <v>20</v>
      </c>
      <c r="V83" s="42">
        <v>10</v>
      </c>
      <c r="W83" s="43">
        <v>15</v>
      </c>
      <c r="X83" s="135">
        <v>20</v>
      </c>
      <c r="Y83" s="182"/>
      <c r="Z83" s="188"/>
      <c r="AB83" s="902"/>
      <c r="AC83"/>
      <c r="AD83" s="845"/>
      <c r="AE83" s="796"/>
      <c r="AF83" s="792"/>
      <c r="AG83" s="794"/>
      <c r="AH83" s="42">
        <v>10</v>
      </c>
      <c r="AI83" s="43">
        <v>15</v>
      </c>
      <c r="AJ83" s="135">
        <v>20</v>
      </c>
      <c r="AK83" s="42">
        <v>10</v>
      </c>
      <c r="AL83" s="43">
        <v>15</v>
      </c>
      <c r="AM83" s="135">
        <v>20</v>
      </c>
      <c r="AN83" s="42">
        <v>10</v>
      </c>
      <c r="AO83" s="43">
        <v>15</v>
      </c>
      <c r="AP83" s="135">
        <v>20</v>
      </c>
      <c r="AQ83" s="42">
        <v>10</v>
      </c>
      <c r="AR83" s="43">
        <v>15</v>
      </c>
      <c r="AS83" s="135">
        <v>20</v>
      </c>
      <c r="AT83" s="42">
        <v>10</v>
      </c>
      <c r="AU83" s="43">
        <v>15</v>
      </c>
      <c r="AV83" s="135">
        <v>20</v>
      </c>
      <c r="AW83" s="42">
        <v>10</v>
      </c>
      <c r="AX83" s="43">
        <v>15</v>
      </c>
      <c r="AY83" s="135">
        <v>20</v>
      </c>
      <c r="AZ83" s="182"/>
      <c r="BA83" s="188"/>
      <c r="BD83" s="148"/>
    </row>
    <row r="84" spans="1:56" ht="18.600000000000001" customHeight="1" thickBot="1" x14ac:dyDescent="0.25">
      <c r="A84" s="902"/>
      <c r="B84"/>
      <c r="C84" s="923"/>
      <c r="D84" s="796"/>
      <c r="E84" s="140" t="s">
        <v>23</v>
      </c>
      <c r="F84" s="159" t="s">
        <v>432</v>
      </c>
      <c r="G84" s="190" t="s">
        <v>433</v>
      </c>
      <c r="H84" s="191" t="s">
        <v>434</v>
      </c>
      <c r="I84" s="192" t="s">
        <v>435</v>
      </c>
      <c r="J84" s="190" t="s">
        <v>433</v>
      </c>
      <c r="K84" s="191" t="s">
        <v>434</v>
      </c>
      <c r="L84" s="192" t="s">
        <v>435</v>
      </c>
      <c r="M84" s="190" t="s">
        <v>433</v>
      </c>
      <c r="N84" s="191" t="s">
        <v>434</v>
      </c>
      <c r="O84" s="192" t="s">
        <v>435</v>
      </c>
      <c r="P84" s="190" t="s">
        <v>433</v>
      </c>
      <c r="Q84" s="191" t="s">
        <v>434</v>
      </c>
      <c r="R84" s="192" t="s">
        <v>435</v>
      </c>
      <c r="S84" s="190" t="s">
        <v>433</v>
      </c>
      <c r="T84" s="191" t="s">
        <v>434</v>
      </c>
      <c r="U84" s="192" t="s">
        <v>435</v>
      </c>
      <c r="V84" s="190" t="s">
        <v>433</v>
      </c>
      <c r="W84" s="191" t="s">
        <v>434</v>
      </c>
      <c r="X84" s="192" t="s">
        <v>435</v>
      </c>
      <c r="Y84" s="186"/>
      <c r="Z84" s="187"/>
      <c r="AB84" s="902"/>
      <c r="AC84"/>
      <c r="AD84" s="923"/>
      <c r="AE84" s="796"/>
      <c r="AF84" s="140" t="s">
        <v>23</v>
      </c>
      <c r="AG84" s="159" t="s">
        <v>432</v>
      </c>
      <c r="AH84" s="190" t="s">
        <v>433</v>
      </c>
      <c r="AI84" s="191" t="s">
        <v>434</v>
      </c>
      <c r="AJ84" s="192" t="s">
        <v>435</v>
      </c>
      <c r="AK84" s="190" t="s">
        <v>433</v>
      </c>
      <c r="AL84" s="191" t="s">
        <v>434</v>
      </c>
      <c r="AM84" s="192" t="s">
        <v>435</v>
      </c>
      <c r="AN84" s="190" t="s">
        <v>433</v>
      </c>
      <c r="AO84" s="191" t="s">
        <v>434</v>
      </c>
      <c r="AP84" s="192" t="s">
        <v>435</v>
      </c>
      <c r="AQ84" s="190" t="s">
        <v>433</v>
      </c>
      <c r="AR84" s="191" t="s">
        <v>434</v>
      </c>
      <c r="AS84" s="192" t="s">
        <v>435</v>
      </c>
      <c r="AT84" s="190" t="s">
        <v>433</v>
      </c>
      <c r="AU84" s="191" t="s">
        <v>434</v>
      </c>
      <c r="AV84" s="192" t="s">
        <v>435</v>
      </c>
      <c r="AW84" s="190" t="s">
        <v>433</v>
      </c>
      <c r="AX84" s="191" t="s">
        <v>434</v>
      </c>
      <c r="AY84" s="192" t="s">
        <v>435</v>
      </c>
      <c r="AZ84" s="186"/>
      <c r="BA84" s="187"/>
      <c r="BD84" s="146"/>
    </row>
    <row r="85" spans="1:56" ht="18.75" thickBot="1" x14ac:dyDescent="0.3">
      <c r="A85" s="853" t="s">
        <v>495</v>
      </c>
      <c r="B85"/>
      <c r="C85" s="905" t="s">
        <v>51</v>
      </c>
      <c r="D85" s="906"/>
      <c r="E85" s="907"/>
      <c r="F85" s="907"/>
      <c r="G85" s="907" t="s">
        <v>616</v>
      </c>
      <c r="H85" s="907"/>
      <c r="I85" s="907"/>
      <c r="J85" s="907"/>
      <c r="K85" s="907"/>
      <c r="L85" s="907"/>
      <c r="M85" s="907"/>
      <c r="N85" s="907"/>
      <c r="O85" s="907"/>
      <c r="P85" s="907"/>
      <c r="Q85" s="907"/>
      <c r="R85" s="908" t="s">
        <v>52</v>
      </c>
      <c r="S85" s="908"/>
      <c r="T85" s="908"/>
      <c r="U85" s="908"/>
      <c r="V85" s="908"/>
      <c r="W85" s="908"/>
      <c r="X85" s="908"/>
      <c r="Y85" s="802" t="s">
        <v>53</v>
      </c>
      <c r="Z85" s="803"/>
      <c r="AB85" s="853" t="s">
        <v>495</v>
      </c>
      <c r="AC85"/>
      <c r="AD85" s="905" t="s">
        <v>51</v>
      </c>
      <c r="AE85" s="906"/>
      <c r="AF85" s="907"/>
      <c r="AG85" s="907"/>
      <c r="AH85" s="907" t="s">
        <v>616</v>
      </c>
      <c r="AI85" s="907"/>
      <c r="AJ85" s="907"/>
      <c r="AK85" s="907"/>
      <c r="AL85" s="907"/>
      <c r="AM85" s="907"/>
      <c r="AN85" s="907"/>
      <c r="AO85" s="907"/>
      <c r="AP85" s="907"/>
      <c r="AQ85" s="907"/>
      <c r="AR85" s="907"/>
      <c r="AS85" s="908" t="s">
        <v>52</v>
      </c>
      <c r="AT85" s="908"/>
      <c r="AU85" s="908"/>
      <c r="AV85" s="908"/>
      <c r="AW85" s="908"/>
      <c r="AX85" s="908"/>
      <c r="AY85" s="908"/>
      <c r="AZ85" s="802" t="s">
        <v>53</v>
      </c>
      <c r="BA85" s="803"/>
    </row>
    <row r="86" spans="1:56" ht="13.5" thickBot="1" x14ac:dyDescent="0.25">
      <c r="A86" s="853"/>
      <c r="B86"/>
      <c r="C86" s="914" t="s">
        <v>585</v>
      </c>
      <c r="D86" s="915"/>
      <c r="E86" s="915"/>
      <c r="F86" s="915"/>
      <c r="G86" s="915"/>
      <c r="H86" s="915"/>
      <c r="I86" s="916"/>
      <c r="J86" s="917" t="s">
        <v>68</v>
      </c>
      <c r="K86" s="918"/>
      <c r="L86" s="918"/>
      <c r="M86" s="918"/>
      <c r="N86" s="918"/>
      <c r="O86" s="918"/>
      <c r="P86" s="918"/>
      <c r="Q86" s="919"/>
      <c r="R86" s="920" t="s">
        <v>69</v>
      </c>
      <c r="S86" s="921"/>
      <c r="T86" s="921"/>
      <c r="U86" s="921"/>
      <c r="V86" s="921"/>
      <c r="W86" s="921"/>
      <c r="X86" s="922"/>
      <c r="Y86" s="75" t="s">
        <v>70</v>
      </c>
      <c r="Z86" s="76"/>
      <c r="AB86" s="853"/>
      <c r="AC86"/>
      <c r="AD86" s="914" t="s">
        <v>585</v>
      </c>
      <c r="AE86" s="915"/>
      <c r="AF86" s="915"/>
      <c r="AG86" s="915"/>
      <c r="AH86" s="915"/>
      <c r="AI86" s="915"/>
      <c r="AJ86" s="916"/>
      <c r="AK86" s="917" t="s">
        <v>68</v>
      </c>
      <c r="AL86" s="918"/>
      <c r="AM86" s="918"/>
      <c r="AN86" s="918"/>
      <c r="AO86" s="918"/>
      <c r="AP86" s="918"/>
      <c r="AQ86" s="918"/>
      <c r="AR86" s="919"/>
      <c r="AS86" s="920" t="s">
        <v>69</v>
      </c>
      <c r="AT86" s="921"/>
      <c r="AU86" s="921"/>
      <c r="AV86" s="921"/>
      <c r="AW86" s="921"/>
      <c r="AX86" s="921"/>
      <c r="AY86" s="922"/>
      <c r="AZ86" s="75" t="s">
        <v>70</v>
      </c>
      <c r="BA86" s="76"/>
    </row>
    <row r="87" spans="1:56" ht="15" customHeight="1" thickBot="1" x14ac:dyDescent="0.3">
      <c r="A87" s="853"/>
      <c r="B87" s="44"/>
      <c r="C87" s="909" t="s">
        <v>71</v>
      </c>
      <c r="D87" s="910"/>
      <c r="E87" s="910"/>
      <c r="F87" s="910"/>
      <c r="G87" s="910"/>
      <c r="H87" s="910"/>
      <c r="I87" s="77"/>
      <c r="J87" s="911"/>
      <c r="K87" s="912"/>
      <c r="L87" s="912"/>
      <c r="M87" s="912"/>
      <c r="N87" s="912"/>
      <c r="O87" s="912"/>
      <c r="P87" s="912"/>
      <c r="Q87" s="913"/>
      <c r="R87" s="898" t="s">
        <v>72</v>
      </c>
      <c r="S87" s="899"/>
      <c r="T87" s="810"/>
      <c r="U87" s="810"/>
      <c r="V87" s="810"/>
      <c r="W87" s="810"/>
      <c r="X87" s="811"/>
      <c r="Y87" s="75" t="s">
        <v>73</v>
      </c>
      <c r="Z87" s="78" t="s">
        <v>54</v>
      </c>
      <c r="AB87" s="853"/>
      <c r="AC87" s="44"/>
      <c r="AD87" s="909" t="s">
        <v>71</v>
      </c>
      <c r="AE87" s="910"/>
      <c r="AF87" s="910"/>
      <c r="AG87" s="910"/>
      <c r="AH87" s="910"/>
      <c r="AI87" s="910"/>
      <c r="AJ87" s="77"/>
      <c r="AK87" s="911"/>
      <c r="AL87" s="912"/>
      <c r="AM87" s="912"/>
      <c r="AN87" s="912"/>
      <c r="AO87" s="912"/>
      <c r="AP87" s="912"/>
      <c r="AQ87" s="912"/>
      <c r="AR87" s="913"/>
      <c r="AS87" s="898" t="s">
        <v>72</v>
      </c>
      <c r="AT87" s="899"/>
      <c r="AU87" s="810"/>
      <c r="AV87" s="810"/>
      <c r="AW87" s="810"/>
      <c r="AX87" s="810"/>
      <c r="AY87" s="811"/>
      <c r="AZ87" s="75" t="s">
        <v>73</v>
      </c>
      <c r="BA87" s="78" t="s">
        <v>54</v>
      </c>
    </row>
    <row r="88" spans="1:56" ht="13.5" thickBot="1" x14ac:dyDescent="0.25">
      <c r="A88" s="853"/>
      <c r="B88"/>
      <c r="C88" s="812" t="s">
        <v>74</v>
      </c>
      <c r="D88" s="813"/>
      <c r="E88" s="813"/>
      <c r="F88" s="813"/>
      <c r="G88" s="813"/>
      <c r="H88" s="813"/>
      <c r="I88" s="77"/>
      <c r="J88" s="807"/>
      <c r="K88" s="808"/>
      <c r="L88" s="808"/>
      <c r="M88" s="808"/>
      <c r="N88" s="808"/>
      <c r="O88" s="808"/>
      <c r="P88" s="808"/>
      <c r="Q88" s="809"/>
      <c r="R88" s="898" t="s">
        <v>75</v>
      </c>
      <c r="S88" s="899"/>
      <c r="T88" s="810"/>
      <c r="U88" s="810"/>
      <c r="V88" s="810"/>
      <c r="W88" s="810"/>
      <c r="X88" s="811"/>
      <c r="Y88" s="75" t="s">
        <v>76</v>
      </c>
      <c r="Z88" s="79"/>
      <c r="AB88" s="853"/>
      <c r="AC88"/>
      <c r="AD88" s="812" t="s">
        <v>74</v>
      </c>
      <c r="AE88" s="813"/>
      <c r="AF88" s="813"/>
      <c r="AG88" s="813"/>
      <c r="AH88" s="813"/>
      <c r="AI88" s="813"/>
      <c r="AJ88" s="77"/>
      <c r="AK88" s="807"/>
      <c r="AL88" s="808"/>
      <c r="AM88" s="808"/>
      <c r="AN88" s="808"/>
      <c r="AO88" s="808"/>
      <c r="AP88" s="808"/>
      <c r="AQ88" s="808"/>
      <c r="AR88" s="809"/>
      <c r="AS88" s="898" t="s">
        <v>75</v>
      </c>
      <c r="AT88" s="899"/>
      <c r="AU88" s="810"/>
      <c r="AV88" s="810"/>
      <c r="AW88" s="810"/>
      <c r="AX88" s="810"/>
      <c r="AY88" s="811"/>
      <c r="AZ88" s="75" t="s">
        <v>76</v>
      </c>
      <c r="BA88" s="79"/>
    </row>
    <row r="89" spans="1:56" ht="13.5" thickBot="1" x14ac:dyDescent="0.25">
      <c r="A89" s="853"/>
      <c r="B89"/>
      <c r="C89" s="812" t="s">
        <v>518</v>
      </c>
      <c r="D89" s="813"/>
      <c r="E89" s="813"/>
      <c r="F89" s="813"/>
      <c r="G89" s="813"/>
      <c r="H89" s="813"/>
      <c r="I89" s="77"/>
      <c r="J89" s="814"/>
      <c r="K89" s="815"/>
      <c r="L89" s="815"/>
      <c r="M89" s="815"/>
      <c r="N89" s="815"/>
      <c r="O89" s="815"/>
      <c r="P89" s="815"/>
      <c r="Q89" s="816"/>
      <c r="R89" s="898" t="s">
        <v>77</v>
      </c>
      <c r="S89" s="899"/>
      <c r="T89" s="810"/>
      <c r="U89" s="810"/>
      <c r="V89" s="810"/>
      <c r="W89" s="810"/>
      <c r="X89" s="811"/>
      <c r="Y89" s="75" t="s">
        <v>78</v>
      </c>
      <c r="Z89" s="79"/>
      <c r="AB89" s="853"/>
      <c r="AC89"/>
      <c r="AD89" s="812" t="s">
        <v>518</v>
      </c>
      <c r="AE89" s="813"/>
      <c r="AF89" s="813"/>
      <c r="AG89" s="813"/>
      <c r="AH89" s="813"/>
      <c r="AI89" s="813"/>
      <c r="AJ89" s="77"/>
      <c r="AK89" s="814"/>
      <c r="AL89" s="815"/>
      <c r="AM89" s="815"/>
      <c r="AN89" s="815"/>
      <c r="AO89" s="815"/>
      <c r="AP89" s="815"/>
      <c r="AQ89" s="815"/>
      <c r="AR89" s="816"/>
      <c r="AS89" s="898" t="s">
        <v>77</v>
      </c>
      <c r="AT89" s="899"/>
      <c r="AU89" s="810"/>
      <c r="AV89" s="810"/>
      <c r="AW89" s="810"/>
      <c r="AX89" s="810"/>
      <c r="AY89" s="811"/>
      <c r="AZ89" s="75" t="s">
        <v>78</v>
      </c>
      <c r="BA89" s="79"/>
    </row>
    <row r="90" spans="1:56" ht="13.5" thickBot="1" x14ac:dyDescent="0.25">
      <c r="A90" s="853"/>
      <c r="B90"/>
      <c r="C90" s="812" t="s">
        <v>586</v>
      </c>
      <c r="D90" s="813"/>
      <c r="E90" s="813"/>
      <c r="F90" s="813"/>
      <c r="G90" s="813"/>
      <c r="H90" s="813"/>
      <c r="I90" s="77"/>
      <c r="J90" s="80"/>
      <c r="K90" s="80"/>
      <c r="L90" s="80"/>
      <c r="M90" s="80"/>
      <c r="N90" s="80"/>
      <c r="O90" s="80"/>
      <c r="P90" s="80"/>
      <c r="Q90" s="80"/>
      <c r="R90" s="872" t="s">
        <v>79</v>
      </c>
      <c r="S90" s="873"/>
      <c r="T90" s="874"/>
      <c r="U90" s="874"/>
      <c r="V90" s="874"/>
      <c r="W90" s="874"/>
      <c r="X90" s="875"/>
      <c r="Y90" s="81"/>
      <c r="Z90" s="82"/>
      <c r="AB90" s="853"/>
      <c r="AC90"/>
      <c r="AD90" s="812" t="s">
        <v>586</v>
      </c>
      <c r="AE90" s="813"/>
      <c r="AF90" s="813"/>
      <c r="AG90" s="813"/>
      <c r="AH90" s="813"/>
      <c r="AI90" s="813"/>
      <c r="AJ90" s="77"/>
      <c r="AK90" s="80"/>
      <c r="AL90" s="80"/>
      <c r="AM90" s="80"/>
      <c r="AN90" s="80"/>
      <c r="AO90" s="80"/>
      <c r="AP90" s="80"/>
      <c r="AQ90" s="80"/>
      <c r="AR90" s="80"/>
      <c r="AS90" s="872" t="s">
        <v>79</v>
      </c>
      <c r="AT90" s="873"/>
      <c r="AU90" s="874"/>
      <c r="AV90" s="874"/>
      <c r="AW90" s="874"/>
      <c r="AX90" s="874"/>
      <c r="AY90" s="875"/>
      <c r="AZ90" s="81"/>
      <c r="BA90" s="82"/>
    </row>
    <row r="91" spans="1:56" ht="15" x14ac:dyDescent="0.2">
      <c r="A91" s="904">
        <v>7</v>
      </c>
      <c r="B91"/>
      <c r="C91" s="841" t="s">
        <v>587</v>
      </c>
      <c r="D91" s="813"/>
      <c r="E91" s="813"/>
      <c r="F91" s="813"/>
      <c r="G91" s="813"/>
      <c r="H91" s="813"/>
      <c r="I91" s="77"/>
      <c r="U91" s="45"/>
      <c r="W91" s="781" t="s">
        <v>645</v>
      </c>
      <c r="X91" s="781"/>
      <c r="Y91" s="781"/>
      <c r="Z91" s="781"/>
      <c r="AB91" s="904">
        <f>A91+3</f>
        <v>10</v>
      </c>
      <c r="AC91"/>
      <c r="AD91" s="841" t="s">
        <v>587</v>
      </c>
      <c r="AE91" s="813"/>
      <c r="AF91" s="813"/>
      <c r="AG91" s="813"/>
      <c r="AH91" s="813"/>
      <c r="AI91" s="813"/>
      <c r="AJ91" s="77"/>
      <c r="AV91" s="45"/>
      <c r="AX91" s="781" t="s">
        <v>646</v>
      </c>
      <c r="AY91" s="781"/>
      <c r="AZ91" s="781"/>
      <c r="BA91" s="781"/>
    </row>
    <row r="92" spans="1:56" ht="13.5" thickBot="1" x14ac:dyDescent="0.25">
      <c r="A92" s="904"/>
      <c r="B92"/>
      <c r="C92" s="804" t="s">
        <v>80</v>
      </c>
      <c r="D92" s="805"/>
      <c r="E92" s="805"/>
      <c r="F92" s="805"/>
      <c r="G92" s="805"/>
      <c r="H92" s="805"/>
      <c r="I92" s="806"/>
      <c r="W92" s="781"/>
      <c r="X92" s="781"/>
      <c r="Y92" s="781"/>
      <c r="Z92" s="781"/>
      <c r="AB92" s="904"/>
      <c r="AC92"/>
      <c r="AD92" s="804" t="s">
        <v>80</v>
      </c>
      <c r="AE92" s="805"/>
      <c r="AF92" s="805"/>
      <c r="AG92" s="805"/>
      <c r="AH92" s="805"/>
      <c r="AI92" s="805"/>
      <c r="AJ92" s="806"/>
      <c r="AX92" s="781"/>
      <c r="AY92" s="781"/>
      <c r="AZ92" s="781"/>
      <c r="BA92" s="781"/>
    </row>
    <row r="94" spans="1:56" ht="13.5" thickBot="1" x14ac:dyDescent="0.25"/>
    <row r="95" spans="1:56" ht="18" customHeight="1" x14ac:dyDescent="0.25">
      <c r="A95" s="930" t="s">
        <v>496</v>
      </c>
      <c r="B95"/>
      <c r="C95" s="932" t="s">
        <v>584</v>
      </c>
      <c r="D95" s="933"/>
      <c r="E95" s="933"/>
      <c r="F95" s="933"/>
      <c r="G95" s="933"/>
      <c r="H95" s="933"/>
      <c r="I95" s="933"/>
      <c r="J95" s="933"/>
      <c r="K95" s="933"/>
      <c r="L95" s="934"/>
      <c r="M95" s="935" t="s">
        <v>138</v>
      </c>
      <c r="N95" s="935"/>
      <c r="O95" s="935"/>
      <c r="P95" s="935"/>
      <c r="Q95" s="935"/>
      <c r="R95" s="935"/>
      <c r="S95" s="935"/>
      <c r="T95" s="935"/>
      <c r="U95" s="935"/>
      <c r="V95" s="935"/>
      <c r="W95" s="935"/>
      <c r="X95" s="935"/>
      <c r="Y95" s="935"/>
      <c r="Z95" s="1" t="s">
        <v>749</v>
      </c>
      <c r="AB95" s="930" t="s">
        <v>496</v>
      </c>
      <c r="AC95"/>
      <c r="AD95" s="932" t="s">
        <v>584</v>
      </c>
      <c r="AE95" s="933"/>
      <c r="AF95" s="933"/>
      <c r="AG95" s="933"/>
      <c r="AH95" s="933"/>
      <c r="AI95" s="933"/>
      <c r="AJ95" s="933"/>
      <c r="AK95" s="933"/>
      <c r="AL95" s="933"/>
      <c r="AM95" s="934"/>
      <c r="AN95" s="935" t="s">
        <v>144</v>
      </c>
      <c r="AO95" s="935"/>
      <c r="AP95" s="935"/>
      <c r="AQ95" s="935"/>
      <c r="AR95" s="935"/>
      <c r="AS95" s="935"/>
      <c r="AT95" s="935"/>
      <c r="AU95" s="935"/>
      <c r="AV95" s="935"/>
      <c r="AW95" s="935"/>
      <c r="AX95" s="935"/>
      <c r="AY95" s="935"/>
      <c r="AZ95" s="935"/>
      <c r="BA95" s="1" t="s">
        <v>749</v>
      </c>
    </row>
    <row r="96" spans="1:56" x14ac:dyDescent="0.2">
      <c r="A96" s="931"/>
      <c r="B96"/>
      <c r="C96" s="856" t="s">
        <v>1</v>
      </c>
      <c r="D96" s="857"/>
      <c r="E96" s="857"/>
      <c r="F96" s="857"/>
      <c r="G96" s="857"/>
      <c r="H96" s="857"/>
      <c r="I96" s="857"/>
      <c r="J96" s="857"/>
      <c r="K96" s="857"/>
      <c r="L96" s="858"/>
      <c r="M96" s="893" t="s">
        <v>2</v>
      </c>
      <c r="N96" s="893"/>
      <c r="O96" s="893"/>
      <c r="P96" s="893"/>
      <c r="Q96" s="893"/>
      <c r="R96" s="893"/>
      <c r="S96" s="893"/>
      <c r="T96" s="893"/>
      <c r="U96" s="893"/>
      <c r="V96" s="893"/>
      <c r="W96" s="893"/>
      <c r="X96" s="893"/>
      <c r="Y96" s="893" t="s">
        <v>55</v>
      </c>
      <c r="Z96" s="894"/>
      <c r="AB96" s="931"/>
      <c r="AC96"/>
      <c r="AD96" s="856" t="s">
        <v>1</v>
      </c>
      <c r="AE96" s="857"/>
      <c r="AF96" s="857"/>
      <c r="AG96" s="857"/>
      <c r="AH96" s="857"/>
      <c r="AI96" s="857"/>
      <c r="AJ96" s="857"/>
      <c r="AK96" s="857"/>
      <c r="AL96" s="857"/>
      <c r="AM96" s="858"/>
      <c r="AN96" s="893" t="s">
        <v>2</v>
      </c>
      <c r="AO96" s="893"/>
      <c r="AP96" s="893"/>
      <c r="AQ96" s="893"/>
      <c r="AR96" s="893"/>
      <c r="AS96" s="893"/>
      <c r="AT96" s="893"/>
      <c r="AU96" s="893"/>
      <c r="AV96" s="893"/>
      <c r="AW96" s="893"/>
      <c r="AX96" s="893"/>
      <c r="AY96" s="893"/>
      <c r="AZ96" s="893" t="s">
        <v>55</v>
      </c>
      <c r="BA96" s="894"/>
    </row>
    <row r="97" spans="1:53" x14ac:dyDescent="0.2">
      <c r="A97" s="931"/>
      <c r="B97"/>
      <c r="C97" s="856" t="s">
        <v>3</v>
      </c>
      <c r="D97" s="857"/>
      <c r="E97" s="857"/>
      <c r="F97" s="857"/>
      <c r="G97" s="857"/>
      <c r="H97" s="857"/>
      <c r="I97" s="857"/>
      <c r="J97" s="857"/>
      <c r="K97" s="857"/>
      <c r="L97" s="858"/>
      <c r="M97" s="893" t="s">
        <v>4</v>
      </c>
      <c r="N97" s="893"/>
      <c r="O97" s="893"/>
      <c r="P97" s="893"/>
      <c r="Q97" s="893"/>
      <c r="R97" s="893"/>
      <c r="S97" s="893"/>
      <c r="T97" s="893"/>
      <c r="U97" s="893"/>
      <c r="V97" s="893"/>
      <c r="W97" s="893"/>
      <c r="X97" s="893"/>
      <c r="Y97" s="893" t="s">
        <v>5</v>
      </c>
      <c r="Z97" s="894"/>
      <c r="AB97" s="931"/>
      <c r="AC97"/>
      <c r="AD97" s="856" t="s">
        <v>3</v>
      </c>
      <c r="AE97" s="857"/>
      <c r="AF97" s="857"/>
      <c r="AG97" s="857"/>
      <c r="AH97" s="857"/>
      <c r="AI97" s="857"/>
      <c r="AJ97" s="857"/>
      <c r="AK97" s="857"/>
      <c r="AL97" s="857"/>
      <c r="AM97" s="858"/>
      <c r="AN97" s="893" t="s">
        <v>4</v>
      </c>
      <c r="AO97" s="893"/>
      <c r="AP97" s="893"/>
      <c r="AQ97" s="893"/>
      <c r="AR97" s="893"/>
      <c r="AS97" s="893"/>
      <c r="AT97" s="893"/>
      <c r="AU97" s="893"/>
      <c r="AV97" s="893"/>
      <c r="AW97" s="893"/>
      <c r="AX97" s="893"/>
      <c r="AY97" s="893"/>
      <c r="AZ97" s="893" t="s">
        <v>5</v>
      </c>
      <c r="BA97" s="894"/>
    </row>
    <row r="98" spans="1:53" x14ac:dyDescent="0.2">
      <c r="A98" s="931"/>
      <c r="B98"/>
      <c r="C98" s="856" t="s">
        <v>56</v>
      </c>
      <c r="D98" s="867"/>
      <c r="E98" s="867"/>
      <c r="F98" s="868"/>
      <c r="G98" s="869" t="s">
        <v>57</v>
      </c>
      <c r="H98" s="870"/>
      <c r="I98" s="870"/>
      <c r="J98" s="870"/>
      <c r="K98" s="870"/>
      <c r="L98" s="870"/>
      <c r="M98" s="870"/>
      <c r="N98" s="870"/>
      <c r="O98" s="870"/>
      <c r="P98" s="870"/>
      <c r="Q98" s="870"/>
      <c r="R98" s="870"/>
      <c r="S98" s="870"/>
      <c r="T98" s="870"/>
      <c r="U98" s="870"/>
      <c r="V98" s="870"/>
      <c r="W98" s="870"/>
      <c r="X98" s="871"/>
      <c r="Y98" s="47"/>
      <c r="Z98" s="48"/>
      <c r="AB98" s="931"/>
      <c r="AC98"/>
      <c r="AD98" s="856" t="s">
        <v>56</v>
      </c>
      <c r="AE98" s="867"/>
      <c r="AF98" s="867"/>
      <c r="AG98" s="868"/>
      <c r="AH98" s="869" t="s">
        <v>57</v>
      </c>
      <c r="AI98" s="870"/>
      <c r="AJ98" s="870"/>
      <c r="AK98" s="870"/>
      <c r="AL98" s="870"/>
      <c r="AM98" s="870"/>
      <c r="AN98" s="870"/>
      <c r="AO98" s="870"/>
      <c r="AP98" s="870"/>
      <c r="AQ98" s="870"/>
      <c r="AR98" s="870"/>
      <c r="AS98" s="870"/>
      <c r="AT98" s="870"/>
      <c r="AU98" s="870"/>
      <c r="AV98" s="870"/>
      <c r="AW98" s="870"/>
      <c r="AX98" s="870"/>
      <c r="AY98" s="871"/>
      <c r="AZ98" s="47"/>
      <c r="BA98" s="48"/>
    </row>
    <row r="99" spans="1:53" ht="15.75" x14ac:dyDescent="0.25">
      <c r="A99" s="931"/>
      <c r="B99"/>
      <c r="C99" s="838" t="s">
        <v>508</v>
      </c>
      <c r="D99" s="839"/>
      <c r="E99" s="839"/>
      <c r="F99" s="840"/>
      <c r="G99" s="817" t="s">
        <v>617</v>
      </c>
      <c r="H99" s="818"/>
      <c r="I99" s="818"/>
      <c r="J99" s="818"/>
      <c r="K99" s="819"/>
      <c r="L99" s="851" t="s">
        <v>703</v>
      </c>
      <c r="M99" s="851"/>
      <c r="N99" s="851"/>
      <c r="O99" s="851"/>
      <c r="P99" s="851"/>
      <c r="Q99" s="851"/>
      <c r="R99" s="851"/>
      <c r="S99" s="851"/>
      <c r="T99" s="851"/>
      <c r="U99" s="851"/>
      <c r="V99" s="851"/>
      <c r="W99" s="851"/>
      <c r="X99" s="851"/>
      <c r="Y99" s="851"/>
      <c r="Z99" s="852"/>
      <c r="AB99" s="931"/>
      <c r="AC99"/>
      <c r="AD99" s="838" t="s">
        <v>508</v>
      </c>
      <c r="AE99" s="839"/>
      <c r="AF99" s="839"/>
      <c r="AG99" s="840"/>
      <c r="AH99" s="817" t="s">
        <v>617</v>
      </c>
      <c r="AI99" s="818"/>
      <c r="AJ99" s="818"/>
      <c r="AK99" s="818"/>
      <c r="AL99" s="819"/>
      <c r="AM99" s="851" t="s">
        <v>703</v>
      </c>
      <c r="AN99" s="851"/>
      <c r="AO99" s="851"/>
      <c r="AP99" s="851"/>
      <c r="AQ99" s="851"/>
      <c r="AR99" s="851"/>
      <c r="AS99" s="851"/>
      <c r="AT99" s="851"/>
      <c r="AU99" s="851"/>
      <c r="AV99" s="851"/>
      <c r="AW99" s="851"/>
      <c r="AX99" s="851"/>
      <c r="AY99" s="851"/>
      <c r="AZ99" s="851"/>
      <c r="BA99" s="852"/>
    </row>
    <row r="100" spans="1:53" ht="15.6" customHeight="1" x14ac:dyDescent="0.2">
      <c r="A100" s="931"/>
      <c r="B100"/>
      <c r="C100" s="856"/>
      <c r="D100" s="857"/>
      <c r="E100" s="857"/>
      <c r="F100" s="858"/>
      <c r="G100" s="817" t="s">
        <v>618</v>
      </c>
      <c r="H100" s="818"/>
      <c r="I100" s="818"/>
      <c r="J100" s="818"/>
      <c r="K100" s="819"/>
      <c r="L100" s="883" t="s">
        <v>6</v>
      </c>
      <c r="M100" s="883"/>
      <c r="N100" s="884"/>
      <c r="O100" s="884"/>
      <c r="P100" s="884"/>
      <c r="Q100" s="884"/>
      <c r="R100" s="883" t="s">
        <v>7</v>
      </c>
      <c r="S100" s="883"/>
      <c r="T100" s="883"/>
      <c r="U100" s="883"/>
      <c r="V100" s="883"/>
      <c r="W100" s="858" t="s">
        <v>689</v>
      </c>
      <c r="X100" s="893"/>
      <c r="Y100" s="893"/>
      <c r="Z100" s="894"/>
      <c r="AB100" s="931"/>
      <c r="AC100"/>
      <c r="AD100" s="856"/>
      <c r="AE100" s="857"/>
      <c r="AF100" s="857"/>
      <c r="AG100" s="858"/>
      <c r="AH100" s="817" t="s">
        <v>618</v>
      </c>
      <c r="AI100" s="818"/>
      <c r="AJ100" s="818"/>
      <c r="AK100" s="818"/>
      <c r="AL100" s="819"/>
      <c r="AM100" s="883" t="s">
        <v>6</v>
      </c>
      <c r="AN100" s="883"/>
      <c r="AO100" s="884"/>
      <c r="AP100" s="884"/>
      <c r="AQ100" s="884"/>
      <c r="AR100" s="884"/>
      <c r="AS100" s="883" t="s">
        <v>7</v>
      </c>
      <c r="AT100" s="883"/>
      <c r="AU100" s="883"/>
      <c r="AV100" s="883"/>
      <c r="AW100" s="883"/>
      <c r="AX100" s="858" t="s">
        <v>689</v>
      </c>
      <c r="AY100" s="893"/>
      <c r="AZ100" s="893"/>
      <c r="BA100" s="894"/>
    </row>
    <row r="101" spans="1:53" ht="16.5" thickBot="1" x14ac:dyDescent="0.3">
      <c r="A101" s="931"/>
      <c r="B101"/>
      <c r="C101" s="856"/>
      <c r="D101" s="857"/>
      <c r="E101" s="857"/>
      <c r="F101" s="858"/>
      <c r="G101" s="50"/>
      <c r="H101" s="51"/>
      <c r="I101" s="51"/>
      <c r="J101" s="51"/>
      <c r="K101" s="52"/>
      <c r="L101" s="846" t="s">
        <v>8</v>
      </c>
      <c r="M101" s="847"/>
      <c r="N101" s="848"/>
      <c r="O101" s="848"/>
      <c r="P101" s="848"/>
      <c r="Q101" s="849"/>
      <c r="R101" s="928"/>
      <c r="S101" s="928"/>
      <c r="T101" s="928"/>
      <c r="U101" s="928"/>
      <c r="V101" s="928"/>
      <c r="W101" s="895"/>
      <c r="X101" s="896"/>
      <c r="Y101" s="896"/>
      <c r="Z101" s="897"/>
      <c r="AB101" s="931"/>
      <c r="AC101"/>
      <c r="AD101" s="856"/>
      <c r="AE101" s="857"/>
      <c r="AF101" s="857"/>
      <c r="AG101" s="858"/>
      <c r="AH101" s="50"/>
      <c r="AI101" s="51"/>
      <c r="AJ101" s="51"/>
      <c r="AK101" s="51"/>
      <c r="AL101" s="52"/>
      <c r="AM101" s="846" t="s">
        <v>8</v>
      </c>
      <c r="AN101" s="847"/>
      <c r="AO101" s="848"/>
      <c r="AP101" s="848"/>
      <c r="AQ101" s="848"/>
      <c r="AR101" s="849"/>
      <c r="AS101" s="928"/>
      <c r="AT101" s="928"/>
      <c r="AU101" s="928"/>
      <c r="AV101" s="928"/>
      <c r="AW101" s="928"/>
      <c r="AX101" s="895"/>
      <c r="AY101" s="896"/>
      <c r="AZ101" s="896"/>
      <c r="BA101" s="897"/>
    </row>
    <row r="102" spans="1:53" ht="13.5" customHeight="1" thickBot="1" x14ac:dyDescent="0.25">
      <c r="A102" s="901" t="s">
        <v>750</v>
      </c>
      <c r="B102"/>
      <c r="C102" s="861"/>
      <c r="D102" s="862"/>
      <c r="E102" s="863"/>
      <c r="F102" s="820" t="s">
        <v>9</v>
      </c>
      <c r="G102" s="829" t="s">
        <v>82</v>
      </c>
      <c r="H102" s="835"/>
      <c r="I102" s="836"/>
      <c r="J102" s="829" t="s">
        <v>83</v>
      </c>
      <c r="K102" s="835"/>
      <c r="L102" s="836"/>
      <c r="M102" s="829" t="s">
        <v>84</v>
      </c>
      <c r="N102" s="830"/>
      <c r="O102" s="831"/>
      <c r="P102" s="829" t="s">
        <v>85</v>
      </c>
      <c r="Q102" s="830"/>
      <c r="R102" s="831"/>
      <c r="S102" s="829" t="s">
        <v>86</v>
      </c>
      <c r="T102" s="830"/>
      <c r="U102" s="831"/>
      <c r="V102" s="842" t="s">
        <v>87</v>
      </c>
      <c r="W102" s="830"/>
      <c r="X102" s="831"/>
      <c r="Y102" s="53" t="s">
        <v>10</v>
      </c>
      <c r="Z102" s="54" t="s">
        <v>60</v>
      </c>
      <c r="AB102" s="901" t="s">
        <v>750</v>
      </c>
      <c r="AC102"/>
      <c r="AD102" s="861"/>
      <c r="AE102" s="862"/>
      <c r="AF102" s="863"/>
      <c r="AG102" s="820" t="s">
        <v>9</v>
      </c>
      <c r="AH102" s="829" t="s">
        <v>82</v>
      </c>
      <c r="AI102" s="835"/>
      <c r="AJ102" s="836"/>
      <c r="AK102" s="829" t="s">
        <v>83</v>
      </c>
      <c r="AL102" s="835"/>
      <c r="AM102" s="836"/>
      <c r="AN102" s="829" t="s">
        <v>84</v>
      </c>
      <c r="AO102" s="830"/>
      <c r="AP102" s="831"/>
      <c r="AQ102" s="829" t="s">
        <v>85</v>
      </c>
      <c r="AR102" s="830"/>
      <c r="AS102" s="831"/>
      <c r="AT102" s="829" t="s">
        <v>86</v>
      </c>
      <c r="AU102" s="830"/>
      <c r="AV102" s="831"/>
      <c r="AW102" s="842" t="s">
        <v>87</v>
      </c>
      <c r="AX102" s="830"/>
      <c r="AY102" s="831"/>
      <c r="AZ102" s="53" t="s">
        <v>10</v>
      </c>
      <c r="BA102" s="54" t="s">
        <v>60</v>
      </c>
    </row>
    <row r="103" spans="1:53" ht="27" customHeight="1" thickBot="1" x14ac:dyDescent="0.25">
      <c r="A103" s="902"/>
      <c r="B103"/>
      <c r="C103" s="864"/>
      <c r="D103" s="865"/>
      <c r="E103" s="866"/>
      <c r="F103" s="821"/>
      <c r="G103" s="155" t="s">
        <v>493</v>
      </c>
      <c r="H103" s="156" t="s">
        <v>494</v>
      </c>
      <c r="I103" s="157" t="s">
        <v>516</v>
      </c>
      <c r="J103" s="155" t="s">
        <v>493</v>
      </c>
      <c r="K103" s="156" t="s">
        <v>494</v>
      </c>
      <c r="L103" s="157" t="s">
        <v>516</v>
      </c>
      <c r="M103" s="155" t="s">
        <v>493</v>
      </c>
      <c r="N103" s="156" t="s">
        <v>494</v>
      </c>
      <c r="O103" s="157" t="s">
        <v>516</v>
      </c>
      <c r="P103" s="155" t="s">
        <v>493</v>
      </c>
      <c r="Q103" s="156" t="s">
        <v>494</v>
      </c>
      <c r="R103" s="157" t="s">
        <v>516</v>
      </c>
      <c r="S103" s="155" t="s">
        <v>493</v>
      </c>
      <c r="T103" s="156" t="s">
        <v>494</v>
      </c>
      <c r="U103" s="157" t="s">
        <v>516</v>
      </c>
      <c r="V103" s="155" t="s">
        <v>493</v>
      </c>
      <c r="W103" s="156" t="s">
        <v>494</v>
      </c>
      <c r="X103" s="157" t="s">
        <v>516</v>
      </c>
      <c r="Y103" s="881" t="s">
        <v>15</v>
      </c>
      <c r="Z103" s="882"/>
      <c r="AB103" s="902"/>
      <c r="AC103"/>
      <c r="AD103" s="864"/>
      <c r="AE103" s="865"/>
      <c r="AF103" s="866"/>
      <c r="AG103" s="821"/>
      <c r="AH103" s="155" t="s">
        <v>493</v>
      </c>
      <c r="AI103" s="156" t="s">
        <v>494</v>
      </c>
      <c r="AJ103" s="157" t="s">
        <v>516</v>
      </c>
      <c r="AK103" s="155" t="s">
        <v>493</v>
      </c>
      <c r="AL103" s="156" t="s">
        <v>494</v>
      </c>
      <c r="AM103" s="157" t="s">
        <v>516</v>
      </c>
      <c r="AN103" s="155" t="s">
        <v>493</v>
      </c>
      <c r="AO103" s="156" t="s">
        <v>494</v>
      </c>
      <c r="AP103" s="157" t="s">
        <v>516</v>
      </c>
      <c r="AQ103" s="155" t="s">
        <v>493</v>
      </c>
      <c r="AR103" s="156" t="s">
        <v>494</v>
      </c>
      <c r="AS103" s="157" t="s">
        <v>516</v>
      </c>
      <c r="AT103" s="155" t="s">
        <v>493</v>
      </c>
      <c r="AU103" s="156" t="s">
        <v>494</v>
      </c>
      <c r="AV103" s="157" t="s">
        <v>516</v>
      </c>
      <c r="AW103" s="155" t="s">
        <v>493</v>
      </c>
      <c r="AX103" s="156" t="s">
        <v>494</v>
      </c>
      <c r="AY103" s="157" t="s">
        <v>516</v>
      </c>
      <c r="AZ103" s="881" t="s">
        <v>15</v>
      </c>
      <c r="BA103" s="882"/>
    </row>
    <row r="104" spans="1:53" ht="18.600000000000001" customHeight="1" x14ac:dyDescent="0.2">
      <c r="A104" s="902"/>
      <c r="B104"/>
      <c r="C104" s="843">
        <v>1</v>
      </c>
      <c r="D104" s="795" t="s">
        <v>64</v>
      </c>
      <c r="E104" s="601" t="s">
        <v>16</v>
      </c>
      <c r="F104" s="55" t="s">
        <v>449</v>
      </c>
      <c r="G104" s="98" t="str">
        <f>TEXT((TIME(0,LEFT('Erwachsene-DOSB 2020'!W7,FIND(":",'Erwachsene-DOSB 2020'!W7)-1),RIGHT('Erwachsene-DOSB 2020'!W7,2)))*$BC$59,"[mm]:ss")</f>
        <v>14:04</v>
      </c>
      <c r="H104" s="99" t="str">
        <f>TEXT((TIME(0,LEFT('Erwachsene-DOSB 2020'!X7,FIND(":",'Erwachsene-DOSB 2020'!X7)-1),RIGHT('Erwachsene-DOSB 2020'!X7,2)))*$BC$59,"[mm]:ss")</f>
        <v>12:41</v>
      </c>
      <c r="I104" s="100" t="str">
        <f>TEXT((TIME(0,LEFT('Erwachsene-DOSB 2020'!Y7,FIND(":",'Erwachsene-DOSB 2020'!Y7)-1),RIGHT('Erwachsene-DOSB 2020'!Y7,2)))*$BC$59,"[mm]:ss")</f>
        <v>11:07</v>
      </c>
      <c r="J104" s="108" t="str">
        <f>TEXT((TIME(0,LEFT('Erwachsene-DOSB 2020'!Z7,FIND(":",'Erwachsene-DOSB 2020'!Z7)-1),RIGHT('Erwachsene-DOSB 2020'!Z7,2)))*$BC$59,"[mm]:ss")</f>
        <v>14:39</v>
      </c>
      <c r="K104" s="99" t="str">
        <f>TEXT((TIME(0,LEFT('Erwachsene-DOSB 2020'!AA7,FIND(":",'Erwachsene-DOSB 2020'!AA7)-1),RIGHT('Erwachsene-DOSB 2020'!AA7,2)))*$BC$59,"[mm]:ss")</f>
        <v>13:05</v>
      </c>
      <c r="L104" s="100" t="str">
        <f>TEXT((TIME(0,LEFT('Erwachsene-DOSB 2020'!AB7,FIND(":",'Erwachsene-DOSB 2020'!AB7)-1),RIGHT('Erwachsene-DOSB 2020'!AB7,2)))*$BC$59,"[mm]:ss")</f>
        <v>11:18</v>
      </c>
      <c r="M104" s="108" t="str">
        <f>TEXT((TIME(0,LEFT('Erwachsene-DOSB 2020'!AC7,FIND(":",'Erwachsene-DOSB 2020'!AC7)-1),RIGHT('Erwachsene-DOSB 2020'!AC7,2)))*$BC$59,"[mm]:ss")</f>
        <v>15:15</v>
      </c>
      <c r="N104" s="99" t="str">
        <f>TEXT((TIME(0,LEFT('Erwachsene-DOSB 2020'!AD7,FIND(":",'Erwachsene-DOSB 2020'!AD7)-1),RIGHT('Erwachsene-DOSB 2020'!AD7,2)))*$BC$59,"[mm]:ss")</f>
        <v>13:28</v>
      </c>
      <c r="O104" s="100" t="str">
        <f>TEXT((TIME(0,LEFT('Erwachsene-DOSB 2020'!AE7,FIND(":",'Erwachsene-DOSB 2020'!AE7)-1),RIGHT('Erwachsene-DOSB 2020'!AE7,2)))*$BC$59,"[mm]:ss")</f>
        <v>11:42</v>
      </c>
      <c r="P104" s="108" t="str">
        <f>TEXT((TIME(0,LEFT('Erwachsene-DOSB 2020'!AF7,FIND(":",'Erwachsene-DOSB 2020'!AF7)-1),RIGHT('Erwachsene-DOSB 2020'!AF7,2)))*$BC$59,"[mm]:ss")</f>
        <v>15:38</v>
      </c>
      <c r="Q104" s="99" t="str">
        <f>TEXT((TIME(0,LEFT('Erwachsene-DOSB 2020'!AG7,FIND(":",'Erwachsene-DOSB 2020'!AG7)-1),RIGHT('Erwachsene-DOSB 2020'!AG7,2)))*$BC$59,"[mm]:ss")</f>
        <v>13:52</v>
      </c>
      <c r="R104" s="100" t="str">
        <f>TEXT((TIME(0,LEFT('Erwachsene-DOSB 2020'!AH7,FIND(":",'Erwachsene-DOSB 2020'!AH7)-1),RIGHT('Erwachsene-DOSB 2020'!AH7,2)))*$BC$59,"[mm]:ss")</f>
        <v>12:06</v>
      </c>
      <c r="S104" s="108" t="str">
        <f>TEXT((TIME(0,LEFT('Erwachsene-DOSB 2020'!AI7,FIND(":",'Erwachsene-DOSB 2020'!AI7)-1),RIGHT('Erwachsene-DOSB 2020'!AI7,2)))*$BC$59,"[mm]:ss")</f>
        <v>16:02</v>
      </c>
      <c r="T104" s="99" t="str">
        <f>TEXT((TIME(0,LEFT('Erwachsene-DOSB 2020'!AJ7,FIND(":",'Erwachsene-DOSB 2020'!AJ7)-1),RIGHT('Erwachsene-DOSB 2020'!AJ7,2)))*$BC$59,"[mm]:ss")</f>
        <v>14:16</v>
      </c>
      <c r="U104" s="100" t="str">
        <f>TEXT((TIME(0,LEFT('Erwachsene-DOSB 2020'!AK7,FIND(":",'Erwachsene-DOSB 2020'!AK7)-1),RIGHT('Erwachsene-DOSB 2020'!AK7,2)))*$BC$59,"[mm]:ss")</f>
        <v>12:29</v>
      </c>
      <c r="V104" s="108" t="str">
        <f>TEXT((TIME(0,LEFT('Erwachsene-DOSB 2020'!AL7,FIND(":",'Erwachsene-DOSB 2020'!AL7)-1),RIGHT('Erwachsene-DOSB 2020'!AL7,2)))*$BC$59,"[mm]:ss")</f>
        <v>16:19</v>
      </c>
      <c r="W104" s="99" t="str">
        <f>TEXT((TIME(0,LEFT('Erwachsene-DOSB 2020'!AM7,FIND(":",'Erwachsene-DOSB 2020'!AM7)-1),RIGHT('Erwachsene-DOSB 2020'!AM7,2)))*$BC$59,"[mm]:ss")</f>
        <v>14:33</v>
      </c>
      <c r="X104" s="100" t="str">
        <f>TEXT((TIME(0,LEFT('Erwachsene-DOSB 2020'!AN7,FIND(":",'Erwachsene-DOSB 2020'!AN7)-1),RIGHT('Erwachsene-DOSB 2020'!AN7,2)))*$BC$59,"[mm]:ss")</f>
        <v>12:47</v>
      </c>
      <c r="Y104" s="180"/>
      <c r="Z104" s="181"/>
      <c r="AB104" s="902"/>
      <c r="AC104"/>
      <c r="AD104" s="843">
        <v>1</v>
      </c>
      <c r="AE104" s="795" t="s">
        <v>64</v>
      </c>
      <c r="AF104" s="601" t="s">
        <v>16</v>
      </c>
      <c r="AG104" s="55" t="s">
        <v>449</v>
      </c>
      <c r="AH104" s="98" t="str">
        <f>TEXT((TIME(0,LEFT('Erwachsene-DOSB 2020'!W39,FIND(":",'Erwachsene-DOSB 2020'!W39)-1),RIGHT('Erwachsene-DOSB 2020'!W39,2)))*$BC$59,"[mm]:ss")</f>
        <v>13:05</v>
      </c>
      <c r="AI104" s="99" t="str">
        <f>TEXT((TIME(0,LEFT('Erwachsene-DOSB 2020'!X39,FIND(":",'Erwachsene-DOSB 2020'!X39)-1),RIGHT('Erwachsene-DOSB 2020'!X39,2)))*$BC$59,"[mm]:ss")</f>
        <v>11:30</v>
      </c>
      <c r="AJ104" s="100" t="str">
        <f>TEXT((TIME(0,LEFT('Erwachsene-DOSB 2020'!Y39,FIND(":",'Erwachsene-DOSB 2020'!Y39)-1),RIGHT('Erwachsene-DOSB 2020'!Y39,2)))*$BC$59,"[mm]:ss")</f>
        <v>09:44</v>
      </c>
      <c r="AK104" s="108" t="str">
        <f>TEXT((TIME(0,LEFT('Erwachsene-DOSB 2020'!Z39,FIND(":",'Erwachsene-DOSB 2020'!Z39)-1),RIGHT('Erwachsene-DOSB 2020'!Z39,2)))*$BC$59,"[mm]:ss")</f>
        <v>13:46</v>
      </c>
      <c r="AL104" s="99" t="str">
        <f>TEXT((TIME(0,LEFT('Erwachsene-DOSB 2020'!AA39,FIND(":",'Erwachsene-DOSB 2020'!AA39)-1),RIGHT('Erwachsene-DOSB 2020'!AA39,2)))*$BC$59,"[mm]:ss")</f>
        <v>12:00</v>
      </c>
      <c r="AM104" s="100" t="str">
        <f>TEXT((TIME(0,LEFT('Erwachsene-DOSB 2020'!AB39,FIND(":",'Erwachsene-DOSB 2020'!AB39)-1),RIGHT('Erwachsene-DOSB 2020'!AB39,2)))*$BC$59,"[mm]:ss")</f>
        <v>10:14</v>
      </c>
      <c r="AN104" s="108" t="str">
        <f>TEXT((TIME(0,LEFT('Erwachsene-DOSB 2020'!AC39,FIND(":",'Erwachsene-DOSB 2020'!AC39)-1),RIGHT('Erwachsene-DOSB 2020'!AC39,2)))*$BC$59,"[mm]:ss")</f>
        <v>14:04</v>
      </c>
      <c r="AO104" s="99" t="str">
        <f>TEXT((TIME(0,LEFT('Erwachsene-DOSB 2020'!AD39,FIND(":",'Erwachsene-DOSB 2020'!AD39)-1),RIGHT('Erwachsene-DOSB 2020'!AD39,2)))*$BC$59,"[mm]:ss")</f>
        <v>12:17</v>
      </c>
      <c r="AP104" s="100" t="str">
        <f>TEXT((TIME(0,LEFT('Erwachsene-DOSB 2020'!AE39,FIND(":",'Erwachsene-DOSB 2020'!AE39)-1),RIGHT('Erwachsene-DOSB 2020'!AE39,2)))*$BC$59,"[mm]:ss")</f>
        <v>10:31</v>
      </c>
      <c r="AQ104" s="108" t="str">
        <f>TEXT((TIME(0,LEFT('Erwachsene-DOSB 2020'!AF39,FIND(":",'Erwachsene-DOSB 2020'!AF39)-1),RIGHT('Erwachsene-DOSB 2020'!AF39,2)))*$BC$59,"[mm]:ss")</f>
        <v>14:27</v>
      </c>
      <c r="AR104" s="99" t="str">
        <f>TEXT((TIME(0,LEFT('Erwachsene-DOSB 2020'!AG39,FIND(":",'Erwachsene-DOSB 2020'!AG39)-1),RIGHT('Erwachsene-DOSB 2020'!AG39,2)))*$BC$59,"[mm]:ss")</f>
        <v>12:41</v>
      </c>
      <c r="AS104" s="100" t="str">
        <f>TEXT((TIME(0,LEFT('Erwachsene-DOSB 2020'!AH39,FIND(":",'Erwachsene-DOSB 2020'!AH39)-1),RIGHT('Erwachsene-DOSB 2020'!AH39,2)))*$BC$59,"[mm]:ss")</f>
        <v>10:55</v>
      </c>
      <c r="AT104" s="108" t="str">
        <f>TEXT((TIME(0,LEFT('Erwachsene-DOSB 2020'!AI39,FIND(":",'Erwachsene-DOSB 2020'!AI39)-1),RIGHT('Erwachsene-DOSB 2020'!AI39,2)))*$BC$59,"[mm]:ss")</f>
        <v>14:45</v>
      </c>
      <c r="AU104" s="99" t="str">
        <f>TEXT((TIME(0,LEFT('Erwachsene-DOSB 2020'!AJ39,FIND(":",'Erwachsene-DOSB 2020'!AJ39)-1),RIGHT('Erwachsene-DOSB 2020'!AJ39,2)))*$BC$59,"[mm]:ss")</f>
        <v>12:59</v>
      </c>
      <c r="AV104" s="100" t="str">
        <f>TEXT((TIME(0,LEFT('Erwachsene-DOSB 2020'!AK39,FIND(":",'Erwachsene-DOSB 2020'!AK39)-1),RIGHT('Erwachsene-DOSB 2020'!AK39,2)))*$BC$59,"[mm]:ss")</f>
        <v>11:13</v>
      </c>
      <c r="AW104" s="108" t="str">
        <f>TEXT((TIME(0,LEFT('Erwachsene-DOSB 2020'!AL39,FIND(":",'Erwachsene-DOSB 2020'!AL39)-1),RIGHT('Erwachsene-DOSB 2020'!AL39,2)))*$BC$59,"[mm]:ss")</f>
        <v>14:57</v>
      </c>
      <c r="AX104" s="99" t="str">
        <f>TEXT((TIME(0,LEFT('Erwachsene-DOSB 2020'!AM39,FIND(":",'Erwachsene-DOSB 2020'!AM39)-1),RIGHT('Erwachsene-DOSB 2020'!AM39,2)))*$BC$59,"[mm]:ss")</f>
        <v>13:11</v>
      </c>
      <c r="AY104" s="100" t="str">
        <f>TEXT((TIME(0,LEFT('Erwachsene-DOSB 2020'!AN39,FIND(":",'Erwachsene-DOSB 2020'!AN39)-1),RIGHT('Erwachsene-DOSB 2020'!AN39,2)))*$BC$59,"[mm]:ss")</f>
        <v>11:24</v>
      </c>
      <c r="AZ104" s="180"/>
      <c r="BA104" s="181"/>
    </row>
    <row r="105" spans="1:53" ht="18.600000000000001" customHeight="1" x14ac:dyDescent="0.2">
      <c r="A105" s="902"/>
      <c r="B105"/>
      <c r="C105" s="844"/>
      <c r="D105" s="796"/>
      <c r="E105" s="798" t="s">
        <v>17</v>
      </c>
      <c r="F105" s="793" t="s">
        <v>155</v>
      </c>
      <c r="G105" s="832" t="s">
        <v>305</v>
      </c>
      <c r="H105" s="833"/>
      <c r="I105" s="834"/>
      <c r="J105" s="832" t="s">
        <v>174</v>
      </c>
      <c r="K105" s="833"/>
      <c r="L105" s="833"/>
      <c r="M105" s="833"/>
      <c r="N105" s="833"/>
      <c r="O105" s="833"/>
      <c r="P105" s="833"/>
      <c r="Q105" s="833"/>
      <c r="R105" s="833"/>
      <c r="S105" s="833"/>
      <c r="T105" s="833"/>
      <c r="U105" s="833"/>
      <c r="V105" s="833"/>
      <c r="W105" s="833"/>
      <c r="X105" s="834"/>
      <c r="Y105" s="184"/>
      <c r="Z105" s="185"/>
      <c r="AB105" s="902"/>
      <c r="AC105"/>
      <c r="AD105" s="844"/>
      <c r="AE105" s="796"/>
      <c r="AF105" s="798" t="s">
        <v>17</v>
      </c>
      <c r="AG105" s="793" t="s">
        <v>155</v>
      </c>
      <c r="AH105" s="832" t="s">
        <v>305</v>
      </c>
      <c r="AI105" s="833"/>
      <c r="AJ105" s="834"/>
      <c r="AK105" s="832" t="s">
        <v>174</v>
      </c>
      <c r="AL105" s="833"/>
      <c r="AM105" s="833"/>
      <c r="AN105" s="833"/>
      <c r="AO105" s="833"/>
      <c r="AP105" s="833"/>
      <c r="AQ105" s="833"/>
      <c r="AR105" s="833"/>
      <c r="AS105" s="833"/>
      <c r="AT105" s="833"/>
      <c r="AU105" s="833"/>
      <c r="AV105" s="833"/>
      <c r="AW105" s="833"/>
      <c r="AX105" s="833"/>
      <c r="AY105" s="834"/>
      <c r="AZ105" s="184"/>
      <c r="BA105" s="185"/>
    </row>
    <row r="106" spans="1:53" ht="18.600000000000001" customHeight="1" x14ac:dyDescent="0.2">
      <c r="A106" s="902"/>
      <c r="B106"/>
      <c r="C106" s="844"/>
      <c r="D106" s="796"/>
      <c r="E106" s="792"/>
      <c r="F106" s="794"/>
      <c r="G106" s="101" t="str">
        <f>TEXT((TIME(0,LEFT('Erwachsene-DOSB 2020'!W10,FIND(":",'Erwachsene-DOSB 2020'!W10)-1),RIGHT('Erwachsene-DOSB 2020'!W10,2)))*$BC$61,"[mm]:ss")</f>
        <v>38:52</v>
      </c>
      <c r="H106" s="102" t="str">
        <f>TEXT((TIME(0,LEFT('Erwachsene-DOSB 2020'!X10,FIND(":",'Erwachsene-DOSB 2020'!X10)-1),RIGHT('Erwachsene-DOSB 2020'!X10,2)))*$BC$61,"[mm]:ss")</f>
        <v>31:54</v>
      </c>
      <c r="I106" s="103" t="str">
        <f>TEXT((TIME(0,LEFT('Erwachsene-DOSB 2020'!Y10,FIND(":",'Erwachsene-DOSB 2020'!Y10)-1),RIGHT('Erwachsene-DOSB 2020'!Y10,2)))*$BC$61,"[mm]:ss")</f>
        <v>23:39</v>
      </c>
      <c r="J106" s="109" t="str">
        <f>TEXT((TIME(0,LEFT('Erwachsene-DOSB 2020'!Z10,FIND(":",'Erwachsene-DOSB 2020'!Z10)-1),RIGHT('Erwachsene-DOSB 2020'!Z10,2)))*$BC$61,"[mm]:ss")</f>
        <v>19:48</v>
      </c>
      <c r="K106" s="102" t="str">
        <f>TEXT((TIME(0,LEFT('Erwachsene-DOSB 2020'!AA10,FIND(":",'Erwachsene-DOSB 2020'!AA10)-1),RIGHT('Erwachsene-DOSB 2020'!AA10,2)))*$BC$61,"[mm]:ss")</f>
        <v>16:30</v>
      </c>
      <c r="L106" s="103" t="str">
        <f>TEXT((TIME(0,LEFT('Erwachsene-DOSB 2020'!AB10,FIND(":",'Erwachsene-DOSB 2020'!AB10)-1),RIGHT('Erwachsene-DOSB 2020'!AB10,2)))*$BC$61,"[mm]:ss")</f>
        <v>12:39</v>
      </c>
      <c r="M106" s="109" t="str">
        <f>TEXT((TIME(0,LEFT('Erwachsene-DOSB 2020'!AC10,FIND(":",'Erwachsene-DOSB 2020'!AC10)-1),RIGHT('Erwachsene-DOSB 2020'!AC10,2)))*$BC$61,"[mm]:ss")</f>
        <v>20:26</v>
      </c>
      <c r="N106" s="102" t="str">
        <f>TEXT((TIME(0,LEFT('Erwachsene-DOSB 2020'!AD10,FIND(":",'Erwachsene-DOSB 2020'!AD10)-1),RIGHT('Erwachsene-DOSB 2020'!AD10,2)))*$BC$61,"[mm]:ss")</f>
        <v>16:52</v>
      </c>
      <c r="O106" s="103" t="str">
        <f>TEXT((TIME(0,LEFT('Erwachsene-DOSB 2020'!AE10,FIND(":",'Erwachsene-DOSB 2020'!AE10)-1),RIGHT('Erwachsene-DOSB 2020'!AE10,2)))*$BC$61,"[mm]:ss")</f>
        <v>13:06</v>
      </c>
      <c r="P106" s="109" t="str">
        <f>TEXT((TIME(0,LEFT('Erwachsene-DOSB 2020'!AF10,FIND(":",'Erwachsene-DOSB 2020'!AF10)-1),RIGHT('Erwachsene-DOSB 2020'!AF10,2)))*$BC$61,"[mm]:ss")</f>
        <v>20:54</v>
      </c>
      <c r="Q106" s="102" t="str">
        <f>TEXT((TIME(0,LEFT('Erwachsene-DOSB 2020'!AG10,FIND(":",'Erwachsene-DOSB 2020'!AG10)-1),RIGHT('Erwachsene-DOSB 2020'!AG10,2)))*$BC$61,"[mm]:ss")</f>
        <v>17:09</v>
      </c>
      <c r="R106" s="103" t="str">
        <f>TEXT((TIME(0,LEFT('Erwachsene-DOSB 2020'!AH10,FIND(":",'Erwachsene-DOSB 2020'!AH10)-1),RIGHT('Erwachsene-DOSB 2020'!AH10,2)))*$BC$61,"[mm]:ss")</f>
        <v>13:23</v>
      </c>
      <c r="S106" s="109" t="str">
        <f>TEXT((TIME(0,LEFT('Erwachsene-DOSB 2020'!AI10,FIND(":",'Erwachsene-DOSB 2020'!AI10)-1),RIGHT('Erwachsene-DOSB 2020'!AI10,2)))*$BC$61,"[mm]:ss")</f>
        <v>21:22</v>
      </c>
      <c r="T106" s="102" t="str">
        <f>TEXT((TIME(0,LEFT('Erwachsene-DOSB 2020'!AJ10,FIND(":",'Erwachsene-DOSB 2020'!AJ10)-1),RIGHT('Erwachsene-DOSB 2020'!AJ10,2)))*$BC$61,"[mm]:ss")</f>
        <v>17:20</v>
      </c>
      <c r="U106" s="103" t="str">
        <f>TEXT((TIME(0,LEFT('Erwachsene-DOSB 2020'!AK10,FIND(":",'Erwachsene-DOSB 2020'!AK10)-1),RIGHT('Erwachsene-DOSB 2020'!AK10,2)))*$BC$61,"[mm]:ss")</f>
        <v>13:28</v>
      </c>
      <c r="V106" s="109" t="str">
        <f>TEXT((TIME(0,LEFT('Erwachsene-DOSB 2020'!AL10,FIND(":",'Erwachsene-DOSB 2020'!AL10)-1),RIGHT('Erwachsene-DOSB 2020'!AL10,2)))*$BC$61,"[mm]:ss")</f>
        <v>21:49</v>
      </c>
      <c r="W106" s="102" t="str">
        <f>TEXT((TIME(0,LEFT('Erwachsene-DOSB 2020'!AM10,FIND(":",'Erwachsene-DOSB 2020'!AM10)-1),RIGHT('Erwachsene-DOSB 2020'!AM10,2)))*$BC$61,"[mm]:ss")</f>
        <v>17:42</v>
      </c>
      <c r="X106" s="103" t="str">
        <f>TEXT((TIME(0,LEFT('Erwachsene-DOSB 2020'!AN10,FIND(":",'Erwachsene-DOSB 2020'!AN10)-1),RIGHT('Erwachsene-DOSB 2020'!AN10,2)))*$BC$61,"[mm]:ss")</f>
        <v>13:56</v>
      </c>
      <c r="Y106" s="184"/>
      <c r="Z106" s="185"/>
      <c r="AB106" s="902"/>
      <c r="AC106"/>
      <c r="AD106" s="844"/>
      <c r="AE106" s="796"/>
      <c r="AF106" s="792"/>
      <c r="AG106" s="794"/>
      <c r="AH106" s="101" t="str">
        <f>TEXT((TIME(0,LEFT('Erwachsene-DOSB 2020'!W42,FIND(":",'Erwachsene-DOSB 2020'!W42)-1),RIGHT('Erwachsene-DOSB 2020'!W42,2)))*$BC$61,"[mm]:ss")</f>
        <v>37:57</v>
      </c>
      <c r="AI106" s="102" t="str">
        <f>TEXT((TIME(0,LEFT('Erwachsene-DOSB 2020'!X42,FIND(":",'Erwachsene-DOSB 2020'!X42)-1),RIGHT('Erwachsene-DOSB 2020'!X42,2)))*$BC$61,"[mm]:ss")</f>
        <v>30:37</v>
      </c>
      <c r="AJ106" s="103" t="str">
        <f>TEXT((TIME(0,LEFT('Erwachsene-DOSB 2020'!Y42,FIND(":",'Erwachsene-DOSB 2020'!Y42)-1),RIGHT('Erwachsene-DOSB 2020'!Y42,2)))*$BC$61,"[mm]:ss")</f>
        <v>22:44</v>
      </c>
      <c r="AK106" s="109" t="str">
        <f>TEXT((TIME(0,LEFT('Erwachsene-DOSB 2020'!Z42,FIND(":",'Erwachsene-DOSB 2020'!Z42)-1),RIGHT('Erwachsene-DOSB 2020'!Z42,2)))*$BC$61,"[mm]:ss")</f>
        <v>19:10</v>
      </c>
      <c r="AL106" s="102" t="str">
        <f>TEXT((TIME(0,LEFT('Erwachsene-DOSB 2020'!AA42,FIND(":",'Erwachsene-DOSB 2020'!AA42)-1),RIGHT('Erwachsene-DOSB 2020'!AA42,2)))*$BC$61,"[mm]:ss")</f>
        <v>15:46</v>
      </c>
      <c r="AM106" s="103" t="str">
        <f>TEXT((TIME(0,LEFT('Erwachsene-DOSB 2020'!AB42,FIND(":",'Erwachsene-DOSB 2020'!AB42)-1),RIGHT('Erwachsene-DOSB 2020'!AB42,2)))*$BC$61,"[mm]:ss")</f>
        <v>11:50</v>
      </c>
      <c r="AN106" s="109" t="str">
        <f>TEXT((TIME(0,LEFT('Erwachsene-DOSB 2020'!AC42,FIND(":",'Erwachsene-DOSB 2020'!AC42)-1),RIGHT('Erwachsene-DOSB 2020'!AC42,2)))*$BC$61,"[mm]:ss")</f>
        <v>19:37</v>
      </c>
      <c r="AO106" s="102" t="str">
        <f>TEXT((TIME(0,LEFT('Erwachsene-DOSB 2020'!AD42,FIND(":",'Erwachsene-DOSB 2020'!AD42)-1),RIGHT('Erwachsene-DOSB 2020'!AD42,2)))*$BC$61,"[mm]:ss")</f>
        <v>16:03</v>
      </c>
      <c r="AP106" s="103" t="str">
        <f>TEXT((TIME(0,LEFT('Erwachsene-DOSB 2020'!AE42,FIND(":",'Erwachsene-DOSB 2020'!AE42)-1),RIGHT('Erwachsene-DOSB 2020'!AE42,2)))*$BC$61,"[mm]:ss")</f>
        <v>12:28</v>
      </c>
      <c r="AQ106" s="109" t="str">
        <f>TEXT((TIME(0,LEFT('Erwachsene-DOSB 2020'!AF42,FIND(":",'Erwachsene-DOSB 2020'!AF42)-1),RIGHT('Erwachsene-DOSB 2020'!AF42,2)))*$BC$61,"[mm]:ss")</f>
        <v>19:59</v>
      </c>
      <c r="AR106" s="102" t="str">
        <f>TEXT((TIME(0,LEFT('Erwachsene-DOSB 2020'!AG42,FIND(":",'Erwachsene-DOSB 2020'!AG42)-1),RIGHT('Erwachsene-DOSB 2020'!AG42,2)))*$BC$61,"[mm]:ss")</f>
        <v>16:14</v>
      </c>
      <c r="AS106" s="103" t="str">
        <f>TEXT((TIME(0,LEFT('Erwachsene-DOSB 2020'!AH42,FIND(":",'Erwachsene-DOSB 2020'!AH42)-1),RIGHT('Erwachsene-DOSB 2020'!AH42,2)))*$BC$61,"[mm]:ss")</f>
        <v>12:33</v>
      </c>
      <c r="AT106" s="109" t="str">
        <f>TEXT((TIME(0,LEFT('Erwachsene-DOSB 2020'!AI42,FIND(":",'Erwachsene-DOSB 2020'!AI42)-1),RIGHT('Erwachsene-DOSB 2020'!AI42,2)))*$BC$61,"[mm]:ss")</f>
        <v>20:16</v>
      </c>
      <c r="AU106" s="102" t="str">
        <f>TEXT((TIME(0,LEFT('Erwachsene-DOSB 2020'!AJ42,FIND(":",'Erwachsene-DOSB 2020'!AJ42)-1),RIGHT('Erwachsene-DOSB 2020'!AJ42,2)))*$BC$61,"[mm]:ss")</f>
        <v>16:36</v>
      </c>
      <c r="AV106" s="103" t="str">
        <f>TEXT((TIME(0,LEFT('Erwachsene-DOSB 2020'!AK42,FIND(":",'Erwachsene-DOSB 2020'!AK42)-1),RIGHT('Erwachsene-DOSB 2020'!AK42,2)))*$BC$61,"[mm]:ss")</f>
        <v>12:39</v>
      </c>
      <c r="AW106" s="109" t="str">
        <f>TEXT((TIME(0,LEFT('Erwachsene-DOSB 2020'!AL42,FIND(":",'Erwachsene-DOSB 2020'!AL42)-1),RIGHT('Erwachsene-DOSB 2020'!AL42,2)))*$BC$61,"[mm]:ss")</f>
        <v>20:16</v>
      </c>
      <c r="AX106" s="102" t="str">
        <f>TEXT((TIME(0,LEFT('Erwachsene-DOSB 2020'!AM42,FIND(":",'Erwachsene-DOSB 2020'!AM42)-1),RIGHT('Erwachsene-DOSB 2020'!AM42,2)))*$BC$61,"[mm]:ss")</f>
        <v>16:46</v>
      </c>
      <c r="AY106" s="103" t="str">
        <f>TEXT((TIME(0,LEFT('Erwachsene-DOSB 2020'!AN42,FIND(":",'Erwachsene-DOSB 2020'!AN42)-1),RIGHT('Erwachsene-DOSB 2020'!AN42,2)))*$BC$61,"[mm]:ss")</f>
        <v>12:45</v>
      </c>
      <c r="AZ106" s="184"/>
      <c r="BA106" s="185"/>
    </row>
    <row r="107" spans="1:53" ht="18.600000000000001" customHeight="1" x14ac:dyDescent="0.2">
      <c r="A107" s="902"/>
      <c r="B107"/>
      <c r="C107" s="844"/>
      <c r="D107" s="796"/>
      <c r="E107" s="106" t="s">
        <v>21</v>
      </c>
      <c r="F107" s="58" t="s">
        <v>514</v>
      </c>
      <c r="G107" s="101" t="str">
        <f>TEXT((TIME(0,LEFT('Erwachsene-DOSB 2020'!W11,FIND(":",'Erwachsene-DOSB 2020'!W11)-1),RIGHT('Erwachsene-DOSB 2020'!W11,2)))*$BC$62,"[mm]:ss")</f>
        <v>54:22</v>
      </c>
      <c r="H107" s="102" t="str">
        <f>TEXT((TIME(0,LEFT('Erwachsene-DOSB 2020'!X11,FIND(":",'Erwachsene-DOSB 2020'!X11)-1),RIGHT('Erwachsene-DOSB 2020'!X11,2)))*$BC$62,"[mm]:ss")</f>
        <v>49:41</v>
      </c>
      <c r="I107" s="103" t="str">
        <f>TEXT((TIME(0,LEFT('Erwachsene-DOSB 2020'!Y11,FIND(":",'Erwachsene-DOSB 2020'!Y11)-1),RIGHT('Erwachsene-DOSB 2020'!Y11,2)))*$BC$62,"[mm]:ss")</f>
        <v>44:38</v>
      </c>
      <c r="J107" s="109" t="str">
        <f>TEXT((TIME(0,LEFT('Erwachsene-DOSB 2020'!Z11,FIND(":",'Erwachsene-DOSB 2020'!Z11)-1),RIGHT('Erwachsene-DOSB 2020'!Z11,2)))*$BC$62,"[mm]:ss")</f>
        <v>56:10</v>
      </c>
      <c r="K107" s="102" t="str">
        <f>TEXT((TIME(0,LEFT('Erwachsene-DOSB 2020'!AA11,FIND(":",'Erwachsene-DOSB 2020'!AA11)-1),RIGHT('Erwachsene-DOSB 2020'!AA11,2)))*$BC$62,"[mm]:ss")</f>
        <v>51:07</v>
      </c>
      <c r="L107" s="103" t="str">
        <f>TEXT((TIME(0,LEFT('Erwachsene-DOSB 2020'!AB11,FIND(":",'Erwachsene-DOSB 2020'!AB11)-1),RIGHT('Erwachsene-DOSB 2020'!AB11,2)))*$BC$62,"[mm]:ss")</f>
        <v>46:05</v>
      </c>
      <c r="M107" s="109" t="str">
        <f>TEXT((TIME(0,LEFT('Erwachsene-DOSB 2020'!AC11,FIND(":",'Erwachsene-DOSB 2020'!AC11)-1),RIGHT('Erwachsene-DOSB 2020'!AC11,2)))*$BC$62,"[mm]:ss")</f>
        <v>57:36</v>
      </c>
      <c r="N107" s="102" t="str">
        <f>TEXT((TIME(0,LEFT('Erwachsene-DOSB 2020'!AD11,FIND(":",'Erwachsene-DOSB 2020'!AD11)-1),RIGHT('Erwachsene-DOSB 2020'!AD11,2)))*$BC$62,"[mm]:ss")</f>
        <v>52:34</v>
      </c>
      <c r="O107" s="103" t="str">
        <f>TEXT((TIME(0,LEFT('Erwachsene-DOSB 2020'!AE11,FIND(":",'Erwachsene-DOSB 2020'!AE11)-1),RIGHT('Erwachsene-DOSB 2020'!AE11,2)))*$BC$62,"[mm]:ss")</f>
        <v>47:31</v>
      </c>
      <c r="P107" s="109" t="str">
        <f>TEXT((TIME(0,LEFT('Erwachsene-DOSB 2020'!AF11,FIND(":",'Erwachsene-DOSB 2020'!AF11)-1),RIGHT('Erwachsene-DOSB 2020'!AF11,2)))*$BC$62,"[mm]:ss")</f>
        <v>59:24</v>
      </c>
      <c r="Q107" s="102" t="str">
        <f>TEXT((TIME(0,LEFT('Erwachsene-DOSB 2020'!AG11,FIND(":",'Erwachsene-DOSB 2020'!AG11)-1),RIGHT('Erwachsene-DOSB 2020'!AG11,2)))*$BC$62,"[mm]:ss")</f>
        <v>53:38</v>
      </c>
      <c r="R107" s="103" t="str">
        <f>TEXT((TIME(0,LEFT('Erwachsene-DOSB 2020'!AH11,FIND(":",'Erwachsene-DOSB 2020'!AH11)-1),RIGHT('Erwachsene-DOSB 2020'!AH11,2)))*$BC$62,"[mm]:ss")</f>
        <v>48:36</v>
      </c>
      <c r="S107" s="109" t="str">
        <f>TEXT((TIME(0,LEFT('Erwachsene-DOSB 2020'!AI11,FIND(":",'Erwachsene-DOSB 2020'!AI11)-1),RIGHT('Erwachsene-DOSB 2020'!AI11,2)))*$BC$62,"[mm]:ss")</f>
        <v>60:40</v>
      </c>
      <c r="T107" s="102" t="str">
        <f>TEXT((TIME(0,LEFT('Erwachsene-DOSB 2020'!AJ11,FIND(":",'Erwachsene-DOSB 2020'!AJ11)-1),RIGHT('Erwachsene-DOSB 2020'!AJ11,2)))*$BC$62,"[mm]:ss")</f>
        <v>55:05</v>
      </c>
      <c r="U107" s="103" t="str">
        <f>TEXT((TIME(0,LEFT('Erwachsene-DOSB 2020'!AK11,FIND(":",'Erwachsene-DOSB 2020'!AK11)-1),RIGHT('Erwachsene-DOSB 2020'!AK11,2)))*$BC$62,"[mm]:ss")</f>
        <v>50:24</v>
      </c>
      <c r="V107" s="109" t="str">
        <f>TEXT((TIME(0,LEFT('Erwachsene-DOSB 2020'!AL11,FIND(":",'Erwachsene-DOSB 2020'!AL11)-1),RIGHT('Erwachsene-DOSB 2020'!AL11,2)))*$BC$62,"[mm]:ss")</f>
        <v>63:32</v>
      </c>
      <c r="W107" s="102" t="str">
        <f>TEXT((TIME(0,LEFT('Erwachsene-DOSB 2020'!AM11,FIND(":",'Erwachsene-DOSB 2020'!AM11)-1),RIGHT('Erwachsene-DOSB 2020'!AM11,2)))*$BC$62,"[mm]:ss")</f>
        <v>56:53</v>
      </c>
      <c r="X107" s="103" t="str">
        <f>TEXT((TIME(0,LEFT('Erwachsene-DOSB 2020'!AN11,FIND(":",'Erwachsene-DOSB 2020'!AN11)-1),RIGHT('Erwachsene-DOSB 2020'!AN11,2)))*$BC$62,"[mm]:ss")</f>
        <v>51:50</v>
      </c>
      <c r="Y107" s="182"/>
      <c r="Z107" s="183"/>
      <c r="AB107" s="902"/>
      <c r="AC107"/>
      <c r="AD107" s="844"/>
      <c r="AE107" s="796"/>
      <c r="AF107" s="106" t="s">
        <v>21</v>
      </c>
      <c r="AG107" s="58" t="s">
        <v>514</v>
      </c>
      <c r="AH107" s="101" t="str">
        <f>TEXT((TIME(0,LEFT('Erwachsene-DOSB 2020'!W44,FIND(":",'Erwachsene-DOSB 2020'!W44)-1),RIGHT('Erwachsene-DOSB 2020'!W44,2)))*$BC$62,"[mm]:ss")</f>
        <v>49:19</v>
      </c>
      <c r="AI107" s="102" t="str">
        <f>TEXT((TIME(0,LEFT('Erwachsene-DOSB 2020'!X44,FIND(":",'Erwachsene-DOSB 2020'!X44)-1),RIGHT('Erwachsene-DOSB 2020'!X44,2)))*$BC$62,"[mm]:ss")</f>
        <v>45:00</v>
      </c>
      <c r="AJ107" s="103" t="str">
        <f>TEXT((TIME(0,LEFT('Erwachsene-DOSB 2020'!Y44,FIND(":",'Erwachsene-DOSB 2020'!Y44)-1),RIGHT('Erwachsene-DOSB 2020'!Y44,2)))*$BC$62,"[mm]:ss")</f>
        <v>39:36</v>
      </c>
      <c r="AK107" s="109" t="str">
        <f>TEXT((TIME(0,LEFT('Erwachsene-DOSB 2020'!Z44,FIND(":",'Erwachsene-DOSB 2020'!Z44)-1),RIGHT('Erwachsene-DOSB 2020'!Z44,2)))*$BC$62,"[mm]:ss")</f>
        <v>51:07</v>
      </c>
      <c r="AL107" s="102" t="str">
        <f>TEXT((TIME(0,LEFT('Erwachsene-DOSB 2020'!AA44,FIND(":",'Erwachsene-DOSB 2020'!AA44)-1),RIGHT('Erwachsene-DOSB 2020'!AA44,2)))*$BC$62,"[mm]:ss")</f>
        <v>46:05</v>
      </c>
      <c r="AM107" s="103" t="str">
        <f>TEXT((TIME(0,LEFT('Erwachsene-DOSB 2020'!AB44,FIND(":",'Erwachsene-DOSB 2020'!AB44)-1),RIGHT('Erwachsene-DOSB 2020'!AB44,2)))*$BC$62,"[mm]:ss")</f>
        <v>41:24</v>
      </c>
      <c r="AN107" s="109" t="str">
        <f>TEXT((TIME(0,LEFT('Erwachsene-DOSB 2020'!AC44,FIND(":",'Erwachsene-DOSB 2020'!AC44)-1),RIGHT('Erwachsene-DOSB 2020'!AC44,2)))*$BC$62,"[mm]:ss")</f>
        <v>52:34</v>
      </c>
      <c r="AO107" s="102" t="str">
        <f>TEXT((TIME(0,LEFT('Erwachsene-DOSB 2020'!AD44,FIND(":",'Erwachsene-DOSB 2020'!AD44)-1),RIGHT('Erwachsene-DOSB 2020'!AD44,2)))*$BC$62,"[mm]:ss")</f>
        <v>46:48</v>
      </c>
      <c r="AP107" s="103" t="str">
        <f>TEXT((TIME(0,LEFT('Erwachsene-DOSB 2020'!AE44,FIND(":",'Erwachsene-DOSB 2020'!AE44)-1),RIGHT('Erwachsene-DOSB 2020'!AE44,2)))*$BC$62,"[mm]:ss")</f>
        <v>42:29</v>
      </c>
      <c r="AQ107" s="109" t="str">
        <f>TEXT((TIME(0,LEFT('Erwachsene-DOSB 2020'!AF44,FIND(":",'Erwachsene-DOSB 2020'!AF44)-1),RIGHT('Erwachsene-DOSB 2020'!AF44,2)))*$BC$62,"[mm]:ss")</f>
        <v>54:32</v>
      </c>
      <c r="AR107" s="102" t="str">
        <f>TEXT((TIME(0,LEFT('Erwachsene-DOSB 2020'!AG44,FIND(":",'Erwachsene-DOSB 2020'!AG44)-1),RIGHT('Erwachsene-DOSB 2020'!AG44,2)))*$BC$62,"[mm]:ss")</f>
        <v>48:36</v>
      </c>
      <c r="AS107" s="103" t="str">
        <f>TEXT((TIME(0,LEFT('Erwachsene-DOSB 2020'!AH44,FIND(":",'Erwachsene-DOSB 2020'!AH44)-1),RIGHT('Erwachsene-DOSB 2020'!AH44,2)))*$BC$62,"[mm]:ss")</f>
        <v>43:34</v>
      </c>
      <c r="AT107" s="109" t="str">
        <f>TEXT((TIME(0,LEFT('Erwachsene-DOSB 2020'!AI44,FIND(":",'Erwachsene-DOSB 2020'!AI44)-1),RIGHT('Erwachsene-DOSB 2020'!AI44,2)))*$BC$62,"[mm]:ss")</f>
        <v>56:17</v>
      </c>
      <c r="AU107" s="102" t="str">
        <f>TEXT((TIME(0,LEFT('Erwachsene-DOSB 2020'!AJ44,FIND(":",'Erwachsene-DOSB 2020'!AJ44)-1),RIGHT('Erwachsene-DOSB 2020'!AJ44,2)))*$BC$62,"[mm]:ss")</f>
        <v>50:02</v>
      </c>
      <c r="AV107" s="103" t="str">
        <f>TEXT((TIME(0,LEFT('Erwachsene-DOSB 2020'!AK44,FIND(":",'Erwachsene-DOSB 2020'!AK44)-1),RIGHT('Erwachsene-DOSB 2020'!AK44,2)))*$BC$62,"[mm]:ss")</f>
        <v>44:38</v>
      </c>
      <c r="AW107" s="109" t="str">
        <f>TEXT((TIME(0,LEFT('Erwachsene-DOSB 2020'!AL44,FIND(":",'Erwachsene-DOSB 2020'!AL44)-1),RIGHT('Erwachsene-DOSB 2020'!AL44,2)))*$BC$62,"[mm]:ss")</f>
        <v>58:41</v>
      </c>
      <c r="AX107" s="102" t="str">
        <f>TEXT((TIME(0,LEFT('Erwachsene-DOSB 2020'!AM44,FIND(":",'Erwachsene-DOSB 2020'!AM44)-1),RIGHT('Erwachsene-DOSB 2020'!AM44,2)))*$BC$62,"[mm]:ss")</f>
        <v>51:50</v>
      </c>
      <c r="AY107" s="103" t="str">
        <f>TEXT((TIME(0,LEFT('Erwachsene-DOSB 2020'!AN44,FIND(":",'Erwachsene-DOSB 2020'!AN44)-1),RIGHT('Erwachsene-DOSB 2020'!AN44,2)))*$BC$62,"[mm]:ss")</f>
        <v>46:48</v>
      </c>
      <c r="AZ107" s="182"/>
      <c r="BA107" s="183"/>
    </row>
    <row r="108" spans="1:53" ht="18.600000000000001" customHeight="1" x14ac:dyDescent="0.2">
      <c r="A108" s="902"/>
      <c r="B108"/>
      <c r="C108" s="844"/>
      <c r="D108" s="796"/>
      <c r="E108" s="106" t="s">
        <v>22</v>
      </c>
      <c r="F108" s="58" t="s">
        <v>506</v>
      </c>
      <c r="G108" s="101" t="str">
        <f>TEXT((TIME(0,LEFT('Erwachsene-DOSB 2020'!W12,FIND(":",'Erwachsene-DOSB 2020'!W12)-1),RIGHT('Erwachsene-DOSB 2020'!W12,2)))*$BC$63,"[mm]:ss")</f>
        <v>36:11</v>
      </c>
      <c r="H108" s="102" t="str">
        <f>TEXT((TIME(0,LEFT('Erwachsene-DOSB 2020'!X12,FIND(":",'Erwachsene-DOSB 2020'!X12)-1),RIGHT('Erwachsene-DOSB 2020'!X12,2)))*$BC$63,"[mm]:ss")</f>
        <v>31:35</v>
      </c>
      <c r="I108" s="103" t="str">
        <f>TEXT((TIME(0,LEFT('Erwachsene-DOSB 2020'!Y12,FIND(":",'Erwachsene-DOSB 2020'!Y12)-1),RIGHT('Erwachsene-DOSB 2020'!Y12,2)))*$BC$63,"[mm]:ss")</f>
        <v>27:49</v>
      </c>
      <c r="J108" s="109" t="str">
        <f>TEXT((TIME(0,LEFT('Erwachsene-DOSB 2020'!Z12,FIND(":",'Erwachsene-DOSB 2020'!Z12)-1),RIGHT('Erwachsene-DOSB 2020'!Z12,2)))*$BC$63,"[mm]:ss")</f>
        <v>37:16</v>
      </c>
      <c r="K108" s="102" t="str">
        <f>TEXT((TIME(0,LEFT('Erwachsene-DOSB 2020'!AA12,FIND(":",'Erwachsene-DOSB 2020'!AA12)-1),RIGHT('Erwachsene-DOSB 2020'!AA12,2)))*$BC$63,"[mm]:ss")</f>
        <v>32:56</v>
      </c>
      <c r="L108" s="103" t="str">
        <f>TEXT((TIME(0,LEFT('Erwachsene-DOSB 2020'!AB12,FIND(":",'Erwachsene-DOSB 2020'!AB12)-1),RIGHT('Erwachsene-DOSB 2020'!AB12,2)))*$BC$63,"[mm]:ss")</f>
        <v>28:53</v>
      </c>
      <c r="M108" s="109" t="str">
        <f>TEXT((TIME(0,LEFT('Erwachsene-DOSB 2020'!AC12,FIND(":",'Erwachsene-DOSB 2020'!AC12)-1),RIGHT('Erwachsene-DOSB 2020'!AC12,2)))*$BC$63,"[mm]:ss")</f>
        <v>38:37</v>
      </c>
      <c r="N108" s="102" t="str">
        <f>TEXT((TIME(0,LEFT('Erwachsene-DOSB 2020'!AD12,FIND(":",'Erwachsene-DOSB 2020'!AD12)-1),RIGHT('Erwachsene-DOSB 2020'!AD12,2)))*$BC$63,"[mm]:ss")</f>
        <v>34:01</v>
      </c>
      <c r="O108" s="103" t="str">
        <f>TEXT((TIME(0,LEFT('Erwachsene-DOSB 2020'!AE12,FIND(":",'Erwachsene-DOSB 2020'!AE12)-1),RIGHT('Erwachsene-DOSB 2020'!AE12,2)))*$BC$63,"[mm]:ss")</f>
        <v>29:58</v>
      </c>
      <c r="P108" s="109" t="str">
        <f>TEXT((TIME(0,LEFT('Erwachsene-DOSB 2020'!AF12,FIND(":",'Erwachsene-DOSB 2020'!AF12)-1),RIGHT('Erwachsene-DOSB 2020'!AF12,2)))*$BC$63,"[mm]:ss")</f>
        <v>39:58</v>
      </c>
      <c r="Q108" s="102" t="str">
        <f>TEXT((TIME(0,LEFT('Erwachsene-DOSB 2020'!AG12,FIND(":",'Erwachsene-DOSB 2020'!AG12)-1),RIGHT('Erwachsene-DOSB 2020'!AG12,2)))*$BC$63,"[mm]:ss")</f>
        <v>35:06</v>
      </c>
      <c r="R108" s="103" t="str">
        <f>TEXT((TIME(0,LEFT('Erwachsene-DOSB 2020'!AH12,FIND(":",'Erwachsene-DOSB 2020'!AH12)-1),RIGHT('Erwachsene-DOSB 2020'!AH12,2)))*$BC$63,"[mm]:ss")</f>
        <v>30:47</v>
      </c>
      <c r="S108" s="109" t="str">
        <f>TEXT((TIME(0,LEFT('Erwachsene-DOSB 2020'!AI12,FIND(":",'Erwachsene-DOSB 2020'!AI12)-1),RIGHT('Erwachsene-DOSB 2020'!AI12,2)))*$BC$63,"[mm]:ss")</f>
        <v>40:46</v>
      </c>
      <c r="T108" s="102" t="str">
        <f>TEXT((TIME(0,LEFT('Erwachsene-DOSB 2020'!AJ12,FIND(":",'Erwachsene-DOSB 2020'!AJ12)-1),RIGHT('Erwachsene-DOSB 2020'!AJ12,2)))*$BC$63,"[mm]:ss")</f>
        <v>35:55</v>
      </c>
      <c r="U108" s="103" t="str">
        <f>TEXT((TIME(0,LEFT('Erwachsene-DOSB 2020'!AK12,FIND(":",'Erwachsene-DOSB 2020'!AK12)-1),RIGHT('Erwachsene-DOSB 2020'!AK12,2)))*$BC$63,"[mm]:ss")</f>
        <v>31:35</v>
      </c>
      <c r="V108" s="109" t="str">
        <f>TEXT((TIME(0,LEFT('Erwachsene-DOSB 2020'!AL12,FIND(":",'Erwachsene-DOSB 2020'!AL12)-1),RIGHT('Erwachsene-DOSB 2020'!AL12,2)))*$BC$63,"[mm]:ss")</f>
        <v>42:07</v>
      </c>
      <c r="W108" s="102" t="str">
        <f>TEXT((TIME(0,LEFT('Erwachsene-DOSB 2020'!AM12,FIND(":",'Erwachsene-DOSB 2020'!AM12)-1),RIGHT('Erwachsene-DOSB 2020'!AM12,2)))*$BC$63,"[mm]:ss")</f>
        <v>36:59</v>
      </c>
      <c r="X108" s="103" t="str">
        <f>TEXT((TIME(0,LEFT('Erwachsene-DOSB 2020'!AN12,FIND(":",'Erwachsene-DOSB 2020'!AN12)-1),RIGHT('Erwachsene-DOSB 2020'!AN12,2)))*$BC$63,"[mm]:ss")</f>
        <v>32:40</v>
      </c>
      <c r="Y108" s="182"/>
      <c r="Z108" s="183"/>
      <c r="AB108" s="902"/>
      <c r="AC108"/>
      <c r="AD108" s="844"/>
      <c r="AE108" s="796"/>
      <c r="AF108" s="106" t="s">
        <v>22</v>
      </c>
      <c r="AG108" s="58" t="s">
        <v>506</v>
      </c>
      <c r="AH108" s="101" t="str">
        <f>TEXT((TIME(0,LEFT('Erwachsene-DOSB 2020'!W45,FIND(":",'Erwachsene-DOSB 2020'!W45)-1),RIGHT('Erwachsene-DOSB 2020'!W45,2)))*$BC$63,"[mm]:ss")</f>
        <v>35:38</v>
      </c>
      <c r="AI108" s="102" t="str">
        <f>TEXT((TIME(0,LEFT('Erwachsene-DOSB 2020'!X45,FIND(":",'Erwachsene-DOSB 2020'!X45)-1),RIGHT('Erwachsene-DOSB 2020'!X45,2)))*$BC$63,"[mm]:ss")</f>
        <v>29:42</v>
      </c>
      <c r="AJ108" s="103" t="str">
        <f>TEXT((TIME(0,LEFT('Erwachsene-DOSB 2020'!Y45,FIND(":",'Erwachsene-DOSB 2020'!Y45)-1),RIGHT('Erwachsene-DOSB 2020'!Y45,2)))*$BC$63,"[mm]:ss")</f>
        <v>24:18</v>
      </c>
      <c r="AK108" s="109" t="str">
        <f>TEXT((TIME(0,LEFT('Erwachsene-DOSB 2020'!Z45,FIND(":",'Erwachsene-DOSB 2020'!Z45)-1),RIGHT('Erwachsene-DOSB 2020'!Z45,2)))*$BC$63,"[mm]:ss")</f>
        <v>36:59</v>
      </c>
      <c r="AL108" s="102" t="str">
        <f>TEXT((TIME(0,LEFT('Erwachsene-DOSB 2020'!AA45,FIND(":",'Erwachsene-DOSB 2020'!AA45)-1),RIGHT('Erwachsene-DOSB 2020'!AA45,2)))*$BC$63,"[mm]:ss")</f>
        <v>30:47</v>
      </c>
      <c r="AM108" s="103" t="str">
        <f>TEXT((TIME(0,LEFT('Erwachsene-DOSB 2020'!AB45,FIND(":",'Erwachsene-DOSB 2020'!AB45)-1),RIGHT('Erwachsene-DOSB 2020'!AB45,2)))*$BC$63,"[mm]:ss")</f>
        <v>25:07</v>
      </c>
      <c r="AN108" s="109" t="str">
        <f>TEXT((TIME(0,LEFT('Erwachsene-DOSB 2020'!AC45,FIND(":",'Erwachsene-DOSB 2020'!AC45)-1),RIGHT('Erwachsene-DOSB 2020'!AC45,2)))*$BC$63,"[mm]:ss")</f>
        <v>38:04</v>
      </c>
      <c r="AO108" s="102" t="str">
        <f>TEXT((TIME(0,LEFT('Erwachsene-DOSB 2020'!AD45,FIND(":",'Erwachsene-DOSB 2020'!AD45)-1),RIGHT('Erwachsene-DOSB 2020'!AD45,2)))*$BC$63,"[mm]:ss")</f>
        <v>31:35</v>
      </c>
      <c r="AP108" s="103" t="str">
        <f>TEXT((TIME(0,LEFT('Erwachsene-DOSB 2020'!AE45,FIND(":",'Erwachsene-DOSB 2020'!AE45)-1),RIGHT('Erwachsene-DOSB 2020'!AE45,2)))*$BC$63,"[mm]:ss")</f>
        <v>25:39</v>
      </c>
      <c r="AQ108" s="109" t="str">
        <f>TEXT((TIME(0,LEFT('Erwachsene-DOSB 2020'!AF45,FIND(":",'Erwachsene-DOSB 2020'!AF45)-1),RIGHT('Erwachsene-DOSB 2020'!AF45,2)))*$BC$63,"[mm]:ss")</f>
        <v>38:37</v>
      </c>
      <c r="AR108" s="102" t="str">
        <f>TEXT((TIME(0,LEFT('Erwachsene-DOSB 2020'!AG45,FIND(":",'Erwachsene-DOSB 2020'!AG45)-1),RIGHT('Erwachsene-DOSB 2020'!AG45,2)))*$BC$63,"[mm]:ss")</f>
        <v>32:24</v>
      </c>
      <c r="AS108" s="103" t="str">
        <f>TEXT((TIME(0,LEFT('Erwachsene-DOSB 2020'!AH45,FIND(":",'Erwachsene-DOSB 2020'!AH45)-1),RIGHT('Erwachsene-DOSB 2020'!AH45,2)))*$BC$63,"[mm]:ss")</f>
        <v>25:55</v>
      </c>
      <c r="AT108" s="109" t="str">
        <f>TEXT((TIME(0,LEFT('Erwachsene-DOSB 2020'!AI45,FIND(":",'Erwachsene-DOSB 2020'!AI45)-1),RIGHT('Erwachsene-DOSB 2020'!AI45,2)))*$BC$63,"[mm]:ss")</f>
        <v>39:09</v>
      </c>
      <c r="AU108" s="102" t="str">
        <f>TEXT((TIME(0,LEFT('Erwachsene-DOSB 2020'!AJ45,FIND(":",'Erwachsene-DOSB 2020'!AJ45)-1),RIGHT('Erwachsene-DOSB 2020'!AJ45,2)))*$BC$63,"[mm]:ss")</f>
        <v>32:40</v>
      </c>
      <c r="AV108" s="103" t="str">
        <f>TEXT((TIME(0,LEFT('Erwachsene-DOSB 2020'!AK45,FIND(":",'Erwachsene-DOSB 2020'!AK45)-1),RIGHT('Erwachsene-DOSB 2020'!AK45,2)))*$BC$63,"[mm]:ss")</f>
        <v>26:11</v>
      </c>
      <c r="AW108" s="109" t="str">
        <f>TEXT((TIME(0,LEFT('Erwachsene-DOSB 2020'!AL45,FIND(":",'Erwachsene-DOSB 2020'!AL45)-1),RIGHT('Erwachsene-DOSB 2020'!AL45,2)))*$BC$63,"[mm]:ss")</f>
        <v>39:41</v>
      </c>
      <c r="AX108" s="102" t="str">
        <f>TEXT((TIME(0,LEFT('Erwachsene-DOSB 2020'!AM45,FIND(":",'Erwachsene-DOSB 2020'!AM45)-1),RIGHT('Erwachsene-DOSB 2020'!AM45,2)))*$BC$63,"[mm]:ss")</f>
        <v>33:13</v>
      </c>
      <c r="AY108" s="103" t="str">
        <f>TEXT((TIME(0,LEFT('Erwachsene-DOSB 2020'!AN45,FIND(":",'Erwachsene-DOSB 2020'!AN45)-1),RIGHT('Erwachsene-DOSB 2020'!AN45,2)))*$BC$63,"[mm]:ss")</f>
        <v>26:44</v>
      </c>
      <c r="AZ108" s="182"/>
      <c r="BA108" s="183"/>
    </row>
    <row r="109" spans="1:53" ht="18.600000000000001" customHeight="1" x14ac:dyDescent="0.2">
      <c r="A109" s="902"/>
      <c r="B109"/>
      <c r="C109" s="844"/>
      <c r="D109" s="796"/>
      <c r="E109" s="106" t="s">
        <v>23</v>
      </c>
      <c r="F109" s="58" t="s">
        <v>427</v>
      </c>
      <c r="G109" s="160">
        <f>H109*(1-$BE$64)</f>
        <v>308.25</v>
      </c>
      <c r="H109" s="149">
        <f>W64-12.5</f>
        <v>342.5</v>
      </c>
      <c r="I109" s="150">
        <f>H109*(1+$BE$64)</f>
        <v>376.75000000000006</v>
      </c>
      <c r="J109" s="160">
        <f>K109*(1-$BE$64)</f>
        <v>297</v>
      </c>
      <c r="K109" s="149">
        <f>H109-12.5</f>
        <v>330</v>
      </c>
      <c r="L109" s="150">
        <f>K109*(1+$BE$64)</f>
        <v>363.00000000000006</v>
      </c>
      <c r="M109" s="160">
        <f>N109*(1-$BE$64)</f>
        <v>285.75</v>
      </c>
      <c r="N109" s="149">
        <f>K109-12.5</f>
        <v>317.5</v>
      </c>
      <c r="O109" s="150">
        <f>N109*(1+$BE$64)</f>
        <v>349.25</v>
      </c>
      <c r="P109" s="160">
        <f>Q109*(1-$BE$64)</f>
        <v>274.5</v>
      </c>
      <c r="Q109" s="149">
        <f>N109-12.5</f>
        <v>305</v>
      </c>
      <c r="R109" s="150">
        <f>Q109*(1+$BE$64)</f>
        <v>335.5</v>
      </c>
      <c r="S109" s="160">
        <f>T109*(1-$BE$64)</f>
        <v>263.25</v>
      </c>
      <c r="T109" s="149">
        <f>Q109-12.5</f>
        <v>292.5</v>
      </c>
      <c r="U109" s="150">
        <f>T109*(1+$BE$64)</f>
        <v>321.75</v>
      </c>
      <c r="V109" s="160">
        <f>W109*(1-$BE$64)</f>
        <v>252</v>
      </c>
      <c r="W109" s="149">
        <f>T109-12.5</f>
        <v>280</v>
      </c>
      <c r="X109" s="150">
        <f>W109*(1+$BE$64)</f>
        <v>308</v>
      </c>
      <c r="Y109" s="182"/>
      <c r="Z109" s="183"/>
      <c r="AB109" s="902"/>
      <c r="AC109"/>
      <c r="AD109" s="844"/>
      <c r="AE109" s="796"/>
      <c r="AF109" s="106" t="s">
        <v>23</v>
      </c>
      <c r="AG109" s="58" t="s">
        <v>427</v>
      </c>
      <c r="AH109" s="160">
        <f>AI109*(1-$BE$64)</f>
        <v>366.75</v>
      </c>
      <c r="AI109" s="149">
        <f>AX64-12.5</f>
        <v>407.5</v>
      </c>
      <c r="AJ109" s="150">
        <f>AI109*(1+$BE$64)</f>
        <v>448.25000000000006</v>
      </c>
      <c r="AK109" s="160">
        <f>AL109*(1-$BE$64)</f>
        <v>355.5</v>
      </c>
      <c r="AL109" s="149">
        <f>AI109-12.5</f>
        <v>395</v>
      </c>
      <c r="AM109" s="150">
        <f>AL109*(1+$BE$64)</f>
        <v>434.50000000000006</v>
      </c>
      <c r="AN109" s="160">
        <f>AO109*(1-$BE$64)</f>
        <v>344.25</v>
      </c>
      <c r="AO109" s="149">
        <f>AL109-12.5</f>
        <v>382.5</v>
      </c>
      <c r="AP109" s="150">
        <f>AO109*(1+$BE$64)</f>
        <v>420.75000000000006</v>
      </c>
      <c r="AQ109" s="160">
        <f>AR109*(1-$BE$64)</f>
        <v>333</v>
      </c>
      <c r="AR109" s="149">
        <f>AO109-12.5</f>
        <v>370</v>
      </c>
      <c r="AS109" s="150">
        <f>AR109*(1+$BE$64)</f>
        <v>407.00000000000006</v>
      </c>
      <c r="AT109" s="160">
        <f>AU109*(1-$BE$64)</f>
        <v>321.75</v>
      </c>
      <c r="AU109" s="149">
        <f>AR109-12.5</f>
        <v>357.5</v>
      </c>
      <c r="AV109" s="150">
        <f>AU109*(1+$BE$64)</f>
        <v>393.25000000000006</v>
      </c>
      <c r="AW109" s="160">
        <f>AX109*(1-$BE$64)</f>
        <v>310.5</v>
      </c>
      <c r="AX109" s="149">
        <f>AU109-12.5</f>
        <v>345</v>
      </c>
      <c r="AY109" s="150">
        <f>AX109*(1+$BE$64)</f>
        <v>379.50000000000006</v>
      </c>
      <c r="AZ109" s="182"/>
      <c r="BA109" s="183"/>
    </row>
    <row r="110" spans="1:53" ht="18.600000000000001" customHeight="1" x14ac:dyDescent="0.2">
      <c r="A110" s="902"/>
      <c r="B110"/>
      <c r="C110" s="844"/>
      <c r="D110" s="796"/>
      <c r="E110" s="106" t="s">
        <v>24</v>
      </c>
      <c r="F110" s="58" t="s">
        <v>428</v>
      </c>
      <c r="G110" s="160">
        <f>H110*(1-$BE$64)</f>
        <v>472.5</v>
      </c>
      <c r="H110" s="149">
        <f>W65-15</f>
        <v>525</v>
      </c>
      <c r="I110" s="150">
        <f>H110*(1+$BE$64)</f>
        <v>577.5</v>
      </c>
      <c r="J110" s="160">
        <f>K110*(1-$BE$64)</f>
        <v>459</v>
      </c>
      <c r="K110" s="149">
        <f>H110-15</f>
        <v>510</v>
      </c>
      <c r="L110" s="150">
        <f>K110*(1+$BE$64)</f>
        <v>561</v>
      </c>
      <c r="M110" s="160">
        <f>N110*(1-$BE$64)</f>
        <v>445.5</v>
      </c>
      <c r="N110" s="149">
        <f>K110-15</f>
        <v>495</v>
      </c>
      <c r="O110" s="150">
        <f>N110*(1+$BE$64)</f>
        <v>544.5</v>
      </c>
      <c r="P110" s="160">
        <f>Q110*(1-$BE$64)</f>
        <v>432</v>
      </c>
      <c r="Q110" s="149">
        <f>N110-15</f>
        <v>480</v>
      </c>
      <c r="R110" s="150">
        <f>Q110*(1+$BE$64)</f>
        <v>528</v>
      </c>
      <c r="S110" s="160">
        <f>T110*(1-$BE$64)</f>
        <v>418.5</v>
      </c>
      <c r="T110" s="149">
        <f>Q110-15</f>
        <v>465</v>
      </c>
      <c r="U110" s="150">
        <f>T110*(1+$BE$64)</f>
        <v>511.50000000000006</v>
      </c>
      <c r="V110" s="160">
        <f>W110*(1-$BE$64)</f>
        <v>405</v>
      </c>
      <c r="W110" s="149">
        <f>T110-15</f>
        <v>450</v>
      </c>
      <c r="X110" s="150">
        <f>W110*(1+$BE$64)</f>
        <v>495.00000000000006</v>
      </c>
      <c r="Y110" s="182"/>
      <c r="Z110" s="183"/>
      <c r="AB110" s="902"/>
      <c r="AC110"/>
      <c r="AD110" s="844"/>
      <c r="AE110" s="796"/>
      <c r="AF110" s="106" t="s">
        <v>24</v>
      </c>
      <c r="AG110" s="58" t="s">
        <v>428</v>
      </c>
      <c r="AH110" s="160">
        <f>AI110*(1-$BE$64)</f>
        <v>540</v>
      </c>
      <c r="AI110" s="149">
        <f>AX65-15</f>
        <v>600</v>
      </c>
      <c r="AJ110" s="150">
        <f>AI110*(1+$BE$64)</f>
        <v>660</v>
      </c>
      <c r="AK110" s="160">
        <f>AL110*(1-$BE$64)</f>
        <v>526.5</v>
      </c>
      <c r="AL110" s="149">
        <f>AI110-15</f>
        <v>585</v>
      </c>
      <c r="AM110" s="150">
        <f>AL110*(1+$BE$64)</f>
        <v>643.5</v>
      </c>
      <c r="AN110" s="160">
        <f>AO110*(1-$BE$64)</f>
        <v>513</v>
      </c>
      <c r="AO110" s="149">
        <f>AL110-15</f>
        <v>570</v>
      </c>
      <c r="AP110" s="150">
        <f>AO110*(1+$BE$64)</f>
        <v>627</v>
      </c>
      <c r="AQ110" s="160">
        <f>AR110*(1-$BE$64)</f>
        <v>499.5</v>
      </c>
      <c r="AR110" s="149">
        <f>AO110-15</f>
        <v>555</v>
      </c>
      <c r="AS110" s="150">
        <f>AR110*(1+$BE$64)</f>
        <v>610.5</v>
      </c>
      <c r="AT110" s="160">
        <f>AU110*(1-$BE$64)</f>
        <v>486</v>
      </c>
      <c r="AU110" s="149">
        <f>AR110-15</f>
        <v>540</v>
      </c>
      <c r="AV110" s="150">
        <f>AU110*(1+$BE$64)</f>
        <v>594</v>
      </c>
      <c r="AW110" s="160">
        <f>AX110*(1-$BE$64)</f>
        <v>472.5</v>
      </c>
      <c r="AX110" s="149">
        <f>AU110-15</f>
        <v>525</v>
      </c>
      <c r="AY110" s="150">
        <f>AX110*(1+$BE$64)</f>
        <v>577.5</v>
      </c>
      <c r="AZ110" s="182"/>
      <c r="BA110" s="183"/>
    </row>
    <row r="111" spans="1:53" ht="18.600000000000001" customHeight="1" x14ac:dyDescent="0.2">
      <c r="A111" s="902"/>
      <c r="B111"/>
      <c r="C111" s="844"/>
      <c r="D111" s="796"/>
      <c r="E111" s="106" t="s">
        <v>25</v>
      </c>
      <c r="F111" s="58" t="s">
        <v>429</v>
      </c>
      <c r="G111" s="160">
        <f>H111*(1-$BE$64)</f>
        <v>405</v>
      </c>
      <c r="H111" s="149">
        <f>W66-15</f>
        <v>450</v>
      </c>
      <c r="I111" s="150">
        <f>H111*(1+$BE$64)</f>
        <v>495.00000000000006</v>
      </c>
      <c r="J111" s="160">
        <f>K111*(1-$BE$64)</f>
        <v>391.5</v>
      </c>
      <c r="K111" s="149">
        <f>H111-15</f>
        <v>435</v>
      </c>
      <c r="L111" s="150">
        <f>K111*(1+$BE$64)</f>
        <v>478.50000000000006</v>
      </c>
      <c r="M111" s="160">
        <f>N111*(1-$BE$64)</f>
        <v>378</v>
      </c>
      <c r="N111" s="149">
        <f>K111-15</f>
        <v>420</v>
      </c>
      <c r="O111" s="150">
        <f>N111*(1+$BE$64)</f>
        <v>462.00000000000006</v>
      </c>
      <c r="P111" s="160">
        <f>Q111*(1-$BE$64)</f>
        <v>364.5</v>
      </c>
      <c r="Q111" s="149">
        <f>N111-15</f>
        <v>405</v>
      </c>
      <c r="R111" s="150">
        <f>Q111*(1+$BE$64)</f>
        <v>445.50000000000006</v>
      </c>
      <c r="S111" s="160">
        <f>T111*(1-$BE$64)</f>
        <v>351</v>
      </c>
      <c r="T111" s="149">
        <f>Q111-15</f>
        <v>390</v>
      </c>
      <c r="U111" s="150">
        <f>T111*(1+$BE$64)</f>
        <v>429.00000000000006</v>
      </c>
      <c r="V111" s="160">
        <f>W111*(1-$BE$64)</f>
        <v>337.5</v>
      </c>
      <c r="W111" s="149">
        <f>T111-15</f>
        <v>375</v>
      </c>
      <c r="X111" s="150">
        <f>W111*(1+$BE$64)</f>
        <v>412.50000000000006</v>
      </c>
      <c r="Y111" s="182"/>
      <c r="Z111" s="183"/>
      <c r="AB111" s="902"/>
      <c r="AC111"/>
      <c r="AD111" s="844"/>
      <c r="AE111" s="796"/>
      <c r="AF111" s="106" t="s">
        <v>25</v>
      </c>
      <c r="AG111" s="58" t="s">
        <v>429</v>
      </c>
      <c r="AH111" s="160">
        <f>AI111*(1-$BE$64)</f>
        <v>468</v>
      </c>
      <c r="AI111" s="149">
        <f>AX66-15</f>
        <v>520</v>
      </c>
      <c r="AJ111" s="150">
        <f>AI111*(1+$BE$64)</f>
        <v>572</v>
      </c>
      <c r="AK111" s="160">
        <f>AL111*(1-$BE$64)</f>
        <v>454.5</v>
      </c>
      <c r="AL111" s="149">
        <f>AI111-15</f>
        <v>505</v>
      </c>
      <c r="AM111" s="150">
        <f>AL111*(1+$BE$64)</f>
        <v>555.5</v>
      </c>
      <c r="AN111" s="160">
        <f>AO111*(1-$BE$64)</f>
        <v>441</v>
      </c>
      <c r="AO111" s="149">
        <f>AL111-15</f>
        <v>490</v>
      </c>
      <c r="AP111" s="150">
        <f>AO111*(1+$BE$64)</f>
        <v>539</v>
      </c>
      <c r="AQ111" s="160">
        <f>AR111*(1-$BE$64)</f>
        <v>427.5</v>
      </c>
      <c r="AR111" s="149">
        <f>AO111-15</f>
        <v>475</v>
      </c>
      <c r="AS111" s="150">
        <f>AR111*(1+$BE$64)</f>
        <v>522.5</v>
      </c>
      <c r="AT111" s="160">
        <f>AU111*(1-$BE$64)</f>
        <v>414</v>
      </c>
      <c r="AU111" s="149">
        <f>AR111-15</f>
        <v>460</v>
      </c>
      <c r="AV111" s="150">
        <f>AU111*(1+$BE$64)</f>
        <v>506.00000000000006</v>
      </c>
      <c r="AW111" s="160">
        <f>AX111*(1-$BE$64)</f>
        <v>400.5</v>
      </c>
      <c r="AX111" s="149">
        <f>AU111-15</f>
        <v>445</v>
      </c>
      <c r="AY111" s="150">
        <f>AX111*(1+$BE$64)</f>
        <v>489.50000000000006</v>
      </c>
      <c r="AZ111" s="182"/>
      <c r="BA111" s="183"/>
    </row>
    <row r="112" spans="1:53" ht="18.600000000000001" customHeight="1" thickBot="1" x14ac:dyDescent="0.25">
      <c r="A112" s="902"/>
      <c r="B112"/>
      <c r="C112" s="845"/>
      <c r="D112" s="797"/>
      <c r="E112" s="106" t="s">
        <v>44</v>
      </c>
      <c r="F112" s="163" t="s">
        <v>430</v>
      </c>
      <c r="G112" s="164">
        <f>H112*(1-$BE$64)</f>
        <v>409.5</v>
      </c>
      <c r="H112" s="165">
        <f>W67-15</f>
        <v>455</v>
      </c>
      <c r="I112" s="166">
        <f>H112*(1+$BE$64)</f>
        <v>500.50000000000006</v>
      </c>
      <c r="J112" s="164">
        <f>K112*(1-$BE$64)</f>
        <v>396</v>
      </c>
      <c r="K112" s="165">
        <f>H112-15</f>
        <v>440</v>
      </c>
      <c r="L112" s="166">
        <f>K112*(1+$BE$64)</f>
        <v>484.00000000000006</v>
      </c>
      <c r="M112" s="164">
        <f>N112*(1-$BE$64)</f>
        <v>382.5</v>
      </c>
      <c r="N112" s="165">
        <f>K112-15</f>
        <v>425</v>
      </c>
      <c r="O112" s="166">
        <f>N112*(1+$BE$64)</f>
        <v>467.50000000000006</v>
      </c>
      <c r="P112" s="164">
        <f>Q112*(1-$BE$64)</f>
        <v>369</v>
      </c>
      <c r="Q112" s="165">
        <f>N112-15</f>
        <v>410</v>
      </c>
      <c r="R112" s="166">
        <f>Q112*(1+$BE$64)</f>
        <v>451.00000000000006</v>
      </c>
      <c r="S112" s="164">
        <f>T112*(1-$BE$64)</f>
        <v>355.5</v>
      </c>
      <c r="T112" s="165">
        <f>Q112-15</f>
        <v>395</v>
      </c>
      <c r="U112" s="166">
        <f>T112*(1+$BE$64)</f>
        <v>434.50000000000006</v>
      </c>
      <c r="V112" s="164">
        <f>W112*(1-$BE$64)</f>
        <v>342</v>
      </c>
      <c r="W112" s="165">
        <f>T112-15</f>
        <v>380</v>
      </c>
      <c r="X112" s="166">
        <f>W112*(1+$BE$64)</f>
        <v>418.00000000000006</v>
      </c>
      <c r="Y112" s="186"/>
      <c r="Z112" s="187"/>
      <c r="AB112" s="902"/>
      <c r="AC112"/>
      <c r="AD112" s="845"/>
      <c r="AE112" s="797"/>
      <c r="AF112" s="106" t="s">
        <v>44</v>
      </c>
      <c r="AG112" s="163" t="s">
        <v>430</v>
      </c>
      <c r="AH112" s="164">
        <f>AI112*(1-$BE$64)</f>
        <v>472.5</v>
      </c>
      <c r="AI112" s="165">
        <f>AX67-15</f>
        <v>525</v>
      </c>
      <c r="AJ112" s="166">
        <f>AI112*(1+$BE$64)</f>
        <v>577.5</v>
      </c>
      <c r="AK112" s="164">
        <f>AL112*(1-$BE$64)</f>
        <v>459</v>
      </c>
      <c r="AL112" s="165">
        <f>AI112-15</f>
        <v>510</v>
      </c>
      <c r="AM112" s="166">
        <f>AL112*(1+$BE$64)</f>
        <v>561</v>
      </c>
      <c r="AN112" s="164">
        <f>AO112*(1-$BE$64)</f>
        <v>445.5</v>
      </c>
      <c r="AO112" s="165">
        <f>AL112-15</f>
        <v>495</v>
      </c>
      <c r="AP112" s="166">
        <f>AO112*(1+$BE$64)</f>
        <v>544.5</v>
      </c>
      <c r="AQ112" s="164">
        <f>AR112*(1-$BE$64)</f>
        <v>432</v>
      </c>
      <c r="AR112" s="165">
        <f>AO112-15</f>
        <v>480</v>
      </c>
      <c r="AS112" s="166">
        <f>AR112*(1+$BE$64)</f>
        <v>528</v>
      </c>
      <c r="AT112" s="164">
        <f>AU112*(1-$BE$64)</f>
        <v>418.5</v>
      </c>
      <c r="AU112" s="165">
        <f>AR112-15</f>
        <v>465</v>
      </c>
      <c r="AV112" s="166">
        <f>AU112*(1+$BE$64)</f>
        <v>511.50000000000006</v>
      </c>
      <c r="AW112" s="164">
        <f>AX112*(1-$BE$64)</f>
        <v>405</v>
      </c>
      <c r="AX112" s="165">
        <f>AU112-15</f>
        <v>450</v>
      </c>
      <c r="AY112" s="166">
        <f>AX112*(1+$BE$64)</f>
        <v>495.00000000000006</v>
      </c>
      <c r="AZ112" s="186"/>
      <c r="BA112" s="187"/>
    </row>
    <row r="113" spans="1:53" ht="18.600000000000001" customHeight="1" x14ac:dyDescent="0.2">
      <c r="A113" s="902"/>
      <c r="B113"/>
      <c r="C113" s="843">
        <v>2</v>
      </c>
      <c r="D113" s="795" t="s">
        <v>65</v>
      </c>
      <c r="E113" s="601" t="s">
        <v>16</v>
      </c>
      <c r="F113" s="524" t="s">
        <v>609</v>
      </c>
      <c r="G113" s="141">
        <f>'Erwachsene-DOSB 2020'!W13*$BC$68</f>
        <v>4.2750000000000004</v>
      </c>
      <c r="H113" s="132">
        <f>'Erwachsene-DOSB 2020'!X13*$BC$68</f>
        <v>5.8500000000000005</v>
      </c>
      <c r="I113" s="133">
        <f>'Erwachsene-DOSB 2020'!Y13*$BC$68</f>
        <v>7.2</v>
      </c>
      <c r="J113" s="134">
        <f>'Erwachsene-DOSB 2020'!Z13*$BC$68</f>
        <v>3.8250000000000002</v>
      </c>
      <c r="K113" s="132">
        <f>'Erwachsene-DOSB 2020'!AA13*$BC$68</f>
        <v>5.4</v>
      </c>
      <c r="L113" s="133">
        <f>'Erwachsene-DOSB 2020'!AB13*$BC$68</f>
        <v>6.9750000000000005</v>
      </c>
      <c r="M113" s="134">
        <f>'Erwachsene-DOSB 2020'!AC13*$BC$68</f>
        <v>3.6</v>
      </c>
      <c r="N113" s="132">
        <f>'Erwachsene-DOSB 2020'!AD13*$BC$68</f>
        <v>5.1749999999999998</v>
      </c>
      <c r="O113" s="133">
        <f>'Erwachsene-DOSB 2020'!AE13*$BC$68</f>
        <v>6.75</v>
      </c>
      <c r="P113" s="134">
        <f>'Erwachsene-DOSB 2020'!AF13*$BC$68</f>
        <v>3.375</v>
      </c>
      <c r="Q113" s="132">
        <f>'Erwachsene-DOSB 2020'!AG13*$BC$68</f>
        <v>4.95</v>
      </c>
      <c r="R113" s="133">
        <f>'Erwachsene-DOSB 2020'!AH13*$BC$68</f>
        <v>6.5250000000000004</v>
      </c>
      <c r="S113" s="134">
        <f>'Erwachsene-DOSB 2020'!AI13*$BC$68</f>
        <v>3.15</v>
      </c>
      <c r="T113" s="132">
        <f>'Erwachsene-DOSB 2020'!AJ13*$BC$68</f>
        <v>4.7250000000000005</v>
      </c>
      <c r="U113" s="133">
        <f>'Erwachsene-DOSB 2020'!AK13*$BC$68</f>
        <v>6.3</v>
      </c>
      <c r="V113" s="134">
        <f>'Erwachsene-DOSB 2020'!AL13*$BC$68</f>
        <v>2.9250000000000003</v>
      </c>
      <c r="W113" s="132">
        <f>'Erwachsene-DOSB 2020'!AM13*$BC$68</f>
        <v>4.5</v>
      </c>
      <c r="X113" s="133">
        <f>'Erwachsene-DOSB 2020'!AN13*$BC$68</f>
        <v>6.0750000000000002</v>
      </c>
      <c r="Y113" s="180"/>
      <c r="Z113" s="181"/>
      <c r="AB113" s="902"/>
      <c r="AC113"/>
      <c r="AD113" s="843">
        <v>2</v>
      </c>
      <c r="AE113" s="795" t="s">
        <v>65</v>
      </c>
      <c r="AF113" s="601" t="s">
        <v>16</v>
      </c>
      <c r="AG113" s="524" t="s">
        <v>609</v>
      </c>
      <c r="AH113" s="141">
        <f>'Erwachsene-DOSB 2020'!W46*$BC$68</f>
        <v>6.3</v>
      </c>
      <c r="AI113" s="132">
        <f>'Erwachsene-DOSB 2020'!X46*$BC$68</f>
        <v>7.875</v>
      </c>
      <c r="AJ113" s="133">
        <f>'Erwachsene-DOSB 2020'!Y46*$BC$68</f>
        <v>9.4500000000000011</v>
      </c>
      <c r="AK113" s="134">
        <f>'Erwachsene-DOSB 2020'!Z46*$BC$68</f>
        <v>5.8500000000000005</v>
      </c>
      <c r="AL113" s="132">
        <f>'Erwachsene-DOSB 2020'!AA46*$BC$68</f>
        <v>7.65</v>
      </c>
      <c r="AM113" s="133">
        <f>'Erwachsene-DOSB 2020'!AB46*$BC$68</f>
        <v>9.2249999999999996</v>
      </c>
      <c r="AN113" s="134">
        <f>'Erwachsene-DOSB 2020'!AC46*$BC$68</f>
        <v>5.4</v>
      </c>
      <c r="AO113" s="132">
        <f>'Erwachsene-DOSB 2020'!AD46*$BC$68</f>
        <v>7.4249999999999998</v>
      </c>
      <c r="AP113" s="133">
        <f>'Erwachsene-DOSB 2020'!AE46*$BC$68</f>
        <v>9</v>
      </c>
      <c r="AQ113" s="134">
        <f>'Erwachsene-DOSB 2020'!AF46*$BC$68</f>
        <v>5.1749999999999998</v>
      </c>
      <c r="AR113" s="132">
        <f>'Erwachsene-DOSB 2020'!AG46*$BC$68</f>
        <v>6.9750000000000005</v>
      </c>
      <c r="AS113" s="133">
        <f>'Erwachsene-DOSB 2020'!AH46*$BC$68</f>
        <v>8.7750000000000004</v>
      </c>
      <c r="AT113" s="134">
        <f>'Erwachsene-DOSB 2020'!AI46*$BC$68</f>
        <v>4.7250000000000005</v>
      </c>
      <c r="AU113" s="132">
        <f>'Erwachsene-DOSB 2020'!AJ46*$BC$68</f>
        <v>6.5250000000000004</v>
      </c>
      <c r="AV113" s="133">
        <f>'Erwachsene-DOSB 2020'!AK46*$BC$68</f>
        <v>8.3250000000000011</v>
      </c>
      <c r="AW113" s="134">
        <f>'Erwachsene-DOSB 2020'!AL46*$BC$68</f>
        <v>4.5</v>
      </c>
      <c r="AX113" s="132">
        <f>'Erwachsene-DOSB 2020'!AM46*$BC$68</f>
        <v>6.3</v>
      </c>
      <c r="AY113" s="133">
        <f>'Erwachsene-DOSB 2020'!AN46*$BC$68</f>
        <v>8.1</v>
      </c>
      <c r="AZ113" s="180"/>
      <c r="BA113" s="181"/>
    </row>
    <row r="114" spans="1:53" ht="18.600000000000001" customHeight="1" x14ac:dyDescent="0.2">
      <c r="A114" s="902"/>
      <c r="B114"/>
      <c r="C114" s="845"/>
      <c r="D114" s="796"/>
      <c r="E114" s="801" t="s">
        <v>17</v>
      </c>
      <c r="F114" s="793" t="s">
        <v>26</v>
      </c>
      <c r="G114" s="826" t="s">
        <v>219</v>
      </c>
      <c r="H114" s="827"/>
      <c r="I114" s="828"/>
      <c r="J114" s="826" t="s">
        <v>96</v>
      </c>
      <c r="K114" s="827"/>
      <c r="L114" s="827"/>
      <c r="M114" s="827"/>
      <c r="N114" s="827"/>
      <c r="O114" s="827"/>
      <c r="P114" s="827"/>
      <c r="Q114" s="827"/>
      <c r="R114" s="827"/>
      <c r="S114" s="827"/>
      <c r="T114" s="827"/>
      <c r="U114" s="827"/>
      <c r="V114" s="827"/>
      <c r="W114" s="827"/>
      <c r="X114" s="828"/>
      <c r="Y114" s="182"/>
      <c r="Z114" s="188"/>
      <c r="AB114" s="902"/>
      <c r="AC114"/>
      <c r="AD114" s="845"/>
      <c r="AE114" s="796"/>
      <c r="AF114" s="801" t="s">
        <v>17</v>
      </c>
      <c r="AG114" s="793" t="s">
        <v>26</v>
      </c>
      <c r="AH114" s="826" t="s">
        <v>415</v>
      </c>
      <c r="AI114" s="827"/>
      <c r="AJ114" s="828"/>
      <c r="AK114" s="826" t="s">
        <v>220</v>
      </c>
      <c r="AL114" s="827"/>
      <c r="AM114" s="827"/>
      <c r="AN114" s="827"/>
      <c r="AO114" s="827"/>
      <c r="AP114" s="828"/>
      <c r="AQ114" s="959" t="s">
        <v>219</v>
      </c>
      <c r="AR114" s="960"/>
      <c r="AS114" s="960"/>
      <c r="AT114" s="960"/>
      <c r="AU114" s="960"/>
      <c r="AV114" s="960"/>
      <c r="AW114" s="960"/>
      <c r="AX114" s="960"/>
      <c r="AY114" s="961"/>
      <c r="AZ114" s="182"/>
      <c r="BA114" s="188"/>
    </row>
    <row r="115" spans="1:53" ht="18.600000000000001" customHeight="1" x14ac:dyDescent="0.2">
      <c r="A115" s="902"/>
      <c r="B115"/>
      <c r="C115" s="845"/>
      <c r="D115" s="796"/>
      <c r="E115" s="792"/>
      <c r="F115" s="794"/>
      <c r="G115" s="284">
        <f>'Erwachsene-DOSB 2020'!W15*$BC$70</f>
        <v>4.7250000000000005</v>
      </c>
      <c r="H115" s="282">
        <f>'Erwachsene-DOSB 2020'!X15*$BC$70</f>
        <v>5.1749999999999998</v>
      </c>
      <c r="I115" s="283">
        <f>'Erwachsene-DOSB 2020'!Y15*$BC$70</f>
        <v>5.625</v>
      </c>
      <c r="J115" s="281">
        <f>'Erwachsene-DOSB 2020'!Z15*$BC$70</f>
        <v>4.7250000000000005</v>
      </c>
      <c r="K115" s="12">
        <f>'Erwachsene-DOSB 2020'!AA15*$BC$70</f>
        <v>5.4</v>
      </c>
      <c r="L115" s="15">
        <f>'Erwachsene-DOSB 2020'!AB15*$BC$70</f>
        <v>6.3</v>
      </c>
      <c r="M115" s="59">
        <f>'Erwachsene-DOSB 2020'!AC15*$BC$70</f>
        <v>4.5</v>
      </c>
      <c r="N115" s="12">
        <f>'Erwachsene-DOSB 2020'!AD15*$BC$70</f>
        <v>5.1749999999999998</v>
      </c>
      <c r="O115" s="15">
        <f>'Erwachsene-DOSB 2020'!AE15*$BC$70</f>
        <v>5.8500000000000005</v>
      </c>
      <c r="P115" s="59">
        <f>'Erwachsene-DOSB 2020'!AF15*$BC$70</f>
        <v>4.2750000000000004</v>
      </c>
      <c r="Q115" s="12">
        <f>'Erwachsene-DOSB 2020'!AG15*$BC$70</f>
        <v>4.95</v>
      </c>
      <c r="R115" s="15">
        <f>'Erwachsene-DOSB 2020'!AH15*$BC$70</f>
        <v>5.625</v>
      </c>
      <c r="S115" s="59">
        <f>'Erwachsene-DOSB 2020'!AI15*$BC$70</f>
        <v>4.05</v>
      </c>
      <c r="T115" s="12">
        <f>'Erwachsene-DOSB 2020'!AJ15*$BC$70</f>
        <v>4.7250000000000005</v>
      </c>
      <c r="U115" s="15">
        <f>'Erwachsene-DOSB 2020'!AK15*$BC$70</f>
        <v>5.625</v>
      </c>
      <c r="V115" s="59">
        <f>'Erwachsene-DOSB 2020'!AL15*$BC$70</f>
        <v>3.8250000000000002</v>
      </c>
      <c r="W115" s="12">
        <f>'Erwachsene-DOSB 2020'!AM15*$BC$70</f>
        <v>4.5</v>
      </c>
      <c r="X115" s="15">
        <f>'Erwachsene-DOSB 2020'!AN15*$BC$70</f>
        <v>5.4</v>
      </c>
      <c r="Y115" s="182"/>
      <c r="Z115" s="188"/>
      <c r="AB115" s="902"/>
      <c r="AC115"/>
      <c r="AD115" s="845"/>
      <c r="AE115" s="796"/>
      <c r="AF115" s="792"/>
      <c r="AG115" s="794"/>
      <c r="AH115" s="13">
        <f>'Erwachsene-DOSB 2020'!W48*$BC$70</f>
        <v>5.4</v>
      </c>
      <c r="AI115" s="12">
        <f>'Erwachsene-DOSB 2020'!X48*$BC$70</f>
        <v>6.0750000000000002</v>
      </c>
      <c r="AJ115" s="15">
        <f>'Erwachsene-DOSB 2020'!Y48*$BC$70</f>
        <v>6.75</v>
      </c>
      <c r="AK115" s="59">
        <f>'Erwachsene-DOSB 2020'!Z48*$BC$70</f>
        <v>5.625</v>
      </c>
      <c r="AL115" s="12">
        <f>'Erwachsene-DOSB 2020'!AA48*$BC$70</f>
        <v>6.3</v>
      </c>
      <c r="AM115" s="15">
        <f>'Erwachsene-DOSB 2020'!AB48*$BC$70</f>
        <v>7.2</v>
      </c>
      <c r="AN115" s="59">
        <f>'Erwachsene-DOSB 2020'!AC48*$BC$70</f>
        <v>5.4</v>
      </c>
      <c r="AO115" s="12">
        <f>'Erwachsene-DOSB 2020'!AD48*$BC$70</f>
        <v>6.0750000000000002</v>
      </c>
      <c r="AP115" s="15">
        <f>'Erwachsene-DOSB 2020'!AE48*$BC$70</f>
        <v>6.75</v>
      </c>
      <c r="AQ115" s="281">
        <f>'Erwachsene-DOSB 2020'!AF48*$BC$70</f>
        <v>5.4</v>
      </c>
      <c r="AR115" s="282">
        <f>'Erwachsene-DOSB 2020'!AG48*$BC$70</f>
        <v>6.3</v>
      </c>
      <c r="AS115" s="283">
        <f>'Erwachsene-DOSB 2020'!AH48*$BC$70</f>
        <v>7.2</v>
      </c>
      <c r="AT115" s="281">
        <f>'Erwachsene-DOSB 2020'!AI48*$BC$70</f>
        <v>5.1749999999999998</v>
      </c>
      <c r="AU115" s="282">
        <f>'Erwachsene-DOSB 2020'!AJ48*$BC$70</f>
        <v>6.0750000000000002</v>
      </c>
      <c r="AV115" s="283">
        <f>'Erwachsene-DOSB 2020'!AK48*$BC$70</f>
        <v>6.75</v>
      </c>
      <c r="AW115" s="281">
        <f>'Erwachsene-DOSB 2020'!AL48*$BC$70-0.3</f>
        <v>5.1000000000000005</v>
      </c>
      <c r="AX115" s="282">
        <f>'Erwachsene-DOSB 2020'!AM48*$BC$70-0.08</f>
        <v>5.9950000000000001</v>
      </c>
      <c r="AY115" s="283">
        <f>'Erwachsene-DOSB 2020'!AN48*$BC$70-0.38</f>
        <v>6.5950000000000006</v>
      </c>
      <c r="AZ115" s="182"/>
      <c r="BA115" s="188"/>
    </row>
    <row r="116" spans="1:53" ht="18.600000000000001" customHeight="1" x14ac:dyDescent="0.2">
      <c r="A116" s="902"/>
      <c r="B116"/>
      <c r="C116" s="845"/>
      <c r="D116" s="796"/>
      <c r="E116" s="106" t="s">
        <v>21</v>
      </c>
      <c r="F116" s="161" t="s">
        <v>27</v>
      </c>
      <c r="G116" s="284">
        <f t="shared" ref="G116:X116" si="12">G115*$BC$71</f>
        <v>8.0325000000000006</v>
      </c>
      <c r="H116" s="282">
        <f t="shared" si="12"/>
        <v>8.7974999999999994</v>
      </c>
      <c r="I116" s="283">
        <f t="shared" si="12"/>
        <v>9.5625</v>
      </c>
      <c r="J116" s="284">
        <f t="shared" si="12"/>
        <v>8.0325000000000006</v>
      </c>
      <c r="K116" s="12">
        <f t="shared" si="12"/>
        <v>9.18</v>
      </c>
      <c r="L116" s="15">
        <f t="shared" si="12"/>
        <v>10.709999999999999</v>
      </c>
      <c r="M116" s="13">
        <f t="shared" si="12"/>
        <v>7.6499999999999995</v>
      </c>
      <c r="N116" s="12">
        <f t="shared" si="12"/>
        <v>8.7974999999999994</v>
      </c>
      <c r="O116" s="15">
        <f t="shared" si="12"/>
        <v>9.9450000000000003</v>
      </c>
      <c r="P116" s="13">
        <f t="shared" si="12"/>
        <v>7.2675000000000001</v>
      </c>
      <c r="Q116" s="12">
        <f t="shared" si="12"/>
        <v>8.4150000000000009</v>
      </c>
      <c r="R116" s="15">
        <f t="shared" si="12"/>
        <v>9.5625</v>
      </c>
      <c r="S116" s="13">
        <f t="shared" si="12"/>
        <v>6.8849999999999998</v>
      </c>
      <c r="T116" s="12">
        <f t="shared" si="12"/>
        <v>8.0325000000000006</v>
      </c>
      <c r="U116" s="15">
        <f t="shared" si="12"/>
        <v>9.5625</v>
      </c>
      <c r="V116" s="13">
        <f t="shared" si="12"/>
        <v>6.5025000000000004</v>
      </c>
      <c r="W116" s="12">
        <f t="shared" si="12"/>
        <v>7.6499999999999995</v>
      </c>
      <c r="X116" s="15">
        <f t="shared" si="12"/>
        <v>9.18</v>
      </c>
      <c r="Y116" s="182"/>
      <c r="Z116" s="188"/>
      <c r="AB116" s="902"/>
      <c r="AC116"/>
      <c r="AD116" s="845"/>
      <c r="AE116" s="796"/>
      <c r="AF116" s="106" t="s">
        <v>21</v>
      </c>
      <c r="AG116" s="161" t="s">
        <v>27</v>
      </c>
      <c r="AH116" s="13">
        <f t="shared" ref="AH116:AY116" si="13">AH115*$BC$71</f>
        <v>9.18</v>
      </c>
      <c r="AI116" s="12">
        <f t="shared" si="13"/>
        <v>10.327500000000001</v>
      </c>
      <c r="AJ116" s="15">
        <f t="shared" si="13"/>
        <v>11.475</v>
      </c>
      <c r="AK116" s="13">
        <f t="shared" si="13"/>
        <v>9.5625</v>
      </c>
      <c r="AL116" s="12">
        <f t="shared" si="13"/>
        <v>10.709999999999999</v>
      </c>
      <c r="AM116" s="15">
        <f t="shared" si="13"/>
        <v>12.24</v>
      </c>
      <c r="AN116" s="13">
        <f t="shared" si="13"/>
        <v>9.18</v>
      </c>
      <c r="AO116" s="12">
        <f t="shared" si="13"/>
        <v>10.327500000000001</v>
      </c>
      <c r="AP116" s="15">
        <f t="shared" si="13"/>
        <v>11.475</v>
      </c>
      <c r="AQ116" s="284">
        <f t="shared" si="13"/>
        <v>9.18</v>
      </c>
      <c r="AR116" s="282">
        <f t="shared" si="13"/>
        <v>10.709999999999999</v>
      </c>
      <c r="AS116" s="283">
        <f t="shared" si="13"/>
        <v>12.24</v>
      </c>
      <c r="AT116" s="284">
        <f t="shared" si="13"/>
        <v>8.7974999999999994</v>
      </c>
      <c r="AU116" s="282">
        <f t="shared" si="13"/>
        <v>10.327500000000001</v>
      </c>
      <c r="AV116" s="283">
        <f t="shared" si="13"/>
        <v>11.475</v>
      </c>
      <c r="AW116" s="284">
        <f t="shared" si="13"/>
        <v>8.67</v>
      </c>
      <c r="AX116" s="282">
        <f t="shared" si="13"/>
        <v>10.1915</v>
      </c>
      <c r="AY116" s="283">
        <f t="shared" si="13"/>
        <v>11.211500000000001</v>
      </c>
      <c r="AZ116" s="182"/>
      <c r="BA116" s="188"/>
    </row>
    <row r="117" spans="1:53" ht="18.600000000000001" customHeight="1" thickBot="1" x14ac:dyDescent="0.25">
      <c r="A117" s="902"/>
      <c r="B117"/>
      <c r="C117" s="845"/>
      <c r="D117" s="796"/>
      <c r="E117" s="106" t="s">
        <v>22</v>
      </c>
      <c r="F117" s="2" t="s">
        <v>92</v>
      </c>
      <c r="G117" s="13">
        <f>'Erwachsene-DOSB 2020'!W18*$BC$72</f>
        <v>0.88000000000000012</v>
      </c>
      <c r="H117" s="12">
        <f>'Erwachsene-DOSB 2020'!X18*$BC$72</f>
        <v>1.08</v>
      </c>
      <c r="I117" s="15">
        <f>'Erwachsene-DOSB 2020'!Y18*$BC$72</f>
        <v>1.2800000000000002</v>
      </c>
      <c r="J117" s="59">
        <f>'Erwachsene-DOSB 2020'!Z18*$BC$72</f>
        <v>0.8</v>
      </c>
      <c r="K117" s="680">
        <f>'Erwachsene-DOSB 2020'!AA18*$BC$72</f>
        <v>1.04</v>
      </c>
      <c r="L117" s="681">
        <f>'Erwachsene-DOSB 2020'!AB18*$BC$72</f>
        <v>1.2400000000000002</v>
      </c>
      <c r="M117" s="59">
        <f>'Erwachsene-DOSB 2020'!AC18*$BC$72</f>
        <v>0.76</v>
      </c>
      <c r="N117" s="12">
        <f>'Erwachsene-DOSB 2020'!AD18*$BC$72</f>
        <v>0.96</v>
      </c>
      <c r="O117" s="15">
        <f>'Erwachsene-DOSB 2020'!AE18*$BC$72</f>
        <v>1.1599999999999999</v>
      </c>
      <c r="P117" s="59">
        <f>'Erwachsene-DOSB 2020'!AF18*$BC$72</f>
        <v>0.76</v>
      </c>
      <c r="Q117" s="12">
        <f>'Erwachsene-DOSB 2020'!AG18*$BC$72</f>
        <v>0.96</v>
      </c>
      <c r="R117" s="15">
        <f>'Erwachsene-DOSB 2020'!AH18*$BC$72</f>
        <v>1.1599999999999999</v>
      </c>
      <c r="S117" s="59">
        <f>'Erwachsene-DOSB 2020'!AI18*$BC$72</f>
        <v>0.72000000000000008</v>
      </c>
      <c r="T117" s="12">
        <f>'Erwachsene-DOSB 2020'!AJ18*$BC$72</f>
        <v>0.91999999999999993</v>
      </c>
      <c r="U117" s="15">
        <f>'Erwachsene-DOSB 2020'!AK18*$BC$72</f>
        <v>1.1199999999999999</v>
      </c>
      <c r="V117" s="59">
        <f>'Erwachsene-DOSB 2020'!AL18*$BC$72</f>
        <v>0.72000000000000008</v>
      </c>
      <c r="W117" s="12">
        <f>'Erwachsene-DOSB 2020'!AM18*$BC$72</f>
        <v>0.91999999999999993</v>
      </c>
      <c r="X117" s="15">
        <f>'Erwachsene-DOSB 2020'!AN18*$BC$72</f>
        <v>1.08</v>
      </c>
      <c r="Y117" s="186"/>
      <c r="Z117" s="187"/>
      <c r="AB117" s="902"/>
      <c r="AC117"/>
      <c r="AD117" s="845"/>
      <c r="AE117" s="796"/>
      <c r="AF117" s="106" t="s">
        <v>22</v>
      </c>
      <c r="AG117" s="2" t="s">
        <v>92</v>
      </c>
      <c r="AH117" s="13">
        <f>'Erwachsene-DOSB 2020'!W51*$BC$72</f>
        <v>1.1599999999999999</v>
      </c>
      <c r="AI117" s="12">
        <f>'Erwachsene-DOSB 2020'!X51*$BC$72</f>
        <v>1.4000000000000001</v>
      </c>
      <c r="AJ117" s="15">
        <f>'Erwachsene-DOSB 2020'!Y51*$BC$72</f>
        <v>1.64</v>
      </c>
      <c r="AK117" s="679">
        <f>'Erwachsene-DOSB 2020'!Z51*$BC$72</f>
        <v>1.1199999999999999</v>
      </c>
      <c r="AL117" s="680">
        <f>'Erwachsene-DOSB 2020'!AA51*$BC$72</f>
        <v>1.36</v>
      </c>
      <c r="AM117" s="681">
        <f>'Erwachsene-DOSB 2020'!AB51*$BC$72</f>
        <v>1.6</v>
      </c>
      <c r="AN117" s="679">
        <f>'Erwachsene-DOSB 2020'!AC51*$BC$72</f>
        <v>1.08</v>
      </c>
      <c r="AO117" s="680">
        <f>'Erwachsene-DOSB 2020'!AD51*$BC$72</f>
        <v>1.32</v>
      </c>
      <c r="AP117" s="681">
        <f>'Erwachsene-DOSB 2020'!AE51*$BC$72</f>
        <v>1.56</v>
      </c>
      <c r="AQ117" s="59">
        <f>'Erwachsene-DOSB 2020'!AF51*$BC$72</f>
        <v>1.04</v>
      </c>
      <c r="AR117" s="12">
        <f>'Erwachsene-DOSB 2020'!AG51*$BC$72</f>
        <v>1.2800000000000002</v>
      </c>
      <c r="AS117" s="15">
        <f>'Erwachsene-DOSB 2020'!AH51*$BC$72</f>
        <v>1.52</v>
      </c>
      <c r="AT117" s="59">
        <f>'Erwachsene-DOSB 2020'!AI51*$BC$72</f>
        <v>1.04</v>
      </c>
      <c r="AU117" s="12">
        <f>'Erwachsene-DOSB 2020'!AJ51*$BC$72</f>
        <v>1.2800000000000002</v>
      </c>
      <c r="AV117" s="15">
        <f>'Erwachsene-DOSB 2020'!AK51*$BC$72</f>
        <v>1.52</v>
      </c>
      <c r="AW117" s="59">
        <f>'Erwachsene-DOSB 2020'!AL51*$BC$72</f>
        <v>1</v>
      </c>
      <c r="AX117" s="12">
        <f>'Erwachsene-DOSB 2020'!AM51*$BC$72</f>
        <v>1.2400000000000002</v>
      </c>
      <c r="AY117" s="15">
        <f>'Erwachsene-DOSB 2020'!AN51*$BC$72</f>
        <v>1.4800000000000002</v>
      </c>
      <c r="AZ117" s="186"/>
      <c r="BA117" s="187"/>
    </row>
    <row r="118" spans="1:53" ht="18.600000000000001" customHeight="1" x14ac:dyDescent="0.2">
      <c r="A118" s="902"/>
      <c r="B118"/>
      <c r="C118" s="843">
        <v>3</v>
      </c>
      <c r="D118" s="795" t="s">
        <v>66</v>
      </c>
      <c r="E118" s="791" t="s">
        <v>16</v>
      </c>
      <c r="F118" s="822" t="s">
        <v>156</v>
      </c>
      <c r="G118" s="785" t="s">
        <v>194</v>
      </c>
      <c r="H118" s="786"/>
      <c r="I118" s="786"/>
      <c r="J118" s="786"/>
      <c r="K118" s="786"/>
      <c r="L118" s="786"/>
      <c r="M118" s="786"/>
      <c r="N118" s="786"/>
      <c r="O118" s="786"/>
      <c r="P118" s="786"/>
      <c r="Q118" s="786"/>
      <c r="R118" s="786"/>
      <c r="S118" s="786"/>
      <c r="T118" s="786"/>
      <c r="U118" s="786"/>
      <c r="V118" s="786"/>
      <c r="W118" s="786"/>
      <c r="X118" s="787"/>
      <c r="Y118" s="180"/>
      <c r="Z118" s="181"/>
      <c r="AB118" s="902"/>
      <c r="AC118"/>
      <c r="AD118" s="843">
        <v>3</v>
      </c>
      <c r="AE118" s="795" t="s">
        <v>66</v>
      </c>
      <c r="AF118" s="791" t="s">
        <v>16</v>
      </c>
      <c r="AG118" s="822" t="s">
        <v>156</v>
      </c>
      <c r="AH118" s="971" t="s">
        <v>194</v>
      </c>
      <c r="AI118" s="972"/>
      <c r="AJ118" s="972"/>
      <c r="AK118" s="972"/>
      <c r="AL118" s="972"/>
      <c r="AM118" s="972"/>
      <c r="AN118" s="972"/>
      <c r="AO118" s="972"/>
      <c r="AP118" s="972"/>
      <c r="AQ118" s="972"/>
      <c r="AR118" s="972"/>
      <c r="AS118" s="972"/>
      <c r="AT118" s="972"/>
      <c r="AU118" s="972"/>
      <c r="AV118" s="972"/>
      <c r="AW118" s="972"/>
      <c r="AX118" s="972"/>
      <c r="AY118" s="973"/>
      <c r="AZ118" s="180"/>
      <c r="BA118" s="181"/>
    </row>
    <row r="119" spans="1:53" ht="18.600000000000001" customHeight="1" x14ac:dyDescent="0.2">
      <c r="A119" s="902"/>
      <c r="B119"/>
      <c r="C119" s="845"/>
      <c r="D119" s="796"/>
      <c r="E119" s="792"/>
      <c r="F119" s="794"/>
      <c r="G119" s="69">
        <f>'Erwachsene-DOSB 2020'!W21*$BC$74</f>
        <v>14.950000000000001</v>
      </c>
      <c r="H119" s="228">
        <f>'Erwachsene-DOSB 2020'!X21*$BC$74</f>
        <v>13.39</v>
      </c>
      <c r="I119" s="229">
        <f>'Erwachsene-DOSB 2020'!Y21*$BC$74</f>
        <v>11.83</v>
      </c>
      <c r="J119" s="230">
        <f>'Erwachsene-DOSB 2020'!Z21*$BC$74</f>
        <v>15.47</v>
      </c>
      <c r="K119" s="228">
        <f>'Erwachsene-DOSB 2020'!AA21*$BC$74</f>
        <v>13.91</v>
      </c>
      <c r="L119" s="229">
        <f>'Erwachsene-DOSB 2020'!AB21*$BC$74</f>
        <v>12.35</v>
      </c>
      <c r="M119" s="230">
        <f>'Erwachsene-DOSB 2020'!AC21*$BC$74</f>
        <v>16.12</v>
      </c>
      <c r="N119" s="228">
        <f>'Erwachsene-DOSB 2020'!AD21*$BC$74</f>
        <v>14.559999999999999</v>
      </c>
      <c r="O119" s="229">
        <f>'Erwachsene-DOSB 2020'!AE21*$BC$74</f>
        <v>12.870000000000001</v>
      </c>
      <c r="P119" s="230">
        <f>'Erwachsene-DOSB 2020'!AF21*$BC$74</f>
        <v>16.38</v>
      </c>
      <c r="Q119" s="228">
        <f>'Erwachsene-DOSB 2020'!AG21*$BC$74</f>
        <v>14.82</v>
      </c>
      <c r="R119" s="229">
        <f>'Erwachsene-DOSB 2020'!AH21*$BC$74</f>
        <v>13.26</v>
      </c>
      <c r="S119" s="230">
        <f>'Erwachsene-DOSB 2020'!AI21*$BC$74</f>
        <v>16.64</v>
      </c>
      <c r="T119" s="228">
        <f>'Erwachsene-DOSB 2020'!AJ21*$BC$74</f>
        <v>15.08</v>
      </c>
      <c r="U119" s="229">
        <f>'Erwachsene-DOSB 2020'!AK21*$BC$74</f>
        <v>13.520000000000001</v>
      </c>
      <c r="V119" s="230">
        <f>'Erwachsene-DOSB 2020'!AL21*$BC$74</f>
        <v>16.900000000000002</v>
      </c>
      <c r="W119" s="228">
        <f>'Erwachsene-DOSB 2020'!AM21*$BC$74</f>
        <v>15.340000000000002</v>
      </c>
      <c r="X119" s="229">
        <f>'Erwachsene-DOSB 2020'!AN21*$BC$74</f>
        <v>13.78</v>
      </c>
      <c r="Y119" s="182"/>
      <c r="Z119" s="188"/>
      <c r="AB119" s="902"/>
      <c r="AC119"/>
      <c r="AD119" s="845"/>
      <c r="AE119" s="796"/>
      <c r="AF119" s="792"/>
      <c r="AG119" s="794"/>
      <c r="AH119" s="69">
        <f>'Erwachsene-DOSB 2020'!W54*$BC$74</f>
        <v>13</v>
      </c>
      <c r="AI119" s="228">
        <f>'Erwachsene-DOSB 2020'!X54*$BC$74</f>
        <v>11.57</v>
      </c>
      <c r="AJ119" s="229">
        <f>'Erwachsene-DOSB 2020'!Y54*$BC$74</f>
        <v>10.270000000000001</v>
      </c>
      <c r="AK119" s="230">
        <f>'Erwachsene-DOSB 2020'!Z54*$BC$74</f>
        <v>13.39</v>
      </c>
      <c r="AL119" s="228">
        <f>'Erwachsene-DOSB 2020'!AA54*$BC$74</f>
        <v>11.83</v>
      </c>
      <c r="AM119" s="229">
        <f>'Erwachsene-DOSB 2020'!AB54*$BC$74</f>
        <v>10.66</v>
      </c>
      <c r="AN119" s="230">
        <f>'Erwachsene-DOSB 2020'!AC54*$BC$74</f>
        <v>13.65</v>
      </c>
      <c r="AO119" s="228">
        <f>'Erwachsene-DOSB 2020'!AD54*$BC$74</f>
        <v>12.22</v>
      </c>
      <c r="AP119" s="229">
        <f>'Erwachsene-DOSB 2020'!AE54*$BC$74</f>
        <v>11.05</v>
      </c>
      <c r="AQ119" s="230">
        <f>'Erwachsene-DOSB 2020'!AF54*$BC$74</f>
        <v>14.040000000000001</v>
      </c>
      <c r="AR119" s="228">
        <f>'Erwachsene-DOSB 2020'!AG54*$BC$74</f>
        <v>12.61</v>
      </c>
      <c r="AS119" s="229">
        <f>'Erwachsene-DOSB 2020'!AH54*$BC$74</f>
        <v>11.440000000000001</v>
      </c>
      <c r="AT119" s="230">
        <f>'Erwachsene-DOSB 2020'!AI54*$BC$74</f>
        <v>14.559999999999999</v>
      </c>
      <c r="AU119" s="228">
        <f>'Erwachsene-DOSB 2020'!AJ54*$BC$74</f>
        <v>13.26</v>
      </c>
      <c r="AV119" s="229">
        <f>'Erwachsene-DOSB 2020'!AK54*$BC$74</f>
        <v>11.83</v>
      </c>
      <c r="AW119" s="230">
        <f>'Erwachsene-DOSB 2020'!AL54*$BC$74</f>
        <v>15.209999999999999</v>
      </c>
      <c r="AX119" s="228">
        <f>'Erwachsene-DOSB 2020'!AM54*$BC$74</f>
        <v>13.91</v>
      </c>
      <c r="AY119" s="229">
        <f>'Erwachsene-DOSB 2020'!AN54*$BC$74</f>
        <v>12.48</v>
      </c>
      <c r="AZ119" s="182"/>
      <c r="BA119" s="188"/>
    </row>
    <row r="120" spans="1:53" ht="18.600000000000001" customHeight="1" x14ac:dyDescent="0.2">
      <c r="A120" s="902"/>
      <c r="B120"/>
      <c r="C120" s="845"/>
      <c r="D120" s="796"/>
      <c r="E120" s="106" t="s">
        <v>17</v>
      </c>
      <c r="F120" s="27" t="s">
        <v>158</v>
      </c>
      <c r="G120" s="69">
        <f>'Erwachsene-DOSB 2020'!W22*$BC$75</f>
        <v>48.400000000000006</v>
      </c>
      <c r="H120" s="228">
        <f>'Erwachsene-DOSB 2020'!X22*$BC$75</f>
        <v>38.5</v>
      </c>
      <c r="I120" s="229">
        <f>'Erwachsene-DOSB 2020'!Y22*$BC$75</f>
        <v>27.500000000000004</v>
      </c>
      <c r="J120" s="230">
        <f>'Erwachsene-DOSB 2020'!Z22*$BC$75</f>
        <v>52.800000000000004</v>
      </c>
      <c r="K120" s="228">
        <f>'Erwachsene-DOSB 2020'!AA22*$BC$75</f>
        <v>42.900000000000006</v>
      </c>
      <c r="L120" s="229">
        <f>'Erwachsene-DOSB 2020'!AB22*$BC$75</f>
        <v>30.800000000000004</v>
      </c>
      <c r="M120" s="230">
        <f>'Erwachsene-DOSB 2020'!AC22*$BC$75</f>
        <v>56.650000000000006</v>
      </c>
      <c r="N120" s="228">
        <f>'Erwachsene-DOSB 2020'!AD22*$BC$75</f>
        <v>46.750000000000007</v>
      </c>
      <c r="O120" s="229">
        <f>'Erwachsene-DOSB 2020'!AE22*$BC$75</f>
        <v>33.550000000000004</v>
      </c>
      <c r="P120" s="230">
        <f>'Erwachsene-DOSB 2020'!AF22*$BC$75</f>
        <v>59.95</v>
      </c>
      <c r="Q120" s="228">
        <f>'Erwachsene-DOSB 2020'!AG22*$BC$75</f>
        <v>48.95</v>
      </c>
      <c r="R120" s="229">
        <f>'Erwachsene-DOSB 2020'!AH22*$BC$75</f>
        <v>35.75</v>
      </c>
      <c r="S120" s="230">
        <f>'Erwachsene-DOSB 2020'!AI22*$BC$75</f>
        <v>62.150000000000006</v>
      </c>
      <c r="T120" s="228">
        <f>'Erwachsene-DOSB 2020'!AJ22*$BC$75</f>
        <v>51.150000000000006</v>
      </c>
      <c r="U120" s="229">
        <f>'Erwachsene-DOSB 2020'!AK22*$BC$75</f>
        <v>37.950000000000003</v>
      </c>
      <c r="V120" s="230">
        <f>'Erwachsene-DOSB 2020'!AL22*$BC$75</f>
        <v>64.900000000000006</v>
      </c>
      <c r="W120" s="228">
        <f>'Erwachsene-DOSB 2020'!AM22*$BC$75</f>
        <v>52.800000000000004</v>
      </c>
      <c r="X120" s="229">
        <f>'Erwachsene-DOSB 2020'!AN22*$BC$75</f>
        <v>39.6</v>
      </c>
      <c r="Y120" s="182"/>
      <c r="Z120" s="188"/>
      <c r="AB120" s="902"/>
      <c r="AC120"/>
      <c r="AD120" s="845"/>
      <c r="AE120" s="796"/>
      <c r="AF120" s="106" t="s">
        <v>17</v>
      </c>
      <c r="AG120" s="27" t="s">
        <v>158</v>
      </c>
      <c r="AH120" s="69">
        <f>'Erwachsene-DOSB 2020'!W55*$BC$75</f>
        <v>46.2</v>
      </c>
      <c r="AI120" s="228">
        <f>'Erwachsene-DOSB 2020'!X55*$BC$75</f>
        <v>35.75</v>
      </c>
      <c r="AJ120" s="229">
        <f>'Erwachsene-DOSB 2020'!Y55*$BC$75</f>
        <v>22.55</v>
      </c>
      <c r="AK120" s="230">
        <f>'Erwachsene-DOSB 2020'!Z55*$BC$75</f>
        <v>49.500000000000007</v>
      </c>
      <c r="AL120" s="228">
        <f>'Erwachsene-DOSB 2020'!AA55*$BC$75</f>
        <v>38.5</v>
      </c>
      <c r="AM120" s="229">
        <f>'Erwachsene-DOSB 2020'!AB55*$BC$75</f>
        <v>25.3</v>
      </c>
      <c r="AN120" s="230">
        <f>'Erwachsene-DOSB 2020'!AC55*$BC$75</f>
        <v>53.900000000000006</v>
      </c>
      <c r="AO120" s="228">
        <f>'Erwachsene-DOSB 2020'!AD55*$BC$75</f>
        <v>40.700000000000003</v>
      </c>
      <c r="AP120" s="229">
        <f>'Erwachsene-DOSB 2020'!AE55*$BC$75</f>
        <v>27.500000000000004</v>
      </c>
      <c r="AQ120" s="230">
        <f>'Erwachsene-DOSB 2020'!AF55*$BC$75</f>
        <v>56.1</v>
      </c>
      <c r="AR120" s="228">
        <f>'Erwachsene-DOSB 2020'!AG55*$BC$75</f>
        <v>42.900000000000006</v>
      </c>
      <c r="AS120" s="229">
        <f>'Erwachsene-DOSB 2020'!AH55*$BC$75</f>
        <v>29.700000000000003</v>
      </c>
      <c r="AT120" s="230">
        <f>'Erwachsene-DOSB 2020'!AI55*$BC$75</f>
        <v>57.750000000000007</v>
      </c>
      <c r="AU120" s="228">
        <f>'Erwachsene-DOSB 2020'!AJ55*$BC$75</f>
        <v>44.550000000000004</v>
      </c>
      <c r="AV120" s="229">
        <f>'Erwachsene-DOSB 2020'!AK55*$BC$75</f>
        <v>31.35</v>
      </c>
      <c r="AW120" s="230">
        <f>'Erwachsene-DOSB 2020'!AL55*$BC$75</f>
        <v>60.500000000000007</v>
      </c>
      <c r="AX120" s="228">
        <f>'Erwachsene-DOSB 2020'!AM55*$BC$75</f>
        <v>47.300000000000004</v>
      </c>
      <c r="AY120" s="229">
        <f>'Erwachsene-DOSB 2020'!AN55*$BC$75</f>
        <v>34.1</v>
      </c>
      <c r="AZ120" s="182"/>
      <c r="BA120" s="188"/>
    </row>
    <row r="121" spans="1:53" ht="18.600000000000001" customHeight="1" x14ac:dyDescent="0.2">
      <c r="A121" s="902"/>
      <c r="B121"/>
      <c r="C121" s="845"/>
      <c r="D121" s="796"/>
      <c r="E121" s="106" t="s">
        <v>21</v>
      </c>
      <c r="F121" s="27" t="s">
        <v>157</v>
      </c>
      <c r="G121" s="69">
        <f>'Erwachsene-DOSB 2020'!W23*$BC$76</f>
        <v>36.6</v>
      </c>
      <c r="H121" s="228">
        <f>'Erwachsene-DOSB 2020'!X23*$BC$76</f>
        <v>32.4</v>
      </c>
      <c r="I121" s="229">
        <f>'Erwachsene-DOSB 2020'!Y23*$BC$76</f>
        <v>27.599999999999998</v>
      </c>
      <c r="J121" s="230">
        <f>'Erwachsene-DOSB 2020'!Z23*$BC$76</f>
        <v>38.4</v>
      </c>
      <c r="K121" s="228">
        <f>'Erwachsene-DOSB 2020'!AA23*$BC$76</f>
        <v>33.6</v>
      </c>
      <c r="L121" s="229">
        <f>'Erwachsene-DOSB 2020'!AB23*$BC$76</f>
        <v>28.2</v>
      </c>
      <c r="M121" s="230">
        <f>'Erwachsene-DOSB 2020'!AC23*$BC$76</f>
        <v>40.199999999999996</v>
      </c>
      <c r="N121" s="228">
        <f>'Erwachsene-DOSB 2020'!AD23*$BC$76</f>
        <v>34.799999999999997</v>
      </c>
      <c r="O121" s="229">
        <f>'Erwachsene-DOSB 2020'!AE23*$BC$76</f>
        <v>28.799999999999997</v>
      </c>
      <c r="P121" s="230">
        <f>'Erwachsene-DOSB 2020'!AF23*$BC$76</f>
        <v>42</v>
      </c>
      <c r="Q121" s="228">
        <f>'Erwachsene-DOSB 2020'!AG23*$BC$76</f>
        <v>36</v>
      </c>
      <c r="R121" s="229">
        <f>'Erwachsene-DOSB 2020'!AH23*$BC$76</f>
        <v>30</v>
      </c>
      <c r="S121" s="230">
        <f>'Erwachsene-DOSB 2020'!AI23*$BC$76</f>
        <v>43.199999999999996</v>
      </c>
      <c r="T121" s="228">
        <f>'Erwachsene-DOSB 2020'!AJ23*$BC$76</f>
        <v>37.199999999999996</v>
      </c>
      <c r="U121" s="229">
        <f>'Erwachsene-DOSB 2020'!AK23*$BC$76</f>
        <v>30.599999999999998</v>
      </c>
      <c r="V121" s="230">
        <f>'Erwachsene-DOSB 2020'!AL23*$BC$76</f>
        <v>45.6</v>
      </c>
      <c r="W121" s="228">
        <f>'Erwachsene-DOSB 2020'!AM23*$BC$76</f>
        <v>38.4</v>
      </c>
      <c r="X121" s="229">
        <f>'Erwachsene-DOSB 2020'!AN23*$BC$76</f>
        <v>31.799999999999997</v>
      </c>
      <c r="Y121" s="182"/>
      <c r="Z121" s="188"/>
      <c r="AB121" s="902"/>
      <c r="AC121"/>
      <c r="AD121" s="845"/>
      <c r="AE121" s="796"/>
      <c r="AF121" s="106" t="s">
        <v>21</v>
      </c>
      <c r="AG121" s="27" t="s">
        <v>157</v>
      </c>
      <c r="AH121" s="69">
        <f>'Erwachsene-DOSB 2020'!W56*$BC$76</f>
        <v>34.199999999999996</v>
      </c>
      <c r="AI121" s="228">
        <f>'Erwachsene-DOSB 2020'!X56*$BC$76</f>
        <v>27.599999999999998</v>
      </c>
      <c r="AJ121" s="229">
        <f>'Erwachsene-DOSB 2020'!Y56*$BC$76</f>
        <v>20.399999999999999</v>
      </c>
      <c r="AK121" s="230">
        <f>'Erwachsene-DOSB 2020'!Z56*$BC$76</f>
        <v>36</v>
      </c>
      <c r="AL121" s="228">
        <f>'Erwachsene-DOSB 2020'!AA56*$BC$76</f>
        <v>28.799999999999997</v>
      </c>
      <c r="AM121" s="229">
        <f>'Erwachsene-DOSB 2020'!AB56*$BC$76</f>
        <v>21.599999999999998</v>
      </c>
      <c r="AN121" s="230">
        <f>'Erwachsene-DOSB 2020'!AC56*$BC$76</f>
        <v>38.4</v>
      </c>
      <c r="AO121" s="228">
        <f>'Erwachsene-DOSB 2020'!AD56*$BC$76</f>
        <v>30</v>
      </c>
      <c r="AP121" s="229">
        <f>'Erwachsene-DOSB 2020'!AE56*$BC$76</f>
        <v>22.2</v>
      </c>
      <c r="AQ121" s="230">
        <f>'Erwachsene-DOSB 2020'!AF56*$BC$76</f>
        <v>40.199999999999996</v>
      </c>
      <c r="AR121" s="228">
        <f>'Erwachsene-DOSB 2020'!AG56*$BC$76</f>
        <v>31.2</v>
      </c>
      <c r="AS121" s="229">
        <f>'Erwachsene-DOSB 2020'!AH56*$BC$76</f>
        <v>22.8</v>
      </c>
      <c r="AT121" s="230">
        <f>'Erwachsene-DOSB 2020'!AI56*$BC$76</f>
        <v>42</v>
      </c>
      <c r="AU121" s="228">
        <f>'Erwachsene-DOSB 2020'!AJ56*$BC$76</f>
        <v>32.4</v>
      </c>
      <c r="AV121" s="229">
        <f>'Erwachsene-DOSB 2020'!AK56*$BC$76</f>
        <v>23.4</v>
      </c>
      <c r="AW121" s="230">
        <f>'Erwachsene-DOSB 2020'!AL56*$BC$76</f>
        <v>43.199999999999996</v>
      </c>
      <c r="AX121" s="228">
        <f>'Erwachsene-DOSB 2020'!AM56*$BC$76</f>
        <v>34.199999999999996</v>
      </c>
      <c r="AY121" s="229">
        <f>'Erwachsene-DOSB 2020'!AN56*$BC$76</f>
        <v>24</v>
      </c>
      <c r="AZ121" s="182"/>
      <c r="BA121" s="188"/>
    </row>
    <row r="122" spans="1:53" ht="18.600000000000001" customHeight="1" x14ac:dyDescent="0.2">
      <c r="A122" s="902"/>
      <c r="B122"/>
      <c r="C122" s="845"/>
      <c r="D122" s="796"/>
      <c r="E122" s="798" t="s">
        <v>22</v>
      </c>
      <c r="F122" s="793" t="s">
        <v>442</v>
      </c>
      <c r="G122" s="952" t="s">
        <v>194</v>
      </c>
      <c r="H122" s="953"/>
      <c r="I122" s="953"/>
      <c r="J122" s="953"/>
      <c r="K122" s="953"/>
      <c r="L122" s="953"/>
      <c r="M122" s="953"/>
      <c r="N122" s="953"/>
      <c r="O122" s="953"/>
      <c r="P122" s="953"/>
      <c r="Q122" s="953"/>
      <c r="R122" s="953"/>
      <c r="S122" s="953"/>
      <c r="T122" s="953"/>
      <c r="U122" s="953"/>
      <c r="V122" s="953"/>
      <c r="W122" s="953"/>
      <c r="X122" s="954"/>
      <c r="Y122" s="182"/>
      <c r="Z122" s="188"/>
      <c r="AB122" s="902"/>
      <c r="AC122"/>
      <c r="AD122" s="845"/>
      <c r="AE122" s="796"/>
      <c r="AF122" s="798" t="s">
        <v>22</v>
      </c>
      <c r="AG122" s="793" t="s">
        <v>442</v>
      </c>
      <c r="AH122" s="952" t="s">
        <v>194</v>
      </c>
      <c r="AI122" s="953"/>
      <c r="AJ122" s="953"/>
      <c r="AK122" s="953"/>
      <c r="AL122" s="953"/>
      <c r="AM122" s="953"/>
      <c r="AN122" s="953"/>
      <c r="AO122" s="953"/>
      <c r="AP122" s="953"/>
      <c r="AQ122" s="953"/>
      <c r="AR122" s="953"/>
      <c r="AS122" s="953"/>
      <c r="AT122" s="953"/>
      <c r="AU122" s="953"/>
      <c r="AV122" s="953"/>
      <c r="AW122" s="953"/>
      <c r="AX122" s="953"/>
      <c r="AY122" s="954"/>
      <c r="AZ122" s="182"/>
      <c r="BA122" s="188"/>
    </row>
    <row r="123" spans="1:53" ht="18.600000000000001" customHeight="1" thickBot="1" x14ac:dyDescent="0.25">
      <c r="A123" s="902"/>
      <c r="B123"/>
      <c r="C123" s="845"/>
      <c r="D123" s="796"/>
      <c r="E123" s="792"/>
      <c r="F123" s="794"/>
      <c r="G123" s="245">
        <f t="shared" ref="G123:X123" si="14">G119*$BC$31</f>
        <v>29.900000000000002</v>
      </c>
      <c r="H123" s="246">
        <f t="shared" si="14"/>
        <v>26.78</v>
      </c>
      <c r="I123" s="247">
        <f t="shared" si="14"/>
        <v>23.66</v>
      </c>
      <c r="J123" s="245">
        <f t="shared" si="14"/>
        <v>30.94</v>
      </c>
      <c r="K123" s="246">
        <f t="shared" si="14"/>
        <v>27.82</v>
      </c>
      <c r="L123" s="247">
        <f t="shared" si="14"/>
        <v>24.7</v>
      </c>
      <c r="M123" s="245">
        <f t="shared" si="14"/>
        <v>32.24</v>
      </c>
      <c r="N123" s="246">
        <f t="shared" si="14"/>
        <v>29.119999999999997</v>
      </c>
      <c r="O123" s="247">
        <f t="shared" si="14"/>
        <v>25.740000000000002</v>
      </c>
      <c r="P123" s="245">
        <f t="shared" si="14"/>
        <v>32.76</v>
      </c>
      <c r="Q123" s="246">
        <f t="shared" si="14"/>
        <v>29.64</v>
      </c>
      <c r="R123" s="247">
        <f t="shared" si="14"/>
        <v>26.52</v>
      </c>
      <c r="S123" s="245">
        <f t="shared" si="14"/>
        <v>33.28</v>
      </c>
      <c r="T123" s="246">
        <f t="shared" si="14"/>
        <v>30.16</v>
      </c>
      <c r="U123" s="247">
        <f t="shared" si="14"/>
        <v>27.040000000000003</v>
      </c>
      <c r="V123" s="245">
        <f t="shared" si="14"/>
        <v>33.800000000000004</v>
      </c>
      <c r="W123" s="246">
        <f t="shared" si="14"/>
        <v>30.680000000000003</v>
      </c>
      <c r="X123" s="247">
        <f t="shared" si="14"/>
        <v>27.56</v>
      </c>
      <c r="Y123" s="186"/>
      <c r="Z123" s="187"/>
      <c r="AB123" s="902"/>
      <c r="AC123"/>
      <c r="AD123" s="845"/>
      <c r="AE123" s="796"/>
      <c r="AF123" s="792"/>
      <c r="AG123" s="794"/>
      <c r="AH123" s="245">
        <f t="shared" ref="AH123:AY123" si="15">AH119*$BC$31</f>
        <v>26</v>
      </c>
      <c r="AI123" s="246">
        <f t="shared" si="15"/>
        <v>23.14</v>
      </c>
      <c r="AJ123" s="247">
        <f t="shared" si="15"/>
        <v>20.540000000000003</v>
      </c>
      <c r="AK123" s="245">
        <f t="shared" si="15"/>
        <v>26.78</v>
      </c>
      <c r="AL123" s="246">
        <f t="shared" si="15"/>
        <v>23.66</v>
      </c>
      <c r="AM123" s="247">
        <f t="shared" si="15"/>
        <v>21.32</v>
      </c>
      <c r="AN123" s="245">
        <f t="shared" si="15"/>
        <v>27.3</v>
      </c>
      <c r="AO123" s="246">
        <f t="shared" si="15"/>
        <v>24.44</v>
      </c>
      <c r="AP123" s="247">
        <f t="shared" si="15"/>
        <v>22.1</v>
      </c>
      <c r="AQ123" s="245">
        <f t="shared" si="15"/>
        <v>28.080000000000002</v>
      </c>
      <c r="AR123" s="246">
        <f t="shared" si="15"/>
        <v>25.22</v>
      </c>
      <c r="AS123" s="247">
        <f t="shared" si="15"/>
        <v>22.880000000000003</v>
      </c>
      <c r="AT123" s="245">
        <f t="shared" si="15"/>
        <v>29.119999999999997</v>
      </c>
      <c r="AU123" s="246">
        <f t="shared" si="15"/>
        <v>26.52</v>
      </c>
      <c r="AV123" s="247">
        <f t="shared" si="15"/>
        <v>23.66</v>
      </c>
      <c r="AW123" s="245">
        <f t="shared" si="15"/>
        <v>30.419999999999998</v>
      </c>
      <c r="AX123" s="246">
        <f t="shared" si="15"/>
        <v>27.82</v>
      </c>
      <c r="AY123" s="247">
        <f t="shared" si="15"/>
        <v>24.96</v>
      </c>
      <c r="AZ123" s="186"/>
      <c r="BA123" s="187"/>
    </row>
    <row r="124" spans="1:53" ht="18.600000000000001" customHeight="1" x14ac:dyDescent="0.2">
      <c r="A124" s="902"/>
      <c r="B124"/>
      <c r="C124" s="843">
        <v>4</v>
      </c>
      <c r="D124" s="795" t="s">
        <v>67</v>
      </c>
      <c r="E124" s="601" t="s">
        <v>16</v>
      </c>
      <c r="F124" s="22" t="s">
        <v>20</v>
      </c>
      <c r="G124" s="141">
        <f>'Erwachsene-DOSB 2020'!W25*$BC$79</f>
        <v>0.72000000000000008</v>
      </c>
      <c r="H124" s="132">
        <f>'Erwachsene-DOSB 2020'!X25*$BC$79</f>
        <v>0.8</v>
      </c>
      <c r="I124" s="133">
        <f>'Erwachsene-DOSB 2020'!Y25*$BC$79</f>
        <v>0.88000000000000012</v>
      </c>
      <c r="J124" s="134">
        <f>'Erwachsene-DOSB 2020'!Z25*$BC$79</f>
        <v>0.68</v>
      </c>
      <c r="K124" s="132">
        <f>'Erwachsene-DOSB 2020'!AA25*$BC$79</f>
        <v>0.76</v>
      </c>
      <c r="L124" s="133">
        <f>'Erwachsene-DOSB 2020'!AB25*$BC$79</f>
        <v>0.84000000000000008</v>
      </c>
      <c r="M124" s="134">
        <f>'Erwachsene-DOSB 2020'!AC25*$BC$79</f>
        <v>0.64000000000000012</v>
      </c>
      <c r="N124" s="132">
        <f>'Erwachsene-DOSB 2020'!AD25*$BC$79</f>
        <v>0.72000000000000008</v>
      </c>
      <c r="O124" s="133">
        <f>'Erwachsene-DOSB 2020'!AE25*$BC$79</f>
        <v>0.8</v>
      </c>
      <c r="P124" s="134">
        <f>'Erwachsene-DOSB 2020'!AF25*$BC$79</f>
        <v>0.60000000000000009</v>
      </c>
      <c r="Q124" s="132">
        <f>'Erwachsene-DOSB 2020'!AG25*$BC$79</f>
        <v>0.68</v>
      </c>
      <c r="R124" s="133">
        <f>'Erwachsene-DOSB 2020'!AH25*$BC$79</f>
        <v>0.76</v>
      </c>
      <c r="S124" s="134">
        <f>'Erwachsene-DOSB 2020'!AI25*$BC$79</f>
        <v>0.60000000000000009</v>
      </c>
      <c r="T124" s="132">
        <f>'Erwachsene-DOSB 2020'!AJ25*$BC$79</f>
        <v>0.68</v>
      </c>
      <c r="U124" s="133">
        <f>'Erwachsene-DOSB 2020'!AK25*$BC$79</f>
        <v>0.76</v>
      </c>
      <c r="V124" s="134">
        <f>'Erwachsene-DOSB 2020'!AL25*$BC$79</f>
        <v>0.55999999999999994</v>
      </c>
      <c r="W124" s="132">
        <f>'Erwachsene-DOSB 2020'!AM25*$BC$79</f>
        <v>0.64000000000000012</v>
      </c>
      <c r="X124" s="133">
        <f>'Erwachsene-DOSB 2020'!AN25*$BC$79</f>
        <v>0.72000000000000008</v>
      </c>
      <c r="Y124" s="180"/>
      <c r="Z124" s="181"/>
      <c r="AB124" s="902"/>
      <c r="AC124"/>
      <c r="AD124" s="843">
        <v>4</v>
      </c>
      <c r="AE124" s="795" t="s">
        <v>67</v>
      </c>
      <c r="AF124" s="601" t="s">
        <v>16</v>
      </c>
      <c r="AG124" s="22" t="s">
        <v>20</v>
      </c>
      <c r="AH124" s="141">
        <f>'Erwachsene-DOSB 2020'!W58*$BC$79</f>
        <v>0.91999999999999993</v>
      </c>
      <c r="AI124" s="132">
        <f>'Erwachsene-DOSB 2020'!X58*$BC$79</f>
        <v>1</v>
      </c>
      <c r="AJ124" s="133">
        <f>'Erwachsene-DOSB 2020'!Y58*$BC$79</f>
        <v>1.08</v>
      </c>
      <c r="AK124" s="134">
        <f>'Erwachsene-DOSB 2020'!Z58*$BC$79</f>
        <v>0.84000000000000008</v>
      </c>
      <c r="AL124" s="132">
        <f>'Erwachsene-DOSB 2020'!AA58*$BC$79</f>
        <v>0.91999999999999993</v>
      </c>
      <c r="AM124" s="133">
        <f>'Erwachsene-DOSB 2020'!AB58*$BC$79</f>
        <v>1</v>
      </c>
      <c r="AN124" s="134">
        <f>'Erwachsene-DOSB 2020'!AC58*$BC$79</f>
        <v>0.8</v>
      </c>
      <c r="AO124" s="132">
        <f>'Erwachsene-DOSB 2020'!AD58*$BC$79</f>
        <v>0.88000000000000012</v>
      </c>
      <c r="AP124" s="133">
        <f>'Erwachsene-DOSB 2020'!AE58*$BC$79</f>
        <v>0.96</v>
      </c>
      <c r="AQ124" s="134">
        <f>'Erwachsene-DOSB 2020'!AF58*$BC$79</f>
        <v>0.76</v>
      </c>
      <c r="AR124" s="132">
        <f>'Erwachsene-DOSB 2020'!AG58*$BC$79</f>
        <v>0.84000000000000008</v>
      </c>
      <c r="AS124" s="133">
        <f>'Erwachsene-DOSB 2020'!AH58*$BC$79</f>
        <v>0.91999999999999993</v>
      </c>
      <c r="AT124" s="134">
        <f>'Erwachsene-DOSB 2020'!AI58*$BC$79</f>
        <v>0.68</v>
      </c>
      <c r="AU124" s="132">
        <f>'Erwachsene-DOSB 2020'!AJ58*$BC$79</f>
        <v>0.8</v>
      </c>
      <c r="AV124" s="133">
        <f>'Erwachsene-DOSB 2020'!AK58*$BC$79</f>
        <v>0.88000000000000012</v>
      </c>
      <c r="AW124" s="134">
        <f>'Erwachsene-DOSB 2020'!AL58*$BC$79</f>
        <v>0.64000000000000012</v>
      </c>
      <c r="AX124" s="132">
        <f>'Erwachsene-DOSB 2020'!AM58*$BC$79</f>
        <v>0.76</v>
      </c>
      <c r="AY124" s="133">
        <f>'Erwachsene-DOSB 2020'!AN58*$BC$79</f>
        <v>0.84000000000000008</v>
      </c>
      <c r="AZ124" s="180"/>
      <c r="BA124" s="181"/>
    </row>
    <row r="125" spans="1:53" ht="18.600000000000001" customHeight="1" x14ac:dyDescent="0.2">
      <c r="A125" s="902"/>
      <c r="B125"/>
      <c r="C125" s="845"/>
      <c r="D125" s="796"/>
      <c r="E125" s="106" t="s">
        <v>17</v>
      </c>
      <c r="F125" s="27" t="s">
        <v>163</v>
      </c>
      <c r="G125" s="13">
        <f>'Erwachsene-DOSB 2020'!W27*$BC$80</f>
        <v>2.2399999999999998</v>
      </c>
      <c r="H125" s="12">
        <f>'Erwachsene-DOSB 2020'!X27*$BC$80</f>
        <v>2.5600000000000005</v>
      </c>
      <c r="I125" s="15">
        <f>'Erwachsene-DOSB 2020'!Y27*$BC$80</f>
        <v>2.8000000000000003</v>
      </c>
      <c r="J125" s="59">
        <f>'Erwachsene-DOSB 2020'!Z27*$BC$80</f>
        <v>2.08</v>
      </c>
      <c r="K125" s="12">
        <f>'Erwachsene-DOSB 2020'!AA27*$BC$80</f>
        <v>2.4000000000000004</v>
      </c>
      <c r="L125" s="15">
        <f>'Erwachsene-DOSB 2020'!AB27*$BC$80</f>
        <v>2.72</v>
      </c>
      <c r="M125" s="14">
        <f>'Erwachsene-DOSB 2020'!AC27*$BC$80</f>
        <v>2</v>
      </c>
      <c r="N125" s="12">
        <f>'Erwachsene-DOSB 2020'!AD27*$BC$80</f>
        <v>2.3199999999999998</v>
      </c>
      <c r="O125" s="60">
        <f>'Erwachsene-DOSB 2020'!AE27*$BC$80</f>
        <v>2.64</v>
      </c>
      <c r="P125" s="14">
        <f>'Erwachsene-DOSB 2020'!AF27*$BC$80</f>
        <v>1.92</v>
      </c>
      <c r="Q125" s="12">
        <f>'Erwachsene-DOSB 2020'!AG27*$BC$80</f>
        <v>2.2399999999999998</v>
      </c>
      <c r="R125" s="60">
        <f>'Erwachsene-DOSB 2020'!AH27*$BC$80</f>
        <v>2.5600000000000005</v>
      </c>
      <c r="S125" s="14">
        <f>'Erwachsene-DOSB 2020'!AI27*$BC$80</f>
        <v>1.8399999999999999</v>
      </c>
      <c r="T125" s="12">
        <f>'Erwachsene-DOSB 2020'!AJ27*$BC$80</f>
        <v>2.16</v>
      </c>
      <c r="U125" s="60">
        <f>'Erwachsene-DOSB 2020'!AK27*$BC$80</f>
        <v>2.4800000000000004</v>
      </c>
      <c r="V125" s="14">
        <f>'Erwachsene-DOSB 2020'!AL27*$BC$80</f>
        <v>1.6800000000000002</v>
      </c>
      <c r="W125" s="12">
        <f>'Erwachsene-DOSB 2020'!AM27*$BC$80</f>
        <v>2</v>
      </c>
      <c r="X125" s="60">
        <f>'Erwachsene-DOSB 2020'!AN27*$BC$80</f>
        <v>2.3199999999999998</v>
      </c>
      <c r="Y125" s="182"/>
      <c r="Z125" s="188"/>
      <c r="AB125" s="902"/>
      <c r="AC125"/>
      <c r="AD125" s="845"/>
      <c r="AE125" s="796"/>
      <c r="AF125" s="106" t="s">
        <v>17</v>
      </c>
      <c r="AG125" s="27" t="s">
        <v>163</v>
      </c>
      <c r="AH125" s="13">
        <f>'Erwachsene-DOSB 2020'!W60*$BC$80</f>
        <v>2.9600000000000004</v>
      </c>
      <c r="AI125" s="12">
        <f>'Erwachsene-DOSB 2020'!X60*$BC$80</f>
        <v>3.28</v>
      </c>
      <c r="AJ125" s="15">
        <f>'Erwachsene-DOSB 2020'!Y60*$BC$80</f>
        <v>3.6</v>
      </c>
      <c r="AK125" s="59">
        <f>'Erwachsene-DOSB 2020'!Z60*$BC$80</f>
        <v>2.8800000000000003</v>
      </c>
      <c r="AL125" s="12">
        <f>'Erwachsene-DOSB 2020'!AA60*$BC$80</f>
        <v>3.2</v>
      </c>
      <c r="AM125" s="15">
        <f>'Erwachsene-DOSB 2020'!AB60*$BC$80</f>
        <v>3.5200000000000005</v>
      </c>
      <c r="AN125" s="14">
        <f>'Erwachsene-DOSB 2020'!AC60*$BC$80</f>
        <v>2.72</v>
      </c>
      <c r="AO125" s="12">
        <f>'Erwachsene-DOSB 2020'!AD60*$BC$80</f>
        <v>3.04</v>
      </c>
      <c r="AP125" s="60">
        <f>'Erwachsene-DOSB 2020'!AE60*$BC$80</f>
        <v>3.3600000000000003</v>
      </c>
      <c r="AQ125" s="14">
        <f>'Erwachsene-DOSB 2020'!AF60*$BC$80</f>
        <v>2.5600000000000005</v>
      </c>
      <c r="AR125" s="12">
        <f>'Erwachsene-DOSB 2020'!AG60*$BC$80</f>
        <v>2.8800000000000003</v>
      </c>
      <c r="AS125" s="60">
        <f>'Erwachsene-DOSB 2020'!AH60*$BC$80</f>
        <v>3.2</v>
      </c>
      <c r="AT125" s="14">
        <f>'Erwachsene-DOSB 2020'!AI60*$BC$80</f>
        <v>2.3199999999999998</v>
      </c>
      <c r="AU125" s="12">
        <f>'Erwachsene-DOSB 2020'!AJ60*$BC$80</f>
        <v>2.64</v>
      </c>
      <c r="AV125" s="60">
        <f>'Erwachsene-DOSB 2020'!AK60*$BC$80</f>
        <v>2.9600000000000004</v>
      </c>
      <c r="AW125" s="14">
        <f>'Erwachsene-DOSB 2020'!AL60*$BC$80</f>
        <v>2.16</v>
      </c>
      <c r="AX125" s="12">
        <f>'Erwachsene-DOSB 2020'!AM60*$BC$80</f>
        <v>2.4800000000000004</v>
      </c>
      <c r="AY125" s="741">
        <f>'Erwachsene-DOSB 2020'!AN60*$BC$80</f>
        <v>2.8000000000000003</v>
      </c>
      <c r="AZ125" s="182"/>
      <c r="BA125" s="188"/>
    </row>
    <row r="126" spans="1:53" ht="18.600000000000001" customHeight="1" x14ac:dyDescent="0.2">
      <c r="A126" s="902"/>
      <c r="B126"/>
      <c r="C126" s="845"/>
      <c r="D126" s="796"/>
      <c r="E126" s="106" t="s">
        <v>21</v>
      </c>
      <c r="F126" s="2" t="s">
        <v>520</v>
      </c>
      <c r="G126" s="13">
        <f>'Erwachsene-DOSB 2020'!W28*$BC$81</f>
        <v>16.650000000000002</v>
      </c>
      <c r="H126" s="12">
        <f>'Erwachsene-DOSB 2020'!X28*$BC$81</f>
        <v>19.350000000000001</v>
      </c>
      <c r="I126" s="15">
        <f>'Erwachsene-DOSB 2020'!Y28*$BC$81</f>
        <v>21.6</v>
      </c>
      <c r="J126" s="59">
        <f>'Erwachsene-DOSB 2020'!Z28*$BC$81</f>
        <v>14.85</v>
      </c>
      <c r="K126" s="12">
        <f>'Erwachsene-DOSB 2020'!AA28*$BC$81</f>
        <v>18</v>
      </c>
      <c r="L126" s="15">
        <f>'Erwachsene-DOSB 2020'!AB28*$BC$81</f>
        <v>20.7</v>
      </c>
      <c r="M126" s="59">
        <f>'Erwachsene-DOSB 2020'!AC28*$BC$81</f>
        <v>13.950000000000001</v>
      </c>
      <c r="N126" s="12">
        <f>'Erwachsene-DOSB 2020'!AD28*$BC$81</f>
        <v>17.100000000000001</v>
      </c>
      <c r="O126" s="15">
        <f>'Erwachsene-DOSB 2020'!AE28*$BC$81</f>
        <v>19.8</v>
      </c>
      <c r="P126" s="59">
        <f>'Erwachsene-DOSB 2020'!AF28*$BC$81</f>
        <v>13.05</v>
      </c>
      <c r="Q126" s="12">
        <f>'Erwachsene-DOSB 2020'!AG28*$BC$81</f>
        <v>16.2</v>
      </c>
      <c r="R126" s="15">
        <f>'Erwachsene-DOSB 2020'!AH28*$BC$81</f>
        <v>18.900000000000002</v>
      </c>
      <c r="S126" s="59">
        <f>'Erwachsene-DOSB 2020'!AI28*$BC$81</f>
        <v>12.15</v>
      </c>
      <c r="T126" s="12">
        <f>'Erwachsene-DOSB 2020'!AJ28*$BC$81</f>
        <v>15.3</v>
      </c>
      <c r="U126" s="15">
        <f>'Erwachsene-DOSB 2020'!AK28*$BC$81</f>
        <v>18</v>
      </c>
      <c r="V126" s="59">
        <f>'Erwachsene-DOSB 2020'!AL28*$BC$81</f>
        <v>11.700000000000001</v>
      </c>
      <c r="W126" s="12">
        <f>'Erwachsene-DOSB 2020'!AM28*$BC$81</f>
        <v>14.85</v>
      </c>
      <c r="X126" s="15">
        <f>'Erwachsene-DOSB 2020'!AN28*$BC$81</f>
        <v>17.55</v>
      </c>
      <c r="Y126" s="182"/>
      <c r="Z126" s="188"/>
      <c r="AB126" s="902"/>
      <c r="AC126"/>
      <c r="AD126" s="845"/>
      <c r="AE126" s="796"/>
      <c r="AF126" s="106" t="s">
        <v>21</v>
      </c>
      <c r="AG126" s="2" t="s">
        <v>520</v>
      </c>
      <c r="AH126" s="13">
        <f>'Erwachsene-DOSB 2020'!W61*$BC$81</f>
        <v>24.3</v>
      </c>
      <c r="AI126" s="12">
        <f>'Erwachsene-DOSB 2020'!X61*$BC$81</f>
        <v>28.8</v>
      </c>
      <c r="AJ126" s="15">
        <f>'Erwachsene-DOSB 2020'!Y61*$BC$81</f>
        <v>33.75</v>
      </c>
      <c r="AK126" s="59">
        <f>'Erwachsene-DOSB 2020'!Z61*$BC$81</f>
        <v>22.95</v>
      </c>
      <c r="AL126" s="12">
        <f>'Erwachsene-DOSB 2020'!AA61*$BC$81</f>
        <v>27.900000000000002</v>
      </c>
      <c r="AM126" s="15">
        <f>'Erwachsene-DOSB 2020'!AB61*$BC$81</f>
        <v>32.85</v>
      </c>
      <c r="AN126" s="59">
        <f>'Erwachsene-DOSB 2020'!AC61*$BC$81</f>
        <v>21.150000000000002</v>
      </c>
      <c r="AO126" s="12">
        <f>'Erwachsene-DOSB 2020'!AD61*$BC$81</f>
        <v>26.1</v>
      </c>
      <c r="AP126" s="15">
        <f>'Erwachsene-DOSB 2020'!AE61*$BC$81</f>
        <v>31.5</v>
      </c>
      <c r="AQ126" s="59">
        <f>'Erwachsene-DOSB 2020'!AF61*$BC$81</f>
        <v>20.25</v>
      </c>
      <c r="AR126" s="12">
        <f>'Erwachsene-DOSB 2020'!AG61*$BC$81</f>
        <v>25.2</v>
      </c>
      <c r="AS126" s="15">
        <f>'Erwachsene-DOSB 2020'!AH61*$BC$81</f>
        <v>30.6</v>
      </c>
      <c r="AT126" s="59">
        <f>'Erwachsene-DOSB 2020'!AI61*$BC$81</f>
        <v>18</v>
      </c>
      <c r="AU126" s="12">
        <f>'Erwachsene-DOSB 2020'!AJ61*$BC$81</f>
        <v>22.95</v>
      </c>
      <c r="AV126" s="15">
        <f>'Erwachsene-DOSB 2020'!AK61*$BC$81</f>
        <v>27.45</v>
      </c>
      <c r="AW126" s="59">
        <f>'Erwachsene-DOSB 2020'!AL61*$BC$81</f>
        <v>16.650000000000002</v>
      </c>
      <c r="AX126" s="12">
        <f>'Erwachsene-DOSB 2020'!AM61*$BC$81</f>
        <v>21.6</v>
      </c>
      <c r="AY126" s="15">
        <f>'Erwachsene-DOSB 2020'!AN61*$BC$81</f>
        <v>26.1</v>
      </c>
      <c r="AZ126" s="182"/>
      <c r="BA126" s="188"/>
    </row>
    <row r="127" spans="1:53" ht="18.600000000000001" customHeight="1" x14ac:dyDescent="0.2">
      <c r="A127" s="902"/>
      <c r="B127"/>
      <c r="C127" s="845"/>
      <c r="D127" s="796"/>
      <c r="E127" s="798" t="s">
        <v>22</v>
      </c>
      <c r="F127" s="793" t="s">
        <v>159</v>
      </c>
      <c r="G127" s="782" t="s">
        <v>425</v>
      </c>
      <c r="H127" s="783"/>
      <c r="I127" s="783"/>
      <c r="J127" s="783"/>
      <c r="K127" s="783"/>
      <c r="L127" s="783"/>
      <c r="M127" s="783"/>
      <c r="N127" s="783"/>
      <c r="O127" s="783"/>
      <c r="P127" s="783"/>
      <c r="Q127" s="783"/>
      <c r="R127" s="783"/>
      <c r="S127" s="783"/>
      <c r="T127" s="783"/>
      <c r="U127" s="784"/>
      <c r="V127" s="783" t="s">
        <v>424</v>
      </c>
      <c r="W127" s="783"/>
      <c r="X127" s="784"/>
      <c r="Y127" s="182"/>
      <c r="Z127" s="188"/>
      <c r="AB127" s="902"/>
      <c r="AC127"/>
      <c r="AD127" s="845"/>
      <c r="AE127" s="796"/>
      <c r="AF127" s="798" t="s">
        <v>22</v>
      </c>
      <c r="AG127" s="793" t="s">
        <v>159</v>
      </c>
      <c r="AH127" s="782" t="s">
        <v>425</v>
      </c>
      <c r="AI127" s="783"/>
      <c r="AJ127" s="783"/>
      <c r="AK127" s="783"/>
      <c r="AL127" s="783"/>
      <c r="AM127" s="783"/>
      <c r="AN127" s="783"/>
      <c r="AO127" s="783"/>
      <c r="AP127" s="783"/>
      <c r="AQ127" s="783"/>
      <c r="AR127" s="783"/>
      <c r="AS127" s="783"/>
      <c r="AT127" s="783"/>
      <c r="AU127" s="783"/>
      <c r="AV127" s="784"/>
      <c r="AW127" s="783" t="s">
        <v>424</v>
      </c>
      <c r="AX127" s="783"/>
      <c r="AY127" s="784"/>
      <c r="AZ127" s="182"/>
      <c r="BA127" s="188"/>
    </row>
    <row r="128" spans="1:53" ht="18.600000000000001" customHeight="1" x14ac:dyDescent="0.2">
      <c r="A128" s="902"/>
      <c r="B128"/>
      <c r="C128" s="845"/>
      <c r="D128" s="796"/>
      <c r="E128" s="792"/>
      <c r="F128" s="794"/>
      <c r="G128" s="42">
        <v>10</v>
      </c>
      <c r="H128" s="43">
        <v>15</v>
      </c>
      <c r="I128" s="135">
        <v>20</v>
      </c>
      <c r="J128" s="42">
        <v>10</v>
      </c>
      <c r="K128" s="43">
        <v>15</v>
      </c>
      <c r="L128" s="135">
        <v>20</v>
      </c>
      <c r="M128" s="42">
        <v>10</v>
      </c>
      <c r="N128" s="43">
        <v>15</v>
      </c>
      <c r="O128" s="135">
        <v>20</v>
      </c>
      <c r="P128" s="42">
        <v>10</v>
      </c>
      <c r="Q128" s="43">
        <v>15</v>
      </c>
      <c r="R128" s="135">
        <v>20</v>
      </c>
      <c r="S128" s="42">
        <v>10</v>
      </c>
      <c r="T128" s="43">
        <v>15</v>
      </c>
      <c r="U128" s="135">
        <v>20</v>
      </c>
      <c r="V128" s="42">
        <v>10</v>
      </c>
      <c r="W128" s="43">
        <v>15</v>
      </c>
      <c r="X128" s="135">
        <v>20</v>
      </c>
      <c r="Y128" s="182"/>
      <c r="Z128" s="188"/>
      <c r="AB128" s="902"/>
      <c r="AC128"/>
      <c r="AD128" s="845"/>
      <c r="AE128" s="796"/>
      <c r="AF128" s="792"/>
      <c r="AG128" s="794"/>
      <c r="AH128" s="42">
        <v>10</v>
      </c>
      <c r="AI128" s="43">
        <v>15</v>
      </c>
      <c r="AJ128" s="135">
        <v>20</v>
      </c>
      <c r="AK128" s="42">
        <v>10</v>
      </c>
      <c r="AL128" s="43">
        <v>15</v>
      </c>
      <c r="AM128" s="135">
        <v>20</v>
      </c>
      <c r="AN128" s="42">
        <v>10</v>
      </c>
      <c r="AO128" s="43">
        <v>15</v>
      </c>
      <c r="AP128" s="135">
        <v>20</v>
      </c>
      <c r="AQ128" s="42">
        <v>10</v>
      </c>
      <c r="AR128" s="43">
        <v>15</v>
      </c>
      <c r="AS128" s="135">
        <v>20</v>
      </c>
      <c r="AT128" s="42">
        <v>10</v>
      </c>
      <c r="AU128" s="43">
        <v>15</v>
      </c>
      <c r="AV128" s="135">
        <v>20</v>
      </c>
      <c r="AW128" s="42">
        <v>10</v>
      </c>
      <c r="AX128" s="43">
        <v>15</v>
      </c>
      <c r="AY128" s="135">
        <v>20</v>
      </c>
      <c r="AZ128" s="182"/>
      <c r="BA128" s="188"/>
    </row>
    <row r="129" spans="1:53" ht="18.600000000000001" customHeight="1" thickBot="1" x14ac:dyDescent="0.25">
      <c r="A129" s="902"/>
      <c r="B129"/>
      <c r="C129" s="923"/>
      <c r="D129" s="796"/>
      <c r="E129" s="140" t="s">
        <v>23</v>
      </c>
      <c r="F129" s="159" t="s">
        <v>432</v>
      </c>
      <c r="G129" s="190" t="s">
        <v>433</v>
      </c>
      <c r="H129" s="191" t="s">
        <v>434</v>
      </c>
      <c r="I129" s="192" t="s">
        <v>435</v>
      </c>
      <c r="J129" s="190" t="s">
        <v>433</v>
      </c>
      <c r="K129" s="191" t="s">
        <v>434</v>
      </c>
      <c r="L129" s="192" t="s">
        <v>435</v>
      </c>
      <c r="M129" s="190" t="s">
        <v>433</v>
      </c>
      <c r="N129" s="191" t="s">
        <v>434</v>
      </c>
      <c r="O129" s="192" t="s">
        <v>435</v>
      </c>
      <c r="P129" s="190" t="s">
        <v>433</v>
      </c>
      <c r="Q129" s="191" t="s">
        <v>434</v>
      </c>
      <c r="R129" s="192" t="s">
        <v>435</v>
      </c>
      <c r="S129" s="190" t="s">
        <v>433</v>
      </c>
      <c r="T129" s="191" t="s">
        <v>434</v>
      </c>
      <c r="U129" s="192" t="s">
        <v>435</v>
      </c>
      <c r="V129" s="190" t="s">
        <v>433</v>
      </c>
      <c r="W129" s="191" t="s">
        <v>434</v>
      </c>
      <c r="X129" s="192" t="s">
        <v>435</v>
      </c>
      <c r="Y129" s="186"/>
      <c r="Z129" s="187"/>
      <c r="AB129" s="902"/>
      <c r="AC129"/>
      <c r="AD129" s="923"/>
      <c r="AE129" s="796"/>
      <c r="AF129" s="140" t="s">
        <v>23</v>
      </c>
      <c r="AG129" s="159" t="s">
        <v>432</v>
      </c>
      <c r="AH129" s="190" t="s">
        <v>433</v>
      </c>
      <c r="AI129" s="191" t="s">
        <v>434</v>
      </c>
      <c r="AJ129" s="192" t="s">
        <v>435</v>
      </c>
      <c r="AK129" s="190" t="s">
        <v>433</v>
      </c>
      <c r="AL129" s="191" t="s">
        <v>434</v>
      </c>
      <c r="AM129" s="192" t="s">
        <v>435</v>
      </c>
      <c r="AN129" s="190" t="s">
        <v>433</v>
      </c>
      <c r="AO129" s="191" t="s">
        <v>434</v>
      </c>
      <c r="AP129" s="192" t="s">
        <v>435</v>
      </c>
      <c r="AQ129" s="190" t="s">
        <v>433</v>
      </c>
      <c r="AR129" s="191" t="s">
        <v>434</v>
      </c>
      <c r="AS129" s="192" t="s">
        <v>435</v>
      </c>
      <c r="AT129" s="190" t="s">
        <v>433</v>
      </c>
      <c r="AU129" s="191" t="s">
        <v>434</v>
      </c>
      <c r="AV129" s="192" t="s">
        <v>435</v>
      </c>
      <c r="AW129" s="190" t="s">
        <v>433</v>
      </c>
      <c r="AX129" s="191" t="s">
        <v>434</v>
      </c>
      <c r="AY129" s="192" t="s">
        <v>435</v>
      </c>
      <c r="AZ129" s="186"/>
      <c r="BA129" s="187"/>
    </row>
    <row r="130" spans="1:53" ht="18.75" thickBot="1" x14ac:dyDescent="0.3">
      <c r="A130" s="853" t="s">
        <v>495</v>
      </c>
      <c r="B130"/>
      <c r="C130" s="905" t="s">
        <v>51</v>
      </c>
      <c r="D130" s="906"/>
      <c r="E130" s="907"/>
      <c r="F130" s="907"/>
      <c r="G130" s="907" t="s">
        <v>616</v>
      </c>
      <c r="H130" s="907"/>
      <c r="I130" s="907"/>
      <c r="J130" s="907"/>
      <c r="K130" s="907"/>
      <c r="L130" s="907"/>
      <c r="M130" s="907"/>
      <c r="N130" s="907"/>
      <c r="O130" s="907"/>
      <c r="P130" s="907"/>
      <c r="Q130" s="907"/>
      <c r="R130" s="908" t="s">
        <v>52</v>
      </c>
      <c r="S130" s="908"/>
      <c r="T130" s="908"/>
      <c r="U130" s="908"/>
      <c r="V130" s="908"/>
      <c r="W130" s="908"/>
      <c r="X130" s="908"/>
      <c r="Y130" s="802" t="s">
        <v>53</v>
      </c>
      <c r="Z130" s="803"/>
      <c r="AB130" s="853" t="s">
        <v>495</v>
      </c>
      <c r="AC130"/>
      <c r="AD130" s="905" t="s">
        <v>51</v>
      </c>
      <c r="AE130" s="906"/>
      <c r="AF130" s="907"/>
      <c r="AG130" s="907"/>
      <c r="AH130" s="907" t="s">
        <v>616</v>
      </c>
      <c r="AI130" s="907"/>
      <c r="AJ130" s="907"/>
      <c r="AK130" s="907"/>
      <c r="AL130" s="907"/>
      <c r="AM130" s="907"/>
      <c r="AN130" s="907"/>
      <c r="AO130" s="907"/>
      <c r="AP130" s="907"/>
      <c r="AQ130" s="907"/>
      <c r="AR130" s="907"/>
      <c r="AS130" s="908" t="s">
        <v>52</v>
      </c>
      <c r="AT130" s="908"/>
      <c r="AU130" s="908"/>
      <c r="AV130" s="908"/>
      <c r="AW130" s="908"/>
      <c r="AX130" s="908"/>
      <c r="AY130" s="908"/>
      <c r="AZ130" s="802" t="s">
        <v>53</v>
      </c>
      <c r="BA130" s="803"/>
    </row>
    <row r="131" spans="1:53" ht="13.5" thickBot="1" x14ac:dyDescent="0.25">
      <c r="A131" s="853"/>
      <c r="B131"/>
      <c r="C131" s="914" t="s">
        <v>585</v>
      </c>
      <c r="D131" s="915"/>
      <c r="E131" s="915"/>
      <c r="F131" s="915"/>
      <c r="G131" s="915"/>
      <c r="H131" s="915"/>
      <c r="I131" s="916"/>
      <c r="J131" s="917" t="s">
        <v>68</v>
      </c>
      <c r="K131" s="918"/>
      <c r="L131" s="918"/>
      <c r="M131" s="918"/>
      <c r="N131" s="918"/>
      <c r="O131" s="918"/>
      <c r="P131" s="918"/>
      <c r="Q131" s="919"/>
      <c r="R131" s="920" t="s">
        <v>69</v>
      </c>
      <c r="S131" s="921"/>
      <c r="T131" s="921"/>
      <c r="U131" s="921"/>
      <c r="V131" s="921"/>
      <c r="W131" s="921"/>
      <c r="X131" s="922"/>
      <c r="Y131" s="75" t="s">
        <v>70</v>
      </c>
      <c r="Z131" s="76"/>
      <c r="AB131" s="853"/>
      <c r="AC131"/>
      <c r="AD131" s="914" t="s">
        <v>585</v>
      </c>
      <c r="AE131" s="915"/>
      <c r="AF131" s="915"/>
      <c r="AG131" s="915"/>
      <c r="AH131" s="915"/>
      <c r="AI131" s="915"/>
      <c r="AJ131" s="916"/>
      <c r="AK131" s="917" t="s">
        <v>68</v>
      </c>
      <c r="AL131" s="918"/>
      <c r="AM131" s="918"/>
      <c r="AN131" s="918"/>
      <c r="AO131" s="918"/>
      <c r="AP131" s="918"/>
      <c r="AQ131" s="918"/>
      <c r="AR131" s="919"/>
      <c r="AS131" s="920" t="s">
        <v>69</v>
      </c>
      <c r="AT131" s="921"/>
      <c r="AU131" s="921"/>
      <c r="AV131" s="921"/>
      <c r="AW131" s="921"/>
      <c r="AX131" s="921"/>
      <c r="AY131" s="922"/>
      <c r="AZ131" s="75" t="s">
        <v>70</v>
      </c>
      <c r="BA131" s="76"/>
    </row>
    <row r="132" spans="1:53" ht="15" customHeight="1" thickBot="1" x14ac:dyDescent="0.3">
      <c r="A132" s="853"/>
      <c r="B132" s="44"/>
      <c r="C132" s="909" t="s">
        <v>71</v>
      </c>
      <c r="D132" s="910"/>
      <c r="E132" s="910"/>
      <c r="F132" s="910"/>
      <c r="G132" s="910"/>
      <c r="H132" s="910"/>
      <c r="I132" s="77"/>
      <c r="J132" s="911"/>
      <c r="K132" s="912"/>
      <c r="L132" s="912"/>
      <c r="M132" s="912"/>
      <c r="N132" s="912"/>
      <c r="O132" s="912"/>
      <c r="P132" s="912"/>
      <c r="Q132" s="913"/>
      <c r="R132" s="898" t="s">
        <v>72</v>
      </c>
      <c r="S132" s="899"/>
      <c r="T132" s="810"/>
      <c r="U132" s="810"/>
      <c r="V132" s="810"/>
      <c r="W132" s="810"/>
      <c r="X132" s="811"/>
      <c r="Y132" s="75" t="s">
        <v>73</v>
      </c>
      <c r="Z132" s="78" t="s">
        <v>54</v>
      </c>
      <c r="AB132" s="853"/>
      <c r="AC132" s="44"/>
      <c r="AD132" s="909" t="s">
        <v>71</v>
      </c>
      <c r="AE132" s="910"/>
      <c r="AF132" s="910"/>
      <c r="AG132" s="910"/>
      <c r="AH132" s="910"/>
      <c r="AI132" s="910"/>
      <c r="AJ132" s="77"/>
      <c r="AK132" s="911"/>
      <c r="AL132" s="912"/>
      <c r="AM132" s="912"/>
      <c r="AN132" s="912"/>
      <c r="AO132" s="912"/>
      <c r="AP132" s="912"/>
      <c r="AQ132" s="912"/>
      <c r="AR132" s="913"/>
      <c r="AS132" s="898" t="s">
        <v>72</v>
      </c>
      <c r="AT132" s="899"/>
      <c r="AU132" s="810"/>
      <c r="AV132" s="810"/>
      <c r="AW132" s="810"/>
      <c r="AX132" s="810"/>
      <c r="AY132" s="811"/>
      <c r="AZ132" s="75" t="s">
        <v>73</v>
      </c>
      <c r="BA132" s="78" t="s">
        <v>54</v>
      </c>
    </row>
    <row r="133" spans="1:53" ht="13.5" thickBot="1" x14ac:dyDescent="0.25">
      <c r="A133" s="853"/>
      <c r="B133"/>
      <c r="C133" s="812" t="s">
        <v>74</v>
      </c>
      <c r="D133" s="813"/>
      <c r="E133" s="813"/>
      <c r="F133" s="813"/>
      <c r="G133" s="813"/>
      <c r="H133" s="813"/>
      <c r="I133" s="77"/>
      <c r="J133" s="807"/>
      <c r="K133" s="808"/>
      <c r="L133" s="808"/>
      <c r="M133" s="808"/>
      <c r="N133" s="808"/>
      <c r="O133" s="808"/>
      <c r="P133" s="808"/>
      <c r="Q133" s="809"/>
      <c r="R133" s="898" t="s">
        <v>75</v>
      </c>
      <c r="S133" s="899"/>
      <c r="T133" s="810"/>
      <c r="U133" s="810"/>
      <c r="V133" s="810"/>
      <c r="W133" s="810"/>
      <c r="X133" s="811"/>
      <c r="Y133" s="75" t="s">
        <v>76</v>
      </c>
      <c r="Z133" s="79"/>
      <c r="AB133" s="853"/>
      <c r="AC133"/>
      <c r="AD133" s="812" t="s">
        <v>74</v>
      </c>
      <c r="AE133" s="813"/>
      <c r="AF133" s="813"/>
      <c r="AG133" s="813"/>
      <c r="AH133" s="813"/>
      <c r="AI133" s="813"/>
      <c r="AJ133" s="77"/>
      <c r="AK133" s="807"/>
      <c r="AL133" s="808"/>
      <c r="AM133" s="808"/>
      <c r="AN133" s="808"/>
      <c r="AO133" s="808"/>
      <c r="AP133" s="808"/>
      <c r="AQ133" s="808"/>
      <c r="AR133" s="809"/>
      <c r="AS133" s="898" t="s">
        <v>75</v>
      </c>
      <c r="AT133" s="899"/>
      <c r="AU133" s="810"/>
      <c r="AV133" s="810"/>
      <c r="AW133" s="810"/>
      <c r="AX133" s="810"/>
      <c r="AY133" s="811"/>
      <c r="AZ133" s="75" t="s">
        <v>76</v>
      </c>
      <c r="BA133" s="79"/>
    </row>
    <row r="134" spans="1:53" ht="13.5" thickBot="1" x14ac:dyDescent="0.25">
      <c r="A134" s="853"/>
      <c r="B134"/>
      <c r="C134" s="812" t="s">
        <v>518</v>
      </c>
      <c r="D134" s="813"/>
      <c r="E134" s="813"/>
      <c r="F134" s="813"/>
      <c r="G134" s="813"/>
      <c r="H134" s="813"/>
      <c r="I134" s="77"/>
      <c r="J134" s="814"/>
      <c r="K134" s="815"/>
      <c r="L134" s="815"/>
      <c r="M134" s="815"/>
      <c r="N134" s="815"/>
      <c r="O134" s="815"/>
      <c r="P134" s="815"/>
      <c r="Q134" s="816"/>
      <c r="R134" s="898" t="s">
        <v>77</v>
      </c>
      <c r="S134" s="899"/>
      <c r="T134" s="810"/>
      <c r="U134" s="810"/>
      <c r="V134" s="810"/>
      <c r="W134" s="810"/>
      <c r="X134" s="811"/>
      <c r="Y134" s="75" t="s">
        <v>78</v>
      </c>
      <c r="Z134" s="79"/>
      <c r="AB134" s="853"/>
      <c r="AC134"/>
      <c r="AD134" s="812" t="s">
        <v>518</v>
      </c>
      <c r="AE134" s="813"/>
      <c r="AF134" s="813"/>
      <c r="AG134" s="813"/>
      <c r="AH134" s="813"/>
      <c r="AI134" s="813"/>
      <c r="AJ134" s="77"/>
      <c r="AK134" s="814"/>
      <c r="AL134" s="815"/>
      <c r="AM134" s="815"/>
      <c r="AN134" s="815"/>
      <c r="AO134" s="815"/>
      <c r="AP134" s="815"/>
      <c r="AQ134" s="815"/>
      <c r="AR134" s="816"/>
      <c r="AS134" s="898" t="s">
        <v>77</v>
      </c>
      <c r="AT134" s="899"/>
      <c r="AU134" s="810"/>
      <c r="AV134" s="810"/>
      <c r="AW134" s="810"/>
      <c r="AX134" s="810"/>
      <c r="AY134" s="811"/>
      <c r="AZ134" s="75" t="s">
        <v>78</v>
      </c>
      <c r="BA134" s="79"/>
    </row>
    <row r="135" spans="1:53" ht="13.5" thickBot="1" x14ac:dyDescent="0.25">
      <c r="A135" s="853"/>
      <c r="B135"/>
      <c r="C135" s="812" t="s">
        <v>586</v>
      </c>
      <c r="D135" s="813"/>
      <c r="E135" s="813"/>
      <c r="F135" s="813"/>
      <c r="G135" s="813"/>
      <c r="H135" s="813"/>
      <c r="I135" s="77"/>
      <c r="J135" s="80"/>
      <c r="K135" s="80"/>
      <c r="L135" s="80"/>
      <c r="M135" s="80"/>
      <c r="N135" s="80"/>
      <c r="O135" s="80"/>
      <c r="P135" s="80"/>
      <c r="Q135" s="80"/>
      <c r="R135" s="872" t="s">
        <v>79</v>
      </c>
      <c r="S135" s="873"/>
      <c r="T135" s="874"/>
      <c r="U135" s="874"/>
      <c r="V135" s="874"/>
      <c r="W135" s="874"/>
      <c r="X135" s="875"/>
      <c r="Y135" s="81"/>
      <c r="Z135" s="82"/>
      <c r="AB135" s="853"/>
      <c r="AC135"/>
      <c r="AD135" s="812" t="s">
        <v>586</v>
      </c>
      <c r="AE135" s="813"/>
      <c r="AF135" s="813"/>
      <c r="AG135" s="813"/>
      <c r="AH135" s="813"/>
      <c r="AI135" s="813"/>
      <c r="AJ135" s="77"/>
      <c r="AK135" s="80"/>
      <c r="AL135" s="80"/>
      <c r="AM135" s="80"/>
      <c r="AN135" s="80"/>
      <c r="AO135" s="80"/>
      <c r="AP135" s="80"/>
      <c r="AQ135" s="80"/>
      <c r="AR135" s="80"/>
      <c r="AS135" s="872" t="s">
        <v>79</v>
      </c>
      <c r="AT135" s="873"/>
      <c r="AU135" s="874"/>
      <c r="AV135" s="874"/>
      <c r="AW135" s="874"/>
      <c r="AX135" s="874"/>
      <c r="AY135" s="875"/>
      <c r="AZ135" s="81"/>
      <c r="BA135" s="82"/>
    </row>
    <row r="136" spans="1:53" ht="15" x14ac:dyDescent="0.2">
      <c r="A136" s="904">
        <f>A91+1</f>
        <v>8</v>
      </c>
      <c r="B136"/>
      <c r="C136" s="841" t="s">
        <v>587</v>
      </c>
      <c r="D136" s="813"/>
      <c r="E136" s="813"/>
      <c r="F136" s="813"/>
      <c r="G136" s="813"/>
      <c r="H136" s="813"/>
      <c r="I136" s="77"/>
      <c r="U136" s="45"/>
      <c r="W136" s="781" t="s">
        <v>645</v>
      </c>
      <c r="X136" s="781"/>
      <c r="Y136" s="781"/>
      <c r="Z136" s="781"/>
      <c r="AB136" s="904">
        <f>AB91+1</f>
        <v>11</v>
      </c>
      <c r="AC136"/>
      <c r="AD136" s="841" t="s">
        <v>587</v>
      </c>
      <c r="AE136" s="813"/>
      <c r="AF136" s="813"/>
      <c r="AG136" s="813"/>
      <c r="AH136" s="813"/>
      <c r="AI136" s="813"/>
      <c r="AJ136" s="77"/>
      <c r="AV136" s="45"/>
      <c r="AX136" s="781" t="s">
        <v>646</v>
      </c>
      <c r="AY136" s="781"/>
      <c r="AZ136" s="781"/>
      <c r="BA136" s="781"/>
    </row>
    <row r="137" spans="1:53" ht="13.5" thickBot="1" x14ac:dyDescent="0.25">
      <c r="A137" s="904"/>
      <c r="B137"/>
      <c r="C137" s="804" t="s">
        <v>80</v>
      </c>
      <c r="D137" s="805"/>
      <c r="E137" s="805"/>
      <c r="F137" s="805"/>
      <c r="G137" s="805"/>
      <c r="H137" s="805"/>
      <c r="I137" s="806"/>
      <c r="W137" s="781"/>
      <c r="X137" s="781"/>
      <c r="Y137" s="781"/>
      <c r="Z137" s="781"/>
      <c r="AB137" s="904"/>
      <c r="AC137"/>
      <c r="AD137" s="804" t="s">
        <v>80</v>
      </c>
      <c r="AE137" s="805"/>
      <c r="AF137" s="805"/>
      <c r="AG137" s="805"/>
      <c r="AH137" s="805"/>
      <c r="AI137" s="805"/>
      <c r="AJ137" s="806"/>
      <c r="AX137" s="781"/>
      <c r="AY137" s="781"/>
      <c r="AZ137" s="781"/>
      <c r="BA137" s="781"/>
    </row>
    <row r="139" spans="1:53" ht="13.5" thickBot="1" x14ac:dyDescent="0.25"/>
    <row r="140" spans="1:53" ht="18" customHeight="1" x14ac:dyDescent="0.25">
      <c r="A140" s="930" t="s">
        <v>496</v>
      </c>
      <c r="B140"/>
      <c r="C140" s="932" t="s">
        <v>584</v>
      </c>
      <c r="D140" s="933"/>
      <c r="E140" s="933"/>
      <c r="F140" s="933"/>
      <c r="G140" s="933"/>
      <c r="H140" s="933"/>
      <c r="I140" s="933"/>
      <c r="J140" s="933"/>
      <c r="K140" s="933"/>
      <c r="L140" s="934"/>
      <c r="M140" s="935" t="s">
        <v>142</v>
      </c>
      <c r="N140" s="935"/>
      <c r="O140" s="935"/>
      <c r="P140" s="935"/>
      <c r="Q140" s="935"/>
      <c r="R140" s="935"/>
      <c r="S140" s="935"/>
      <c r="T140" s="935"/>
      <c r="U140" s="935"/>
      <c r="V140" s="935"/>
      <c r="W140" s="935"/>
      <c r="X140" s="935"/>
      <c r="Y140" s="935"/>
      <c r="Z140" s="1" t="s">
        <v>749</v>
      </c>
      <c r="AB140" s="930" t="s">
        <v>496</v>
      </c>
      <c r="AC140"/>
      <c r="AD140" s="932" t="s">
        <v>584</v>
      </c>
      <c r="AE140" s="933"/>
      <c r="AF140" s="933"/>
      <c r="AG140" s="933"/>
      <c r="AH140" s="933"/>
      <c r="AI140" s="933"/>
      <c r="AJ140" s="933"/>
      <c r="AK140" s="933"/>
      <c r="AL140" s="933"/>
      <c r="AM140" s="934"/>
      <c r="AN140" s="935" t="s">
        <v>145</v>
      </c>
      <c r="AO140" s="935"/>
      <c r="AP140" s="935"/>
      <c r="AQ140" s="935"/>
      <c r="AR140" s="935"/>
      <c r="AS140" s="935"/>
      <c r="AT140" s="935"/>
      <c r="AU140" s="935"/>
      <c r="AV140" s="935"/>
      <c r="AW140" s="935"/>
      <c r="AX140" s="935"/>
      <c r="AY140" s="935"/>
      <c r="AZ140" s="935"/>
      <c r="BA140" s="1" t="s">
        <v>749</v>
      </c>
    </row>
    <row r="141" spans="1:53" x14ac:dyDescent="0.2">
      <c r="A141" s="931"/>
      <c r="B141"/>
      <c r="C141" s="856" t="s">
        <v>1</v>
      </c>
      <c r="D141" s="857"/>
      <c r="E141" s="857"/>
      <c r="F141" s="857"/>
      <c r="G141" s="857"/>
      <c r="H141" s="857"/>
      <c r="I141" s="857"/>
      <c r="J141" s="857"/>
      <c r="K141" s="857"/>
      <c r="L141" s="858"/>
      <c r="M141" s="893" t="s">
        <v>2</v>
      </c>
      <c r="N141" s="893"/>
      <c r="O141" s="893"/>
      <c r="P141" s="893"/>
      <c r="Q141" s="893"/>
      <c r="R141" s="893"/>
      <c r="S141" s="893"/>
      <c r="T141" s="893"/>
      <c r="U141" s="893"/>
      <c r="V141" s="893"/>
      <c r="W141" s="893"/>
      <c r="X141" s="893"/>
      <c r="Y141" s="893" t="s">
        <v>55</v>
      </c>
      <c r="Z141" s="894"/>
      <c r="AB141" s="931"/>
      <c r="AC141"/>
      <c r="AD141" s="856" t="s">
        <v>1</v>
      </c>
      <c r="AE141" s="857"/>
      <c r="AF141" s="857"/>
      <c r="AG141" s="857"/>
      <c r="AH141" s="857"/>
      <c r="AI141" s="857"/>
      <c r="AJ141" s="857"/>
      <c r="AK141" s="857"/>
      <c r="AL141" s="857"/>
      <c r="AM141" s="858"/>
      <c r="AN141" s="893" t="s">
        <v>2</v>
      </c>
      <c r="AO141" s="893"/>
      <c r="AP141" s="893"/>
      <c r="AQ141" s="893"/>
      <c r="AR141" s="893"/>
      <c r="AS141" s="893"/>
      <c r="AT141" s="893"/>
      <c r="AU141" s="893"/>
      <c r="AV141" s="893"/>
      <c r="AW141" s="893"/>
      <c r="AX141" s="893"/>
      <c r="AY141" s="893"/>
      <c r="AZ141" s="893" t="s">
        <v>55</v>
      </c>
      <c r="BA141" s="894"/>
    </row>
    <row r="142" spans="1:53" x14ac:dyDescent="0.2">
      <c r="A142" s="931"/>
      <c r="B142"/>
      <c r="C142" s="856" t="s">
        <v>3</v>
      </c>
      <c r="D142" s="857"/>
      <c r="E142" s="857"/>
      <c r="F142" s="857"/>
      <c r="G142" s="857"/>
      <c r="H142" s="857"/>
      <c r="I142" s="857"/>
      <c r="J142" s="857"/>
      <c r="K142" s="857"/>
      <c r="L142" s="858"/>
      <c r="M142" s="893" t="s">
        <v>4</v>
      </c>
      <c r="N142" s="893"/>
      <c r="O142" s="893"/>
      <c r="P142" s="893"/>
      <c r="Q142" s="893"/>
      <c r="R142" s="893"/>
      <c r="S142" s="893"/>
      <c r="T142" s="893"/>
      <c r="U142" s="893"/>
      <c r="V142" s="893"/>
      <c r="W142" s="893"/>
      <c r="X142" s="893"/>
      <c r="Y142" s="893" t="s">
        <v>5</v>
      </c>
      <c r="Z142" s="894"/>
      <c r="AB142" s="931"/>
      <c r="AC142"/>
      <c r="AD142" s="856" t="s">
        <v>3</v>
      </c>
      <c r="AE142" s="857"/>
      <c r="AF142" s="857"/>
      <c r="AG142" s="857"/>
      <c r="AH142" s="857"/>
      <c r="AI142" s="857"/>
      <c r="AJ142" s="857"/>
      <c r="AK142" s="857"/>
      <c r="AL142" s="857"/>
      <c r="AM142" s="858"/>
      <c r="AN142" s="893" t="s">
        <v>4</v>
      </c>
      <c r="AO142" s="893"/>
      <c r="AP142" s="893"/>
      <c r="AQ142" s="893"/>
      <c r="AR142" s="893"/>
      <c r="AS142" s="893"/>
      <c r="AT142" s="893"/>
      <c r="AU142" s="893"/>
      <c r="AV142" s="893"/>
      <c r="AW142" s="893"/>
      <c r="AX142" s="893"/>
      <c r="AY142" s="893"/>
      <c r="AZ142" s="893" t="s">
        <v>5</v>
      </c>
      <c r="BA142" s="894"/>
    </row>
    <row r="143" spans="1:53" x14ac:dyDescent="0.2">
      <c r="A143" s="931"/>
      <c r="B143"/>
      <c r="C143" s="856" t="s">
        <v>56</v>
      </c>
      <c r="D143" s="867"/>
      <c r="E143" s="867"/>
      <c r="F143" s="868"/>
      <c r="G143" s="869" t="s">
        <v>57</v>
      </c>
      <c r="H143" s="870"/>
      <c r="I143" s="870"/>
      <c r="J143" s="870"/>
      <c r="K143" s="870"/>
      <c r="L143" s="870"/>
      <c r="M143" s="870"/>
      <c r="N143" s="870"/>
      <c r="O143" s="870"/>
      <c r="P143" s="870"/>
      <c r="Q143" s="870"/>
      <c r="R143" s="870"/>
      <c r="S143" s="870"/>
      <c r="T143" s="870"/>
      <c r="U143" s="870"/>
      <c r="V143" s="870"/>
      <c r="W143" s="870"/>
      <c r="X143" s="871"/>
      <c r="Y143" s="47"/>
      <c r="Z143" s="48"/>
      <c r="AB143" s="931"/>
      <c r="AC143"/>
      <c r="AD143" s="856" t="s">
        <v>56</v>
      </c>
      <c r="AE143" s="867"/>
      <c r="AF143" s="867"/>
      <c r="AG143" s="868"/>
      <c r="AH143" s="869" t="s">
        <v>57</v>
      </c>
      <c r="AI143" s="870"/>
      <c r="AJ143" s="870"/>
      <c r="AK143" s="870"/>
      <c r="AL143" s="870"/>
      <c r="AM143" s="870"/>
      <c r="AN143" s="870"/>
      <c r="AO143" s="870"/>
      <c r="AP143" s="870"/>
      <c r="AQ143" s="870"/>
      <c r="AR143" s="870"/>
      <c r="AS143" s="870"/>
      <c r="AT143" s="870"/>
      <c r="AU143" s="870"/>
      <c r="AV143" s="870"/>
      <c r="AW143" s="870"/>
      <c r="AX143" s="870"/>
      <c r="AY143" s="871"/>
      <c r="AZ143" s="47"/>
      <c r="BA143" s="48"/>
    </row>
    <row r="144" spans="1:53" ht="15.75" x14ac:dyDescent="0.25">
      <c r="A144" s="931"/>
      <c r="B144"/>
      <c r="C144" s="838" t="s">
        <v>508</v>
      </c>
      <c r="D144" s="839"/>
      <c r="E144" s="839"/>
      <c r="F144" s="840"/>
      <c r="G144" s="817" t="s">
        <v>617</v>
      </c>
      <c r="H144" s="818"/>
      <c r="I144" s="818"/>
      <c r="J144" s="818"/>
      <c r="K144" s="819"/>
      <c r="L144" s="851" t="s">
        <v>703</v>
      </c>
      <c r="M144" s="851"/>
      <c r="N144" s="851"/>
      <c r="O144" s="851"/>
      <c r="P144" s="851"/>
      <c r="Q144" s="851"/>
      <c r="R144" s="851"/>
      <c r="S144" s="851"/>
      <c r="T144" s="851"/>
      <c r="U144" s="851"/>
      <c r="V144" s="851"/>
      <c r="W144" s="851"/>
      <c r="X144" s="851"/>
      <c r="Y144" s="851"/>
      <c r="Z144" s="852"/>
      <c r="AB144" s="931"/>
      <c r="AC144"/>
      <c r="AD144" s="838" t="s">
        <v>508</v>
      </c>
      <c r="AE144" s="839"/>
      <c r="AF144" s="839"/>
      <c r="AG144" s="840"/>
      <c r="AH144" s="817" t="s">
        <v>617</v>
      </c>
      <c r="AI144" s="818"/>
      <c r="AJ144" s="818"/>
      <c r="AK144" s="818"/>
      <c r="AL144" s="819"/>
      <c r="AM144" s="851" t="s">
        <v>703</v>
      </c>
      <c r="AN144" s="851"/>
      <c r="AO144" s="851"/>
      <c r="AP144" s="851"/>
      <c r="AQ144" s="851"/>
      <c r="AR144" s="851"/>
      <c r="AS144" s="851"/>
      <c r="AT144" s="851"/>
      <c r="AU144" s="851"/>
      <c r="AV144" s="851"/>
      <c r="AW144" s="851"/>
      <c r="AX144" s="851"/>
      <c r="AY144" s="851"/>
      <c r="AZ144" s="851"/>
      <c r="BA144" s="852"/>
    </row>
    <row r="145" spans="1:53" ht="15.6" customHeight="1" x14ac:dyDescent="0.2">
      <c r="A145" s="931"/>
      <c r="B145"/>
      <c r="C145" s="856"/>
      <c r="D145" s="857"/>
      <c r="E145" s="857"/>
      <c r="F145" s="858"/>
      <c r="G145" s="817" t="s">
        <v>618</v>
      </c>
      <c r="H145" s="818"/>
      <c r="I145" s="818"/>
      <c r="J145" s="818"/>
      <c r="K145" s="819"/>
      <c r="L145" s="883" t="s">
        <v>6</v>
      </c>
      <c r="M145" s="883"/>
      <c r="N145" s="884"/>
      <c r="O145" s="884"/>
      <c r="P145" s="884"/>
      <c r="Q145" s="884"/>
      <c r="R145" s="883" t="s">
        <v>7</v>
      </c>
      <c r="S145" s="883"/>
      <c r="T145" s="883"/>
      <c r="U145" s="883"/>
      <c r="V145" s="883"/>
      <c r="W145" s="858" t="s">
        <v>689</v>
      </c>
      <c r="X145" s="893"/>
      <c r="Y145" s="893"/>
      <c r="Z145" s="894"/>
      <c r="AB145" s="931"/>
      <c r="AC145"/>
      <c r="AD145" s="856"/>
      <c r="AE145" s="857"/>
      <c r="AF145" s="857"/>
      <c r="AG145" s="858"/>
      <c r="AH145" s="817" t="s">
        <v>618</v>
      </c>
      <c r="AI145" s="818"/>
      <c r="AJ145" s="818"/>
      <c r="AK145" s="818"/>
      <c r="AL145" s="819"/>
      <c r="AM145" s="883" t="s">
        <v>6</v>
      </c>
      <c r="AN145" s="883"/>
      <c r="AO145" s="884"/>
      <c r="AP145" s="884"/>
      <c r="AQ145" s="884"/>
      <c r="AR145" s="884"/>
      <c r="AS145" s="883" t="s">
        <v>7</v>
      </c>
      <c r="AT145" s="883"/>
      <c r="AU145" s="883"/>
      <c r="AV145" s="883"/>
      <c r="AW145" s="883"/>
      <c r="AX145" s="858" t="s">
        <v>689</v>
      </c>
      <c r="AY145" s="893"/>
      <c r="AZ145" s="893"/>
      <c r="BA145" s="894"/>
    </row>
    <row r="146" spans="1:53" ht="16.5" thickBot="1" x14ac:dyDescent="0.3">
      <c r="A146" s="931"/>
      <c r="B146"/>
      <c r="C146" s="856"/>
      <c r="D146" s="857"/>
      <c r="E146" s="857"/>
      <c r="F146" s="858"/>
      <c r="G146" s="50"/>
      <c r="H146" s="51"/>
      <c r="I146" s="51"/>
      <c r="J146" s="51"/>
      <c r="K146" s="52"/>
      <c r="L146" s="846" t="s">
        <v>8</v>
      </c>
      <c r="M146" s="847"/>
      <c r="N146" s="848"/>
      <c r="O146" s="848"/>
      <c r="P146" s="848"/>
      <c r="Q146" s="849"/>
      <c r="R146" s="928"/>
      <c r="S146" s="928"/>
      <c r="T146" s="928"/>
      <c r="U146" s="928"/>
      <c r="V146" s="928"/>
      <c r="W146" s="895"/>
      <c r="X146" s="896"/>
      <c r="Y146" s="896"/>
      <c r="Z146" s="897"/>
      <c r="AB146" s="931"/>
      <c r="AC146"/>
      <c r="AD146" s="856"/>
      <c r="AE146" s="857"/>
      <c r="AF146" s="857"/>
      <c r="AG146" s="858"/>
      <c r="AH146" s="50"/>
      <c r="AI146" s="51"/>
      <c r="AJ146" s="51"/>
      <c r="AK146" s="51"/>
      <c r="AL146" s="52"/>
      <c r="AM146" s="846" t="s">
        <v>8</v>
      </c>
      <c r="AN146" s="847"/>
      <c r="AO146" s="848"/>
      <c r="AP146" s="848"/>
      <c r="AQ146" s="848"/>
      <c r="AR146" s="849"/>
      <c r="AS146" s="928"/>
      <c r="AT146" s="928"/>
      <c r="AU146" s="928"/>
      <c r="AV146" s="928"/>
      <c r="AW146" s="928"/>
      <c r="AX146" s="895"/>
      <c r="AY146" s="896"/>
      <c r="AZ146" s="896"/>
      <c r="BA146" s="897"/>
    </row>
    <row r="147" spans="1:53" ht="13.5" customHeight="1" thickBot="1" x14ac:dyDescent="0.25">
      <c r="A147" s="901" t="s">
        <v>750</v>
      </c>
      <c r="B147"/>
      <c r="C147" s="861"/>
      <c r="D147" s="862"/>
      <c r="E147" s="863"/>
      <c r="F147" s="820" t="s">
        <v>9</v>
      </c>
      <c r="G147" s="829" t="s">
        <v>88</v>
      </c>
      <c r="H147" s="835"/>
      <c r="I147" s="836"/>
      <c r="J147" s="829" t="s">
        <v>139</v>
      </c>
      <c r="K147" s="835"/>
      <c r="L147" s="836"/>
      <c r="M147" s="829" t="s">
        <v>140</v>
      </c>
      <c r="N147" s="830"/>
      <c r="O147" s="831"/>
      <c r="P147" s="829" t="s">
        <v>141</v>
      </c>
      <c r="Q147" s="830"/>
      <c r="R147" s="831"/>
      <c r="S147" s="829"/>
      <c r="T147" s="830"/>
      <c r="U147" s="831"/>
      <c r="V147" s="842"/>
      <c r="W147" s="830"/>
      <c r="X147" s="831"/>
      <c r="Y147" s="53" t="s">
        <v>10</v>
      </c>
      <c r="Z147" s="54" t="s">
        <v>60</v>
      </c>
      <c r="AB147" s="901" t="s">
        <v>750</v>
      </c>
      <c r="AC147"/>
      <c r="AD147" s="861"/>
      <c r="AE147" s="862"/>
      <c r="AF147" s="863"/>
      <c r="AG147" s="820" t="s">
        <v>9</v>
      </c>
      <c r="AH147" s="829" t="s">
        <v>88</v>
      </c>
      <c r="AI147" s="835"/>
      <c r="AJ147" s="836"/>
      <c r="AK147" s="829" t="s">
        <v>139</v>
      </c>
      <c r="AL147" s="835"/>
      <c r="AM147" s="836"/>
      <c r="AN147" s="829" t="s">
        <v>140</v>
      </c>
      <c r="AO147" s="830"/>
      <c r="AP147" s="831"/>
      <c r="AQ147" s="829" t="s">
        <v>141</v>
      </c>
      <c r="AR147" s="830"/>
      <c r="AS147" s="831"/>
      <c r="AT147" s="829"/>
      <c r="AU147" s="830"/>
      <c r="AV147" s="831"/>
      <c r="AW147" s="842"/>
      <c r="AX147" s="830"/>
      <c r="AY147" s="831"/>
      <c r="AZ147" s="53" t="s">
        <v>10</v>
      </c>
      <c r="BA147" s="54" t="s">
        <v>60</v>
      </c>
    </row>
    <row r="148" spans="1:53" ht="27" customHeight="1" thickBot="1" x14ac:dyDescent="0.25">
      <c r="A148" s="902"/>
      <c r="B148"/>
      <c r="C148" s="864"/>
      <c r="D148" s="865"/>
      <c r="E148" s="866"/>
      <c r="F148" s="821"/>
      <c r="G148" s="155" t="s">
        <v>493</v>
      </c>
      <c r="H148" s="156" t="s">
        <v>494</v>
      </c>
      <c r="I148" s="157" t="s">
        <v>516</v>
      </c>
      <c r="J148" s="155" t="s">
        <v>493</v>
      </c>
      <c r="K148" s="156" t="s">
        <v>494</v>
      </c>
      <c r="L148" s="157" t="s">
        <v>516</v>
      </c>
      <c r="M148" s="155" t="s">
        <v>493</v>
      </c>
      <c r="N148" s="156" t="s">
        <v>494</v>
      </c>
      <c r="O148" s="157" t="s">
        <v>516</v>
      </c>
      <c r="P148" s="155" t="s">
        <v>493</v>
      </c>
      <c r="Q148" s="156" t="s">
        <v>494</v>
      </c>
      <c r="R148" s="157" t="s">
        <v>516</v>
      </c>
      <c r="S148" s="155" t="s">
        <v>493</v>
      </c>
      <c r="T148" s="156" t="s">
        <v>494</v>
      </c>
      <c r="U148" s="157" t="s">
        <v>516</v>
      </c>
      <c r="V148" s="155" t="s">
        <v>493</v>
      </c>
      <c r="W148" s="156" t="s">
        <v>494</v>
      </c>
      <c r="X148" s="157" t="s">
        <v>516</v>
      </c>
      <c r="Y148" s="881" t="s">
        <v>15</v>
      </c>
      <c r="Z148" s="882"/>
      <c r="AB148" s="902"/>
      <c r="AC148"/>
      <c r="AD148" s="864"/>
      <c r="AE148" s="865"/>
      <c r="AF148" s="866"/>
      <c r="AG148" s="821"/>
      <c r="AH148" s="155" t="s">
        <v>493</v>
      </c>
      <c r="AI148" s="156" t="s">
        <v>494</v>
      </c>
      <c r="AJ148" s="157" t="s">
        <v>516</v>
      </c>
      <c r="AK148" s="155" t="s">
        <v>493</v>
      </c>
      <c r="AL148" s="156" t="s">
        <v>494</v>
      </c>
      <c r="AM148" s="157" t="s">
        <v>516</v>
      </c>
      <c r="AN148" s="155" t="s">
        <v>493</v>
      </c>
      <c r="AO148" s="156" t="s">
        <v>494</v>
      </c>
      <c r="AP148" s="157" t="s">
        <v>516</v>
      </c>
      <c r="AQ148" s="155" t="s">
        <v>493</v>
      </c>
      <c r="AR148" s="156" t="s">
        <v>494</v>
      </c>
      <c r="AS148" s="157" t="s">
        <v>516</v>
      </c>
      <c r="AT148" s="155" t="s">
        <v>493</v>
      </c>
      <c r="AU148" s="156" t="s">
        <v>494</v>
      </c>
      <c r="AV148" s="157" t="s">
        <v>516</v>
      </c>
      <c r="AW148" s="155" t="s">
        <v>493</v>
      </c>
      <c r="AX148" s="156" t="s">
        <v>494</v>
      </c>
      <c r="AY148" s="157" t="s">
        <v>516</v>
      </c>
      <c r="AZ148" s="881" t="s">
        <v>15</v>
      </c>
      <c r="BA148" s="882"/>
    </row>
    <row r="149" spans="1:53" ht="18.600000000000001" customHeight="1" x14ac:dyDescent="0.2">
      <c r="A149" s="902"/>
      <c r="B149"/>
      <c r="C149" s="843">
        <v>1</v>
      </c>
      <c r="D149" s="795" t="s">
        <v>64</v>
      </c>
      <c r="E149" s="601" t="s">
        <v>16</v>
      </c>
      <c r="F149" s="55" t="s">
        <v>449</v>
      </c>
      <c r="G149" s="98" t="str">
        <f>TEXT((TIME(0,LEFT('Erwachsene-DOSB 2020'!AO7,FIND(":",'Erwachsene-DOSB 2020'!AO7)-1),RIGHT('Erwachsene-DOSB 2020'!AO7,2)))*$BC$59,"[mm]:ss")</f>
        <v>16:49</v>
      </c>
      <c r="H149" s="99" t="str">
        <f>TEXT((TIME(0,LEFT('Erwachsene-DOSB 2020'!AP7,FIND(":",'Erwachsene-DOSB 2020'!AP7)-1),RIGHT('Erwachsene-DOSB 2020'!AP7,2)))*$BC$59,"[mm]:ss")</f>
        <v>15:03</v>
      </c>
      <c r="I149" s="100" t="str">
        <f>TEXT((TIME(0,LEFT('Erwachsene-DOSB 2020'!AQ7,FIND(":",'Erwachsene-DOSB 2020'!AQ7)-1),RIGHT('Erwachsene-DOSB 2020'!AQ7,2)))*$BC$59,"[mm]:ss")</f>
        <v>13:16</v>
      </c>
      <c r="J149" s="108" t="str">
        <f>TEXT((TIME(0,LEFT('Erwachsene-DOSB 2020'!AR7,FIND(":",'Erwachsene-DOSB 2020'!AR7)-1),RIGHT('Erwachsene-DOSB 2020'!AR7,2)))*$BC$59,"[mm]:ss")</f>
        <v>17:30</v>
      </c>
      <c r="K149" s="99" t="str">
        <f>TEXT((TIME(0,LEFT('Erwachsene-DOSB 2020'!AS7,FIND(":",'Erwachsene-DOSB 2020'!AS7)-1),RIGHT('Erwachsene-DOSB 2020'!AS7,2)))*$BC$59,"[mm]:ss")</f>
        <v>15:44</v>
      </c>
      <c r="L149" s="100" t="str">
        <f>TEXT((TIME(0,LEFT('Erwachsene-DOSB 2020'!AT7,FIND(":",'Erwachsene-DOSB 2020'!AT7)-1),RIGHT('Erwachsene-DOSB 2020'!AT7,2)))*$BC$59,"[mm]:ss")</f>
        <v>13:58</v>
      </c>
      <c r="M149" s="108" t="str">
        <f>TEXT((TIME(0,LEFT('Erwachsene-DOSB 2020'!AU7,FIND(":",'Erwachsene-DOSB 2020'!AU7)-1),RIGHT('Erwachsene-DOSB 2020'!AU7,2)))*$BC$59,"[mm]:ss")</f>
        <v>18:17</v>
      </c>
      <c r="N149" s="99" t="str">
        <f>TEXT((TIME(0,LEFT('Erwachsene-DOSB 2020'!AV7,FIND(":",'Erwachsene-DOSB 2020'!AV7)-1),RIGHT('Erwachsene-DOSB 2020'!AV7,2)))*$BC$59,"[mm]:ss")</f>
        <v>16:31</v>
      </c>
      <c r="O149" s="100" t="str">
        <f>TEXT((TIME(0,LEFT('Erwachsene-DOSB 2020'!AW7,FIND(":",'Erwachsene-DOSB 2020'!AW7)-1),RIGHT('Erwachsene-DOSB 2020'!AW7,2)))*$BC$59,"[mm]:ss")</f>
        <v>14:45</v>
      </c>
      <c r="P149" s="108" t="str">
        <f>TEXT((TIME(0,LEFT('Erwachsene-DOSB 2020'!AX7,FIND(":",'Erwachsene-DOSB 2020'!AX7)-1),RIGHT('Erwachsene-DOSB 2020'!AX7,2)))*$BC$59,"[mm]:ss")</f>
        <v>19:11</v>
      </c>
      <c r="Q149" s="99" t="str">
        <f>TEXT((TIME(0,LEFT('Erwachsene-DOSB 2020'!AY7,FIND(":",'Erwachsene-DOSB 2020'!AY7)-1),RIGHT('Erwachsene-DOSB 2020'!AY7,2)))*$BC$59,"[mm]:ss")</f>
        <v>17:24</v>
      </c>
      <c r="R149" s="100" t="str">
        <f>TEXT((TIME(0,LEFT('Erwachsene-DOSB 2020'!AZ7,FIND(":",'Erwachsene-DOSB 2020'!AZ7)-1),RIGHT('Erwachsene-DOSB 2020'!AZ7,2)))*$BC$59,"[mm]:ss")</f>
        <v>15:38</v>
      </c>
      <c r="S149" s="6"/>
      <c r="T149" s="8"/>
      <c r="U149" s="9"/>
      <c r="V149" s="56"/>
      <c r="W149" s="7"/>
      <c r="X149" s="9"/>
      <c r="Y149" s="180"/>
      <c r="Z149" s="181"/>
      <c r="AB149" s="902"/>
      <c r="AC149"/>
      <c r="AD149" s="843">
        <v>1</v>
      </c>
      <c r="AE149" s="795" t="s">
        <v>64</v>
      </c>
      <c r="AF149" s="601" t="s">
        <v>16</v>
      </c>
      <c r="AG149" s="55" t="s">
        <v>449</v>
      </c>
      <c r="AH149" s="98" t="str">
        <f>TEXT((TIME(0,LEFT('Erwachsene-DOSB 2020'!AO39,FIND(":",'Erwachsene-DOSB 2020'!AO39)-1),RIGHT('Erwachsene-DOSB 2020'!AO39,2)))*$BC$59,"[mm]:ss")</f>
        <v>15:20</v>
      </c>
      <c r="AI149" s="99" t="str">
        <f>TEXT((TIME(0,LEFT('Erwachsene-DOSB 2020'!AP39,FIND(":",'Erwachsene-DOSB 2020'!AP39)-1),RIGHT('Erwachsene-DOSB 2020'!AP39,2)))*$BC$59,"[mm]:ss")</f>
        <v>13:34</v>
      </c>
      <c r="AJ149" s="100" t="str">
        <f>TEXT((TIME(0,LEFT('Erwachsene-DOSB 2020'!AQ39,FIND(":",'Erwachsene-DOSB 2020'!AQ39)-1),RIGHT('Erwachsene-DOSB 2020'!AQ39,2)))*$BC$59,"[mm]:ss")</f>
        <v>11:48</v>
      </c>
      <c r="AK149" s="108" t="str">
        <f>TEXT((TIME(0,LEFT('Erwachsene-DOSB 2020'!AR39,FIND(":",'Erwachsene-DOSB 2020'!AR39)-1),RIGHT('Erwachsene-DOSB 2020'!AR39,2)))*$BC$59,"[mm]:ss")</f>
        <v>15:38</v>
      </c>
      <c r="AL149" s="99" t="str">
        <f>TEXT((TIME(0,LEFT('Erwachsene-DOSB 2020'!AS39,FIND(":",'Erwachsene-DOSB 2020'!AS39)-1),RIGHT('Erwachsene-DOSB 2020'!AS39,2)))*$BC$59,"[mm]:ss")</f>
        <v>13:52</v>
      </c>
      <c r="AM149" s="100" t="str">
        <f>TEXT((TIME(0,LEFT('Erwachsene-DOSB 2020'!AT39,FIND(":",'Erwachsene-DOSB 2020'!AT39)-1),RIGHT('Erwachsene-DOSB 2020'!AT39,2)))*$BC$59,"[mm]:ss")</f>
        <v>12:06</v>
      </c>
      <c r="AN149" s="108" t="str">
        <f>TEXT((TIME(0,LEFT('Erwachsene-DOSB 2020'!AU39,FIND(":",'Erwachsene-DOSB 2020'!AU39)-1),RIGHT('Erwachsene-DOSB 2020'!AU39,2)))*$BC$59,"[mm]:ss")</f>
        <v>16:14</v>
      </c>
      <c r="AO149" s="99" t="str">
        <f>TEXT((TIME(0,LEFT('Erwachsene-DOSB 2020'!AV39,FIND(":",'Erwachsene-DOSB 2020'!AV39)-1),RIGHT('Erwachsene-DOSB 2020'!AV39,2)))*$BC$59,"[mm]:ss")</f>
        <v>14:27</v>
      </c>
      <c r="AP149" s="100" t="str">
        <f>TEXT((TIME(0,LEFT('Erwachsene-DOSB 2020'!AW39,FIND(":",'Erwachsene-DOSB 2020'!AW39)-1),RIGHT('Erwachsene-DOSB 2020'!AW39,2)))*$BC$59,"[mm]:ss")</f>
        <v>12:41</v>
      </c>
      <c r="AQ149" s="108" t="str">
        <f>TEXT((TIME(0,LEFT('Erwachsene-DOSB 2020'!AX39,FIND(":",'Erwachsene-DOSB 2020'!AX39)-1),RIGHT('Erwachsene-DOSB 2020'!AX39,2)))*$BC$59,"[mm]:ss")</f>
        <v>17:36</v>
      </c>
      <c r="AR149" s="99" t="str">
        <f>TEXT((TIME(0,LEFT('Erwachsene-DOSB 2020'!AY39,FIND(":",'Erwachsene-DOSB 2020'!AY39)-1),RIGHT('Erwachsene-DOSB 2020'!AY39,2)))*$BC$59,"[mm]:ss")</f>
        <v>15:50</v>
      </c>
      <c r="AS149" s="100" t="str">
        <f>TEXT((TIME(0,LEFT('Erwachsene-DOSB 2020'!AZ39,FIND(":",'Erwachsene-DOSB 2020'!AZ39)-1),RIGHT('Erwachsene-DOSB 2020'!AZ39,2)))*$BC$59,"[mm]:ss")</f>
        <v>14:04</v>
      </c>
      <c r="AT149" s="6"/>
      <c r="AU149" s="8"/>
      <c r="AV149" s="9"/>
      <c r="AW149" s="56"/>
      <c r="AX149" s="7"/>
      <c r="AY149" s="9"/>
      <c r="AZ149" s="180"/>
      <c r="BA149" s="181"/>
    </row>
    <row r="150" spans="1:53" ht="18.600000000000001" customHeight="1" x14ac:dyDescent="0.2">
      <c r="A150" s="902"/>
      <c r="B150"/>
      <c r="C150" s="844"/>
      <c r="D150" s="796"/>
      <c r="E150" s="798" t="s">
        <v>17</v>
      </c>
      <c r="F150" s="793" t="s">
        <v>155</v>
      </c>
      <c r="G150" s="832" t="s">
        <v>173</v>
      </c>
      <c r="H150" s="833"/>
      <c r="I150" s="833"/>
      <c r="J150" s="833"/>
      <c r="K150" s="833"/>
      <c r="L150" s="833"/>
      <c r="M150" s="833"/>
      <c r="N150" s="833"/>
      <c r="O150" s="833"/>
      <c r="P150" s="833"/>
      <c r="Q150" s="833"/>
      <c r="R150" s="834"/>
      <c r="S150" s="13"/>
      <c r="T150" s="14"/>
      <c r="U150" s="15"/>
      <c r="V150" s="59"/>
      <c r="W150" s="12"/>
      <c r="X150" s="15"/>
      <c r="Y150" s="184"/>
      <c r="Z150" s="185"/>
      <c r="AB150" s="902"/>
      <c r="AC150"/>
      <c r="AD150" s="844"/>
      <c r="AE150" s="796"/>
      <c r="AF150" s="798" t="s">
        <v>17</v>
      </c>
      <c r="AG150" s="793" t="s">
        <v>155</v>
      </c>
      <c r="AH150" s="832" t="s">
        <v>173</v>
      </c>
      <c r="AI150" s="833"/>
      <c r="AJ150" s="833"/>
      <c r="AK150" s="833"/>
      <c r="AL150" s="833"/>
      <c r="AM150" s="833"/>
      <c r="AN150" s="833"/>
      <c r="AO150" s="833"/>
      <c r="AP150" s="833"/>
      <c r="AQ150" s="833"/>
      <c r="AR150" s="833"/>
      <c r="AS150" s="834"/>
      <c r="AT150" s="13"/>
      <c r="AU150" s="14"/>
      <c r="AV150" s="15"/>
      <c r="AW150" s="59"/>
      <c r="AX150" s="12"/>
      <c r="AY150" s="15"/>
      <c r="AZ150" s="184"/>
      <c r="BA150" s="185"/>
    </row>
    <row r="151" spans="1:53" ht="18.600000000000001" customHeight="1" x14ac:dyDescent="0.2">
      <c r="A151" s="902"/>
      <c r="B151"/>
      <c r="C151" s="844"/>
      <c r="D151" s="796"/>
      <c r="E151" s="792"/>
      <c r="F151" s="794"/>
      <c r="G151" s="101" t="str">
        <f>TEXT((TIME(0,LEFT('Erwachsene-DOSB 2020'!AO10,FIND(":",'Erwachsene-DOSB 2020'!AO10)-1),RIGHT('Erwachsene-DOSB 2020'!AO10,2)))*$BC$61,"[mm]:ss")</f>
        <v>11:17</v>
      </c>
      <c r="H151" s="102" t="str">
        <f>TEXT((TIME(0,LEFT('Erwachsene-DOSB 2020'!AP10,FIND(":",'Erwachsene-DOSB 2020'!AP10)-1),RIGHT('Erwachsene-DOSB 2020'!AP10,2)))*$BC$61,"[mm]:ss")</f>
        <v>09:10</v>
      </c>
      <c r="I151" s="103" t="str">
        <f>TEXT((TIME(0,LEFT('Erwachsene-DOSB 2020'!AQ10,FIND(":",'Erwachsene-DOSB 2020'!AQ10)-1),RIGHT('Erwachsene-DOSB 2020'!AQ10,2)))*$BC$61,"[mm]:ss")</f>
        <v>07:09</v>
      </c>
      <c r="J151" s="109" t="str">
        <f>TEXT((TIME(0,LEFT('Erwachsene-DOSB 2020'!AR10,FIND(":",'Erwachsene-DOSB 2020'!AR10)-1),RIGHT('Erwachsene-DOSB 2020'!AR10,2)))*$BC$61,"[mm]:ss")</f>
        <v>11:28</v>
      </c>
      <c r="K151" s="102" t="str">
        <f>TEXT((TIME(0,LEFT('Erwachsene-DOSB 2020'!AS10,FIND(":",'Erwachsene-DOSB 2020'!AS10)-1),RIGHT('Erwachsene-DOSB 2020'!AS10,2)))*$BC$61,"[mm]:ss")</f>
        <v>09:21</v>
      </c>
      <c r="L151" s="103" t="str">
        <f>TEXT((TIME(0,LEFT('Erwachsene-DOSB 2020'!AT10,FIND(":",'Erwachsene-DOSB 2020'!AT10)-1),RIGHT('Erwachsene-DOSB 2020'!AT10,2)))*$BC$61,"[mm]:ss")</f>
        <v>07:25</v>
      </c>
      <c r="M151" s="109" t="str">
        <f>TEXT((TIME(0,LEFT('Erwachsene-DOSB 2020'!AU10,FIND(":",'Erwachsene-DOSB 2020'!AU10)-1),RIGHT('Erwachsene-DOSB 2020'!AU10,2)))*$BC$61,"[mm]:ss")</f>
        <v>11:38</v>
      </c>
      <c r="N151" s="102" t="str">
        <f>TEXT((TIME(0,LEFT('Erwachsene-DOSB 2020'!AV10,FIND(":",'Erwachsene-DOSB 2020'!AV10)-1),RIGHT('Erwachsene-DOSB 2020'!AV10,2)))*$BC$61,"[mm]:ss")</f>
        <v>09:37</v>
      </c>
      <c r="O151" s="103" t="str">
        <f>TEXT((TIME(0,LEFT('Erwachsene-DOSB 2020'!AW10,FIND(":",'Erwachsene-DOSB 2020'!AW10)-1),RIGHT('Erwachsene-DOSB 2020'!AW10,2)))*$BC$61,"[mm]:ss")</f>
        <v>07:48</v>
      </c>
      <c r="P151" s="109" t="str">
        <f>TEXT((TIME(0,LEFT('Erwachsene-DOSB 2020'!AX10,FIND(":",'Erwachsene-DOSB 2020'!AX10)-1),RIGHT('Erwachsene-DOSB 2020'!AX10,2)))*$BC$61,"[mm]:ss")</f>
        <v>11:50</v>
      </c>
      <c r="Q151" s="102" t="str">
        <f>TEXT((TIME(0,LEFT('Erwachsene-DOSB 2020'!AY10,FIND(":",'Erwachsene-DOSB 2020'!AY10)-1),RIGHT('Erwachsene-DOSB 2020'!AY10,2)))*$BC$61,"[mm]:ss")</f>
        <v>09:49</v>
      </c>
      <c r="R151" s="103" t="str">
        <f>TEXT((TIME(0,LEFT('Erwachsene-DOSB 2020'!AZ10,FIND(":",'Erwachsene-DOSB 2020'!AZ10)-1),RIGHT('Erwachsene-DOSB 2020'!AZ10,2)))*$BC$61,"[mm]:ss")</f>
        <v>08:04</v>
      </c>
      <c r="S151" s="13"/>
      <c r="T151" s="14"/>
      <c r="U151" s="15"/>
      <c r="V151" s="59"/>
      <c r="W151" s="12"/>
      <c r="X151" s="15"/>
      <c r="Y151" s="184"/>
      <c r="Z151" s="185"/>
      <c r="AB151" s="902"/>
      <c r="AC151"/>
      <c r="AD151" s="844"/>
      <c r="AE151" s="796"/>
      <c r="AF151" s="792"/>
      <c r="AG151" s="794"/>
      <c r="AH151" s="101" t="str">
        <f>TEXT((TIME(0,LEFT('Erwachsene-DOSB 2020'!AO42,FIND(":",'Erwachsene-DOSB 2020'!AO42)-1),RIGHT('Erwachsene-DOSB 2020'!AO42,2)))*$BC$61,"[mm]:ss")</f>
        <v>10:22</v>
      </c>
      <c r="AI151" s="102" t="str">
        <f>TEXT((TIME(0,LEFT('Erwachsene-DOSB 2020'!AP42,FIND(":",'Erwachsene-DOSB 2020'!AP42)-1),RIGHT('Erwachsene-DOSB 2020'!AP42,2)))*$BC$61,"[mm]:ss")</f>
        <v>08:26</v>
      </c>
      <c r="AJ151" s="103" t="str">
        <f>TEXT((TIME(0,LEFT('Erwachsene-DOSB 2020'!AQ42,FIND(":",'Erwachsene-DOSB 2020'!AQ42)-1),RIGHT('Erwachsene-DOSB 2020'!AQ42,2)))*$BC$61,"[mm]:ss")</f>
        <v>06:42</v>
      </c>
      <c r="AK151" s="109" t="str">
        <f>TEXT((TIME(0,LEFT('Erwachsene-DOSB 2020'!AR42,FIND(":",'Erwachsene-DOSB 2020'!AR42)-1),RIGHT('Erwachsene-DOSB 2020'!AR42,2)))*$BC$61,"[mm]:ss")</f>
        <v>10:27</v>
      </c>
      <c r="AL151" s="102" t="str">
        <f>TEXT((TIME(0,LEFT('Erwachsene-DOSB 2020'!AS42,FIND(":",'Erwachsene-DOSB 2020'!AS42)-1),RIGHT('Erwachsene-DOSB 2020'!AS42,2)))*$BC$61,"[mm]:ss")</f>
        <v>08:37</v>
      </c>
      <c r="AM151" s="103" t="str">
        <f>TEXT((TIME(0,LEFT('Erwachsene-DOSB 2020'!AT42,FIND(":",'Erwachsene-DOSB 2020'!AT42)-1),RIGHT('Erwachsene-DOSB 2020'!AT42,2)))*$BC$61,"[mm]:ss")</f>
        <v>06:47</v>
      </c>
      <c r="AN151" s="109" t="str">
        <f>TEXT((TIME(0,LEFT('Erwachsene-DOSB 2020'!AU42,FIND(":",'Erwachsene-DOSB 2020'!AU42)-1),RIGHT('Erwachsene-DOSB 2020'!AU42,2)))*$BC$61,"[mm]:ss")</f>
        <v>10:27</v>
      </c>
      <c r="AO151" s="102" t="str">
        <f>TEXT((TIME(0,LEFT('Erwachsene-DOSB 2020'!AV42,FIND(":",'Erwachsene-DOSB 2020'!AV42)-1),RIGHT('Erwachsene-DOSB 2020'!AV42,2)))*$BC$61,"[mm]:ss")</f>
        <v>08:48</v>
      </c>
      <c r="AP151" s="103" t="str">
        <f>TEXT((TIME(0,LEFT('Erwachsene-DOSB 2020'!AW42,FIND(":",'Erwachsene-DOSB 2020'!AW42)-1),RIGHT('Erwachsene-DOSB 2020'!AW42,2)))*$BC$61,"[mm]:ss")</f>
        <v>07:04</v>
      </c>
      <c r="AQ151" s="109" t="str">
        <f>TEXT((TIME(0,LEFT('Erwachsene-DOSB 2020'!AX42,FIND(":",'Erwachsene-DOSB 2020'!AX42)-1),RIGHT('Erwachsene-DOSB 2020'!AX42,2)))*$BC$61,"[mm]:ss")</f>
        <v>10:44</v>
      </c>
      <c r="AR151" s="102" t="str">
        <f>TEXT((TIME(0,LEFT('Erwachsene-DOSB 2020'!AY42,FIND(":",'Erwachsene-DOSB 2020'!AY42)-1),RIGHT('Erwachsene-DOSB 2020'!AY42,2)))*$BC$61,"[mm]:ss")</f>
        <v>08:59</v>
      </c>
      <c r="AS151" s="103" t="str">
        <f>TEXT((TIME(0,LEFT('Erwachsene-DOSB 2020'!AZ42,FIND(":",'Erwachsene-DOSB 2020'!AZ42)-1),RIGHT('Erwachsene-DOSB 2020'!AZ42,2)))*$BC$61,"[mm]:ss")</f>
        <v>07:25</v>
      </c>
      <c r="AT151" s="13"/>
      <c r="AU151" s="14"/>
      <c r="AV151" s="15"/>
      <c r="AW151" s="59"/>
      <c r="AX151" s="12"/>
      <c r="AY151" s="15"/>
      <c r="AZ151" s="184"/>
      <c r="BA151" s="185"/>
    </row>
    <row r="152" spans="1:53" ht="18.600000000000001" customHeight="1" x14ac:dyDescent="0.2">
      <c r="A152" s="902"/>
      <c r="B152"/>
      <c r="C152" s="844"/>
      <c r="D152" s="796"/>
      <c r="E152" s="106" t="s">
        <v>21</v>
      </c>
      <c r="F152" s="58" t="s">
        <v>514</v>
      </c>
      <c r="G152" s="101" t="str">
        <f>TEXT((TIME(0,LEFT('Erwachsene-DOSB 2020'!AO11,FIND(":",'Erwachsene-DOSB 2020'!AO11)-1),RIGHT('Erwachsene-DOSB 2020'!AO11,2)))*$BC$62,"[mm]:ss")</f>
        <v>66:36</v>
      </c>
      <c r="H152" s="102" t="str">
        <f>TEXT((TIME(0,LEFT('Erwachsene-DOSB 2020'!AP11,FIND(":",'Erwachsene-DOSB 2020'!AP11)-1),RIGHT('Erwachsene-DOSB 2020'!AP11,2)))*$BC$62,"[mm]:ss")</f>
        <v>58:41</v>
      </c>
      <c r="I152" s="103" t="str">
        <f>TEXT((TIME(0,LEFT('Erwachsene-DOSB 2020'!AQ11,FIND(":",'Erwachsene-DOSB 2020'!AQ11)-1),RIGHT('Erwachsene-DOSB 2020'!AQ11,2)))*$BC$62,"[mm]:ss")</f>
        <v>53:38</v>
      </c>
      <c r="J152" s="109" t="str">
        <f>TEXT((TIME(0,LEFT('Erwachsene-DOSB 2020'!AR11,FIND(":",'Erwachsene-DOSB 2020'!AR11)-1),RIGHT('Erwachsene-DOSB 2020'!AR11,2)))*$BC$62,"[mm]:ss")</f>
        <v>70:55</v>
      </c>
      <c r="K152" s="102" t="str">
        <f>TEXT((TIME(0,LEFT('Erwachsene-DOSB 2020'!AS11,FIND(":",'Erwachsene-DOSB 2020'!AS11)-1),RIGHT('Erwachsene-DOSB 2020'!AS11,2)))*$BC$62,"[mm]:ss")</f>
        <v>61:23</v>
      </c>
      <c r="L152" s="103" t="str">
        <f>TEXT((TIME(0,LEFT('Erwachsene-DOSB 2020'!AT11,FIND(":",'Erwachsene-DOSB 2020'!AT11)-1),RIGHT('Erwachsene-DOSB 2020'!AT11,2)))*$BC$62,"[mm]:ss")</f>
        <v>55:48</v>
      </c>
      <c r="M152" s="109" t="str">
        <f>TEXT((TIME(0,LEFT('Erwachsene-DOSB 2020'!AU11,FIND(":",'Erwachsene-DOSB 2020'!AU11)-1),RIGHT('Erwachsene-DOSB 2020'!AU11,2)))*$BC$62,"[mm]:ss")</f>
        <v>74:53</v>
      </c>
      <c r="N152" s="102" t="str">
        <f>TEXT((TIME(0,LEFT('Erwachsene-DOSB 2020'!AV11,FIND(":",'Erwachsene-DOSB 2020'!AV11)-1),RIGHT('Erwachsene-DOSB 2020'!AV11,2)))*$BC$62,"[mm]:ss")</f>
        <v>65:02</v>
      </c>
      <c r="O152" s="103" t="str">
        <f>TEXT((TIME(0,LEFT('Erwachsene-DOSB 2020'!AW11,FIND(":",'Erwachsene-DOSB 2020'!AW11)-1),RIGHT('Erwachsene-DOSB 2020'!AW11,2)))*$BC$62,"[mm]:ss")</f>
        <v>59:02</v>
      </c>
      <c r="P152" s="109" t="str">
        <f>TEXT((TIME(0,LEFT('Erwachsene-DOSB 2020'!AX11,FIND(":",'Erwachsene-DOSB 2020'!AX11)-1),RIGHT('Erwachsene-DOSB 2020'!AX11,2)))*$BC$62,"[mm]:ss")</f>
        <v>79:26</v>
      </c>
      <c r="Q152" s="102" t="str">
        <f>TEXT((TIME(0,LEFT('Erwachsene-DOSB 2020'!AY11,FIND(":",'Erwachsene-DOSB 2020'!AY11)-1),RIGHT('Erwachsene-DOSB 2020'!AY11,2)))*$BC$62,"[mm]:ss")</f>
        <v>69:07</v>
      </c>
      <c r="R152" s="103" t="str">
        <f>TEXT((TIME(0,LEFT('Erwachsene-DOSB 2020'!AZ11,FIND(":",'Erwachsene-DOSB 2020'!AZ11)-1),RIGHT('Erwachsene-DOSB 2020'!AZ11,2)))*$BC$62,"[mm]:ss")</f>
        <v>62:38</v>
      </c>
      <c r="S152" s="13"/>
      <c r="T152" s="14"/>
      <c r="U152" s="15"/>
      <c r="V152" s="59"/>
      <c r="W152" s="12"/>
      <c r="X152" s="15"/>
      <c r="Y152" s="182"/>
      <c r="Z152" s="183"/>
      <c r="AB152" s="902"/>
      <c r="AC152"/>
      <c r="AD152" s="844"/>
      <c r="AE152" s="796"/>
      <c r="AF152" s="106" t="s">
        <v>21</v>
      </c>
      <c r="AG152" s="58" t="s">
        <v>514</v>
      </c>
      <c r="AH152" s="101" t="str">
        <f>TEXT((TIME(0,LEFT('Erwachsene-DOSB 2020'!AO44,FIND(":",'Erwachsene-DOSB 2020'!AO44)-1),RIGHT('Erwachsene-DOSB 2020'!AO44,2)))*$BC$62,"[mm]:ss")</f>
        <v>62:02</v>
      </c>
      <c r="AI152" s="102" t="str">
        <f>TEXT((TIME(0,LEFT('Erwachsene-DOSB 2020'!AP44,FIND(":",'Erwachsene-DOSB 2020'!AP44)-1),RIGHT('Erwachsene-DOSB 2020'!AP44,2)))*$BC$62,"[mm]:ss")</f>
        <v>54:32</v>
      </c>
      <c r="AJ152" s="103" t="str">
        <f>TEXT((TIME(0,LEFT('Erwachsene-DOSB 2020'!AQ44,FIND(":",'Erwachsene-DOSB 2020'!AQ44)-1),RIGHT('Erwachsene-DOSB 2020'!AQ44,2)))*$BC$62,"[mm]:ss")</f>
        <v>51:50</v>
      </c>
      <c r="AK152" s="109" t="str">
        <f>TEXT((TIME(0,LEFT('Erwachsene-DOSB 2020'!AR44,FIND(":",'Erwachsene-DOSB 2020'!AR44)-1),RIGHT('Erwachsene-DOSB 2020'!AR44,2)))*$BC$62,"[mm]:ss")</f>
        <v>65:53</v>
      </c>
      <c r="AL152" s="102" t="str">
        <f>TEXT((TIME(0,LEFT('Erwachsene-DOSB 2020'!AS44,FIND(":",'Erwachsene-DOSB 2020'!AS44)-1),RIGHT('Erwachsene-DOSB 2020'!AS44,2)))*$BC$62,"[mm]:ss")</f>
        <v>57:25</v>
      </c>
      <c r="AM152" s="103" t="str">
        <f>TEXT((TIME(0,LEFT('Erwachsene-DOSB 2020'!AT44,FIND(":",'Erwachsene-DOSB 2020'!AT44)-1),RIGHT('Erwachsene-DOSB 2020'!AT44,2)))*$BC$62,"[mm]:ss")</f>
        <v>51:50</v>
      </c>
      <c r="AN152" s="109" t="str">
        <f>TEXT((TIME(0,LEFT('Erwachsene-DOSB 2020'!AU44,FIND(":",'Erwachsene-DOSB 2020'!AU44)-1),RIGHT('Erwachsene-DOSB 2020'!AU44,2)))*$BC$62,"[mm]:ss")</f>
        <v>69:07</v>
      </c>
      <c r="AO152" s="102" t="str">
        <f>TEXT((TIME(0,LEFT('Erwachsene-DOSB 2020'!AV44,FIND(":",'Erwachsene-DOSB 2020'!AV44)-1),RIGHT('Erwachsene-DOSB 2020'!AV44,2)))*$BC$62,"[mm]:ss")</f>
        <v>60:40</v>
      </c>
      <c r="AP152" s="103" t="str">
        <f>TEXT((TIME(0,LEFT('Erwachsene-DOSB 2020'!AW44,FIND(":",'Erwachsene-DOSB 2020'!AW44)-1),RIGHT('Erwachsene-DOSB 2020'!AW44,2)))*$BC$62,"[mm]:ss")</f>
        <v>54:22</v>
      </c>
      <c r="AQ152" s="109" t="str">
        <f>TEXT((TIME(0,LEFT('Erwachsene-DOSB 2020'!AX44,FIND(":",'Erwachsene-DOSB 2020'!AX44)-1),RIGHT('Erwachsene-DOSB 2020'!AX44,2)))*$BC$62,"[mm]:ss")</f>
        <v>73:59</v>
      </c>
      <c r="AR152" s="102" t="str">
        <f>TEXT((TIME(0,LEFT('Erwachsene-DOSB 2020'!AY44,FIND(":",'Erwachsene-DOSB 2020'!AY44)-1),RIGHT('Erwachsene-DOSB 2020'!AY44,2)))*$BC$62,"[mm]:ss")</f>
        <v>64:19</v>
      </c>
      <c r="AS152" s="103" t="str">
        <f>TEXT((TIME(0,LEFT('Erwachsene-DOSB 2020'!AZ44,FIND(":",'Erwachsene-DOSB 2020'!AZ44)-1),RIGHT('Erwachsene-DOSB 2020'!AZ44,2)))*$BC$62,"[mm]:ss")</f>
        <v>57:36</v>
      </c>
      <c r="AT152" s="13"/>
      <c r="AU152" s="14"/>
      <c r="AV152" s="15"/>
      <c r="AW152" s="59"/>
      <c r="AX152" s="12"/>
      <c r="AY152" s="15"/>
      <c r="AZ152" s="182"/>
      <c r="BA152" s="183"/>
    </row>
    <row r="153" spans="1:53" ht="18.600000000000001" customHeight="1" x14ac:dyDescent="0.2">
      <c r="A153" s="902"/>
      <c r="B153"/>
      <c r="C153" s="844"/>
      <c r="D153" s="796"/>
      <c r="E153" s="106" t="s">
        <v>22</v>
      </c>
      <c r="F153" s="58" t="s">
        <v>506</v>
      </c>
      <c r="G153" s="101" t="str">
        <f>TEXT((TIME(0,LEFT('Erwachsene-DOSB 2020'!AO12,FIND(":",'Erwachsene-DOSB 2020'!AO12)-1),RIGHT('Erwachsene-DOSB 2020'!AO12,2)))*$BC$63,"[mm]:ss")</f>
        <v>44:01</v>
      </c>
      <c r="H153" s="102" t="str">
        <f>TEXT((TIME(0,LEFT('Erwachsene-DOSB 2020'!AP12,FIND(":",'Erwachsene-DOSB 2020'!AP12)-1),RIGHT('Erwachsene-DOSB 2020'!AP12,2)))*$BC$63,"[mm]:ss")</f>
        <v>38:04</v>
      </c>
      <c r="I153" s="103" t="str">
        <f>TEXT((TIME(0,LEFT('Erwachsene-DOSB 2020'!AQ12,FIND(":",'Erwachsene-DOSB 2020'!AQ12)-1),RIGHT('Erwachsene-DOSB 2020'!AQ12,2)))*$BC$63,"[mm]:ss")</f>
        <v>34:01</v>
      </c>
      <c r="J153" s="109" t="str">
        <f>TEXT((TIME(0,LEFT('Erwachsene-DOSB 2020'!AR12,FIND(":",'Erwachsene-DOSB 2020'!AR12)-1),RIGHT('Erwachsene-DOSB 2020'!AR12,2)))*$BC$63,"[mm]:ss")</f>
        <v>45:38</v>
      </c>
      <c r="K153" s="102" t="str">
        <f>TEXT((TIME(0,LEFT('Erwachsene-DOSB 2020'!AS12,FIND(":",'Erwachsene-DOSB 2020'!AS12)-1),RIGHT('Erwachsene-DOSB 2020'!AS12,2)))*$BC$63,"[mm]:ss")</f>
        <v>40:30</v>
      </c>
      <c r="L153" s="103" t="str">
        <f>TEXT((TIME(0,LEFT('Erwachsene-DOSB 2020'!AT12,FIND(":",'Erwachsene-DOSB 2020'!AT12)-1),RIGHT('Erwachsene-DOSB 2020'!AT12,2)))*$BC$63,"[mm]:ss")</f>
        <v>35:22</v>
      </c>
      <c r="M153" s="109" t="str">
        <f>TEXT((TIME(0,LEFT('Erwachsene-DOSB 2020'!AU12,FIND(":",'Erwachsene-DOSB 2020'!AU12)-1),RIGHT('Erwachsene-DOSB 2020'!AU12,2)))*$BC$63,"[mm]:ss")</f>
        <v>48:20</v>
      </c>
      <c r="N153" s="102" t="str">
        <f>TEXT((TIME(0,LEFT('Erwachsene-DOSB 2020'!AV12,FIND(":",'Erwachsene-DOSB 2020'!AV12)-1),RIGHT('Erwachsene-DOSB 2020'!AV12,2)))*$BC$63,"[mm]:ss")</f>
        <v>43:12</v>
      </c>
      <c r="O153" s="103" t="str">
        <f>TEXT((TIME(0,LEFT('Erwachsene-DOSB 2020'!AW12,FIND(":",'Erwachsene-DOSB 2020'!AW12)-1),RIGHT('Erwachsene-DOSB 2020'!AW12,2)))*$BC$63,"[mm]:ss")</f>
        <v>37:16</v>
      </c>
      <c r="P153" s="109" t="str">
        <f>TEXT((TIME(0,LEFT('Erwachsene-DOSB 2020'!AX12,FIND(":",'Erwachsene-DOSB 2020'!AX12)-1),RIGHT('Erwachsene-DOSB 2020'!AX12,2)))*$BC$63,"[mm]:ss")</f>
        <v>50:13</v>
      </c>
      <c r="Q153" s="102" t="str">
        <f>TEXT((TIME(0,LEFT('Erwachsene-DOSB 2020'!AY12,FIND(":",'Erwachsene-DOSB 2020'!AY12)-1),RIGHT('Erwachsene-DOSB 2020'!AY12,2)))*$BC$63,"[mm]:ss")</f>
        <v>44:49</v>
      </c>
      <c r="R153" s="103" t="str">
        <f>TEXT((TIME(0,LEFT('Erwachsene-DOSB 2020'!AZ12,FIND(":",'Erwachsene-DOSB 2020'!AZ12)-1),RIGHT('Erwachsene-DOSB 2020'!AZ12,2)))*$BC$63,"[mm]:ss")</f>
        <v>39:09</v>
      </c>
      <c r="S153" s="13"/>
      <c r="T153" s="14"/>
      <c r="U153" s="15"/>
      <c r="V153" s="59"/>
      <c r="W153" s="12"/>
      <c r="X153" s="15"/>
      <c r="Y153" s="182"/>
      <c r="Z153" s="183"/>
      <c r="AB153" s="902"/>
      <c r="AC153"/>
      <c r="AD153" s="844"/>
      <c r="AE153" s="796"/>
      <c r="AF153" s="106" t="s">
        <v>22</v>
      </c>
      <c r="AG153" s="58" t="s">
        <v>506</v>
      </c>
      <c r="AH153" s="101" t="str">
        <f>TEXT((TIME(0,LEFT('Erwachsene-DOSB 2020'!AO45,FIND(":",'Erwachsene-DOSB 2020'!AO45)-1),RIGHT('Erwachsene-DOSB 2020'!AO45,2)))*$BC$63,"[mm]:ss")</f>
        <v>40:14</v>
      </c>
      <c r="AI153" s="102" t="str">
        <f>TEXT((TIME(0,LEFT('Erwachsene-DOSB 2020'!AP45,FIND(":",'Erwachsene-DOSB 2020'!AP45)-1),RIGHT('Erwachsene-DOSB 2020'!AP45,2)))*$BC$63,"[mm]:ss")</f>
        <v>34:01</v>
      </c>
      <c r="AJ153" s="103" t="str">
        <f>TEXT((TIME(0,LEFT('Erwachsene-DOSB 2020'!AQ45,FIND(":",'Erwachsene-DOSB 2020'!AQ45)-1),RIGHT('Erwachsene-DOSB 2020'!AQ45,2)))*$BC$63,"[mm]:ss")</f>
        <v>27:49</v>
      </c>
      <c r="AK153" s="109" t="str">
        <f>TEXT((TIME(0,LEFT('Erwachsene-DOSB 2020'!AR45,FIND(":",'Erwachsene-DOSB 2020'!AR45)-1),RIGHT('Erwachsene-DOSB 2020'!AR45,2)))*$BC$63,"[mm]:ss")</f>
        <v>41:02</v>
      </c>
      <c r="AL153" s="102" t="str">
        <f>TEXT((TIME(0,LEFT('Erwachsene-DOSB 2020'!AS45,FIND(":",'Erwachsene-DOSB 2020'!AS45)-1),RIGHT('Erwachsene-DOSB 2020'!AS45,2)))*$BC$63,"[mm]:ss")</f>
        <v>34:50</v>
      </c>
      <c r="AM153" s="103" t="str">
        <f>TEXT((TIME(0,LEFT('Erwachsene-DOSB 2020'!AT45,FIND(":",'Erwachsene-DOSB 2020'!AT45)-1),RIGHT('Erwachsene-DOSB 2020'!AT45,2)))*$BC$63,"[mm]:ss")</f>
        <v>28:37</v>
      </c>
      <c r="AN153" s="109" t="str">
        <f>TEXT((TIME(0,LEFT('Erwachsene-DOSB 2020'!AU45,FIND(":",'Erwachsene-DOSB 2020'!AU45)-1),RIGHT('Erwachsene-DOSB 2020'!AU45,2)))*$BC$63,"[mm]:ss")</f>
        <v>41:51</v>
      </c>
      <c r="AO153" s="102" t="str">
        <f>TEXT((TIME(0,LEFT('Erwachsene-DOSB 2020'!AV45,FIND(":",'Erwachsene-DOSB 2020'!AV45)-1),RIGHT('Erwachsene-DOSB 2020'!AV45,2)))*$BC$63,"[mm]:ss")</f>
        <v>35:55</v>
      </c>
      <c r="AP153" s="103" t="str">
        <f>TEXT((TIME(0,LEFT('Erwachsene-DOSB 2020'!AW45,FIND(":",'Erwachsene-DOSB 2020'!AW45)-1),RIGHT('Erwachsene-DOSB 2020'!AW45,2)))*$BC$63,"[mm]:ss")</f>
        <v>29:58</v>
      </c>
      <c r="AQ153" s="109" t="str">
        <f>TEXT((TIME(0,LEFT('Erwachsene-DOSB 2020'!AX45,FIND(":",'Erwachsene-DOSB 2020'!AX45)-1),RIGHT('Erwachsene-DOSB 2020'!AX45,2)))*$BC$63,"[mm]:ss")</f>
        <v>42:40</v>
      </c>
      <c r="AR153" s="102" t="str">
        <f>TEXT((TIME(0,LEFT('Erwachsene-DOSB 2020'!AY45,FIND(":",'Erwachsene-DOSB 2020'!AY45)-1),RIGHT('Erwachsene-DOSB 2020'!AY45,2)))*$BC$63,"[mm]:ss")</f>
        <v>36:43</v>
      </c>
      <c r="AS153" s="103" t="str">
        <f>TEXT((TIME(0,LEFT('Erwachsene-DOSB 2020'!AZ45,FIND(":",'Erwachsene-DOSB 2020'!AZ45)-1),RIGHT('Erwachsene-DOSB 2020'!AZ45,2)))*$BC$63,"[mm]:ss")</f>
        <v>31:19</v>
      </c>
      <c r="AT153" s="13"/>
      <c r="AU153" s="14"/>
      <c r="AV153" s="15"/>
      <c r="AW153" s="59"/>
      <c r="AX153" s="12"/>
      <c r="AY153" s="15"/>
      <c r="AZ153" s="182"/>
      <c r="BA153" s="183"/>
    </row>
    <row r="154" spans="1:53" ht="18.600000000000001" customHeight="1" x14ac:dyDescent="0.2">
      <c r="A154" s="902"/>
      <c r="B154"/>
      <c r="C154" s="844"/>
      <c r="D154" s="796"/>
      <c r="E154" s="106" t="s">
        <v>23</v>
      </c>
      <c r="F154" s="58" t="s">
        <v>427</v>
      </c>
      <c r="G154" s="160">
        <f>H154*(1-$BE$64)</f>
        <v>240.75</v>
      </c>
      <c r="H154" s="149">
        <f>W109-12.5</f>
        <v>267.5</v>
      </c>
      <c r="I154" s="150">
        <f>H154*(1+$BE$64)</f>
        <v>294.25</v>
      </c>
      <c r="J154" s="160">
        <f>K154*(1-$BE$64)</f>
        <v>229.5</v>
      </c>
      <c r="K154" s="149">
        <f>H154-12.5</f>
        <v>255</v>
      </c>
      <c r="L154" s="150">
        <f>K154*(1+$BE$64)</f>
        <v>280.5</v>
      </c>
      <c r="M154" s="160">
        <f>N154*(1-$BE$64)</f>
        <v>218.25</v>
      </c>
      <c r="N154" s="149">
        <f>K154-12.5</f>
        <v>242.5</v>
      </c>
      <c r="O154" s="150">
        <f>N154*(1+$BE$64)</f>
        <v>266.75</v>
      </c>
      <c r="P154" s="160">
        <f>Q154*(1-$BE$64)</f>
        <v>207</v>
      </c>
      <c r="Q154" s="149">
        <f>N154-12.5</f>
        <v>230</v>
      </c>
      <c r="R154" s="150">
        <f>Q154*(1+$BE$64)</f>
        <v>253.00000000000003</v>
      </c>
      <c r="S154" s="151"/>
      <c r="T154" s="149"/>
      <c r="U154" s="150"/>
      <c r="V154" s="151"/>
      <c r="W154" s="149"/>
      <c r="X154" s="150"/>
      <c r="Y154" s="182"/>
      <c r="Z154" s="183"/>
      <c r="AB154" s="902"/>
      <c r="AC154"/>
      <c r="AD154" s="844"/>
      <c r="AE154" s="796"/>
      <c r="AF154" s="106" t="s">
        <v>23</v>
      </c>
      <c r="AG154" s="58" t="s">
        <v>427</v>
      </c>
      <c r="AH154" s="160">
        <f>AI154*(1-$BE$64)</f>
        <v>299.25</v>
      </c>
      <c r="AI154" s="149">
        <f>AX109-12.5</f>
        <v>332.5</v>
      </c>
      <c r="AJ154" s="150">
        <f>AI154*(1+$BE$64)</f>
        <v>365.75000000000006</v>
      </c>
      <c r="AK154" s="160">
        <f>AL154*(1-$BE$64)</f>
        <v>288</v>
      </c>
      <c r="AL154" s="149">
        <f>AI154-12.5</f>
        <v>320</v>
      </c>
      <c r="AM154" s="150">
        <f>AL154*(1+$BE$64)</f>
        <v>352</v>
      </c>
      <c r="AN154" s="160">
        <f>AO154*(1-$BE$64)</f>
        <v>276.75</v>
      </c>
      <c r="AO154" s="149">
        <f>AL154-12.5</f>
        <v>307.5</v>
      </c>
      <c r="AP154" s="150">
        <f>AO154*(1+$BE$64)</f>
        <v>338.25</v>
      </c>
      <c r="AQ154" s="160">
        <f>AR154*(1-$BE$64)</f>
        <v>265.5</v>
      </c>
      <c r="AR154" s="149">
        <f>AO154-12.5</f>
        <v>295</v>
      </c>
      <c r="AS154" s="150">
        <f>AR154*(1+$BE$64)</f>
        <v>324.5</v>
      </c>
      <c r="AT154" s="151"/>
      <c r="AU154" s="149"/>
      <c r="AV154" s="150"/>
      <c r="AW154" s="151"/>
      <c r="AX154" s="149"/>
      <c r="AY154" s="150"/>
      <c r="AZ154" s="182"/>
      <c r="BA154" s="183"/>
    </row>
    <row r="155" spans="1:53" ht="18.600000000000001" customHeight="1" x14ac:dyDescent="0.2">
      <c r="A155" s="902"/>
      <c r="B155"/>
      <c r="C155" s="844"/>
      <c r="D155" s="796"/>
      <c r="E155" s="106" t="s">
        <v>24</v>
      </c>
      <c r="F155" s="58" t="s">
        <v>428</v>
      </c>
      <c r="G155" s="160">
        <f>H155*(1-$BE$64)</f>
        <v>391.5</v>
      </c>
      <c r="H155" s="149">
        <f>W110-15</f>
        <v>435</v>
      </c>
      <c r="I155" s="150">
        <f>H155*(1+$BE$64)</f>
        <v>478.50000000000006</v>
      </c>
      <c r="J155" s="160">
        <f>K155*(1-$BE$64)</f>
        <v>378</v>
      </c>
      <c r="K155" s="149">
        <f>H155-15</f>
        <v>420</v>
      </c>
      <c r="L155" s="150">
        <f>K155*(1+$BE$64)</f>
        <v>462.00000000000006</v>
      </c>
      <c r="M155" s="160">
        <f>N155*(1-$BE$64)</f>
        <v>364.5</v>
      </c>
      <c r="N155" s="149">
        <f>K155-15</f>
        <v>405</v>
      </c>
      <c r="O155" s="150">
        <f>N155*(1+$BE$64)</f>
        <v>445.50000000000006</v>
      </c>
      <c r="P155" s="160">
        <f>Q155*(1-$BE$64)</f>
        <v>351</v>
      </c>
      <c r="Q155" s="149">
        <f>N155-15</f>
        <v>390</v>
      </c>
      <c r="R155" s="150">
        <f>Q155*(1+$BE$64)</f>
        <v>429.00000000000006</v>
      </c>
      <c r="S155" s="151"/>
      <c r="T155" s="149"/>
      <c r="U155" s="150"/>
      <c r="V155" s="151"/>
      <c r="W155" s="149"/>
      <c r="X155" s="150"/>
      <c r="Y155" s="182"/>
      <c r="Z155" s="183"/>
      <c r="AB155" s="902"/>
      <c r="AC155"/>
      <c r="AD155" s="844"/>
      <c r="AE155" s="796"/>
      <c r="AF155" s="106" t="s">
        <v>24</v>
      </c>
      <c r="AG155" s="58" t="s">
        <v>428</v>
      </c>
      <c r="AH155" s="160">
        <f>AI155*(1-$BE$64)</f>
        <v>459</v>
      </c>
      <c r="AI155" s="149">
        <f>AX110-15</f>
        <v>510</v>
      </c>
      <c r="AJ155" s="150">
        <f>AI155*(1+$BE$64)</f>
        <v>561</v>
      </c>
      <c r="AK155" s="160">
        <f>AL155*(1-$BE$64)</f>
        <v>445.5</v>
      </c>
      <c r="AL155" s="149">
        <f>AI155-15</f>
        <v>495</v>
      </c>
      <c r="AM155" s="150">
        <f>AL155*(1+$BE$64)</f>
        <v>544.5</v>
      </c>
      <c r="AN155" s="160">
        <f>AO155*(1-$BE$64)</f>
        <v>432</v>
      </c>
      <c r="AO155" s="149">
        <f>AL155-15</f>
        <v>480</v>
      </c>
      <c r="AP155" s="150">
        <f>AO155*(1+$BE$64)</f>
        <v>528</v>
      </c>
      <c r="AQ155" s="160">
        <f>AR155*(1-$BE$64)</f>
        <v>418.5</v>
      </c>
      <c r="AR155" s="149">
        <f>AO155-15</f>
        <v>465</v>
      </c>
      <c r="AS155" s="150">
        <f>AR155*(1+$BE$64)</f>
        <v>511.50000000000006</v>
      </c>
      <c r="AT155" s="151"/>
      <c r="AU155" s="149"/>
      <c r="AV155" s="150"/>
      <c r="AW155" s="151"/>
      <c r="AX155" s="149"/>
      <c r="AY155" s="150"/>
      <c r="AZ155" s="182"/>
      <c r="BA155" s="183"/>
    </row>
    <row r="156" spans="1:53" ht="18.600000000000001" customHeight="1" x14ac:dyDescent="0.2">
      <c r="A156" s="902"/>
      <c r="B156"/>
      <c r="C156" s="844"/>
      <c r="D156" s="796"/>
      <c r="E156" s="106" t="s">
        <v>25</v>
      </c>
      <c r="F156" s="58" t="s">
        <v>429</v>
      </c>
      <c r="G156" s="160">
        <f>H156*(1-$BE$64)</f>
        <v>324</v>
      </c>
      <c r="H156" s="149">
        <f>W111-15</f>
        <v>360</v>
      </c>
      <c r="I156" s="150">
        <f>H156*(1+$BE$64)</f>
        <v>396.00000000000006</v>
      </c>
      <c r="J156" s="160">
        <f>K156*(1-$BE$64)</f>
        <v>310.5</v>
      </c>
      <c r="K156" s="149">
        <f>H156-15</f>
        <v>345</v>
      </c>
      <c r="L156" s="150">
        <f>K156*(1+$BE$64)</f>
        <v>379.50000000000006</v>
      </c>
      <c r="M156" s="160">
        <f>N156*(1-$BE$64)</f>
        <v>297</v>
      </c>
      <c r="N156" s="149">
        <f>K156-15</f>
        <v>330</v>
      </c>
      <c r="O156" s="150">
        <f>N156*(1+$BE$64)</f>
        <v>363.00000000000006</v>
      </c>
      <c r="P156" s="160">
        <f>Q156*(1-$BE$64)</f>
        <v>283.5</v>
      </c>
      <c r="Q156" s="149">
        <f>N156-15</f>
        <v>315</v>
      </c>
      <c r="R156" s="150">
        <f>Q156*(1+$BE$64)</f>
        <v>346.5</v>
      </c>
      <c r="S156" s="151"/>
      <c r="T156" s="149"/>
      <c r="U156" s="150"/>
      <c r="V156" s="151"/>
      <c r="W156" s="149"/>
      <c r="X156" s="150"/>
      <c r="Y156" s="182"/>
      <c r="Z156" s="183"/>
      <c r="AB156" s="902"/>
      <c r="AC156"/>
      <c r="AD156" s="844"/>
      <c r="AE156" s="796"/>
      <c r="AF156" s="106" t="s">
        <v>25</v>
      </c>
      <c r="AG156" s="58" t="s">
        <v>429</v>
      </c>
      <c r="AH156" s="160">
        <f>AI156*(1-$BE$64)</f>
        <v>387</v>
      </c>
      <c r="AI156" s="149">
        <f>AX111-15</f>
        <v>430</v>
      </c>
      <c r="AJ156" s="150">
        <f>AI156*(1+$BE$64)</f>
        <v>473.00000000000006</v>
      </c>
      <c r="AK156" s="160">
        <f>AL156*(1-$BE$64)</f>
        <v>373.5</v>
      </c>
      <c r="AL156" s="149">
        <f>AI156-15</f>
        <v>415</v>
      </c>
      <c r="AM156" s="150">
        <f>AL156*(1+$BE$64)</f>
        <v>456.50000000000006</v>
      </c>
      <c r="AN156" s="160">
        <f>AO156*(1-$BE$64)</f>
        <v>360</v>
      </c>
      <c r="AO156" s="149">
        <f>AL156-15</f>
        <v>400</v>
      </c>
      <c r="AP156" s="150">
        <f>AO156*(1+$BE$64)</f>
        <v>440.00000000000006</v>
      </c>
      <c r="AQ156" s="160">
        <f>AR156*(1-$BE$64)</f>
        <v>346.5</v>
      </c>
      <c r="AR156" s="149">
        <f>AO156-15</f>
        <v>385</v>
      </c>
      <c r="AS156" s="150">
        <f>AR156*(1+$BE$64)</f>
        <v>423.50000000000006</v>
      </c>
      <c r="AT156" s="151"/>
      <c r="AU156" s="149"/>
      <c r="AV156" s="150"/>
      <c r="AW156" s="151"/>
      <c r="AX156" s="149"/>
      <c r="AY156" s="150"/>
      <c r="AZ156" s="182"/>
      <c r="BA156" s="183"/>
    </row>
    <row r="157" spans="1:53" ht="18.600000000000001" customHeight="1" thickBot="1" x14ac:dyDescent="0.25">
      <c r="A157" s="902"/>
      <c r="B157"/>
      <c r="C157" s="845"/>
      <c r="D157" s="797"/>
      <c r="E157" s="106" t="s">
        <v>44</v>
      </c>
      <c r="F157" s="163" t="s">
        <v>430</v>
      </c>
      <c r="G157" s="164">
        <f>H157*(1-$BE$64)</f>
        <v>328.5</v>
      </c>
      <c r="H157" s="165">
        <f>W112-15</f>
        <v>365</v>
      </c>
      <c r="I157" s="166">
        <f>H157*(1+$BE$64)</f>
        <v>401.50000000000006</v>
      </c>
      <c r="J157" s="164">
        <f>K157*(1-$BE$64)</f>
        <v>315</v>
      </c>
      <c r="K157" s="165">
        <f>H157-15</f>
        <v>350</v>
      </c>
      <c r="L157" s="166">
        <f>K157*(1+$BE$64)</f>
        <v>385.00000000000006</v>
      </c>
      <c r="M157" s="164">
        <f>N157*(1-$BE$64)</f>
        <v>301.5</v>
      </c>
      <c r="N157" s="165">
        <f>K157-15</f>
        <v>335</v>
      </c>
      <c r="O157" s="166">
        <f>N157*(1+$BE$64)</f>
        <v>368.50000000000006</v>
      </c>
      <c r="P157" s="164">
        <f>Q157*(1-$BE$64)</f>
        <v>288</v>
      </c>
      <c r="Q157" s="165">
        <f>N157-15</f>
        <v>320</v>
      </c>
      <c r="R157" s="166">
        <f>Q157*(1+$BE$64)</f>
        <v>352</v>
      </c>
      <c r="S157" s="151"/>
      <c r="T157" s="149"/>
      <c r="U157" s="150"/>
      <c r="V157" s="151"/>
      <c r="W157" s="149"/>
      <c r="X157" s="150"/>
      <c r="Y157" s="186"/>
      <c r="Z157" s="187"/>
      <c r="AB157" s="902"/>
      <c r="AC157"/>
      <c r="AD157" s="845"/>
      <c r="AE157" s="797"/>
      <c r="AF157" s="106" t="s">
        <v>44</v>
      </c>
      <c r="AG157" s="163" t="s">
        <v>430</v>
      </c>
      <c r="AH157" s="164">
        <f>AI157*(1-$BE$64)</f>
        <v>391.5</v>
      </c>
      <c r="AI157" s="165">
        <f>AX112-15</f>
        <v>435</v>
      </c>
      <c r="AJ157" s="166">
        <f>AI157*(1+$BE$64)</f>
        <v>478.50000000000006</v>
      </c>
      <c r="AK157" s="164">
        <f>AL157*(1-$BE$64)</f>
        <v>378</v>
      </c>
      <c r="AL157" s="165">
        <f>AI157-15</f>
        <v>420</v>
      </c>
      <c r="AM157" s="166">
        <f>AL157*(1+$BE$64)</f>
        <v>462.00000000000006</v>
      </c>
      <c r="AN157" s="164">
        <f>AO157*(1-$BE$64)</f>
        <v>364.5</v>
      </c>
      <c r="AO157" s="165">
        <f>AL157-15</f>
        <v>405</v>
      </c>
      <c r="AP157" s="166">
        <f>AO157*(1+$BE$64)</f>
        <v>445.50000000000006</v>
      </c>
      <c r="AQ157" s="164">
        <f>AR157*(1-$BE$64)</f>
        <v>351</v>
      </c>
      <c r="AR157" s="165">
        <f>AO157-15</f>
        <v>390</v>
      </c>
      <c r="AS157" s="166">
        <f>AR157*(1+$BE$64)</f>
        <v>429.00000000000006</v>
      </c>
      <c r="AT157" s="151"/>
      <c r="AU157" s="149"/>
      <c r="AV157" s="150"/>
      <c r="AW157" s="151"/>
      <c r="AX157" s="149"/>
      <c r="AY157" s="150"/>
      <c r="AZ157" s="186"/>
      <c r="BA157" s="187"/>
    </row>
    <row r="158" spans="1:53" ht="18.600000000000001" customHeight="1" x14ac:dyDescent="0.2">
      <c r="A158" s="902"/>
      <c r="B158"/>
      <c r="C158" s="843">
        <v>2</v>
      </c>
      <c r="D158" s="795" t="s">
        <v>65</v>
      </c>
      <c r="E158" s="601" t="s">
        <v>16</v>
      </c>
      <c r="F158" s="524" t="s">
        <v>609</v>
      </c>
      <c r="G158" s="141">
        <f>'Erwachsene-DOSB 2020'!AO13*$BC$68</f>
        <v>2.9250000000000003</v>
      </c>
      <c r="H158" s="132">
        <f>'Erwachsene-DOSB 2020'!AP13*$BC$68</f>
        <v>4.2750000000000004</v>
      </c>
      <c r="I158" s="133">
        <f>'Erwachsene-DOSB 2020'!AQ13*$BC$68</f>
        <v>5.8500000000000005</v>
      </c>
      <c r="J158" s="134">
        <f>'Erwachsene-DOSB 2020'!AR13*$BC$68</f>
        <v>2.7</v>
      </c>
      <c r="K158" s="132">
        <f>'Erwachsene-DOSB 2020'!AS13*$BC$68</f>
        <v>4.2750000000000004</v>
      </c>
      <c r="L158" s="133">
        <f>'Erwachsene-DOSB 2020'!AT13*$BC$68</f>
        <v>5.625</v>
      </c>
      <c r="M158" s="134">
        <f>'Erwachsene-DOSB 2020'!AU13*$BC$68</f>
        <v>2.7</v>
      </c>
      <c r="N158" s="132">
        <f>'Erwachsene-DOSB 2020'!AV13*$BC$68</f>
        <v>4.05</v>
      </c>
      <c r="O158" s="133">
        <f>'Erwachsene-DOSB 2020'!AW13*$BC$68</f>
        <v>5.4</v>
      </c>
      <c r="P158" s="134">
        <f>'Erwachsene-DOSB 2020'!AX13*$BC$68</f>
        <v>2.4750000000000001</v>
      </c>
      <c r="Q158" s="132">
        <f>'Erwachsene-DOSB 2020'!AY13*$BC$68</f>
        <v>3.8250000000000002</v>
      </c>
      <c r="R158" s="133">
        <f>'Erwachsene-DOSB 2020'!AZ13*$BC$68</f>
        <v>4.95</v>
      </c>
      <c r="S158" s="23"/>
      <c r="T158" s="24"/>
      <c r="U158" s="64"/>
      <c r="V158" s="66"/>
      <c r="W158" s="25"/>
      <c r="X158" s="26"/>
      <c r="Y158" s="180"/>
      <c r="Z158" s="181"/>
      <c r="AB158" s="902"/>
      <c r="AC158"/>
      <c r="AD158" s="843">
        <v>2</v>
      </c>
      <c r="AE158" s="795" t="s">
        <v>65</v>
      </c>
      <c r="AF158" s="601" t="s">
        <v>16</v>
      </c>
      <c r="AG158" s="524" t="s">
        <v>609</v>
      </c>
      <c r="AH158" s="141">
        <f>'Erwachsene-DOSB 2020'!AO46*$BC$68</f>
        <v>4.05</v>
      </c>
      <c r="AI158" s="132">
        <f>'Erwachsene-DOSB 2020'!AP46*$BC$68</f>
        <v>5.8500000000000005</v>
      </c>
      <c r="AJ158" s="133">
        <f>'Erwachsene-DOSB 2020'!AQ46*$BC$68</f>
        <v>7.65</v>
      </c>
      <c r="AK158" s="134">
        <f>'Erwachsene-DOSB 2020'!AR46*$BC$68</f>
        <v>3.8250000000000002</v>
      </c>
      <c r="AL158" s="132">
        <f>'Erwachsene-DOSB 2020'!AS46*$BC$68</f>
        <v>5.625</v>
      </c>
      <c r="AM158" s="133">
        <f>'Erwachsene-DOSB 2020'!AT46*$BC$68</f>
        <v>7.4249999999999998</v>
      </c>
      <c r="AN158" s="134">
        <f>'Erwachsene-DOSB 2020'!AU46*$BC$68</f>
        <v>3.6</v>
      </c>
      <c r="AO158" s="132">
        <f>'Erwachsene-DOSB 2020'!AV46*$BC$68</f>
        <v>5.4</v>
      </c>
      <c r="AP158" s="133">
        <f>'Erwachsene-DOSB 2020'!AW46*$BC$68</f>
        <v>7.2</v>
      </c>
      <c r="AQ158" s="134">
        <f>'Erwachsene-DOSB 2020'!AX46*$BC$68</f>
        <v>3.15</v>
      </c>
      <c r="AR158" s="132">
        <f>'Erwachsene-DOSB 2020'!AY46*$BC$68</f>
        <v>4.95</v>
      </c>
      <c r="AS158" s="133">
        <f>'Erwachsene-DOSB 2020'!AZ46*$BC$68</f>
        <v>6.75</v>
      </c>
      <c r="AT158" s="23"/>
      <c r="AU158" s="24"/>
      <c r="AV158" s="64"/>
      <c r="AW158" s="66"/>
      <c r="AX158" s="25"/>
      <c r="AY158" s="26"/>
      <c r="AZ158" s="180"/>
      <c r="BA158" s="181"/>
    </row>
    <row r="159" spans="1:53" ht="18.600000000000001" customHeight="1" x14ac:dyDescent="0.2">
      <c r="A159" s="902"/>
      <c r="B159"/>
      <c r="C159" s="845"/>
      <c r="D159" s="796"/>
      <c r="E159" s="801" t="s">
        <v>17</v>
      </c>
      <c r="F159" s="793" t="s">
        <v>26</v>
      </c>
      <c r="G159" s="826" t="s">
        <v>340</v>
      </c>
      <c r="H159" s="827"/>
      <c r="I159" s="827"/>
      <c r="J159" s="827"/>
      <c r="K159" s="827"/>
      <c r="L159" s="827"/>
      <c r="M159" s="827"/>
      <c r="N159" s="827"/>
      <c r="O159" s="827"/>
      <c r="P159" s="827"/>
      <c r="Q159" s="827"/>
      <c r="R159" s="828"/>
      <c r="S159" s="28"/>
      <c r="T159" s="30"/>
      <c r="U159" s="38"/>
      <c r="V159" s="61"/>
      <c r="W159" s="32"/>
      <c r="X159" s="33"/>
      <c r="Y159" s="182"/>
      <c r="Z159" s="188"/>
      <c r="AB159" s="902"/>
      <c r="AC159"/>
      <c r="AD159" s="845"/>
      <c r="AE159" s="796"/>
      <c r="AF159" s="801" t="s">
        <v>17</v>
      </c>
      <c r="AG159" s="793" t="s">
        <v>26</v>
      </c>
      <c r="AH159" s="826" t="s">
        <v>96</v>
      </c>
      <c r="AI159" s="827"/>
      <c r="AJ159" s="827"/>
      <c r="AK159" s="827"/>
      <c r="AL159" s="827"/>
      <c r="AM159" s="827"/>
      <c r="AN159" s="827"/>
      <c r="AO159" s="827"/>
      <c r="AP159" s="827"/>
      <c r="AQ159" s="827"/>
      <c r="AR159" s="827"/>
      <c r="AS159" s="828"/>
      <c r="AT159" s="28"/>
      <c r="AU159" s="30"/>
      <c r="AV159" s="38"/>
      <c r="AW159" s="61"/>
      <c r="AX159" s="32"/>
      <c r="AY159" s="33"/>
      <c r="AZ159" s="182"/>
      <c r="BA159" s="188"/>
    </row>
    <row r="160" spans="1:53" ht="18.600000000000001" customHeight="1" x14ac:dyDescent="0.2">
      <c r="A160" s="902"/>
      <c r="B160"/>
      <c r="C160" s="845"/>
      <c r="D160" s="796"/>
      <c r="E160" s="792"/>
      <c r="F160" s="794"/>
      <c r="G160" s="13">
        <f>'Erwachsene-DOSB 2020'!AO15*$BC$70</f>
        <v>3.8250000000000002</v>
      </c>
      <c r="H160" s="12">
        <f>'Erwachsene-DOSB 2020'!AP15*$BC$70</f>
        <v>4.7250000000000005</v>
      </c>
      <c r="I160" s="15">
        <f>'Erwachsene-DOSB 2020'!AQ15*$BC$70</f>
        <v>5.625</v>
      </c>
      <c r="J160" s="59">
        <f>'Erwachsene-DOSB 2020'!AR15*$BC$70</f>
        <v>3.6</v>
      </c>
      <c r="K160" s="12">
        <f>'Erwachsene-DOSB 2020'!AS15*$BC$70</f>
        <v>4.5</v>
      </c>
      <c r="L160" s="15">
        <f>'Erwachsene-DOSB 2020'!AT15*$BC$70</f>
        <v>5.1749999999999998</v>
      </c>
      <c r="M160" s="59">
        <f>'Erwachsene-DOSB 2020'!AU15*$BC$70</f>
        <v>3.375</v>
      </c>
      <c r="N160" s="12">
        <f>'Erwachsene-DOSB 2020'!AV15*$BC$70</f>
        <v>4.05</v>
      </c>
      <c r="O160" s="15">
        <f>'Erwachsene-DOSB 2020'!AW15*$BC$70</f>
        <v>4.95</v>
      </c>
      <c r="P160" s="59">
        <f>'Erwachsene-DOSB 2020'!AX15*$BC$70</f>
        <v>2.9250000000000003</v>
      </c>
      <c r="Q160" s="12">
        <f>'Erwachsene-DOSB 2020'!AY15*$BC$70</f>
        <v>3.8250000000000002</v>
      </c>
      <c r="R160" s="15">
        <f>'Erwachsene-DOSB 2020'!AZ15*$BC$70</f>
        <v>4.5</v>
      </c>
      <c r="S160" s="28"/>
      <c r="T160" s="30"/>
      <c r="U160" s="38"/>
      <c r="V160" s="71"/>
      <c r="W160" s="3"/>
      <c r="X160" s="4"/>
      <c r="Y160" s="182"/>
      <c r="Z160" s="188"/>
      <c r="AB160" s="902"/>
      <c r="AC160"/>
      <c r="AD160" s="845"/>
      <c r="AE160" s="796"/>
      <c r="AF160" s="792"/>
      <c r="AG160" s="794"/>
      <c r="AH160" s="13">
        <f>'Erwachsene-DOSB 2020'!AO48*$BC$70</f>
        <v>5.1749999999999998</v>
      </c>
      <c r="AI160" s="12">
        <f>'Erwachsene-DOSB 2020'!AP48*$BC$70</f>
        <v>5.8500000000000005</v>
      </c>
      <c r="AJ160" s="15">
        <f>'Erwachsene-DOSB 2020'!AQ48*$BC$70</f>
        <v>6.75</v>
      </c>
      <c r="AK160" s="59">
        <f>'Erwachsene-DOSB 2020'!AR48*$BC$70</f>
        <v>4.95</v>
      </c>
      <c r="AL160" s="12">
        <f>'Erwachsene-DOSB 2020'!AS48*$BC$70</f>
        <v>5.625</v>
      </c>
      <c r="AM160" s="15">
        <f>'Erwachsene-DOSB 2020'!AT48*$BC$70</f>
        <v>6.5250000000000004</v>
      </c>
      <c r="AN160" s="59">
        <f>'Erwachsene-DOSB 2020'!AU48*$BC$70</f>
        <v>4.5</v>
      </c>
      <c r="AO160" s="12">
        <f>'Erwachsene-DOSB 2020'!AV48*$BC$70</f>
        <v>5.4</v>
      </c>
      <c r="AP160" s="15">
        <f>'Erwachsene-DOSB 2020'!AW48*$BC$70</f>
        <v>6.0750000000000002</v>
      </c>
      <c r="AQ160" s="59">
        <f>'Erwachsene-DOSB 2020'!AX48*$BC$70</f>
        <v>4.05</v>
      </c>
      <c r="AR160" s="12">
        <f>'Erwachsene-DOSB 2020'!AY48*$BC$70</f>
        <v>4.7250000000000005</v>
      </c>
      <c r="AS160" s="15">
        <f>'Erwachsene-DOSB 2020'!AZ48*$BC$70</f>
        <v>5.625</v>
      </c>
      <c r="AT160" s="28"/>
      <c r="AU160" s="30"/>
      <c r="AV160" s="38"/>
      <c r="AW160" s="71"/>
      <c r="AX160" s="3"/>
      <c r="AY160" s="4"/>
      <c r="AZ160" s="182"/>
      <c r="BA160" s="188"/>
    </row>
    <row r="161" spans="1:53" ht="18.600000000000001" customHeight="1" x14ac:dyDescent="0.2">
      <c r="A161" s="902"/>
      <c r="B161"/>
      <c r="C161" s="845"/>
      <c r="D161" s="796"/>
      <c r="E161" s="106" t="s">
        <v>21</v>
      </c>
      <c r="F161" s="161" t="s">
        <v>27</v>
      </c>
      <c r="G161" s="13">
        <f t="shared" ref="G161:R161" si="16">G160*$BC$71</f>
        <v>6.5025000000000004</v>
      </c>
      <c r="H161" s="12">
        <f t="shared" si="16"/>
        <v>8.0325000000000006</v>
      </c>
      <c r="I161" s="15">
        <f t="shared" si="16"/>
        <v>9.5625</v>
      </c>
      <c r="J161" s="13">
        <f t="shared" si="16"/>
        <v>6.12</v>
      </c>
      <c r="K161" s="12">
        <f t="shared" si="16"/>
        <v>7.6499999999999995</v>
      </c>
      <c r="L161" s="15">
        <f t="shared" si="16"/>
        <v>8.7974999999999994</v>
      </c>
      <c r="M161" s="13">
        <f t="shared" si="16"/>
        <v>5.7374999999999998</v>
      </c>
      <c r="N161" s="12">
        <f t="shared" si="16"/>
        <v>6.8849999999999998</v>
      </c>
      <c r="O161" s="15">
        <f t="shared" si="16"/>
        <v>8.4150000000000009</v>
      </c>
      <c r="P161" s="13">
        <f t="shared" si="16"/>
        <v>4.9725000000000001</v>
      </c>
      <c r="Q161" s="12">
        <f t="shared" si="16"/>
        <v>6.5025000000000004</v>
      </c>
      <c r="R161" s="15">
        <f t="shared" si="16"/>
        <v>7.6499999999999995</v>
      </c>
      <c r="S161" s="28"/>
      <c r="T161" s="30"/>
      <c r="U161" s="38"/>
      <c r="V161" s="71"/>
      <c r="W161" s="3"/>
      <c r="X161" s="4"/>
      <c r="Y161" s="182"/>
      <c r="Z161" s="188"/>
      <c r="AB161" s="902"/>
      <c r="AC161"/>
      <c r="AD161" s="845"/>
      <c r="AE161" s="796"/>
      <c r="AF161" s="106" t="s">
        <v>21</v>
      </c>
      <c r="AG161" s="161" t="s">
        <v>27</v>
      </c>
      <c r="AH161" s="13">
        <f t="shared" ref="AH161:AS161" si="17">AH160*$BC$71</f>
        <v>8.7974999999999994</v>
      </c>
      <c r="AI161" s="12">
        <f t="shared" si="17"/>
        <v>9.9450000000000003</v>
      </c>
      <c r="AJ161" s="15">
        <f t="shared" si="17"/>
        <v>11.475</v>
      </c>
      <c r="AK161" s="13">
        <f t="shared" si="17"/>
        <v>8.4150000000000009</v>
      </c>
      <c r="AL161" s="12">
        <f t="shared" si="17"/>
        <v>9.5625</v>
      </c>
      <c r="AM161" s="15">
        <f t="shared" si="17"/>
        <v>11.092500000000001</v>
      </c>
      <c r="AN161" s="13">
        <f t="shared" si="17"/>
        <v>7.6499999999999995</v>
      </c>
      <c r="AO161" s="12">
        <f t="shared" si="17"/>
        <v>9.18</v>
      </c>
      <c r="AP161" s="15">
        <f t="shared" si="17"/>
        <v>10.327500000000001</v>
      </c>
      <c r="AQ161" s="13">
        <f t="shared" si="17"/>
        <v>6.8849999999999998</v>
      </c>
      <c r="AR161" s="12">
        <f t="shared" si="17"/>
        <v>8.0325000000000006</v>
      </c>
      <c r="AS161" s="15">
        <f t="shared" si="17"/>
        <v>9.5625</v>
      </c>
      <c r="AT161" s="28"/>
      <c r="AU161" s="30"/>
      <c r="AV161" s="38"/>
      <c r="AW161" s="71"/>
      <c r="AX161" s="3"/>
      <c r="AY161" s="4"/>
      <c r="AZ161" s="182"/>
      <c r="BA161" s="188"/>
    </row>
    <row r="162" spans="1:53" ht="18.600000000000001" customHeight="1" thickBot="1" x14ac:dyDescent="0.25">
      <c r="A162" s="902"/>
      <c r="B162"/>
      <c r="C162" s="845"/>
      <c r="D162" s="796"/>
      <c r="E162" s="106" t="s">
        <v>22</v>
      </c>
      <c r="F162" s="2" t="s">
        <v>92</v>
      </c>
      <c r="G162" s="13">
        <f>'Erwachsene-DOSB 2020'!AO18*$BC$72</f>
        <v>0.72000000000000008</v>
      </c>
      <c r="H162" s="12">
        <f>'Erwachsene-DOSB 2020'!AP18*$BC$72</f>
        <v>0.91999999999999993</v>
      </c>
      <c r="I162" s="15">
        <f>'Erwachsene-DOSB 2020'!AQ18*$BC$72</f>
        <v>1.08</v>
      </c>
      <c r="J162" s="59">
        <f>'Erwachsene-DOSB 2020'!AR18*$BC$72</f>
        <v>0.72000000000000008</v>
      </c>
      <c r="K162" s="12">
        <f>'Erwachsene-DOSB 2020'!AS18*$BC$72</f>
        <v>0.88000000000000012</v>
      </c>
      <c r="L162" s="15">
        <f>'Erwachsene-DOSB 2020'!AT18*$BC$72</f>
        <v>1.04</v>
      </c>
      <c r="M162" s="59">
        <f>'Erwachsene-DOSB 2020'!AU18*$BC$72</f>
        <v>0.68</v>
      </c>
      <c r="N162" s="12">
        <f>'Erwachsene-DOSB 2020'!AV18*$BC$72</f>
        <v>0.84000000000000008</v>
      </c>
      <c r="O162" s="15">
        <f>'Erwachsene-DOSB 2020'!AW18*$BC$72</f>
        <v>1</v>
      </c>
      <c r="P162" s="59">
        <f>'Erwachsene-DOSB 2020'!AX18*$BC$72</f>
        <v>0.64000000000000012</v>
      </c>
      <c r="Q162" s="12">
        <f>'Erwachsene-DOSB 2020'!AY18*$BC$72</f>
        <v>0.8</v>
      </c>
      <c r="R162" s="15">
        <f>'Erwachsene-DOSB 2020'!AZ18*$BC$72</f>
        <v>0.96</v>
      </c>
      <c r="S162" s="36"/>
      <c r="T162" s="31"/>
      <c r="U162" s="33"/>
      <c r="V162" s="71"/>
      <c r="W162" s="34"/>
      <c r="X162" s="33"/>
      <c r="Y162" s="186"/>
      <c r="Z162" s="187"/>
      <c r="AB162" s="902"/>
      <c r="AC162"/>
      <c r="AD162" s="845"/>
      <c r="AE162" s="796"/>
      <c r="AF162" s="106" t="s">
        <v>22</v>
      </c>
      <c r="AG162" s="2" t="s">
        <v>92</v>
      </c>
      <c r="AH162" s="13">
        <f>'Erwachsene-DOSB 2020'!AO51*$BC$72</f>
        <v>0.96</v>
      </c>
      <c r="AI162" s="12">
        <f>'Erwachsene-DOSB 2020'!AP51*$BC$72</f>
        <v>1.2000000000000002</v>
      </c>
      <c r="AJ162" s="15">
        <f>'Erwachsene-DOSB 2020'!AQ51*$BC$72</f>
        <v>1.4400000000000002</v>
      </c>
      <c r="AK162" s="59">
        <f>'Erwachsene-DOSB 2020'!AR51*$BC$72</f>
        <v>0.91999999999999993</v>
      </c>
      <c r="AL162" s="12">
        <f>'Erwachsene-DOSB 2020'!AS51*$BC$72</f>
        <v>1.1599999999999999</v>
      </c>
      <c r="AM162" s="15">
        <f>'Erwachsene-DOSB 2020'!AT51*$BC$72</f>
        <v>1.4000000000000001</v>
      </c>
      <c r="AN162" s="59">
        <f>'Erwachsene-DOSB 2020'!AU51*$BC$72</f>
        <v>0.8</v>
      </c>
      <c r="AO162" s="12">
        <f>'Erwachsene-DOSB 2020'!AV51*$BC$72</f>
        <v>1.04</v>
      </c>
      <c r="AP162" s="15">
        <f>'Erwachsene-DOSB 2020'!AW51*$BC$72</f>
        <v>1.2800000000000002</v>
      </c>
      <c r="AQ162" s="59">
        <f>'Erwachsene-DOSB 2020'!AX51*$BC$72</f>
        <v>0.72000000000000008</v>
      </c>
      <c r="AR162" s="12">
        <f>'Erwachsene-DOSB 2020'!AY51*$BC$72</f>
        <v>0.96</v>
      </c>
      <c r="AS162" s="15">
        <f>'Erwachsene-DOSB 2020'!AZ51*$BC$72</f>
        <v>1.2000000000000002</v>
      </c>
      <c r="AT162" s="36"/>
      <c r="AU162" s="31"/>
      <c r="AV162" s="33"/>
      <c r="AW162" s="71"/>
      <c r="AX162" s="34"/>
      <c r="AY162" s="33"/>
      <c r="AZ162" s="186"/>
      <c r="BA162" s="187"/>
    </row>
    <row r="163" spans="1:53" ht="18.600000000000001" customHeight="1" x14ac:dyDescent="0.2">
      <c r="A163" s="902"/>
      <c r="B163"/>
      <c r="C163" s="843">
        <v>3</v>
      </c>
      <c r="D163" s="795" t="s">
        <v>66</v>
      </c>
      <c r="E163" s="791" t="s">
        <v>16</v>
      </c>
      <c r="F163" s="822" t="s">
        <v>156</v>
      </c>
      <c r="G163" s="823" t="s">
        <v>194</v>
      </c>
      <c r="H163" s="824"/>
      <c r="I163" s="824"/>
      <c r="J163" s="824"/>
      <c r="K163" s="824"/>
      <c r="L163" s="824"/>
      <c r="M163" s="824"/>
      <c r="N163" s="824"/>
      <c r="O163" s="824"/>
      <c r="P163" s="824"/>
      <c r="Q163" s="824"/>
      <c r="R163" s="825"/>
      <c r="S163" s="6"/>
      <c r="T163" s="8"/>
      <c r="U163" s="9"/>
      <c r="V163" s="66"/>
      <c r="W163" s="25"/>
      <c r="X163" s="26"/>
      <c r="Y163" s="180"/>
      <c r="Z163" s="181"/>
      <c r="AB163" s="902"/>
      <c r="AC163"/>
      <c r="AD163" s="843">
        <v>3</v>
      </c>
      <c r="AE163" s="795" t="s">
        <v>66</v>
      </c>
      <c r="AF163" s="791" t="s">
        <v>16</v>
      </c>
      <c r="AG163" s="822" t="s">
        <v>156</v>
      </c>
      <c r="AH163" s="955" t="s">
        <v>194</v>
      </c>
      <c r="AI163" s="956"/>
      <c r="AJ163" s="956"/>
      <c r="AK163" s="956"/>
      <c r="AL163" s="956"/>
      <c r="AM163" s="956"/>
      <c r="AN163" s="956"/>
      <c r="AO163" s="956"/>
      <c r="AP163" s="956"/>
      <c r="AQ163" s="956"/>
      <c r="AR163" s="956"/>
      <c r="AS163" s="957"/>
      <c r="AT163" s="6"/>
      <c r="AU163" s="8"/>
      <c r="AV163" s="9"/>
      <c r="AW163" s="66"/>
      <c r="AX163" s="25"/>
      <c r="AY163" s="26"/>
      <c r="AZ163" s="180"/>
      <c r="BA163" s="181"/>
    </row>
    <row r="164" spans="1:53" ht="18.600000000000001" customHeight="1" x14ac:dyDescent="0.2">
      <c r="A164" s="902"/>
      <c r="B164"/>
      <c r="C164" s="845"/>
      <c r="D164" s="796"/>
      <c r="E164" s="792"/>
      <c r="F164" s="794"/>
      <c r="G164" s="717">
        <f>'Erwachsene-DOSB 2020'!AO21*$BC$74</f>
        <v>17.55</v>
      </c>
      <c r="H164" s="718">
        <f>'Erwachsene-DOSB 2020'!AP21*$BC$74</f>
        <v>15.990000000000002</v>
      </c>
      <c r="I164" s="719">
        <f>'Erwachsene-DOSB 2020'!AQ21*$BC$74</f>
        <v>14.43</v>
      </c>
      <c r="J164" s="720">
        <f>'Erwachsene-DOSB 2020'!AR21*$BC$74</f>
        <v>18.59</v>
      </c>
      <c r="K164" s="718">
        <f>'Erwachsene-DOSB 2020'!AS21*$BC$74</f>
        <v>17.03</v>
      </c>
      <c r="L164" s="719">
        <f>'Erwachsene-DOSB 2020'!AT21*$BC$74</f>
        <v>15.600000000000001</v>
      </c>
      <c r="M164" s="720">
        <f>'Erwachsene-DOSB 2020'!AU21*$BC$74</f>
        <v>20.150000000000002</v>
      </c>
      <c r="N164" s="718">
        <f>'Erwachsene-DOSB 2020'!AV21*$BC$74</f>
        <v>18.59</v>
      </c>
      <c r="O164" s="719">
        <f>'Erwachsene-DOSB 2020'!AW21*$BC$74</f>
        <v>17.16</v>
      </c>
      <c r="P164" s="720">
        <f>'Erwachsene-DOSB 2020'!AX21*$BC$74</f>
        <v>22.230000000000004</v>
      </c>
      <c r="Q164" s="718">
        <f>'Erwachsene-DOSB 2020'!AY21*$BC$74</f>
        <v>20.67</v>
      </c>
      <c r="R164" s="719">
        <f>'Erwachsene-DOSB 2020'!AZ21*$BC$74</f>
        <v>19.240000000000002</v>
      </c>
      <c r="S164" s="28"/>
      <c r="T164" s="30"/>
      <c r="U164" s="38"/>
      <c r="V164" s="67"/>
      <c r="W164" s="29"/>
      <c r="X164" s="38"/>
      <c r="Y164" s="182"/>
      <c r="Z164" s="188"/>
      <c r="AB164" s="902"/>
      <c r="AC164"/>
      <c r="AD164" s="845"/>
      <c r="AE164" s="796"/>
      <c r="AF164" s="792"/>
      <c r="AG164" s="794"/>
      <c r="AH164" s="717">
        <f>'Erwachsene-DOSB 2020'!AO54*$BC$74</f>
        <v>15.86</v>
      </c>
      <c r="AI164" s="718">
        <f>'Erwachsene-DOSB 2020'!AP54*$BC$74</f>
        <v>14.559999999999999</v>
      </c>
      <c r="AJ164" s="719">
        <f>'Erwachsene-DOSB 2020'!AQ54*$BC$74</f>
        <v>13.13</v>
      </c>
      <c r="AK164" s="720">
        <f>'Erwachsene-DOSB 2020'!AR54*$BC$74</f>
        <v>16.900000000000002</v>
      </c>
      <c r="AL164" s="718">
        <f>'Erwachsene-DOSB 2020'!AS54*$BC$74</f>
        <v>15.600000000000001</v>
      </c>
      <c r="AM164" s="719">
        <f>'Erwachsene-DOSB 2020'!AT54*$BC$74</f>
        <v>14.170000000000002</v>
      </c>
      <c r="AN164" s="720">
        <f>'Erwachsene-DOSB 2020'!AU54*$BC$74</f>
        <v>18.330000000000002</v>
      </c>
      <c r="AO164" s="718">
        <f>'Erwachsene-DOSB 2020'!AV54*$BC$74</f>
        <v>17.03</v>
      </c>
      <c r="AP164" s="719">
        <f>'Erwachsene-DOSB 2020'!AW54*$BC$74</f>
        <v>15.600000000000001</v>
      </c>
      <c r="AQ164" s="720">
        <f>'Erwachsene-DOSB 2020'!AX54*$BC$74</f>
        <v>20.150000000000002</v>
      </c>
      <c r="AR164" s="718">
        <f>'Erwachsene-DOSB 2020'!AY54*$BC$74</f>
        <v>18.850000000000001</v>
      </c>
      <c r="AS164" s="719">
        <f>'Erwachsene-DOSB 2020'!AZ54*$BC$74</f>
        <v>17.420000000000002</v>
      </c>
      <c r="AT164" s="28"/>
      <c r="AU164" s="30"/>
      <c r="AV164" s="38"/>
      <c r="AW164" s="67"/>
      <c r="AX164" s="29"/>
      <c r="AY164" s="38"/>
      <c r="AZ164" s="182"/>
      <c r="BA164" s="188"/>
    </row>
    <row r="165" spans="1:53" ht="18.600000000000001" customHeight="1" x14ac:dyDescent="0.2">
      <c r="A165" s="902"/>
      <c r="B165"/>
      <c r="C165" s="845"/>
      <c r="D165" s="796"/>
      <c r="E165" s="106" t="s">
        <v>17</v>
      </c>
      <c r="F165" s="27" t="s">
        <v>158</v>
      </c>
      <c r="G165" s="69">
        <f>'Erwachsene-DOSB 2020'!AO22*$BC$75</f>
        <v>67.100000000000009</v>
      </c>
      <c r="H165" s="228">
        <f>'Erwachsene-DOSB 2020'!AP22*$BC$75</f>
        <v>55.000000000000007</v>
      </c>
      <c r="I165" s="229">
        <f>'Erwachsene-DOSB 2020'!AQ22*$BC$75</f>
        <v>41.800000000000004</v>
      </c>
      <c r="J165" s="230">
        <f>'Erwachsene-DOSB 2020'!AR22*$BC$75</f>
        <v>69.850000000000009</v>
      </c>
      <c r="K165" s="228">
        <f>'Erwachsene-DOSB 2020'!AS22*$BC$75</f>
        <v>57.2</v>
      </c>
      <c r="L165" s="229">
        <f>'Erwachsene-DOSB 2020'!AT22*$BC$75</f>
        <v>44</v>
      </c>
      <c r="M165" s="230">
        <f>'Erwachsene-DOSB 2020'!AU22*$BC$75</f>
        <v>72.050000000000011</v>
      </c>
      <c r="N165" s="228">
        <f>'Erwachsene-DOSB 2020'!AV22*$BC$75</f>
        <v>58.85</v>
      </c>
      <c r="O165" s="229">
        <f>'Erwachsene-DOSB 2020'!AW22*$BC$75</f>
        <v>45.650000000000006</v>
      </c>
      <c r="P165" s="230">
        <f>'Erwachsene-DOSB 2020'!AX22*$BC$75</f>
        <v>73.150000000000006</v>
      </c>
      <c r="Q165" s="228">
        <f>'Erwachsene-DOSB 2020'!AY22*$BC$75</f>
        <v>59.95</v>
      </c>
      <c r="R165" s="229">
        <f>'Erwachsene-DOSB 2020'!AZ22*$BC$75</f>
        <v>46.750000000000007</v>
      </c>
      <c r="S165" s="28"/>
      <c r="T165" s="30"/>
      <c r="U165" s="38"/>
      <c r="V165" s="67"/>
      <c r="W165" s="29"/>
      <c r="X165" s="38"/>
      <c r="Y165" s="182"/>
      <c r="Z165" s="188"/>
      <c r="AB165" s="902"/>
      <c r="AC165"/>
      <c r="AD165" s="845"/>
      <c r="AE165" s="796"/>
      <c r="AF165" s="106" t="s">
        <v>17</v>
      </c>
      <c r="AG165" s="27" t="s">
        <v>158</v>
      </c>
      <c r="AH165" s="69">
        <f>'Erwachsene-DOSB 2020'!AO55*$BC$75</f>
        <v>63.250000000000007</v>
      </c>
      <c r="AI165" s="228">
        <f>'Erwachsene-DOSB 2020'!AP55*$BC$75</f>
        <v>50.050000000000004</v>
      </c>
      <c r="AJ165" s="229">
        <f>'Erwachsene-DOSB 2020'!AQ55*$BC$75</f>
        <v>36.85</v>
      </c>
      <c r="AK165" s="230">
        <f>'Erwachsene-DOSB 2020'!AR55*$BC$75</f>
        <v>64.900000000000006</v>
      </c>
      <c r="AL165" s="228">
        <f>'Erwachsene-DOSB 2020'!AS55*$BC$75</f>
        <v>52.800000000000004</v>
      </c>
      <c r="AM165" s="229">
        <f>'Erwachsene-DOSB 2020'!AT55*$BC$75</f>
        <v>39.6</v>
      </c>
      <c r="AN165" s="230">
        <f>'Erwachsene-DOSB 2020'!AU55*$BC$75</f>
        <v>65.45</v>
      </c>
      <c r="AO165" s="228">
        <f>'Erwachsene-DOSB 2020'!AV55*$BC$75</f>
        <v>53.900000000000006</v>
      </c>
      <c r="AP165" s="229">
        <f>'Erwachsene-DOSB 2020'!AW55*$BC$75</f>
        <v>41.800000000000004</v>
      </c>
      <c r="AQ165" s="230">
        <f>'Erwachsene-DOSB 2020'!AX55*$BC$75</f>
        <v>66</v>
      </c>
      <c r="AR165" s="228">
        <f>'Erwachsene-DOSB 2020'!AY55*$BC$75</f>
        <v>55.000000000000007</v>
      </c>
      <c r="AS165" s="229">
        <f>'Erwachsene-DOSB 2020'!AZ55*$BC$75</f>
        <v>44</v>
      </c>
      <c r="AT165" s="28"/>
      <c r="AU165" s="30"/>
      <c r="AV165" s="38"/>
      <c r="AW165" s="67"/>
      <c r="AX165" s="29"/>
      <c r="AY165" s="38"/>
      <c r="AZ165" s="182"/>
      <c r="BA165" s="188"/>
    </row>
    <row r="166" spans="1:53" ht="18.600000000000001" customHeight="1" x14ac:dyDescent="0.2">
      <c r="A166" s="902"/>
      <c r="B166"/>
      <c r="C166" s="845"/>
      <c r="D166" s="796"/>
      <c r="E166" s="106" t="s">
        <v>21</v>
      </c>
      <c r="F166" s="27" t="s">
        <v>157</v>
      </c>
      <c r="G166" s="69">
        <f>'Erwachsene-DOSB 2020'!AO23*$BC$76</f>
        <v>46.8</v>
      </c>
      <c r="H166" s="228">
        <f>'Erwachsene-DOSB 2020'!AP23*$BC$76</f>
        <v>39.6</v>
      </c>
      <c r="I166" s="229">
        <f>'Erwachsene-DOSB 2020'!AQ23*$BC$76</f>
        <v>33</v>
      </c>
      <c r="J166" s="230">
        <f>'Erwachsene-DOSB 2020'!AR23*$BC$76</f>
        <v>48.6</v>
      </c>
      <c r="K166" s="228">
        <f>'Erwachsene-DOSB 2020'!AS23*$BC$76</f>
        <v>41.4</v>
      </c>
      <c r="L166" s="229">
        <f>'Erwachsene-DOSB 2020'!AT23*$BC$76</f>
        <v>34.199999999999996</v>
      </c>
      <c r="M166" s="230">
        <f>'Erwachsene-DOSB 2020'!AU23*$BC$76</f>
        <v>50.4</v>
      </c>
      <c r="N166" s="228">
        <f>'Erwachsene-DOSB 2020'!AV23*$BC$76</f>
        <v>43.199999999999996</v>
      </c>
      <c r="O166" s="229">
        <f>'Erwachsene-DOSB 2020'!AW23*$BC$76</f>
        <v>36</v>
      </c>
      <c r="P166" s="230">
        <f>'Erwachsene-DOSB 2020'!AX23*$BC$76</f>
        <v>53.4</v>
      </c>
      <c r="Q166" s="228">
        <f>'Erwachsene-DOSB 2020'!AY23*$BC$76</f>
        <v>45.6</v>
      </c>
      <c r="R166" s="229">
        <f>'Erwachsene-DOSB 2020'!AZ23*$BC$76</f>
        <v>37.799999999999997</v>
      </c>
      <c r="S166" s="28"/>
      <c r="T166" s="30"/>
      <c r="U166" s="38"/>
      <c r="V166" s="67"/>
      <c r="W166" s="29"/>
      <c r="X166" s="38"/>
      <c r="Y166" s="182"/>
      <c r="Z166" s="188"/>
      <c r="AB166" s="902"/>
      <c r="AC166"/>
      <c r="AD166" s="845"/>
      <c r="AE166" s="796"/>
      <c r="AF166" s="106" t="s">
        <v>21</v>
      </c>
      <c r="AG166" s="27" t="s">
        <v>157</v>
      </c>
      <c r="AH166" s="69">
        <f>'Erwachsene-DOSB 2020'!AO56*$BC$76</f>
        <v>45</v>
      </c>
      <c r="AI166" s="228">
        <f>'Erwachsene-DOSB 2020'!AP56*$BC$76</f>
        <v>35.4</v>
      </c>
      <c r="AJ166" s="229">
        <f>'Erwachsene-DOSB 2020'!AQ56*$BC$76</f>
        <v>25.8</v>
      </c>
      <c r="AK166" s="230">
        <f>'Erwachsene-DOSB 2020'!AR56*$BC$76</f>
        <v>46.8</v>
      </c>
      <c r="AL166" s="228">
        <f>'Erwachsene-DOSB 2020'!AS56*$BC$76</f>
        <v>37.799999999999997</v>
      </c>
      <c r="AM166" s="229">
        <f>'Erwachsene-DOSB 2020'!AT56*$BC$76</f>
        <v>27.599999999999998</v>
      </c>
      <c r="AN166" s="230">
        <f>'Erwachsene-DOSB 2020'!AU56*$BC$76</f>
        <v>49.199999999999996</v>
      </c>
      <c r="AO166" s="228">
        <f>'Erwachsene-DOSB 2020'!AV56*$BC$76</f>
        <v>39.6</v>
      </c>
      <c r="AP166" s="229">
        <f>'Erwachsene-DOSB 2020'!AW56*$BC$76</f>
        <v>29.4</v>
      </c>
      <c r="AQ166" s="230">
        <f>'Erwachsene-DOSB 2020'!AX56*$BC$76</f>
        <v>52.199999999999996</v>
      </c>
      <c r="AR166" s="228">
        <f>'Erwachsene-DOSB 2020'!AY56*$BC$76</f>
        <v>42.6</v>
      </c>
      <c r="AS166" s="229">
        <f>'Erwachsene-DOSB 2020'!AZ56*$BC$76</f>
        <v>32.4</v>
      </c>
      <c r="AT166" s="28"/>
      <c r="AU166" s="30"/>
      <c r="AV166" s="38"/>
      <c r="AW166" s="67"/>
      <c r="AX166" s="29"/>
      <c r="AY166" s="38"/>
      <c r="AZ166" s="182"/>
      <c r="BA166" s="188"/>
    </row>
    <row r="167" spans="1:53" ht="18.600000000000001" customHeight="1" x14ac:dyDescent="0.2">
      <c r="A167" s="902"/>
      <c r="B167"/>
      <c r="C167" s="845"/>
      <c r="D167" s="796"/>
      <c r="E167" s="798" t="s">
        <v>22</v>
      </c>
      <c r="F167" s="793" t="s">
        <v>442</v>
      </c>
      <c r="G167" s="952" t="s">
        <v>193</v>
      </c>
      <c r="H167" s="953"/>
      <c r="I167" s="953"/>
      <c r="J167" s="953"/>
      <c r="K167" s="953"/>
      <c r="L167" s="953"/>
      <c r="M167" s="953"/>
      <c r="N167" s="953"/>
      <c r="O167" s="953"/>
      <c r="P167" s="953"/>
      <c r="Q167" s="953"/>
      <c r="R167" s="953"/>
      <c r="S167" s="28"/>
      <c r="T167" s="30"/>
      <c r="U167" s="38"/>
      <c r="V167" s="67"/>
      <c r="W167" s="29"/>
      <c r="X167" s="38"/>
      <c r="Y167" s="182"/>
      <c r="Z167" s="188"/>
      <c r="AB167" s="902"/>
      <c r="AC167"/>
      <c r="AD167" s="845"/>
      <c r="AE167" s="796"/>
      <c r="AF167" s="798" t="s">
        <v>22</v>
      </c>
      <c r="AG167" s="793" t="s">
        <v>442</v>
      </c>
      <c r="AH167" s="952" t="s">
        <v>193</v>
      </c>
      <c r="AI167" s="953"/>
      <c r="AJ167" s="953"/>
      <c r="AK167" s="953"/>
      <c r="AL167" s="953"/>
      <c r="AM167" s="953"/>
      <c r="AN167" s="953"/>
      <c r="AO167" s="953"/>
      <c r="AP167" s="953"/>
      <c r="AQ167" s="953"/>
      <c r="AR167" s="953"/>
      <c r="AS167" s="953"/>
      <c r="AT167" s="28"/>
      <c r="AU167" s="30"/>
      <c r="AV167" s="38"/>
      <c r="AW167" s="67"/>
      <c r="AX167" s="29"/>
      <c r="AY167" s="38"/>
      <c r="AZ167" s="182"/>
      <c r="BA167" s="188"/>
    </row>
    <row r="168" spans="1:53" ht="18.600000000000001" customHeight="1" thickBot="1" x14ac:dyDescent="0.25">
      <c r="A168" s="902"/>
      <c r="B168"/>
      <c r="C168" s="845"/>
      <c r="D168" s="796"/>
      <c r="E168" s="792"/>
      <c r="F168" s="794"/>
      <c r="G168" s="245">
        <f t="shared" ref="G168:R168" si="18">G164*$BC$31</f>
        <v>35.1</v>
      </c>
      <c r="H168" s="246">
        <f t="shared" si="18"/>
        <v>31.980000000000004</v>
      </c>
      <c r="I168" s="247">
        <f t="shared" si="18"/>
        <v>28.86</v>
      </c>
      <c r="J168" s="245">
        <f t="shared" si="18"/>
        <v>37.18</v>
      </c>
      <c r="K168" s="246">
        <f t="shared" si="18"/>
        <v>34.06</v>
      </c>
      <c r="L168" s="247">
        <f t="shared" si="18"/>
        <v>31.200000000000003</v>
      </c>
      <c r="M168" s="245">
        <f t="shared" si="18"/>
        <v>40.300000000000004</v>
      </c>
      <c r="N168" s="246">
        <f t="shared" si="18"/>
        <v>37.18</v>
      </c>
      <c r="O168" s="247">
        <f t="shared" si="18"/>
        <v>34.32</v>
      </c>
      <c r="P168" s="245">
        <f t="shared" si="18"/>
        <v>44.460000000000008</v>
      </c>
      <c r="Q168" s="246">
        <f t="shared" si="18"/>
        <v>41.34</v>
      </c>
      <c r="R168" s="247">
        <f t="shared" si="18"/>
        <v>38.480000000000004</v>
      </c>
      <c r="S168" s="28"/>
      <c r="T168" s="30"/>
      <c r="U168" s="38"/>
      <c r="V168" s="67"/>
      <c r="W168" s="29"/>
      <c r="X168" s="38"/>
      <c r="Y168" s="186"/>
      <c r="Z168" s="187"/>
      <c r="AB168" s="902"/>
      <c r="AC168"/>
      <c r="AD168" s="845"/>
      <c r="AE168" s="796"/>
      <c r="AF168" s="792"/>
      <c r="AG168" s="794"/>
      <c r="AH168" s="245">
        <f t="shared" ref="AH168:AS168" si="19">AH164*$BC$31</f>
        <v>31.72</v>
      </c>
      <c r="AI168" s="246">
        <f t="shared" si="19"/>
        <v>29.119999999999997</v>
      </c>
      <c r="AJ168" s="247">
        <f t="shared" si="19"/>
        <v>26.26</v>
      </c>
      <c r="AK168" s="245">
        <f t="shared" si="19"/>
        <v>33.800000000000004</v>
      </c>
      <c r="AL168" s="246">
        <f t="shared" si="19"/>
        <v>31.200000000000003</v>
      </c>
      <c r="AM168" s="247">
        <f t="shared" si="19"/>
        <v>28.340000000000003</v>
      </c>
      <c r="AN168" s="245">
        <f t="shared" si="19"/>
        <v>36.660000000000004</v>
      </c>
      <c r="AO168" s="246">
        <f t="shared" si="19"/>
        <v>34.06</v>
      </c>
      <c r="AP168" s="247">
        <f t="shared" si="19"/>
        <v>31.200000000000003</v>
      </c>
      <c r="AQ168" s="245">
        <f t="shared" si="19"/>
        <v>40.300000000000004</v>
      </c>
      <c r="AR168" s="246">
        <f t="shared" si="19"/>
        <v>37.700000000000003</v>
      </c>
      <c r="AS168" s="247">
        <f t="shared" si="19"/>
        <v>34.840000000000003</v>
      </c>
      <c r="AT168" s="28"/>
      <c r="AU168" s="30"/>
      <c r="AV168" s="38"/>
      <c r="AW168" s="67"/>
      <c r="AX168" s="29"/>
      <c r="AY168" s="38"/>
      <c r="AZ168" s="186"/>
      <c r="BA168" s="187"/>
    </row>
    <row r="169" spans="1:53" ht="18.600000000000001" customHeight="1" x14ac:dyDescent="0.2">
      <c r="A169" s="902"/>
      <c r="B169"/>
      <c r="C169" s="843">
        <v>4</v>
      </c>
      <c r="D169" s="795" t="s">
        <v>67</v>
      </c>
      <c r="E169" s="601" t="s">
        <v>16</v>
      </c>
      <c r="F169" s="22" t="s">
        <v>20</v>
      </c>
      <c r="G169" s="141">
        <f>'Erwachsene-DOSB 2020'!AO25*$BC$79</f>
        <v>0.52</v>
      </c>
      <c r="H169" s="132">
        <f>'Erwachsene-DOSB 2020'!AP25*$BC$79</f>
        <v>0.60000000000000009</v>
      </c>
      <c r="I169" s="133">
        <f>'Erwachsene-DOSB 2020'!AQ25*$BC$79</f>
        <v>0.68</v>
      </c>
      <c r="J169" s="134">
        <f>'Erwachsene-DOSB 2020'!AR25*$BC$79</f>
        <v>0.52</v>
      </c>
      <c r="K169" s="132">
        <f>'Erwachsene-DOSB 2020'!AS25*$BC$79</f>
        <v>0.60000000000000009</v>
      </c>
      <c r="L169" s="133">
        <f>'Erwachsene-DOSB 2020'!AT25*$BC$79</f>
        <v>0.68</v>
      </c>
      <c r="M169" s="134">
        <f>'Erwachsene-DOSB 2020'!AU25*$BC$79</f>
        <v>0.48</v>
      </c>
      <c r="N169" s="132">
        <f>'Erwachsene-DOSB 2020'!AV25*$BC$79</f>
        <v>0.55999999999999994</v>
      </c>
      <c r="O169" s="133">
        <f>'Erwachsene-DOSB 2020'!AW25*$BC$79</f>
        <v>0.64000000000000012</v>
      </c>
      <c r="P169" s="735">
        <f>'Erwachsene-DOSB 2020'!AX25*$BC$79</f>
        <v>0.44000000000000006</v>
      </c>
      <c r="Q169" s="736">
        <f>'Erwachsene-DOSB 2020'!AY25*$BC$79</f>
        <v>0.48</v>
      </c>
      <c r="R169" s="737">
        <f>'Erwachsene-DOSB 2020'!AZ25*$BC$79</f>
        <v>0.52</v>
      </c>
      <c r="S169" s="23"/>
      <c r="T169" s="24"/>
      <c r="U169" s="74"/>
      <c r="V169" s="66"/>
      <c r="W169" s="25"/>
      <c r="X169" s="26"/>
      <c r="Y169" s="180"/>
      <c r="Z169" s="181"/>
      <c r="AB169" s="902"/>
      <c r="AC169"/>
      <c r="AD169" s="843">
        <v>4</v>
      </c>
      <c r="AE169" s="795" t="s">
        <v>67</v>
      </c>
      <c r="AF169" s="601" t="s">
        <v>16</v>
      </c>
      <c r="AG169" s="22" t="s">
        <v>20</v>
      </c>
      <c r="AH169" s="141">
        <f>'Erwachsene-DOSB 2020'!AO58*$BC$79</f>
        <v>0.60000000000000009</v>
      </c>
      <c r="AI169" s="132">
        <f>'Erwachsene-DOSB 2020'!AP58*$BC$79</f>
        <v>0.72000000000000008</v>
      </c>
      <c r="AJ169" s="133">
        <f>'Erwachsene-DOSB 2020'!AQ58*$BC$79</f>
        <v>0.8</v>
      </c>
      <c r="AK169" s="134">
        <f>'Erwachsene-DOSB 2020'!AR58*$BC$79</f>
        <v>0.60000000000000009</v>
      </c>
      <c r="AL169" s="132">
        <f>'Erwachsene-DOSB 2020'!AS58*$BC$79</f>
        <v>0.68</v>
      </c>
      <c r="AM169" s="133">
        <f>'Erwachsene-DOSB 2020'!AT58*$BC$79</f>
        <v>0.76</v>
      </c>
      <c r="AN169" s="134">
        <f>'Erwachsene-DOSB 2020'!AU58*$BC$79</f>
        <v>0.55999999999999994</v>
      </c>
      <c r="AO169" s="132">
        <f>'Erwachsene-DOSB 2020'!AV58*$BC$79</f>
        <v>0.64000000000000012</v>
      </c>
      <c r="AP169" s="133">
        <f>'Erwachsene-DOSB 2020'!AW58*$BC$79</f>
        <v>0.72000000000000008</v>
      </c>
      <c r="AQ169" s="735">
        <f>'Erwachsene-DOSB 2020'!AX58*$BC$79</f>
        <v>0.52</v>
      </c>
      <c r="AR169" s="736">
        <f>'Erwachsene-DOSB 2020'!AY58*$BC$79</f>
        <v>0.60000000000000009</v>
      </c>
      <c r="AS169" s="737">
        <f>'Erwachsene-DOSB 2020'!AZ58*$BC$79</f>
        <v>0.68</v>
      </c>
      <c r="AT169" s="23"/>
      <c r="AU169" s="24"/>
      <c r="AV169" s="74"/>
      <c r="AW169" s="66"/>
      <c r="AX169" s="25"/>
      <c r="AY169" s="26"/>
      <c r="AZ169" s="180"/>
      <c r="BA169" s="181"/>
    </row>
    <row r="170" spans="1:53" ht="18.600000000000001" customHeight="1" x14ac:dyDescent="0.2">
      <c r="A170" s="902"/>
      <c r="B170"/>
      <c r="C170" s="845"/>
      <c r="D170" s="796"/>
      <c r="E170" s="106" t="s">
        <v>17</v>
      </c>
      <c r="F170" s="27" t="s">
        <v>163</v>
      </c>
      <c r="G170" s="13">
        <f>'Erwachsene-DOSB 2020'!AO27*$BC$80</f>
        <v>1.4400000000000002</v>
      </c>
      <c r="H170" s="12">
        <f>'Erwachsene-DOSB 2020'!AP27*$BC$80</f>
        <v>1.7600000000000002</v>
      </c>
      <c r="I170" s="15">
        <f>'Erwachsene-DOSB 2020'!AQ27*$BC$80</f>
        <v>2.08</v>
      </c>
      <c r="J170" s="13">
        <f>'Erwachsene-DOSB 2020'!AR27*$BC$80</f>
        <v>1.2800000000000002</v>
      </c>
      <c r="K170" s="12">
        <f>'Erwachsene-DOSB 2020'!AS27*$BC$80</f>
        <v>1.6</v>
      </c>
      <c r="L170" s="15">
        <f>'Erwachsene-DOSB 2020'!AT27*$BC$80</f>
        <v>1.92</v>
      </c>
      <c r="M170" s="13">
        <f>'Erwachsene-DOSB 2020'!AU27*$BC$80</f>
        <v>1.04</v>
      </c>
      <c r="N170" s="12">
        <f>'Erwachsene-DOSB 2020'!AV27*$BC$80</f>
        <v>1.36</v>
      </c>
      <c r="O170" s="15">
        <f>'Erwachsene-DOSB 2020'!AW27*$BC$80</f>
        <v>1.6800000000000002</v>
      </c>
      <c r="P170" s="13">
        <f>'Erwachsene-DOSB 2020'!AX27*$BC$80</f>
        <v>0.88000000000000012</v>
      </c>
      <c r="Q170" s="12">
        <f>'Erwachsene-DOSB 2020'!AY27*$BC$80</f>
        <v>1.2000000000000002</v>
      </c>
      <c r="R170" s="15">
        <f>'Erwachsene-DOSB 2020'!AZ27*$BC$80</f>
        <v>1.52</v>
      </c>
      <c r="S170" s="28"/>
      <c r="T170" s="30"/>
      <c r="U170" s="38"/>
      <c r="V170" s="71"/>
      <c r="W170" s="40"/>
      <c r="X170" s="39"/>
      <c r="Y170" s="182"/>
      <c r="Z170" s="188"/>
      <c r="AB170" s="902"/>
      <c r="AC170"/>
      <c r="AD170" s="845"/>
      <c r="AE170" s="796"/>
      <c r="AF170" s="106" t="s">
        <v>17</v>
      </c>
      <c r="AG170" s="27" t="s">
        <v>163</v>
      </c>
      <c r="AH170" s="14">
        <f>'Erwachsene-DOSB 2020'!AO60*$BC$80</f>
        <v>1.92</v>
      </c>
      <c r="AI170" s="12">
        <f>'Erwachsene-DOSB 2020'!AP60*$BC$80</f>
        <v>2.3199999999999998</v>
      </c>
      <c r="AJ170" s="60">
        <f>'Erwachsene-DOSB 2020'!AQ60*$BC$80</f>
        <v>2.64</v>
      </c>
      <c r="AK170" s="14">
        <f>'Erwachsene-DOSB 2020'!AR60*$BC$80</f>
        <v>1.6800000000000002</v>
      </c>
      <c r="AL170" s="12">
        <f>'Erwachsene-DOSB 2020'!AS60*$BC$80</f>
        <v>2.08</v>
      </c>
      <c r="AM170" s="60">
        <f>'Erwachsene-DOSB 2020'!AT60*$BC$80</f>
        <v>2.4800000000000004</v>
      </c>
      <c r="AN170" s="14">
        <f>'Erwachsene-DOSB 2020'!AU60*$BC$80</f>
        <v>1.52</v>
      </c>
      <c r="AO170" s="12">
        <f>'Erwachsene-DOSB 2020'!AV60*$BC$80</f>
        <v>1.92</v>
      </c>
      <c r="AP170" s="60">
        <f>'Erwachsene-DOSB 2020'!AW60*$BC$80</f>
        <v>2.3199999999999998</v>
      </c>
      <c r="AQ170" s="14">
        <f>'Erwachsene-DOSB 2020'!AX60*$BC$80</f>
        <v>1.2800000000000002</v>
      </c>
      <c r="AR170" s="12">
        <f>'Erwachsene-DOSB 2020'!AY60*$BC$80</f>
        <v>1.6800000000000002</v>
      </c>
      <c r="AS170" s="60">
        <f>'Erwachsene-DOSB 2020'!AZ60*$BC$80</f>
        <v>2.08</v>
      </c>
      <c r="AT170" s="28"/>
      <c r="AU170" s="30"/>
      <c r="AV170" s="38"/>
      <c r="AW170" s="71"/>
      <c r="AX170" s="40"/>
      <c r="AY170" s="39"/>
      <c r="AZ170" s="182"/>
      <c r="BA170" s="188"/>
    </row>
    <row r="171" spans="1:53" ht="18.600000000000001" customHeight="1" x14ac:dyDescent="0.2">
      <c r="A171" s="902"/>
      <c r="B171"/>
      <c r="C171" s="845"/>
      <c r="D171" s="796"/>
      <c r="E171" s="106" t="s">
        <v>21</v>
      </c>
      <c r="F171" s="2" t="s">
        <v>520</v>
      </c>
      <c r="G171" s="13">
        <f>'Erwachsene-DOSB 2020'!AO28*$BC$81</f>
        <v>10.8</v>
      </c>
      <c r="H171" s="12">
        <f>'Erwachsene-DOSB 2020'!AP28*$BC$81</f>
        <v>13.950000000000001</v>
      </c>
      <c r="I171" s="15">
        <f>'Erwachsene-DOSB 2020'!AQ28*$BC$81</f>
        <v>16.650000000000002</v>
      </c>
      <c r="J171" s="59">
        <f>'Erwachsene-DOSB 2020'!AR28*$BC$81</f>
        <v>9.9</v>
      </c>
      <c r="K171" s="12">
        <f>'Erwachsene-DOSB 2020'!AS28*$BC$81</f>
        <v>13.05</v>
      </c>
      <c r="L171" s="15">
        <f>'Erwachsene-DOSB 2020'!AT28*$BC$81</f>
        <v>15.75</v>
      </c>
      <c r="M171" s="59">
        <f>'Erwachsene-DOSB 2020'!AU28*$BC$81</f>
        <v>8.5500000000000007</v>
      </c>
      <c r="N171" s="12">
        <f>'Erwachsene-DOSB 2020'!AV28*$BC$81</f>
        <v>11.700000000000001</v>
      </c>
      <c r="O171" s="15">
        <f>'Erwachsene-DOSB 2020'!AW28*$BC$81</f>
        <v>14.4</v>
      </c>
      <c r="P171" s="59">
        <f>'Erwachsene-DOSB 2020'!AX28*$BC$81</f>
        <v>6.75</v>
      </c>
      <c r="Q171" s="12">
        <f>'Erwachsene-DOSB 2020'!AY28*$BC$81</f>
        <v>9.9</v>
      </c>
      <c r="R171" s="15">
        <f>'Erwachsene-DOSB 2020'!AZ28*$BC$81</f>
        <v>12.6</v>
      </c>
      <c r="S171" s="28"/>
      <c r="T171" s="30"/>
      <c r="U171" s="38"/>
      <c r="V171" s="71"/>
      <c r="W171" s="41"/>
      <c r="X171" s="39"/>
      <c r="Y171" s="182"/>
      <c r="Z171" s="188"/>
      <c r="AB171" s="902"/>
      <c r="AC171"/>
      <c r="AD171" s="845"/>
      <c r="AE171" s="796"/>
      <c r="AF171" s="106" t="s">
        <v>21</v>
      </c>
      <c r="AG171" s="2" t="s">
        <v>520</v>
      </c>
      <c r="AH171" s="13">
        <f>'Erwachsene-DOSB 2020'!AO61*$BC$81</f>
        <v>14.4</v>
      </c>
      <c r="AI171" s="12">
        <f>'Erwachsene-DOSB 2020'!AP61*$BC$81</f>
        <v>18.900000000000002</v>
      </c>
      <c r="AJ171" s="15">
        <f>'Erwachsene-DOSB 2020'!AQ61*$BC$81</f>
        <v>23.400000000000002</v>
      </c>
      <c r="AK171" s="59">
        <f>'Erwachsene-DOSB 2020'!AR61*$BC$81</f>
        <v>12.6</v>
      </c>
      <c r="AL171" s="12">
        <f>'Erwachsene-DOSB 2020'!AS61*$BC$81</f>
        <v>17.100000000000001</v>
      </c>
      <c r="AM171" s="15">
        <f>'Erwachsene-DOSB 2020'!AT61*$BC$81</f>
        <v>21.6</v>
      </c>
      <c r="AN171" s="59">
        <f>'Erwachsene-DOSB 2020'!AU61*$BC$81</f>
        <v>10.8</v>
      </c>
      <c r="AO171" s="12">
        <f>'Erwachsene-DOSB 2020'!AV61*$BC$81</f>
        <v>14.85</v>
      </c>
      <c r="AP171" s="15">
        <f>'Erwachsene-DOSB 2020'!AW61*$BC$81</f>
        <v>18.900000000000002</v>
      </c>
      <c r="AQ171" s="59">
        <f>'Erwachsene-DOSB 2020'!AX61*$BC$81</f>
        <v>9.4500000000000011</v>
      </c>
      <c r="AR171" s="12">
        <f>'Erwachsene-DOSB 2020'!AY61*$BC$81</f>
        <v>13.5</v>
      </c>
      <c r="AS171" s="15">
        <f>'Erwachsene-DOSB 2020'!AZ61*$BC$81</f>
        <v>17.55</v>
      </c>
      <c r="AT171" s="28"/>
      <c r="AU171" s="30"/>
      <c r="AV171" s="38"/>
      <c r="AW171" s="71"/>
      <c r="AX171" s="41"/>
      <c r="AY171" s="39"/>
      <c r="AZ171" s="182"/>
      <c r="BA171" s="188"/>
    </row>
    <row r="172" spans="1:53" ht="18.600000000000001" customHeight="1" x14ac:dyDescent="0.2">
      <c r="A172" s="902"/>
      <c r="B172"/>
      <c r="C172" s="845"/>
      <c r="D172" s="796"/>
      <c r="E172" s="798" t="s">
        <v>22</v>
      </c>
      <c r="F172" s="793" t="s">
        <v>159</v>
      </c>
      <c r="G172" s="782" t="s">
        <v>423</v>
      </c>
      <c r="H172" s="783"/>
      <c r="I172" s="783"/>
      <c r="J172" s="783"/>
      <c r="K172" s="783"/>
      <c r="L172" s="783"/>
      <c r="M172" s="783"/>
      <c r="N172" s="783"/>
      <c r="O172" s="783"/>
      <c r="P172" s="783"/>
      <c r="Q172" s="783"/>
      <c r="R172" s="784"/>
      <c r="S172" s="28"/>
      <c r="T172" s="30"/>
      <c r="U172" s="38"/>
      <c r="V172" s="71"/>
      <c r="W172" s="41"/>
      <c r="X172" s="39"/>
      <c r="Y172" s="182"/>
      <c r="Z172" s="188"/>
      <c r="AB172" s="902"/>
      <c r="AC172"/>
      <c r="AD172" s="845"/>
      <c r="AE172" s="796"/>
      <c r="AF172" s="798" t="s">
        <v>22</v>
      </c>
      <c r="AG172" s="793" t="s">
        <v>159</v>
      </c>
      <c r="AH172" s="782" t="s">
        <v>423</v>
      </c>
      <c r="AI172" s="783"/>
      <c r="AJ172" s="783"/>
      <c r="AK172" s="783"/>
      <c r="AL172" s="783"/>
      <c r="AM172" s="783"/>
      <c r="AN172" s="783"/>
      <c r="AO172" s="783"/>
      <c r="AP172" s="783"/>
      <c r="AQ172" s="783"/>
      <c r="AR172" s="783"/>
      <c r="AS172" s="784"/>
      <c r="AT172" s="28"/>
      <c r="AU172" s="30"/>
      <c r="AV172" s="38"/>
      <c r="AW172" s="71"/>
      <c r="AX172" s="41"/>
      <c r="AY172" s="39"/>
      <c r="AZ172" s="182"/>
      <c r="BA172" s="188"/>
    </row>
    <row r="173" spans="1:53" ht="18.600000000000001" customHeight="1" x14ac:dyDescent="0.2">
      <c r="A173" s="902"/>
      <c r="B173"/>
      <c r="C173" s="845"/>
      <c r="D173" s="796"/>
      <c r="E173" s="792"/>
      <c r="F173" s="794"/>
      <c r="G173" s="42">
        <v>10</v>
      </c>
      <c r="H173" s="43">
        <v>15</v>
      </c>
      <c r="I173" s="135">
        <v>20</v>
      </c>
      <c r="J173" s="42">
        <v>10</v>
      </c>
      <c r="K173" s="43">
        <v>15</v>
      </c>
      <c r="L173" s="135">
        <v>20</v>
      </c>
      <c r="M173" s="42">
        <v>10</v>
      </c>
      <c r="N173" s="43">
        <v>15</v>
      </c>
      <c r="O173" s="135">
        <v>20</v>
      </c>
      <c r="P173" s="42">
        <v>10</v>
      </c>
      <c r="Q173" s="43">
        <v>15</v>
      </c>
      <c r="R173" s="135">
        <v>20</v>
      </c>
      <c r="S173" s="28"/>
      <c r="T173" s="30"/>
      <c r="U173" s="38"/>
      <c r="V173" s="71"/>
      <c r="W173" s="41"/>
      <c r="X173" s="39"/>
      <c r="Y173" s="182"/>
      <c r="Z173" s="188"/>
      <c r="AB173" s="902"/>
      <c r="AC173"/>
      <c r="AD173" s="845"/>
      <c r="AE173" s="796"/>
      <c r="AF173" s="792"/>
      <c r="AG173" s="794"/>
      <c r="AH173" s="42">
        <v>10</v>
      </c>
      <c r="AI173" s="43">
        <v>15</v>
      </c>
      <c r="AJ173" s="135">
        <v>20</v>
      </c>
      <c r="AK173" s="42">
        <v>10</v>
      </c>
      <c r="AL173" s="43">
        <v>15</v>
      </c>
      <c r="AM173" s="135">
        <v>20</v>
      </c>
      <c r="AN173" s="42">
        <v>10</v>
      </c>
      <c r="AO173" s="43">
        <v>15</v>
      </c>
      <c r="AP173" s="135">
        <v>20</v>
      </c>
      <c r="AQ173" s="42">
        <v>10</v>
      </c>
      <c r="AR173" s="43">
        <v>15</v>
      </c>
      <c r="AS173" s="135">
        <v>20</v>
      </c>
      <c r="AT173" s="42"/>
      <c r="AU173" s="43"/>
      <c r="AV173" s="135"/>
      <c r="AW173" s="42"/>
      <c r="AX173" s="43"/>
      <c r="AY173" s="135"/>
      <c r="AZ173" s="182"/>
      <c r="BA173" s="188"/>
    </row>
    <row r="174" spans="1:53" ht="18.600000000000001" customHeight="1" thickBot="1" x14ac:dyDescent="0.25">
      <c r="A174" s="902"/>
      <c r="B174"/>
      <c r="C174" s="923"/>
      <c r="D174" s="796"/>
      <c r="E174" s="140" t="s">
        <v>23</v>
      </c>
      <c r="F174" s="159" t="s">
        <v>432</v>
      </c>
      <c r="G174" s="190" t="s">
        <v>433</v>
      </c>
      <c r="H174" s="191" t="s">
        <v>434</v>
      </c>
      <c r="I174" s="192" t="s">
        <v>435</v>
      </c>
      <c r="J174" s="190" t="s">
        <v>433</v>
      </c>
      <c r="K174" s="191" t="s">
        <v>434</v>
      </c>
      <c r="L174" s="192" t="s">
        <v>435</v>
      </c>
      <c r="M174" s="190" t="s">
        <v>433</v>
      </c>
      <c r="N174" s="191" t="s">
        <v>434</v>
      </c>
      <c r="O174" s="192" t="s">
        <v>435</v>
      </c>
      <c r="P174" s="190" t="s">
        <v>433</v>
      </c>
      <c r="Q174" s="191" t="s">
        <v>434</v>
      </c>
      <c r="R174" s="192" t="s">
        <v>435</v>
      </c>
      <c r="S174" s="117"/>
      <c r="T174" s="176"/>
      <c r="U174" s="116"/>
      <c r="V174" s="177"/>
      <c r="W174" s="193"/>
      <c r="X174" s="179"/>
      <c r="Y174" s="186"/>
      <c r="Z174" s="187"/>
      <c r="AB174" s="902"/>
      <c r="AC174"/>
      <c r="AD174" s="923"/>
      <c r="AE174" s="796"/>
      <c r="AF174" s="140" t="s">
        <v>23</v>
      </c>
      <c r="AG174" s="159" t="s">
        <v>432</v>
      </c>
      <c r="AH174" s="190" t="s">
        <v>433</v>
      </c>
      <c r="AI174" s="191" t="s">
        <v>434</v>
      </c>
      <c r="AJ174" s="192" t="s">
        <v>435</v>
      </c>
      <c r="AK174" s="190" t="s">
        <v>433</v>
      </c>
      <c r="AL174" s="191" t="s">
        <v>434</v>
      </c>
      <c r="AM174" s="192" t="s">
        <v>435</v>
      </c>
      <c r="AN174" s="190" t="s">
        <v>433</v>
      </c>
      <c r="AO174" s="191" t="s">
        <v>434</v>
      </c>
      <c r="AP174" s="192" t="s">
        <v>435</v>
      </c>
      <c r="AQ174" s="190" t="s">
        <v>433</v>
      </c>
      <c r="AR174" s="191" t="s">
        <v>434</v>
      </c>
      <c r="AS174" s="192" t="s">
        <v>435</v>
      </c>
      <c r="AT174" s="117"/>
      <c r="AU174" s="176"/>
      <c r="AV174" s="116"/>
      <c r="AW174" s="177"/>
      <c r="AX174" s="193"/>
      <c r="AY174" s="179"/>
      <c r="AZ174" s="186"/>
      <c r="BA174" s="187"/>
    </row>
    <row r="175" spans="1:53" ht="18.75" thickBot="1" x14ac:dyDescent="0.3">
      <c r="A175" s="853" t="s">
        <v>495</v>
      </c>
      <c r="B175"/>
      <c r="C175" s="905" t="s">
        <v>51</v>
      </c>
      <c r="D175" s="906"/>
      <c r="E175" s="907"/>
      <c r="F175" s="907"/>
      <c r="G175" s="907" t="s">
        <v>616</v>
      </c>
      <c r="H175" s="907"/>
      <c r="I175" s="907"/>
      <c r="J175" s="907"/>
      <c r="K175" s="907"/>
      <c r="L175" s="907"/>
      <c r="M175" s="907"/>
      <c r="N175" s="907"/>
      <c r="O175" s="907"/>
      <c r="P175" s="907"/>
      <c r="Q175" s="907"/>
      <c r="R175" s="908" t="s">
        <v>52</v>
      </c>
      <c r="S175" s="908"/>
      <c r="T175" s="908"/>
      <c r="U175" s="908"/>
      <c r="V175" s="908"/>
      <c r="W175" s="908"/>
      <c r="X175" s="908"/>
      <c r="Y175" s="802" t="s">
        <v>53</v>
      </c>
      <c r="Z175" s="803"/>
      <c r="AB175" s="853" t="s">
        <v>495</v>
      </c>
      <c r="AC175"/>
      <c r="AD175" s="905" t="s">
        <v>51</v>
      </c>
      <c r="AE175" s="906"/>
      <c r="AF175" s="907"/>
      <c r="AG175" s="907"/>
      <c r="AH175" s="907" t="s">
        <v>616</v>
      </c>
      <c r="AI175" s="907"/>
      <c r="AJ175" s="907"/>
      <c r="AK175" s="907"/>
      <c r="AL175" s="907"/>
      <c r="AM175" s="907"/>
      <c r="AN175" s="907"/>
      <c r="AO175" s="907"/>
      <c r="AP175" s="907"/>
      <c r="AQ175" s="907"/>
      <c r="AR175" s="907"/>
      <c r="AS175" s="908" t="s">
        <v>52</v>
      </c>
      <c r="AT175" s="908"/>
      <c r="AU175" s="908"/>
      <c r="AV175" s="908"/>
      <c r="AW175" s="908"/>
      <c r="AX175" s="908"/>
      <c r="AY175" s="908"/>
      <c r="AZ175" s="802" t="s">
        <v>53</v>
      </c>
      <c r="BA175" s="803"/>
    </row>
    <row r="176" spans="1:53" ht="13.5" thickBot="1" x14ac:dyDescent="0.25">
      <c r="A176" s="853"/>
      <c r="B176"/>
      <c r="C176" s="914" t="s">
        <v>585</v>
      </c>
      <c r="D176" s="915"/>
      <c r="E176" s="915"/>
      <c r="F176" s="915"/>
      <c r="G176" s="915"/>
      <c r="H176" s="915"/>
      <c r="I176" s="916"/>
      <c r="J176" s="917" t="s">
        <v>68</v>
      </c>
      <c r="K176" s="918"/>
      <c r="L176" s="918"/>
      <c r="M176" s="918"/>
      <c r="N176" s="918"/>
      <c r="O176" s="918"/>
      <c r="P176" s="918"/>
      <c r="Q176" s="919"/>
      <c r="R176" s="920" t="s">
        <v>69</v>
      </c>
      <c r="S176" s="921"/>
      <c r="T176" s="921"/>
      <c r="U176" s="921"/>
      <c r="V176" s="921"/>
      <c r="W176" s="921"/>
      <c r="X176" s="922"/>
      <c r="Y176" s="75" t="s">
        <v>70</v>
      </c>
      <c r="Z176" s="76"/>
      <c r="AB176" s="853"/>
      <c r="AC176"/>
      <c r="AD176" s="914" t="s">
        <v>585</v>
      </c>
      <c r="AE176" s="915"/>
      <c r="AF176" s="915"/>
      <c r="AG176" s="915"/>
      <c r="AH176" s="915"/>
      <c r="AI176" s="915"/>
      <c r="AJ176" s="916"/>
      <c r="AK176" s="917" t="s">
        <v>68</v>
      </c>
      <c r="AL176" s="918"/>
      <c r="AM176" s="918"/>
      <c r="AN176" s="918"/>
      <c r="AO176" s="918"/>
      <c r="AP176" s="918"/>
      <c r="AQ176" s="918"/>
      <c r="AR176" s="919"/>
      <c r="AS176" s="920" t="s">
        <v>69</v>
      </c>
      <c r="AT176" s="921"/>
      <c r="AU176" s="921"/>
      <c r="AV176" s="921"/>
      <c r="AW176" s="921"/>
      <c r="AX176" s="921"/>
      <c r="AY176" s="922"/>
      <c r="AZ176" s="75" t="s">
        <v>70</v>
      </c>
      <c r="BA176" s="76"/>
    </row>
    <row r="177" spans="1:53" ht="14.25" customHeight="1" thickBot="1" x14ac:dyDescent="0.3">
      <c r="A177" s="853"/>
      <c r="B177" s="44"/>
      <c r="C177" s="909" t="s">
        <v>71</v>
      </c>
      <c r="D177" s="910"/>
      <c r="E177" s="910"/>
      <c r="F177" s="910"/>
      <c r="G177" s="910"/>
      <c r="H177" s="910"/>
      <c r="I177" s="77"/>
      <c r="J177" s="911"/>
      <c r="K177" s="912"/>
      <c r="L177" s="912"/>
      <c r="M177" s="912"/>
      <c r="N177" s="912"/>
      <c r="O177" s="912"/>
      <c r="P177" s="912"/>
      <c r="Q177" s="913"/>
      <c r="R177" s="898" t="s">
        <v>72</v>
      </c>
      <c r="S177" s="899"/>
      <c r="T177" s="810"/>
      <c r="U177" s="810"/>
      <c r="V177" s="810"/>
      <c r="W177" s="810"/>
      <c r="X177" s="811"/>
      <c r="Y177" s="75" t="s">
        <v>73</v>
      </c>
      <c r="Z177" s="78" t="s">
        <v>54</v>
      </c>
      <c r="AB177" s="853"/>
      <c r="AC177" s="44"/>
      <c r="AD177" s="909" t="s">
        <v>71</v>
      </c>
      <c r="AE177" s="910"/>
      <c r="AF177" s="910"/>
      <c r="AG177" s="910"/>
      <c r="AH177" s="910"/>
      <c r="AI177" s="910"/>
      <c r="AJ177" s="77"/>
      <c r="AK177" s="911"/>
      <c r="AL177" s="912"/>
      <c r="AM177" s="912"/>
      <c r="AN177" s="912"/>
      <c r="AO177" s="912"/>
      <c r="AP177" s="912"/>
      <c r="AQ177" s="912"/>
      <c r="AR177" s="913"/>
      <c r="AS177" s="898" t="s">
        <v>72</v>
      </c>
      <c r="AT177" s="899"/>
      <c r="AU177" s="810"/>
      <c r="AV177" s="810"/>
      <c r="AW177" s="810"/>
      <c r="AX177" s="810"/>
      <c r="AY177" s="811"/>
      <c r="AZ177" s="75" t="s">
        <v>73</v>
      </c>
      <c r="BA177" s="78" t="s">
        <v>54</v>
      </c>
    </row>
    <row r="178" spans="1:53" ht="13.5" thickBot="1" x14ac:dyDescent="0.25">
      <c r="A178" s="853"/>
      <c r="B178"/>
      <c r="C178" s="812" t="s">
        <v>74</v>
      </c>
      <c r="D178" s="813"/>
      <c r="E178" s="813"/>
      <c r="F178" s="813"/>
      <c r="G178" s="813"/>
      <c r="H178" s="813"/>
      <c r="I178" s="77"/>
      <c r="J178" s="807"/>
      <c r="K178" s="808"/>
      <c r="L178" s="808"/>
      <c r="M178" s="808"/>
      <c r="N178" s="808"/>
      <c r="O178" s="808"/>
      <c r="P178" s="808"/>
      <c r="Q178" s="809"/>
      <c r="R178" s="898" t="s">
        <v>75</v>
      </c>
      <c r="S178" s="899"/>
      <c r="T178" s="810"/>
      <c r="U178" s="810"/>
      <c r="V178" s="810"/>
      <c r="W178" s="810"/>
      <c r="X178" s="811"/>
      <c r="Y178" s="75" t="s">
        <v>76</v>
      </c>
      <c r="Z178" s="79"/>
      <c r="AB178" s="853"/>
      <c r="AC178"/>
      <c r="AD178" s="812" t="s">
        <v>74</v>
      </c>
      <c r="AE178" s="813"/>
      <c r="AF178" s="813"/>
      <c r="AG178" s="813"/>
      <c r="AH178" s="813"/>
      <c r="AI178" s="813"/>
      <c r="AJ178" s="77"/>
      <c r="AK178" s="807"/>
      <c r="AL178" s="808"/>
      <c r="AM178" s="808"/>
      <c r="AN178" s="808"/>
      <c r="AO178" s="808"/>
      <c r="AP178" s="808"/>
      <c r="AQ178" s="808"/>
      <c r="AR178" s="809"/>
      <c r="AS178" s="898" t="s">
        <v>75</v>
      </c>
      <c r="AT178" s="899"/>
      <c r="AU178" s="810"/>
      <c r="AV178" s="810"/>
      <c r="AW178" s="810"/>
      <c r="AX178" s="810"/>
      <c r="AY178" s="811"/>
      <c r="AZ178" s="75" t="s">
        <v>76</v>
      </c>
      <c r="BA178" s="79"/>
    </row>
    <row r="179" spans="1:53" ht="13.5" thickBot="1" x14ac:dyDescent="0.25">
      <c r="A179" s="853"/>
      <c r="B179"/>
      <c r="C179" s="812" t="s">
        <v>518</v>
      </c>
      <c r="D179" s="813"/>
      <c r="E179" s="813"/>
      <c r="F179" s="813"/>
      <c r="G179" s="813"/>
      <c r="H179" s="813"/>
      <c r="I179" s="77"/>
      <c r="J179" s="814"/>
      <c r="K179" s="815"/>
      <c r="L179" s="815"/>
      <c r="M179" s="815"/>
      <c r="N179" s="815"/>
      <c r="O179" s="815"/>
      <c r="P179" s="815"/>
      <c r="Q179" s="816"/>
      <c r="R179" s="898" t="s">
        <v>77</v>
      </c>
      <c r="S179" s="899"/>
      <c r="T179" s="810"/>
      <c r="U179" s="810"/>
      <c r="V179" s="810"/>
      <c r="W179" s="810"/>
      <c r="X179" s="811"/>
      <c r="Y179" s="75" t="s">
        <v>78</v>
      </c>
      <c r="Z179" s="79"/>
      <c r="AB179" s="853"/>
      <c r="AC179"/>
      <c r="AD179" s="812" t="s">
        <v>518</v>
      </c>
      <c r="AE179" s="813"/>
      <c r="AF179" s="813"/>
      <c r="AG179" s="813"/>
      <c r="AH179" s="813"/>
      <c r="AI179" s="813"/>
      <c r="AJ179" s="77"/>
      <c r="AK179" s="814"/>
      <c r="AL179" s="815"/>
      <c r="AM179" s="815"/>
      <c r="AN179" s="815"/>
      <c r="AO179" s="815"/>
      <c r="AP179" s="815"/>
      <c r="AQ179" s="815"/>
      <c r="AR179" s="816"/>
      <c r="AS179" s="898" t="s">
        <v>77</v>
      </c>
      <c r="AT179" s="899"/>
      <c r="AU179" s="810"/>
      <c r="AV179" s="810"/>
      <c r="AW179" s="810"/>
      <c r="AX179" s="810"/>
      <c r="AY179" s="811"/>
      <c r="AZ179" s="75" t="s">
        <v>78</v>
      </c>
      <c r="BA179" s="79"/>
    </row>
    <row r="180" spans="1:53" ht="13.5" thickBot="1" x14ac:dyDescent="0.25">
      <c r="A180" s="853"/>
      <c r="B180"/>
      <c r="C180" s="812" t="s">
        <v>586</v>
      </c>
      <c r="D180" s="813"/>
      <c r="E180" s="813"/>
      <c r="F180" s="813"/>
      <c r="G180" s="813"/>
      <c r="H180" s="813"/>
      <c r="I180" s="77"/>
      <c r="J180" s="80"/>
      <c r="K180" s="80"/>
      <c r="L180" s="80"/>
      <c r="M180" s="80"/>
      <c r="N180" s="80"/>
      <c r="O180" s="80"/>
      <c r="P180" s="80"/>
      <c r="Q180" s="80"/>
      <c r="R180" s="872" t="s">
        <v>79</v>
      </c>
      <c r="S180" s="873"/>
      <c r="T180" s="874"/>
      <c r="U180" s="874"/>
      <c r="V180" s="874"/>
      <c r="W180" s="874"/>
      <c r="X180" s="875"/>
      <c r="Y180" s="81"/>
      <c r="Z180" s="82"/>
      <c r="AB180" s="853"/>
      <c r="AC180"/>
      <c r="AD180" s="812" t="s">
        <v>586</v>
      </c>
      <c r="AE180" s="813"/>
      <c r="AF180" s="813"/>
      <c r="AG180" s="813"/>
      <c r="AH180" s="813"/>
      <c r="AI180" s="813"/>
      <c r="AJ180" s="77"/>
      <c r="AK180" s="80"/>
      <c r="AL180" s="80"/>
      <c r="AM180" s="80"/>
      <c r="AN180" s="80"/>
      <c r="AO180" s="80"/>
      <c r="AP180" s="80"/>
      <c r="AQ180" s="80"/>
      <c r="AR180" s="80"/>
      <c r="AS180" s="872" t="s">
        <v>79</v>
      </c>
      <c r="AT180" s="873"/>
      <c r="AU180" s="874"/>
      <c r="AV180" s="874"/>
      <c r="AW180" s="874"/>
      <c r="AX180" s="874"/>
      <c r="AY180" s="875"/>
      <c r="AZ180" s="81"/>
      <c r="BA180" s="82"/>
    </row>
    <row r="181" spans="1:53" ht="15" x14ac:dyDescent="0.2">
      <c r="A181" s="904">
        <f>A136+1</f>
        <v>9</v>
      </c>
      <c r="B181"/>
      <c r="C181" s="841" t="s">
        <v>587</v>
      </c>
      <c r="D181" s="813"/>
      <c r="E181" s="813"/>
      <c r="F181" s="813"/>
      <c r="G181" s="813"/>
      <c r="H181" s="813"/>
      <c r="I181" s="77"/>
      <c r="U181" s="45"/>
      <c r="W181" s="781" t="s">
        <v>645</v>
      </c>
      <c r="X181" s="781"/>
      <c r="Y181" s="781"/>
      <c r="Z181" s="781"/>
      <c r="AB181" s="904">
        <f>AB136+1</f>
        <v>12</v>
      </c>
      <c r="AC181"/>
      <c r="AD181" s="841" t="s">
        <v>587</v>
      </c>
      <c r="AE181" s="813"/>
      <c r="AF181" s="813"/>
      <c r="AG181" s="813"/>
      <c r="AH181" s="813"/>
      <c r="AI181" s="813"/>
      <c r="AJ181" s="77"/>
      <c r="AV181" s="45"/>
      <c r="AX181" s="781" t="s">
        <v>646</v>
      </c>
      <c r="AY181" s="781"/>
      <c r="AZ181" s="781"/>
      <c r="BA181" s="781"/>
    </row>
    <row r="182" spans="1:53" ht="13.5" thickBot="1" x14ac:dyDescent="0.25">
      <c r="A182" s="904"/>
      <c r="B182"/>
      <c r="C182" s="804" t="s">
        <v>80</v>
      </c>
      <c r="D182" s="805"/>
      <c r="E182" s="805"/>
      <c r="F182" s="805"/>
      <c r="G182" s="805"/>
      <c r="H182" s="805"/>
      <c r="I182" s="806"/>
      <c r="W182" s="781"/>
      <c r="X182" s="781"/>
      <c r="Y182" s="781"/>
      <c r="Z182" s="781"/>
      <c r="AB182" s="904"/>
      <c r="AC182"/>
      <c r="AD182" s="804" t="s">
        <v>80</v>
      </c>
      <c r="AE182" s="805"/>
      <c r="AF182" s="805"/>
      <c r="AG182" s="805"/>
      <c r="AH182" s="805"/>
      <c r="AI182" s="805"/>
      <c r="AJ182" s="806"/>
      <c r="AX182" s="781"/>
      <c r="AY182" s="781"/>
      <c r="AZ182" s="781"/>
      <c r="BA182" s="781"/>
    </row>
  </sheetData>
  <mergeCells count="708">
    <mergeCell ref="A181:A182"/>
    <mergeCell ref="A140:A146"/>
    <mergeCell ref="AB181:AB182"/>
    <mergeCell ref="AB46:AB47"/>
    <mergeCell ref="AB57:AB84"/>
    <mergeCell ref="AB85:AB90"/>
    <mergeCell ref="AB91:AB92"/>
    <mergeCell ref="AB102:AB129"/>
    <mergeCell ref="AB130:AB135"/>
    <mergeCell ref="AB136:AB137"/>
    <mergeCell ref="C181:H181"/>
    <mergeCell ref="L145:Q145"/>
    <mergeCell ref="R145:V145"/>
    <mergeCell ref="W145:Z146"/>
    <mergeCell ref="L144:Z144"/>
    <mergeCell ref="C132:H132"/>
    <mergeCell ref="J132:Q132"/>
    <mergeCell ref="R132:S132"/>
    <mergeCell ref="T132:X132"/>
    <mergeCell ref="C130:F130"/>
    <mergeCell ref="G130:Q130"/>
    <mergeCell ref="R130:X130"/>
    <mergeCell ref="Y130:Z130"/>
    <mergeCell ref="C102:E103"/>
    <mergeCell ref="AU178:AY178"/>
    <mergeCell ref="J177:Q177"/>
    <mergeCell ref="AS180:AT180"/>
    <mergeCell ref="AU180:AY180"/>
    <mergeCell ref="AS177:AT177"/>
    <mergeCell ref="AH175:AR175"/>
    <mergeCell ref="AS175:AY175"/>
    <mergeCell ref="A8:A39"/>
    <mergeCell ref="A40:A45"/>
    <mergeCell ref="A46:A47"/>
    <mergeCell ref="A57:A84"/>
    <mergeCell ref="A85:A90"/>
    <mergeCell ref="A91:A92"/>
    <mergeCell ref="A50:A56"/>
    <mergeCell ref="A102:A129"/>
    <mergeCell ref="A130:A135"/>
    <mergeCell ref="A136:A137"/>
    <mergeCell ref="A147:A174"/>
    <mergeCell ref="A175:A180"/>
    <mergeCell ref="AU177:AY177"/>
    <mergeCell ref="AF172:AF173"/>
    <mergeCell ref="AG172:AG173"/>
    <mergeCell ref="C169:C174"/>
    <mergeCell ref="D169:D174"/>
    <mergeCell ref="AD181:AI181"/>
    <mergeCell ref="C182:I182"/>
    <mergeCell ref="AD182:AJ182"/>
    <mergeCell ref="AS179:AT179"/>
    <mergeCell ref="AS178:AT178"/>
    <mergeCell ref="J178:Q178"/>
    <mergeCell ref="R178:S178"/>
    <mergeCell ref="T178:X178"/>
    <mergeCell ref="AD178:AI178"/>
    <mergeCell ref="AD180:AI180"/>
    <mergeCell ref="AK179:AR179"/>
    <mergeCell ref="AB175:AB180"/>
    <mergeCell ref="G175:Q175"/>
    <mergeCell ref="R175:X175"/>
    <mergeCell ref="Y175:Z175"/>
    <mergeCell ref="AD175:AG175"/>
    <mergeCell ref="W181:Z182"/>
    <mergeCell ref="AZ175:BA175"/>
    <mergeCell ref="C176:I176"/>
    <mergeCell ref="J176:Q176"/>
    <mergeCell ref="R176:X176"/>
    <mergeCell ref="AD176:AJ176"/>
    <mergeCell ref="AK176:AR176"/>
    <mergeCell ref="AS176:AY176"/>
    <mergeCell ref="C180:H180"/>
    <mergeCell ref="R180:S180"/>
    <mergeCell ref="T180:X180"/>
    <mergeCell ref="C178:H178"/>
    <mergeCell ref="AK178:AR178"/>
    <mergeCell ref="R177:S177"/>
    <mergeCell ref="T177:X177"/>
    <mergeCell ref="AD177:AI177"/>
    <mergeCell ref="AK177:AR177"/>
    <mergeCell ref="C177:H177"/>
    <mergeCell ref="C179:H179"/>
    <mergeCell ref="J179:Q179"/>
    <mergeCell ref="R179:S179"/>
    <mergeCell ref="T179:X179"/>
    <mergeCell ref="AD179:AI179"/>
    <mergeCell ref="AU179:AY179"/>
    <mergeCell ref="C175:F175"/>
    <mergeCell ref="AD169:AD174"/>
    <mergeCell ref="C163:C168"/>
    <mergeCell ref="D163:D168"/>
    <mergeCell ref="E163:E164"/>
    <mergeCell ref="F163:F164"/>
    <mergeCell ref="G163:R163"/>
    <mergeCell ref="AD163:AD168"/>
    <mergeCell ref="AE169:AE174"/>
    <mergeCell ref="E172:E173"/>
    <mergeCell ref="F172:F173"/>
    <mergeCell ref="G172:R172"/>
    <mergeCell ref="AB147:AB174"/>
    <mergeCell ref="E167:E168"/>
    <mergeCell ref="F167:F168"/>
    <mergeCell ref="G167:R167"/>
    <mergeCell ref="S147:U147"/>
    <mergeCell ref="V147:X147"/>
    <mergeCell ref="AE163:AE168"/>
    <mergeCell ref="AH150:AS150"/>
    <mergeCell ref="C158:C162"/>
    <mergeCell ref="D158:D162"/>
    <mergeCell ref="AD158:AD162"/>
    <mergeCell ref="AE158:AE162"/>
    <mergeCell ref="E159:E160"/>
    <mergeCell ref="F159:F160"/>
    <mergeCell ref="G159:R159"/>
    <mergeCell ref="AF159:AF160"/>
    <mergeCell ref="AG159:AG160"/>
    <mergeCell ref="C149:C157"/>
    <mergeCell ref="D149:D157"/>
    <mergeCell ref="AD149:AD157"/>
    <mergeCell ref="AE149:AE157"/>
    <mergeCell ref="E150:E151"/>
    <mergeCell ref="F150:F151"/>
    <mergeCell ref="G150:R150"/>
    <mergeCell ref="AF150:AF151"/>
    <mergeCell ref="AG150:AG151"/>
    <mergeCell ref="AS146:AW146"/>
    <mergeCell ref="AB140:AB146"/>
    <mergeCell ref="G144:K144"/>
    <mergeCell ref="AH144:AL144"/>
    <mergeCell ref="AM144:BA144"/>
    <mergeCell ref="AS145:AW145"/>
    <mergeCell ref="AX145:BA146"/>
    <mergeCell ref="C147:E148"/>
    <mergeCell ref="F147:F148"/>
    <mergeCell ref="G147:I147"/>
    <mergeCell ref="J147:L147"/>
    <mergeCell ref="M147:O147"/>
    <mergeCell ref="P147:R147"/>
    <mergeCell ref="AN147:AP147"/>
    <mergeCell ref="AQ147:AS147"/>
    <mergeCell ref="AT147:AV147"/>
    <mergeCell ref="AW147:AY147"/>
    <mergeCell ref="Y148:Z148"/>
    <mergeCell ref="AZ148:BA148"/>
    <mergeCell ref="AD147:AF148"/>
    <mergeCell ref="AG147:AG148"/>
    <mergeCell ref="AH147:AJ147"/>
    <mergeCell ref="AK147:AM147"/>
    <mergeCell ref="C145:F145"/>
    <mergeCell ref="AD145:AG145"/>
    <mergeCell ref="AM145:AR145"/>
    <mergeCell ref="G145:K145"/>
    <mergeCell ref="AH145:AL145"/>
    <mergeCell ref="C146:F146"/>
    <mergeCell ref="L146:Q146"/>
    <mergeCell ref="R146:V146"/>
    <mergeCell ref="AD146:AG146"/>
    <mergeCell ref="AM146:AR146"/>
    <mergeCell ref="AN142:AY142"/>
    <mergeCell ref="AZ142:BA142"/>
    <mergeCell ref="C143:F143"/>
    <mergeCell ref="G143:X143"/>
    <mergeCell ref="AD143:AG143"/>
    <mergeCell ref="AH143:AY143"/>
    <mergeCell ref="C142:L142"/>
    <mergeCell ref="M142:X142"/>
    <mergeCell ref="Y142:Z142"/>
    <mergeCell ref="AD142:AM142"/>
    <mergeCell ref="AN140:AZ140"/>
    <mergeCell ref="C141:L141"/>
    <mergeCell ref="M141:X141"/>
    <mergeCell ref="Y141:Z141"/>
    <mergeCell ref="AD141:AM141"/>
    <mergeCell ref="AN141:AY141"/>
    <mergeCell ref="AZ141:BA141"/>
    <mergeCell ref="C140:L140"/>
    <mergeCell ref="M140:Y140"/>
    <mergeCell ref="AD140:AM140"/>
    <mergeCell ref="AD144:AG144"/>
    <mergeCell ref="C144:F144"/>
    <mergeCell ref="C134:H134"/>
    <mergeCell ref="J134:Q134"/>
    <mergeCell ref="C136:H136"/>
    <mergeCell ref="AD136:AI136"/>
    <mergeCell ref="C137:I137"/>
    <mergeCell ref="AD137:AJ137"/>
    <mergeCell ref="C135:H135"/>
    <mergeCell ref="R135:S135"/>
    <mergeCell ref="T135:X135"/>
    <mergeCell ref="AD135:AI135"/>
    <mergeCell ref="W136:Z137"/>
    <mergeCell ref="AS135:AT135"/>
    <mergeCell ref="AU135:AY135"/>
    <mergeCell ref="R134:S134"/>
    <mergeCell ref="T134:X134"/>
    <mergeCell ref="AS133:AT133"/>
    <mergeCell ref="AU133:AY133"/>
    <mergeCell ref="AX136:BA137"/>
    <mergeCell ref="AD132:AI132"/>
    <mergeCell ref="AK132:AR132"/>
    <mergeCell ref="AD134:AI134"/>
    <mergeCell ref="AK134:AR134"/>
    <mergeCell ref="AS132:AT132"/>
    <mergeCell ref="AU132:AY132"/>
    <mergeCell ref="C133:H133"/>
    <mergeCell ref="J133:Q133"/>
    <mergeCell ref="R133:S133"/>
    <mergeCell ref="T133:X133"/>
    <mergeCell ref="AD133:AI133"/>
    <mergeCell ref="AK133:AR133"/>
    <mergeCell ref="AS134:AT134"/>
    <mergeCell ref="AD130:AG130"/>
    <mergeCell ref="AH130:AR130"/>
    <mergeCell ref="AS130:AY130"/>
    <mergeCell ref="AU134:AY134"/>
    <mergeCell ref="AZ130:BA130"/>
    <mergeCell ref="C131:I131"/>
    <mergeCell ref="J131:Q131"/>
    <mergeCell ref="R131:X131"/>
    <mergeCell ref="AD131:AJ131"/>
    <mergeCell ref="AK131:AR131"/>
    <mergeCell ref="AS131:AY131"/>
    <mergeCell ref="AE118:AE123"/>
    <mergeCell ref="AF118:AF119"/>
    <mergeCell ref="AG118:AG119"/>
    <mergeCell ref="AH118:AY118"/>
    <mergeCell ref="C124:C129"/>
    <mergeCell ref="D124:D129"/>
    <mergeCell ref="AD124:AD129"/>
    <mergeCell ref="AE124:AE129"/>
    <mergeCell ref="E127:E128"/>
    <mergeCell ref="F127:F128"/>
    <mergeCell ref="G127:U127"/>
    <mergeCell ref="V127:X127"/>
    <mergeCell ref="AF127:AF128"/>
    <mergeCell ref="AW127:AY127"/>
    <mergeCell ref="C118:C123"/>
    <mergeCell ref="D118:D123"/>
    <mergeCell ref="E118:E119"/>
    <mergeCell ref="F118:F119"/>
    <mergeCell ref="G118:X118"/>
    <mergeCell ref="AD118:AD123"/>
    <mergeCell ref="E122:E123"/>
    <mergeCell ref="F122:F123"/>
    <mergeCell ref="G122:X122"/>
    <mergeCell ref="AG114:AG115"/>
    <mergeCell ref="AH114:AJ114"/>
    <mergeCell ref="AK114:AP114"/>
    <mergeCell ref="C104:C112"/>
    <mergeCell ref="D104:D112"/>
    <mergeCell ref="AD104:AD112"/>
    <mergeCell ref="AE104:AE112"/>
    <mergeCell ref="E105:E106"/>
    <mergeCell ref="F105:F106"/>
    <mergeCell ref="G105:I105"/>
    <mergeCell ref="J105:X105"/>
    <mergeCell ref="AF105:AF106"/>
    <mergeCell ref="C113:C117"/>
    <mergeCell ref="D113:D117"/>
    <mergeCell ref="AD113:AD117"/>
    <mergeCell ref="AE113:AE117"/>
    <mergeCell ref="E114:E115"/>
    <mergeCell ref="F114:F115"/>
    <mergeCell ref="G114:I114"/>
    <mergeCell ref="J114:X114"/>
    <mergeCell ref="AF114:AF115"/>
    <mergeCell ref="AH102:AJ102"/>
    <mergeCell ref="AK102:AM102"/>
    <mergeCell ref="AN102:AP102"/>
    <mergeCell ref="AQ102:AS102"/>
    <mergeCell ref="AT102:AV102"/>
    <mergeCell ref="AW102:AY102"/>
    <mergeCell ref="Y103:Z103"/>
    <mergeCell ref="AZ103:BA103"/>
    <mergeCell ref="AG105:AG106"/>
    <mergeCell ref="AH105:AJ105"/>
    <mergeCell ref="AK105:AY105"/>
    <mergeCell ref="F102:F103"/>
    <mergeCell ref="G102:I102"/>
    <mergeCell ref="J102:L102"/>
    <mergeCell ref="M102:O102"/>
    <mergeCell ref="P102:R102"/>
    <mergeCell ref="S102:U102"/>
    <mergeCell ref="V102:X102"/>
    <mergeCell ref="AD102:AF103"/>
    <mergeCell ref="AM99:BA99"/>
    <mergeCell ref="C100:F100"/>
    <mergeCell ref="L100:Q100"/>
    <mergeCell ref="R100:V100"/>
    <mergeCell ref="W100:Z101"/>
    <mergeCell ref="AD100:AG100"/>
    <mergeCell ref="AM100:AR100"/>
    <mergeCell ref="AS100:AW100"/>
    <mergeCell ref="AX100:BA101"/>
    <mergeCell ref="C101:F101"/>
    <mergeCell ref="L101:Q101"/>
    <mergeCell ref="R101:V101"/>
    <mergeCell ref="AD101:AG101"/>
    <mergeCell ref="AM101:AR101"/>
    <mergeCell ref="AS101:AW101"/>
    <mergeCell ref="AG102:AG103"/>
    <mergeCell ref="AN95:AZ95"/>
    <mergeCell ref="C96:L96"/>
    <mergeCell ref="M96:X96"/>
    <mergeCell ref="Y96:Z96"/>
    <mergeCell ref="AD96:AM96"/>
    <mergeCell ref="AN96:AY96"/>
    <mergeCell ref="AZ96:BA96"/>
    <mergeCell ref="AN97:AY97"/>
    <mergeCell ref="AZ97:BA97"/>
    <mergeCell ref="C92:I92"/>
    <mergeCell ref="AD92:AJ92"/>
    <mergeCell ref="C90:H90"/>
    <mergeCell ref="R90:S90"/>
    <mergeCell ref="T90:X90"/>
    <mergeCell ref="AD90:AI90"/>
    <mergeCell ref="A95:A101"/>
    <mergeCell ref="C95:L95"/>
    <mergeCell ref="M95:Y95"/>
    <mergeCell ref="AB95:AB101"/>
    <mergeCell ref="AD95:AM95"/>
    <mergeCell ref="C97:L97"/>
    <mergeCell ref="M97:X97"/>
    <mergeCell ref="Y97:Z97"/>
    <mergeCell ref="AD97:AM97"/>
    <mergeCell ref="C99:F99"/>
    <mergeCell ref="C98:F98"/>
    <mergeCell ref="G98:X98"/>
    <mergeCell ref="AD98:AG98"/>
    <mergeCell ref="AH98:AY98"/>
    <mergeCell ref="G99:K99"/>
    <mergeCell ref="L99:Z99"/>
    <mergeCell ref="AD99:AG99"/>
    <mergeCell ref="AH99:AL99"/>
    <mergeCell ref="AS90:AT90"/>
    <mergeCell ref="AU90:AY90"/>
    <mergeCell ref="R89:S89"/>
    <mergeCell ref="T89:X89"/>
    <mergeCell ref="AD89:AI89"/>
    <mergeCell ref="AK89:AR89"/>
    <mergeCell ref="C89:H89"/>
    <mergeCell ref="J89:Q89"/>
    <mergeCell ref="C91:H91"/>
    <mergeCell ref="AD91:AI91"/>
    <mergeCell ref="C88:H88"/>
    <mergeCell ref="J88:Q88"/>
    <mergeCell ref="R88:S88"/>
    <mergeCell ref="T88:X88"/>
    <mergeCell ref="AD88:AI88"/>
    <mergeCell ref="AK88:AR88"/>
    <mergeCell ref="AS88:AT88"/>
    <mergeCell ref="AU88:AY88"/>
    <mergeCell ref="AS89:AT89"/>
    <mergeCell ref="AU89:AY89"/>
    <mergeCell ref="T87:X87"/>
    <mergeCell ref="AD85:AG85"/>
    <mergeCell ref="AH85:AR85"/>
    <mergeCell ref="AD87:AI87"/>
    <mergeCell ref="AK87:AR87"/>
    <mergeCell ref="AZ85:BA85"/>
    <mergeCell ref="AS87:AT87"/>
    <mergeCell ref="AU87:AY87"/>
    <mergeCell ref="C86:I86"/>
    <mergeCell ref="J86:Q86"/>
    <mergeCell ref="R86:X86"/>
    <mergeCell ref="AD86:AJ86"/>
    <mergeCell ref="AK86:AR86"/>
    <mergeCell ref="AS86:AY86"/>
    <mergeCell ref="AH82:AV82"/>
    <mergeCell ref="AW77:AY77"/>
    <mergeCell ref="AG73:AG74"/>
    <mergeCell ref="AW82:AY82"/>
    <mergeCell ref="C85:F85"/>
    <mergeCell ref="G85:Q85"/>
    <mergeCell ref="R85:X85"/>
    <mergeCell ref="Y85:Z85"/>
    <mergeCell ref="AS85:AY85"/>
    <mergeCell ref="C79:C84"/>
    <mergeCell ref="D79:D84"/>
    <mergeCell ref="AD79:AD84"/>
    <mergeCell ref="E82:E83"/>
    <mergeCell ref="F82:F83"/>
    <mergeCell ref="C73:C78"/>
    <mergeCell ref="D73:D78"/>
    <mergeCell ref="E73:E74"/>
    <mergeCell ref="F73:F74"/>
    <mergeCell ref="G73:U73"/>
    <mergeCell ref="V73:X73"/>
    <mergeCell ref="AG77:AG78"/>
    <mergeCell ref="AD73:AD78"/>
    <mergeCell ref="AH73:AV73"/>
    <mergeCell ref="C68:C72"/>
    <mergeCell ref="D68:D72"/>
    <mergeCell ref="AD68:AD72"/>
    <mergeCell ref="AE68:AE72"/>
    <mergeCell ref="E69:E70"/>
    <mergeCell ref="F69:F70"/>
    <mergeCell ref="G69:X69"/>
    <mergeCell ref="AF69:AF70"/>
    <mergeCell ref="AG69:AG70"/>
    <mergeCell ref="AZ58:BA58"/>
    <mergeCell ref="C59:C67"/>
    <mergeCell ref="D59:D67"/>
    <mergeCell ref="AD59:AD67"/>
    <mergeCell ref="AE59:AE67"/>
    <mergeCell ref="E60:E61"/>
    <mergeCell ref="F60:F61"/>
    <mergeCell ref="G60:X60"/>
    <mergeCell ref="AF60:AF61"/>
    <mergeCell ref="AG60:AG61"/>
    <mergeCell ref="AH60:AY60"/>
    <mergeCell ref="AX55:BA56"/>
    <mergeCell ref="C56:F56"/>
    <mergeCell ref="L56:Q56"/>
    <mergeCell ref="R56:V56"/>
    <mergeCell ref="AD56:AG56"/>
    <mergeCell ref="AM56:AR56"/>
    <mergeCell ref="AS56:AW56"/>
    <mergeCell ref="C57:E58"/>
    <mergeCell ref="F57:F58"/>
    <mergeCell ref="G57:I57"/>
    <mergeCell ref="J57:L57"/>
    <mergeCell ref="M57:O57"/>
    <mergeCell ref="P57:R57"/>
    <mergeCell ref="S57:U57"/>
    <mergeCell ref="V57:X57"/>
    <mergeCell ref="AD57:AF58"/>
    <mergeCell ref="AG57:AG58"/>
    <mergeCell ref="AH57:AJ57"/>
    <mergeCell ref="AK57:AM57"/>
    <mergeCell ref="AN57:AP57"/>
    <mergeCell ref="AQ57:AS57"/>
    <mergeCell ref="AT57:AV57"/>
    <mergeCell ref="AW57:AY57"/>
    <mergeCell ref="Y58:Z58"/>
    <mergeCell ref="AN50:AZ50"/>
    <mergeCell ref="C51:L51"/>
    <mergeCell ref="M51:X51"/>
    <mergeCell ref="Y51:Z51"/>
    <mergeCell ref="AD51:AM51"/>
    <mergeCell ref="AN51:AY51"/>
    <mergeCell ref="AZ51:BA51"/>
    <mergeCell ref="C50:L50"/>
    <mergeCell ref="M50:Y50"/>
    <mergeCell ref="AB50:AB56"/>
    <mergeCell ref="AN52:AY52"/>
    <mergeCell ref="AZ52:BA52"/>
    <mergeCell ref="C53:F53"/>
    <mergeCell ref="G53:X53"/>
    <mergeCell ref="AD53:AG53"/>
    <mergeCell ref="AH53:AY53"/>
    <mergeCell ref="AM54:BA54"/>
    <mergeCell ref="C55:F55"/>
    <mergeCell ref="L55:Q55"/>
    <mergeCell ref="R55:V55"/>
    <mergeCell ref="W55:Z56"/>
    <mergeCell ref="AD55:AG55"/>
    <mergeCell ref="AM55:AR55"/>
    <mergeCell ref="AS55:AW55"/>
    <mergeCell ref="AD50:AM50"/>
    <mergeCell ref="C52:L52"/>
    <mergeCell ref="M52:X52"/>
    <mergeCell ref="Y52:Z52"/>
    <mergeCell ref="AD52:AM52"/>
    <mergeCell ref="C54:F54"/>
    <mergeCell ref="G54:K54"/>
    <mergeCell ref="L54:Z54"/>
    <mergeCell ref="AD54:AG54"/>
    <mergeCell ref="AH54:AL54"/>
    <mergeCell ref="C46:H46"/>
    <mergeCell ref="AD46:AI46"/>
    <mergeCell ref="C47:I47"/>
    <mergeCell ref="AD47:AJ47"/>
    <mergeCell ref="C45:H45"/>
    <mergeCell ref="R45:S45"/>
    <mergeCell ref="T45:X45"/>
    <mergeCell ref="AD45:AI45"/>
    <mergeCell ref="W46:Z47"/>
    <mergeCell ref="AS45:AT45"/>
    <mergeCell ref="AU45:AY45"/>
    <mergeCell ref="R44:S44"/>
    <mergeCell ref="T44:X44"/>
    <mergeCell ref="AD44:AI44"/>
    <mergeCell ref="AK44:AR44"/>
    <mergeCell ref="AB40:AB45"/>
    <mergeCell ref="AS42:AT42"/>
    <mergeCell ref="AU42:AY42"/>
    <mergeCell ref="T42:X42"/>
    <mergeCell ref="AD42:AI42"/>
    <mergeCell ref="AK42:AR42"/>
    <mergeCell ref="AU43:AY43"/>
    <mergeCell ref="AS44:AT44"/>
    <mergeCell ref="AU44:AY44"/>
    <mergeCell ref="AS43:AT43"/>
    <mergeCell ref="C43:H43"/>
    <mergeCell ref="J43:Q43"/>
    <mergeCell ref="R43:S43"/>
    <mergeCell ref="T43:X43"/>
    <mergeCell ref="AD43:AI43"/>
    <mergeCell ref="AK43:AR43"/>
    <mergeCell ref="C44:H44"/>
    <mergeCell ref="J44:Q44"/>
    <mergeCell ref="Y40:Z40"/>
    <mergeCell ref="D33:D39"/>
    <mergeCell ref="AD40:AG40"/>
    <mergeCell ref="AH40:AR40"/>
    <mergeCell ref="AS40:AY40"/>
    <mergeCell ref="AZ40:BA40"/>
    <mergeCell ref="C41:I41"/>
    <mergeCell ref="J41:Q41"/>
    <mergeCell ref="R41:X41"/>
    <mergeCell ref="AD41:AJ41"/>
    <mergeCell ref="AK41:AR41"/>
    <mergeCell ref="AS41:AY41"/>
    <mergeCell ref="C27:C32"/>
    <mergeCell ref="D27:D32"/>
    <mergeCell ref="AF35:AF36"/>
    <mergeCell ref="AG35:AG36"/>
    <mergeCell ref="AH35:AP35"/>
    <mergeCell ref="F35:F36"/>
    <mergeCell ref="G35:O35"/>
    <mergeCell ref="P35:X35"/>
    <mergeCell ref="AB8:AB39"/>
    <mergeCell ref="AG27:AG28"/>
    <mergeCell ref="AH27:AM27"/>
    <mergeCell ref="S31:X31"/>
    <mergeCell ref="S8:U8"/>
    <mergeCell ref="V8:X8"/>
    <mergeCell ref="AN27:AS27"/>
    <mergeCell ref="AH12:AP12"/>
    <mergeCell ref="F8:F9"/>
    <mergeCell ref="F27:F28"/>
    <mergeCell ref="G27:L27"/>
    <mergeCell ref="M27:R27"/>
    <mergeCell ref="F31:F32"/>
    <mergeCell ref="G31:L31"/>
    <mergeCell ref="M31:R31"/>
    <mergeCell ref="P22:R22"/>
    <mergeCell ref="AT27:AY27"/>
    <mergeCell ref="AG31:AG32"/>
    <mergeCell ref="AH31:AM31"/>
    <mergeCell ref="AN31:AS31"/>
    <mergeCell ref="AT31:AY31"/>
    <mergeCell ref="AG22:AG23"/>
    <mergeCell ref="AQ22:AS22"/>
    <mergeCell ref="C20:C26"/>
    <mergeCell ref="D20:D26"/>
    <mergeCell ref="E20:E21"/>
    <mergeCell ref="F20:F21"/>
    <mergeCell ref="AD20:AD26"/>
    <mergeCell ref="AE20:AE26"/>
    <mergeCell ref="E22:E23"/>
    <mergeCell ref="F22:F23"/>
    <mergeCell ref="G20:O20"/>
    <mergeCell ref="P20:X20"/>
    <mergeCell ref="E31:E32"/>
    <mergeCell ref="AF31:AF32"/>
    <mergeCell ref="AE27:AE32"/>
    <mergeCell ref="AF27:AF28"/>
    <mergeCell ref="S27:X27"/>
    <mergeCell ref="AD27:AD32"/>
    <mergeCell ref="E27:E28"/>
    <mergeCell ref="C8:E9"/>
    <mergeCell ref="C10:C19"/>
    <mergeCell ref="D10:D19"/>
    <mergeCell ref="AD10:AD19"/>
    <mergeCell ref="AE10:AE19"/>
    <mergeCell ref="E12:E13"/>
    <mergeCell ref="AQ8:AS8"/>
    <mergeCell ref="AT8:AV8"/>
    <mergeCell ref="AW8:AY8"/>
    <mergeCell ref="AQ12:AY12"/>
    <mergeCell ref="E14:E15"/>
    <mergeCell ref="F14:F15"/>
    <mergeCell ref="J14:L14"/>
    <mergeCell ref="M14:X14"/>
    <mergeCell ref="AF14:AF15"/>
    <mergeCell ref="AG14:AG15"/>
    <mergeCell ref="AK14:AM14"/>
    <mergeCell ref="AN14:AY14"/>
    <mergeCell ref="F12:F13"/>
    <mergeCell ref="G12:O12"/>
    <mergeCell ref="P12:X12"/>
    <mergeCell ref="AF12:AF13"/>
    <mergeCell ref="AG12:AG13"/>
    <mergeCell ref="Y9:Z9"/>
    <mergeCell ref="G8:I8"/>
    <mergeCell ref="J8:L8"/>
    <mergeCell ref="M8:O8"/>
    <mergeCell ref="P8:R8"/>
    <mergeCell ref="AD8:AF9"/>
    <mergeCell ref="AG8:AG9"/>
    <mergeCell ref="L5:Z5"/>
    <mergeCell ref="AD5:AG5"/>
    <mergeCell ref="AH5:AL5"/>
    <mergeCell ref="AM5:BA5"/>
    <mergeCell ref="AM6:AR6"/>
    <mergeCell ref="AS6:AW6"/>
    <mergeCell ref="AX6:BA7"/>
    <mergeCell ref="C7:F7"/>
    <mergeCell ref="L7:Q7"/>
    <mergeCell ref="R7:V7"/>
    <mergeCell ref="AD7:AG7"/>
    <mergeCell ref="AM7:AR7"/>
    <mergeCell ref="AS7:AW7"/>
    <mergeCell ref="C6:F6"/>
    <mergeCell ref="W6:Z7"/>
    <mergeCell ref="L6:Q6"/>
    <mergeCell ref="R6:V6"/>
    <mergeCell ref="AD6:AG6"/>
    <mergeCell ref="G6:K6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AN2:AY2"/>
    <mergeCell ref="AZ2:BA2"/>
    <mergeCell ref="C3:L3"/>
    <mergeCell ref="M3:X3"/>
    <mergeCell ref="Y3:Z3"/>
    <mergeCell ref="AD3:AM3"/>
    <mergeCell ref="AN3:AY3"/>
    <mergeCell ref="AZ3:BA3"/>
    <mergeCell ref="C4:F4"/>
    <mergeCell ref="G4:X4"/>
    <mergeCell ref="AD4:AG4"/>
    <mergeCell ref="AH4:AY4"/>
    <mergeCell ref="C5:F5"/>
    <mergeCell ref="G5:K5"/>
    <mergeCell ref="S22:X22"/>
    <mergeCell ref="AW22:AY22"/>
    <mergeCell ref="AF20:AF21"/>
    <mergeCell ref="AG20:AG21"/>
    <mergeCell ref="AF22:AF23"/>
    <mergeCell ref="AT22:AV22"/>
    <mergeCell ref="AQ114:AY114"/>
    <mergeCell ref="E77:E78"/>
    <mergeCell ref="F77:F78"/>
    <mergeCell ref="G77:U77"/>
    <mergeCell ref="V77:X77"/>
    <mergeCell ref="AF77:AF78"/>
    <mergeCell ref="AE73:AE78"/>
    <mergeCell ref="AF73:AF74"/>
    <mergeCell ref="AW73:AY73"/>
    <mergeCell ref="AH77:AV77"/>
    <mergeCell ref="G82:U82"/>
    <mergeCell ref="V82:X82"/>
    <mergeCell ref="AF82:AF83"/>
    <mergeCell ref="AG82:AG83"/>
    <mergeCell ref="AE79:AE84"/>
    <mergeCell ref="C87:H87"/>
    <mergeCell ref="J87:Q87"/>
    <mergeCell ref="G55:K55"/>
    <mergeCell ref="G100:K100"/>
    <mergeCell ref="AH100:AL100"/>
    <mergeCell ref="AH37:AP37"/>
    <mergeCell ref="W91:Z92"/>
    <mergeCell ref="AH69:AY69"/>
    <mergeCell ref="C42:H42"/>
    <mergeCell ref="J42:Q42"/>
    <mergeCell ref="R42:S42"/>
    <mergeCell ref="E37:E38"/>
    <mergeCell ref="F37:F38"/>
    <mergeCell ref="AF37:AF38"/>
    <mergeCell ref="AG37:AG38"/>
    <mergeCell ref="G37:O37"/>
    <mergeCell ref="P37:X37"/>
    <mergeCell ref="AD33:AD39"/>
    <mergeCell ref="AE33:AE39"/>
    <mergeCell ref="E35:E36"/>
    <mergeCell ref="R87:S87"/>
    <mergeCell ref="AQ35:AY35"/>
    <mergeCell ref="C40:F40"/>
    <mergeCell ref="G40:Q40"/>
    <mergeCell ref="R40:X40"/>
    <mergeCell ref="AX91:BA92"/>
    <mergeCell ref="C33:C39"/>
    <mergeCell ref="AX181:BA182"/>
    <mergeCell ref="AX46:BA47"/>
    <mergeCell ref="AH6:AL6"/>
    <mergeCell ref="AQ37:AY37"/>
    <mergeCell ref="AH20:AP20"/>
    <mergeCell ref="AQ20:AY20"/>
    <mergeCell ref="AH159:AS159"/>
    <mergeCell ref="AF122:AF123"/>
    <mergeCell ref="AG122:AG123"/>
    <mergeCell ref="AH122:AY122"/>
    <mergeCell ref="AF167:AF168"/>
    <mergeCell ref="AG167:AG168"/>
    <mergeCell ref="AH167:AS167"/>
    <mergeCell ref="AF163:AF164"/>
    <mergeCell ref="AG163:AG164"/>
    <mergeCell ref="AH163:AS163"/>
    <mergeCell ref="AG127:AG128"/>
    <mergeCell ref="AH127:AV127"/>
    <mergeCell ref="AH172:AS172"/>
    <mergeCell ref="AN8:AP8"/>
    <mergeCell ref="AH55:AL55"/>
    <mergeCell ref="AZ9:BA9"/>
    <mergeCell ref="AH8:AJ8"/>
    <mergeCell ref="AK8:AM8"/>
  </mergeCells>
  <pageMargins left="0.59055118110236227" right="0" top="0.98425196850393704" bottom="0.19685039370078741" header="0.51181102362204722" footer="0.51181102362204722"/>
  <pageSetup paperSize="9" scale="61" fitToWidth="2" fitToHeight="4" orientation="landscape" r:id="rId1"/>
  <headerFooter alignWithMargins="0"/>
  <rowBreaks count="3" manualBreakCount="3">
    <brk id="48" max="16383" man="1"/>
    <brk id="93" max="16383" man="1"/>
    <brk id="138" max="16383" man="1"/>
  </rowBreaks>
  <colBreaks count="1" manualBreakCount="1">
    <brk id="2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U166"/>
  <sheetViews>
    <sheetView view="pageBreakPreview" topLeftCell="Q1" zoomScale="70" zoomScaleNormal="70" zoomScaleSheetLayoutView="70" zoomScalePageLayoutView="70" workbookViewId="0">
      <selection activeCell="BD16" sqref="BD16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0" width="6.7109375" customWidth="1"/>
    <col min="21" max="21" width="7.28515625" customWidth="1"/>
    <col min="22" max="22" width="6.7109375" customWidth="1"/>
    <col min="23" max="24" width="7.570312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605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605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8.600000000000001" customHeight="1" x14ac:dyDescent="0.2">
      <c r="A10" s="902"/>
      <c r="B10"/>
      <c r="C10" s="844">
        <v>1</v>
      </c>
      <c r="D10" s="796" t="s">
        <v>64</v>
      </c>
      <c r="E10" s="602" t="s">
        <v>16</v>
      </c>
      <c r="F10" s="58" t="s">
        <v>153</v>
      </c>
      <c r="G10" s="101" t="str">
        <f>TEXT((TIME(0,LEFT('JUGEND-DOSB 2020'!E8,FIND(":",'JUGEND-DOSB 2020'!E8)-1),RIGHT('JUGEND-DOSB 2020'!E8,2)))*$BC$10,"[mm]:ss")</f>
        <v>02:24</v>
      </c>
      <c r="H10" s="102" t="str">
        <f>TEXT((TIME(0,LEFT('JUGEND-DOSB 2020'!F8,FIND(":",'JUGEND-DOSB 2020'!F8)-1),RIGHT('JUGEND-DOSB 2020'!F8,2)))*$BC$10,"[mm]:ss")</f>
        <v>03:36</v>
      </c>
      <c r="I10" s="103" t="str">
        <f>TEXT((TIME(0,LEFT('JUGEND-DOSB 2020'!G8,FIND(":",'JUGEND-DOSB 2020'!G8)-1),RIGHT('JUGEND-DOSB 2020'!G8,2)))*$BC$10,"[mm]:ss")</f>
        <v>05:06</v>
      </c>
      <c r="J10" s="109" t="str">
        <f>TEXT((TIME(0,LEFT('JUGEND-DOSB 2020'!H8,FIND(":",'JUGEND-DOSB 2020'!H8)-1),RIGHT('JUGEND-DOSB 2020'!H8,2)))*$BC$10,"[mm]:ss")</f>
        <v>03:00</v>
      </c>
      <c r="K10" s="102" t="str">
        <f>TEXT((TIME(0,LEFT('JUGEND-DOSB 2020'!I8,FIND(":",'JUGEND-DOSB 2020'!I8)-1),RIGHT('JUGEND-DOSB 2020'!I8,2)))*$BC$10,"[mm]:ss")</f>
        <v>04:30</v>
      </c>
      <c r="L10" s="103" t="str">
        <f>TEXT((TIME(0,LEFT('JUGEND-DOSB 2020'!J8,FIND(":",'JUGEND-DOSB 2020'!J8)-1),RIGHT('JUGEND-DOSB 2020'!J8,2)))*$BC$10,"[mm]:ss")</f>
        <v>06:00</v>
      </c>
      <c r="M10" s="109" t="str">
        <f>TEXT((TIME(0,LEFT('JUGEND-DOSB 2020'!K8,FIND(":",'JUGEND-DOSB 2020'!K8)-1),RIGHT('JUGEND-DOSB 2020'!K8,2)))*$BC$10,"[mm]:ss")</f>
        <v>04:30</v>
      </c>
      <c r="N10" s="102" t="str">
        <f>TEXT((TIME(0,LEFT('JUGEND-DOSB 2020'!L8,FIND(":",'JUGEND-DOSB 2020'!L8)-1),RIGHT('JUGEND-DOSB 2020'!L8,2)))*$BC$10,"[mm]:ss")</f>
        <v>06:00</v>
      </c>
      <c r="O10" s="103" t="str">
        <f>TEXT((TIME(0,LEFT('JUGEND-DOSB 2020'!M8,FIND(":",'JUGEND-DOSB 2020'!M8)-1),RIGHT('JUGEND-DOSB 2020'!M8,2)))*$BC$10,"[mm]:ss")</f>
        <v>09:00</v>
      </c>
      <c r="P10" s="109" t="str">
        <f>TEXT((TIME(0,LEFT('JUGEND-DOSB 2020'!N8,FIND(":",'JUGEND-DOSB 2020'!N8)-1),RIGHT('JUGEND-DOSB 2020'!N8,2)))*$BC$10,"[mm]:ss")</f>
        <v>06:00</v>
      </c>
      <c r="Q10" s="102" t="str">
        <f>TEXT((TIME(0,LEFT('JUGEND-DOSB 2020'!O8,FIND(":",'JUGEND-DOSB 2020'!O8)-1),RIGHT('JUGEND-DOSB 2020'!O8,2)))*$BC$10,"[mm]:ss")</f>
        <v>09:00</v>
      </c>
      <c r="R10" s="103" t="str">
        <f>TEXT((TIME(0,LEFT('JUGEND-DOSB 2020'!P8,FIND(":",'JUGEND-DOSB 2020'!P8)-1),RIGHT('JUGEND-DOSB 2020'!P8,2)))*$BC$10,"[mm]:ss")</f>
        <v>12:00</v>
      </c>
      <c r="S10" s="109" t="str">
        <f>TEXT((TIME(0,LEFT('JUGEND-DOSB 2020'!Q8,FIND(":",'JUGEND-DOSB 2020'!Q8)-1),RIGHT('JUGEND-DOSB 2020'!Q8,2)))*$BC$10,"[mm]:ss")</f>
        <v>09:00</v>
      </c>
      <c r="T10" s="102" t="str">
        <f>TEXT((TIME(0,LEFT('JUGEND-DOSB 2020'!R8,FIND(":",'JUGEND-DOSB 2020'!R8)-1),RIGHT('JUGEND-DOSB 2020'!R8,2)))*$BC$10,"[mm]:ss")</f>
        <v>12:00</v>
      </c>
      <c r="U10" s="103" t="str">
        <f>TEXT((TIME(0,LEFT('JUGEND-DOSB 2020'!S8,FIND(":",'JUGEND-DOSB 2020'!S8)-1),RIGHT('JUGEND-DOSB 2020'!S8,2)))*$BC$10,"[mm]:ss")</f>
        <v>15:00</v>
      </c>
      <c r="V10" s="109" t="str">
        <f>TEXT((TIME(0,LEFT('JUGEND-DOSB 2020'!T8,FIND(":",'JUGEND-DOSB 2020'!T8)-1),RIGHT('JUGEND-DOSB 2020'!T8,2)))*$BC$10,"[mm]:ss")</f>
        <v>13:30</v>
      </c>
      <c r="W10" s="102" t="str">
        <f>TEXT((TIME(0,LEFT('JUGEND-DOSB 2020'!U8,FIND(":",'JUGEND-DOSB 2020'!U8)-1),RIGHT('JUGEND-DOSB 2020'!U8,2)))*$BC$10,"[mm]:ss")</f>
        <v>18:00</v>
      </c>
      <c r="X10" s="103" t="str">
        <f>TEXT((TIME(0,LEFT('JUGEND-DOSB 2020'!V8,FIND(":",'JUGEND-DOSB 2020'!V8)-1),RIGHT('JUGEND-DOSB 2020'!V8,2)))*$BC$10,"[mm]:ss")</f>
        <v>22:30</v>
      </c>
      <c r="Y10" s="180"/>
      <c r="Z10" s="189"/>
      <c r="AB10" s="902"/>
      <c r="AC10"/>
      <c r="AD10" s="844">
        <v>1</v>
      </c>
      <c r="AE10" s="796" t="s">
        <v>64</v>
      </c>
      <c r="AF10" s="602" t="s">
        <v>16</v>
      </c>
      <c r="AG10" s="58" t="s">
        <v>153</v>
      </c>
      <c r="AH10" s="101" t="str">
        <f>TEXT((TIME(0,LEFT('JUGEND-DOSB 2020'!E39,FIND(":",'JUGEND-DOSB 2020'!E39)-1),RIGHT('JUGEND-DOSB 2020'!E39,2)))*$BC$10,"[mm]:ss")</f>
        <v>03:00</v>
      </c>
      <c r="AI10" s="102" t="str">
        <f>TEXT((TIME(0,LEFT('JUGEND-DOSB 2020'!F39,FIND(":",'JUGEND-DOSB 2020'!F39)-1),RIGHT('JUGEND-DOSB 2020'!F39,2)))*$BC$10,"[mm]:ss")</f>
        <v>04:30</v>
      </c>
      <c r="AJ10" s="103" t="str">
        <f>TEXT((TIME(0,LEFT('JUGEND-DOSB 2020'!G39,FIND(":",'JUGEND-DOSB 2020'!G39)-1),RIGHT('JUGEND-DOSB 2020'!G39,2)))*$BC$10,"[mm]:ss")</f>
        <v>06:00</v>
      </c>
      <c r="AK10" s="109" t="str">
        <f>TEXT((TIME(0,LEFT('JUGEND-DOSB 2020'!H39,FIND(":",'JUGEND-DOSB 2020'!H39)-1),RIGHT('JUGEND-DOSB 2020'!H39,2)))*$BC$10,"[mm]:ss")</f>
        <v>03:36</v>
      </c>
      <c r="AL10" s="102" t="str">
        <f>TEXT((TIME(0,LEFT('JUGEND-DOSB 2020'!I39,FIND(":",'JUGEND-DOSB 2020'!I39)-1),RIGHT('JUGEND-DOSB 2020'!I39,2)))*$BC$10,"[mm]:ss")</f>
        <v>05:06</v>
      </c>
      <c r="AM10" s="103" t="str">
        <f>TEXT((TIME(0,LEFT('JUGEND-DOSB 2020'!J39,FIND(":",'JUGEND-DOSB 2020'!J39)-1),RIGHT('JUGEND-DOSB 2020'!J39,2)))*$BC$10,"[mm]:ss")</f>
        <v>06:54</v>
      </c>
      <c r="AN10" s="109" t="str">
        <f>TEXT((TIME(0,LEFT('JUGEND-DOSB 2020'!K39,FIND(":",'JUGEND-DOSB 2020'!K39)-1),RIGHT('JUGEND-DOSB 2020'!K39,2)))*$BC$10,"[mm]:ss")</f>
        <v>05:06</v>
      </c>
      <c r="AO10" s="102" t="str">
        <f>TEXT((TIME(0,LEFT('JUGEND-DOSB 2020'!L39,FIND(":",'JUGEND-DOSB 2020'!L39)-1),RIGHT('JUGEND-DOSB 2020'!L39,2)))*$BC$10,"[mm]:ss")</f>
        <v>07:30</v>
      </c>
      <c r="AP10" s="103" t="str">
        <f>TEXT((TIME(0,LEFT('JUGEND-DOSB 2020'!M39,FIND(":",'JUGEND-DOSB 2020'!M39)-1),RIGHT('JUGEND-DOSB 2020'!M39,2)))*$BC$10,"[mm]:ss")</f>
        <v>10:30</v>
      </c>
      <c r="AQ10" s="109" t="str">
        <f>TEXT((TIME(0,LEFT('JUGEND-DOSB 2020'!N39,FIND(":",'JUGEND-DOSB 2020'!N39)-1),RIGHT('JUGEND-DOSB 2020'!N39,2)))*$BC$10,"[mm]:ss")</f>
        <v>07:30</v>
      </c>
      <c r="AR10" s="102" t="str">
        <f>TEXT((TIME(0,LEFT('JUGEND-DOSB 2020'!O39,FIND(":",'JUGEND-DOSB 2020'!O39)-1),RIGHT('JUGEND-DOSB 2020'!O39,2)))*$BC$10,"[mm]:ss")</f>
        <v>10:30</v>
      </c>
      <c r="AS10" s="103" t="str">
        <f>TEXT((TIME(0,LEFT('JUGEND-DOSB 2020'!P39,FIND(":",'JUGEND-DOSB 2020'!P39)-1),RIGHT('JUGEND-DOSB 2020'!P39,2)))*$BC$10,"[mm]:ss")</f>
        <v>13:30</v>
      </c>
      <c r="AT10" s="109" t="str">
        <f>TEXT((TIME(0,LEFT('JUGEND-DOSB 2020'!Q39,FIND(":",'JUGEND-DOSB 2020'!Q39)-1),RIGHT('JUGEND-DOSB 2020'!Q39,2)))*$BC$10,"[mm]:ss")</f>
        <v>10:30</v>
      </c>
      <c r="AU10" s="102" t="str">
        <f>TEXT((TIME(0,LEFT('JUGEND-DOSB 2020'!R39,FIND(":",'JUGEND-DOSB 2020'!R39)-1),RIGHT('JUGEND-DOSB 2020'!R39,2)))*$BC$10,"[mm]:ss")</f>
        <v>13:30</v>
      </c>
      <c r="AV10" s="103" t="str">
        <f>TEXT((TIME(0,LEFT('JUGEND-DOSB 2020'!S39,FIND(":",'JUGEND-DOSB 2020'!S39)-1),RIGHT('JUGEND-DOSB 2020'!S39,2)))*$BC$10,"[mm]:ss")</f>
        <v>18:00</v>
      </c>
      <c r="AW10" s="109" t="str">
        <f>TEXT((TIME(0,LEFT('JUGEND-DOSB 2020'!T39,FIND(":",'JUGEND-DOSB 2020'!T39)-1),RIGHT('JUGEND-DOSB 2020'!T39,2)))*$BC$10,"[mm]:ss")</f>
        <v>16:30</v>
      </c>
      <c r="AX10" s="102" t="str">
        <f>TEXT((TIME(0,LEFT('JUGEND-DOSB 2020'!U39,FIND(":",'JUGEND-DOSB 2020'!U39)-1),RIGHT('JUGEND-DOSB 2020'!U39,2)))*$BC$10,"[mm]:ss")</f>
        <v>21:00</v>
      </c>
      <c r="AY10" s="103" t="str">
        <f>TEXT((TIME(0,LEFT('JUGEND-DOSB 2020'!V39,FIND(":",'JUGEND-DOSB 2020'!V39)-1),RIGHT('JUGEND-DOSB 2020'!V39,2)))*$BC$10,"[mm]:ss")</f>
        <v>27:00</v>
      </c>
      <c r="AZ10" s="180"/>
      <c r="BA10" s="189"/>
      <c r="BC10" s="143">
        <v>0.3</v>
      </c>
      <c r="BD10" s="5" t="s">
        <v>153</v>
      </c>
    </row>
    <row r="11" spans="1:56" s="158" customFormat="1" ht="18.600000000000001" customHeight="1" x14ac:dyDescent="0.2">
      <c r="A11" s="902"/>
      <c r="C11" s="844"/>
      <c r="D11" s="796"/>
      <c r="E11" s="798" t="s">
        <v>17</v>
      </c>
      <c r="F11" s="793" t="s">
        <v>155</v>
      </c>
      <c r="G11" s="826" t="s">
        <v>173</v>
      </c>
      <c r="H11" s="827"/>
      <c r="I11" s="827"/>
      <c r="J11" s="827"/>
      <c r="K11" s="827"/>
      <c r="L11" s="827"/>
      <c r="M11" s="827"/>
      <c r="N11" s="827"/>
      <c r="O11" s="828"/>
      <c r="P11" s="827" t="s">
        <v>174</v>
      </c>
      <c r="Q11" s="827"/>
      <c r="R11" s="827"/>
      <c r="S11" s="827"/>
      <c r="T11" s="827"/>
      <c r="U11" s="827"/>
      <c r="V11" s="827"/>
      <c r="W11" s="827"/>
      <c r="X11" s="828"/>
      <c r="Y11" s="184"/>
      <c r="Z11" s="185"/>
      <c r="AB11" s="902"/>
      <c r="AD11" s="844"/>
      <c r="AE11" s="796"/>
      <c r="AF11" s="798" t="s">
        <v>17</v>
      </c>
      <c r="AG11" s="793" t="s">
        <v>155</v>
      </c>
      <c r="AH11" s="826" t="s">
        <v>173</v>
      </c>
      <c r="AI11" s="827"/>
      <c r="AJ11" s="827"/>
      <c r="AK11" s="827"/>
      <c r="AL11" s="827"/>
      <c r="AM11" s="827"/>
      <c r="AN11" s="827"/>
      <c r="AO11" s="827"/>
      <c r="AP11" s="828"/>
      <c r="AQ11" s="827" t="s">
        <v>174</v>
      </c>
      <c r="AR11" s="827"/>
      <c r="AS11" s="827"/>
      <c r="AT11" s="827"/>
      <c r="AU11" s="827"/>
      <c r="AV11" s="827"/>
      <c r="AW11" s="827"/>
      <c r="AX11" s="827"/>
      <c r="AY11" s="828"/>
      <c r="AZ11" s="184"/>
      <c r="BA11" s="185"/>
      <c r="BC11" s="153"/>
      <c r="BD11" s="83"/>
    </row>
    <row r="12" spans="1:56" s="158" customFormat="1" ht="18.600000000000001" customHeight="1" x14ac:dyDescent="0.2">
      <c r="A12" s="902"/>
      <c r="C12" s="844"/>
      <c r="D12" s="796"/>
      <c r="E12" s="792"/>
      <c r="F12" s="794"/>
      <c r="G12" s="101" t="str">
        <f>TEXT((TIME(0,LEFT('JUGEND-DOSB 2020'!E10,FIND(":",'JUGEND-DOSB 2020'!E10)-1),RIGHT('JUGEND-DOSB 2020'!E10,2)))*$BC$12,"[mm]:ss")</f>
        <v>14:24</v>
      </c>
      <c r="H12" s="102" t="str">
        <f>TEXT((TIME(0,LEFT('JUGEND-DOSB 2020'!F10,FIND(":",'JUGEND-DOSB 2020'!F10)-1),RIGHT('JUGEND-DOSB 2020'!F10,2)))*$BC$12,"[mm]:ss")</f>
        <v>12:16</v>
      </c>
      <c r="I12" s="103" t="str">
        <f>TEXT((TIME(0,LEFT('JUGEND-DOSB 2020'!G10,FIND(":",'JUGEND-DOSB 2020'!G10)-1),RIGHT('JUGEND-DOSB 2020'!G10,2)))*$BC$12,"[mm]:ss")</f>
        <v>10:08</v>
      </c>
      <c r="J12" s="109" t="str">
        <f>TEXT((TIME(0,LEFT('JUGEND-DOSB 2020'!H10,FIND(":",'JUGEND-DOSB 2020'!H10)-1),RIGHT('JUGEND-DOSB 2020'!H10,2)))*$BC$12,"[mm]:ss")</f>
        <v>12:48</v>
      </c>
      <c r="K12" s="102" t="str">
        <f>TEXT((TIME(0,LEFT('JUGEND-DOSB 2020'!I10,FIND(":",'JUGEND-DOSB 2020'!I10)-1),RIGHT('JUGEND-DOSB 2020'!I10,2)))*$BC$12,"[mm]:ss")</f>
        <v>11:12</v>
      </c>
      <c r="L12" s="103" t="str">
        <f>TEXT((TIME(0,LEFT('JUGEND-DOSB 2020'!J10,FIND(":",'JUGEND-DOSB 2020'!J10)-1),RIGHT('JUGEND-DOSB 2020'!J10,2)))*$BC$12,"[mm]:ss")</f>
        <v>09:28</v>
      </c>
      <c r="M12" s="109" t="str">
        <f>TEXT((TIME(0,LEFT('JUGEND-DOSB 2020'!K10,FIND(":",'JUGEND-DOSB 2020'!K10)-1),RIGHT('JUGEND-DOSB 2020'!K10,2)))*$BC$12,"[mm]:ss")</f>
        <v>11:44</v>
      </c>
      <c r="N12" s="102" t="str">
        <f>TEXT((TIME(0,LEFT('JUGEND-DOSB 2020'!L10,FIND(":",'JUGEND-DOSB 2020'!L10)-1),RIGHT('JUGEND-DOSB 2020'!L10,2)))*$BC$12,"[mm]:ss")</f>
        <v>10:16</v>
      </c>
      <c r="O12" s="103" t="str">
        <f>TEXT((TIME(0,LEFT('JUGEND-DOSB 2020'!M10,FIND(":",'JUGEND-DOSB 2020'!M10)-1),RIGHT('JUGEND-DOSB 2020'!M10,2)))*$BC$12,"[mm]:ss")</f>
        <v>08:48</v>
      </c>
      <c r="P12" s="109" t="str">
        <f>TEXT((TIME(0,LEFT('JUGEND-DOSB 2020'!N10,FIND(":",'JUGEND-DOSB 2020'!N10)-1),RIGHT('JUGEND-DOSB 2020'!N10,2)))*$BC$12,"[mm]:ss")</f>
        <v>23:44</v>
      </c>
      <c r="Q12" s="102" t="str">
        <f>TEXT((TIME(0,LEFT('JUGEND-DOSB 2020'!O10,FIND(":",'JUGEND-DOSB 2020'!O10)-1),RIGHT('JUGEND-DOSB 2020'!O10,2)))*$BC$12,"[mm]:ss")</f>
        <v>20:40</v>
      </c>
      <c r="R12" s="103" t="str">
        <f>TEXT((TIME(0,LEFT('JUGEND-DOSB 2020'!P10,FIND(":",'JUGEND-DOSB 2020'!P10)-1),RIGHT('JUGEND-DOSB 2020'!P10,2)))*$BC$12,"[mm]:ss")</f>
        <v>17:36</v>
      </c>
      <c r="S12" s="109" t="str">
        <f>TEXT((TIME(0,LEFT('JUGEND-DOSB 2020'!Q10,FIND(":",'JUGEND-DOSB 2020'!Q10)-1),RIGHT('JUGEND-DOSB 2020'!Q10,2)))*$BC$12,"[mm]:ss")</f>
        <v>20:56</v>
      </c>
      <c r="T12" s="102" t="str">
        <f>TEXT((TIME(0,LEFT('JUGEND-DOSB 2020'!R10,FIND(":",'JUGEND-DOSB 2020'!R10)-1),RIGHT('JUGEND-DOSB 2020'!R10,2)))*$BC$12,"[mm]:ss")</f>
        <v>18:40</v>
      </c>
      <c r="U12" s="103" t="str">
        <f>TEXT((TIME(0,LEFT('JUGEND-DOSB 2020'!S10,FIND(":",'JUGEND-DOSB 2020'!S10)-1),RIGHT('JUGEND-DOSB 2020'!S10,2)))*$BC$12,"[mm]:ss")</f>
        <v>16:00</v>
      </c>
      <c r="V12" s="109" t="str">
        <f>TEXT((TIME(0,LEFT('JUGEND-DOSB 2020'!T10,FIND(":",'JUGEND-DOSB 2020'!T10)-1),RIGHT('JUGEND-DOSB 2020'!T10,2)))*$BC$12,"[mm]:ss")</f>
        <v>18:56</v>
      </c>
      <c r="W12" s="102" t="str">
        <f>TEXT((TIME(0,LEFT('JUGEND-DOSB 2020'!U10,FIND(":",'JUGEND-DOSB 2020'!U10)-1),RIGHT('JUGEND-DOSB 2020'!U10,2)))*$BC$12,"[mm]:ss")</f>
        <v>16:48</v>
      </c>
      <c r="X12" s="103" t="str">
        <f>TEXT((TIME(0,LEFT('JUGEND-DOSB 2020'!V10,FIND(":",'JUGEND-DOSB 2020'!V10)-1),RIGHT('JUGEND-DOSB 2020'!V10,2)))*$BC$12,"[mm]:ss")</f>
        <v>14:32</v>
      </c>
      <c r="Y12" s="184"/>
      <c r="Z12" s="185"/>
      <c r="AB12" s="902"/>
      <c r="AD12" s="844"/>
      <c r="AE12" s="796"/>
      <c r="AF12" s="792"/>
      <c r="AG12" s="794"/>
      <c r="AH12" s="600" t="str">
        <f>TEXT((TIME(0,LEFT('JUGEND-DOSB 2020'!E41,FIND(":",'JUGEND-DOSB 2020'!E41)-1),RIGHT('JUGEND-DOSB 2020'!E41,2)))*$BC$12,"[mm]:ss")</f>
        <v>14:24</v>
      </c>
      <c r="AI12" s="102" t="str">
        <f>TEXT((TIME(0,LEFT('JUGEND-DOSB 2020'!F41,FIND(":",'JUGEND-DOSB 2020'!F41)-1),RIGHT('JUGEND-DOSB 2020'!F41,2)))*$BC$12,"[mm]:ss")</f>
        <v>11:44</v>
      </c>
      <c r="AJ12" s="109" t="str">
        <f>TEXT((TIME(0,LEFT('JUGEND-DOSB 2020'!G41,FIND(":",'JUGEND-DOSB 2020'!G41)-1),RIGHT('JUGEND-DOSB 2020'!G41,2)))*$BC$12,"[mm]:ss")</f>
        <v>09:52</v>
      </c>
      <c r="AK12" s="101" t="str">
        <f>TEXT((TIME(0,LEFT('JUGEND-DOSB 2020'!H41,FIND(":",'JUGEND-DOSB 2020'!H41)-1),RIGHT('JUGEND-DOSB 2020'!H41,2)))*$BC$12,"[mm]:ss")</f>
        <v>12:48</v>
      </c>
      <c r="AL12" s="102" t="str">
        <f>TEXT((TIME(0,LEFT('JUGEND-DOSB 2020'!I41,FIND(":",'JUGEND-DOSB 2020'!I41)-1),RIGHT('JUGEND-DOSB 2020'!I41,2)))*$BC$12,"[mm]:ss")</f>
        <v>10:48</v>
      </c>
      <c r="AM12" s="101" t="str">
        <f>TEXT((TIME(0,LEFT('JUGEND-DOSB 2020'!J41,FIND(":",'JUGEND-DOSB 2020'!J41)-1),RIGHT('JUGEND-DOSB 2020'!J41,2)))*$BC$12,"[mm]:ss")</f>
        <v>09:04</v>
      </c>
      <c r="AN12" s="101" t="str">
        <f>TEXT((TIME(0,LEFT('JUGEND-DOSB 2020'!K41,FIND(":",'JUGEND-DOSB 2020'!K41)-1),RIGHT('JUGEND-DOSB 2020'!K41,2)))*$BC$12,"[mm]:ss")</f>
        <v>11:12</v>
      </c>
      <c r="AO12" s="102" t="str">
        <f>TEXT((TIME(0,LEFT('JUGEND-DOSB 2020'!L41,FIND(":",'JUGEND-DOSB 2020'!L41)-1),RIGHT('JUGEND-DOSB 2020'!L41,2)))*$BC$12,"[mm]:ss")</f>
        <v>10:08</v>
      </c>
      <c r="AP12" s="101" t="str">
        <f>TEXT((TIME(0,LEFT('JUGEND-DOSB 2020'!M41,FIND(":",'JUGEND-DOSB 2020'!M41)-1),RIGHT('JUGEND-DOSB 2020'!M41,2)))*$BC$12,"[mm]:ss")</f>
        <v>08:16</v>
      </c>
      <c r="AQ12" s="101" t="str">
        <f>TEXT((TIME(0,LEFT('JUGEND-DOSB 2020'!N41,FIND(":",'JUGEND-DOSB 2020'!N41)-1),RIGHT('JUGEND-DOSB 2020'!N41,2)))*$BC$12,"[mm]:ss")</f>
        <v>21:36</v>
      </c>
      <c r="AR12" s="102" t="str">
        <f>TEXT((TIME(0,LEFT('JUGEND-DOSB 2020'!O41,FIND(":",'JUGEND-DOSB 2020'!O41)-1),RIGHT('JUGEND-DOSB 2020'!O41,2)))*$BC$12,"[mm]:ss")</f>
        <v>18:24</v>
      </c>
      <c r="AS12" s="101" t="str">
        <f>TEXT((TIME(0,LEFT('JUGEND-DOSB 2020'!P41,FIND(":",'JUGEND-DOSB 2020'!P41)-1),RIGHT('JUGEND-DOSB 2020'!P41,2)))*$BC$12,"[mm]:ss")</f>
        <v>15:36</v>
      </c>
      <c r="AT12" s="101" t="str">
        <f>TEXT((TIME(0,LEFT('JUGEND-DOSB 2020'!Q41,FIND(":",'JUGEND-DOSB 2020'!Q41)-1),RIGHT('JUGEND-DOSB 2020'!Q41,2)))*$BC$12,"[mm]:ss")</f>
        <v>19:12</v>
      </c>
      <c r="AU12" s="102" t="str">
        <f>TEXT((TIME(0,LEFT('JUGEND-DOSB 2020'!R41,FIND(":",'JUGEND-DOSB 2020'!R41)-1),RIGHT('JUGEND-DOSB 2020'!R41,2)))*$BC$12,"[mm]:ss")</f>
        <v>16:24</v>
      </c>
      <c r="AV12" s="101" t="str">
        <f>TEXT((TIME(0,LEFT('JUGEND-DOSB 2020'!S41,FIND(":",'JUGEND-DOSB 2020'!S41)-1),RIGHT('JUGEND-DOSB 2020'!S41,2)))*$BC$12,"[mm]:ss")</f>
        <v>14:08</v>
      </c>
      <c r="AW12" s="101" t="str">
        <f>TEXT((TIME(0,LEFT('JUGEND-DOSB 2020'!T41,FIND(":",'JUGEND-DOSB 2020'!T41)-1),RIGHT('JUGEND-DOSB 2020'!T41,2)))*$BC$12,"[mm]:ss")</f>
        <v>17:36</v>
      </c>
      <c r="AX12" s="102" t="str">
        <f>TEXT((TIME(0,LEFT('JUGEND-DOSB 2020'!U41,FIND(":",'JUGEND-DOSB 2020'!U41)-1),RIGHT('JUGEND-DOSB 2020'!U41,2)))*$BC$12,"[mm]:ss")</f>
        <v>15:28</v>
      </c>
      <c r="AY12" s="101" t="str">
        <f>TEXT((TIME(0,LEFT('JUGEND-DOSB 2020'!V41,FIND(":",'JUGEND-DOSB 2020'!V41)-1),RIGHT('JUGEND-DOSB 2020'!V41,2)))*$BC$12,"[mm]:ss")</f>
        <v>13:20</v>
      </c>
      <c r="AZ12" s="184"/>
      <c r="BA12" s="185"/>
      <c r="BC12" s="153">
        <v>1.6</v>
      </c>
      <c r="BD12" s="148" t="s">
        <v>155</v>
      </c>
    </row>
    <row r="13" spans="1:56" ht="18.600000000000001" customHeight="1" x14ac:dyDescent="0.2">
      <c r="A13" s="902"/>
      <c r="B13"/>
      <c r="C13" s="844"/>
      <c r="D13" s="796"/>
      <c r="E13" s="798" t="s">
        <v>21</v>
      </c>
      <c r="F13" s="793" t="s">
        <v>32</v>
      </c>
      <c r="G13" s="118"/>
      <c r="H13" s="119"/>
      <c r="I13" s="120"/>
      <c r="J13" s="826" t="s">
        <v>441</v>
      </c>
      <c r="K13" s="827"/>
      <c r="L13" s="828"/>
      <c r="M13" s="826" t="s">
        <v>440</v>
      </c>
      <c r="N13" s="827"/>
      <c r="O13" s="827"/>
      <c r="P13" s="827"/>
      <c r="Q13" s="827"/>
      <c r="R13" s="827"/>
      <c r="S13" s="827"/>
      <c r="T13" s="827"/>
      <c r="U13" s="827"/>
      <c r="V13" s="827"/>
      <c r="W13" s="827"/>
      <c r="X13" s="828"/>
      <c r="Y13" s="182"/>
      <c r="Z13" s="183"/>
      <c r="AB13" s="902"/>
      <c r="AC13"/>
      <c r="AD13" s="844"/>
      <c r="AE13" s="796"/>
      <c r="AF13" s="798" t="s">
        <v>21</v>
      </c>
      <c r="AG13" s="793" t="s">
        <v>32</v>
      </c>
      <c r="AH13" s="118"/>
      <c r="AI13" s="119"/>
      <c r="AJ13" s="120"/>
      <c r="AK13" s="826" t="s">
        <v>441</v>
      </c>
      <c r="AL13" s="827"/>
      <c r="AM13" s="828"/>
      <c r="AN13" s="826" t="s">
        <v>440</v>
      </c>
      <c r="AO13" s="827"/>
      <c r="AP13" s="827"/>
      <c r="AQ13" s="827"/>
      <c r="AR13" s="827"/>
      <c r="AS13" s="827"/>
      <c r="AT13" s="827"/>
      <c r="AU13" s="827"/>
      <c r="AV13" s="827"/>
      <c r="AW13" s="827"/>
      <c r="AX13" s="827"/>
      <c r="AY13" s="828"/>
      <c r="AZ13" s="182"/>
      <c r="BA13" s="183"/>
    </row>
    <row r="14" spans="1:56" ht="18.600000000000001" customHeight="1" x14ac:dyDescent="0.2">
      <c r="A14" s="902"/>
      <c r="B14"/>
      <c r="C14" s="844"/>
      <c r="D14" s="796"/>
      <c r="E14" s="792"/>
      <c r="F14" s="900"/>
      <c r="G14" s="121"/>
      <c r="H14" s="122"/>
      <c r="I14" s="123"/>
      <c r="J14" s="109" t="str">
        <f>TEXT((TIME(0,LEFT('JUGEND-DOSB 2020'!H12,FIND(":",'JUGEND-DOSB 2020'!H12)-1),RIGHT('JUGEND-DOSB 2020'!H12,2)))*$BC$14,"[mm]:ss")</f>
        <v>13:30</v>
      </c>
      <c r="K14" s="102" t="str">
        <f>TEXT((TIME(0,LEFT('JUGEND-DOSB 2020'!I12,FIND(":",'JUGEND-DOSB 2020'!I12)-1),RIGHT('JUGEND-DOSB 2020'!I12,2)))*$BC$14,"[mm]:ss")</f>
        <v>12:00</v>
      </c>
      <c r="L14" s="103" t="str">
        <f>TEXT((TIME(0,LEFT('JUGEND-DOSB 2020'!J12,FIND(":",'JUGEND-DOSB 2020'!J12)-1),RIGHT('JUGEND-DOSB 2020'!J12,2)))*$BC$14,"[mm]:ss")</f>
        <v>10:30</v>
      </c>
      <c r="M14" s="109" t="str">
        <f>TEXT((TIME(0,LEFT('JUGEND-DOSB 2020'!K12,FIND(":",'JUGEND-DOSB 2020'!K12)-1),RIGHT('JUGEND-DOSB 2020'!K12,2)))*$BC$14,"[mm]:ss")</f>
        <v>25:15</v>
      </c>
      <c r="N14" s="102" t="str">
        <f>TEXT((TIME(0,LEFT('JUGEND-DOSB 2020'!L12,FIND(":",'JUGEND-DOSB 2020'!L12)-1),RIGHT('JUGEND-DOSB 2020'!L12,2)))*$BC$14,"[mm]:ss")</f>
        <v>21:30</v>
      </c>
      <c r="O14" s="103" t="str">
        <f>TEXT((TIME(0,LEFT('JUGEND-DOSB 2020'!M12,FIND(":",'JUGEND-DOSB 2020'!M12)-1),RIGHT('JUGEND-DOSB 2020'!M12,2)))*$BC$14,"[mm]:ss")</f>
        <v>17:45</v>
      </c>
      <c r="P14" s="109" t="str">
        <f>TEXT((TIME(0,LEFT('JUGEND-DOSB 2020'!N12,FIND(":",'JUGEND-DOSB 2020'!N12)-1),RIGHT('JUGEND-DOSB 2020'!N12,2)))*$BC$14,"[mm]:ss")</f>
        <v>22:30</v>
      </c>
      <c r="Q14" s="102" t="str">
        <f>TEXT((TIME(0,LEFT('JUGEND-DOSB 2020'!O12,FIND(":",'JUGEND-DOSB 2020'!O12)-1),RIGHT('JUGEND-DOSB 2020'!O12,2)))*$BC$14,"[mm]:ss")</f>
        <v>19:45</v>
      </c>
      <c r="R14" s="103" t="str">
        <f>TEXT((TIME(0,LEFT('JUGEND-DOSB 2020'!P12,FIND(":",'JUGEND-DOSB 2020'!P12)-1),RIGHT('JUGEND-DOSB 2020'!P12,2)))*$BC$14,"[mm]:ss")</f>
        <v>16:45</v>
      </c>
      <c r="S14" s="109" t="str">
        <f>TEXT((TIME(0,LEFT('JUGEND-DOSB 2020'!Q12,FIND(":",'JUGEND-DOSB 2020'!Q12)-1),RIGHT('JUGEND-DOSB 2020'!Q12,2)))*$BC$14,"[mm]:ss")</f>
        <v>19:00</v>
      </c>
      <c r="T14" s="102" t="str">
        <f>TEXT((TIME(0,LEFT('JUGEND-DOSB 2020'!R12,FIND(":",'JUGEND-DOSB 2020'!R12)-1),RIGHT('JUGEND-DOSB 2020'!R12,2)))*$BC$14,"[mm]:ss")</f>
        <v>16:15</v>
      </c>
      <c r="U14" s="103" t="str">
        <f>TEXT((TIME(0,LEFT('JUGEND-DOSB 2020'!S12,FIND(":",'JUGEND-DOSB 2020'!S12)-1),RIGHT('JUGEND-DOSB 2020'!S12,2)))*$BC$14,"[mm]:ss")</f>
        <v>14:15</v>
      </c>
      <c r="V14" s="109" t="str">
        <f>TEXT((TIME(0,LEFT('JUGEND-DOSB 2020'!T12,FIND(":",'JUGEND-DOSB 2020'!T12)-1),RIGHT('JUGEND-DOSB 2020'!T12,2)))*$BC$14,"[mm]:ss")</f>
        <v>16:15</v>
      </c>
      <c r="W14" s="102" t="str">
        <f>TEXT((TIME(0,LEFT('JUGEND-DOSB 2020'!U12,FIND(":",'JUGEND-DOSB 2020'!U12)-1),RIGHT('JUGEND-DOSB 2020'!U12,2)))*$BC$14,"[mm]:ss")</f>
        <v>14:15</v>
      </c>
      <c r="X14" s="103" t="str">
        <f>TEXT((TIME(0,LEFT('JUGEND-DOSB 2020'!V12,FIND(":",'JUGEND-DOSB 2020'!V12)-1),RIGHT('JUGEND-DOSB 2020'!V12,2)))*$BC$14,"[mm]:ss")</f>
        <v>12:30</v>
      </c>
      <c r="Y14" s="182"/>
      <c r="Z14" s="183"/>
      <c r="AB14" s="902"/>
      <c r="AC14"/>
      <c r="AD14" s="844"/>
      <c r="AE14" s="796"/>
      <c r="AF14" s="792"/>
      <c r="AG14" s="900"/>
      <c r="AH14" s="121"/>
      <c r="AI14" s="122"/>
      <c r="AJ14" s="123"/>
      <c r="AK14" s="109" t="str">
        <f>TEXT((TIME(0,LEFT('JUGEND-DOSB 2020'!H43,FIND(":",'JUGEND-DOSB 2020'!H43)-1),RIGHT('JUGEND-DOSB 2020'!H43,2)))*$BC$14,"[mm]:ss")</f>
        <v>13:15</v>
      </c>
      <c r="AL14" s="102" t="str">
        <f>TEXT((TIME(0,LEFT('JUGEND-DOSB 2020'!I43,FIND(":",'JUGEND-DOSB 2020'!I43)-1),RIGHT('JUGEND-DOSB 2020'!I43,2)))*$BC$14,"[mm]:ss")</f>
        <v>11:45</v>
      </c>
      <c r="AM14" s="103" t="str">
        <f>TEXT((TIME(0,LEFT('JUGEND-DOSB 2020'!J43,FIND(":",'JUGEND-DOSB 2020'!J43)-1),RIGHT('JUGEND-DOSB 2020'!J43,2)))*$BC$14,"[mm]:ss")</f>
        <v>10:15</v>
      </c>
      <c r="AN14" s="109" t="str">
        <f>TEXT((TIME(0,LEFT('JUGEND-DOSB 2020'!K43,FIND(":",'JUGEND-DOSB 2020'!K43)-1),RIGHT('JUGEND-DOSB 2020'!K43,2)))*$BC$14,"[mm]:ss")</f>
        <v>24:15</v>
      </c>
      <c r="AO14" s="102" t="str">
        <f>TEXT((TIME(0,LEFT('JUGEND-DOSB 2020'!L43,FIND(":",'JUGEND-DOSB 2020'!L43)-1),RIGHT('JUGEND-DOSB 2020'!L43,2)))*$BC$14,"[mm]:ss")</f>
        <v>20:30</v>
      </c>
      <c r="AP14" s="103" t="str">
        <f>TEXT((TIME(0,LEFT('JUGEND-DOSB 2020'!M43,FIND(":",'JUGEND-DOSB 2020'!M43)-1),RIGHT('JUGEND-DOSB 2020'!M43,2)))*$BC$14,"[mm]:ss")</f>
        <v>16:45</v>
      </c>
      <c r="AQ14" s="109" t="str">
        <f>TEXT((TIME(0,LEFT('JUGEND-DOSB 2020'!N43,FIND(":",'JUGEND-DOSB 2020'!N43)-1),RIGHT('JUGEND-DOSB 2020'!N43,2)))*$BC$14,"[mm]:ss")</f>
        <v>21:30</v>
      </c>
      <c r="AR14" s="102" t="str">
        <f>TEXT((TIME(0,LEFT('JUGEND-DOSB 2020'!O43,FIND(":",'JUGEND-DOSB 2020'!O43)-1),RIGHT('JUGEND-DOSB 2020'!O43,2)))*$BC$14,"[mm]:ss")</f>
        <v>18:30</v>
      </c>
      <c r="AS14" s="103" t="str">
        <f>TEXT((TIME(0,LEFT('JUGEND-DOSB 2020'!P43,FIND(":",'JUGEND-DOSB 2020'!P43)-1),RIGHT('JUGEND-DOSB 2020'!P43,2)))*$BC$14,"[mm]:ss")</f>
        <v>15:45</v>
      </c>
      <c r="AT14" s="109" t="str">
        <f>TEXT((TIME(0,LEFT('JUGEND-DOSB 2020'!Q43,FIND(":",'JUGEND-DOSB 2020'!Q43)-1),RIGHT('JUGEND-DOSB 2020'!Q43,2)))*$BC$14,"[mm]:ss")</f>
        <v>16:00</v>
      </c>
      <c r="AU14" s="102" t="str">
        <f>TEXT((TIME(0,LEFT('JUGEND-DOSB 2020'!R43,FIND(":",'JUGEND-DOSB 2020'!R43)-1),RIGHT('JUGEND-DOSB 2020'!R43,2)))*$BC$14,"[mm]:ss")</f>
        <v>14:00</v>
      </c>
      <c r="AV14" s="103" t="str">
        <f>TEXT((TIME(0,LEFT('JUGEND-DOSB 2020'!S43,FIND(":",'JUGEND-DOSB 2020'!S43)-1),RIGHT('JUGEND-DOSB 2020'!S43,2)))*$BC$14,"[mm]:ss")</f>
        <v>12:00</v>
      </c>
      <c r="AW14" s="109" t="str">
        <f>TEXT((TIME(0,LEFT('JUGEND-DOSB 2020'!T43,FIND(":",'JUGEND-DOSB 2020'!T43)-1),RIGHT('JUGEND-DOSB 2020'!T43,2)))*$BC$14,"[mm]:ss")</f>
        <v>13:30</v>
      </c>
      <c r="AX14" s="102" t="str">
        <f>TEXT((TIME(0,LEFT('JUGEND-DOSB 2020'!U43,FIND(":",'JUGEND-DOSB 2020'!U43)-1),RIGHT('JUGEND-DOSB 2020'!U43,2)))*$BC$14,"[mm]:ss")</f>
        <v>11:45</v>
      </c>
      <c r="AY14" s="103" t="str">
        <f>TEXT((TIME(0,LEFT('JUGEND-DOSB 2020'!V43,FIND(":",'JUGEND-DOSB 2020'!V43)-1),RIGHT('JUGEND-DOSB 2020'!V43,2)))*$BC$14,"[mm]:ss")</f>
        <v>10:15</v>
      </c>
      <c r="AZ14" s="182"/>
      <c r="BA14" s="183"/>
      <c r="BC14" s="143">
        <v>0.5</v>
      </c>
      <c r="BD14" s="148" t="s">
        <v>32</v>
      </c>
    </row>
    <row r="15" spans="1:56" s="158" customFormat="1" ht="18.600000000000001" customHeight="1" x14ac:dyDescent="0.2">
      <c r="A15" s="902"/>
      <c r="C15" s="844"/>
      <c r="D15" s="796"/>
      <c r="E15" s="106" t="s">
        <v>22</v>
      </c>
      <c r="F15" s="58" t="s">
        <v>427</v>
      </c>
      <c r="G15" s="160">
        <f>H15*(1-$BE$59)</f>
        <v>87.75</v>
      </c>
      <c r="H15" s="149">
        <f>K15-12.5</f>
        <v>97.5</v>
      </c>
      <c r="I15" s="150">
        <f>H15*(1+$BE$59)</f>
        <v>107.25000000000001</v>
      </c>
      <c r="J15" s="160">
        <f>K15*(1-$BE$59)</f>
        <v>99</v>
      </c>
      <c r="K15" s="149">
        <f>N15-12.5</f>
        <v>110</v>
      </c>
      <c r="L15" s="150">
        <f>K15*(1+$BE$59)</f>
        <v>121.00000000000001</v>
      </c>
      <c r="M15" s="160">
        <f>N15*(1-$BE$59)</f>
        <v>110.25</v>
      </c>
      <c r="N15" s="149">
        <f>Q15-12.5</f>
        <v>122.5</v>
      </c>
      <c r="O15" s="150">
        <f>N15*(1+$BE$59)</f>
        <v>134.75</v>
      </c>
      <c r="P15" s="160">
        <f>Q15*(1-$BE$59)</f>
        <v>121.5</v>
      </c>
      <c r="Q15" s="149">
        <f>T15-12.5</f>
        <v>135</v>
      </c>
      <c r="R15" s="150">
        <f>Q15*(1+$BE$59)</f>
        <v>148.5</v>
      </c>
      <c r="S15" s="160">
        <f>T15*(1-$BE$59)</f>
        <v>132.75</v>
      </c>
      <c r="T15" s="149">
        <f>W15-12.5</f>
        <v>147.5</v>
      </c>
      <c r="U15" s="150">
        <f>T15*(1+$BE$59)</f>
        <v>162.25</v>
      </c>
      <c r="V15" s="160">
        <f>W15*(1-$BE$59)</f>
        <v>144</v>
      </c>
      <c r="W15" s="149">
        <f>H59-100</f>
        <v>160</v>
      </c>
      <c r="X15" s="150">
        <f>W15*(1+$BE$59)</f>
        <v>176</v>
      </c>
      <c r="Y15" s="182"/>
      <c r="Z15" s="215"/>
      <c r="AB15" s="902"/>
      <c r="AD15" s="844"/>
      <c r="AE15" s="796"/>
      <c r="AF15" s="106" t="s">
        <v>22</v>
      </c>
      <c r="AG15" s="58" t="s">
        <v>427</v>
      </c>
      <c r="AH15" s="160">
        <f>AI15*(1-$BE$59)</f>
        <v>146.25</v>
      </c>
      <c r="AI15" s="149">
        <f>AL15-12.5</f>
        <v>162.5</v>
      </c>
      <c r="AJ15" s="150">
        <f>AI15*(1+$BE$59)</f>
        <v>178.75000000000003</v>
      </c>
      <c r="AK15" s="160">
        <f>AL15*(1-$BE$59)</f>
        <v>157.5</v>
      </c>
      <c r="AL15" s="149">
        <f>AO15-12.5</f>
        <v>175</v>
      </c>
      <c r="AM15" s="150">
        <f>AL15*(1+$BE$59)</f>
        <v>192.50000000000003</v>
      </c>
      <c r="AN15" s="160">
        <f>AO15*(1-$BE$59)</f>
        <v>168.75</v>
      </c>
      <c r="AO15" s="149">
        <f>AR15-12.5</f>
        <v>187.5</v>
      </c>
      <c r="AP15" s="150">
        <f>AO15*(1+$BE$59)</f>
        <v>206.25000000000003</v>
      </c>
      <c r="AQ15" s="160">
        <f>AR15*(1-$BE$59)</f>
        <v>180</v>
      </c>
      <c r="AR15" s="149">
        <f>AU15-12.5</f>
        <v>200</v>
      </c>
      <c r="AS15" s="150">
        <f>AR15*(1+$BE$59)</f>
        <v>220.00000000000003</v>
      </c>
      <c r="AT15" s="160">
        <f>AU15*(1-$BE$59)</f>
        <v>191.25</v>
      </c>
      <c r="AU15" s="149">
        <f>AX15-12.5</f>
        <v>212.5</v>
      </c>
      <c r="AV15" s="150">
        <f>AU15*(1+$BE$59)</f>
        <v>233.75000000000003</v>
      </c>
      <c r="AW15" s="160">
        <f>AX15*(1-$BE$59)</f>
        <v>202.5</v>
      </c>
      <c r="AX15" s="149">
        <f>AI59-100</f>
        <v>225</v>
      </c>
      <c r="AY15" s="150">
        <f>AX15*(1+$BE$59)</f>
        <v>247.50000000000003</v>
      </c>
      <c r="AZ15" s="182"/>
      <c r="BA15" s="215"/>
      <c r="BC15" s="153"/>
      <c r="BD15" s="5"/>
    </row>
    <row r="16" spans="1:56" s="158" customFormat="1" ht="18.600000000000001" customHeight="1" x14ac:dyDescent="0.2">
      <c r="A16" s="902"/>
      <c r="C16" s="844"/>
      <c r="D16" s="796"/>
      <c r="E16" s="106" t="s">
        <v>23</v>
      </c>
      <c r="F16" s="58" t="s">
        <v>428</v>
      </c>
      <c r="G16" s="160">
        <f>H16*(1-$BE$59)</f>
        <v>247.5</v>
      </c>
      <c r="H16" s="149">
        <f>K16-15</f>
        <v>275</v>
      </c>
      <c r="I16" s="150">
        <f>H16*(1+$BE$59)</f>
        <v>302.5</v>
      </c>
      <c r="J16" s="160">
        <f>K16*(1-$BE$59)</f>
        <v>261</v>
      </c>
      <c r="K16" s="149">
        <f>N16-15</f>
        <v>290</v>
      </c>
      <c r="L16" s="150">
        <f>K16*(1+$BE$59)</f>
        <v>319</v>
      </c>
      <c r="M16" s="160">
        <f>N16*(1-$BE$59)</f>
        <v>274.5</v>
      </c>
      <c r="N16" s="149">
        <f>Q16-15</f>
        <v>305</v>
      </c>
      <c r="O16" s="150">
        <f>N16*(1+$BE$59)</f>
        <v>335.5</v>
      </c>
      <c r="P16" s="160">
        <f>Q16*(1-$BE$59)</f>
        <v>288</v>
      </c>
      <c r="Q16" s="149">
        <f>T16-15</f>
        <v>320</v>
      </c>
      <c r="R16" s="150">
        <f>Q16*(1+$BE$59)</f>
        <v>352</v>
      </c>
      <c r="S16" s="160">
        <f>T16*(1-$BE$59)</f>
        <v>301.5</v>
      </c>
      <c r="T16" s="149">
        <f>W16-15</f>
        <v>335</v>
      </c>
      <c r="U16" s="150">
        <f>T16*(1+$BE$59)</f>
        <v>368.50000000000006</v>
      </c>
      <c r="V16" s="160">
        <f>W16*(1-$BE$59)</f>
        <v>315</v>
      </c>
      <c r="W16" s="149">
        <f>H60-100</f>
        <v>350</v>
      </c>
      <c r="X16" s="150">
        <f>W16*(1+$BE$59)</f>
        <v>385.00000000000006</v>
      </c>
      <c r="Y16" s="182"/>
      <c r="Z16" s="215"/>
      <c r="AB16" s="902"/>
      <c r="AD16" s="844"/>
      <c r="AE16" s="796"/>
      <c r="AF16" s="106" t="s">
        <v>23</v>
      </c>
      <c r="AG16" s="58" t="s">
        <v>428</v>
      </c>
      <c r="AH16" s="160">
        <f>AI16*(1-$BE$59)</f>
        <v>315</v>
      </c>
      <c r="AI16" s="149">
        <f>AL16-15</f>
        <v>350</v>
      </c>
      <c r="AJ16" s="150">
        <f>AI16*(1+$BE$59)</f>
        <v>385.00000000000006</v>
      </c>
      <c r="AK16" s="160">
        <f>AL16*(1-$BE$59)</f>
        <v>328.5</v>
      </c>
      <c r="AL16" s="149">
        <f>AO16-15</f>
        <v>365</v>
      </c>
      <c r="AM16" s="150">
        <f>AL16*(1+$BE$59)</f>
        <v>401.50000000000006</v>
      </c>
      <c r="AN16" s="160">
        <f>AO16*(1-$BE$59)</f>
        <v>342</v>
      </c>
      <c r="AO16" s="149">
        <f>AR16-15</f>
        <v>380</v>
      </c>
      <c r="AP16" s="150">
        <f>AO16*(1+$BE$59)</f>
        <v>418.00000000000006</v>
      </c>
      <c r="AQ16" s="160">
        <f>AR16*(1-$BE$59)</f>
        <v>355.5</v>
      </c>
      <c r="AR16" s="149">
        <f>AU16-15</f>
        <v>395</v>
      </c>
      <c r="AS16" s="150">
        <f>AR16*(1+$BE$59)</f>
        <v>434.50000000000006</v>
      </c>
      <c r="AT16" s="160">
        <f>AU16*(1-$BE$59)</f>
        <v>369</v>
      </c>
      <c r="AU16" s="149">
        <f>AX16-15</f>
        <v>410</v>
      </c>
      <c r="AV16" s="150">
        <f>AU16*(1+$BE$59)</f>
        <v>451.00000000000006</v>
      </c>
      <c r="AW16" s="160">
        <f>AX16*(1-$BE$59)</f>
        <v>382.5</v>
      </c>
      <c r="AX16" s="149">
        <f>AI60-100</f>
        <v>425</v>
      </c>
      <c r="AY16" s="150">
        <f>AX16*(1+$BE$59)</f>
        <v>467.50000000000006</v>
      </c>
      <c r="AZ16" s="182"/>
      <c r="BA16" s="215"/>
      <c r="BC16" s="153"/>
      <c r="BD16" s="5"/>
    </row>
    <row r="17" spans="1:73" s="158" customFormat="1" ht="18.600000000000001" customHeight="1" x14ac:dyDescent="0.2">
      <c r="A17" s="902"/>
      <c r="C17" s="844"/>
      <c r="D17" s="796"/>
      <c r="E17" s="106" t="s">
        <v>24</v>
      </c>
      <c r="F17" s="58" t="s">
        <v>429</v>
      </c>
      <c r="G17" s="160">
        <f>H17*(1-$BE$59)</f>
        <v>180</v>
      </c>
      <c r="H17" s="149">
        <f>K17-15</f>
        <v>200</v>
      </c>
      <c r="I17" s="150">
        <f>H17*(1+$BE$59)</f>
        <v>220.00000000000003</v>
      </c>
      <c r="J17" s="160">
        <f>K17*(1-$BE$59)</f>
        <v>193.5</v>
      </c>
      <c r="K17" s="149">
        <f>N17-15</f>
        <v>215</v>
      </c>
      <c r="L17" s="150">
        <f>K17*(1+$BE$59)</f>
        <v>236.50000000000003</v>
      </c>
      <c r="M17" s="160">
        <f>N17*(1-$BE$59)</f>
        <v>207</v>
      </c>
      <c r="N17" s="149">
        <f>Q17-15</f>
        <v>230</v>
      </c>
      <c r="O17" s="150">
        <f>N17*(1+$BE$59)</f>
        <v>253.00000000000003</v>
      </c>
      <c r="P17" s="160">
        <f>Q17*(1-$BE$59)</f>
        <v>220.5</v>
      </c>
      <c r="Q17" s="149">
        <f>T17-15</f>
        <v>245</v>
      </c>
      <c r="R17" s="150">
        <f>Q17*(1+$BE$59)</f>
        <v>269.5</v>
      </c>
      <c r="S17" s="160">
        <f>T17*(1-$BE$59)</f>
        <v>234</v>
      </c>
      <c r="T17" s="149">
        <f>W17-15</f>
        <v>260</v>
      </c>
      <c r="U17" s="150">
        <f>T17*(1+$BE$59)</f>
        <v>286</v>
      </c>
      <c r="V17" s="160">
        <f>W17*(1-$BE$59)</f>
        <v>247.5</v>
      </c>
      <c r="W17" s="149">
        <f>H61-100</f>
        <v>275</v>
      </c>
      <c r="X17" s="150">
        <f>W17*(1+$BE$59)</f>
        <v>302.5</v>
      </c>
      <c r="Y17" s="182"/>
      <c r="Z17" s="215"/>
      <c r="AB17" s="902"/>
      <c r="AD17" s="844"/>
      <c r="AE17" s="796"/>
      <c r="AF17" s="106" t="s">
        <v>24</v>
      </c>
      <c r="AG17" s="58" t="s">
        <v>429</v>
      </c>
      <c r="AH17" s="160">
        <f>AI17*(1-$BE$59)</f>
        <v>243</v>
      </c>
      <c r="AI17" s="149">
        <f>AL17-15</f>
        <v>270</v>
      </c>
      <c r="AJ17" s="150">
        <f>AI17*(1+$BE$59)</f>
        <v>297</v>
      </c>
      <c r="AK17" s="160">
        <f>AL17*(1-$BE$59)</f>
        <v>256.5</v>
      </c>
      <c r="AL17" s="149">
        <f>AO17-15</f>
        <v>285</v>
      </c>
      <c r="AM17" s="150">
        <f>AL17*(1+$BE$59)</f>
        <v>313.5</v>
      </c>
      <c r="AN17" s="160">
        <f>AO17*(1-$BE$59)</f>
        <v>270</v>
      </c>
      <c r="AO17" s="149">
        <f>AR17-15</f>
        <v>300</v>
      </c>
      <c r="AP17" s="150">
        <f>AO17*(1+$BE$59)</f>
        <v>330</v>
      </c>
      <c r="AQ17" s="160">
        <f>AR17*(1-$BE$59)</f>
        <v>283.5</v>
      </c>
      <c r="AR17" s="149">
        <f>AU17-15</f>
        <v>315</v>
      </c>
      <c r="AS17" s="150">
        <f>AR17*(1+$BE$59)</f>
        <v>346.5</v>
      </c>
      <c r="AT17" s="160">
        <f>AU17*(1-$BE$59)</f>
        <v>297</v>
      </c>
      <c r="AU17" s="149">
        <f>AX17-15</f>
        <v>330</v>
      </c>
      <c r="AV17" s="150">
        <f>AU17*(1+$BE$59)</f>
        <v>363.00000000000006</v>
      </c>
      <c r="AW17" s="160">
        <f>AX17*(1-$BE$59)</f>
        <v>310.5</v>
      </c>
      <c r="AX17" s="149">
        <f>AI61-100</f>
        <v>345</v>
      </c>
      <c r="AY17" s="150">
        <f>AX17*(1+$BE$59)</f>
        <v>379.50000000000006</v>
      </c>
      <c r="AZ17" s="182"/>
      <c r="BA17" s="215"/>
      <c r="BC17" s="153"/>
      <c r="BD17" s="5"/>
    </row>
    <row r="18" spans="1:73" s="158" customFormat="1" ht="18.600000000000001" customHeight="1" x14ac:dyDescent="0.2">
      <c r="A18" s="902"/>
      <c r="C18" s="845"/>
      <c r="D18" s="797"/>
      <c r="E18" s="106" t="s">
        <v>25</v>
      </c>
      <c r="F18" s="58" t="s">
        <v>430</v>
      </c>
      <c r="G18" s="160">
        <f>H18*(1-$BE$59)</f>
        <v>184.5</v>
      </c>
      <c r="H18" s="149">
        <f>K18-15</f>
        <v>205</v>
      </c>
      <c r="I18" s="150">
        <f>H18*(1+$BE$59)</f>
        <v>225.50000000000003</v>
      </c>
      <c r="J18" s="160">
        <f>K18*(1-$BE$59)</f>
        <v>198</v>
      </c>
      <c r="K18" s="149">
        <f>N18-15</f>
        <v>220</v>
      </c>
      <c r="L18" s="150">
        <f>K18*(1+$BE$59)</f>
        <v>242.00000000000003</v>
      </c>
      <c r="M18" s="160">
        <f>N18*(1-$BE$59)</f>
        <v>211.5</v>
      </c>
      <c r="N18" s="149">
        <f>Q18-15</f>
        <v>235</v>
      </c>
      <c r="O18" s="150">
        <f>N18*(1+$BE$59)</f>
        <v>258.5</v>
      </c>
      <c r="P18" s="160">
        <f>Q18*(1-$BE$59)</f>
        <v>225</v>
      </c>
      <c r="Q18" s="149">
        <f>T18-15</f>
        <v>250</v>
      </c>
      <c r="R18" s="150">
        <f>Q18*(1+$BE$59)</f>
        <v>275</v>
      </c>
      <c r="S18" s="160">
        <f>T18*(1-$BE$59)</f>
        <v>238.5</v>
      </c>
      <c r="T18" s="149">
        <f>W18-15</f>
        <v>265</v>
      </c>
      <c r="U18" s="150">
        <f>T18*(1+$BE$59)</f>
        <v>291.5</v>
      </c>
      <c r="V18" s="160">
        <f>W18*(1-$BE$59)</f>
        <v>252</v>
      </c>
      <c r="W18" s="149">
        <f>H62-100</f>
        <v>280</v>
      </c>
      <c r="X18" s="150">
        <f>W18*(1+$BE$59)</f>
        <v>308</v>
      </c>
      <c r="Y18" s="182"/>
      <c r="Z18" s="188"/>
      <c r="AB18" s="902"/>
      <c r="AD18" s="845"/>
      <c r="AE18" s="797"/>
      <c r="AF18" s="106" t="s">
        <v>25</v>
      </c>
      <c r="AG18" s="58" t="s">
        <v>430</v>
      </c>
      <c r="AH18" s="160">
        <f>AI18*(1-$BE$59)</f>
        <v>247.5</v>
      </c>
      <c r="AI18" s="149">
        <f>AL18-15</f>
        <v>275</v>
      </c>
      <c r="AJ18" s="150">
        <f>AI18*(1+$BE$59)</f>
        <v>302.5</v>
      </c>
      <c r="AK18" s="160">
        <f>AL18*(1-$BE$59)</f>
        <v>261</v>
      </c>
      <c r="AL18" s="149">
        <f>AO18-15</f>
        <v>290</v>
      </c>
      <c r="AM18" s="150">
        <f>AL18*(1+$BE$59)</f>
        <v>319</v>
      </c>
      <c r="AN18" s="160">
        <f>AO18*(1-$BE$59)</f>
        <v>274.5</v>
      </c>
      <c r="AO18" s="149">
        <f>AR18-15</f>
        <v>305</v>
      </c>
      <c r="AP18" s="150">
        <f>AO18*(1+$BE$59)</f>
        <v>335.5</v>
      </c>
      <c r="AQ18" s="160">
        <f>AR18*(1-$BE$59)</f>
        <v>288</v>
      </c>
      <c r="AR18" s="149">
        <f>AU18-15</f>
        <v>320</v>
      </c>
      <c r="AS18" s="150">
        <f>AR18*(1+$BE$59)</f>
        <v>352</v>
      </c>
      <c r="AT18" s="160">
        <f>AU18*(1-$BE$59)</f>
        <v>301.5</v>
      </c>
      <c r="AU18" s="149">
        <f>AX18-15</f>
        <v>335</v>
      </c>
      <c r="AV18" s="150">
        <f>AU18*(1+$BE$59)</f>
        <v>368.50000000000006</v>
      </c>
      <c r="AW18" s="160">
        <f>AX18*(1-$BE$59)</f>
        <v>315</v>
      </c>
      <c r="AX18" s="149">
        <f>AI62-100</f>
        <v>350</v>
      </c>
      <c r="AY18" s="150">
        <f>AX18*(1+$BE$59)</f>
        <v>385.00000000000006</v>
      </c>
      <c r="AZ18" s="182"/>
      <c r="BA18" s="188"/>
      <c r="BC18" s="153"/>
      <c r="BD18" s="146"/>
    </row>
    <row r="19" spans="1:73" s="158" customFormat="1" ht="18.600000000000001" customHeight="1" thickBot="1" x14ac:dyDescent="0.25">
      <c r="A19" s="902"/>
      <c r="C19" s="950"/>
      <c r="D19" s="997"/>
      <c r="E19" s="107" t="s">
        <v>44</v>
      </c>
      <c r="F19" s="16" t="s">
        <v>497</v>
      </c>
      <c r="G19" s="216">
        <v>3.472222222222222E-3</v>
      </c>
      <c r="H19" s="217">
        <v>5.208333333333333E-3</v>
      </c>
      <c r="I19" s="218">
        <v>6.9444444444444441E-3</v>
      </c>
      <c r="J19" s="216">
        <v>5.208333333333333E-3</v>
      </c>
      <c r="K19" s="217">
        <v>6.9444444444444441E-3</v>
      </c>
      <c r="L19" s="218">
        <v>8.6805555555555559E-3</v>
      </c>
      <c r="M19" s="216">
        <v>6.9444444444444441E-3</v>
      </c>
      <c r="N19" s="217">
        <v>8.6805555555555559E-3</v>
      </c>
      <c r="O19" s="218">
        <v>1.0416666666666666E-2</v>
      </c>
      <c r="P19" s="216">
        <v>8.6805555555555559E-3</v>
      </c>
      <c r="Q19" s="217">
        <v>1.0416666666666666E-2</v>
      </c>
      <c r="R19" s="218">
        <v>1.2152777777777778E-2</v>
      </c>
      <c r="S19" s="216">
        <v>8.6805555555555559E-3</v>
      </c>
      <c r="T19" s="217">
        <v>1.0416666666666666E-2</v>
      </c>
      <c r="U19" s="218">
        <v>1.2152777777777778E-2</v>
      </c>
      <c r="V19" s="216">
        <v>8.6805555555555559E-3</v>
      </c>
      <c r="W19" s="217">
        <v>1.0416666666666666E-2</v>
      </c>
      <c r="X19" s="218">
        <v>1.2152777777777778E-2</v>
      </c>
      <c r="Y19" s="186"/>
      <c r="Z19" s="187"/>
      <c r="AB19" s="902"/>
      <c r="AD19" s="950"/>
      <c r="AE19" s="997"/>
      <c r="AF19" s="107" t="s">
        <v>44</v>
      </c>
      <c r="AG19" s="16" t="s">
        <v>497</v>
      </c>
      <c r="AH19" s="216">
        <v>3.472222222222222E-3</v>
      </c>
      <c r="AI19" s="217">
        <v>5.208333333333333E-3</v>
      </c>
      <c r="AJ19" s="218">
        <v>6.9444444444444441E-3</v>
      </c>
      <c r="AK19" s="216">
        <v>5.208333333333333E-3</v>
      </c>
      <c r="AL19" s="217">
        <v>6.9444444444444441E-3</v>
      </c>
      <c r="AM19" s="218">
        <v>8.6805555555555559E-3</v>
      </c>
      <c r="AN19" s="216">
        <v>6.9444444444444441E-3</v>
      </c>
      <c r="AO19" s="217">
        <v>8.6805555555555559E-3</v>
      </c>
      <c r="AP19" s="218">
        <v>1.0416666666666666E-2</v>
      </c>
      <c r="AQ19" s="216">
        <v>8.6805555555555559E-3</v>
      </c>
      <c r="AR19" s="217">
        <v>1.0416666666666666E-2</v>
      </c>
      <c r="AS19" s="218">
        <v>1.2152777777777778E-2</v>
      </c>
      <c r="AT19" s="216">
        <v>8.6805555555555559E-3</v>
      </c>
      <c r="AU19" s="217">
        <v>1.0416666666666666E-2</v>
      </c>
      <c r="AV19" s="218">
        <v>1.2152777777777778E-2</v>
      </c>
      <c r="AW19" s="216">
        <v>8.6805555555555559E-3</v>
      </c>
      <c r="AX19" s="217">
        <v>1.0416666666666666E-2</v>
      </c>
      <c r="AY19" s="218">
        <v>1.2152777777777778E-2</v>
      </c>
      <c r="AZ19" s="186"/>
      <c r="BA19" s="187"/>
      <c r="BC19" s="216">
        <v>3.472222222222222E-3</v>
      </c>
      <c r="BD19" s="578">
        <f>AH19+$BC19</f>
        <v>6.9444444444444441E-3</v>
      </c>
      <c r="BE19" s="578">
        <f>AI19+$BC19</f>
        <v>8.6805555555555559E-3</v>
      </c>
      <c r="BF19" s="578">
        <f t="shared" ref="BF19:BP19" si="0">AJ19+$BC19</f>
        <v>1.0416666666666666E-2</v>
      </c>
      <c r="BG19" s="578">
        <f t="shared" si="0"/>
        <v>8.6805555555555559E-3</v>
      </c>
      <c r="BH19" s="578">
        <f t="shared" si="0"/>
        <v>1.0416666666666666E-2</v>
      </c>
      <c r="BI19" s="578">
        <f t="shared" si="0"/>
        <v>1.2152777777777778E-2</v>
      </c>
      <c r="BJ19" s="578">
        <f t="shared" si="0"/>
        <v>1.0416666666666666E-2</v>
      </c>
      <c r="BK19" s="578">
        <f t="shared" si="0"/>
        <v>1.2152777777777778E-2</v>
      </c>
      <c r="BL19" s="578">
        <f t="shared" si="0"/>
        <v>1.3888888888888888E-2</v>
      </c>
      <c r="BM19" s="578">
        <f t="shared" si="0"/>
        <v>1.2152777777777778E-2</v>
      </c>
      <c r="BN19" s="578">
        <f t="shared" si="0"/>
        <v>1.3888888888888888E-2</v>
      </c>
      <c r="BO19" s="578">
        <f t="shared" si="0"/>
        <v>1.5625E-2</v>
      </c>
      <c r="BP19" s="578">
        <f t="shared" si="0"/>
        <v>1.2152777777777778E-2</v>
      </c>
      <c r="BQ19" s="578">
        <f>AU19+$BC19</f>
        <v>1.3888888888888888E-2</v>
      </c>
      <c r="BR19" s="578">
        <f>AV19+$BC19</f>
        <v>1.5625E-2</v>
      </c>
      <c r="BS19" s="578">
        <f>AW19+$BC19</f>
        <v>1.2152777777777778E-2</v>
      </c>
      <c r="BT19" s="578">
        <f>AX19+$BC19</f>
        <v>1.3888888888888888E-2</v>
      </c>
      <c r="BU19" s="578">
        <f>AY19+$BC19</f>
        <v>1.5625E-2</v>
      </c>
    </row>
    <row r="20" spans="1:73" ht="18.600000000000001" customHeight="1" x14ac:dyDescent="0.2">
      <c r="A20" s="902"/>
      <c r="B20"/>
      <c r="C20" s="843">
        <v>2</v>
      </c>
      <c r="D20" s="795" t="s">
        <v>65</v>
      </c>
      <c r="E20" s="985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85" t="s">
        <v>16</v>
      </c>
      <c r="AG20" s="822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73" ht="18.600000000000001" customHeight="1" x14ac:dyDescent="0.2">
      <c r="A21" s="902"/>
      <c r="B21"/>
      <c r="C21" s="845"/>
      <c r="D21" s="796"/>
      <c r="E21" s="792"/>
      <c r="F21" s="794"/>
      <c r="G21" s="28">
        <f>'JUGEND-DOSB 2020'!E14*$BC$21</f>
        <v>1.7999999999999998</v>
      </c>
      <c r="H21" s="29">
        <f>'JUGEND-DOSB 2020'!F14*$BC$21</f>
        <v>2.6999999999999997</v>
      </c>
      <c r="I21" s="707">
        <f>'JUGEND-DOSB 2020'!G14*$BC$21</f>
        <v>3.5999999999999996</v>
      </c>
      <c r="J21" s="67">
        <f>'JUGEND-DOSB 2020'!H14*$BC$21</f>
        <v>2.6999999999999997</v>
      </c>
      <c r="K21" s="29">
        <f>'JUGEND-DOSB 2020'!I14*$BC$21</f>
        <v>3.5999999999999996</v>
      </c>
      <c r="L21" s="38">
        <f>'JUGEND-DOSB 2020'!J14*$BC$21</f>
        <v>4.5</v>
      </c>
      <c r="M21" s="67">
        <f>'JUGEND-DOSB 2020'!K14*$BC$21</f>
        <v>3.3</v>
      </c>
      <c r="N21" s="29">
        <f>'JUGEND-DOSB 2020'!L14*$BC$21</f>
        <v>4.5</v>
      </c>
      <c r="O21" s="38">
        <f>'JUGEND-DOSB 2020'!M14*$BC$21</f>
        <v>5.3999999999999995</v>
      </c>
      <c r="P21" s="708">
        <f>'JUGEND-DOSB 2020'!N14*$BC$21</f>
        <v>4.5</v>
      </c>
      <c r="Q21" s="709">
        <f>'JUGEND-DOSB 2020'!O14*$BC$21</f>
        <v>5.3999999999999995</v>
      </c>
      <c r="R21" s="707">
        <f>'JUGEND-DOSB 2020'!P14*$BC$21</f>
        <v>6.6</v>
      </c>
      <c r="S21" s="67">
        <f>'JUGEND-DOSB 2020'!Q14*$BC$21</f>
        <v>6</v>
      </c>
      <c r="T21" s="29">
        <f>'JUGEND-DOSB 2020'!R14*$BC$21</f>
        <v>7.1999999999999993</v>
      </c>
      <c r="U21" s="38">
        <f>'JUGEND-DOSB 2020'!S14*$BC$21</f>
        <v>8.1</v>
      </c>
      <c r="V21" s="67">
        <f>'JUGEND-DOSB 2020'!T14*$BC$21</f>
        <v>7.1999999999999993</v>
      </c>
      <c r="W21" s="29">
        <f>'JUGEND-DOSB 2020'!U14*$BC$21</f>
        <v>8.1</v>
      </c>
      <c r="X21" s="707">
        <f>'JUGEND-DOSB 2020'!V14*$BC$21</f>
        <v>9.2999999999999989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2020'!E45*$BC$21</f>
        <v>3.5999999999999996</v>
      </c>
      <c r="AI21" s="29">
        <f>'JUGEND-DOSB 2020'!F45*$BC$21</f>
        <v>4.5</v>
      </c>
      <c r="AJ21" s="712">
        <f>'JUGEND-DOSB 2020'!G45*$BC$21</f>
        <v>5.0999999999999996</v>
      </c>
      <c r="AK21" s="67">
        <f>'JUGEND-DOSB 2020'!H45*$BC$21</f>
        <v>5.0999999999999996</v>
      </c>
      <c r="AL21" s="29">
        <f>'JUGEND-DOSB 2020'!I45*$BC$21</f>
        <v>6</v>
      </c>
      <c r="AM21" s="38">
        <f>'JUGEND-DOSB 2020'!J45*$BC$21</f>
        <v>6.8999999999999995</v>
      </c>
      <c r="AN21" s="67">
        <f>'JUGEND-DOSB 2020'!K45*$BC$21</f>
        <v>6.3</v>
      </c>
      <c r="AO21" s="29">
        <f>'JUGEND-DOSB 2020'!L45*$BC$21</f>
        <v>7.5</v>
      </c>
      <c r="AP21" s="38">
        <f>'JUGEND-DOSB 2020'!M45*$BC$21</f>
        <v>8.4</v>
      </c>
      <c r="AQ21" s="710">
        <f>'JUGEND-DOSB 2020'!N45*$BC$21</f>
        <v>7.8</v>
      </c>
      <c r="AR21" s="711">
        <f>'JUGEND-DOSB 2020'!O45*$BC$21</f>
        <v>9</v>
      </c>
      <c r="AS21" s="712">
        <f>'JUGEND-DOSB 2020'!P45*$BC$21</f>
        <v>9.9</v>
      </c>
      <c r="AT21" s="67">
        <f>'JUGEND-DOSB 2020'!Q45*$BC$21</f>
        <v>9</v>
      </c>
      <c r="AU21" s="29">
        <f>'JUGEND-DOSB 2020'!R45*$BC$21</f>
        <v>10.199999999999999</v>
      </c>
      <c r="AV21" s="38">
        <f>'JUGEND-DOSB 2020'!S45*$BC$21</f>
        <v>11.1</v>
      </c>
      <c r="AW21" s="701">
        <f>'JUGEND-DOSB 2020'!T45*$BC$21</f>
        <v>10.199999999999999</v>
      </c>
      <c r="AX21" s="702">
        <f>'JUGEND-DOSB 2020'!U45*$BC$21</f>
        <v>11.4</v>
      </c>
      <c r="AY21" s="703">
        <f>'JUGEND-DOSB 2020'!V45*$BC$21</f>
        <v>12.6</v>
      </c>
      <c r="AZ21" s="182"/>
      <c r="BA21" s="188"/>
      <c r="BC21" s="143">
        <v>0.3</v>
      </c>
      <c r="BD21" s="148" t="s">
        <v>420</v>
      </c>
    </row>
    <row r="22" spans="1:73" ht="18.600000000000001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3" t="s">
        <v>340</v>
      </c>
      <c r="Q22" s="783"/>
      <c r="R22" s="783"/>
      <c r="S22" s="783"/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2" t="s">
        <v>96</v>
      </c>
      <c r="AR22" s="783"/>
      <c r="AS22" s="783"/>
      <c r="AT22" s="783"/>
      <c r="AU22" s="783"/>
      <c r="AV22" s="783"/>
      <c r="AW22" s="783"/>
      <c r="AX22" s="783"/>
      <c r="AY22" s="784"/>
      <c r="AZ22" s="182"/>
      <c r="BA22" s="188"/>
    </row>
    <row r="23" spans="1:73" ht="18.600000000000001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1.425</v>
      </c>
      <c r="Q23" s="29">
        <f>'JUGEND-DOSB 2020'!O16*$BC$23</f>
        <v>1.575</v>
      </c>
      <c r="R23" s="38">
        <f>'JUGEND-DOSB 2020'!P16*$BC$23</f>
        <v>1.7249999999999999</v>
      </c>
      <c r="S23" s="67">
        <f>'JUGEND-DOSB 2020'!Q16*$BC$23</f>
        <v>1.65</v>
      </c>
      <c r="T23" s="29">
        <f>'JUGEND-DOSB 2020'!R16*$BC$23</f>
        <v>1.7999999999999998</v>
      </c>
      <c r="U23" s="38">
        <f>'JUGEND-DOSB 2020'!S16*$BC$23</f>
        <v>1.95</v>
      </c>
      <c r="V23" s="67">
        <f>'JUGEND-DOSB 2020'!T16*$BC$23</f>
        <v>1.7249999999999999</v>
      </c>
      <c r="W23" s="29">
        <f>'JUGEND-DOSB 2020'!U16*$BC$23</f>
        <v>1.875</v>
      </c>
      <c r="X23" s="38">
        <f>'JUGEND-DOSB 2020'!V16*$BC$23</f>
        <v>2.0249999999999999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1.875</v>
      </c>
      <c r="AR23" s="29">
        <f>'JUGEND-DOSB 2020'!O47*$BC$23</f>
        <v>2.0249999999999999</v>
      </c>
      <c r="AS23" s="38">
        <f>'JUGEND-DOSB 2020'!P47*$BC$23</f>
        <v>2.1749999999999998</v>
      </c>
      <c r="AT23" s="67">
        <f>'JUGEND-DOSB 2020'!Q47*$BC$23</f>
        <v>2.1</v>
      </c>
      <c r="AU23" s="29">
        <f>'JUGEND-DOSB 2020'!R47*$BC$23</f>
        <v>2.25</v>
      </c>
      <c r="AV23" s="38">
        <f>'JUGEND-DOSB 2020'!S47*$BC$23</f>
        <v>2.4</v>
      </c>
      <c r="AW23" s="67">
        <f>'JUGEND-DOSB 2020'!T47*$BC$23</f>
        <v>2.25</v>
      </c>
      <c r="AX23" s="29">
        <f>'JUGEND-DOSB 2020'!U47*$BC$23</f>
        <v>2.4</v>
      </c>
      <c r="AY23" s="38">
        <f>'JUGEND-DOSB 2020'!V47*$BC$23</f>
        <v>2.5499999999999998</v>
      </c>
      <c r="AZ23" s="184"/>
      <c r="BA23" s="185"/>
      <c r="BC23" s="143">
        <v>0.3</v>
      </c>
      <c r="BD23" s="148" t="s">
        <v>26</v>
      </c>
    </row>
    <row r="24" spans="1:73" ht="18.600000000000001" customHeight="1" x14ac:dyDescent="0.2">
      <c r="A24" s="902"/>
      <c r="B24"/>
      <c r="C24" s="845"/>
      <c r="D24" s="796"/>
      <c r="E24" s="106" t="s">
        <v>21</v>
      </c>
      <c r="F24" s="104" t="s">
        <v>27</v>
      </c>
      <c r="G24" s="124"/>
      <c r="H24" s="125"/>
      <c r="I24" s="126"/>
      <c r="J24" s="127"/>
      <c r="K24" s="125"/>
      <c r="L24" s="126"/>
      <c r="M24" s="127"/>
      <c r="N24" s="125"/>
      <c r="O24" s="126"/>
      <c r="P24" s="67">
        <f>P23*$BC$24</f>
        <v>2.4224999999999999</v>
      </c>
      <c r="Q24" s="67">
        <f t="shared" ref="Q24:X24" si="1">Q23*$BC$24</f>
        <v>2.6774999999999998</v>
      </c>
      <c r="R24" s="38">
        <f t="shared" si="1"/>
        <v>2.9324999999999997</v>
      </c>
      <c r="S24" s="67">
        <f t="shared" si="1"/>
        <v>2.8049999999999997</v>
      </c>
      <c r="T24" s="67">
        <f t="shared" si="1"/>
        <v>3.0599999999999996</v>
      </c>
      <c r="U24" s="38">
        <f t="shared" si="1"/>
        <v>3.3149999999999999</v>
      </c>
      <c r="V24" s="67">
        <f t="shared" si="1"/>
        <v>2.9324999999999997</v>
      </c>
      <c r="W24" s="67">
        <f t="shared" si="1"/>
        <v>3.1875</v>
      </c>
      <c r="X24" s="67">
        <f t="shared" si="1"/>
        <v>3.4424999999999999</v>
      </c>
      <c r="Y24" s="184"/>
      <c r="Z24" s="185"/>
      <c r="AB24" s="902"/>
      <c r="AC24"/>
      <c r="AD24" s="845"/>
      <c r="AE24" s="796"/>
      <c r="AF24" s="106" t="s">
        <v>21</v>
      </c>
      <c r="AG24" s="104" t="s">
        <v>27</v>
      </c>
      <c r="AH24" s="124"/>
      <c r="AI24" s="125"/>
      <c r="AJ24" s="126"/>
      <c r="AK24" s="127"/>
      <c r="AL24" s="125"/>
      <c r="AM24" s="126"/>
      <c r="AN24" s="127"/>
      <c r="AO24" s="125"/>
      <c r="AP24" s="126"/>
      <c r="AQ24" s="67">
        <f t="shared" ref="AQ24:AY24" si="2">AQ23*$BC$24</f>
        <v>3.1875</v>
      </c>
      <c r="AR24" s="67">
        <f t="shared" si="2"/>
        <v>3.4424999999999999</v>
      </c>
      <c r="AS24" s="38">
        <f t="shared" si="2"/>
        <v>3.6974999999999998</v>
      </c>
      <c r="AT24" s="67">
        <f t="shared" si="2"/>
        <v>3.57</v>
      </c>
      <c r="AU24" s="67">
        <f t="shared" si="2"/>
        <v>3.8249999999999997</v>
      </c>
      <c r="AV24" s="38">
        <f t="shared" si="2"/>
        <v>4.08</v>
      </c>
      <c r="AW24" s="67">
        <f t="shared" si="2"/>
        <v>3.8249999999999997</v>
      </c>
      <c r="AX24" s="67">
        <f t="shared" si="2"/>
        <v>4.08</v>
      </c>
      <c r="AY24" s="67">
        <f t="shared" si="2"/>
        <v>4.335</v>
      </c>
      <c r="AZ24" s="184"/>
      <c r="BA24" s="185"/>
      <c r="BC24" s="145">
        <v>1.7</v>
      </c>
      <c r="BD24" s="146" t="s">
        <v>27</v>
      </c>
    </row>
    <row r="25" spans="1:73" ht="18.600000000000001" customHeight="1" x14ac:dyDescent="0.2">
      <c r="A25" s="902"/>
      <c r="B25"/>
      <c r="C25" s="845"/>
      <c r="D25" s="796"/>
      <c r="E25" s="106" t="s">
        <v>22</v>
      </c>
      <c r="F25" s="104" t="s">
        <v>92</v>
      </c>
      <c r="G25" s="28">
        <f>'JUGEND-DOSB 2020'!E17*$BC$25</f>
        <v>0.315</v>
      </c>
      <c r="H25" s="29">
        <f>'JUGEND-DOSB 2020'!F17*$BC$25</f>
        <v>0.375</v>
      </c>
      <c r="I25" s="38">
        <f>'JUGEND-DOSB 2020'!G17*$BC$25</f>
        <v>0.42</v>
      </c>
      <c r="J25" s="67">
        <f>'JUGEND-DOSB 2020'!H17*$BC$25</f>
        <v>0.34499999999999997</v>
      </c>
      <c r="K25" s="29">
        <f>'JUGEND-DOSB 2020'!I17*$BC$25</f>
        <v>0.39</v>
      </c>
      <c r="L25" s="38">
        <f>'JUGEND-DOSB 2020'!J17*$BC$25</f>
        <v>0.44999999999999996</v>
      </c>
      <c r="M25" s="67">
        <f>'JUGEND-DOSB 2020'!K17*$BC$25</f>
        <v>0.39</v>
      </c>
      <c r="N25" s="29">
        <f>'JUGEND-DOSB 2020'!L17*$BC$25</f>
        <v>0.435</v>
      </c>
      <c r="O25" s="38">
        <f>'JUGEND-DOSB 2020'!M17*$BC$25</f>
        <v>0.49499999999999994</v>
      </c>
      <c r="P25" s="67">
        <f>'JUGEND-DOSB 2020'!N17*$BC$25</f>
        <v>0.42</v>
      </c>
      <c r="Q25" s="29">
        <f>'JUGEND-DOSB 2020'!O17*$BC$25</f>
        <v>0.48</v>
      </c>
      <c r="R25" s="38">
        <f>'JUGEND-DOSB 2020'!P17*$BC$25</f>
        <v>0.54</v>
      </c>
      <c r="S25" s="67">
        <f>'JUGEND-DOSB 2020'!Q17*$BC$25</f>
        <v>0.46499999999999997</v>
      </c>
      <c r="T25" s="29">
        <f>'JUGEND-DOSB 2020'!R17*$BC$25</f>
        <v>0.51</v>
      </c>
      <c r="U25" s="38">
        <f>'JUGEND-DOSB 2020'!S17*$BC$25</f>
        <v>0.56999999999999995</v>
      </c>
      <c r="V25" s="67">
        <f>'JUGEND-DOSB 2020'!T17*$BC$25</f>
        <v>0.49499999999999994</v>
      </c>
      <c r="W25" s="29">
        <f>'JUGEND-DOSB 2020'!U17*$BC$25</f>
        <v>0.54</v>
      </c>
      <c r="X25" s="38">
        <f>'JUGEND-DOSB 2020'!V17*$BC$25</f>
        <v>0.6</v>
      </c>
      <c r="Y25" s="182"/>
      <c r="Z25" s="188"/>
      <c r="AB25" s="902"/>
      <c r="AC25"/>
      <c r="AD25" s="845"/>
      <c r="AE25" s="796"/>
      <c r="AF25" s="106" t="s">
        <v>22</v>
      </c>
      <c r="AG25" s="104" t="s">
        <v>92</v>
      </c>
      <c r="AH25" s="28">
        <f>'JUGEND-DOSB 2020'!E48*$BC$25</f>
        <v>0.34499999999999997</v>
      </c>
      <c r="AI25" s="29">
        <f>'JUGEND-DOSB 2020'!F48*$BC$25</f>
        <v>0.40500000000000003</v>
      </c>
      <c r="AJ25" s="38">
        <f>'JUGEND-DOSB 2020'!G48*$BC$25</f>
        <v>0.44999999999999996</v>
      </c>
      <c r="AK25" s="67">
        <f>'JUGEND-DOSB 2020'!H48*$BC$25</f>
        <v>0.39</v>
      </c>
      <c r="AL25" s="29">
        <f>'JUGEND-DOSB 2020'!I48*$BC$25</f>
        <v>0.44999999999999996</v>
      </c>
      <c r="AM25" s="38">
        <f>'JUGEND-DOSB 2020'!J48*$BC$25</f>
        <v>0.49499999999999994</v>
      </c>
      <c r="AN25" s="67">
        <f>'JUGEND-DOSB 2020'!K48*$BC$25</f>
        <v>0.44999999999999996</v>
      </c>
      <c r="AO25" s="29">
        <f>'JUGEND-DOSB 2020'!L48*$BC$25</f>
        <v>0.51</v>
      </c>
      <c r="AP25" s="38">
        <f>'JUGEND-DOSB 2020'!M48*$BC$25</f>
        <v>0.55500000000000005</v>
      </c>
      <c r="AQ25" s="67">
        <f>'JUGEND-DOSB 2020'!N48*$BC$25</f>
        <v>0.51</v>
      </c>
      <c r="AR25" s="29">
        <f>'JUGEND-DOSB 2020'!O48*$BC$25</f>
        <v>0.56999999999999995</v>
      </c>
      <c r="AS25" s="38">
        <f>'JUGEND-DOSB 2020'!P48*$BC$25</f>
        <v>0.61499999999999988</v>
      </c>
      <c r="AT25" s="67">
        <f>'JUGEND-DOSB 2020'!Q48*$BC$25</f>
        <v>0.56999999999999995</v>
      </c>
      <c r="AU25" s="29">
        <f>'JUGEND-DOSB 2020'!R48*$BC$25</f>
        <v>0.61499999999999988</v>
      </c>
      <c r="AV25" s="38">
        <f>'JUGEND-DOSB 2020'!S48*$BC$25</f>
        <v>0.67499999999999993</v>
      </c>
      <c r="AW25" s="67">
        <f>'JUGEND-DOSB 2020'!T48*$BC$25</f>
        <v>0.61499999999999988</v>
      </c>
      <c r="AX25" s="29">
        <f>'JUGEND-DOSB 2020'!U48*$BC$25</f>
        <v>0.66</v>
      </c>
      <c r="AY25" s="38">
        <f>'JUGEND-DOSB 2020'!V48*$BC$25</f>
        <v>0.72</v>
      </c>
      <c r="AZ25" s="182"/>
      <c r="BA25" s="188"/>
      <c r="BC25" s="143">
        <v>0.3</v>
      </c>
      <c r="BD25" s="146" t="s">
        <v>92</v>
      </c>
    </row>
    <row r="26" spans="1:73" s="158" customFormat="1" ht="18.600000000000001" customHeight="1" thickBot="1" x14ac:dyDescent="0.25">
      <c r="A26" s="902"/>
      <c r="C26" s="845"/>
      <c r="D26" s="796"/>
      <c r="E26" s="106" t="s">
        <v>23</v>
      </c>
      <c r="F26" s="564" t="s">
        <v>613</v>
      </c>
      <c r="G26" s="67">
        <f t="shared" ref="G26:U26" si="3">J26-0.25</f>
        <v>3</v>
      </c>
      <c r="H26" s="29">
        <f t="shared" si="3"/>
        <v>3.3</v>
      </c>
      <c r="I26" s="38">
        <f>L26-0.25</f>
        <v>3.75</v>
      </c>
      <c r="J26" s="67">
        <f t="shared" si="3"/>
        <v>3.25</v>
      </c>
      <c r="K26" s="29">
        <f t="shared" si="3"/>
        <v>3.55</v>
      </c>
      <c r="L26" s="38">
        <f t="shared" si="3"/>
        <v>4</v>
      </c>
      <c r="M26" s="67">
        <f t="shared" si="3"/>
        <v>3.5</v>
      </c>
      <c r="N26" s="29">
        <f t="shared" si="3"/>
        <v>3.8</v>
      </c>
      <c r="O26" s="38">
        <f t="shared" si="3"/>
        <v>4.25</v>
      </c>
      <c r="P26" s="67">
        <f t="shared" si="3"/>
        <v>3.75</v>
      </c>
      <c r="Q26" s="29">
        <f t="shared" si="3"/>
        <v>4.05</v>
      </c>
      <c r="R26" s="38">
        <f t="shared" si="3"/>
        <v>4.5</v>
      </c>
      <c r="S26" s="67">
        <f t="shared" si="3"/>
        <v>4</v>
      </c>
      <c r="T26" s="29">
        <f t="shared" si="3"/>
        <v>4.3</v>
      </c>
      <c r="U26" s="38">
        <f t="shared" si="3"/>
        <v>4.75</v>
      </c>
      <c r="V26" s="67">
        <f>G64-0.25</f>
        <v>4.25</v>
      </c>
      <c r="W26" s="29">
        <f>H64-0.25</f>
        <v>4.55</v>
      </c>
      <c r="X26" s="38">
        <f>I64-0.25</f>
        <v>5</v>
      </c>
      <c r="Y26" s="186"/>
      <c r="Z26" s="187"/>
      <c r="AB26" s="902"/>
      <c r="AD26" s="845"/>
      <c r="AE26" s="796"/>
      <c r="AF26" s="106" t="s">
        <v>23</v>
      </c>
      <c r="AG26" s="564" t="s">
        <v>613</v>
      </c>
      <c r="AH26" s="67">
        <f t="shared" ref="AH26:AV26" si="4">AK26-0.25</f>
        <v>4.6499999999999995</v>
      </c>
      <c r="AI26" s="29">
        <f t="shared" si="4"/>
        <v>5.0999999999999996</v>
      </c>
      <c r="AJ26" s="38">
        <f t="shared" si="4"/>
        <v>5.55</v>
      </c>
      <c r="AK26" s="67">
        <f t="shared" si="4"/>
        <v>4.8999999999999995</v>
      </c>
      <c r="AL26" s="29">
        <f t="shared" si="4"/>
        <v>5.35</v>
      </c>
      <c r="AM26" s="38">
        <f t="shared" si="4"/>
        <v>5.8</v>
      </c>
      <c r="AN26" s="37">
        <f t="shared" si="4"/>
        <v>5.1499999999999995</v>
      </c>
      <c r="AO26" s="19">
        <f t="shared" si="4"/>
        <v>5.6</v>
      </c>
      <c r="AP26" s="21">
        <f t="shared" si="4"/>
        <v>6.05</v>
      </c>
      <c r="AQ26" s="63">
        <f t="shared" si="4"/>
        <v>5.3999999999999995</v>
      </c>
      <c r="AR26" s="19">
        <f t="shared" si="4"/>
        <v>5.85</v>
      </c>
      <c r="AS26" s="21">
        <f t="shared" si="4"/>
        <v>6.3</v>
      </c>
      <c r="AT26" s="63">
        <f t="shared" si="4"/>
        <v>5.6499999999999995</v>
      </c>
      <c r="AU26" s="19">
        <f t="shared" si="4"/>
        <v>6.1</v>
      </c>
      <c r="AV26" s="21">
        <f t="shared" si="4"/>
        <v>6.55</v>
      </c>
      <c r="AW26" s="63">
        <f>AH64-0.25</f>
        <v>5.8999999999999995</v>
      </c>
      <c r="AX26" s="19">
        <f>AI64-0.25</f>
        <v>6.35</v>
      </c>
      <c r="AY26" s="21">
        <f>AJ64-0.25</f>
        <v>6.8</v>
      </c>
      <c r="AZ26" s="186"/>
      <c r="BA26" s="187"/>
      <c r="BC26" s="153">
        <v>-0.25</v>
      </c>
      <c r="BD26" s="523" t="s">
        <v>613</v>
      </c>
    </row>
    <row r="27" spans="1:73" ht="18.600000000000001" customHeight="1" x14ac:dyDescent="0.2">
      <c r="A27" s="902"/>
      <c r="B27"/>
      <c r="C27" s="843">
        <v>3</v>
      </c>
      <c r="D27" s="795" t="s">
        <v>66</v>
      </c>
      <c r="E27" s="791" t="s">
        <v>16</v>
      </c>
      <c r="F27" s="822" t="s">
        <v>156</v>
      </c>
      <c r="G27" s="971" t="s">
        <v>193</v>
      </c>
      <c r="H27" s="972"/>
      <c r="I27" s="972"/>
      <c r="J27" s="972"/>
      <c r="K27" s="972"/>
      <c r="L27" s="973"/>
      <c r="M27" s="962" t="s">
        <v>194</v>
      </c>
      <c r="N27" s="963"/>
      <c r="O27" s="963"/>
      <c r="P27" s="963"/>
      <c r="Q27" s="963"/>
      <c r="R27" s="964"/>
      <c r="S27" s="971" t="s">
        <v>195</v>
      </c>
      <c r="T27" s="972"/>
      <c r="U27" s="972"/>
      <c r="V27" s="972"/>
      <c r="W27" s="972"/>
      <c r="X27" s="973"/>
      <c r="Y27" s="180"/>
      <c r="Z27" s="181"/>
      <c r="AB27" s="902"/>
      <c r="AC27"/>
      <c r="AD27" s="843">
        <v>3</v>
      </c>
      <c r="AE27" s="795" t="s">
        <v>66</v>
      </c>
      <c r="AF27" s="791" t="s">
        <v>16</v>
      </c>
      <c r="AG27" s="822" t="s">
        <v>156</v>
      </c>
      <c r="AH27" s="971" t="s">
        <v>193</v>
      </c>
      <c r="AI27" s="972"/>
      <c r="AJ27" s="972"/>
      <c r="AK27" s="972"/>
      <c r="AL27" s="972"/>
      <c r="AM27" s="973"/>
      <c r="AN27" s="974" t="s">
        <v>194</v>
      </c>
      <c r="AO27" s="974"/>
      <c r="AP27" s="974"/>
      <c r="AQ27" s="974"/>
      <c r="AR27" s="974"/>
      <c r="AS27" s="975"/>
      <c r="AT27" s="965" t="s">
        <v>195</v>
      </c>
      <c r="AU27" s="965"/>
      <c r="AV27" s="965"/>
      <c r="AW27" s="965"/>
      <c r="AX27" s="965"/>
      <c r="AY27" s="966"/>
      <c r="AZ27" s="180"/>
      <c r="BA27" s="181"/>
    </row>
    <row r="28" spans="1:73" ht="18.600000000000001" customHeight="1" x14ac:dyDescent="0.2">
      <c r="A28" s="902"/>
      <c r="B28"/>
      <c r="C28" s="845"/>
      <c r="D28" s="796"/>
      <c r="E28" s="792"/>
      <c r="F28" s="794"/>
      <c r="G28" s="220">
        <f>'JUGEND-DOSB 2020'!E20*$BC$28</f>
        <v>12.8</v>
      </c>
      <c r="H28" s="221">
        <f>'JUGEND-DOSB 2020'!F20*$BC$28</f>
        <v>11.36</v>
      </c>
      <c r="I28" s="72">
        <f>'JUGEND-DOSB 2020'!G20*$BC$28</f>
        <v>10.08</v>
      </c>
      <c r="J28" s="222">
        <f>'JUGEND-DOSB 2020'!H20*$BC$28</f>
        <v>11.840000000000002</v>
      </c>
      <c r="K28" s="221">
        <f>'JUGEND-DOSB 2020'!I20*$BC$28</f>
        <v>10.56</v>
      </c>
      <c r="L28" s="72">
        <f>'JUGEND-DOSB 2020'!J20*$BC$28</f>
        <v>9.120000000000001</v>
      </c>
      <c r="M28" s="222">
        <f>'JUGEND-DOSB 2020'!K20*$BC$28</f>
        <v>17.600000000000001</v>
      </c>
      <c r="N28" s="221">
        <f>'JUGEND-DOSB 2020'!L20*$BC$28</f>
        <v>16.16</v>
      </c>
      <c r="O28" s="72">
        <f>'JUGEND-DOSB 2020'!M20*$BC$28</f>
        <v>14.56</v>
      </c>
      <c r="P28" s="222">
        <f>'JUGEND-DOSB 2020'!N20*$BC$28</f>
        <v>16.96</v>
      </c>
      <c r="Q28" s="221">
        <f>'JUGEND-DOSB 2020'!O20*$BC$28</f>
        <v>15.36</v>
      </c>
      <c r="R28" s="72">
        <f>'JUGEND-DOSB 2020'!P20*$BC$28</f>
        <v>13.600000000000001</v>
      </c>
      <c r="S28" s="222">
        <f>'JUGEND-DOSB 2020'!Q20*$BC$28</f>
        <v>29.760000000000005</v>
      </c>
      <c r="T28" s="221">
        <f>'JUGEND-DOSB 2020'!R20*$BC$28</f>
        <v>27.200000000000003</v>
      </c>
      <c r="U28" s="72">
        <f>'JUGEND-DOSB 2020'!S20*$BC$28</f>
        <v>24.8</v>
      </c>
      <c r="V28" s="222">
        <f>'JUGEND-DOSB 2020'!T20*$BC$28</f>
        <v>28.160000000000004</v>
      </c>
      <c r="W28" s="221">
        <f>'JUGEND-DOSB 2020'!U20*$BC$28</f>
        <v>26.080000000000002</v>
      </c>
      <c r="X28" s="223">
        <f>'JUGEND-DOSB 2020'!V20*$BC$28</f>
        <v>24</v>
      </c>
      <c r="Y28" s="182"/>
      <c r="Z28" s="188"/>
      <c r="AB28" s="902"/>
      <c r="AC28"/>
      <c r="AD28" s="845"/>
      <c r="AE28" s="796"/>
      <c r="AF28" s="792"/>
      <c r="AG28" s="794"/>
      <c r="AH28" s="70">
        <f>'JUGEND-DOSB 2020'!E51*$BC$28</f>
        <v>12.32</v>
      </c>
      <c r="AI28" s="35">
        <f>'JUGEND-DOSB 2020'!F51*$BC$28</f>
        <v>10.88</v>
      </c>
      <c r="AJ28" s="72">
        <f>'JUGEND-DOSB 2020'!G51*$BC$28</f>
        <v>9.6000000000000014</v>
      </c>
      <c r="AK28" s="224">
        <f>'JUGEND-DOSB 2020'!H51*$BC$28</f>
        <v>11.520000000000001</v>
      </c>
      <c r="AL28" s="35">
        <f>'JUGEND-DOSB 2020'!I51*$BC$28</f>
        <v>10.240000000000002</v>
      </c>
      <c r="AM28" s="72">
        <f>'JUGEND-DOSB 2020'!J51*$BC$28</f>
        <v>9.120000000000001</v>
      </c>
      <c r="AN28" s="224">
        <f>'JUGEND-DOSB 2020'!K51*$BC$28</f>
        <v>16.48</v>
      </c>
      <c r="AO28" s="35">
        <f>'JUGEND-DOSB 2020'!L51*$BC$28</f>
        <v>14.880000000000003</v>
      </c>
      <c r="AP28" s="72">
        <f>'JUGEND-DOSB 2020'!M51*$BC$28</f>
        <v>13.440000000000001</v>
      </c>
      <c r="AQ28" s="224">
        <f>'JUGEND-DOSB 2020'!N51*$BC$28</f>
        <v>15.52</v>
      </c>
      <c r="AR28" s="35">
        <f>'JUGEND-DOSB 2020'!O51*$BC$28</f>
        <v>14.240000000000002</v>
      </c>
      <c r="AS28" s="72">
        <f>'JUGEND-DOSB 2020'!P51*$BC$28</f>
        <v>12.96</v>
      </c>
      <c r="AT28" s="224">
        <f>'JUGEND-DOSB 2020'!Q51*$BC$28</f>
        <v>27.200000000000003</v>
      </c>
      <c r="AU28" s="35">
        <f>'JUGEND-DOSB 2020'!R51*$BC$28</f>
        <v>24.64</v>
      </c>
      <c r="AV28" s="72">
        <f>'JUGEND-DOSB 2020'!S51*$BC$28</f>
        <v>22.560000000000002</v>
      </c>
      <c r="AW28" s="224">
        <f>'JUGEND-DOSB 2020'!T51*$BC$28</f>
        <v>26.080000000000002</v>
      </c>
      <c r="AX28" s="35">
        <f>'JUGEND-DOSB 2020'!U51*$BC$28</f>
        <v>23.680000000000003</v>
      </c>
      <c r="AY28" s="72">
        <f>'JUGEND-DOSB 2020'!V51*$BC$28</f>
        <v>21.6</v>
      </c>
      <c r="AZ28" s="182"/>
      <c r="BA28" s="188"/>
      <c r="BC28" s="143">
        <v>1.6</v>
      </c>
      <c r="BD28" s="148" t="s">
        <v>156</v>
      </c>
    </row>
    <row r="29" spans="1:73" ht="18.600000000000001" customHeight="1" x14ac:dyDescent="0.2">
      <c r="A29" s="902"/>
      <c r="B29"/>
      <c r="C29" s="845"/>
      <c r="D29" s="796"/>
      <c r="E29" s="106" t="s">
        <v>17</v>
      </c>
      <c r="F29" s="27" t="s">
        <v>158</v>
      </c>
      <c r="G29" s="70">
        <f>'JUGEND-DOSB 2020'!E21*$BC$29</f>
        <v>74.400000000000006</v>
      </c>
      <c r="H29" s="35">
        <f>'JUGEND-DOSB 2020'!F21*$BC$29</f>
        <v>61.6</v>
      </c>
      <c r="I29" s="72">
        <f>'JUGEND-DOSB 2020'!G21*$BC$29</f>
        <v>48.800000000000004</v>
      </c>
      <c r="J29" s="224">
        <f>'JUGEND-DOSB 2020'!H21*$BC$29</f>
        <v>67.2</v>
      </c>
      <c r="K29" s="35">
        <f>'JUGEND-DOSB 2020'!I21*$BC$29</f>
        <v>54.400000000000006</v>
      </c>
      <c r="L29" s="72">
        <f>'JUGEND-DOSB 2020'!J21*$BC$29</f>
        <v>44.800000000000004</v>
      </c>
      <c r="M29" s="224">
        <f>'JUGEND-DOSB 2020'!K21*$BC$29</f>
        <v>62.400000000000006</v>
      </c>
      <c r="N29" s="35">
        <f>'JUGEND-DOSB 2020'!L21*$BC$29</f>
        <v>50.400000000000006</v>
      </c>
      <c r="O29" s="72">
        <f>'JUGEND-DOSB 2020'!M21*$BC$29</f>
        <v>40.800000000000004</v>
      </c>
      <c r="P29" s="224">
        <f>'JUGEND-DOSB 2020'!N21*$BC$29</f>
        <v>56</v>
      </c>
      <c r="Q29" s="35">
        <f>'JUGEND-DOSB 2020'!O21*$BC$29</f>
        <v>46.400000000000006</v>
      </c>
      <c r="R29" s="72">
        <f>'JUGEND-DOSB 2020'!P21*$BC$29</f>
        <v>37.6</v>
      </c>
      <c r="S29" s="224">
        <f>'JUGEND-DOSB 2020'!Q21*$BC$29</f>
        <v>52.800000000000004</v>
      </c>
      <c r="T29" s="35">
        <f>'JUGEND-DOSB 2020'!R21*$BC$29</f>
        <v>44</v>
      </c>
      <c r="U29" s="72">
        <f>'JUGEND-DOSB 2020'!S21*$BC$29</f>
        <v>34.4</v>
      </c>
      <c r="V29" s="224">
        <f>'JUGEND-DOSB 2020'!T21*$BC$29</f>
        <v>48.800000000000004</v>
      </c>
      <c r="W29" s="35">
        <f>'JUGEND-DOSB 2020'!U21*$BC$29</f>
        <v>40.800000000000004</v>
      </c>
      <c r="X29" s="72">
        <f>'JUGEND-DOSB 2020'!V21*$BC$29</f>
        <v>32</v>
      </c>
      <c r="Y29" s="182"/>
      <c r="Z29" s="188"/>
      <c r="AB29" s="902"/>
      <c r="AC29"/>
      <c r="AD29" s="845"/>
      <c r="AE29" s="796"/>
      <c r="AF29" s="106" t="s">
        <v>17</v>
      </c>
      <c r="AG29" s="27" t="s">
        <v>158</v>
      </c>
      <c r="AH29" s="70">
        <f>'JUGEND-DOSB 2020'!E52*$BC$29</f>
        <v>73.600000000000009</v>
      </c>
      <c r="AI29" s="35">
        <f>'JUGEND-DOSB 2020'!F52*$BC$29</f>
        <v>60.800000000000004</v>
      </c>
      <c r="AJ29" s="72">
        <f>'JUGEND-DOSB 2020'!G52*$BC$29</f>
        <v>48</v>
      </c>
      <c r="AK29" s="224">
        <f>'JUGEND-DOSB 2020'!H52*$BC$29</f>
        <v>65.600000000000009</v>
      </c>
      <c r="AL29" s="35">
        <f>'JUGEND-DOSB 2020'!I52*$BC$29</f>
        <v>52.800000000000004</v>
      </c>
      <c r="AM29" s="72">
        <f>'JUGEND-DOSB 2020'!J52*$BC$29</f>
        <v>41.6</v>
      </c>
      <c r="AN29" s="224">
        <f>'JUGEND-DOSB 2020'!K52*$BC$29</f>
        <v>57.6</v>
      </c>
      <c r="AO29" s="35">
        <f>'JUGEND-DOSB 2020'!L52*$BC$29</f>
        <v>46.400000000000006</v>
      </c>
      <c r="AP29" s="72">
        <f>'JUGEND-DOSB 2020'!M52*$BC$29</f>
        <v>36</v>
      </c>
      <c r="AQ29" s="224">
        <f>'JUGEND-DOSB 2020'!N52*$BC$29</f>
        <v>52.800000000000004</v>
      </c>
      <c r="AR29" s="35">
        <f>'JUGEND-DOSB 2020'!O52*$BC$29</f>
        <v>43.2</v>
      </c>
      <c r="AS29" s="72">
        <f>'JUGEND-DOSB 2020'!P52*$BC$29</f>
        <v>33.6</v>
      </c>
      <c r="AT29" s="224">
        <f>'JUGEND-DOSB 2020'!Q52*$BC$29</f>
        <v>49.6</v>
      </c>
      <c r="AU29" s="35">
        <f>'JUGEND-DOSB 2020'!R52*$BC$29</f>
        <v>40.800000000000004</v>
      </c>
      <c r="AV29" s="72">
        <f>'JUGEND-DOSB 2020'!S52*$BC$29</f>
        <v>32</v>
      </c>
      <c r="AW29" s="224">
        <f>'JUGEND-DOSB 2020'!T52*$BC$29</f>
        <v>47.2</v>
      </c>
      <c r="AX29" s="35">
        <f>'JUGEND-DOSB 2020'!U52*$BC$29</f>
        <v>39.200000000000003</v>
      </c>
      <c r="AY29" s="72">
        <f>'JUGEND-DOSB 2020'!V52*$BC$29</f>
        <v>30.400000000000002</v>
      </c>
      <c r="AZ29" s="182"/>
      <c r="BA29" s="188"/>
      <c r="BC29" s="143">
        <v>1.6</v>
      </c>
      <c r="BD29" s="146" t="s">
        <v>158</v>
      </c>
    </row>
    <row r="30" spans="1:73" ht="18.600000000000001" customHeight="1" thickBot="1" x14ac:dyDescent="0.25">
      <c r="A30" s="902"/>
      <c r="B30"/>
      <c r="C30" s="950"/>
      <c r="D30" s="951"/>
      <c r="E30" s="107" t="s">
        <v>21</v>
      </c>
      <c r="F30" s="211" t="s">
        <v>157</v>
      </c>
      <c r="G30" s="260"/>
      <c r="H30" s="261"/>
      <c r="I30" s="262"/>
      <c r="J30" s="258">
        <f>'JUGEND-DOSB 2020'!H22*$BC$30</f>
        <v>65.600000000000009</v>
      </c>
      <c r="K30" s="246">
        <f>'JUGEND-DOSB 2020'!I22*$BC$30</f>
        <v>57.6</v>
      </c>
      <c r="L30" s="247">
        <f>'JUGEND-DOSB 2020'!J22*$BC$30</f>
        <v>49.6</v>
      </c>
      <c r="M30" s="258">
        <f>'JUGEND-DOSB 2020'!K22*$BC$30</f>
        <v>59.2</v>
      </c>
      <c r="N30" s="246">
        <f>'JUGEND-DOSB 2020'!L22*$BC$30</f>
        <v>51.2</v>
      </c>
      <c r="O30" s="247">
        <f>'JUGEND-DOSB 2020'!M22*$BC$30</f>
        <v>43.2</v>
      </c>
      <c r="P30" s="258">
        <f>'JUGEND-DOSB 2020'!N22*$BC$30</f>
        <v>49.6</v>
      </c>
      <c r="Q30" s="246">
        <f>'JUGEND-DOSB 2020'!O22*$BC$30</f>
        <v>43.2</v>
      </c>
      <c r="R30" s="247">
        <f>'JUGEND-DOSB 2020'!P22*$BC$30</f>
        <v>37.6</v>
      </c>
      <c r="S30" s="258">
        <f>'JUGEND-DOSB 2020'!Q22*$BC$30</f>
        <v>43.2</v>
      </c>
      <c r="T30" s="246">
        <f>'JUGEND-DOSB 2020'!R22*$BC$30</f>
        <v>39.200000000000003</v>
      </c>
      <c r="U30" s="247">
        <f>'JUGEND-DOSB 2020'!S22*$BC$30</f>
        <v>34.4</v>
      </c>
      <c r="V30" s="258">
        <f>'JUGEND-DOSB 2020'!T22*$BC$30</f>
        <v>40</v>
      </c>
      <c r="W30" s="246">
        <f>'JUGEND-DOSB 2020'!U22*$BC$30</f>
        <v>36</v>
      </c>
      <c r="X30" s="247">
        <f>'JUGEND-DOSB 2020'!V22*$BC$30</f>
        <v>32</v>
      </c>
      <c r="Y30" s="186"/>
      <c r="Z30" s="187"/>
      <c r="AB30" s="902"/>
      <c r="AC30"/>
      <c r="AD30" s="950"/>
      <c r="AE30" s="951"/>
      <c r="AF30" s="107" t="s">
        <v>21</v>
      </c>
      <c r="AG30" s="211" t="s">
        <v>157</v>
      </c>
      <c r="AH30" s="260"/>
      <c r="AI30" s="261"/>
      <c r="AJ30" s="262"/>
      <c r="AK30" s="258">
        <f>'JUGEND-DOSB 2020'!H53*$BC$30</f>
        <v>60.800000000000004</v>
      </c>
      <c r="AL30" s="246">
        <f>'JUGEND-DOSB 2020'!I53*$BC$30</f>
        <v>52.800000000000004</v>
      </c>
      <c r="AM30" s="247">
        <f>'JUGEND-DOSB 2020'!J53*$BC$30</f>
        <v>44.800000000000004</v>
      </c>
      <c r="AN30" s="258">
        <f>'JUGEND-DOSB 2020'!K53*$BC$30</f>
        <v>56</v>
      </c>
      <c r="AO30" s="246">
        <f>'JUGEND-DOSB 2020'!L53*$BC$30</f>
        <v>48.800000000000004</v>
      </c>
      <c r="AP30" s="247">
        <f>'JUGEND-DOSB 2020'!M53*$BC$30</f>
        <v>41.6</v>
      </c>
      <c r="AQ30" s="258">
        <f>'JUGEND-DOSB 2020'!N53*$BC$30</f>
        <v>47.2</v>
      </c>
      <c r="AR30" s="246">
        <f>'JUGEND-DOSB 2020'!O53*$BC$30</f>
        <v>41.6</v>
      </c>
      <c r="AS30" s="247">
        <f>'JUGEND-DOSB 2020'!P53*$BC$30</f>
        <v>36</v>
      </c>
      <c r="AT30" s="258">
        <f>'JUGEND-DOSB 2020'!Q53*$BC$30</f>
        <v>38.400000000000006</v>
      </c>
      <c r="AU30" s="246">
        <f>'JUGEND-DOSB 2020'!R53*$BC$30</f>
        <v>34.4</v>
      </c>
      <c r="AV30" s="247">
        <f>'JUGEND-DOSB 2020'!S53*$BC$30</f>
        <v>30.400000000000002</v>
      </c>
      <c r="AW30" s="258">
        <f>'JUGEND-DOSB 2020'!T53*$BC$30</f>
        <v>35.200000000000003</v>
      </c>
      <c r="AX30" s="246">
        <f>'JUGEND-DOSB 2020'!U53*$BC$30</f>
        <v>31.200000000000003</v>
      </c>
      <c r="AY30" s="247">
        <f>'JUGEND-DOSB 2020'!V53*$BC$30</f>
        <v>27.200000000000003</v>
      </c>
      <c r="AZ30" s="186"/>
      <c r="BA30" s="187"/>
      <c r="BC30" s="143">
        <v>1.6</v>
      </c>
      <c r="BD30" s="146" t="s">
        <v>157</v>
      </c>
    </row>
    <row r="31" spans="1:73" s="158" customFormat="1" ht="18.600000000000001" customHeight="1" x14ac:dyDescent="0.2">
      <c r="A31" s="902"/>
      <c r="C31" s="844">
        <v>4</v>
      </c>
      <c r="D31" s="796" t="s">
        <v>67</v>
      </c>
      <c r="E31" s="603" t="s">
        <v>16</v>
      </c>
      <c r="F31" s="162" t="s">
        <v>163</v>
      </c>
      <c r="G31" s="113">
        <f t="shared" ref="G31:L31" si="5">J31-0.2</f>
        <v>0.28999999999999992</v>
      </c>
      <c r="H31" s="111">
        <f t="shared" si="5"/>
        <v>0.38000000000000006</v>
      </c>
      <c r="I31" s="112">
        <f t="shared" si="5"/>
        <v>0.46999999999999992</v>
      </c>
      <c r="J31" s="113">
        <f t="shared" si="5"/>
        <v>0.48999999999999994</v>
      </c>
      <c r="K31" s="111">
        <f t="shared" si="5"/>
        <v>0.58000000000000007</v>
      </c>
      <c r="L31" s="112">
        <f t="shared" si="5"/>
        <v>0.66999999999999993</v>
      </c>
      <c r="M31" s="113">
        <f>'JUGEND-DOSB 2020'!K26*$BC$31</f>
        <v>0.69</v>
      </c>
      <c r="N31" s="111">
        <f>'JUGEND-DOSB 2020'!L26*$BC$31</f>
        <v>0.78</v>
      </c>
      <c r="O31" s="112">
        <f>'JUGEND-DOSB 2020'!M26*$BC$31</f>
        <v>0.87</v>
      </c>
      <c r="P31" s="113">
        <f>'JUGEND-DOSB 2020'!N26*$BC$31</f>
        <v>0.84</v>
      </c>
      <c r="Q31" s="111">
        <f>'JUGEND-DOSB 2020'!O26*$BC$31</f>
        <v>0.92999999999999994</v>
      </c>
      <c r="R31" s="112">
        <f>'JUGEND-DOSB 2020'!P26*$BC$31</f>
        <v>1.02</v>
      </c>
      <c r="S31" s="113">
        <f>'JUGEND-DOSB 2020'!Q26*$BC$31</f>
        <v>0.96</v>
      </c>
      <c r="T31" s="111">
        <f>'JUGEND-DOSB 2020'!R26*$BC$31</f>
        <v>1.05</v>
      </c>
      <c r="U31" s="112">
        <f>'JUGEND-DOSB 2020'!S26*$BC$31</f>
        <v>1.1399999999999999</v>
      </c>
      <c r="V31" s="113">
        <f>'JUGEND-DOSB 2020'!T26*$BC$31</f>
        <v>1.02</v>
      </c>
      <c r="W31" s="111">
        <f>'JUGEND-DOSB 2020'!U26*$BC$31</f>
        <v>1.1100000000000001</v>
      </c>
      <c r="X31" s="112">
        <f>'JUGEND-DOSB 2020'!V26*$BC$31</f>
        <v>1.2</v>
      </c>
      <c r="Y31" s="180"/>
      <c r="Z31" s="181"/>
      <c r="AB31" s="902"/>
      <c r="AD31" s="844">
        <v>4</v>
      </c>
      <c r="AE31" s="796" t="s">
        <v>67</v>
      </c>
      <c r="AF31" s="603" t="s">
        <v>16</v>
      </c>
      <c r="AG31" s="162" t="s">
        <v>163</v>
      </c>
      <c r="AH31" s="113">
        <f t="shared" ref="AH31:AM31" si="6">AK31-0.2</f>
        <v>0.38000000000000006</v>
      </c>
      <c r="AI31" s="111">
        <f t="shared" si="6"/>
        <v>0.46999999999999992</v>
      </c>
      <c r="AJ31" s="112">
        <f t="shared" si="6"/>
        <v>0.56000000000000005</v>
      </c>
      <c r="AK31" s="113">
        <f t="shared" si="6"/>
        <v>0.58000000000000007</v>
      </c>
      <c r="AL31" s="111">
        <f t="shared" si="6"/>
        <v>0.66999999999999993</v>
      </c>
      <c r="AM31" s="112">
        <f t="shared" si="6"/>
        <v>0.76</v>
      </c>
      <c r="AN31" s="113">
        <f>'JUGEND-DOSB 2020'!K57*$BC$31</f>
        <v>0.78</v>
      </c>
      <c r="AO31" s="111">
        <f>'JUGEND-DOSB 2020'!L57*$BC$31</f>
        <v>0.87</v>
      </c>
      <c r="AP31" s="112">
        <f>'JUGEND-DOSB 2020'!M57*$BC$31</f>
        <v>0.96</v>
      </c>
      <c r="AQ31" s="113">
        <f>'JUGEND-DOSB 2020'!N57*$BC$31</f>
        <v>0.96</v>
      </c>
      <c r="AR31" s="111">
        <f>'JUGEND-DOSB 2020'!O57*$BC$31</f>
        <v>1.05</v>
      </c>
      <c r="AS31" s="112">
        <f>'JUGEND-DOSB 2020'!P57*$BC$31</f>
        <v>1.1399999999999999</v>
      </c>
      <c r="AT31" s="113">
        <f>'JUGEND-DOSB 2020'!Q57*$BC$31</f>
        <v>1.1399999999999999</v>
      </c>
      <c r="AU31" s="111">
        <f>'JUGEND-DOSB 2020'!R57*$BC$31</f>
        <v>1.2299999999999998</v>
      </c>
      <c r="AV31" s="112">
        <f>'JUGEND-DOSB 2020'!S57*$BC$31</f>
        <v>1.32</v>
      </c>
      <c r="AW31" s="113">
        <f>'JUGEND-DOSB 2020'!T57*$BC$31</f>
        <v>1.2899999999999998</v>
      </c>
      <c r="AX31" s="111">
        <f>'JUGEND-DOSB 2020'!U57*$BC$31</f>
        <v>1.38</v>
      </c>
      <c r="AY31" s="112">
        <f>'JUGEND-DOSB 2020'!V57*$BC$31</f>
        <v>1.47</v>
      </c>
      <c r="AZ31" s="180"/>
      <c r="BA31" s="181"/>
      <c r="BC31" s="153">
        <v>0.3</v>
      </c>
      <c r="BD31" s="146" t="s">
        <v>163</v>
      </c>
    </row>
    <row r="32" spans="1:73" ht="18.600000000000001" customHeight="1" x14ac:dyDescent="0.2">
      <c r="A32" s="902"/>
      <c r="B32"/>
      <c r="C32" s="845"/>
      <c r="D32" s="796"/>
      <c r="E32" s="798" t="s">
        <v>17</v>
      </c>
      <c r="F32" s="793" t="s">
        <v>159</v>
      </c>
      <c r="G32" s="782" t="s">
        <v>424</v>
      </c>
      <c r="H32" s="783"/>
      <c r="I32" s="783"/>
      <c r="J32" s="783"/>
      <c r="K32" s="783"/>
      <c r="L32" s="783"/>
      <c r="M32" s="783"/>
      <c r="N32" s="783"/>
      <c r="O32" s="784"/>
      <c r="P32" s="782" t="s">
        <v>425</v>
      </c>
      <c r="Q32" s="783"/>
      <c r="R32" s="783"/>
      <c r="S32" s="783"/>
      <c r="T32" s="783"/>
      <c r="U32" s="783"/>
      <c r="V32" s="783"/>
      <c r="W32" s="783"/>
      <c r="X32" s="784"/>
      <c r="Y32" s="182"/>
      <c r="Z32" s="188"/>
      <c r="AB32" s="902"/>
      <c r="AC32"/>
      <c r="AD32" s="845"/>
      <c r="AE32" s="796"/>
      <c r="AF32" s="798" t="s">
        <v>17</v>
      </c>
      <c r="AG32" s="793" t="s">
        <v>159</v>
      </c>
      <c r="AH32" s="782" t="s">
        <v>424</v>
      </c>
      <c r="AI32" s="783"/>
      <c r="AJ32" s="783"/>
      <c r="AK32" s="783"/>
      <c r="AL32" s="783"/>
      <c r="AM32" s="783"/>
      <c r="AN32" s="783"/>
      <c r="AO32" s="783"/>
      <c r="AP32" s="784"/>
      <c r="AQ32" s="782" t="s">
        <v>425</v>
      </c>
      <c r="AR32" s="783"/>
      <c r="AS32" s="783"/>
      <c r="AT32" s="783"/>
      <c r="AU32" s="783"/>
      <c r="AV32" s="783"/>
      <c r="AW32" s="783"/>
      <c r="AX32" s="783"/>
      <c r="AY32" s="784"/>
      <c r="AZ32" s="182"/>
      <c r="BA32" s="188"/>
      <c r="BD32" s="148"/>
    </row>
    <row r="33" spans="1:56" ht="18.600000000000001" customHeight="1" x14ac:dyDescent="0.2">
      <c r="A33" s="902"/>
      <c r="B33"/>
      <c r="C33" s="845"/>
      <c r="D33" s="796"/>
      <c r="E33" s="792"/>
      <c r="F33" s="794"/>
      <c r="G33" s="42">
        <v>10</v>
      </c>
      <c r="H33" s="43">
        <v>15</v>
      </c>
      <c r="I33" s="135">
        <v>20</v>
      </c>
      <c r="J33" s="42">
        <v>10</v>
      </c>
      <c r="K33" s="43">
        <v>15</v>
      </c>
      <c r="L33" s="135">
        <v>20</v>
      </c>
      <c r="M33" s="42">
        <v>10</v>
      </c>
      <c r="N33" s="43">
        <v>15</v>
      </c>
      <c r="O33" s="135">
        <v>20</v>
      </c>
      <c r="P33" s="42">
        <v>10</v>
      </c>
      <c r="Q33" s="43">
        <v>15</v>
      </c>
      <c r="R33" s="135">
        <v>20</v>
      </c>
      <c r="S33" s="42">
        <v>10</v>
      </c>
      <c r="T33" s="43">
        <v>15</v>
      </c>
      <c r="U33" s="135">
        <v>20</v>
      </c>
      <c r="V33" s="42">
        <v>10</v>
      </c>
      <c r="W33" s="43">
        <v>15</v>
      </c>
      <c r="X33" s="135">
        <v>20</v>
      </c>
      <c r="Y33" s="182"/>
      <c r="Z33" s="188"/>
      <c r="AB33" s="902"/>
      <c r="AC33"/>
      <c r="AD33" s="845"/>
      <c r="AE33" s="796"/>
      <c r="AF33" s="792"/>
      <c r="AG33" s="794"/>
      <c r="AH33" s="42">
        <v>10</v>
      </c>
      <c r="AI33" s="43">
        <v>15</v>
      </c>
      <c r="AJ33" s="135">
        <v>20</v>
      </c>
      <c r="AK33" s="42">
        <v>10</v>
      </c>
      <c r="AL33" s="43">
        <v>15</v>
      </c>
      <c r="AM33" s="135">
        <v>20</v>
      </c>
      <c r="AN33" s="42">
        <v>10</v>
      </c>
      <c r="AO33" s="43">
        <v>15</v>
      </c>
      <c r="AP33" s="135">
        <v>20</v>
      </c>
      <c r="AQ33" s="42">
        <v>10</v>
      </c>
      <c r="AR33" s="43">
        <v>15</v>
      </c>
      <c r="AS33" s="135">
        <v>20</v>
      </c>
      <c r="AT33" s="42">
        <v>10</v>
      </c>
      <c r="AU33" s="43">
        <v>15</v>
      </c>
      <c r="AV33" s="135">
        <v>20</v>
      </c>
      <c r="AW33" s="42">
        <v>10</v>
      </c>
      <c r="AX33" s="43">
        <v>15</v>
      </c>
      <c r="AY33" s="135">
        <v>20</v>
      </c>
      <c r="AZ33" s="182"/>
      <c r="BA33" s="188"/>
      <c r="BD33" s="148"/>
    </row>
    <row r="34" spans="1:56" s="158" customFormat="1" ht="18.600000000000001" customHeight="1" x14ac:dyDescent="0.2">
      <c r="A34" s="902"/>
      <c r="C34" s="923"/>
      <c r="D34" s="796"/>
      <c r="E34" s="798" t="s">
        <v>21</v>
      </c>
      <c r="F34" s="855" t="s">
        <v>601</v>
      </c>
      <c r="G34" s="850" t="s">
        <v>557</v>
      </c>
      <c r="H34" s="850"/>
      <c r="I34" s="850"/>
      <c r="J34" s="850"/>
      <c r="K34" s="850"/>
      <c r="L34" s="850"/>
      <c r="M34" s="850"/>
      <c r="N34" s="850"/>
      <c r="O34" s="850"/>
      <c r="P34" s="1082" t="s">
        <v>203</v>
      </c>
      <c r="Q34" s="850"/>
      <c r="R34" s="850"/>
      <c r="S34" s="850"/>
      <c r="T34" s="850"/>
      <c r="U34" s="850"/>
      <c r="V34" s="850"/>
      <c r="W34" s="850"/>
      <c r="X34" s="1083"/>
      <c r="Y34" s="182"/>
      <c r="Z34" s="188"/>
      <c r="AB34" s="902"/>
      <c r="AD34" s="845"/>
      <c r="AE34" s="796"/>
      <c r="AF34" s="798" t="s">
        <v>21</v>
      </c>
      <c r="AG34" s="855" t="s">
        <v>601</v>
      </c>
      <c r="AH34" s="850" t="s">
        <v>557</v>
      </c>
      <c r="AI34" s="850"/>
      <c r="AJ34" s="850"/>
      <c r="AK34" s="850"/>
      <c r="AL34" s="850"/>
      <c r="AM34" s="850"/>
      <c r="AN34" s="850"/>
      <c r="AO34" s="850"/>
      <c r="AP34" s="850"/>
      <c r="AQ34" s="1082" t="s">
        <v>203</v>
      </c>
      <c r="AR34" s="850"/>
      <c r="AS34" s="850"/>
      <c r="AT34" s="850"/>
      <c r="AU34" s="850"/>
      <c r="AV34" s="850"/>
      <c r="AW34" s="850"/>
      <c r="AX34" s="850"/>
      <c r="AY34" s="1083"/>
      <c r="AZ34" s="182"/>
      <c r="BA34" s="188"/>
      <c r="BC34" s="153"/>
      <c r="BD34" s="148"/>
    </row>
    <row r="35" spans="1:56" s="158" customFormat="1" ht="18.600000000000001" customHeight="1" thickBot="1" x14ac:dyDescent="0.25">
      <c r="A35" s="902"/>
      <c r="C35" s="923"/>
      <c r="D35" s="796"/>
      <c r="E35" s="854"/>
      <c r="F35" s="794"/>
      <c r="G35" s="529">
        <f>'JUGEND-DOSB 2020'!E28*$BC$36</f>
        <v>4.8000000000000007</v>
      </c>
      <c r="H35" s="529">
        <f>'JUGEND-DOSB 2020'!F28*$BC$36</f>
        <v>6</v>
      </c>
      <c r="I35" s="171">
        <f>'JUGEND-DOSB 2020'!G28*$BC$36</f>
        <v>8.4</v>
      </c>
      <c r="J35" s="529">
        <f>'JUGEND-DOSB 2020'!H28*$BC$36</f>
        <v>7.2</v>
      </c>
      <c r="K35" s="529">
        <f>'JUGEND-DOSB 2020'!I28*$BC$36</f>
        <v>8.4</v>
      </c>
      <c r="L35" s="171">
        <f>'JUGEND-DOSB 2020'!J28*$BC$36</f>
        <v>10.8</v>
      </c>
      <c r="M35" s="529">
        <f>'JUGEND-DOSB 2020'!K28*$BC$36</f>
        <v>10.8</v>
      </c>
      <c r="N35" s="529">
        <f>'JUGEND-DOSB 2020'!L28*$BC$36</f>
        <v>12</v>
      </c>
      <c r="O35" s="171">
        <f>'JUGEND-DOSB 2020'!M28*$BC$36</f>
        <v>14.4</v>
      </c>
      <c r="P35" s="531">
        <f>'JUGEND-DOSB 2020'!N28*$BC$35</f>
        <v>5.0999999999999996</v>
      </c>
      <c r="Q35" s="531">
        <f>'JUGEND-DOSB 2020'!O28*$BC$35</f>
        <v>5.85</v>
      </c>
      <c r="R35" s="21">
        <f>'JUGEND-DOSB 2020'!P28*$BC$35</f>
        <v>6.6</v>
      </c>
      <c r="S35" s="532">
        <f>'JUGEND-DOSB 2020'!Q28*$BC$35</f>
        <v>5.85</v>
      </c>
      <c r="T35" s="532">
        <f>'JUGEND-DOSB 2020'!R28*$BC$35</f>
        <v>6.75</v>
      </c>
      <c r="U35" s="21">
        <f>'JUGEND-DOSB 2020'!S28*$BC$35</f>
        <v>7.6499999999999995</v>
      </c>
      <c r="V35" s="532">
        <f>'JUGEND-DOSB 2020'!T28*$BC$35</f>
        <v>6.6</v>
      </c>
      <c r="W35" s="532">
        <f>'JUGEND-DOSB 2020'!U28*$BC$35</f>
        <v>7.5</v>
      </c>
      <c r="X35" s="21">
        <f>'JUGEND-DOSB 2020'!V28*$BC$35</f>
        <v>8.4</v>
      </c>
      <c r="Y35" s="186"/>
      <c r="Z35" s="187"/>
      <c r="AB35" s="902"/>
      <c r="AD35" s="845"/>
      <c r="AE35" s="796"/>
      <c r="AF35" s="854"/>
      <c r="AG35" s="794"/>
      <c r="AH35" s="529">
        <f>'JUGEND-DOSB 2020'!E59*$BC$36</f>
        <v>6</v>
      </c>
      <c r="AI35" s="529">
        <f>'JUGEND-DOSB 2020'!F59*$BC$36</f>
        <v>7.2</v>
      </c>
      <c r="AJ35" s="171">
        <f>'JUGEND-DOSB 2020'!G59*$BC$36</f>
        <v>9.6000000000000014</v>
      </c>
      <c r="AK35" s="529">
        <f>'JUGEND-DOSB 2020'!H59*$BC$36</f>
        <v>8.4</v>
      </c>
      <c r="AL35" s="529">
        <f>'JUGEND-DOSB 2020'!I59*$BC$36</f>
        <v>10.8</v>
      </c>
      <c r="AM35" s="171">
        <f>'JUGEND-DOSB 2020'!J59*$BC$36</f>
        <v>13.200000000000001</v>
      </c>
      <c r="AN35" s="529">
        <f>'JUGEND-DOSB 2020'!K59*$BC$36</f>
        <v>13.200000000000001</v>
      </c>
      <c r="AO35" s="529">
        <f>'JUGEND-DOSB 2020'!L59*$BC$36</f>
        <v>15.600000000000001</v>
      </c>
      <c r="AP35" s="171">
        <f>'JUGEND-DOSB 2020'!M59*$BC$36</f>
        <v>18</v>
      </c>
      <c r="AQ35" s="117">
        <f>'JUGEND-DOSB 2020'!N59*$BC$35</f>
        <v>5.85</v>
      </c>
      <c r="AR35" s="117">
        <f>'JUGEND-DOSB 2020'!O59*$BC$35</f>
        <v>7.1999999999999993</v>
      </c>
      <c r="AS35" s="21">
        <f>'JUGEND-DOSB 2020'!P59*$BC$35</f>
        <v>8.25</v>
      </c>
      <c r="AT35" s="117">
        <f>'JUGEND-DOSB 2020'!Q59*$BC$35</f>
        <v>7.05</v>
      </c>
      <c r="AU35" s="117">
        <f>'JUGEND-DOSB 2020'!R59*$BC$35</f>
        <v>8.4</v>
      </c>
      <c r="AV35" s="21">
        <f>'JUGEND-DOSB 2020'!S59*$BC$35</f>
        <v>9.6</v>
      </c>
      <c r="AW35" s="117">
        <f>'JUGEND-DOSB 2020'!T59*$BC$35</f>
        <v>8.25</v>
      </c>
      <c r="AX35" s="117">
        <f>'JUGEND-DOSB 2020'!U59*$BC$35</f>
        <v>9.6</v>
      </c>
      <c r="AY35" s="21">
        <f>'JUGEND-DOSB 2020'!V59*$BC$35</f>
        <v>10.95</v>
      </c>
      <c r="AZ35" s="186"/>
      <c r="BA35" s="187"/>
      <c r="BC35" s="153">
        <v>0.3</v>
      </c>
      <c r="BD35" s="146" t="s">
        <v>520</v>
      </c>
    </row>
    <row r="36" spans="1:56" s="44" customFormat="1" ht="19.5" customHeight="1" thickBot="1" x14ac:dyDescent="0.3">
      <c r="A36" s="853" t="s">
        <v>495</v>
      </c>
      <c r="B36"/>
      <c r="C36" s="905" t="s">
        <v>51</v>
      </c>
      <c r="D36" s="906"/>
      <c r="E36" s="907"/>
      <c r="F36" s="907"/>
      <c r="G36" s="907" t="s">
        <v>616</v>
      </c>
      <c r="H36" s="907"/>
      <c r="I36" s="907"/>
      <c r="J36" s="907"/>
      <c r="K36" s="907"/>
      <c r="L36" s="907"/>
      <c r="M36" s="907"/>
      <c r="N36" s="907"/>
      <c r="O36" s="907"/>
      <c r="P36" s="907"/>
      <c r="Q36" s="907"/>
      <c r="R36" s="908" t="s">
        <v>52</v>
      </c>
      <c r="S36" s="908"/>
      <c r="T36" s="908"/>
      <c r="U36" s="908"/>
      <c r="V36" s="908"/>
      <c r="W36" s="908"/>
      <c r="X36" s="908"/>
      <c r="Y36" s="802" t="s">
        <v>53</v>
      </c>
      <c r="Z36" s="803"/>
      <c r="AB36" s="853" t="s">
        <v>495</v>
      </c>
      <c r="AC36"/>
      <c r="AD36" s="905" t="s">
        <v>51</v>
      </c>
      <c r="AE36" s="906"/>
      <c r="AF36" s="907"/>
      <c r="AG36" s="907"/>
      <c r="AH36" s="907" t="s">
        <v>616</v>
      </c>
      <c r="AI36" s="907"/>
      <c r="AJ36" s="907"/>
      <c r="AK36" s="907"/>
      <c r="AL36" s="907"/>
      <c r="AM36" s="907"/>
      <c r="AN36" s="907"/>
      <c r="AO36" s="907"/>
      <c r="AP36" s="907"/>
      <c r="AQ36" s="907"/>
      <c r="AR36" s="907"/>
      <c r="AS36" s="908" t="s">
        <v>52</v>
      </c>
      <c r="AT36" s="908"/>
      <c r="AU36" s="908"/>
      <c r="AV36" s="908"/>
      <c r="AW36" s="908"/>
      <c r="AX36" s="908"/>
      <c r="AY36" s="908"/>
      <c r="AZ36" s="802" t="s">
        <v>53</v>
      </c>
      <c r="BA36" s="803"/>
      <c r="BC36" s="144">
        <v>0.4</v>
      </c>
      <c r="BD36" s="147" t="s">
        <v>557</v>
      </c>
    </row>
    <row r="37" spans="1:56" ht="15.75" thickBot="1" x14ac:dyDescent="0.25">
      <c r="A37" s="853"/>
      <c r="B37"/>
      <c r="C37" s="914" t="s">
        <v>585</v>
      </c>
      <c r="D37" s="915"/>
      <c r="E37" s="915"/>
      <c r="F37" s="915"/>
      <c r="G37" s="915"/>
      <c r="H37" s="915"/>
      <c r="I37" s="916"/>
      <c r="J37" s="917" t="s">
        <v>68</v>
      </c>
      <c r="K37" s="918"/>
      <c r="L37" s="918"/>
      <c r="M37" s="918"/>
      <c r="N37" s="918"/>
      <c r="O37" s="918"/>
      <c r="P37" s="918"/>
      <c r="Q37" s="919"/>
      <c r="R37" s="920" t="s">
        <v>69</v>
      </c>
      <c r="S37" s="921"/>
      <c r="T37" s="921"/>
      <c r="U37" s="921"/>
      <c r="V37" s="921"/>
      <c r="W37" s="921"/>
      <c r="X37" s="922"/>
      <c r="Y37" s="75" t="s">
        <v>70</v>
      </c>
      <c r="Z37" s="76"/>
      <c r="AA37" s="45"/>
      <c r="AB37" s="853"/>
      <c r="AC37"/>
      <c r="AD37" s="914" t="s">
        <v>585</v>
      </c>
      <c r="AE37" s="915"/>
      <c r="AF37" s="915"/>
      <c r="AG37" s="915"/>
      <c r="AH37" s="915"/>
      <c r="AI37" s="915"/>
      <c r="AJ37" s="916"/>
      <c r="AK37" s="917" t="s">
        <v>68</v>
      </c>
      <c r="AL37" s="918"/>
      <c r="AM37" s="918"/>
      <c r="AN37" s="918"/>
      <c r="AO37" s="918"/>
      <c r="AP37" s="918"/>
      <c r="AQ37" s="918"/>
      <c r="AR37" s="919"/>
      <c r="AS37" s="920" t="s">
        <v>69</v>
      </c>
      <c r="AT37" s="921"/>
      <c r="AU37" s="921"/>
      <c r="AV37" s="921"/>
      <c r="AW37" s="921"/>
      <c r="AX37" s="921"/>
      <c r="AY37" s="922"/>
      <c r="AZ37" s="75" t="s">
        <v>70</v>
      </c>
      <c r="BA37" s="76"/>
      <c r="BB37" s="45"/>
    </row>
    <row r="38" spans="1:56" ht="15" customHeight="1" thickBot="1" x14ac:dyDescent="0.3">
      <c r="A38" s="853"/>
      <c r="B38" s="44"/>
      <c r="C38" s="909" t="s">
        <v>71</v>
      </c>
      <c r="D38" s="910"/>
      <c r="E38" s="910"/>
      <c r="F38" s="910"/>
      <c r="G38" s="910"/>
      <c r="H38" s="910"/>
      <c r="I38" s="77"/>
      <c r="J38" s="911"/>
      <c r="K38" s="912"/>
      <c r="L38" s="912"/>
      <c r="M38" s="912"/>
      <c r="N38" s="912"/>
      <c r="O38" s="912"/>
      <c r="P38" s="912"/>
      <c r="Q38" s="913"/>
      <c r="R38" s="898" t="s">
        <v>72</v>
      </c>
      <c r="S38" s="899"/>
      <c r="T38" s="810"/>
      <c r="U38" s="810"/>
      <c r="V38" s="810"/>
      <c r="W38" s="810"/>
      <c r="X38" s="811"/>
      <c r="Y38" s="75" t="s">
        <v>73</v>
      </c>
      <c r="Z38" s="78" t="s">
        <v>54</v>
      </c>
      <c r="AA38" s="45"/>
      <c r="AB38" s="853"/>
      <c r="AC38" s="44"/>
      <c r="AD38" s="909" t="s">
        <v>71</v>
      </c>
      <c r="AE38" s="910"/>
      <c r="AF38" s="910"/>
      <c r="AG38" s="910"/>
      <c r="AH38" s="910"/>
      <c r="AI38" s="910"/>
      <c r="AJ38" s="77"/>
      <c r="AK38" s="911"/>
      <c r="AL38" s="912"/>
      <c r="AM38" s="912"/>
      <c r="AN38" s="912"/>
      <c r="AO38" s="912"/>
      <c r="AP38" s="912"/>
      <c r="AQ38" s="912"/>
      <c r="AR38" s="913"/>
      <c r="AS38" s="898" t="s">
        <v>72</v>
      </c>
      <c r="AT38" s="899"/>
      <c r="AU38" s="810"/>
      <c r="AV38" s="810"/>
      <c r="AW38" s="810"/>
      <c r="AX38" s="810"/>
      <c r="AY38" s="811"/>
      <c r="AZ38" s="75" t="s">
        <v>73</v>
      </c>
      <c r="BA38" s="78" t="s">
        <v>54</v>
      </c>
      <c r="BB38" s="45"/>
    </row>
    <row r="39" spans="1:56" ht="15" customHeight="1" thickBot="1" x14ac:dyDescent="0.25">
      <c r="A39" s="853"/>
      <c r="B39"/>
      <c r="C39" s="812" t="s">
        <v>74</v>
      </c>
      <c r="D39" s="813"/>
      <c r="E39" s="813"/>
      <c r="F39" s="813"/>
      <c r="G39" s="813"/>
      <c r="H39" s="813"/>
      <c r="I39" s="77"/>
      <c r="J39" s="807"/>
      <c r="K39" s="808"/>
      <c r="L39" s="808"/>
      <c r="M39" s="808"/>
      <c r="N39" s="808"/>
      <c r="O39" s="808"/>
      <c r="P39" s="808"/>
      <c r="Q39" s="809"/>
      <c r="R39" s="898" t="s">
        <v>75</v>
      </c>
      <c r="S39" s="899"/>
      <c r="T39" s="810"/>
      <c r="U39" s="810"/>
      <c r="V39" s="810"/>
      <c r="W39" s="810"/>
      <c r="X39" s="811"/>
      <c r="Y39" s="75" t="s">
        <v>76</v>
      </c>
      <c r="Z39" s="79"/>
      <c r="AA39" s="45"/>
      <c r="AB39" s="853"/>
      <c r="AC39"/>
      <c r="AD39" s="812" t="s">
        <v>74</v>
      </c>
      <c r="AE39" s="813"/>
      <c r="AF39" s="813"/>
      <c r="AG39" s="813"/>
      <c r="AH39" s="813"/>
      <c r="AI39" s="813"/>
      <c r="AJ39" s="77"/>
      <c r="AK39" s="807"/>
      <c r="AL39" s="808"/>
      <c r="AM39" s="808"/>
      <c r="AN39" s="808"/>
      <c r="AO39" s="808"/>
      <c r="AP39" s="808"/>
      <c r="AQ39" s="808"/>
      <c r="AR39" s="809"/>
      <c r="AS39" s="898" t="s">
        <v>75</v>
      </c>
      <c r="AT39" s="899"/>
      <c r="AU39" s="810"/>
      <c r="AV39" s="810"/>
      <c r="AW39" s="810"/>
      <c r="AX39" s="810"/>
      <c r="AY39" s="811"/>
      <c r="AZ39" s="75" t="s">
        <v>76</v>
      </c>
      <c r="BA39" s="79"/>
      <c r="BB39" s="45"/>
    </row>
    <row r="40" spans="1:56" ht="15.75" thickBot="1" x14ac:dyDescent="0.25">
      <c r="A40" s="853"/>
      <c r="B40"/>
      <c r="C40" s="812" t="s">
        <v>518</v>
      </c>
      <c r="D40" s="813"/>
      <c r="E40" s="813"/>
      <c r="F40" s="813"/>
      <c r="G40" s="813"/>
      <c r="H40" s="813"/>
      <c r="I40" s="77"/>
      <c r="J40" s="814"/>
      <c r="K40" s="815"/>
      <c r="L40" s="815"/>
      <c r="M40" s="815"/>
      <c r="N40" s="815"/>
      <c r="O40" s="815"/>
      <c r="P40" s="815"/>
      <c r="Q40" s="816"/>
      <c r="R40" s="898" t="s">
        <v>77</v>
      </c>
      <c r="S40" s="899"/>
      <c r="T40" s="810"/>
      <c r="U40" s="810"/>
      <c r="V40" s="810"/>
      <c r="W40" s="810"/>
      <c r="X40" s="811"/>
      <c r="Y40" s="75" t="s">
        <v>78</v>
      </c>
      <c r="Z40" s="79"/>
      <c r="AA40" s="45"/>
      <c r="AB40" s="853"/>
      <c r="AC40"/>
      <c r="AD40" s="812" t="s">
        <v>518</v>
      </c>
      <c r="AE40" s="813"/>
      <c r="AF40" s="813"/>
      <c r="AG40" s="813"/>
      <c r="AH40" s="813"/>
      <c r="AI40" s="813"/>
      <c r="AJ40" s="77"/>
      <c r="AK40" s="814"/>
      <c r="AL40" s="815"/>
      <c r="AM40" s="815"/>
      <c r="AN40" s="815"/>
      <c r="AO40" s="815"/>
      <c r="AP40" s="815"/>
      <c r="AQ40" s="815"/>
      <c r="AR40" s="816"/>
      <c r="AS40" s="898" t="s">
        <v>77</v>
      </c>
      <c r="AT40" s="899"/>
      <c r="AU40" s="810"/>
      <c r="AV40" s="810"/>
      <c r="AW40" s="810"/>
      <c r="AX40" s="810"/>
      <c r="AY40" s="811"/>
      <c r="AZ40" s="75" t="s">
        <v>78</v>
      </c>
      <c r="BA40" s="79"/>
      <c r="BB40" s="45"/>
    </row>
    <row r="41" spans="1:56" ht="15.75" thickBot="1" x14ac:dyDescent="0.25">
      <c r="A41" s="853"/>
      <c r="B41"/>
      <c r="C41" s="812" t="s">
        <v>586</v>
      </c>
      <c r="D41" s="813"/>
      <c r="E41" s="813"/>
      <c r="F41" s="813"/>
      <c r="G41" s="813"/>
      <c r="H41" s="813"/>
      <c r="I41" s="77"/>
      <c r="J41" s="80"/>
      <c r="K41" s="80"/>
      <c r="L41" s="80"/>
      <c r="M41" s="80"/>
      <c r="N41" s="80"/>
      <c r="O41" s="80"/>
      <c r="P41" s="80"/>
      <c r="Q41" s="80"/>
      <c r="R41" s="872" t="s">
        <v>79</v>
      </c>
      <c r="S41" s="873"/>
      <c r="T41" s="874"/>
      <c r="U41" s="874"/>
      <c r="V41" s="874"/>
      <c r="W41" s="874"/>
      <c r="X41" s="875"/>
      <c r="Y41" s="81"/>
      <c r="Z41" s="82"/>
      <c r="AA41" s="45"/>
      <c r="AB41" s="853"/>
      <c r="AC41"/>
      <c r="AD41" s="812" t="s">
        <v>586</v>
      </c>
      <c r="AE41" s="813"/>
      <c r="AF41" s="813"/>
      <c r="AG41" s="813"/>
      <c r="AH41" s="813"/>
      <c r="AI41" s="813"/>
      <c r="AJ41" s="77"/>
      <c r="AK41" s="80"/>
      <c r="AL41" s="80"/>
      <c r="AM41" s="80"/>
      <c r="AN41" s="80"/>
      <c r="AO41" s="80"/>
      <c r="AP41" s="80"/>
      <c r="AQ41" s="80"/>
      <c r="AR41" s="80"/>
      <c r="AS41" s="872" t="s">
        <v>79</v>
      </c>
      <c r="AT41" s="873"/>
      <c r="AU41" s="874"/>
      <c r="AV41" s="874"/>
      <c r="AW41" s="874"/>
      <c r="AX41" s="874"/>
      <c r="AY41" s="875"/>
      <c r="AZ41" s="81"/>
      <c r="BA41" s="82"/>
      <c r="BB41" s="45"/>
    </row>
    <row r="42" spans="1:56" ht="15" x14ac:dyDescent="0.2">
      <c r="A42" s="904">
        <v>39</v>
      </c>
      <c r="B42"/>
      <c r="C42" s="841" t="s">
        <v>587</v>
      </c>
      <c r="D42" s="813"/>
      <c r="E42" s="813"/>
      <c r="F42" s="813"/>
      <c r="G42" s="813"/>
      <c r="H42" s="813"/>
      <c r="I42" s="77"/>
      <c r="U42" s="45"/>
      <c r="W42" s="781" t="s">
        <v>640</v>
      </c>
      <c r="X42" s="781"/>
      <c r="Y42" s="781"/>
      <c r="Z42" s="781"/>
      <c r="AB42" s="904">
        <f>A42+1</f>
        <v>40</v>
      </c>
      <c r="AC42"/>
      <c r="AD42" s="841" t="s">
        <v>587</v>
      </c>
      <c r="AE42" s="813"/>
      <c r="AF42" s="813"/>
      <c r="AG42" s="813"/>
      <c r="AH42" s="813"/>
      <c r="AI42" s="813"/>
      <c r="AJ42" s="77"/>
      <c r="AV42" s="45"/>
      <c r="AX42" s="781" t="s">
        <v>687</v>
      </c>
      <c r="AY42" s="781"/>
      <c r="AZ42" s="781"/>
      <c r="BA42" s="781"/>
    </row>
    <row r="43" spans="1:56" ht="13.5" thickBot="1" x14ac:dyDescent="0.25">
      <c r="A43" s="904"/>
      <c r="B43"/>
      <c r="C43" s="804" t="s">
        <v>80</v>
      </c>
      <c r="D43" s="805"/>
      <c r="E43" s="805"/>
      <c r="F43" s="805"/>
      <c r="G43" s="805"/>
      <c r="H43" s="805"/>
      <c r="I43" s="806"/>
      <c r="W43" s="781"/>
      <c r="X43" s="781"/>
      <c r="Y43" s="781"/>
      <c r="Z43" s="781"/>
      <c r="AB43" s="904"/>
      <c r="AC43"/>
      <c r="AD43" s="804" t="s">
        <v>80</v>
      </c>
      <c r="AE43" s="805"/>
      <c r="AF43" s="805"/>
      <c r="AG43" s="805"/>
      <c r="AH43" s="805"/>
      <c r="AI43" s="805"/>
      <c r="AJ43" s="806"/>
      <c r="AX43" s="781"/>
      <c r="AY43" s="781"/>
      <c r="AZ43" s="781"/>
      <c r="BA43" s="781"/>
    </row>
    <row r="45" spans="1:56" ht="13.5" thickBot="1" x14ac:dyDescent="0.25"/>
    <row r="46" spans="1:56" ht="18" customHeight="1" x14ac:dyDescent="0.25">
      <c r="A46" s="930" t="s">
        <v>496</v>
      </c>
      <c r="B46"/>
      <c r="C46" s="932" t="s">
        <v>584</v>
      </c>
      <c r="D46" s="933"/>
      <c r="E46" s="933"/>
      <c r="F46" s="933"/>
      <c r="G46" s="933"/>
      <c r="H46" s="933"/>
      <c r="I46" s="933"/>
      <c r="J46" s="933"/>
      <c r="K46" s="933"/>
      <c r="L46" s="934"/>
      <c r="M46" s="935" t="s">
        <v>137</v>
      </c>
      <c r="N46" s="935"/>
      <c r="O46" s="935"/>
      <c r="P46" s="935"/>
      <c r="Q46" s="935"/>
      <c r="R46" s="935"/>
      <c r="S46" s="935"/>
      <c r="T46" s="935"/>
      <c r="U46" s="935"/>
      <c r="V46" s="935"/>
      <c r="W46" s="935"/>
      <c r="X46" s="935"/>
      <c r="Y46" s="935"/>
      <c r="Z46" s="1" t="s">
        <v>749</v>
      </c>
      <c r="AB46" s="930" t="s">
        <v>496</v>
      </c>
      <c r="AC46"/>
      <c r="AD46" s="932" t="s">
        <v>584</v>
      </c>
      <c r="AE46" s="933"/>
      <c r="AF46" s="933"/>
      <c r="AG46" s="933"/>
      <c r="AH46" s="933"/>
      <c r="AI46" s="933"/>
      <c r="AJ46" s="933"/>
      <c r="AK46" s="933"/>
      <c r="AL46" s="933"/>
      <c r="AM46" s="934"/>
      <c r="AN46" s="935" t="s">
        <v>143</v>
      </c>
      <c r="AO46" s="935"/>
      <c r="AP46" s="935"/>
      <c r="AQ46" s="935"/>
      <c r="AR46" s="935"/>
      <c r="AS46" s="935"/>
      <c r="AT46" s="935"/>
      <c r="AU46" s="935"/>
      <c r="AV46" s="935"/>
      <c r="AW46" s="935"/>
      <c r="AX46" s="935"/>
      <c r="AY46" s="935"/>
      <c r="AZ46" s="935"/>
      <c r="BA46" s="1" t="s">
        <v>749</v>
      </c>
    </row>
    <row r="47" spans="1:56" x14ac:dyDescent="0.2">
      <c r="A47" s="931"/>
      <c r="B47"/>
      <c r="C47" s="856" t="s">
        <v>1</v>
      </c>
      <c r="D47" s="857"/>
      <c r="E47" s="857"/>
      <c r="F47" s="857"/>
      <c r="G47" s="857"/>
      <c r="H47" s="857"/>
      <c r="I47" s="857"/>
      <c r="J47" s="857"/>
      <c r="K47" s="857"/>
      <c r="L47" s="858"/>
      <c r="M47" s="893" t="s">
        <v>2</v>
      </c>
      <c r="N47" s="893"/>
      <c r="O47" s="893"/>
      <c r="P47" s="893"/>
      <c r="Q47" s="893"/>
      <c r="R47" s="893"/>
      <c r="S47" s="893"/>
      <c r="T47" s="893"/>
      <c r="U47" s="893"/>
      <c r="V47" s="893"/>
      <c r="W47" s="893"/>
      <c r="X47" s="893"/>
      <c r="Y47" s="893" t="s">
        <v>55</v>
      </c>
      <c r="Z47" s="894"/>
      <c r="AB47" s="931"/>
      <c r="AC47"/>
      <c r="AD47" s="856" t="s">
        <v>1</v>
      </c>
      <c r="AE47" s="857"/>
      <c r="AF47" s="857"/>
      <c r="AG47" s="857"/>
      <c r="AH47" s="857"/>
      <c r="AI47" s="857"/>
      <c r="AJ47" s="857"/>
      <c r="AK47" s="857"/>
      <c r="AL47" s="857"/>
      <c r="AM47" s="858"/>
      <c r="AN47" s="893" t="s">
        <v>2</v>
      </c>
      <c r="AO47" s="893"/>
      <c r="AP47" s="893"/>
      <c r="AQ47" s="893"/>
      <c r="AR47" s="893"/>
      <c r="AS47" s="893"/>
      <c r="AT47" s="893"/>
      <c r="AU47" s="893"/>
      <c r="AV47" s="893"/>
      <c r="AW47" s="893"/>
      <c r="AX47" s="893"/>
      <c r="AY47" s="893"/>
      <c r="AZ47" s="893" t="s">
        <v>55</v>
      </c>
      <c r="BA47" s="894"/>
    </row>
    <row r="48" spans="1:56" x14ac:dyDescent="0.2">
      <c r="A48" s="931"/>
      <c r="B48"/>
      <c r="C48" s="856" t="s">
        <v>3</v>
      </c>
      <c r="D48" s="857"/>
      <c r="E48" s="857"/>
      <c r="F48" s="857"/>
      <c r="G48" s="857"/>
      <c r="H48" s="857"/>
      <c r="I48" s="857"/>
      <c r="J48" s="857"/>
      <c r="K48" s="857"/>
      <c r="L48" s="858"/>
      <c r="M48" s="893" t="s">
        <v>4</v>
      </c>
      <c r="N48" s="893"/>
      <c r="O48" s="893"/>
      <c r="P48" s="893"/>
      <c r="Q48" s="893"/>
      <c r="R48" s="893"/>
      <c r="S48" s="893"/>
      <c r="T48" s="893"/>
      <c r="U48" s="893"/>
      <c r="V48" s="893"/>
      <c r="W48" s="893"/>
      <c r="X48" s="893"/>
      <c r="Y48" s="893" t="s">
        <v>5</v>
      </c>
      <c r="Z48" s="894"/>
      <c r="AB48" s="931"/>
      <c r="AC48"/>
      <c r="AD48" s="856" t="s">
        <v>3</v>
      </c>
      <c r="AE48" s="857"/>
      <c r="AF48" s="857"/>
      <c r="AG48" s="857"/>
      <c r="AH48" s="857"/>
      <c r="AI48" s="857"/>
      <c r="AJ48" s="857"/>
      <c r="AK48" s="857"/>
      <c r="AL48" s="857"/>
      <c r="AM48" s="858"/>
      <c r="AN48" s="893" t="s">
        <v>4</v>
      </c>
      <c r="AO48" s="893"/>
      <c r="AP48" s="893"/>
      <c r="AQ48" s="893"/>
      <c r="AR48" s="893"/>
      <c r="AS48" s="893"/>
      <c r="AT48" s="893"/>
      <c r="AU48" s="893"/>
      <c r="AV48" s="893"/>
      <c r="AW48" s="893"/>
      <c r="AX48" s="893"/>
      <c r="AY48" s="893"/>
      <c r="AZ48" s="893" t="s">
        <v>5</v>
      </c>
      <c r="BA48" s="894"/>
    </row>
    <row r="49" spans="1:57" x14ac:dyDescent="0.2">
      <c r="A49" s="931"/>
      <c r="B49"/>
      <c r="C49" s="856" t="s">
        <v>56</v>
      </c>
      <c r="D49" s="867"/>
      <c r="E49" s="867"/>
      <c r="F49" s="868"/>
      <c r="G49" s="869" t="s">
        <v>57</v>
      </c>
      <c r="H49" s="870"/>
      <c r="I49" s="870"/>
      <c r="J49" s="870"/>
      <c r="K49" s="870"/>
      <c r="L49" s="870"/>
      <c r="M49" s="870"/>
      <c r="N49" s="870"/>
      <c r="O49" s="870"/>
      <c r="P49" s="870"/>
      <c r="Q49" s="870"/>
      <c r="R49" s="870"/>
      <c r="S49" s="870"/>
      <c r="T49" s="870"/>
      <c r="U49" s="870"/>
      <c r="V49" s="870"/>
      <c r="W49" s="870"/>
      <c r="X49" s="871"/>
      <c r="Y49" s="47"/>
      <c r="Z49" s="48"/>
      <c r="AB49" s="931"/>
      <c r="AC49"/>
      <c r="AD49" s="856" t="s">
        <v>56</v>
      </c>
      <c r="AE49" s="867"/>
      <c r="AF49" s="867"/>
      <c r="AG49" s="868"/>
      <c r="AH49" s="869" t="s">
        <v>57</v>
      </c>
      <c r="AI49" s="870"/>
      <c r="AJ49" s="870"/>
      <c r="AK49" s="870"/>
      <c r="AL49" s="870"/>
      <c r="AM49" s="870"/>
      <c r="AN49" s="870"/>
      <c r="AO49" s="870"/>
      <c r="AP49" s="870"/>
      <c r="AQ49" s="870"/>
      <c r="AR49" s="870"/>
      <c r="AS49" s="870"/>
      <c r="AT49" s="870"/>
      <c r="AU49" s="870"/>
      <c r="AV49" s="870"/>
      <c r="AW49" s="870"/>
      <c r="AX49" s="870"/>
      <c r="AY49" s="871"/>
      <c r="AZ49" s="47"/>
      <c r="BA49" s="48"/>
    </row>
    <row r="50" spans="1:57" ht="15.75" x14ac:dyDescent="0.25">
      <c r="A50" s="931"/>
      <c r="B50"/>
      <c r="C50" s="838" t="s">
        <v>508</v>
      </c>
      <c r="D50" s="839"/>
      <c r="E50" s="839"/>
      <c r="F50" s="840"/>
      <c r="G50" s="817" t="s">
        <v>617</v>
      </c>
      <c r="H50" s="818"/>
      <c r="I50" s="818"/>
      <c r="J50" s="818"/>
      <c r="K50" s="819"/>
      <c r="L50" s="851" t="s">
        <v>605</v>
      </c>
      <c r="M50" s="851"/>
      <c r="N50" s="851"/>
      <c r="O50" s="851"/>
      <c r="P50" s="851"/>
      <c r="Q50" s="851"/>
      <c r="R50" s="851"/>
      <c r="S50" s="851"/>
      <c r="T50" s="851"/>
      <c r="U50" s="851"/>
      <c r="V50" s="851"/>
      <c r="W50" s="851"/>
      <c r="X50" s="851"/>
      <c r="Y50" s="851"/>
      <c r="Z50" s="852"/>
      <c r="AB50" s="931"/>
      <c r="AC50"/>
      <c r="AD50" s="838" t="s">
        <v>508</v>
      </c>
      <c r="AE50" s="839"/>
      <c r="AF50" s="839"/>
      <c r="AG50" s="840"/>
      <c r="AH50" s="817" t="s">
        <v>617</v>
      </c>
      <c r="AI50" s="818"/>
      <c r="AJ50" s="818"/>
      <c r="AK50" s="818"/>
      <c r="AL50" s="819"/>
      <c r="AM50" s="851" t="s">
        <v>605</v>
      </c>
      <c r="AN50" s="851"/>
      <c r="AO50" s="851"/>
      <c r="AP50" s="851"/>
      <c r="AQ50" s="851"/>
      <c r="AR50" s="851"/>
      <c r="AS50" s="851"/>
      <c r="AT50" s="851"/>
      <c r="AU50" s="851"/>
      <c r="AV50" s="851"/>
      <c r="AW50" s="851"/>
      <c r="AX50" s="851"/>
      <c r="AY50" s="851"/>
      <c r="AZ50" s="851"/>
      <c r="BA50" s="852"/>
    </row>
    <row r="51" spans="1:57" ht="15.6" customHeight="1" x14ac:dyDescent="0.2">
      <c r="A51" s="931"/>
      <c r="B51"/>
      <c r="C51" s="856"/>
      <c r="D51" s="857"/>
      <c r="E51" s="857"/>
      <c r="F51" s="858"/>
      <c r="G51" s="817" t="s">
        <v>618</v>
      </c>
      <c r="H51" s="818"/>
      <c r="I51" s="818"/>
      <c r="J51" s="818"/>
      <c r="K51" s="819"/>
      <c r="L51" s="883" t="s">
        <v>6</v>
      </c>
      <c r="M51" s="883"/>
      <c r="N51" s="884"/>
      <c r="O51" s="884"/>
      <c r="P51" s="884"/>
      <c r="Q51" s="884"/>
      <c r="R51" s="883" t="s">
        <v>7</v>
      </c>
      <c r="S51" s="883"/>
      <c r="T51" s="883"/>
      <c r="U51" s="883"/>
      <c r="V51" s="883"/>
      <c r="W51" s="858" t="s">
        <v>689</v>
      </c>
      <c r="X51" s="893"/>
      <c r="Y51" s="893"/>
      <c r="Z51" s="894"/>
      <c r="AB51" s="931"/>
      <c r="AC51"/>
      <c r="AD51" s="856"/>
      <c r="AE51" s="857"/>
      <c r="AF51" s="857"/>
      <c r="AG51" s="858"/>
      <c r="AH51" s="817" t="s">
        <v>618</v>
      </c>
      <c r="AI51" s="818"/>
      <c r="AJ51" s="818"/>
      <c r="AK51" s="818"/>
      <c r="AL51" s="819"/>
      <c r="AM51" s="883" t="s">
        <v>6</v>
      </c>
      <c r="AN51" s="883"/>
      <c r="AO51" s="884"/>
      <c r="AP51" s="884"/>
      <c r="AQ51" s="884"/>
      <c r="AR51" s="884"/>
      <c r="AS51" s="883" t="s">
        <v>7</v>
      </c>
      <c r="AT51" s="883"/>
      <c r="AU51" s="883"/>
      <c r="AV51" s="883"/>
      <c r="AW51" s="883"/>
      <c r="AX51" s="858" t="s">
        <v>689</v>
      </c>
      <c r="AY51" s="893"/>
      <c r="AZ51" s="893"/>
      <c r="BA51" s="894"/>
    </row>
    <row r="52" spans="1:57" ht="16.5" thickBot="1" x14ac:dyDescent="0.3">
      <c r="A52" s="931"/>
      <c r="B52"/>
      <c r="C52" s="856"/>
      <c r="D52" s="857"/>
      <c r="E52" s="857"/>
      <c r="F52" s="858"/>
      <c r="G52" s="50"/>
      <c r="H52" s="51"/>
      <c r="I52" s="51"/>
      <c r="J52" s="51"/>
      <c r="K52" s="52"/>
      <c r="L52" s="846" t="s">
        <v>8</v>
      </c>
      <c r="M52" s="847"/>
      <c r="N52" s="848"/>
      <c r="O52" s="848"/>
      <c r="P52" s="848"/>
      <c r="Q52" s="849"/>
      <c r="R52" s="928"/>
      <c r="S52" s="928"/>
      <c r="T52" s="928"/>
      <c r="U52" s="928"/>
      <c r="V52" s="928"/>
      <c r="W52" s="895"/>
      <c r="X52" s="896"/>
      <c r="Y52" s="896"/>
      <c r="Z52" s="897"/>
      <c r="AB52" s="931"/>
      <c r="AC52"/>
      <c r="AD52" s="856"/>
      <c r="AE52" s="857"/>
      <c r="AF52" s="857"/>
      <c r="AG52" s="858"/>
      <c r="AH52" s="50"/>
      <c r="AI52" s="51"/>
      <c r="AJ52" s="51"/>
      <c r="AK52" s="51"/>
      <c r="AL52" s="52"/>
      <c r="AM52" s="846" t="s">
        <v>8</v>
      </c>
      <c r="AN52" s="847"/>
      <c r="AO52" s="848"/>
      <c r="AP52" s="848"/>
      <c r="AQ52" s="848"/>
      <c r="AR52" s="849"/>
      <c r="AS52" s="928"/>
      <c r="AT52" s="928"/>
      <c r="AU52" s="928"/>
      <c r="AV52" s="928"/>
      <c r="AW52" s="928"/>
      <c r="AX52" s="895"/>
      <c r="AY52" s="896"/>
      <c r="AZ52" s="896"/>
      <c r="BA52" s="897"/>
    </row>
    <row r="53" spans="1:57" ht="13.5" customHeight="1" thickBot="1" x14ac:dyDescent="0.25">
      <c r="A53" s="901" t="s">
        <v>750</v>
      </c>
      <c r="B53"/>
      <c r="C53" s="861"/>
      <c r="D53" s="862"/>
      <c r="E53" s="863"/>
      <c r="F53" s="820" t="s">
        <v>9</v>
      </c>
      <c r="G53" s="829" t="s">
        <v>132</v>
      </c>
      <c r="H53" s="835"/>
      <c r="I53" s="836"/>
      <c r="J53" s="829" t="s">
        <v>133</v>
      </c>
      <c r="K53" s="835"/>
      <c r="L53" s="836"/>
      <c r="M53" s="829" t="s">
        <v>134</v>
      </c>
      <c r="N53" s="830"/>
      <c r="O53" s="831"/>
      <c r="P53" s="829" t="s">
        <v>135</v>
      </c>
      <c r="Q53" s="830"/>
      <c r="R53" s="831"/>
      <c r="S53" s="829" t="s">
        <v>136</v>
      </c>
      <c r="T53" s="830"/>
      <c r="U53" s="831"/>
      <c r="V53" s="842" t="s">
        <v>81</v>
      </c>
      <c r="W53" s="830"/>
      <c r="X53" s="831"/>
      <c r="Y53" s="53" t="s">
        <v>10</v>
      </c>
      <c r="Z53" s="54" t="s">
        <v>60</v>
      </c>
      <c r="AB53" s="901" t="s">
        <v>750</v>
      </c>
      <c r="AC53"/>
      <c r="AD53" s="861"/>
      <c r="AE53" s="862"/>
      <c r="AF53" s="863"/>
      <c r="AG53" s="820" t="s">
        <v>9</v>
      </c>
      <c r="AH53" s="829" t="s">
        <v>132</v>
      </c>
      <c r="AI53" s="835"/>
      <c r="AJ53" s="836"/>
      <c r="AK53" s="829" t="s">
        <v>133</v>
      </c>
      <c r="AL53" s="835"/>
      <c r="AM53" s="836"/>
      <c r="AN53" s="829" t="s">
        <v>134</v>
      </c>
      <c r="AO53" s="830"/>
      <c r="AP53" s="831"/>
      <c r="AQ53" s="829" t="s">
        <v>135</v>
      </c>
      <c r="AR53" s="830"/>
      <c r="AS53" s="831"/>
      <c r="AT53" s="829" t="s">
        <v>136</v>
      </c>
      <c r="AU53" s="830"/>
      <c r="AV53" s="831"/>
      <c r="AW53" s="842" t="s">
        <v>81</v>
      </c>
      <c r="AX53" s="830"/>
      <c r="AY53" s="831"/>
      <c r="AZ53" s="53" t="s">
        <v>10</v>
      </c>
      <c r="BA53" s="54" t="s">
        <v>60</v>
      </c>
    </row>
    <row r="54" spans="1:57" ht="27" customHeight="1" thickBot="1" x14ac:dyDescent="0.25">
      <c r="A54" s="902"/>
      <c r="B54"/>
      <c r="C54" s="864"/>
      <c r="D54" s="865"/>
      <c r="E54" s="866"/>
      <c r="F54" s="821"/>
      <c r="G54" s="155" t="s">
        <v>493</v>
      </c>
      <c r="H54" s="156" t="s">
        <v>494</v>
      </c>
      <c r="I54" s="157" t="s">
        <v>516</v>
      </c>
      <c r="J54" s="155" t="s">
        <v>493</v>
      </c>
      <c r="K54" s="156" t="s">
        <v>494</v>
      </c>
      <c r="L54" s="157" t="s">
        <v>516</v>
      </c>
      <c r="M54" s="155" t="s">
        <v>493</v>
      </c>
      <c r="N54" s="156" t="s">
        <v>494</v>
      </c>
      <c r="O54" s="157" t="s">
        <v>516</v>
      </c>
      <c r="P54" s="155" t="s">
        <v>493</v>
      </c>
      <c r="Q54" s="156" t="s">
        <v>494</v>
      </c>
      <c r="R54" s="157" t="s">
        <v>516</v>
      </c>
      <c r="S54" s="155" t="s">
        <v>493</v>
      </c>
      <c r="T54" s="156" t="s">
        <v>494</v>
      </c>
      <c r="U54" s="157" t="s">
        <v>516</v>
      </c>
      <c r="V54" s="155" t="s">
        <v>493</v>
      </c>
      <c r="W54" s="156" t="s">
        <v>494</v>
      </c>
      <c r="X54" s="157" t="s">
        <v>516</v>
      </c>
      <c r="Y54" s="881" t="s">
        <v>15</v>
      </c>
      <c r="Z54" s="882"/>
      <c r="AB54" s="902"/>
      <c r="AC54"/>
      <c r="AD54" s="864"/>
      <c r="AE54" s="865"/>
      <c r="AF54" s="866"/>
      <c r="AG54" s="821"/>
      <c r="AH54" s="155" t="s">
        <v>493</v>
      </c>
      <c r="AI54" s="156" t="s">
        <v>494</v>
      </c>
      <c r="AJ54" s="157" t="s">
        <v>516</v>
      </c>
      <c r="AK54" s="155" t="s">
        <v>493</v>
      </c>
      <c r="AL54" s="156" t="s">
        <v>494</v>
      </c>
      <c r="AM54" s="157" t="s">
        <v>516</v>
      </c>
      <c r="AN54" s="155" t="s">
        <v>493</v>
      </c>
      <c r="AO54" s="156" t="s">
        <v>494</v>
      </c>
      <c r="AP54" s="157" t="s">
        <v>516</v>
      </c>
      <c r="AQ54" s="155" t="s">
        <v>493</v>
      </c>
      <c r="AR54" s="156" t="s">
        <v>494</v>
      </c>
      <c r="AS54" s="157" t="s">
        <v>516</v>
      </c>
      <c r="AT54" s="155" t="s">
        <v>493</v>
      </c>
      <c r="AU54" s="156" t="s">
        <v>494</v>
      </c>
      <c r="AV54" s="157" t="s">
        <v>516</v>
      </c>
      <c r="AW54" s="155" t="s">
        <v>493</v>
      </c>
      <c r="AX54" s="156" t="s">
        <v>494</v>
      </c>
      <c r="AY54" s="157" t="s">
        <v>516</v>
      </c>
      <c r="AZ54" s="881" t="s">
        <v>15</v>
      </c>
      <c r="BA54" s="882"/>
    </row>
    <row r="55" spans="1:57" s="158" customFormat="1" ht="22.5" customHeight="1" x14ac:dyDescent="0.2">
      <c r="A55" s="902"/>
      <c r="C55" s="844">
        <v>1</v>
      </c>
      <c r="D55" s="796" t="s">
        <v>64</v>
      </c>
      <c r="E55" s="985" t="s">
        <v>16</v>
      </c>
      <c r="F55" s="793" t="s">
        <v>155</v>
      </c>
      <c r="G55" s="832" t="s">
        <v>174</v>
      </c>
      <c r="H55" s="833"/>
      <c r="I55" s="833"/>
      <c r="J55" s="833"/>
      <c r="K55" s="833"/>
      <c r="L55" s="833"/>
      <c r="M55" s="833"/>
      <c r="N55" s="833"/>
      <c r="O55" s="833"/>
      <c r="P55" s="833"/>
      <c r="Q55" s="833"/>
      <c r="R55" s="833"/>
      <c r="S55" s="833"/>
      <c r="T55" s="833"/>
      <c r="U55" s="833"/>
      <c r="V55" s="833"/>
      <c r="W55" s="833"/>
      <c r="X55" s="834"/>
      <c r="Y55" s="194"/>
      <c r="Z55" s="195"/>
      <c r="AB55" s="902"/>
      <c r="AD55" s="844">
        <v>1</v>
      </c>
      <c r="AE55" s="796" t="s">
        <v>64</v>
      </c>
      <c r="AF55" s="985" t="s">
        <v>16</v>
      </c>
      <c r="AG55" s="793" t="s">
        <v>155</v>
      </c>
      <c r="AH55" s="832" t="s">
        <v>174</v>
      </c>
      <c r="AI55" s="833"/>
      <c r="AJ55" s="833"/>
      <c r="AK55" s="833"/>
      <c r="AL55" s="833"/>
      <c r="AM55" s="833"/>
      <c r="AN55" s="833"/>
      <c r="AO55" s="833"/>
      <c r="AP55" s="833"/>
      <c r="AQ55" s="833"/>
      <c r="AR55" s="833"/>
      <c r="AS55" s="833"/>
      <c r="AT55" s="833"/>
      <c r="AU55" s="833"/>
      <c r="AV55" s="833"/>
      <c r="AW55" s="833"/>
      <c r="AX55" s="833"/>
      <c r="AY55" s="834"/>
      <c r="AZ55" s="194"/>
      <c r="BA55" s="195"/>
      <c r="BC55" s="153"/>
      <c r="BD55" s="5"/>
    </row>
    <row r="56" spans="1:57" s="158" customFormat="1" ht="22.5" customHeight="1" x14ac:dyDescent="0.2">
      <c r="A56" s="902"/>
      <c r="C56" s="844"/>
      <c r="D56" s="796"/>
      <c r="E56" s="792"/>
      <c r="F56" s="794"/>
      <c r="G56" s="101" t="str">
        <f>TEXT((TIME(0,LEFT('Erwachsene-DOSB 2020'!E10,FIND(":",'Erwachsene-DOSB 2020'!E10)-1),RIGHT('Erwachsene-DOSB 2020'!E10,2)))*$BC$56,"[mm]:ss")</f>
        <v>16:19</v>
      </c>
      <c r="H56" s="102" t="str">
        <f>TEXT((TIME(0,LEFT('Erwachsene-DOSB 2020'!F10,FIND(":",'Erwachsene-DOSB 2020'!F10)-1),RIGHT('Erwachsene-DOSB 2020'!F10,2)))*$BC$56,"[mm]:ss")</f>
        <v>14:24</v>
      </c>
      <c r="I56" s="103" t="str">
        <f>TEXT((TIME(0,LEFT('Erwachsene-DOSB 2020'!G10,FIND(":",'Erwachsene-DOSB 2020'!G10)-1),RIGHT('Erwachsene-DOSB 2020'!G10,2)))*$BC$56,"[mm]:ss")</f>
        <v>12:31</v>
      </c>
      <c r="J56" s="109" t="str">
        <f>TEXT((TIME(0,LEFT('Erwachsene-DOSB 2020'!H10,FIND(":",'Erwachsene-DOSB 2020'!H10)-1),RIGHT('Erwachsene-DOSB 2020'!H10,2)))*$BC$56,"[mm]:ss")</f>
        <v>16:02</v>
      </c>
      <c r="K56" s="102" t="str">
        <f>TEXT((TIME(0,LEFT('Erwachsene-DOSB 2020'!I10,FIND(":",'Erwachsene-DOSB 2020'!I10)-1),RIGHT('Erwachsene-DOSB 2020'!I10,2)))*$BC$56,"[mm]:ss")</f>
        <v>14:10</v>
      </c>
      <c r="L56" s="103" t="str">
        <f>TEXT((TIME(0,LEFT('Erwachsene-DOSB 2020'!J10,FIND(":",'Erwachsene-DOSB 2020'!J10)-1),RIGHT('Erwachsene-DOSB 2020'!J10,2)))*$BC$56,"[mm]:ss")</f>
        <v>12:14</v>
      </c>
      <c r="M56" s="109" t="str">
        <f>TEXT((TIME(0,LEFT('Erwachsene-DOSB 2020'!K10,FIND(":",'Erwachsene-DOSB 2020'!K10)-1),RIGHT('Erwachsene-DOSB 2020'!K10,2)))*$BC$56,"[mm]:ss")</f>
        <v>17:20</v>
      </c>
      <c r="N56" s="102" t="str">
        <f>TEXT((TIME(0,LEFT('Erwachsene-DOSB 2020'!L10,FIND(":",'Erwachsene-DOSB 2020'!L10)-1),RIGHT('Erwachsene-DOSB 2020'!L10,2)))*$BC$56,"[mm]:ss")</f>
        <v>14:20</v>
      </c>
      <c r="O56" s="103" t="str">
        <f>TEXT((TIME(0,LEFT('Erwachsene-DOSB 2020'!M10,FIND(":",'Erwachsene-DOSB 2020'!M10)-1),RIGHT('Erwachsene-DOSB 2020'!M10,2)))*$BC$56,"[mm]:ss")</f>
        <v>12:42</v>
      </c>
      <c r="P56" s="109" t="str">
        <f>TEXT((TIME(0,LEFT('Erwachsene-DOSB 2020'!N10,FIND(":",'Erwachsene-DOSB 2020'!N10)-1),RIGHT('Erwachsene-DOSB 2020'!N10,2)))*$BC$56,"[mm]:ss")</f>
        <v>19:36</v>
      </c>
      <c r="Q56" s="102" t="str">
        <f>TEXT((TIME(0,LEFT('Erwachsene-DOSB 2020'!O10,FIND(":",'Erwachsene-DOSB 2020'!O10)-1),RIGHT('Erwachsene-DOSB 2020'!O10,2)))*$BC$56,"[mm]:ss")</f>
        <v>16:06</v>
      </c>
      <c r="R56" s="103" t="str">
        <f>TEXT((TIME(0,LEFT('Erwachsene-DOSB 2020'!P10,FIND(":",'Erwachsene-DOSB 2020'!P10)-1),RIGHT('Erwachsene-DOSB 2020'!P10,2)))*$BC$56,"[mm]:ss")</f>
        <v>13:16</v>
      </c>
      <c r="S56" s="109" t="str">
        <f>TEXT((TIME(0,LEFT('Erwachsene-DOSB 2020'!Q10,FIND(":",'Erwachsene-DOSB 2020'!Q10)-1),RIGHT('Erwachsene-DOSB 2020'!Q10,2)))*$BC$56,"[mm]:ss")</f>
        <v>21:46</v>
      </c>
      <c r="T56" s="102" t="str">
        <f>TEXT((TIME(0,LEFT('Erwachsene-DOSB 2020'!R10,FIND(":",'Erwachsene-DOSB 2020'!R10)-1),RIGHT('Erwachsene-DOSB 2020'!R10,2)))*$BC$56,"[mm]:ss")</f>
        <v>17:24</v>
      </c>
      <c r="U56" s="103" t="str">
        <f>TEXT((TIME(0,LEFT('Erwachsene-DOSB 2020'!S10,FIND(":",'Erwachsene-DOSB 2020'!S10)-1),RIGHT('Erwachsene-DOSB 2020'!S10,2)))*$BC$56,"[mm]:ss")</f>
        <v>13:50</v>
      </c>
      <c r="V56" s="109" t="str">
        <f>TEXT((TIME(0,LEFT('Erwachsene-DOSB 2020'!T10,FIND(":",'Erwachsene-DOSB 2020'!T10)-1),RIGHT('Erwachsene-DOSB 2020'!T10,2)))*$BC$56,"[mm]:ss")</f>
        <v>23:07</v>
      </c>
      <c r="W56" s="102" t="str">
        <f>TEXT((TIME(0,LEFT('Erwachsene-DOSB 2020'!U10,FIND(":",'Erwachsene-DOSB 2020'!U10)-1),RIGHT('Erwachsene-DOSB 2020'!U10,2)))*$BC$56,"[mm]:ss")</f>
        <v>18:49</v>
      </c>
      <c r="X56" s="103" t="str">
        <f>TEXT((TIME(0,LEFT('Erwachsene-DOSB 2020'!V10,FIND(":",'Erwachsene-DOSB 2020'!V10)-1),RIGHT('Erwachsene-DOSB 2020'!V10,2)))*$BC$56,"[mm]:ss")</f>
        <v>14:30</v>
      </c>
      <c r="Y56" s="184"/>
      <c r="Z56" s="185"/>
      <c r="AB56" s="902"/>
      <c r="AD56" s="844"/>
      <c r="AE56" s="796"/>
      <c r="AF56" s="792"/>
      <c r="AG56" s="794"/>
      <c r="AH56" s="101" t="str">
        <f>TEXT((TIME(0,LEFT('Erwachsene-DOSB 2020'!E42,FIND(":",'Erwachsene-DOSB 2020'!E42)-1),RIGHT('Erwachsene-DOSB 2020'!E42,2)))*$BC$56,"[mm]:ss")</f>
        <v>15:21</v>
      </c>
      <c r="AI56" s="102" t="str">
        <f>TEXT((TIME(0,LEFT('Erwachsene-DOSB 2020'!F42,FIND(":",'Erwachsene-DOSB 2020'!F42)-1),RIGHT('Erwachsene-DOSB 2020'!F42,2)))*$BC$56,"[mm]:ss")</f>
        <v>13:29</v>
      </c>
      <c r="AJ56" s="103" t="str">
        <f>TEXT((TIME(0,LEFT('Erwachsene-DOSB 2020'!G42,FIND(":",'Erwachsene-DOSB 2020'!G42)-1),RIGHT('Erwachsene-DOSB 2020'!G42,2)))*$BC$56,"[mm]:ss")</f>
        <v>11:34</v>
      </c>
      <c r="AK56" s="109" t="str">
        <f>TEXT((TIME(0,LEFT('Erwachsene-DOSB 2020'!H42,FIND(":",'Erwachsene-DOSB 2020'!H42)-1),RIGHT('Erwachsene-DOSB 2020'!H42,2)))*$BC$56,"[mm]:ss")</f>
        <v>15:04</v>
      </c>
      <c r="AL56" s="102" t="str">
        <f>TEXT((TIME(0,LEFT('Erwachsene-DOSB 2020'!I42,FIND(":",'Erwachsene-DOSB 2020'!I42)-1),RIGHT('Erwachsene-DOSB 2020'!I42,2)))*$BC$56,"[mm]:ss")</f>
        <v>13:16</v>
      </c>
      <c r="AM56" s="103" t="str">
        <f>TEXT((TIME(0,LEFT('Erwachsene-DOSB 2020'!J42,FIND(":",'Erwachsene-DOSB 2020'!J42)-1),RIGHT('Erwachsene-DOSB 2020'!J42,2)))*$BC$56,"[mm]:ss")</f>
        <v>11:10</v>
      </c>
      <c r="AN56" s="109" t="str">
        <f>TEXT((TIME(0,LEFT('Erwachsene-DOSB 2020'!K42,FIND(":",'Erwachsene-DOSB 2020'!K42)-1),RIGHT('Erwachsene-DOSB 2020'!K42,2)))*$BC$56,"[mm]:ss")</f>
        <v>15:45</v>
      </c>
      <c r="AO56" s="102" t="str">
        <f>TEXT((TIME(0,LEFT('Erwachsene-DOSB 2020'!L42,FIND(":",'Erwachsene-DOSB 2020'!L42)-1),RIGHT('Erwachsene-DOSB 2020'!L42,2)))*$BC$56,"[mm]:ss")</f>
        <v>13:36</v>
      </c>
      <c r="AP56" s="103" t="str">
        <f>TEXT((TIME(0,LEFT('Erwachsene-DOSB 2020'!M42,FIND(":",'Erwachsene-DOSB 2020'!M42)-1),RIGHT('Erwachsene-DOSB 2020'!M42,2)))*$BC$56,"[mm]:ss")</f>
        <v>11:34</v>
      </c>
      <c r="AQ56" s="109" t="str">
        <f>TEXT((TIME(0,LEFT('Erwachsene-DOSB 2020'!N42,FIND(":",'Erwachsene-DOSB 2020'!N42)-1),RIGHT('Erwachsene-DOSB 2020'!N42,2)))*$BC$56,"[mm]:ss")</f>
        <v>17:31</v>
      </c>
      <c r="AR56" s="102" t="str">
        <f>TEXT((TIME(0,LEFT('Erwachsene-DOSB 2020'!O42,FIND(":",'Erwachsene-DOSB 2020'!O42)-1),RIGHT('Erwachsene-DOSB 2020'!O42,2)))*$BC$56,"[mm]:ss")</f>
        <v>14:37</v>
      </c>
      <c r="AS56" s="103" t="str">
        <f>TEXT((TIME(0,LEFT('Erwachsene-DOSB 2020'!P42,FIND(":",'Erwachsene-DOSB 2020'!P42)-1),RIGHT('Erwachsene-DOSB 2020'!P42,2)))*$BC$56,"[mm]:ss")</f>
        <v>12:14</v>
      </c>
      <c r="AT56" s="109" t="str">
        <f>TEXT((TIME(0,LEFT('Erwachsene-DOSB 2020'!Q42,FIND(":",'Erwachsene-DOSB 2020'!Q42)-1),RIGHT('Erwachsene-DOSB 2020'!Q42,2)))*$BC$56,"[mm]:ss")</f>
        <v>19:36</v>
      </c>
      <c r="AU56" s="102" t="str">
        <f>TEXT((TIME(0,LEFT('Erwachsene-DOSB 2020'!R42,FIND(":",'Erwachsene-DOSB 2020'!R42)-1),RIGHT('Erwachsene-DOSB 2020'!R42,2)))*$BC$56,"[mm]:ss")</f>
        <v>16:19</v>
      </c>
      <c r="AV56" s="103" t="str">
        <f>TEXT((TIME(0,LEFT('Erwachsene-DOSB 2020'!S42,FIND(":",'Erwachsene-DOSB 2020'!S42)-1),RIGHT('Erwachsene-DOSB 2020'!S42,2)))*$BC$56,"[mm]:ss")</f>
        <v>13:05</v>
      </c>
      <c r="AW56" s="109" t="str">
        <f>TEXT((TIME(0,LEFT('Erwachsene-DOSB 2020'!T42,FIND(":",'Erwachsene-DOSB 2020'!T42)-1),RIGHT('Erwachsene-DOSB 2020'!T42,2)))*$BC$56,"[mm]:ss")</f>
        <v>22:03</v>
      </c>
      <c r="AX56" s="102" t="str">
        <f>TEXT((TIME(0,LEFT('Erwachsene-DOSB 2020'!U42,FIND(":",'Erwachsene-DOSB 2020'!U42)-1),RIGHT('Erwachsene-DOSB 2020'!U42,2)))*$BC$56,"[mm]:ss")</f>
        <v>17:58</v>
      </c>
      <c r="AY56" s="103" t="str">
        <f>TEXT((TIME(0,LEFT('Erwachsene-DOSB 2020'!V42,FIND(":",'Erwachsene-DOSB 2020'!V42)-1),RIGHT('Erwachsene-DOSB 2020'!V42,2)))*$BC$56,"[mm]:ss")</f>
        <v>13:53</v>
      </c>
      <c r="AZ56" s="184"/>
      <c r="BA56" s="185"/>
      <c r="BC56" s="153">
        <v>0.68</v>
      </c>
      <c r="BD56" s="5" t="s">
        <v>155</v>
      </c>
    </row>
    <row r="57" spans="1:57" s="158" customFormat="1" ht="22.5" customHeight="1" x14ac:dyDescent="0.2">
      <c r="A57" s="902"/>
      <c r="C57" s="844"/>
      <c r="D57" s="796"/>
      <c r="E57" s="106" t="s">
        <v>17</v>
      </c>
      <c r="F57" s="58" t="s">
        <v>698</v>
      </c>
      <c r="G57" s="101" t="str">
        <f>TEXT((TIME(0,LEFT('Erwachsene-DOSB 2020'!E11,FIND(":",'Erwachsene-DOSB 2020'!E11)-1),RIGHT('Erwachsene-DOSB 2020'!E11,2)))*$BC$57,"[mm]:ss")</f>
        <v>49:21</v>
      </c>
      <c r="H57" s="102" t="str">
        <f>TEXT((TIME(0,LEFT('Erwachsene-DOSB 2020'!F11,FIND(":",'Erwachsene-DOSB 2020'!F11)-1),RIGHT('Erwachsene-DOSB 2020'!F11,2)))*$BC$57,"[mm]:ss")</f>
        <v>46:52</v>
      </c>
      <c r="I57" s="103" t="str">
        <f>TEXT((TIME(0,LEFT('Erwachsene-DOSB 2020'!G11,FIND(":",'Erwachsene-DOSB 2020'!G11)-1),RIGHT('Erwachsene-DOSB 2020'!G11,2)))*$BC$57,"[mm]:ss")</f>
        <v>44:01</v>
      </c>
      <c r="J57" s="109" t="str">
        <f>TEXT((TIME(0,LEFT('Erwachsene-DOSB 2020'!H11,FIND(":",'Erwachsene-DOSB 2020'!H11)-1),RIGHT('Erwachsene-DOSB 2020'!H11,2)))*$BC$57,"[mm]:ss")</f>
        <v>47:13</v>
      </c>
      <c r="K57" s="102" t="str">
        <f>TEXT((TIME(0,LEFT('Erwachsene-DOSB 2020'!I11,FIND(":",'Erwachsene-DOSB 2020'!I11)-1),RIGHT('Erwachsene-DOSB 2020'!I11,2)))*$BC$57,"[mm]:ss")</f>
        <v>44:44</v>
      </c>
      <c r="L57" s="103" t="str">
        <f>TEXT((TIME(0,LEFT('Erwachsene-DOSB 2020'!J11,FIND(":",'Erwachsene-DOSB 2020'!J11)-1),RIGHT('Erwachsene-DOSB 2020'!J11,2)))*$BC$57,"[mm]:ss")</f>
        <v>42:15</v>
      </c>
      <c r="M57" s="109" t="str">
        <f>TEXT((TIME(0,LEFT('Erwachsene-DOSB 2020'!K11,FIND(":",'Erwachsene-DOSB 2020'!K11)-1),RIGHT('Erwachsene-DOSB 2020'!K11,2)))*$BC$57,"[mm]:ss")</f>
        <v>47:34</v>
      </c>
      <c r="N57" s="102" t="str">
        <f>TEXT((TIME(0,LEFT('Erwachsene-DOSB 2020'!L11,FIND(":",'Erwachsene-DOSB 2020'!L11)-1),RIGHT('Erwachsene-DOSB 2020'!L11,2)))*$BC$57,"[mm]:ss")</f>
        <v>45:05</v>
      </c>
      <c r="O57" s="103" t="str">
        <f>TEXT((TIME(0,LEFT('Erwachsene-DOSB 2020'!M11,FIND(":",'Erwachsene-DOSB 2020'!M11)-1),RIGHT('Erwachsene-DOSB 2020'!M11,2)))*$BC$57,"[mm]:ss")</f>
        <v>42:36</v>
      </c>
      <c r="P57" s="109" t="str">
        <f>TEXT((TIME(0,LEFT('Erwachsene-DOSB 2020'!N11,FIND(":",'Erwachsene-DOSB 2020'!N11)-1),RIGHT('Erwachsene-DOSB 2020'!N11,2)))*$BC$57,"[mm]:ss")</f>
        <v>47:56</v>
      </c>
      <c r="Q57" s="102" t="str">
        <f>TEXT((TIME(0,LEFT('Erwachsene-DOSB 2020'!O11,FIND(":",'Erwachsene-DOSB 2020'!O11)-1),RIGHT('Erwachsene-DOSB 2020'!O11,2)))*$BC$57,"[mm]:ss")</f>
        <v>45:26</v>
      </c>
      <c r="R57" s="654" t="str">
        <f>TEXT((TIME(0,LEFT('Erwachsene-DOSB 2020'!P11,FIND(":",'Erwachsene-DOSB 2020'!P11)-1),RIGHT('Erwachsene-DOSB 2020'!P11,2)))*$BC$57,"[mm]:ss")</f>
        <v>42:54</v>
      </c>
      <c r="S57" s="109" t="str">
        <f>TEXT((TIME(0,LEFT('Erwachsene-DOSB 2020'!Q11,FIND(":",'Erwachsene-DOSB 2020'!Q11)-1),RIGHT('Erwachsene-DOSB 2020'!Q11,2)))*$BC$57,"[mm]:ss")</f>
        <v>49:42</v>
      </c>
      <c r="T57" s="102" t="str">
        <f>TEXT((TIME(0,LEFT('Erwachsene-DOSB 2020'!R11,FIND(":",'Erwachsene-DOSB 2020'!R11)-1),RIGHT('Erwachsene-DOSB 2020'!R11,2)))*$BC$57,"[mm]:ss")</f>
        <v>46:09</v>
      </c>
      <c r="U57" s="655" t="str">
        <f>TEXT((TIME(0,LEFT('Erwachsene-DOSB 2020'!S11,FIND(":",'Erwachsene-DOSB 2020'!S11)-1),RIGHT('Erwachsene-DOSB 2020'!S11,2)))*$BC$57,"[mm]:ss")</f>
        <v>43:08</v>
      </c>
      <c r="V57" s="109" t="str">
        <f>TEXT((TIME(0,LEFT('Erwachsene-DOSB 2020'!T11,FIND(":",'Erwachsene-DOSB 2020'!T11)-1),RIGHT('Erwachsene-DOSB 2020'!T11,2)))*$BC$57,"[mm]:ss")</f>
        <v>51:50</v>
      </c>
      <c r="W57" s="102" t="str">
        <f>TEXT((TIME(0,LEFT('Erwachsene-DOSB 2020'!U11,FIND(":",'Erwachsene-DOSB 2020'!U11)-1),RIGHT('Erwachsene-DOSB 2020'!U11,2)))*$BC$57,"[mm]:ss")</f>
        <v>47:34</v>
      </c>
      <c r="X57" s="103" t="str">
        <f>TEXT((TIME(0,LEFT('Erwachsene-DOSB 2020'!V11,FIND(":",'Erwachsene-DOSB 2020'!V11)-1),RIGHT('Erwachsene-DOSB 2020'!V11,2)))*$BC$57,"[mm]:ss")</f>
        <v>43:19</v>
      </c>
      <c r="Y57" s="182"/>
      <c r="Z57" s="215"/>
      <c r="AB57" s="902"/>
      <c r="AD57" s="844"/>
      <c r="AE57" s="796"/>
      <c r="AF57" s="106" t="s">
        <v>17</v>
      </c>
      <c r="AG57" s="58" t="s">
        <v>698</v>
      </c>
      <c r="AH57" s="101" t="str">
        <f>TEXT((TIME(0,LEFT('Erwachsene-DOSB 2020'!E44,FIND(":",'Erwachsene-DOSB 2020'!E44)-1),RIGHT('Erwachsene-DOSB 2020'!E44,2)))*$BC$57,"[mm]:ss")</f>
        <v>41:32</v>
      </c>
      <c r="AI57" s="102" t="str">
        <f>TEXT((TIME(0,LEFT('Erwachsene-DOSB 2020'!F44,FIND(":",'Erwachsene-DOSB 2020'!F44)-1),RIGHT('Erwachsene-DOSB 2020'!F44,2)))*$BC$57,"[mm]:ss")</f>
        <v>38:42</v>
      </c>
      <c r="AJ57" s="103" t="str">
        <f>TEXT((TIME(0,LEFT('Erwachsene-DOSB 2020'!G44,FIND(":",'Erwachsene-DOSB 2020'!G44)-1),RIGHT('Erwachsene-DOSB 2020'!G44,2)))*$BC$57,"[mm]:ss")</f>
        <v>35:51</v>
      </c>
      <c r="AK57" s="109" t="str">
        <f>TEXT((TIME(0,LEFT('Erwachsene-DOSB 2020'!H44,FIND(":",'Erwachsene-DOSB 2020'!H44)-1),RIGHT('Erwachsene-DOSB 2020'!H44,2)))*$BC$57,"[mm]:ss")</f>
        <v>40:28</v>
      </c>
      <c r="AL57" s="102" t="str">
        <f>TEXT((TIME(0,LEFT('Erwachsene-DOSB 2020'!I44,FIND(":",'Erwachsene-DOSB 2020'!I44)-1),RIGHT('Erwachsene-DOSB 2020'!I44,2)))*$BC$57,"[mm]:ss")</f>
        <v>37:38</v>
      </c>
      <c r="AM57" s="103" t="str">
        <f>TEXT((TIME(0,LEFT('Erwachsene-DOSB 2020'!J44,FIND(":",'Erwachsene-DOSB 2020'!J44)-1),RIGHT('Erwachsene-DOSB 2020'!J44,2)))*$BC$57,"[mm]:ss")</f>
        <v>34:47</v>
      </c>
      <c r="AN57" s="109" t="str">
        <f>TEXT((TIME(0,LEFT('Erwachsene-DOSB 2020'!K44,FIND(":",'Erwachsene-DOSB 2020'!K44)-1),RIGHT('Erwachsene-DOSB 2020'!K44,2)))*$BC$57,"[mm]:ss")</f>
        <v>41:32</v>
      </c>
      <c r="AO57" s="102" t="str">
        <f>TEXT((TIME(0,LEFT('Erwachsene-DOSB 2020'!L44,FIND(":",'Erwachsene-DOSB 2020'!L44)-1),RIGHT('Erwachsene-DOSB 2020'!L44,2)))*$BC$57,"[mm]:ss")</f>
        <v>38:42</v>
      </c>
      <c r="AP57" s="103" t="str">
        <f>TEXT((TIME(0,LEFT('Erwachsene-DOSB 2020'!M44,FIND(":",'Erwachsene-DOSB 2020'!M44)-1),RIGHT('Erwachsene-DOSB 2020'!M44,2)))*$BC$57,"[mm]:ss")</f>
        <v>35:51</v>
      </c>
      <c r="AQ57" s="109" t="str">
        <f>TEXT((TIME(0,LEFT('Erwachsene-DOSB 2020'!N44,FIND(":",'Erwachsene-DOSB 2020'!N44)-1),RIGHT('Erwachsene-DOSB 2020'!N44,2)))*$BC$57,"[mm]:ss")</f>
        <v>44:23</v>
      </c>
      <c r="AR57" s="102" t="str">
        <f>TEXT((TIME(0,LEFT('Erwachsene-DOSB 2020'!O44,FIND(":",'Erwachsene-DOSB 2020'!O44)-1),RIGHT('Erwachsene-DOSB 2020'!O44,2)))*$BC$57,"[mm]:ss")</f>
        <v>40:28</v>
      </c>
      <c r="AS57" s="103" t="str">
        <f>TEXT((TIME(0,LEFT('Erwachsene-DOSB 2020'!P44,FIND(":",'Erwachsene-DOSB 2020'!P44)-1),RIGHT('Erwachsene-DOSB 2020'!P44,2)))*$BC$57,"[mm]:ss")</f>
        <v>36:13</v>
      </c>
      <c r="AT57" s="109" t="str">
        <f>TEXT((TIME(0,LEFT('Erwachsene-DOSB 2020'!Q44,FIND(":",'Erwachsene-DOSB 2020'!Q44)-1),RIGHT('Erwachsene-DOSB 2020'!Q44,2)))*$BC$57,"[mm]:ss")</f>
        <v>46:09</v>
      </c>
      <c r="AU57" s="102" t="str">
        <f>TEXT((TIME(0,LEFT('Erwachsene-DOSB 2020'!R44,FIND(":",'Erwachsene-DOSB 2020'!R44)-1),RIGHT('Erwachsene-DOSB 2020'!R44,2)))*$BC$57,"[mm]:ss")</f>
        <v>41:32</v>
      </c>
      <c r="AV57" s="103" t="str">
        <f>TEXT((TIME(0,LEFT('Erwachsene-DOSB 2020'!S44,FIND(":",'Erwachsene-DOSB 2020'!S44)-1),RIGHT('Erwachsene-DOSB 2020'!S44,2)))*$BC$57,"[mm]:ss")</f>
        <v>37:59</v>
      </c>
      <c r="AW57" s="109" t="str">
        <f>TEXT((TIME(0,LEFT('Erwachsene-DOSB 2020'!T44,FIND(":",'Erwachsene-DOSB 2020'!T44)-1),RIGHT('Erwachsene-DOSB 2020'!T44,2)))*$BC$57,"[mm]:ss")</f>
        <v>46:52</v>
      </c>
      <c r="AX57" s="102" t="str">
        <f>TEXT((TIME(0,LEFT('Erwachsene-DOSB 2020'!U44,FIND(":",'Erwachsene-DOSB 2020'!U44)-1),RIGHT('Erwachsene-DOSB 2020'!U44,2)))*$BC$57,"[mm]:ss")</f>
        <v>42:57</v>
      </c>
      <c r="AY57" s="103" t="str">
        <f>TEXT((TIME(0,LEFT('Erwachsene-DOSB 2020'!V44,FIND(":",'Erwachsene-DOSB 2020'!V44)-1),RIGHT('Erwachsene-DOSB 2020'!V44,2)))*$BC$57,"[mm]:ss")</f>
        <v>38:20</v>
      </c>
      <c r="AZ57" s="182"/>
      <c r="BA57" s="215"/>
      <c r="BC57" s="153">
        <v>0.71</v>
      </c>
      <c r="BD57" s="5" t="s">
        <v>162</v>
      </c>
    </row>
    <row r="58" spans="1:57" s="158" customFormat="1" ht="22.5" customHeight="1" x14ac:dyDescent="0.2">
      <c r="A58" s="902"/>
      <c r="C58" s="844"/>
      <c r="D58" s="796"/>
      <c r="E58" s="106" t="s">
        <v>21</v>
      </c>
      <c r="F58" s="58" t="s">
        <v>503</v>
      </c>
      <c r="G58" s="101" t="str">
        <f>TEXT((TIME(0,LEFT('Erwachsene-DOSB 2020'!E12,FIND(":",'Erwachsene-DOSB 2020'!E12)-1),RIGHT('Erwachsene-DOSB 2020'!E12,2)))*$BC$58,"[mm]:ss")</f>
        <v>28:45</v>
      </c>
      <c r="H58" s="102" t="str">
        <f>TEXT((TIME(0,LEFT('Erwachsene-DOSB 2020'!F12,FIND(":",'Erwachsene-DOSB 2020'!F12)-1),RIGHT('Erwachsene-DOSB 2020'!F12,2)))*$BC$58,"[mm]:ss")</f>
        <v>26:00</v>
      </c>
      <c r="I58" s="103" t="str">
        <f>TEXT((TIME(0,LEFT('Erwachsene-DOSB 2020'!G12,FIND(":",'Erwachsene-DOSB 2020'!G12)-1),RIGHT('Erwachsene-DOSB 2020'!G12,2)))*$BC$58,"[mm]:ss")</f>
        <v>23:15</v>
      </c>
      <c r="J58" s="109" t="str">
        <f>TEXT((TIME(0,LEFT('Erwachsene-DOSB 2020'!H12,FIND(":",'Erwachsene-DOSB 2020'!H12)-1),RIGHT('Erwachsene-DOSB 2020'!H12,2)))*$BC$58,"[mm]:ss")</f>
        <v>28:30</v>
      </c>
      <c r="K58" s="102" t="str">
        <f>TEXT((TIME(0,LEFT('Erwachsene-DOSB 2020'!I12,FIND(":",'Erwachsene-DOSB 2020'!I12)-1),RIGHT('Erwachsene-DOSB 2020'!I12,2)))*$BC$58,"[mm]:ss")</f>
        <v>25:45</v>
      </c>
      <c r="L58" s="103" t="str">
        <f>TEXT((TIME(0,LEFT('Erwachsene-DOSB 2020'!J12,FIND(":",'Erwachsene-DOSB 2020'!J12)-1),RIGHT('Erwachsene-DOSB 2020'!J12,2)))*$BC$58,"[mm]:ss")</f>
        <v>22:45</v>
      </c>
      <c r="M58" s="109" t="str">
        <f>TEXT((TIME(0,LEFT('Erwachsene-DOSB 2020'!K12,FIND(":",'Erwachsene-DOSB 2020'!K12)-1),RIGHT('Erwachsene-DOSB 2020'!K12,2)))*$BC$58,"[mm]:ss")</f>
        <v>28:00</v>
      </c>
      <c r="N58" s="102" t="str">
        <f>TEXT((TIME(0,LEFT('Erwachsene-DOSB 2020'!L12,FIND(":",'Erwachsene-DOSB 2020'!L12)-1),RIGHT('Erwachsene-DOSB 2020'!L12,2)))*$BC$58,"[mm]:ss")</f>
        <v>25:15</v>
      </c>
      <c r="O58" s="103" t="str">
        <f>TEXT((TIME(0,LEFT('Erwachsene-DOSB 2020'!M12,FIND(":",'Erwachsene-DOSB 2020'!M12)-1),RIGHT('Erwachsene-DOSB 2020'!M12,2)))*$BC$58,"[mm]:ss")</f>
        <v>22:30</v>
      </c>
      <c r="P58" s="109" t="str">
        <f>TEXT((TIME(0,LEFT('Erwachsene-DOSB 2020'!N12,FIND(":",'Erwachsene-DOSB 2020'!N12)-1),RIGHT('Erwachsene-DOSB 2020'!N12,2)))*$BC$58,"[mm]:ss")</f>
        <v>28:30</v>
      </c>
      <c r="Q58" s="102" t="str">
        <f>TEXT((TIME(0,LEFT('Erwachsene-DOSB 2020'!O12,FIND(":",'Erwachsene-DOSB 2020'!O12)-1),RIGHT('Erwachsene-DOSB 2020'!O12,2)))*$BC$58,"[mm]:ss")</f>
        <v>25:45</v>
      </c>
      <c r="R58" s="103" t="str">
        <f>TEXT((TIME(0,LEFT('Erwachsene-DOSB 2020'!P12,FIND(":",'Erwachsene-DOSB 2020'!P12)-1),RIGHT('Erwachsene-DOSB 2020'!P12,2)))*$BC$58,"[mm]:ss")</f>
        <v>22:45</v>
      </c>
      <c r="S58" s="109" t="str">
        <f>TEXT((TIME(0,LEFT('Erwachsene-DOSB 2020'!Q12,FIND(":",'Erwachsene-DOSB 2020'!Q12)-1),RIGHT('Erwachsene-DOSB 2020'!Q12,2)))*$BC$58,"[mm]:ss")</f>
        <v>30:00</v>
      </c>
      <c r="T58" s="102" t="str">
        <f>TEXT((TIME(0,LEFT('Erwachsene-DOSB 2020'!R12,FIND(":",'Erwachsene-DOSB 2020'!R12)-1),RIGHT('Erwachsene-DOSB 2020'!R12,2)))*$BC$58,"[mm]:ss")</f>
        <v>26:30</v>
      </c>
      <c r="U58" s="103" t="str">
        <f>TEXT((TIME(0,LEFT('Erwachsene-DOSB 2020'!S12,FIND(":",'Erwachsene-DOSB 2020'!S12)-1),RIGHT('Erwachsene-DOSB 2020'!S12,2)))*$BC$58,"[mm]:ss")</f>
        <v>23:30</v>
      </c>
      <c r="V58" s="109" t="str">
        <f>TEXT((TIME(0,LEFT('Erwachsene-DOSB 2020'!T12,FIND(":",'Erwachsene-DOSB 2020'!T12)-1),RIGHT('Erwachsene-DOSB 2020'!T12,2)))*$BC$58,"[mm]:ss")</f>
        <v>32:00</v>
      </c>
      <c r="W58" s="102" t="str">
        <f>TEXT((TIME(0,LEFT('Erwachsene-DOSB 2020'!U12,FIND(":",'Erwachsene-DOSB 2020'!U12)-1),RIGHT('Erwachsene-DOSB 2020'!U12,2)))*$BC$58,"[mm]:ss")</f>
        <v>27:45</v>
      </c>
      <c r="X58" s="103" t="str">
        <f>TEXT((TIME(0,LEFT('Erwachsene-DOSB 2020'!V12,FIND(":",'Erwachsene-DOSB 2020'!V12)-1),RIGHT('Erwachsene-DOSB 2020'!V12,2)))*$BC$58,"[mm]:ss")</f>
        <v>24:45</v>
      </c>
      <c r="Y58" s="182"/>
      <c r="Z58" s="215"/>
      <c r="AB58" s="902"/>
      <c r="AD58" s="844"/>
      <c r="AE58" s="796"/>
      <c r="AF58" s="106" t="s">
        <v>21</v>
      </c>
      <c r="AG58" s="58" t="s">
        <v>503</v>
      </c>
      <c r="AH58" s="101" t="str">
        <f>TEXT((TIME(0,LEFT('Erwachsene-DOSB 2020'!E45,FIND(":",'Erwachsene-DOSB 2020'!E45)-1),RIGHT('Erwachsene-DOSB 2020'!E45,2)))*$BC$58,"[mm]:ss")</f>
        <v>23:30</v>
      </c>
      <c r="AI58" s="102" t="str">
        <f>TEXT((TIME(0,LEFT('Erwachsene-DOSB 2020'!F45,FIND(":",'Erwachsene-DOSB 2020'!F45)-1),RIGHT('Erwachsene-DOSB 2020'!F45,2)))*$BC$58,"[mm]:ss")</f>
        <v>21:15</v>
      </c>
      <c r="AJ58" s="103" t="str">
        <f>TEXT((TIME(0,LEFT('Erwachsene-DOSB 2020'!G45,FIND(":",'Erwachsene-DOSB 2020'!G45)-1),RIGHT('Erwachsene-DOSB 2020'!G45,2)))*$BC$58,"[mm]:ss")</f>
        <v>19:15</v>
      </c>
      <c r="AK58" s="109" t="str">
        <f>TEXT((TIME(0,LEFT('Erwachsene-DOSB 2020'!H45,FIND(":",'Erwachsene-DOSB 2020'!H45)-1),RIGHT('Erwachsene-DOSB 2020'!H45,2)))*$BC$58,"[mm]:ss")</f>
        <v>23:15</v>
      </c>
      <c r="AL58" s="102" t="str">
        <f>TEXT((TIME(0,LEFT('Erwachsene-DOSB 2020'!I45,FIND(":",'Erwachsene-DOSB 2020'!I45)-1),RIGHT('Erwachsene-DOSB 2020'!I45,2)))*$BC$58,"[mm]:ss")</f>
        <v>21:00</v>
      </c>
      <c r="AM58" s="103" t="str">
        <f>TEXT((TIME(0,LEFT('Erwachsene-DOSB 2020'!J45,FIND(":",'Erwachsene-DOSB 2020'!J45)-1),RIGHT('Erwachsene-DOSB 2020'!J45,2)))*$BC$58,"[mm]:ss")</f>
        <v>18:45</v>
      </c>
      <c r="AN58" s="109" t="str">
        <f>TEXT((TIME(0,LEFT('Erwachsene-DOSB 2020'!K45,FIND(":",'Erwachsene-DOSB 2020'!K45)-1),RIGHT('Erwachsene-DOSB 2020'!K45,2)))*$BC$58,"[mm]:ss")</f>
        <v>25:00</v>
      </c>
      <c r="AO58" s="102" t="str">
        <f>TEXT((TIME(0,LEFT('Erwachsene-DOSB 2020'!L45,FIND(":",'Erwachsene-DOSB 2020'!L45)-1),RIGHT('Erwachsene-DOSB 2020'!L45,2)))*$BC$58,"[mm]:ss")</f>
        <v>22:15</v>
      </c>
      <c r="AP58" s="103" t="str">
        <f>TEXT((TIME(0,LEFT('Erwachsene-DOSB 2020'!M45,FIND(":",'Erwachsene-DOSB 2020'!M45)-1),RIGHT('Erwachsene-DOSB 2020'!M45,2)))*$BC$58,"[mm]:ss")</f>
        <v>19:30</v>
      </c>
      <c r="AQ58" s="109" t="str">
        <f>TEXT((TIME(0,LEFT('Erwachsene-DOSB 2020'!N45,FIND(":",'Erwachsene-DOSB 2020'!N45)-1),RIGHT('Erwachsene-DOSB 2020'!N45,2)))*$BC$58,"[mm]:ss")</f>
        <v>26:45</v>
      </c>
      <c r="AR58" s="102" t="str">
        <f>TEXT((TIME(0,LEFT('Erwachsene-DOSB 2020'!O45,FIND(":",'Erwachsene-DOSB 2020'!O45)-1),RIGHT('Erwachsene-DOSB 2020'!O45,2)))*$BC$58,"[mm]:ss")</f>
        <v>23:30</v>
      </c>
      <c r="AS58" s="103" t="str">
        <f>TEXT((TIME(0,LEFT('Erwachsene-DOSB 2020'!P45,FIND(":",'Erwachsene-DOSB 2020'!P45)-1),RIGHT('Erwachsene-DOSB 2020'!P45,2)))*$BC$58,"[mm]:ss")</f>
        <v>20:15</v>
      </c>
      <c r="AT58" s="109" t="str">
        <f>TEXT((TIME(0,LEFT('Erwachsene-DOSB 2020'!Q45,FIND(":",'Erwachsene-DOSB 2020'!Q45)-1),RIGHT('Erwachsene-DOSB 2020'!Q45,2)))*$BC$58,"[mm]:ss")</f>
        <v>29:00</v>
      </c>
      <c r="AU58" s="102" t="str">
        <f>TEXT((TIME(0,LEFT('Erwachsene-DOSB 2020'!R45,FIND(":",'Erwachsene-DOSB 2020'!R45)-1),RIGHT('Erwachsene-DOSB 2020'!R45,2)))*$BC$58,"[mm]:ss")</f>
        <v>25:00</v>
      </c>
      <c r="AV58" s="103" t="str">
        <f>TEXT((TIME(0,LEFT('Erwachsene-DOSB 2020'!S45,FIND(":",'Erwachsene-DOSB 2020'!S45)-1),RIGHT('Erwachsene-DOSB 2020'!S45,2)))*$BC$58,"[mm]:ss")</f>
        <v>20:45</v>
      </c>
      <c r="AW58" s="109" t="str">
        <f>TEXT((TIME(0,LEFT('Erwachsene-DOSB 2020'!T45,FIND(":",'Erwachsene-DOSB 2020'!T45)-1),RIGHT('Erwachsene-DOSB 2020'!T45,2)))*$BC$58,"[mm]:ss")</f>
        <v>31:30</v>
      </c>
      <c r="AX58" s="102" t="str">
        <f>TEXT((TIME(0,LEFT('Erwachsene-DOSB 2020'!U45,FIND(":",'Erwachsene-DOSB 2020'!U45)-1),RIGHT('Erwachsene-DOSB 2020'!U45,2)))*$BC$58,"[mm]:ss")</f>
        <v>26:00</v>
      </c>
      <c r="AY58" s="103" t="str">
        <f>TEXT((TIME(0,LEFT('Erwachsene-DOSB 2020'!V45,FIND(":",'Erwachsene-DOSB 2020'!V45)-1),RIGHT('Erwachsene-DOSB 2020'!V45,2)))*$BC$58,"[mm]:ss")</f>
        <v>21:45</v>
      </c>
      <c r="AZ58" s="182"/>
      <c r="BA58" s="215"/>
      <c r="BC58" s="153">
        <v>0.5</v>
      </c>
      <c r="BD58" s="5" t="s">
        <v>161</v>
      </c>
    </row>
    <row r="59" spans="1:57" s="158" customFormat="1" ht="22.5" customHeight="1" x14ac:dyDescent="0.2">
      <c r="A59" s="902"/>
      <c r="C59" s="844"/>
      <c r="D59" s="796"/>
      <c r="E59" s="106" t="s">
        <v>22</v>
      </c>
      <c r="F59" s="58" t="s">
        <v>427</v>
      </c>
      <c r="G59" s="160">
        <f>H59*(1-$BE$59)</f>
        <v>234</v>
      </c>
      <c r="H59" s="149">
        <v>260</v>
      </c>
      <c r="I59" s="150">
        <f>H59*(1+$BE$59)</f>
        <v>286</v>
      </c>
      <c r="J59" s="160">
        <f>K59*(1-$BE$59)</f>
        <v>234</v>
      </c>
      <c r="K59" s="149">
        <f>H59</f>
        <v>260</v>
      </c>
      <c r="L59" s="150">
        <f>K59*(1+$BE$59)</f>
        <v>286</v>
      </c>
      <c r="M59" s="160">
        <f>N59*(1-$BE$59)</f>
        <v>234</v>
      </c>
      <c r="N59" s="149">
        <f>H59</f>
        <v>260</v>
      </c>
      <c r="O59" s="150">
        <f>N59*(1+$BE$59)</f>
        <v>286</v>
      </c>
      <c r="P59" s="160">
        <f>Q59*(1-$BE$59)</f>
        <v>222.75</v>
      </c>
      <c r="Q59" s="149">
        <f>H59-12.5</f>
        <v>247.5</v>
      </c>
      <c r="R59" s="150">
        <f>Q59*(1+$BE$59)</f>
        <v>272.25</v>
      </c>
      <c r="S59" s="160">
        <f>T59*(1-$BE$59)</f>
        <v>222.75</v>
      </c>
      <c r="T59" s="149">
        <f>Q59</f>
        <v>247.5</v>
      </c>
      <c r="U59" s="150">
        <f>T59*(1+$BE$59)</f>
        <v>272.25</v>
      </c>
      <c r="V59" s="160">
        <f>W59*(1-$BE$59)</f>
        <v>211.5</v>
      </c>
      <c r="W59" s="149">
        <f>T59-12.5</f>
        <v>235</v>
      </c>
      <c r="X59" s="150">
        <f>W59*(1+$BE$59)</f>
        <v>258.5</v>
      </c>
      <c r="Y59" s="182"/>
      <c r="Z59" s="215"/>
      <c r="AB59" s="902"/>
      <c r="AD59" s="844"/>
      <c r="AE59" s="796"/>
      <c r="AF59" s="106" t="s">
        <v>22</v>
      </c>
      <c r="AG59" s="58" t="s">
        <v>427</v>
      </c>
      <c r="AH59" s="160">
        <f>AI59*(1-$BE$59)</f>
        <v>292.5</v>
      </c>
      <c r="AI59" s="149">
        <v>325</v>
      </c>
      <c r="AJ59" s="150">
        <f>AI59*(1+$BE$59)</f>
        <v>357.50000000000006</v>
      </c>
      <c r="AK59" s="160">
        <f>AL59*(1-$BE$59)</f>
        <v>292.5</v>
      </c>
      <c r="AL59" s="149">
        <f>AI59</f>
        <v>325</v>
      </c>
      <c r="AM59" s="150">
        <f>AL59*(1+$BE$59)</f>
        <v>357.50000000000006</v>
      </c>
      <c r="AN59" s="160">
        <f>AO59*(1-$BE$59)</f>
        <v>292.5</v>
      </c>
      <c r="AO59" s="149">
        <f>AI59</f>
        <v>325</v>
      </c>
      <c r="AP59" s="150">
        <f>AO59*(1+$BE$59)</f>
        <v>357.50000000000006</v>
      </c>
      <c r="AQ59" s="160">
        <f>AR59*(1-$BE$59)</f>
        <v>281.25</v>
      </c>
      <c r="AR59" s="149">
        <f>AI59-12.5</f>
        <v>312.5</v>
      </c>
      <c r="AS59" s="150">
        <f>AR59*(1+$BE$59)</f>
        <v>343.75</v>
      </c>
      <c r="AT59" s="160">
        <f>AU59*(1-$BE$59)</f>
        <v>281.25</v>
      </c>
      <c r="AU59" s="149">
        <f>AR59</f>
        <v>312.5</v>
      </c>
      <c r="AV59" s="150">
        <f>AU59*(1+$BE$59)</f>
        <v>343.75</v>
      </c>
      <c r="AW59" s="160">
        <f>AX59*(1-$BE$59)</f>
        <v>270</v>
      </c>
      <c r="AX59" s="149">
        <f>AU59-12.5</f>
        <v>300</v>
      </c>
      <c r="AY59" s="150">
        <f>AX59*(1+$BE$59)</f>
        <v>330</v>
      </c>
      <c r="AZ59" s="182"/>
      <c r="BA59" s="215"/>
      <c r="BC59" s="153"/>
      <c r="BD59" s="5" t="s">
        <v>431</v>
      </c>
      <c r="BE59" s="158">
        <v>0.1</v>
      </c>
    </row>
    <row r="60" spans="1:57" s="158" customFormat="1" ht="22.5" customHeight="1" x14ac:dyDescent="0.2">
      <c r="A60" s="902"/>
      <c r="C60" s="844"/>
      <c r="D60" s="796"/>
      <c r="E60" s="106" t="s">
        <v>23</v>
      </c>
      <c r="F60" s="58" t="s">
        <v>428</v>
      </c>
      <c r="G60" s="160">
        <f>H60*(1-$BE$59)</f>
        <v>405</v>
      </c>
      <c r="H60" s="149">
        <v>450</v>
      </c>
      <c r="I60" s="150">
        <f>H60*(1+$BE$59)</f>
        <v>495.00000000000006</v>
      </c>
      <c r="J60" s="160">
        <f>K60*(1-$BE$59)</f>
        <v>405</v>
      </c>
      <c r="K60" s="149">
        <f>H60</f>
        <v>450</v>
      </c>
      <c r="L60" s="150">
        <f>K60*(1+$BE$59)</f>
        <v>495.00000000000006</v>
      </c>
      <c r="M60" s="160">
        <f>N60*(1-$BE$59)</f>
        <v>405</v>
      </c>
      <c r="N60" s="149">
        <f>H60</f>
        <v>450</v>
      </c>
      <c r="O60" s="150">
        <f>N60*(1+$BE$59)</f>
        <v>495.00000000000006</v>
      </c>
      <c r="P60" s="160">
        <f>Q60*(1-$BE$59)</f>
        <v>391.5</v>
      </c>
      <c r="Q60" s="149">
        <f>H60-15</f>
        <v>435</v>
      </c>
      <c r="R60" s="150">
        <f>Q60*(1+$BE$59)</f>
        <v>478.50000000000006</v>
      </c>
      <c r="S60" s="160">
        <f>T60*(1-$BE$59)</f>
        <v>391.5</v>
      </c>
      <c r="T60" s="149">
        <f>Q60</f>
        <v>435</v>
      </c>
      <c r="U60" s="150">
        <f>T60*(1+$BE$59)</f>
        <v>478.50000000000006</v>
      </c>
      <c r="V60" s="160">
        <f>W60*(1-$BE$59)</f>
        <v>378</v>
      </c>
      <c r="W60" s="149">
        <f>T60-15</f>
        <v>420</v>
      </c>
      <c r="X60" s="150">
        <f>W60*(1+$BE$59)</f>
        <v>462.00000000000006</v>
      </c>
      <c r="Y60" s="182"/>
      <c r="Z60" s="215"/>
      <c r="AB60" s="902"/>
      <c r="AD60" s="844"/>
      <c r="AE60" s="796"/>
      <c r="AF60" s="106" t="s">
        <v>23</v>
      </c>
      <c r="AG60" s="58" t="s">
        <v>428</v>
      </c>
      <c r="AH60" s="160">
        <f>AI60*(1-$BE$59)</f>
        <v>472.5</v>
      </c>
      <c r="AI60" s="149">
        <v>525</v>
      </c>
      <c r="AJ60" s="150">
        <f>AI60*(1+$BE$59)</f>
        <v>577.5</v>
      </c>
      <c r="AK60" s="160">
        <f>AL60*(1-$BE$59)</f>
        <v>472.5</v>
      </c>
      <c r="AL60" s="149">
        <f>AI60</f>
        <v>525</v>
      </c>
      <c r="AM60" s="150">
        <f>AL60*(1+$BE$59)</f>
        <v>577.5</v>
      </c>
      <c r="AN60" s="160">
        <f>AO60*(1-$BE$59)</f>
        <v>580.5</v>
      </c>
      <c r="AO60" s="149">
        <v>645</v>
      </c>
      <c r="AP60" s="150">
        <f>AO60*(1+$BE$59)</f>
        <v>709.50000000000011</v>
      </c>
      <c r="AQ60" s="160">
        <f>AR60*(1-$BE$59)</f>
        <v>459</v>
      </c>
      <c r="AR60" s="149">
        <f>AI60-15</f>
        <v>510</v>
      </c>
      <c r="AS60" s="150">
        <f>AR60*(1+$BE$59)</f>
        <v>561</v>
      </c>
      <c r="AT60" s="160">
        <f>AU60*(1-$BE$59)</f>
        <v>459</v>
      </c>
      <c r="AU60" s="149">
        <f>AR60</f>
        <v>510</v>
      </c>
      <c r="AV60" s="150">
        <f>AU60*(1+$BE$59)</f>
        <v>561</v>
      </c>
      <c r="AW60" s="160">
        <f>AX60*(1-$BE$59)</f>
        <v>445.5</v>
      </c>
      <c r="AX60" s="149">
        <f>AU60-15</f>
        <v>495</v>
      </c>
      <c r="AY60" s="150">
        <f>AX60*(1+$BE$59)</f>
        <v>544.5</v>
      </c>
      <c r="AZ60" s="182"/>
      <c r="BA60" s="215"/>
      <c r="BC60" s="153"/>
      <c r="BD60" s="5"/>
    </row>
    <row r="61" spans="1:57" s="158" customFormat="1" ht="22.5" customHeight="1" x14ac:dyDescent="0.2">
      <c r="A61" s="902"/>
      <c r="C61" s="844"/>
      <c r="D61" s="796"/>
      <c r="E61" s="106" t="s">
        <v>24</v>
      </c>
      <c r="F61" s="58" t="s">
        <v>429</v>
      </c>
      <c r="G61" s="160">
        <f>H61*(1-$BE$59)</f>
        <v>337.5</v>
      </c>
      <c r="H61" s="149">
        <v>375</v>
      </c>
      <c r="I61" s="150">
        <f>H61*(1+$BE$59)</f>
        <v>412.50000000000006</v>
      </c>
      <c r="J61" s="160">
        <f>K61*(1-$BE$59)</f>
        <v>337.5</v>
      </c>
      <c r="K61" s="149">
        <f>H61</f>
        <v>375</v>
      </c>
      <c r="L61" s="150">
        <f>K61*(1+$BE$59)</f>
        <v>412.50000000000006</v>
      </c>
      <c r="M61" s="160">
        <f>N61*(1-$BE$59)</f>
        <v>337.5</v>
      </c>
      <c r="N61" s="149">
        <f>H61</f>
        <v>375</v>
      </c>
      <c r="O61" s="150">
        <f>N61*(1+$BE$59)</f>
        <v>412.50000000000006</v>
      </c>
      <c r="P61" s="160">
        <f>Q61*(1-$BE$59)</f>
        <v>324</v>
      </c>
      <c r="Q61" s="149">
        <f>H61-15</f>
        <v>360</v>
      </c>
      <c r="R61" s="150">
        <f>Q61*(1+$BE$59)</f>
        <v>396.00000000000006</v>
      </c>
      <c r="S61" s="160">
        <f>T61*(1-$BE$59)</f>
        <v>324</v>
      </c>
      <c r="T61" s="149">
        <f>Q61</f>
        <v>360</v>
      </c>
      <c r="U61" s="150">
        <f>T61*(1+$BE$59)</f>
        <v>396.00000000000006</v>
      </c>
      <c r="V61" s="160">
        <f>W61*(1-$BE$59)</f>
        <v>310.5</v>
      </c>
      <c r="W61" s="149">
        <f>T61-15</f>
        <v>345</v>
      </c>
      <c r="X61" s="150">
        <f>W61*(1+$BE$59)</f>
        <v>379.50000000000006</v>
      </c>
      <c r="Y61" s="182"/>
      <c r="Z61" s="215"/>
      <c r="AB61" s="902"/>
      <c r="AD61" s="844"/>
      <c r="AE61" s="796"/>
      <c r="AF61" s="106" t="s">
        <v>24</v>
      </c>
      <c r="AG61" s="58" t="s">
        <v>429</v>
      </c>
      <c r="AH61" s="160">
        <f>AI61*(1-$BE$59)</f>
        <v>400.5</v>
      </c>
      <c r="AI61" s="149">
        <v>445</v>
      </c>
      <c r="AJ61" s="150">
        <f>AI61*(1+$BE$59)</f>
        <v>489.50000000000006</v>
      </c>
      <c r="AK61" s="160">
        <f>AL61*(1-$BE$59)</f>
        <v>400.5</v>
      </c>
      <c r="AL61" s="149">
        <f>AI61</f>
        <v>445</v>
      </c>
      <c r="AM61" s="150">
        <f>AL61*(1+$BE$59)</f>
        <v>489.50000000000006</v>
      </c>
      <c r="AN61" s="160">
        <f>AO61*(1-$BE$59)</f>
        <v>508.5</v>
      </c>
      <c r="AO61" s="149">
        <v>565</v>
      </c>
      <c r="AP61" s="150">
        <f>AO61*(1+$BE$59)</f>
        <v>621.5</v>
      </c>
      <c r="AQ61" s="160">
        <f>AR61*(1-$BE$59)</f>
        <v>387</v>
      </c>
      <c r="AR61" s="149">
        <f>AI61-15</f>
        <v>430</v>
      </c>
      <c r="AS61" s="150">
        <f>AR61*(1+$BE$59)</f>
        <v>473.00000000000006</v>
      </c>
      <c r="AT61" s="160">
        <f>AU61*(1-$BE$59)</f>
        <v>387</v>
      </c>
      <c r="AU61" s="149">
        <f>AR61</f>
        <v>430</v>
      </c>
      <c r="AV61" s="150">
        <f>AU61*(1+$BE$59)</f>
        <v>473.00000000000006</v>
      </c>
      <c r="AW61" s="160">
        <f>AX61*(1-$BE$59)</f>
        <v>373.5</v>
      </c>
      <c r="AX61" s="149">
        <f>AU61-15</f>
        <v>415</v>
      </c>
      <c r="AY61" s="150">
        <f>AX61*(1+$BE$59)</f>
        <v>456.50000000000006</v>
      </c>
      <c r="AZ61" s="182"/>
      <c r="BA61" s="215"/>
      <c r="BC61" s="153"/>
      <c r="BD61" s="5"/>
    </row>
    <row r="62" spans="1:57" s="158" customFormat="1" ht="22.5" customHeight="1" x14ac:dyDescent="0.2">
      <c r="A62" s="902"/>
      <c r="C62" s="845"/>
      <c r="D62" s="1063"/>
      <c r="E62" s="106" t="s">
        <v>25</v>
      </c>
      <c r="F62" s="58" t="s">
        <v>430</v>
      </c>
      <c r="G62" s="160">
        <f>H62*(1-$BE$59)</f>
        <v>342</v>
      </c>
      <c r="H62" s="149">
        <v>380</v>
      </c>
      <c r="I62" s="150">
        <f>H62*(1+$BE$59)</f>
        <v>418.00000000000006</v>
      </c>
      <c r="J62" s="160">
        <f>K62*(1-$BE$59)</f>
        <v>342</v>
      </c>
      <c r="K62" s="149">
        <f>H62</f>
        <v>380</v>
      </c>
      <c r="L62" s="150">
        <f>K62*(1+$BE$59)</f>
        <v>418.00000000000006</v>
      </c>
      <c r="M62" s="160">
        <f>N62*(1-$BE$59)</f>
        <v>342</v>
      </c>
      <c r="N62" s="149">
        <f>H62</f>
        <v>380</v>
      </c>
      <c r="O62" s="150">
        <f>N62*(1+$BE$59)</f>
        <v>418.00000000000006</v>
      </c>
      <c r="P62" s="160">
        <f>Q62*(1-$BE$59)</f>
        <v>328.5</v>
      </c>
      <c r="Q62" s="149">
        <f>H62-15</f>
        <v>365</v>
      </c>
      <c r="R62" s="150">
        <f>Q62*(1+$BE$59)</f>
        <v>401.50000000000006</v>
      </c>
      <c r="S62" s="160">
        <f>T62*(1-$BE$59)</f>
        <v>328.5</v>
      </c>
      <c r="T62" s="149">
        <f>Q62</f>
        <v>365</v>
      </c>
      <c r="U62" s="150">
        <f>T62*(1+$BE$59)</f>
        <v>401.50000000000006</v>
      </c>
      <c r="V62" s="160">
        <f>W62*(1-$BE$59)</f>
        <v>315</v>
      </c>
      <c r="W62" s="149">
        <f>T62-15</f>
        <v>350</v>
      </c>
      <c r="X62" s="150">
        <f>W62*(1+$BE$59)</f>
        <v>385.00000000000006</v>
      </c>
      <c r="Y62" s="182"/>
      <c r="Z62" s="188"/>
      <c r="AB62" s="902"/>
      <c r="AD62" s="845"/>
      <c r="AE62" s="1063"/>
      <c r="AF62" s="106" t="s">
        <v>25</v>
      </c>
      <c r="AG62" s="58" t="s">
        <v>430</v>
      </c>
      <c r="AH62" s="160">
        <f>AI62*(1-$BE$59)</f>
        <v>405</v>
      </c>
      <c r="AI62" s="149">
        <v>450</v>
      </c>
      <c r="AJ62" s="150">
        <f>AI62*(1+$BE$59)</f>
        <v>495.00000000000006</v>
      </c>
      <c r="AK62" s="160">
        <f>AL62*(1-$BE$59)</f>
        <v>405</v>
      </c>
      <c r="AL62" s="149">
        <f>AI62</f>
        <v>450</v>
      </c>
      <c r="AM62" s="150">
        <f>AL62*(1+$BE$59)</f>
        <v>495.00000000000006</v>
      </c>
      <c r="AN62" s="160">
        <f>AO62*(1-$BE$59)</f>
        <v>513</v>
      </c>
      <c r="AO62" s="149">
        <v>570</v>
      </c>
      <c r="AP62" s="150">
        <f>AO62*(1+$BE$59)</f>
        <v>627</v>
      </c>
      <c r="AQ62" s="160">
        <f>AR62*(1-$BE$59)</f>
        <v>391.5</v>
      </c>
      <c r="AR62" s="149">
        <f>AI62-15</f>
        <v>435</v>
      </c>
      <c r="AS62" s="150">
        <f>AR62*(1+$BE$59)</f>
        <v>478.50000000000006</v>
      </c>
      <c r="AT62" s="160">
        <f>AU62*(1-$BE$59)</f>
        <v>391.5</v>
      </c>
      <c r="AU62" s="149">
        <f>AR62</f>
        <v>435</v>
      </c>
      <c r="AV62" s="150">
        <f>AU62*(1+$BE$59)</f>
        <v>478.50000000000006</v>
      </c>
      <c r="AW62" s="160">
        <f>AX62*(1-$BE$59)</f>
        <v>378</v>
      </c>
      <c r="AX62" s="149">
        <f>AU62-15</f>
        <v>420</v>
      </c>
      <c r="AY62" s="150">
        <f>AX62*(1+$BE$59)</f>
        <v>462.00000000000006</v>
      </c>
      <c r="AZ62" s="182"/>
      <c r="BA62" s="188"/>
      <c r="BC62" s="153"/>
      <c r="BD62" s="5"/>
    </row>
    <row r="63" spans="1:57" s="158" customFormat="1" ht="22.5" customHeight="1" thickBot="1" x14ac:dyDescent="0.25">
      <c r="A63" s="902"/>
      <c r="C63" s="950"/>
      <c r="D63" s="1008"/>
      <c r="E63" s="107" t="s">
        <v>44</v>
      </c>
      <c r="F63" s="16" t="s">
        <v>497</v>
      </c>
      <c r="G63" s="216">
        <v>0.96875</v>
      </c>
      <c r="H63" s="217">
        <v>0.97048611111111105</v>
      </c>
      <c r="I63" s="218">
        <v>1.3888888888888888E-2</v>
      </c>
      <c r="J63" s="216">
        <v>0.96875</v>
      </c>
      <c r="K63" s="217">
        <v>0.97048611111111105</v>
      </c>
      <c r="L63" s="218">
        <v>1.3888888888888888E-2</v>
      </c>
      <c r="M63" s="216">
        <v>0.96875</v>
      </c>
      <c r="N63" s="217">
        <v>0.97048611111111105</v>
      </c>
      <c r="O63" s="218">
        <v>1.3888888888888888E-2</v>
      </c>
      <c r="P63" s="216">
        <v>0.96875</v>
      </c>
      <c r="Q63" s="217">
        <v>0.97048611111111105</v>
      </c>
      <c r="R63" s="218">
        <v>1.3888888888888888E-2</v>
      </c>
      <c r="S63" s="216">
        <v>0.96875</v>
      </c>
      <c r="T63" s="217">
        <v>0.97048611111111105</v>
      </c>
      <c r="U63" s="218">
        <v>1.3888888888888888E-2</v>
      </c>
      <c r="V63" s="216">
        <v>0.96875</v>
      </c>
      <c r="W63" s="217">
        <v>0.97048611111111105</v>
      </c>
      <c r="X63" s="218">
        <v>1.3888888888888888E-2</v>
      </c>
      <c r="Y63" s="186"/>
      <c r="Z63" s="187"/>
      <c r="AB63" s="902"/>
      <c r="AD63" s="950"/>
      <c r="AE63" s="1008"/>
      <c r="AF63" s="107" t="s">
        <v>44</v>
      </c>
      <c r="AG63" s="16" t="s">
        <v>497</v>
      </c>
      <c r="AH63" s="216">
        <v>0.96875</v>
      </c>
      <c r="AI63" s="217">
        <v>0.97048611111111105</v>
      </c>
      <c r="AJ63" s="218">
        <v>1.3888888888888888E-2</v>
      </c>
      <c r="AK63" s="216">
        <v>0.96875</v>
      </c>
      <c r="AL63" s="217">
        <v>0.97048611111111105</v>
      </c>
      <c r="AM63" s="218">
        <v>1.3888888888888888E-2</v>
      </c>
      <c r="AN63" s="216">
        <v>0.96875</v>
      </c>
      <c r="AO63" s="217">
        <v>0.97048611111111105</v>
      </c>
      <c r="AP63" s="218">
        <v>1.3888888888888888E-2</v>
      </c>
      <c r="AQ63" s="216">
        <v>0.96875</v>
      </c>
      <c r="AR63" s="217">
        <v>0.97048611111111105</v>
      </c>
      <c r="AS63" s="218">
        <v>1.3888888888888888E-2</v>
      </c>
      <c r="AT63" s="216">
        <v>0.96875</v>
      </c>
      <c r="AU63" s="217">
        <v>0.97048611111111105</v>
      </c>
      <c r="AV63" s="218">
        <v>1.3888888888888888E-2</v>
      </c>
      <c r="AW63" s="216">
        <v>0.96875</v>
      </c>
      <c r="AX63" s="217">
        <v>0.97048611111111105</v>
      </c>
      <c r="AY63" s="218">
        <v>1.3888888888888888E-2</v>
      </c>
      <c r="AZ63" s="186"/>
      <c r="BA63" s="187"/>
      <c r="BC63" s="153"/>
      <c r="BD63" s="146"/>
    </row>
    <row r="64" spans="1:57" s="158" customFormat="1" ht="22.5" customHeight="1" x14ac:dyDescent="0.2">
      <c r="A64" s="902"/>
      <c r="C64" s="843">
        <v>2</v>
      </c>
      <c r="D64" s="795" t="s">
        <v>65</v>
      </c>
      <c r="E64" s="601" t="s">
        <v>16</v>
      </c>
      <c r="F64" s="525" t="s">
        <v>613</v>
      </c>
      <c r="G64" s="141">
        <f>'Erwachsene-DOSB 2020'!E13*$BC$64</f>
        <v>4.5</v>
      </c>
      <c r="H64" s="132">
        <f>'Erwachsene-DOSB 2020'!F13*$BC$64</f>
        <v>4.8</v>
      </c>
      <c r="I64" s="133">
        <f>'Erwachsene-DOSB 2020'!G13*$BC$64</f>
        <v>5.25</v>
      </c>
      <c r="J64" s="682">
        <f>'Erwachsene-DOSB 2020'!H13*$BC$64</f>
        <v>4.5</v>
      </c>
      <c r="K64" s="132">
        <f>'Erwachsene-DOSB 2020'!I13*$BC$64</f>
        <v>4.8</v>
      </c>
      <c r="L64" s="684">
        <f>'Erwachsene-DOSB 2020'!J13*$BC$64</f>
        <v>5.25</v>
      </c>
      <c r="M64" s="134">
        <f>'Erwachsene-DOSB 2020'!K13*$BC$64</f>
        <v>4.2</v>
      </c>
      <c r="N64" s="132">
        <f>'Erwachsene-DOSB 2020'!L13*$BC$64</f>
        <v>4.6499999999999995</v>
      </c>
      <c r="O64" s="133">
        <f>'Erwachsene-DOSB 2020'!M13*$BC$64</f>
        <v>5.0999999999999996</v>
      </c>
      <c r="P64" s="134">
        <f>'Erwachsene-DOSB 2020'!N13*$BC$64</f>
        <v>3.9</v>
      </c>
      <c r="Q64" s="132">
        <f>'Erwachsene-DOSB 2020'!O13*$BC$64</f>
        <v>4.5</v>
      </c>
      <c r="R64" s="684">
        <f>'Erwachsene-DOSB 2020'!P13*$BC$64</f>
        <v>5.0999999999999996</v>
      </c>
      <c r="S64" s="134">
        <f>'Erwachsene-DOSB 2020'!Q13*$BC$64</f>
        <v>3.5999999999999996</v>
      </c>
      <c r="T64" s="132">
        <f>'Erwachsene-DOSB 2020'!R13*$BC$64</f>
        <v>4.3499999999999996</v>
      </c>
      <c r="U64" s="133">
        <f>'Erwachsene-DOSB 2020'!S13*$BC$64</f>
        <v>4.95</v>
      </c>
      <c r="V64" s="134">
        <f>'Erwachsene-DOSB 2020'!T13*$BC$64</f>
        <v>3.15</v>
      </c>
      <c r="W64" s="132">
        <f>'Erwachsene-DOSB 2020'!U13*$BC$64</f>
        <v>4.05</v>
      </c>
      <c r="X64" s="133">
        <f>'Erwachsene-DOSB 2020'!V13*$BC$64</f>
        <v>4.95</v>
      </c>
      <c r="Y64" s="180"/>
      <c r="Z64" s="181"/>
      <c r="AB64" s="902"/>
      <c r="AD64" s="843">
        <v>2</v>
      </c>
      <c r="AE64" s="795" t="s">
        <v>65</v>
      </c>
      <c r="AF64" s="601" t="s">
        <v>16</v>
      </c>
      <c r="AG64" s="525" t="s">
        <v>613</v>
      </c>
      <c r="AH64" s="6">
        <f>'Erwachsene-DOSB 2020'!E46*$BC$64</f>
        <v>6.1499999999999995</v>
      </c>
      <c r="AI64" s="7">
        <f>'Erwachsene-DOSB 2020'!F46*$BC$64</f>
        <v>6.6</v>
      </c>
      <c r="AJ64" s="9">
        <f>'Erwachsene-DOSB 2020'!G46*$BC$64</f>
        <v>7.05</v>
      </c>
      <c r="AK64" s="673">
        <f>'Erwachsene-DOSB 2020'!H46*$BC$64</f>
        <v>6.1499999999999995</v>
      </c>
      <c r="AL64" s="674">
        <f>'Erwachsene-DOSB 2020'!I46*$BC$64</f>
        <v>6.75</v>
      </c>
      <c r="AM64" s="675">
        <f>'Erwachsene-DOSB 2020'!J46*$BC$64</f>
        <v>7.1999999999999993</v>
      </c>
      <c r="AN64" s="56">
        <f>'Erwachsene-DOSB 2020'!K46*$BC$64</f>
        <v>5.85</v>
      </c>
      <c r="AO64" s="7">
        <f>'Erwachsene-DOSB 2020'!L46*$BC$64</f>
        <v>6.45</v>
      </c>
      <c r="AP64" s="9">
        <f>'Erwachsene-DOSB 2020'!M46*$BC$64</f>
        <v>7.05</v>
      </c>
      <c r="AQ64" s="56">
        <f>'Erwachsene-DOSB 2020'!N46*$BC$64</f>
        <v>5.3999999999999995</v>
      </c>
      <c r="AR64" s="7">
        <f>'Erwachsene-DOSB 2020'!O46*$BC$64</f>
        <v>6.1499999999999995</v>
      </c>
      <c r="AS64" s="9">
        <f>'Erwachsene-DOSB 2020'!P46*$BC$64</f>
        <v>6.8999999999999995</v>
      </c>
      <c r="AT64" s="56">
        <f>'Erwachsene-DOSB 2020'!Q46*$BC$64</f>
        <v>4.95</v>
      </c>
      <c r="AU64" s="7">
        <f>'Erwachsene-DOSB 2020'!R46*$BC$64</f>
        <v>5.85</v>
      </c>
      <c r="AV64" s="9">
        <f>'Erwachsene-DOSB 2020'!S46*$BC$64</f>
        <v>6.75</v>
      </c>
      <c r="AW64" s="56">
        <f>'Erwachsene-DOSB 2020'!T46*$BC$64</f>
        <v>4.6499999999999995</v>
      </c>
      <c r="AX64" s="7">
        <f>'Erwachsene-DOSB 2020'!U46*$BC$64</f>
        <v>5.55</v>
      </c>
      <c r="AY64" s="9">
        <f>'Erwachsene-DOSB 2020'!V46*$BC$64</f>
        <v>6.45</v>
      </c>
      <c r="AZ64" s="180"/>
      <c r="BA64" s="181"/>
      <c r="BC64" s="153">
        <v>0.6</v>
      </c>
      <c r="BD64" s="523" t="s">
        <v>613</v>
      </c>
    </row>
    <row r="65" spans="1:56" s="158" customFormat="1" ht="22.5" customHeight="1" x14ac:dyDescent="0.2">
      <c r="A65" s="902"/>
      <c r="C65" s="845"/>
      <c r="D65" s="796"/>
      <c r="E65" s="801" t="s">
        <v>17</v>
      </c>
      <c r="F65" s="793" t="s">
        <v>26</v>
      </c>
      <c r="G65" s="826" t="s">
        <v>96</v>
      </c>
      <c r="H65" s="827"/>
      <c r="I65" s="827"/>
      <c r="J65" s="827"/>
      <c r="K65" s="827"/>
      <c r="L65" s="827"/>
      <c r="M65" s="827"/>
      <c r="N65" s="827"/>
      <c r="O65" s="827"/>
      <c r="P65" s="827"/>
      <c r="Q65" s="827"/>
      <c r="R65" s="827"/>
      <c r="S65" s="827"/>
      <c r="T65" s="827"/>
      <c r="U65" s="827"/>
      <c r="V65" s="827"/>
      <c r="W65" s="827"/>
      <c r="X65" s="828"/>
      <c r="Y65" s="182"/>
      <c r="Z65" s="188"/>
      <c r="AB65" s="902"/>
      <c r="AD65" s="845"/>
      <c r="AE65" s="796"/>
      <c r="AF65" s="801" t="s">
        <v>17</v>
      </c>
      <c r="AG65" s="793" t="s">
        <v>26</v>
      </c>
      <c r="AH65" s="826" t="s">
        <v>219</v>
      </c>
      <c r="AI65" s="827"/>
      <c r="AJ65" s="827"/>
      <c r="AK65" s="827"/>
      <c r="AL65" s="827"/>
      <c r="AM65" s="827"/>
      <c r="AN65" s="827"/>
      <c r="AO65" s="827"/>
      <c r="AP65" s="827"/>
      <c r="AQ65" s="827"/>
      <c r="AR65" s="827"/>
      <c r="AS65" s="827"/>
      <c r="AT65" s="827"/>
      <c r="AU65" s="827"/>
      <c r="AV65" s="827"/>
      <c r="AW65" s="827"/>
      <c r="AX65" s="827"/>
      <c r="AY65" s="828"/>
      <c r="AZ65" s="182"/>
      <c r="BA65" s="188"/>
      <c r="BC65" s="153"/>
      <c r="BD65" s="146"/>
    </row>
    <row r="66" spans="1:56" s="158" customFormat="1" ht="22.5" customHeight="1" x14ac:dyDescent="0.2">
      <c r="A66" s="902"/>
      <c r="C66" s="845"/>
      <c r="D66" s="796"/>
      <c r="E66" s="792"/>
      <c r="F66" s="794"/>
      <c r="G66" s="13">
        <f>'Erwachsene-DOSB 2020'!E15*$BC$66</f>
        <v>3.25</v>
      </c>
      <c r="H66" s="12">
        <f>'Erwachsene-DOSB 2020'!F15*$BC$66</f>
        <v>3.5</v>
      </c>
      <c r="I66" s="15">
        <f>'Erwachsene-DOSB 2020'!G15*$BC$66</f>
        <v>3.75</v>
      </c>
      <c r="J66" s="59">
        <f>'Erwachsene-DOSB 2020'!H15*$BC$66</f>
        <v>3.25</v>
      </c>
      <c r="K66" s="12">
        <f>'Erwachsene-DOSB 2020'!I15*$BC$66</f>
        <v>3.5</v>
      </c>
      <c r="L66" s="15">
        <f>'Erwachsene-DOSB 2020'!J15*$BC$66</f>
        <v>3.75</v>
      </c>
      <c r="M66" s="59">
        <f>'Erwachsene-DOSB 2020'!K15*$BC$66</f>
        <v>3.25</v>
      </c>
      <c r="N66" s="12">
        <f>'Erwachsene-DOSB 2020'!L15*$BC$66</f>
        <v>3.5</v>
      </c>
      <c r="O66" s="15">
        <f>'Erwachsene-DOSB 2020'!M15*$BC$66</f>
        <v>3.75</v>
      </c>
      <c r="P66" s="59">
        <f>'Erwachsene-DOSB 2020'!N15*$BC$66</f>
        <v>3.125</v>
      </c>
      <c r="Q66" s="12">
        <f>'Erwachsene-DOSB 2020'!O15*$BC$66</f>
        <v>3.375</v>
      </c>
      <c r="R66" s="15">
        <f>'Erwachsene-DOSB 2020'!P15*$BC$66</f>
        <v>3.625</v>
      </c>
      <c r="S66" s="59">
        <f>'Erwachsene-DOSB 2020'!Q15*$BC$66</f>
        <v>3</v>
      </c>
      <c r="T66" s="12">
        <f>'Erwachsene-DOSB 2020'!R15*$BC$66</f>
        <v>3.25</v>
      </c>
      <c r="U66" s="15">
        <f>'Erwachsene-DOSB 2020'!S15*$BC$66</f>
        <v>3.5</v>
      </c>
      <c r="V66" s="59">
        <f>'Erwachsene-DOSB 2020'!T15*$BC$66</f>
        <v>2.75</v>
      </c>
      <c r="W66" s="12">
        <f>'Erwachsene-DOSB 2020'!U15*$BC$66</f>
        <v>3</v>
      </c>
      <c r="X66" s="15">
        <f>'Erwachsene-DOSB 2020'!V15*$BC$66</f>
        <v>3.25</v>
      </c>
      <c r="Y66" s="182"/>
      <c r="Z66" s="188"/>
      <c r="AB66" s="902"/>
      <c r="AD66" s="845"/>
      <c r="AE66" s="796"/>
      <c r="AF66" s="792"/>
      <c r="AG66" s="794"/>
      <c r="AH66" s="13">
        <f>'Erwachsene-DOSB 2020'!E48*$BC$66</f>
        <v>3.875</v>
      </c>
      <c r="AI66" s="12">
        <f>'Erwachsene-DOSB 2020'!F48*$BC$66</f>
        <v>4.125</v>
      </c>
      <c r="AJ66" s="15">
        <f>'Erwachsene-DOSB 2020'!G48*$BC$66</f>
        <v>4.375</v>
      </c>
      <c r="AK66" s="59">
        <f>'Erwachsene-DOSB 2020'!H48*$BC$66</f>
        <v>3.875</v>
      </c>
      <c r="AL66" s="12">
        <f>'Erwachsene-DOSB 2020'!I48*$BC$66</f>
        <v>4.25</v>
      </c>
      <c r="AM66" s="15">
        <f>'Erwachsene-DOSB 2020'!J48*$BC$66</f>
        <v>4.5</v>
      </c>
      <c r="AN66" s="59">
        <f>'Erwachsene-DOSB 2020'!K48*$BC$66</f>
        <v>3.75</v>
      </c>
      <c r="AO66" s="12">
        <f>'Erwachsene-DOSB 2020'!L48*$BC$66</f>
        <v>4.125</v>
      </c>
      <c r="AP66" s="15">
        <f>'Erwachsene-DOSB 2020'!M48*$BC$66</f>
        <v>4.375</v>
      </c>
      <c r="AQ66" s="59">
        <f>'Erwachsene-DOSB 2020'!N48*$BC$66</f>
        <v>3.5</v>
      </c>
      <c r="AR66" s="12">
        <f>'Erwachsene-DOSB 2020'!O48*$BC$66</f>
        <v>3.875</v>
      </c>
      <c r="AS66" s="15">
        <f>'Erwachsene-DOSB 2020'!P48*$BC$66</f>
        <v>4.125</v>
      </c>
      <c r="AT66" s="59">
        <f>'Erwachsene-DOSB 2020'!Q48*$BC$66</f>
        <v>3.375</v>
      </c>
      <c r="AU66" s="12">
        <f>'Erwachsene-DOSB 2020'!R48*$BC$66</f>
        <v>3.625</v>
      </c>
      <c r="AV66" s="15">
        <f>'Erwachsene-DOSB 2020'!S48*$BC$66</f>
        <v>4</v>
      </c>
      <c r="AW66" s="59">
        <f>'Erwachsene-DOSB 2020'!T48*$BC$66</f>
        <v>3.125</v>
      </c>
      <c r="AX66" s="12">
        <f>'Erwachsene-DOSB 2020'!U48*$BC$66</f>
        <v>3.5</v>
      </c>
      <c r="AY66" s="15">
        <f>'Erwachsene-DOSB 2020'!V48*$BC$66</f>
        <v>3.875</v>
      </c>
      <c r="AZ66" s="182"/>
      <c r="BA66" s="188"/>
      <c r="BC66" s="153">
        <v>0.5</v>
      </c>
      <c r="BD66" s="146" t="s">
        <v>26</v>
      </c>
    </row>
    <row r="67" spans="1:56" s="158" customFormat="1" ht="22.5" customHeight="1" x14ac:dyDescent="0.2">
      <c r="A67" s="902"/>
      <c r="C67" s="845"/>
      <c r="D67" s="796"/>
      <c r="E67" s="106" t="s">
        <v>21</v>
      </c>
      <c r="F67" s="161" t="s">
        <v>27</v>
      </c>
      <c r="G67" s="13">
        <f t="shared" ref="G67:X67" si="7">G66*$BC$67</f>
        <v>5.5249999999999995</v>
      </c>
      <c r="H67" s="12">
        <f t="shared" si="7"/>
        <v>5.95</v>
      </c>
      <c r="I67" s="15">
        <f t="shared" si="7"/>
        <v>6.375</v>
      </c>
      <c r="J67" s="13">
        <f t="shared" si="7"/>
        <v>5.5249999999999995</v>
      </c>
      <c r="K67" s="12">
        <f t="shared" si="7"/>
        <v>5.95</v>
      </c>
      <c r="L67" s="15">
        <f t="shared" si="7"/>
        <v>6.375</v>
      </c>
      <c r="M67" s="13">
        <f t="shared" si="7"/>
        <v>5.5249999999999995</v>
      </c>
      <c r="N67" s="12">
        <f t="shared" si="7"/>
        <v>5.95</v>
      </c>
      <c r="O67" s="15">
        <f t="shared" si="7"/>
        <v>6.375</v>
      </c>
      <c r="P67" s="13">
        <f t="shared" si="7"/>
        <v>5.3125</v>
      </c>
      <c r="Q67" s="12">
        <f t="shared" si="7"/>
        <v>5.7374999999999998</v>
      </c>
      <c r="R67" s="15">
        <f t="shared" si="7"/>
        <v>6.1624999999999996</v>
      </c>
      <c r="S67" s="13">
        <f t="shared" si="7"/>
        <v>5.0999999999999996</v>
      </c>
      <c r="T67" s="12">
        <f t="shared" si="7"/>
        <v>5.5249999999999995</v>
      </c>
      <c r="U67" s="15">
        <f t="shared" si="7"/>
        <v>5.95</v>
      </c>
      <c r="V67" s="13">
        <f t="shared" si="7"/>
        <v>4.6749999999999998</v>
      </c>
      <c r="W67" s="12">
        <f t="shared" si="7"/>
        <v>5.0999999999999996</v>
      </c>
      <c r="X67" s="15">
        <f t="shared" si="7"/>
        <v>5.5249999999999995</v>
      </c>
      <c r="Y67" s="182"/>
      <c r="Z67" s="188"/>
      <c r="AB67" s="902"/>
      <c r="AD67" s="845"/>
      <c r="AE67" s="796"/>
      <c r="AF67" s="106" t="s">
        <v>21</v>
      </c>
      <c r="AG67" s="161" t="s">
        <v>27</v>
      </c>
      <c r="AH67" s="13">
        <f t="shared" ref="AH67:AY67" si="8">AH66*$BC$67</f>
        <v>6.5874999999999995</v>
      </c>
      <c r="AI67" s="12">
        <f t="shared" si="8"/>
        <v>7.0125000000000002</v>
      </c>
      <c r="AJ67" s="15">
        <f t="shared" si="8"/>
        <v>7.4375</v>
      </c>
      <c r="AK67" s="13">
        <f t="shared" si="8"/>
        <v>6.5874999999999995</v>
      </c>
      <c r="AL67" s="12">
        <f t="shared" si="8"/>
        <v>7.2249999999999996</v>
      </c>
      <c r="AM67" s="15">
        <f t="shared" si="8"/>
        <v>7.6499999999999995</v>
      </c>
      <c r="AN67" s="13">
        <f t="shared" si="8"/>
        <v>6.375</v>
      </c>
      <c r="AO67" s="12">
        <f t="shared" si="8"/>
        <v>7.0125000000000002</v>
      </c>
      <c r="AP67" s="15">
        <f t="shared" si="8"/>
        <v>7.4375</v>
      </c>
      <c r="AQ67" s="13">
        <f t="shared" si="8"/>
        <v>5.95</v>
      </c>
      <c r="AR67" s="12">
        <f t="shared" si="8"/>
        <v>6.5874999999999995</v>
      </c>
      <c r="AS67" s="15">
        <f t="shared" si="8"/>
        <v>7.0125000000000002</v>
      </c>
      <c r="AT67" s="13">
        <f t="shared" si="8"/>
        <v>5.7374999999999998</v>
      </c>
      <c r="AU67" s="12">
        <f t="shared" si="8"/>
        <v>6.1624999999999996</v>
      </c>
      <c r="AV67" s="15">
        <f t="shared" si="8"/>
        <v>6.8</v>
      </c>
      <c r="AW67" s="13">
        <f t="shared" si="8"/>
        <v>5.3125</v>
      </c>
      <c r="AX67" s="12">
        <f t="shared" si="8"/>
        <v>5.95</v>
      </c>
      <c r="AY67" s="15">
        <f t="shared" si="8"/>
        <v>6.5874999999999995</v>
      </c>
      <c r="AZ67" s="182"/>
      <c r="BA67" s="188"/>
      <c r="BC67" s="153">
        <v>1.7</v>
      </c>
      <c r="BD67" s="146" t="s">
        <v>27</v>
      </c>
    </row>
    <row r="68" spans="1:56" s="158" customFormat="1" ht="22.5" customHeight="1" thickBot="1" x14ac:dyDescent="0.25">
      <c r="A68" s="902"/>
      <c r="C68" s="845"/>
      <c r="D68" s="796"/>
      <c r="E68" s="106" t="s">
        <v>22</v>
      </c>
      <c r="F68" s="2" t="s">
        <v>92</v>
      </c>
      <c r="G68" s="13">
        <f>'Erwachsene-DOSB 2020'!E18*$BC$68</f>
        <v>0.82499999999999996</v>
      </c>
      <c r="H68" s="12">
        <f>'Erwachsene-DOSB 2020'!F18*$BC$68</f>
        <v>0.92500000000000004</v>
      </c>
      <c r="I68" s="15">
        <f>'Erwachsene-DOSB 2020'!G18*$BC$68</f>
        <v>1.0249999999999999</v>
      </c>
      <c r="J68" s="59">
        <f>'Erwachsene-DOSB 2020'!H18*$BC$68</f>
        <v>0.8</v>
      </c>
      <c r="K68" s="12">
        <f>'Erwachsene-DOSB 2020'!I18*$BC$68</f>
        <v>0.9</v>
      </c>
      <c r="L68" s="15">
        <f>'Erwachsene-DOSB 2020'!J18*$BC$68</f>
        <v>1</v>
      </c>
      <c r="M68" s="59">
        <f>'Erwachsene-DOSB 2020'!K18*$BC$68</f>
        <v>0.75</v>
      </c>
      <c r="N68" s="12">
        <f>'Erwachsene-DOSB 2020'!L18*$BC$68</f>
        <v>0.85</v>
      </c>
      <c r="O68" s="15">
        <f>'Erwachsene-DOSB 2020'!M18*$BC$68</f>
        <v>0.97499999999999998</v>
      </c>
      <c r="P68" s="59">
        <f>'Erwachsene-DOSB 2020'!N18*$BC$68</f>
        <v>0.67500000000000004</v>
      </c>
      <c r="Q68" s="12">
        <f>'Erwachsene-DOSB 2020'!O18*$BC$68</f>
        <v>0.8</v>
      </c>
      <c r="R68" s="15">
        <f>'Erwachsene-DOSB 2020'!P18*$BC$68</f>
        <v>0.92500000000000004</v>
      </c>
      <c r="S68" s="59">
        <f>'Erwachsene-DOSB 2020'!Q18*$BC$68</f>
        <v>0.625</v>
      </c>
      <c r="T68" s="12">
        <f>'Erwachsene-DOSB 2020'!R18*$BC$68</f>
        <v>0.75</v>
      </c>
      <c r="U68" s="15">
        <f>'Erwachsene-DOSB 2020'!S18*$BC$68</f>
        <v>0.9</v>
      </c>
      <c r="V68" s="59">
        <f>'Erwachsene-DOSB 2020'!T18*$BC$68</f>
        <v>0.57499999999999996</v>
      </c>
      <c r="W68" s="12">
        <f>'Erwachsene-DOSB 2020'!U18*$BC$68</f>
        <v>0.7</v>
      </c>
      <c r="X68" s="15">
        <f>'Erwachsene-DOSB 2020'!V18*$BC$68</f>
        <v>0.82499999999999996</v>
      </c>
      <c r="Y68" s="186"/>
      <c r="Z68" s="187"/>
      <c r="AB68" s="902"/>
      <c r="AD68" s="845"/>
      <c r="AE68" s="796"/>
      <c r="AF68" s="106" t="s">
        <v>22</v>
      </c>
      <c r="AG68" s="2" t="s">
        <v>92</v>
      </c>
      <c r="AH68" s="13">
        <f>'Erwachsene-DOSB 2020'!E51*$BC$68</f>
        <v>1.05</v>
      </c>
      <c r="AI68" s="12">
        <f>'Erwachsene-DOSB 2020'!F51*$BC$68</f>
        <v>1.1499999999999999</v>
      </c>
      <c r="AJ68" s="15">
        <f>'Erwachsene-DOSB 2020'!G51*$BC$68</f>
        <v>1.25</v>
      </c>
      <c r="AK68" s="59">
        <f>'Erwachsene-DOSB 2020'!H51*$BC$68</f>
        <v>1.05</v>
      </c>
      <c r="AL68" s="12">
        <f>'Erwachsene-DOSB 2020'!I51*$BC$68</f>
        <v>1.1499999999999999</v>
      </c>
      <c r="AM68" s="15">
        <f>'Erwachsene-DOSB 2020'!J51*$BC$68</f>
        <v>1.25</v>
      </c>
      <c r="AN68" s="59">
        <f>'Erwachsene-DOSB 2020'!K51*$BC$68</f>
        <v>1.0249999999999999</v>
      </c>
      <c r="AO68" s="12">
        <f>'Erwachsene-DOSB 2020'!L51*$BC$68</f>
        <v>1.125</v>
      </c>
      <c r="AP68" s="15">
        <f>'Erwachsene-DOSB 2020'!M51*$BC$68</f>
        <v>1.2250000000000001</v>
      </c>
      <c r="AQ68" s="59">
        <f>'Erwachsene-DOSB 2020'!N51*$BC$68</f>
        <v>0.92500000000000004</v>
      </c>
      <c r="AR68" s="12">
        <f>'Erwachsene-DOSB 2020'!O51*$BC$68</f>
        <v>1.05</v>
      </c>
      <c r="AS68" s="15">
        <f>'Erwachsene-DOSB 2020'!P51*$BC$68</f>
        <v>1.175</v>
      </c>
      <c r="AT68" s="59">
        <f>'Erwachsene-DOSB 2020'!Q51*$BC$68</f>
        <v>0.82499999999999996</v>
      </c>
      <c r="AU68" s="12">
        <f>'Erwachsene-DOSB 2020'!R51*$BC$68</f>
        <v>0.97499999999999998</v>
      </c>
      <c r="AV68" s="15">
        <f>'Erwachsene-DOSB 2020'!S51*$BC$68</f>
        <v>1.125</v>
      </c>
      <c r="AW68" s="59">
        <f>'Erwachsene-DOSB 2020'!T51*$BC$68</f>
        <v>0.77500000000000002</v>
      </c>
      <c r="AX68" s="12">
        <f>'Erwachsene-DOSB 2020'!U51*$BC$68</f>
        <v>0.92500000000000004</v>
      </c>
      <c r="AY68" s="15">
        <f>'Erwachsene-DOSB 2020'!V51*$BC$68</f>
        <v>1.075</v>
      </c>
      <c r="AZ68" s="186"/>
      <c r="BA68" s="187"/>
      <c r="BC68" s="153">
        <v>0.5</v>
      </c>
      <c r="BD68" s="146" t="s">
        <v>92</v>
      </c>
    </row>
    <row r="69" spans="1:56" s="158" customFormat="1" ht="22.5" customHeight="1" x14ac:dyDescent="0.2">
      <c r="A69" s="902"/>
      <c r="C69" s="843">
        <v>3</v>
      </c>
      <c r="D69" s="795" t="s">
        <v>66</v>
      </c>
      <c r="E69" s="791" t="s">
        <v>16</v>
      </c>
      <c r="F69" s="822" t="s">
        <v>156</v>
      </c>
      <c r="G69" s="971" t="s">
        <v>195</v>
      </c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3"/>
      <c r="V69" s="962" t="s">
        <v>194</v>
      </c>
      <c r="W69" s="963"/>
      <c r="X69" s="964"/>
      <c r="Y69" s="180"/>
      <c r="Z69" s="181"/>
      <c r="AB69" s="902"/>
      <c r="AD69" s="843">
        <v>3</v>
      </c>
      <c r="AE69" s="795" t="s">
        <v>66</v>
      </c>
      <c r="AF69" s="791" t="s">
        <v>16</v>
      </c>
      <c r="AG69" s="822" t="s">
        <v>156</v>
      </c>
      <c r="AH69" s="971" t="s">
        <v>195</v>
      </c>
      <c r="AI69" s="972"/>
      <c r="AJ69" s="972"/>
      <c r="AK69" s="972"/>
      <c r="AL69" s="972"/>
      <c r="AM69" s="972"/>
      <c r="AN69" s="972"/>
      <c r="AO69" s="972"/>
      <c r="AP69" s="972"/>
      <c r="AQ69" s="972"/>
      <c r="AR69" s="972"/>
      <c r="AS69" s="972"/>
      <c r="AT69" s="972"/>
      <c r="AU69" s="972"/>
      <c r="AV69" s="973"/>
      <c r="AW69" s="962" t="s">
        <v>194</v>
      </c>
      <c r="AX69" s="963"/>
      <c r="AY69" s="964"/>
      <c r="AZ69" s="180"/>
      <c r="BA69" s="181"/>
      <c r="BC69" s="153"/>
      <c r="BD69" s="146"/>
    </row>
    <row r="70" spans="1:56" s="158" customFormat="1" ht="22.5" customHeight="1" x14ac:dyDescent="0.2">
      <c r="A70" s="902"/>
      <c r="C70" s="845"/>
      <c r="D70" s="796"/>
      <c r="E70" s="792"/>
      <c r="F70" s="794"/>
      <c r="G70" s="69">
        <f>'Erwachsene-DOSB 2020'!E21*$BC$70</f>
        <v>27.299999999999997</v>
      </c>
      <c r="H70" s="228">
        <f>'Erwachsene-DOSB 2020'!F21*$BC$70</f>
        <v>24.75</v>
      </c>
      <c r="I70" s="229">
        <f>'Erwachsene-DOSB 2020'!G21*$BC$70</f>
        <v>22.950000000000003</v>
      </c>
      <c r="J70" s="230">
        <f>'Erwachsene-DOSB 2020'!H21*$BC$70</f>
        <v>27.75</v>
      </c>
      <c r="K70" s="228">
        <f>'Erwachsene-DOSB 2020'!I21*$BC$70</f>
        <v>25.200000000000003</v>
      </c>
      <c r="L70" s="229">
        <f>'Erwachsene-DOSB 2020'!J21*$BC$70</f>
        <v>23.4</v>
      </c>
      <c r="M70" s="230">
        <f>'Erwachsene-DOSB 2020'!K21*$BC$70</f>
        <v>28.349999999999998</v>
      </c>
      <c r="N70" s="228">
        <f>'Erwachsene-DOSB 2020'!L21*$BC$70</f>
        <v>25.799999999999997</v>
      </c>
      <c r="O70" s="229">
        <f>'Erwachsene-DOSB 2020'!M21*$BC$70</f>
        <v>24</v>
      </c>
      <c r="P70" s="230">
        <f>'Erwachsene-DOSB 2020'!N21*$BC$70</f>
        <v>29.400000000000002</v>
      </c>
      <c r="Q70" s="228">
        <f>'Erwachsene-DOSB 2020'!O21*$BC$70</f>
        <v>26.700000000000003</v>
      </c>
      <c r="R70" s="229">
        <f>'Erwachsene-DOSB 2020'!P21*$BC$70</f>
        <v>24.599999999999998</v>
      </c>
      <c r="S70" s="230">
        <f>'Erwachsene-DOSB 2020'!Q21*$BC$70</f>
        <v>30.599999999999998</v>
      </c>
      <c r="T70" s="228">
        <f>'Erwachsene-DOSB 2020'!R21*$BC$70</f>
        <v>27.900000000000002</v>
      </c>
      <c r="U70" s="229">
        <f>'Erwachsene-DOSB 2020'!S21*$BC$70</f>
        <v>25.5</v>
      </c>
      <c r="V70" s="230">
        <f>'Erwachsene-DOSB 2020'!T21*$BC$70</f>
        <v>16.5</v>
      </c>
      <c r="W70" s="228">
        <f>'Erwachsene-DOSB 2020'!U21*$BC$70</f>
        <v>14.850000000000001</v>
      </c>
      <c r="X70" s="229">
        <f>'Erwachsene-DOSB 2020'!V21*$BC$70</f>
        <v>13.200000000000001</v>
      </c>
      <c r="Y70" s="182"/>
      <c r="Z70" s="188"/>
      <c r="AB70" s="902"/>
      <c r="AD70" s="845"/>
      <c r="AE70" s="796"/>
      <c r="AF70" s="792"/>
      <c r="AG70" s="794"/>
      <c r="AH70" s="69">
        <f>'Erwachsene-DOSB 2020'!E54*$BC$70</f>
        <v>24</v>
      </c>
      <c r="AI70" s="228">
        <f>'Erwachsene-DOSB 2020'!F54*$BC$70</f>
        <v>21.9</v>
      </c>
      <c r="AJ70" s="229">
        <f>'Erwachsene-DOSB 2020'!G54*$BC$70</f>
        <v>19.799999999999997</v>
      </c>
      <c r="AK70" s="230">
        <f>'Erwachsene-DOSB 2020'!H54*$BC$70</f>
        <v>23.700000000000003</v>
      </c>
      <c r="AL70" s="228">
        <f>'Erwachsene-DOSB 2020'!I54*$BC$70</f>
        <v>21.6</v>
      </c>
      <c r="AM70" s="229">
        <f>'Erwachsene-DOSB 2020'!J54*$BC$70</f>
        <v>19.5</v>
      </c>
      <c r="AN70" s="230">
        <f>'Erwachsene-DOSB 2020'!K54*$BC$70</f>
        <v>24.450000000000003</v>
      </c>
      <c r="AO70" s="228">
        <f>'Erwachsene-DOSB 2020'!L54*$BC$70</f>
        <v>22.200000000000003</v>
      </c>
      <c r="AP70" s="229">
        <f>'Erwachsene-DOSB 2020'!M54*$BC$70</f>
        <v>19.950000000000003</v>
      </c>
      <c r="AQ70" s="230">
        <f>'Erwachsene-DOSB 2020'!N54*$BC$70</f>
        <v>25.200000000000003</v>
      </c>
      <c r="AR70" s="228">
        <f>'Erwachsene-DOSB 2020'!O54*$BC$70</f>
        <v>22.65</v>
      </c>
      <c r="AS70" s="229">
        <f>'Erwachsene-DOSB 2020'!P54*$BC$70</f>
        <v>20.399999999999999</v>
      </c>
      <c r="AT70" s="230">
        <f>'Erwachsene-DOSB 2020'!Q54*$BC$70</f>
        <v>26.400000000000002</v>
      </c>
      <c r="AU70" s="228">
        <f>'Erwachsene-DOSB 2020'!R54*$BC$70</f>
        <v>23.85</v>
      </c>
      <c r="AV70" s="229">
        <f>'Erwachsene-DOSB 2020'!S54*$BC$70</f>
        <v>21.299999999999997</v>
      </c>
      <c r="AW70" s="230">
        <f>'Erwachsene-DOSB 2020'!T54*$BC$70</f>
        <v>14.399999999999999</v>
      </c>
      <c r="AX70" s="228">
        <f>'Erwachsene-DOSB 2020'!U54*$BC$70</f>
        <v>13.049999999999999</v>
      </c>
      <c r="AY70" s="229">
        <f>'Erwachsene-DOSB 2020'!V54*$BC$70</f>
        <v>11.55</v>
      </c>
      <c r="AZ70" s="182"/>
      <c r="BA70" s="188"/>
      <c r="BC70" s="153">
        <v>1.5</v>
      </c>
      <c r="BD70" s="146" t="s">
        <v>156</v>
      </c>
    </row>
    <row r="71" spans="1:56" s="158" customFormat="1" ht="22.5" customHeight="1" x14ac:dyDescent="0.2">
      <c r="A71" s="902"/>
      <c r="C71" s="845"/>
      <c r="D71" s="796"/>
      <c r="E71" s="106" t="s">
        <v>17</v>
      </c>
      <c r="F71" s="27" t="s">
        <v>158</v>
      </c>
      <c r="G71" s="69">
        <f>'Erwachsene-DOSB 2020'!E22*$BC$71</f>
        <v>44.25</v>
      </c>
      <c r="H71" s="228">
        <f>'Erwachsene-DOSB 2020'!F22*$BC$71</f>
        <v>36</v>
      </c>
      <c r="I71" s="229">
        <f>'Erwachsene-DOSB 2020'!G22*$BC$71</f>
        <v>27.75</v>
      </c>
      <c r="J71" s="230">
        <f>'Erwachsene-DOSB 2020'!H22*$BC$71</f>
        <v>43.5</v>
      </c>
      <c r="K71" s="228">
        <f>'Erwachsene-DOSB 2020'!I22*$BC$71</f>
        <v>36</v>
      </c>
      <c r="L71" s="229">
        <f>'Erwachsene-DOSB 2020'!J22*$BC$71</f>
        <v>27.75</v>
      </c>
      <c r="M71" s="230">
        <f>'Erwachsene-DOSB 2020'!K22*$BC$71</f>
        <v>45</v>
      </c>
      <c r="N71" s="228">
        <f>'Erwachsene-DOSB 2020'!L22*$BC$71</f>
        <v>37.5</v>
      </c>
      <c r="O71" s="229">
        <f>'Erwachsene-DOSB 2020'!M22*$BC$71</f>
        <v>29.25</v>
      </c>
      <c r="P71" s="230">
        <f>'Erwachsene-DOSB 2020'!N22*$BC$71</f>
        <v>48.75</v>
      </c>
      <c r="Q71" s="228">
        <f>'Erwachsene-DOSB 2020'!O22*$BC$71</f>
        <v>39.75</v>
      </c>
      <c r="R71" s="229">
        <f>'Erwachsene-DOSB 2020'!P22*$BC$71</f>
        <v>31.5</v>
      </c>
      <c r="S71" s="230">
        <f>'Erwachsene-DOSB 2020'!Q22*$BC$71</f>
        <v>54</v>
      </c>
      <c r="T71" s="228">
        <f>'Erwachsene-DOSB 2020'!R22*$BC$71</f>
        <v>43.5</v>
      </c>
      <c r="U71" s="229">
        <f>'Erwachsene-DOSB 2020'!S22*$BC$71</f>
        <v>33</v>
      </c>
      <c r="V71" s="230">
        <f>'Erwachsene-DOSB 2020'!T22*$BC$71</f>
        <v>60</v>
      </c>
      <c r="W71" s="228">
        <f>'Erwachsene-DOSB 2020'!U22*$BC$71</f>
        <v>47.25</v>
      </c>
      <c r="X71" s="229">
        <f>'Erwachsene-DOSB 2020'!V22*$BC$71</f>
        <v>35.25</v>
      </c>
      <c r="Y71" s="182"/>
      <c r="Z71" s="188"/>
      <c r="AB71" s="902"/>
      <c r="AD71" s="845"/>
      <c r="AE71" s="796"/>
      <c r="AF71" s="106" t="s">
        <v>17</v>
      </c>
      <c r="AG71" s="27" t="s">
        <v>158</v>
      </c>
      <c r="AH71" s="69">
        <f>'Erwachsene-DOSB 2020'!E55*$BC$71</f>
        <v>42</v>
      </c>
      <c r="AI71" s="228">
        <f>'Erwachsene-DOSB 2020'!F55*$BC$71</f>
        <v>34.5</v>
      </c>
      <c r="AJ71" s="229">
        <f>'Erwachsene-DOSB 2020'!G55*$BC$71</f>
        <v>26.25</v>
      </c>
      <c r="AK71" s="230">
        <f>'Erwachsene-DOSB 2020'!H55*$BC$71</f>
        <v>40.5</v>
      </c>
      <c r="AL71" s="228">
        <f>'Erwachsene-DOSB 2020'!I55*$BC$71</f>
        <v>33</v>
      </c>
      <c r="AM71" s="229">
        <f>'Erwachsene-DOSB 2020'!J55*$BC$71</f>
        <v>23.25</v>
      </c>
      <c r="AN71" s="230">
        <f>'Erwachsene-DOSB 2020'!K55*$BC$71</f>
        <v>43.5</v>
      </c>
      <c r="AO71" s="228">
        <f>'Erwachsene-DOSB 2020'!L55*$BC$71</f>
        <v>34.5</v>
      </c>
      <c r="AP71" s="229">
        <f>'Erwachsene-DOSB 2020'!M55*$BC$71</f>
        <v>24.75</v>
      </c>
      <c r="AQ71" s="230">
        <f>'Erwachsene-DOSB 2020'!N55*$BC$71</f>
        <v>47.25</v>
      </c>
      <c r="AR71" s="228">
        <f>'Erwachsene-DOSB 2020'!O55*$BC$71</f>
        <v>36</v>
      </c>
      <c r="AS71" s="229">
        <f>'Erwachsene-DOSB 2020'!P55*$BC$71</f>
        <v>25.5</v>
      </c>
      <c r="AT71" s="230">
        <f>'Erwachsene-DOSB 2020'!Q55*$BC$71</f>
        <v>52.5</v>
      </c>
      <c r="AU71" s="228">
        <f>'Erwachsene-DOSB 2020'!R55*$BC$71</f>
        <v>39.75</v>
      </c>
      <c r="AV71" s="229">
        <f>'Erwachsene-DOSB 2020'!S55*$BC$71</f>
        <v>27.75</v>
      </c>
      <c r="AW71" s="230">
        <f>'Erwachsene-DOSB 2020'!T55*$BC$71</f>
        <v>57.75</v>
      </c>
      <c r="AX71" s="228">
        <f>'Erwachsene-DOSB 2020'!U55*$BC$71</f>
        <v>44.25</v>
      </c>
      <c r="AY71" s="229">
        <f>'Erwachsene-DOSB 2020'!V55*$BC$71</f>
        <v>28.5</v>
      </c>
      <c r="AZ71" s="182"/>
      <c r="BA71" s="188"/>
      <c r="BC71" s="153">
        <v>1.5</v>
      </c>
      <c r="BD71" s="146" t="s">
        <v>158</v>
      </c>
    </row>
    <row r="72" spans="1:56" s="158" customFormat="1" ht="22.5" customHeight="1" thickBot="1" x14ac:dyDescent="0.25">
      <c r="A72" s="902"/>
      <c r="C72" s="950"/>
      <c r="D72" s="951"/>
      <c r="E72" s="107" t="s">
        <v>21</v>
      </c>
      <c r="F72" s="211" t="s">
        <v>157</v>
      </c>
      <c r="G72" s="234">
        <f>'Erwachsene-DOSB 2020'!E23*$BC$72</f>
        <v>38.400000000000006</v>
      </c>
      <c r="H72" s="231">
        <f>'Erwachsene-DOSB 2020'!F23*$BC$72</f>
        <v>35.200000000000003</v>
      </c>
      <c r="I72" s="232">
        <f>'Erwachsene-DOSB 2020'!G23*$BC$72</f>
        <v>31.200000000000003</v>
      </c>
      <c r="J72" s="233">
        <f>'Erwachsene-DOSB 2020'!H23*$BC$72</f>
        <v>39.200000000000003</v>
      </c>
      <c r="K72" s="231">
        <f>'Erwachsene-DOSB 2020'!I23*$BC$72</f>
        <v>35.200000000000003</v>
      </c>
      <c r="L72" s="232">
        <f>'Erwachsene-DOSB 2020'!J23*$BC$72</f>
        <v>31.200000000000003</v>
      </c>
      <c r="M72" s="233">
        <f>'Erwachsene-DOSB 2020'!K23*$BC$72</f>
        <v>40</v>
      </c>
      <c r="N72" s="231">
        <f>'Erwachsene-DOSB 2020'!L23*$BC$72</f>
        <v>36</v>
      </c>
      <c r="O72" s="232">
        <f>'Erwachsene-DOSB 2020'!M23*$BC$72</f>
        <v>32</v>
      </c>
      <c r="P72" s="233">
        <f>'Erwachsene-DOSB 2020'!N23*$BC$72</f>
        <v>41.6</v>
      </c>
      <c r="Q72" s="231">
        <f>'Erwachsene-DOSB 2020'!O23*$BC$72</f>
        <v>37.6</v>
      </c>
      <c r="R72" s="232">
        <f>'Erwachsene-DOSB 2020'!P23*$BC$72</f>
        <v>34.4</v>
      </c>
      <c r="S72" s="233">
        <f>'Erwachsene-DOSB 2020'!Q23*$BC$72</f>
        <v>44</v>
      </c>
      <c r="T72" s="231">
        <f>'Erwachsene-DOSB 2020'!R23*$BC$72</f>
        <v>39.200000000000003</v>
      </c>
      <c r="U72" s="232">
        <f>'Erwachsene-DOSB 2020'!S23*$BC$72</f>
        <v>35.200000000000003</v>
      </c>
      <c r="V72" s="233">
        <f>'Erwachsene-DOSB 2020'!T23*$BC$72</f>
        <v>46.400000000000006</v>
      </c>
      <c r="W72" s="231">
        <f>'Erwachsene-DOSB 2020'!U23*$BC$72</f>
        <v>40.800000000000004</v>
      </c>
      <c r="X72" s="232">
        <f>'Erwachsene-DOSB 2020'!V23*$BC$72</f>
        <v>36</v>
      </c>
      <c r="Y72" s="186"/>
      <c r="Z72" s="187"/>
      <c r="AB72" s="902"/>
      <c r="AD72" s="950"/>
      <c r="AE72" s="951"/>
      <c r="AF72" s="107" t="s">
        <v>21</v>
      </c>
      <c r="AG72" s="211" t="s">
        <v>157</v>
      </c>
      <c r="AH72" s="69">
        <f>'Erwachsene-DOSB 2020'!E56*$BC$72</f>
        <v>32.800000000000004</v>
      </c>
      <c r="AI72" s="228">
        <f>'Erwachsene-DOSB 2020'!F56*$BC$72</f>
        <v>28.8</v>
      </c>
      <c r="AJ72" s="229">
        <f>'Erwachsene-DOSB 2020'!G56*$BC$72</f>
        <v>24.8</v>
      </c>
      <c r="AK72" s="69">
        <f>'Erwachsene-DOSB 2020'!H56*$BC$72</f>
        <v>32</v>
      </c>
      <c r="AL72" s="228">
        <f>'Erwachsene-DOSB 2020'!I56*$BC$72</f>
        <v>28</v>
      </c>
      <c r="AM72" s="229">
        <f>'Erwachsene-DOSB 2020'!J56*$BC$72</f>
        <v>24</v>
      </c>
      <c r="AN72" s="69">
        <f>'Erwachsene-DOSB 2020'!K56*$BC$72</f>
        <v>33.6</v>
      </c>
      <c r="AO72" s="228">
        <f>'Erwachsene-DOSB 2020'!L56*$BC$72</f>
        <v>28.8</v>
      </c>
      <c r="AP72" s="229">
        <f>'Erwachsene-DOSB 2020'!M56*$BC$72</f>
        <v>24</v>
      </c>
      <c r="AQ72" s="69">
        <f>'Erwachsene-DOSB 2020'!N56*$BC$72</f>
        <v>36</v>
      </c>
      <c r="AR72" s="228">
        <f>'Erwachsene-DOSB 2020'!O56*$BC$72</f>
        <v>29.6</v>
      </c>
      <c r="AS72" s="229">
        <f>'Erwachsene-DOSB 2020'!P56*$BC$72</f>
        <v>24</v>
      </c>
      <c r="AT72" s="69">
        <f>'Erwachsene-DOSB 2020'!Q56*$BC$72</f>
        <v>38.400000000000006</v>
      </c>
      <c r="AU72" s="228">
        <f>'Erwachsene-DOSB 2020'!R56*$BC$72</f>
        <v>32</v>
      </c>
      <c r="AV72" s="229">
        <f>'Erwachsene-DOSB 2020'!S56*$BC$72</f>
        <v>24.8</v>
      </c>
      <c r="AW72" s="69">
        <f>'Erwachsene-DOSB 2020'!T56*$BC$72</f>
        <v>42.400000000000006</v>
      </c>
      <c r="AX72" s="228">
        <f>'Erwachsene-DOSB 2020'!U56*$BC$72</f>
        <v>34.4</v>
      </c>
      <c r="AY72" s="229">
        <f>'Erwachsene-DOSB 2020'!V56*$BC$72</f>
        <v>26.400000000000002</v>
      </c>
      <c r="AZ72" s="186"/>
      <c r="BA72" s="187"/>
      <c r="BC72" s="153">
        <v>1.6</v>
      </c>
      <c r="BD72" s="146" t="s">
        <v>157</v>
      </c>
    </row>
    <row r="73" spans="1:56" s="158" customFormat="1" ht="22.5" customHeight="1" x14ac:dyDescent="0.2">
      <c r="A73" s="902"/>
      <c r="C73" s="844">
        <v>4</v>
      </c>
      <c r="D73" s="796" t="s">
        <v>67</v>
      </c>
      <c r="E73" s="603" t="s">
        <v>16</v>
      </c>
      <c r="F73" s="197" t="s">
        <v>163</v>
      </c>
      <c r="G73" s="141">
        <f>'Erwachsene-DOSB 2020'!E27*$BC$73</f>
        <v>1.7</v>
      </c>
      <c r="H73" s="132">
        <f>'Erwachsene-DOSB 2020'!F27*$BC$73</f>
        <v>1.85</v>
      </c>
      <c r="I73" s="133">
        <f>'Erwachsene-DOSB 2020'!G27*$BC$73</f>
        <v>2</v>
      </c>
      <c r="J73" s="134">
        <f>'Erwachsene-DOSB 2020'!H27*$BC$73</f>
        <v>1.7</v>
      </c>
      <c r="K73" s="132">
        <f>'Erwachsene-DOSB 2020'!I27*$BC$73</f>
        <v>1.85</v>
      </c>
      <c r="L73" s="133">
        <f>'Erwachsene-DOSB 2020'!J27*$BC$73</f>
        <v>2</v>
      </c>
      <c r="M73" s="134">
        <f>'Erwachsene-DOSB 2020'!K27*$BC$73</f>
        <v>1.65</v>
      </c>
      <c r="N73" s="132">
        <f>'Erwachsene-DOSB 2020'!L27*$BC$73</f>
        <v>1.8</v>
      </c>
      <c r="O73" s="133">
        <f>'Erwachsene-DOSB 2020'!M27*$BC$73</f>
        <v>1.95</v>
      </c>
      <c r="P73" s="134">
        <f>'Erwachsene-DOSB 2020'!N27*$BC$73</f>
        <v>1.6</v>
      </c>
      <c r="Q73" s="132">
        <f>'Erwachsene-DOSB 2020'!O27*$BC$73</f>
        <v>1.75</v>
      </c>
      <c r="R73" s="133">
        <f>'Erwachsene-DOSB 2020'!P27*$BC$73</f>
        <v>1.9</v>
      </c>
      <c r="S73" s="134">
        <f>'Erwachsene-DOSB 2020'!Q27*$BC$73</f>
        <v>1.55</v>
      </c>
      <c r="T73" s="132">
        <f>'Erwachsene-DOSB 2020'!R27*$BC$73</f>
        <v>1.7</v>
      </c>
      <c r="U73" s="133">
        <f>'Erwachsene-DOSB 2020'!S27*$BC$73</f>
        <v>1.85</v>
      </c>
      <c r="V73" s="134">
        <f>'Erwachsene-DOSB 2020'!T27*$BC$73</f>
        <v>1.5</v>
      </c>
      <c r="W73" s="132">
        <f>'Erwachsene-DOSB 2020'!U27*$BC$73</f>
        <v>1.65</v>
      </c>
      <c r="X73" s="133">
        <f>'Erwachsene-DOSB 2020'!V27*$BC$73</f>
        <v>1.8</v>
      </c>
      <c r="Y73" s="180"/>
      <c r="Z73" s="181"/>
      <c r="AB73" s="902"/>
      <c r="AD73" s="844">
        <v>4</v>
      </c>
      <c r="AE73" s="796" t="s">
        <v>67</v>
      </c>
      <c r="AF73" s="603" t="s">
        <v>16</v>
      </c>
      <c r="AG73" s="197" t="s">
        <v>163</v>
      </c>
      <c r="AH73" s="141">
        <f>'Erwachsene-DOSB 2020'!E60*$BC$73</f>
        <v>2.25</v>
      </c>
      <c r="AI73" s="132">
        <f>'Erwachsene-DOSB 2020'!F60*$BC$73</f>
        <v>2.4</v>
      </c>
      <c r="AJ73" s="133">
        <f>'Erwachsene-DOSB 2020'!G60*$BC$73</f>
        <v>2.5499999999999998</v>
      </c>
      <c r="AK73" s="134">
        <f>'Erwachsene-DOSB 2020'!H60*$BC$73</f>
        <v>2.2000000000000002</v>
      </c>
      <c r="AL73" s="132">
        <f>'Erwachsene-DOSB 2020'!I60*$BC$73</f>
        <v>2.35</v>
      </c>
      <c r="AM73" s="133">
        <f>'Erwachsene-DOSB 2020'!J60*$BC$73</f>
        <v>2.5</v>
      </c>
      <c r="AN73" s="134">
        <f>'Erwachsene-DOSB 2020'!K60*$BC$73</f>
        <v>2.15</v>
      </c>
      <c r="AO73" s="132">
        <f>'Erwachsene-DOSB 2020'!L60*$BC$73</f>
        <v>2.2999999999999998</v>
      </c>
      <c r="AP73" s="133">
        <f>'Erwachsene-DOSB 2020'!M60*$BC$73</f>
        <v>2.4500000000000002</v>
      </c>
      <c r="AQ73" s="134">
        <f>'Erwachsene-DOSB 2020'!N60*$BC$73</f>
        <v>2.1</v>
      </c>
      <c r="AR73" s="132">
        <f>'Erwachsene-DOSB 2020'!O60*$BC$73</f>
        <v>2.25</v>
      </c>
      <c r="AS73" s="133">
        <f>'Erwachsene-DOSB 2020'!P60*$BC$73</f>
        <v>2.4</v>
      </c>
      <c r="AT73" s="134">
        <f>'Erwachsene-DOSB 2020'!Q60*$BC$73</f>
        <v>2.0499999999999998</v>
      </c>
      <c r="AU73" s="132">
        <f>'Erwachsene-DOSB 2020'!R60*$BC$73</f>
        <v>2.2000000000000002</v>
      </c>
      <c r="AV73" s="737">
        <f>'Erwachsene-DOSB 2020'!S60*$BC$73</f>
        <v>2.35</v>
      </c>
      <c r="AW73" s="134">
        <f>'Erwachsene-DOSB 2020'!T60*$BC$73</f>
        <v>1.95</v>
      </c>
      <c r="AX73" s="132">
        <f>'Erwachsene-DOSB 2020'!U60*$BC$73</f>
        <v>2.15</v>
      </c>
      <c r="AY73" s="737">
        <f>'Erwachsene-DOSB 2020'!V60*$BC$73</f>
        <v>2.2999999999999998</v>
      </c>
      <c r="AZ73" s="180"/>
      <c r="BA73" s="181"/>
      <c r="BC73" s="153">
        <v>0.5</v>
      </c>
      <c r="BD73" s="146" t="s">
        <v>163</v>
      </c>
    </row>
    <row r="74" spans="1:56" ht="22.5" customHeight="1" x14ac:dyDescent="0.2">
      <c r="A74" s="902"/>
      <c r="B74"/>
      <c r="C74" s="845"/>
      <c r="D74" s="796"/>
      <c r="E74" s="106" t="s">
        <v>17</v>
      </c>
      <c r="F74" s="2" t="s">
        <v>520</v>
      </c>
      <c r="G74" s="13">
        <f>'Erwachsene-DOSB 2020'!E28*$BC$74</f>
        <v>9.4</v>
      </c>
      <c r="H74" s="12">
        <f>'Erwachsene-DOSB 2020'!F28*$BC$74</f>
        <v>10.600000000000001</v>
      </c>
      <c r="I74" s="15">
        <f>'Erwachsene-DOSB 2020'!G28*$BC$74</f>
        <v>11.600000000000001</v>
      </c>
      <c r="J74" s="59">
        <f>'Erwachsene-DOSB 2020'!H28*$BC$74</f>
        <v>9.6000000000000014</v>
      </c>
      <c r="K74" s="12">
        <f>'Erwachsene-DOSB 2020'!I28*$BC$74</f>
        <v>10.8</v>
      </c>
      <c r="L74" s="15">
        <f>'Erwachsene-DOSB 2020'!J28*$BC$74</f>
        <v>11.8</v>
      </c>
      <c r="M74" s="59">
        <f>'Erwachsene-DOSB 2020'!K28*$BC$74</f>
        <v>9.6000000000000014</v>
      </c>
      <c r="N74" s="12">
        <f>'Erwachsene-DOSB 2020'!L28*$BC$74</f>
        <v>10.8</v>
      </c>
      <c r="O74" s="15">
        <f>'Erwachsene-DOSB 2020'!M28*$BC$74</f>
        <v>11.8</v>
      </c>
      <c r="P74" s="59">
        <f>'Erwachsene-DOSB 2020'!N28*$BC$74</f>
        <v>8.8000000000000007</v>
      </c>
      <c r="Q74" s="12">
        <f>'Erwachsene-DOSB 2020'!O28*$BC$74</f>
        <v>10</v>
      </c>
      <c r="R74" s="15">
        <f>'Erwachsene-DOSB 2020'!P28*$BC$74</f>
        <v>11</v>
      </c>
      <c r="S74" s="59">
        <f>'Erwachsene-DOSB 2020'!Q28*$BC$74</f>
        <v>8.4</v>
      </c>
      <c r="T74" s="12">
        <f>'Erwachsene-DOSB 2020'!R28*$BC$74</f>
        <v>9.6000000000000014</v>
      </c>
      <c r="U74" s="15">
        <f>'Erwachsene-DOSB 2020'!S28*$BC$74</f>
        <v>10.600000000000001</v>
      </c>
      <c r="V74" s="59">
        <f>'Erwachsene-DOSB 2020'!T28*$BC$74</f>
        <v>7.8000000000000007</v>
      </c>
      <c r="W74" s="12">
        <f>'Erwachsene-DOSB 2020'!U28*$BC$74</f>
        <v>9</v>
      </c>
      <c r="X74" s="15">
        <f>'Erwachsene-DOSB 2020'!V28*$BC$74</f>
        <v>10</v>
      </c>
      <c r="Y74" s="182"/>
      <c r="Z74" s="188"/>
      <c r="AB74" s="902"/>
      <c r="AC74"/>
      <c r="AD74" s="845"/>
      <c r="AE74" s="796"/>
      <c r="AF74" s="106" t="s">
        <v>17</v>
      </c>
      <c r="AG74" s="2" t="s">
        <v>520</v>
      </c>
      <c r="AH74" s="13">
        <f>'Erwachsene-DOSB 2020'!E61*$BC$74</f>
        <v>12.600000000000001</v>
      </c>
      <c r="AI74" s="12">
        <f>'Erwachsene-DOSB 2020'!F61*$BC$74</f>
        <v>14.4</v>
      </c>
      <c r="AJ74" s="15">
        <f>'Erwachsene-DOSB 2020'!G61*$BC$74</f>
        <v>16.2</v>
      </c>
      <c r="AK74" s="59">
        <f>'Erwachsene-DOSB 2020'!H61*$BC$74</f>
        <v>13.200000000000001</v>
      </c>
      <c r="AL74" s="12">
        <f>'Erwachsene-DOSB 2020'!I61*$BC$74</f>
        <v>15.200000000000001</v>
      </c>
      <c r="AM74" s="15">
        <f>'Erwachsene-DOSB 2020'!J61*$BC$74</f>
        <v>16.8</v>
      </c>
      <c r="AN74" s="59">
        <f>'Erwachsene-DOSB 2020'!K61*$BC$74</f>
        <v>13</v>
      </c>
      <c r="AO74" s="12">
        <f>'Erwachsene-DOSB 2020'!L61*$BC$74</f>
        <v>15</v>
      </c>
      <c r="AP74" s="15">
        <f>'Erwachsene-DOSB 2020'!M61*$BC$74</f>
        <v>16.600000000000001</v>
      </c>
      <c r="AQ74" s="59">
        <f>'Erwachsene-DOSB 2020'!N61*$BC$74</f>
        <v>12</v>
      </c>
      <c r="AR74" s="12">
        <f>'Erwachsene-DOSB 2020'!O61*$BC$74</f>
        <v>14</v>
      </c>
      <c r="AS74" s="15">
        <f>'Erwachsene-DOSB 2020'!P61*$BC$74</f>
        <v>16</v>
      </c>
      <c r="AT74" s="59">
        <f>'Erwachsene-DOSB 2020'!Q61*$BC$74</f>
        <v>11.4</v>
      </c>
      <c r="AU74" s="12">
        <f>'Erwachsene-DOSB 2020'!R61*$BC$74</f>
        <v>13.4</v>
      </c>
      <c r="AV74" s="15">
        <f>'Erwachsene-DOSB 2020'!S61*$BC$74</f>
        <v>15.4</v>
      </c>
      <c r="AW74" s="59">
        <f>'Erwachsene-DOSB 2020'!T61*$BC$74</f>
        <v>11.200000000000001</v>
      </c>
      <c r="AX74" s="12">
        <f>'Erwachsene-DOSB 2020'!U61*$BC$74</f>
        <v>13.200000000000001</v>
      </c>
      <c r="AY74" s="15">
        <f>'Erwachsene-DOSB 2020'!V61*$BC$74</f>
        <v>15.200000000000001</v>
      </c>
      <c r="AZ74" s="182"/>
      <c r="BA74" s="188"/>
      <c r="BC74" s="143">
        <v>0.4</v>
      </c>
      <c r="BD74" s="146" t="s">
        <v>520</v>
      </c>
    </row>
    <row r="75" spans="1:56" ht="22.5" customHeight="1" x14ac:dyDescent="0.2">
      <c r="A75" s="902"/>
      <c r="B75"/>
      <c r="C75" s="845"/>
      <c r="D75" s="796"/>
      <c r="E75" s="798" t="s">
        <v>21</v>
      </c>
      <c r="F75" s="793" t="s">
        <v>159</v>
      </c>
      <c r="G75" s="782" t="s">
        <v>426</v>
      </c>
      <c r="H75" s="783"/>
      <c r="I75" s="783"/>
      <c r="J75" s="783"/>
      <c r="K75" s="783"/>
      <c r="L75" s="783"/>
      <c r="M75" s="783"/>
      <c r="N75" s="783"/>
      <c r="O75" s="783"/>
      <c r="P75" s="783"/>
      <c r="Q75" s="783"/>
      <c r="R75" s="783"/>
      <c r="S75" s="783"/>
      <c r="T75" s="783"/>
      <c r="U75" s="784"/>
      <c r="V75" s="783" t="s">
        <v>425</v>
      </c>
      <c r="W75" s="783"/>
      <c r="X75" s="784"/>
      <c r="Y75" s="182"/>
      <c r="Z75" s="188"/>
      <c r="AB75" s="902"/>
      <c r="AC75"/>
      <c r="AD75" s="845"/>
      <c r="AE75" s="796"/>
      <c r="AF75" s="798" t="s">
        <v>21</v>
      </c>
      <c r="AG75" s="793" t="s">
        <v>159</v>
      </c>
      <c r="AH75" s="782" t="s">
        <v>426</v>
      </c>
      <c r="AI75" s="783"/>
      <c r="AJ75" s="783"/>
      <c r="AK75" s="783"/>
      <c r="AL75" s="783"/>
      <c r="AM75" s="783"/>
      <c r="AN75" s="783"/>
      <c r="AO75" s="783"/>
      <c r="AP75" s="783"/>
      <c r="AQ75" s="783"/>
      <c r="AR75" s="783"/>
      <c r="AS75" s="783"/>
      <c r="AT75" s="783"/>
      <c r="AU75" s="783"/>
      <c r="AV75" s="784"/>
      <c r="AW75" s="783" t="s">
        <v>425</v>
      </c>
      <c r="AX75" s="783"/>
      <c r="AY75" s="784"/>
      <c r="AZ75" s="182"/>
      <c r="BA75" s="188"/>
      <c r="BD75" s="148"/>
    </row>
    <row r="76" spans="1:56" ht="22.5" customHeight="1" thickBot="1" x14ac:dyDescent="0.25">
      <c r="A76" s="902"/>
      <c r="B76"/>
      <c r="C76" s="845"/>
      <c r="D76" s="796"/>
      <c r="E76" s="792"/>
      <c r="F76" s="794"/>
      <c r="G76" s="42">
        <v>10</v>
      </c>
      <c r="H76" s="43">
        <v>15</v>
      </c>
      <c r="I76" s="135">
        <v>20</v>
      </c>
      <c r="J76" s="42">
        <v>10</v>
      </c>
      <c r="K76" s="43">
        <v>15</v>
      </c>
      <c r="L76" s="135">
        <v>20</v>
      </c>
      <c r="M76" s="42">
        <v>10</v>
      </c>
      <c r="N76" s="43">
        <v>15</v>
      </c>
      <c r="O76" s="135">
        <v>20</v>
      </c>
      <c r="P76" s="42">
        <v>10</v>
      </c>
      <c r="Q76" s="43">
        <v>15</v>
      </c>
      <c r="R76" s="135">
        <v>20</v>
      </c>
      <c r="S76" s="42">
        <v>10</v>
      </c>
      <c r="T76" s="43">
        <v>15</v>
      </c>
      <c r="U76" s="135">
        <v>20</v>
      </c>
      <c r="V76" s="42">
        <v>10</v>
      </c>
      <c r="W76" s="43">
        <v>15</v>
      </c>
      <c r="X76" s="135">
        <v>20</v>
      </c>
      <c r="Y76" s="186"/>
      <c r="Z76" s="187"/>
      <c r="AB76" s="902"/>
      <c r="AC76"/>
      <c r="AD76" s="845"/>
      <c r="AE76" s="796"/>
      <c r="AF76" s="792"/>
      <c r="AG76" s="794"/>
      <c r="AH76" s="42">
        <v>10</v>
      </c>
      <c r="AI76" s="43">
        <v>15</v>
      </c>
      <c r="AJ76" s="135">
        <v>20</v>
      </c>
      <c r="AK76" s="42">
        <v>10</v>
      </c>
      <c r="AL76" s="43">
        <v>15</v>
      </c>
      <c r="AM76" s="135">
        <v>20</v>
      </c>
      <c r="AN76" s="42">
        <v>10</v>
      </c>
      <c r="AO76" s="43">
        <v>15</v>
      </c>
      <c r="AP76" s="135">
        <v>20</v>
      </c>
      <c r="AQ76" s="42">
        <v>10</v>
      </c>
      <c r="AR76" s="43">
        <v>15</v>
      </c>
      <c r="AS76" s="135">
        <v>20</v>
      </c>
      <c r="AT76" s="42">
        <v>10</v>
      </c>
      <c r="AU76" s="43">
        <v>15</v>
      </c>
      <c r="AV76" s="135">
        <v>20</v>
      </c>
      <c r="AW76" s="42">
        <v>10</v>
      </c>
      <c r="AX76" s="43">
        <v>15</v>
      </c>
      <c r="AY76" s="135">
        <v>20</v>
      </c>
      <c r="AZ76" s="186"/>
      <c r="BA76" s="187"/>
      <c r="BD76" s="148"/>
    </row>
    <row r="77" spans="1:56" ht="18.75" thickBot="1" x14ac:dyDescent="0.3">
      <c r="A77" s="853" t="s">
        <v>495</v>
      </c>
      <c r="B77"/>
      <c r="C77" s="905" t="s">
        <v>51</v>
      </c>
      <c r="D77" s="906"/>
      <c r="E77" s="907"/>
      <c r="F77" s="907"/>
      <c r="G77" s="907" t="s">
        <v>616</v>
      </c>
      <c r="H77" s="907"/>
      <c r="I77" s="907"/>
      <c r="J77" s="907"/>
      <c r="K77" s="907"/>
      <c r="L77" s="907"/>
      <c r="M77" s="907"/>
      <c r="N77" s="907"/>
      <c r="O77" s="907"/>
      <c r="P77" s="907"/>
      <c r="Q77" s="907"/>
      <c r="R77" s="908" t="s">
        <v>52</v>
      </c>
      <c r="S77" s="908"/>
      <c r="T77" s="908"/>
      <c r="U77" s="908"/>
      <c r="V77" s="908"/>
      <c r="W77" s="908"/>
      <c r="X77" s="908"/>
      <c r="Y77" s="802" t="s">
        <v>53</v>
      </c>
      <c r="Z77" s="803"/>
      <c r="AB77" s="853" t="s">
        <v>495</v>
      </c>
      <c r="AC77"/>
      <c r="AD77" s="905" t="s">
        <v>51</v>
      </c>
      <c r="AE77" s="906"/>
      <c r="AF77" s="907"/>
      <c r="AG77" s="907"/>
      <c r="AH77" s="907" t="s">
        <v>616</v>
      </c>
      <c r="AI77" s="907"/>
      <c r="AJ77" s="907"/>
      <c r="AK77" s="907"/>
      <c r="AL77" s="907"/>
      <c r="AM77" s="907"/>
      <c r="AN77" s="907"/>
      <c r="AO77" s="907"/>
      <c r="AP77" s="907"/>
      <c r="AQ77" s="907"/>
      <c r="AR77" s="907"/>
      <c r="AS77" s="908" t="s">
        <v>52</v>
      </c>
      <c r="AT77" s="908"/>
      <c r="AU77" s="908"/>
      <c r="AV77" s="908"/>
      <c r="AW77" s="908"/>
      <c r="AX77" s="908"/>
      <c r="AY77" s="908"/>
      <c r="AZ77" s="802" t="s">
        <v>53</v>
      </c>
      <c r="BA77" s="803"/>
    </row>
    <row r="78" spans="1:56" ht="13.5" thickBot="1" x14ac:dyDescent="0.25">
      <c r="A78" s="853"/>
      <c r="B78"/>
      <c r="C78" s="914" t="s">
        <v>585</v>
      </c>
      <c r="D78" s="915"/>
      <c r="E78" s="915"/>
      <c r="F78" s="915"/>
      <c r="G78" s="915"/>
      <c r="H78" s="915"/>
      <c r="I78" s="916"/>
      <c r="J78" s="917" t="s">
        <v>68</v>
      </c>
      <c r="K78" s="918"/>
      <c r="L78" s="918"/>
      <c r="M78" s="918"/>
      <c r="N78" s="918"/>
      <c r="O78" s="918"/>
      <c r="P78" s="918"/>
      <c r="Q78" s="919"/>
      <c r="R78" s="920" t="s">
        <v>69</v>
      </c>
      <c r="S78" s="921"/>
      <c r="T78" s="921"/>
      <c r="U78" s="921"/>
      <c r="V78" s="921"/>
      <c r="W78" s="921"/>
      <c r="X78" s="922"/>
      <c r="Y78" s="75" t="s">
        <v>70</v>
      </c>
      <c r="Z78" s="76"/>
      <c r="AB78" s="853"/>
      <c r="AC78"/>
      <c r="AD78" s="914" t="s">
        <v>585</v>
      </c>
      <c r="AE78" s="915"/>
      <c r="AF78" s="915"/>
      <c r="AG78" s="915"/>
      <c r="AH78" s="915"/>
      <c r="AI78" s="915"/>
      <c r="AJ78" s="916"/>
      <c r="AK78" s="917" t="s">
        <v>68</v>
      </c>
      <c r="AL78" s="918"/>
      <c r="AM78" s="918"/>
      <c r="AN78" s="918"/>
      <c r="AO78" s="918"/>
      <c r="AP78" s="918"/>
      <c r="AQ78" s="918"/>
      <c r="AR78" s="919"/>
      <c r="AS78" s="920" t="s">
        <v>69</v>
      </c>
      <c r="AT78" s="921"/>
      <c r="AU78" s="921"/>
      <c r="AV78" s="921"/>
      <c r="AW78" s="921"/>
      <c r="AX78" s="921"/>
      <c r="AY78" s="922"/>
      <c r="AZ78" s="75" t="s">
        <v>70</v>
      </c>
      <c r="BA78" s="76"/>
    </row>
    <row r="79" spans="1:56" ht="15" customHeight="1" thickBot="1" x14ac:dyDescent="0.3">
      <c r="A79" s="853"/>
      <c r="B79" s="44"/>
      <c r="C79" s="909" t="s">
        <v>71</v>
      </c>
      <c r="D79" s="910"/>
      <c r="E79" s="910"/>
      <c r="F79" s="910"/>
      <c r="G79" s="910"/>
      <c r="H79" s="910"/>
      <c r="I79" s="77"/>
      <c r="J79" s="911"/>
      <c r="K79" s="912"/>
      <c r="L79" s="912"/>
      <c r="M79" s="912"/>
      <c r="N79" s="912"/>
      <c r="O79" s="912"/>
      <c r="P79" s="912"/>
      <c r="Q79" s="913"/>
      <c r="R79" s="898" t="s">
        <v>72</v>
      </c>
      <c r="S79" s="899"/>
      <c r="T79" s="810"/>
      <c r="U79" s="810"/>
      <c r="V79" s="810"/>
      <c r="W79" s="810"/>
      <c r="X79" s="811"/>
      <c r="Y79" s="75" t="s">
        <v>73</v>
      </c>
      <c r="Z79" s="78" t="s">
        <v>54</v>
      </c>
      <c r="AB79" s="853"/>
      <c r="AC79" s="44"/>
      <c r="AD79" s="909" t="s">
        <v>71</v>
      </c>
      <c r="AE79" s="910"/>
      <c r="AF79" s="910"/>
      <c r="AG79" s="910"/>
      <c r="AH79" s="910"/>
      <c r="AI79" s="910"/>
      <c r="AJ79" s="77"/>
      <c r="AK79" s="911"/>
      <c r="AL79" s="912"/>
      <c r="AM79" s="912"/>
      <c r="AN79" s="912"/>
      <c r="AO79" s="912"/>
      <c r="AP79" s="912"/>
      <c r="AQ79" s="912"/>
      <c r="AR79" s="913"/>
      <c r="AS79" s="898" t="s">
        <v>72</v>
      </c>
      <c r="AT79" s="899"/>
      <c r="AU79" s="810"/>
      <c r="AV79" s="810"/>
      <c r="AW79" s="810"/>
      <c r="AX79" s="810"/>
      <c r="AY79" s="811"/>
      <c r="AZ79" s="75" t="s">
        <v>73</v>
      </c>
      <c r="BA79" s="78" t="s">
        <v>54</v>
      </c>
    </row>
    <row r="80" spans="1:56" ht="13.5" thickBot="1" x14ac:dyDescent="0.25">
      <c r="A80" s="853"/>
      <c r="B80"/>
      <c r="C80" s="812" t="s">
        <v>74</v>
      </c>
      <c r="D80" s="813"/>
      <c r="E80" s="813"/>
      <c r="F80" s="813"/>
      <c r="G80" s="813"/>
      <c r="H80" s="813"/>
      <c r="I80" s="77"/>
      <c r="J80" s="807"/>
      <c r="K80" s="808"/>
      <c r="L80" s="808"/>
      <c r="M80" s="808"/>
      <c r="N80" s="808"/>
      <c r="O80" s="808"/>
      <c r="P80" s="808"/>
      <c r="Q80" s="809"/>
      <c r="R80" s="898" t="s">
        <v>75</v>
      </c>
      <c r="S80" s="899"/>
      <c r="T80" s="810"/>
      <c r="U80" s="810"/>
      <c r="V80" s="810"/>
      <c r="W80" s="810"/>
      <c r="X80" s="811"/>
      <c r="Y80" s="75" t="s">
        <v>76</v>
      </c>
      <c r="Z80" s="79"/>
      <c r="AB80" s="853"/>
      <c r="AC80"/>
      <c r="AD80" s="812" t="s">
        <v>74</v>
      </c>
      <c r="AE80" s="813"/>
      <c r="AF80" s="813"/>
      <c r="AG80" s="813"/>
      <c r="AH80" s="813"/>
      <c r="AI80" s="813"/>
      <c r="AJ80" s="77"/>
      <c r="AK80" s="807"/>
      <c r="AL80" s="808"/>
      <c r="AM80" s="808"/>
      <c r="AN80" s="808"/>
      <c r="AO80" s="808"/>
      <c r="AP80" s="808"/>
      <c r="AQ80" s="808"/>
      <c r="AR80" s="809"/>
      <c r="AS80" s="898" t="s">
        <v>75</v>
      </c>
      <c r="AT80" s="899"/>
      <c r="AU80" s="810"/>
      <c r="AV80" s="810"/>
      <c r="AW80" s="810"/>
      <c r="AX80" s="810"/>
      <c r="AY80" s="811"/>
      <c r="AZ80" s="75" t="s">
        <v>76</v>
      </c>
      <c r="BA80" s="79"/>
    </row>
    <row r="81" spans="1:56" ht="13.5" thickBot="1" x14ac:dyDescent="0.25">
      <c r="A81" s="853"/>
      <c r="B81"/>
      <c r="C81" s="812" t="s">
        <v>518</v>
      </c>
      <c r="D81" s="813"/>
      <c r="E81" s="813"/>
      <c r="F81" s="813"/>
      <c r="G81" s="813"/>
      <c r="H81" s="813"/>
      <c r="I81" s="77"/>
      <c r="J81" s="814"/>
      <c r="K81" s="815"/>
      <c r="L81" s="815"/>
      <c r="M81" s="815"/>
      <c r="N81" s="815"/>
      <c r="O81" s="815"/>
      <c r="P81" s="815"/>
      <c r="Q81" s="816"/>
      <c r="R81" s="898" t="s">
        <v>77</v>
      </c>
      <c r="S81" s="899"/>
      <c r="T81" s="810"/>
      <c r="U81" s="810"/>
      <c r="V81" s="810"/>
      <c r="W81" s="810"/>
      <c r="X81" s="811"/>
      <c r="Y81" s="75" t="s">
        <v>78</v>
      </c>
      <c r="Z81" s="79"/>
      <c r="AB81" s="853"/>
      <c r="AC81"/>
      <c r="AD81" s="812" t="s">
        <v>518</v>
      </c>
      <c r="AE81" s="813"/>
      <c r="AF81" s="813"/>
      <c r="AG81" s="813"/>
      <c r="AH81" s="813"/>
      <c r="AI81" s="813"/>
      <c r="AJ81" s="77"/>
      <c r="AK81" s="814"/>
      <c r="AL81" s="815"/>
      <c r="AM81" s="815"/>
      <c r="AN81" s="815"/>
      <c r="AO81" s="815"/>
      <c r="AP81" s="815"/>
      <c r="AQ81" s="815"/>
      <c r="AR81" s="816"/>
      <c r="AS81" s="898" t="s">
        <v>77</v>
      </c>
      <c r="AT81" s="899"/>
      <c r="AU81" s="810"/>
      <c r="AV81" s="810"/>
      <c r="AW81" s="810"/>
      <c r="AX81" s="810"/>
      <c r="AY81" s="811"/>
      <c r="AZ81" s="75" t="s">
        <v>78</v>
      </c>
      <c r="BA81" s="79"/>
    </row>
    <row r="82" spans="1:56" ht="13.5" thickBot="1" x14ac:dyDescent="0.25">
      <c r="A82" s="853"/>
      <c r="B82"/>
      <c r="C82" s="812" t="s">
        <v>586</v>
      </c>
      <c r="D82" s="813"/>
      <c r="E82" s="813"/>
      <c r="F82" s="813"/>
      <c r="G82" s="813"/>
      <c r="H82" s="813"/>
      <c r="I82" s="77"/>
      <c r="J82" s="80"/>
      <c r="K82" s="80"/>
      <c r="L82" s="80"/>
      <c r="M82" s="80"/>
      <c r="N82" s="80"/>
      <c r="O82" s="80"/>
      <c r="P82" s="80"/>
      <c r="Q82" s="80"/>
      <c r="R82" s="872" t="s">
        <v>79</v>
      </c>
      <c r="S82" s="873"/>
      <c r="T82" s="874"/>
      <c r="U82" s="874"/>
      <c r="V82" s="874"/>
      <c r="W82" s="874"/>
      <c r="X82" s="875"/>
      <c r="Y82" s="81"/>
      <c r="Z82" s="82"/>
      <c r="AB82" s="853"/>
      <c r="AC82"/>
      <c r="AD82" s="812" t="s">
        <v>586</v>
      </c>
      <c r="AE82" s="813"/>
      <c r="AF82" s="813"/>
      <c r="AG82" s="813"/>
      <c r="AH82" s="813"/>
      <c r="AI82" s="813"/>
      <c r="AJ82" s="77"/>
      <c r="AK82" s="80"/>
      <c r="AL82" s="80"/>
      <c r="AM82" s="80"/>
      <c r="AN82" s="80"/>
      <c r="AO82" s="80"/>
      <c r="AP82" s="80"/>
      <c r="AQ82" s="80"/>
      <c r="AR82" s="80"/>
      <c r="AS82" s="872" t="s">
        <v>79</v>
      </c>
      <c r="AT82" s="873"/>
      <c r="AU82" s="874"/>
      <c r="AV82" s="874"/>
      <c r="AW82" s="874"/>
      <c r="AX82" s="874"/>
      <c r="AY82" s="875"/>
      <c r="AZ82" s="81"/>
      <c r="BA82" s="82"/>
    </row>
    <row r="83" spans="1:56" ht="15" x14ac:dyDescent="0.2">
      <c r="A83" s="904">
        <v>115</v>
      </c>
      <c r="B83"/>
      <c r="C83" s="841" t="s">
        <v>587</v>
      </c>
      <c r="D83" s="813"/>
      <c r="E83" s="813"/>
      <c r="F83" s="813"/>
      <c r="G83" s="813"/>
      <c r="H83" s="813"/>
      <c r="I83" s="77"/>
      <c r="U83" s="45"/>
      <c r="W83" s="781" t="s">
        <v>685</v>
      </c>
      <c r="X83" s="781"/>
      <c r="Y83" s="781"/>
      <c r="Z83" s="781"/>
      <c r="AB83" s="904">
        <f>A83+3</f>
        <v>118</v>
      </c>
      <c r="AC83"/>
      <c r="AD83" s="841" t="s">
        <v>587</v>
      </c>
      <c r="AE83" s="813"/>
      <c r="AF83" s="813"/>
      <c r="AG83" s="813"/>
      <c r="AH83" s="813"/>
      <c r="AI83" s="813"/>
      <c r="AJ83" s="77"/>
      <c r="AV83" s="45"/>
      <c r="AX83" s="781" t="s">
        <v>686</v>
      </c>
      <c r="AY83" s="781"/>
      <c r="AZ83" s="781"/>
      <c r="BA83" s="781"/>
    </row>
    <row r="84" spans="1:56" ht="13.5" thickBot="1" x14ac:dyDescent="0.25">
      <c r="A84" s="904"/>
      <c r="B84"/>
      <c r="C84" s="804" t="s">
        <v>80</v>
      </c>
      <c r="D84" s="805"/>
      <c r="E84" s="805"/>
      <c r="F84" s="805"/>
      <c r="G84" s="805"/>
      <c r="H84" s="805"/>
      <c r="I84" s="806"/>
      <c r="W84" s="781"/>
      <c r="X84" s="781"/>
      <c r="Y84" s="781"/>
      <c r="Z84" s="781"/>
      <c r="AB84" s="904"/>
      <c r="AC84"/>
      <c r="AD84" s="804" t="s">
        <v>80</v>
      </c>
      <c r="AE84" s="805"/>
      <c r="AF84" s="805"/>
      <c r="AG84" s="805"/>
      <c r="AH84" s="805"/>
      <c r="AI84" s="805"/>
      <c r="AJ84" s="806"/>
      <c r="AX84" s="781"/>
      <c r="AY84" s="781"/>
      <c r="AZ84" s="781"/>
      <c r="BA84" s="781"/>
    </row>
    <row r="86" spans="1:56" ht="13.5" thickBot="1" x14ac:dyDescent="0.25"/>
    <row r="87" spans="1:56" ht="18" customHeight="1" x14ac:dyDescent="0.25">
      <c r="A87" s="930" t="s">
        <v>496</v>
      </c>
      <c r="B87"/>
      <c r="C87" s="932" t="s">
        <v>584</v>
      </c>
      <c r="D87" s="933"/>
      <c r="E87" s="933"/>
      <c r="F87" s="933"/>
      <c r="G87" s="933"/>
      <c r="H87" s="933"/>
      <c r="I87" s="933"/>
      <c r="J87" s="933"/>
      <c r="K87" s="933"/>
      <c r="L87" s="934"/>
      <c r="M87" s="935" t="s">
        <v>138</v>
      </c>
      <c r="N87" s="935"/>
      <c r="O87" s="935"/>
      <c r="P87" s="935"/>
      <c r="Q87" s="935"/>
      <c r="R87" s="935"/>
      <c r="S87" s="935"/>
      <c r="T87" s="935"/>
      <c r="U87" s="935"/>
      <c r="V87" s="935"/>
      <c r="W87" s="935"/>
      <c r="X87" s="935"/>
      <c r="Y87" s="935"/>
      <c r="Z87" s="1" t="s">
        <v>749</v>
      </c>
      <c r="AB87" s="930" t="s">
        <v>496</v>
      </c>
      <c r="AC87"/>
      <c r="AD87" s="932" t="s">
        <v>584</v>
      </c>
      <c r="AE87" s="933"/>
      <c r="AF87" s="933"/>
      <c r="AG87" s="933"/>
      <c r="AH87" s="933"/>
      <c r="AI87" s="933"/>
      <c r="AJ87" s="933"/>
      <c r="AK87" s="933"/>
      <c r="AL87" s="933"/>
      <c r="AM87" s="934"/>
      <c r="AN87" s="935" t="s">
        <v>144</v>
      </c>
      <c r="AO87" s="935"/>
      <c r="AP87" s="935"/>
      <c r="AQ87" s="935"/>
      <c r="AR87" s="935"/>
      <c r="AS87" s="935"/>
      <c r="AT87" s="935"/>
      <c r="AU87" s="935"/>
      <c r="AV87" s="935"/>
      <c r="AW87" s="935"/>
      <c r="AX87" s="935"/>
      <c r="AY87" s="935"/>
      <c r="AZ87" s="935"/>
      <c r="BA87" s="1" t="s">
        <v>749</v>
      </c>
    </row>
    <row r="88" spans="1:56" x14ac:dyDescent="0.2">
      <c r="A88" s="931"/>
      <c r="B88"/>
      <c r="C88" s="856" t="s">
        <v>1</v>
      </c>
      <c r="D88" s="857"/>
      <c r="E88" s="857"/>
      <c r="F88" s="857"/>
      <c r="G88" s="857"/>
      <c r="H88" s="857"/>
      <c r="I88" s="857"/>
      <c r="J88" s="857"/>
      <c r="K88" s="857"/>
      <c r="L88" s="858"/>
      <c r="M88" s="893" t="s">
        <v>2</v>
      </c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 t="s">
        <v>55</v>
      </c>
      <c r="Z88" s="894"/>
      <c r="AB88" s="931"/>
      <c r="AC88"/>
      <c r="AD88" s="856" t="s">
        <v>1</v>
      </c>
      <c r="AE88" s="857"/>
      <c r="AF88" s="857"/>
      <c r="AG88" s="857"/>
      <c r="AH88" s="857"/>
      <c r="AI88" s="857"/>
      <c r="AJ88" s="857"/>
      <c r="AK88" s="857"/>
      <c r="AL88" s="857"/>
      <c r="AM88" s="858"/>
      <c r="AN88" s="893" t="s">
        <v>2</v>
      </c>
      <c r="AO88" s="893"/>
      <c r="AP88" s="893"/>
      <c r="AQ88" s="893"/>
      <c r="AR88" s="893"/>
      <c r="AS88" s="893"/>
      <c r="AT88" s="893"/>
      <c r="AU88" s="893"/>
      <c r="AV88" s="893"/>
      <c r="AW88" s="893"/>
      <c r="AX88" s="893"/>
      <c r="AY88" s="893"/>
      <c r="AZ88" s="893" t="s">
        <v>55</v>
      </c>
      <c r="BA88" s="894"/>
    </row>
    <row r="89" spans="1:56" x14ac:dyDescent="0.2">
      <c r="A89" s="931"/>
      <c r="B89"/>
      <c r="C89" s="856" t="s">
        <v>3</v>
      </c>
      <c r="D89" s="857"/>
      <c r="E89" s="857"/>
      <c r="F89" s="857"/>
      <c r="G89" s="857"/>
      <c r="H89" s="857"/>
      <c r="I89" s="857"/>
      <c r="J89" s="857"/>
      <c r="K89" s="857"/>
      <c r="L89" s="858"/>
      <c r="M89" s="893" t="s">
        <v>4</v>
      </c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 t="s">
        <v>5</v>
      </c>
      <c r="Z89" s="894"/>
      <c r="AB89" s="931"/>
      <c r="AC89"/>
      <c r="AD89" s="856" t="s">
        <v>3</v>
      </c>
      <c r="AE89" s="857"/>
      <c r="AF89" s="857"/>
      <c r="AG89" s="857"/>
      <c r="AH89" s="857"/>
      <c r="AI89" s="857"/>
      <c r="AJ89" s="857"/>
      <c r="AK89" s="857"/>
      <c r="AL89" s="857"/>
      <c r="AM89" s="858"/>
      <c r="AN89" s="893" t="s">
        <v>4</v>
      </c>
      <c r="AO89" s="893"/>
      <c r="AP89" s="893"/>
      <c r="AQ89" s="893"/>
      <c r="AR89" s="893"/>
      <c r="AS89" s="893"/>
      <c r="AT89" s="893"/>
      <c r="AU89" s="893"/>
      <c r="AV89" s="893"/>
      <c r="AW89" s="893"/>
      <c r="AX89" s="893"/>
      <c r="AY89" s="893"/>
      <c r="AZ89" s="893" t="s">
        <v>5</v>
      </c>
      <c r="BA89" s="894"/>
    </row>
    <row r="90" spans="1:56" x14ac:dyDescent="0.2">
      <c r="A90" s="931"/>
      <c r="B90"/>
      <c r="C90" s="856" t="s">
        <v>56</v>
      </c>
      <c r="D90" s="867"/>
      <c r="E90" s="867"/>
      <c r="F90" s="868"/>
      <c r="G90" s="869" t="s">
        <v>57</v>
      </c>
      <c r="H90" s="870"/>
      <c r="I90" s="870"/>
      <c r="J90" s="870"/>
      <c r="K90" s="870"/>
      <c r="L90" s="870"/>
      <c r="M90" s="870"/>
      <c r="N90" s="870"/>
      <c r="O90" s="870"/>
      <c r="P90" s="870"/>
      <c r="Q90" s="870"/>
      <c r="R90" s="870"/>
      <c r="S90" s="870"/>
      <c r="T90" s="870"/>
      <c r="U90" s="870"/>
      <c r="V90" s="870"/>
      <c r="W90" s="870"/>
      <c r="X90" s="871"/>
      <c r="Y90" s="47"/>
      <c r="Z90" s="48"/>
      <c r="AB90" s="931"/>
      <c r="AC90"/>
      <c r="AD90" s="856" t="s">
        <v>56</v>
      </c>
      <c r="AE90" s="867"/>
      <c r="AF90" s="867"/>
      <c r="AG90" s="868"/>
      <c r="AH90" s="869" t="s">
        <v>57</v>
      </c>
      <c r="AI90" s="870"/>
      <c r="AJ90" s="870"/>
      <c r="AK90" s="870"/>
      <c r="AL90" s="870"/>
      <c r="AM90" s="870"/>
      <c r="AN90" s="870"/>
      <c r="AO90" s="870"/>
      <c r="AP90" s="870"/>
      <c r="AQ90" s="870"/>
      <c r="AR90" s="870"/>
      <c r="AS90" s="870"/>
      <c r="AT90" s="870"/>
      <c r="AU90" s="870"/>
      <c r="AV90" s="870"/>
      <c r="AW90" s="870"/>
      <c r="AX90" s="870"/>
      <c r="AY90" s="871"/>
      <c r="AZ90" s="47"/>
      <c r="BA90" s="48"/>
    </row>
    <row r="91" spans="1:56" ht="15.75" x14ac:dyDescent="0.25">
      <c r="A91" s="931"/>
      <c r="B91"/>
      <c r="C91" s="838" t="s">
        <v>508</v>
      </c>
      <c r="D91" s="839"/>
      <c r="E91" s="839"/>
      <c r="F91" s="840"/>
      <c r="G91" s="817" t="s">
        <v>617</v>
      </c>
      <c r="H91" s="818"/>
      <c r="I91" s="818"/>
      <c r="J91" s="818"/>
      <c r="K91" s="819"/>
      <c r="L91" s="851" t="s">
        <v>605</v>
      </c>
      <c r="M91" s="851"/>
      <c r="N91" s="851"/>
      <c r="O91" s="851"/>
      <c r="P91" s="851"/>
      <c r="Q91" s="851"/>
      <c r="R91" s="851"/>
      <c r="S91" s="851"/>
      <c r="T91" s="851"/>
      <c r="U91" s="851"/>
      <c r="V91" s="851"/>
      <c r="W91" s="851"/>
      <c r="X91" s="851"/>
      <c r="Y91" s="851"/>
      <c r="Z91" s="852"/>
      <c r="AB91" s="931"/>
      <c r="AC91"/>
      <c r="AD91" s="838" t="s">
        <v>508</v>
      </c>
      <c r="AE91" s="839"/>
      <c r="AF91" s="839"/>
      <c r="AG91" s="840"/>
      <c r="AH91" s="817" t="s">
        <v>617</v>
      </c>
      <c r="AI91" s="818"/>
      <c r="AJ91" s="818"/>
      <c r="AK91" s="818"/>
      <c r="AL91" s="819"/>
      <c r="AM91" s="851" t="s">
        <v>605</v>
      </c>
      <c r="AN91" s="851"/>
      <c r="AO91" s="851"/>
      <c r="AP91" s="851"/>
      <c r="AQ91" s="851"/>
      <c r="AR91" s="851"/>
      <c r="AS91" s="851"/>
      <c r="AT91" s="851"/>
      <c r="AU91" s="851"/>
      <c r="AV91" s="851"/>
      <c r="AW91" s="851"/>
      <c r="AX91" s="851"/>
      <c r="AY91" s="851"/>
      <c r="AZ91" s="851"/>
      <c r="BA91" s="852"/>
    </row>
    <row r="92" spans="1:56" ht="15.6" customHeight="1" x14ac:dyDescent="0.2">
      <c r="A92" s="931"/>
      <c r="B92"/>
      <c r="C92" s="856"/>
      <c r="D92" s="857"/>
      <c r="E92" s="857"/>
      <c r="F92" s="858"/>
      <c r="G92" s="817" t="s">
        <v>618</v>
      </c>
      <c r="H92" s="818"/>
      <c r="I92" s="818"/>
      <c r="J92" s="818"/>
      <c r="K92" s="819"/>
      <c r="L92" s="883" t="s">
        <v>6</v>
      </c>
      <c r="M92" s="883"/>
      <c r="N92" s="884"/>
      <c r="O92" s="884"/>
      <c r="P92" s="884"/>
      <c r="Q92" s="884"/>
      <c r="R92" s="883" t="s">
        <v>7</v>
      </c>
      <c r="S92" s="883"/>
      <c r="T92" s="883"/>
      <c r="U92" s="883"/>
      <c r="V92" s="883"/>
      <c r="W92" s="858" t="s">
        <v>689</v>
      </c>
      <c r="X92" s="893"/>
      <c r="Y92" s="893"/>
      <c r="Z92" s="894"/>
      <c r="AB92" s="931"/>
      <c r="AC92"/>
      <c r="AD92" s="856"/>
      <c r="AE92" s="857"/>
      <c r="AF92" s="857"/>
      <c r="AG92" s="858"/>
      <c r="AH92" s="817" t="s">
        <v>618</v>
      </c>
      <c r="AI92" s="818"/>
      <c r="AJ92" s="818"/>
      <c r="AK92" s="818"/>
      <c r="AL92" s="819"/>
      <c r="AM92" s="883" t="s">
        <v>6</v>
      </c>
      <c r="AN92" s="883"/>
      <c r="AO92" s="884"/>
      <c r="AP92" s="884"/>
      <c r="AQ92" s="884"/>
      <c r="AR92" s="884"/>
      <c r="AS92" s="883" t="s">
        <v>7</v>
      </c>
      <c r="AT92" s="883"/>
      <c r="AU92" s="883"/>
      <c r="AV92" s="883"/>
      <c r="AW92" s="883"/>
      <c r="AX92" s="858" t="s">
        <v>689</v>
      </c>
      <c r="AY92" s="893"/>
      <c r="AZ92" s="893"/>
      <c r="BA92" s="894"/>
    </row>
    <row r="93" spans="1:56" ht="16.5" thickBot="1" x14ac:dyDescent="0.3">
      <c r="A93" s="931"/>
      <c r="B93"/>
      <c r="C93" s="856"/>
      <c r="D93" s="857"/>
      <c r="E93" s="857"/>
      <c r="F93" s="858"/>
      <c r="G93" s="50"/>
      <c r="H93" s="51"/>
      <c r="I93" s="51"/>
      <c r="J93" s="51"/>
      <c r="K93" s="52"/>
      <c r="L93" s="846" t="s">
        <v>8</v>
      </c>
      <c r="M93" s="847"/>
      <c r="N93" s="848"/>
      <c r="O93" s="848"/>
      <c r="P93" s="848"/>
      <c r="Q93" s="849"/>
      <c r="R93" s="928"/>
      <c r="S93" s="928"/>
      <c r="T93" s="928"/>
      <c r="U93" s="928"/>
      <c r="V93" s="928"/>
      <c r="W93" s="895"/>
      <c r="X93" s="896"/>
      <c r="Y93" s="896"/>
      <c r="Z93" s="897"/>
      <c r="AB93" s="931"/>
      <c r="AC93"/>
      <c r="AD93" s="856"/>
      <c r="AE93" s="857"/>
      <c r="AF93" s="857"/>
      <c r="AG93" s="858"/>
      <c r="AH93" s="50"/>
      <c r="AI93" s="51"/>
      <c r="AJ93" s="51"/>
      <c r="AK93" s="51"/>
      <c r="AL93" s="52"/>
      <c r="AM93" s="846" t="s">
        <v>8</v>
      </c>
      <c r="AN93" s="847"/>
      <c r="AO93" s="848"/>
      <c r="AP93" s="848"/>
      <c r="AQ93" s="848"/>
      <c r="AR93" s="849"/>
      <c r="AS93" s="928"/>
      <c r="AT93" s="928"/>
      <c r="AU93" s="928"/>
      <c r="AV93" s="928"/>
      <c r="AW93" s="928"/>
      <c r="AX93" s="895"/>
      <c r="AY93" s="896"/>
      <c r="AZ93" s="896"/>
      <c r="BA93" s="897"/>
    </row>
    <row r="94" spans="1:56" ht="13.5" customHeight="1" thickBot="1" x14ac:dyDescent="0.25">
      <c r="A94" s="901" t="s">
        <v>750</v>
      </c>
      <c r="B94"/>
      <c r="C94" s="861"/>
      <c r="D94" s="862"/>
      <c r="E94" s="863"/>
      <c r="F94" s="820" t="s">
        <v>9</v>
      </c>
      <c r="G94" s="829" t="s">
        <v>82</v>
      </c>
      <c r="H94" s="835"/>
      <c r="I94" s="836"/>
      <c r="J94" s="829" t="s">
        <v>83</v>
      </c>
      <c r="K94" s="835"/>
      <c r="L94" s="836"/>
      <c r="M94" s="829" t="s">
        <v>84</v>
      </c>
      <c r="N94" s="830"/>
      <c r="O94" s="831"/>
      <c r="P94" s="829" t="s">
        <v>85</v>
      </c>
      <c r="Q94" s="830"/>
      <c r="R94" s="831"/>
      <c r="S94" s="829" t="s">
        <v>86</v>
      </c>
      <c r="T94" s="830"/>
      <c r="U94" s="831"/>
      <c r="V94" s="842" t="s">
        <v>87</v>
      </c>
      <c r="W94" s="830"/>
      <c r="X94" s="831"/>
      <c r="Y94" s="53" t="s">
        <v>10</v>
      </c>
      <c r="Z94" s="54" t="s">
        <v>60</v>
      </c>
      <c r="AB94" s="901" t="s">
        <v>750</v>
      </c>
      <c r="AC94"/>
      <c r="AD94" s="861"/>
      <c r="AE94" s="862"/>
      <c r="AF94" s="863"/>
      <c r="AG94" s="820" t="s">
        <v>9</v>
      </c>
      <c r="AH94" s="829" t="s">
        <v>82</v>
      </c>
      <c r="AI94" s="835"/>
      <c r="AJ94" s="836"/>
      <c r="AK94" s="829" t="s">
        <v>83</v>
      </c>
      <c r="AL94" s="835"/>
      <c r="AM94" s="836"/>
      <c r="AN94" s="829" t="s">
        <v>84</v>
      </c>
      <c r="AO94" s="830"/>
      <c r="AP94" s="831"/>
      <c r="AQ94" s="829" t="s">
        <v>85</v>
      </c>
      <c r="AR94" s="830"/>
      <c r="AS94" s="831"/>
      <c r="AT94" s="829" t="s">
        <v>86</v>
      </c>
      <c r="AU94" s="830"/>
      <c r="AV94" s="831"/>
      <c r="AW94" s="842" t="s">
        <v>87</v>
      </c>
      <c r="AX94" s="830"/>
      <c r="AY94" s="831"/>
      <c r="AZ94" s="53" t="s">
        <v>10</v>
      </c>
      <c r="BA94" s="54" t="s">
        <v>60</v>
      </c>
    </row>
    <row r="95" spans="1:56" ht="27" customHeight="1" thickBot="1" x14ac:dyDescent="0.25">
      <c r="A95" s="902"/>
      <c r="B95"/>
      <c r="C95" s="864"/>
      <c r="D95" s="865"/>
      <c r="E95" s="866"/>
      <c r="F95" s="821"/>
      <c r="G95" s="155" t="s">
        <v>493</v>
      </c>
      <c r="H95" s="156" t="s">
        <v>494</v>
      </c>
      <c r="I95" s="157" t="s">
        <v>516</v>
      </c>
      <c r="J95" s="155" t="s">
        <v>493</v>
      </c>
      <c r="K95" s="156" t="s">
        <v>494</v>
      </c>
      <c r="L95" s="157" t="s">
        <v>516</v>
      </c>
      <c r="M95" s="155" t="s">
        <v>493</v>
      </c>
      <c r="N95" s="156" t="s">
        <v>494</v>
      </c>
      <c r="O95" s="157" t="s">
        <v>516</v>
      </c>
      <c r="P95" s="155" t="s">
        <v>493</v>
      </c>
      <c r="Q95" s="156" t="s">
        <v>494</v>
      </c>
      <c r="R95" s="157" t="s">
        <v>516</v>
      </c>
      <c r="S95" s="155" t="s">
        <v>493</v>
      </c>
      <c r="T95" s="156" t="s">
        <v>494</v>
      </c>
      <c r="U95" s="157" t="s">
        <v>516</v>
      </c>
      <c r="V95" s="155" t="s">
        <v>493</v>
      </c>
      <c r="W95" s="156" t="s">
        <v>494</v>
      </c>
      <c r="X95" s="157" t="s">
        <v>516</v>
      </c>
      <c r="Y95" s="881" t="s">
        <v>15</v>
      </c>
      <c r="Z95" s="882"/>
      <c r="AB95" s="902"/>
      <c r="AC95"/>
      <c r="AD95" s="864"/>
      <c r="AE95" s="865"/>
      <c r="AF95" s="866"/>
      <c r="AG95" s="821"/>
      <c r="AH95" s="155" t="s">
        <v>493</v>
      </c>
      <c r="AI95" s="156" t="s">
        <v>494</v>
      </c>
      <c r="AJ95" s="157" t="s">
        <v>516</v>
      </c>
      <c r="AK95" s="155" t="s">
        <v>493</v>
      </c>
      <c r="AL95" s="156" t="s">
        <v>494</v>
      </c>
      <c r="AM95" s="157" t="s">
        <v>516</v>
      </c>
      <c r="AN95" s="155" t="s">
        <v>493</v>
      </c>
      <c r="AO95" s="156" t="s">
        <v>494</v>
      </c>
      <c r="AP95" s="157" t="s">
        <v>516</v>
      </c>
      <c r="AQ95" s="155" t="s">
        <v>493</v>
      </c>
      <c r="AR95" s="156" t="s">
        <v>494</v>
      </c>
      <c r="AS95" s="157" t="s">
        <v>516</v>
      </c>
      <c r="AT95" s="155" t="s">
        <v>493</v>
      </c>
      <c r="AU95" s="156" t="s">
        <v>494</v>
      </c>
      <c r="AV95" s="157" t="s">
        <v>516</v>
      </c>
      <c r="AW95" s="155" t="s">
        <v>493</v>
      </c>
      <c r="AX95" s="156" t="s">
        <v>494</v>
      </c>
      <c r="AY95" s="157" t="s">
        <v>516</v>
      </c>
      <c r="AZ95" s="881" t="s">
        <v>15</v>
      </c>
      <c r="BA95" s="882"/>
    </row>
    <row r="96" spans="1:56" s="158" customFormat="1" ht="22.5" customHeight="1" x14ac:dyDescent="0.2">
      <c r="A96" s="902"/>
      <c r="C96" s="844">
        <v>1</v>
      </c>
      <c r="D96" s="796" t="s">
        <v>64</v>
      </c>
      <c r="E96" s="985" t="s">
        <v>16</v>
      </c>
      <c r="F96" s="793" t="s">
        <v>155</v>
      </c>
      <c r="G96" s="832" t="s">
        <v>174</v>
      </c>
      <c r="H96" s="833"/>
      <c r="I96" s="834"/>
      <c r="J96" s="832" t="s">
        <v>173</v>
      </c>
      <c r="K96" s="833"/>
      <c r="L96" s="833"/>
      <c r="M96" s="833"/>
      <c r="N96" s="833"/>
      <c r="O96" s="833"/>
      <c r="P96" s="833"/>
      <c r="Q96" s="833"/>
      <c r="R96" s="833"/>
      <c r="S96" s="833"/>
      <c r="T96" s="833"/>
      <c r="U96" s="833"/>
      <c r="V96" s="833"/>
      <c r="W96" s="833"/>
      <c r="X96" s="834"/>
      <c r="Y96" s="194"/>
      <c r="Z96" s="195"/>
      <c r="AB96" s="902"/>
      <c r="AD96" s="844">
        <v>1</v>
      </c>
      <c r="AE96" s="796" t="s">
        <v>64</v>
      </c>
      <c r="AF96" s="985" t="s">
        <v>16</v>
      </c>
      <c r="AG96" s="793" t="s">
        <v>155</v>
      </c>
      <c r="AH96" s="832" t="s">
        <v>174</v>
      </c>
      <c r="AI96" s="833"/>
      <c r="AJ96" s="834"/>
      <c r="AK96" s="832" t="s">
        <v>173</v>
      </c>
      <c r="AL96" s="833"/>
      <c r="AM96" s="833"/>
      <c r="AN96" s="833"/>
      <c r="AO96" s="833"/>
      <c r="AP96" s="833"/>
      <c r="AQ96" s="833"/>
      <c r="AR96" s="833"/>
      <c r="AS96" s="833"/>
      <c r="AT96" s="833"/>
      <c r="AU96" s="833"/>
      <c r="AV96" s="833"/>
      <c r="AW96" s="833"/>
      <c r="AX96" s="833"/>
      <c r="AY96" s="834"/>
      <c r="AZ96" s="194"/>
      <c r="BA96" s="195"/>
      <c r="BC96" s="153"/>
      <c r="BD96" s="83"/>
    </row>
    <row r="97" spans="1:56" s="158" customFormat="1" ht="22.5" customHeight="1" x14ac:dyDescent="0.2">
      <c r="A97" s="902"/>
      <c r="C97" s="844"/>
      <c r="D97" s="796"/>
      <c r="E97" s="792"/>
      <c r="F97" s="794"/>
      <c r="G97" s="101" t="str">
        <f>TEXT((TIME(0,LEFT('Erwachsene-DOSB 2020'!W10,FIND(":",'Erwachsene-DOSB 2020'!W10)-1),RIGHT('Erwachsene-DOSB 2020'!W10,2)))*$BC$56,"[mm]:ss")</f>
        <v>24:02</v>
      </c>
      <c r="H97" s="102" t="str">
        <f>TEXT((TIME(0,LEFT('Erwachsene-DOSB 2020'!X10,FIND(":",'Erwachsene-DOSB 2020'!X10)-1),RIGHT('Erwachsene-DOSB 2020'!X10,2)))*$BC$56,"[mm]:ss")</f>
        <v>19:43</v>
      </c>
      <c r="I97" s="103" t="str">
        <f>TEXT((TIME(0,LEFT('Erwachsene-DOSB 2020'!Y10,FIND(":",'Erwachsene-DOSB 2020'!Y10)-1),RIGHT('Erwachsene-DOSB 2020'!Y10,2)))*$BC$56,"[mm]:ss")</f>
        <v>14:37</v>
      </c>
      <c r="J97" s="109" t="str">
        <f>TEXT((TIME(0,LEFT('Erwachsene-DOSB 2020'!Z10,FIND(":",'Erwachsene-DOSB 2020'!Z10)-1),RIGHT('Erwachsene-DOSB 2020'!Z10,2)))*$BC$56,"[mm]:ss")</f>
        <v>12:14</v>
      </c>
      <c r="K97" s="102" t="str">
        <f>TEXT((TIME(0,LEFT('Erwachsene-DOSB 2020'!AA10,FIND(":",'Erwachsene-DOSB 2020'!AA10)-1),RIGHT('Erwachsene-DOSB 2020'!AA10,2)))*$BC$56,"[mm]:ss")</f>
        <v>10:12</v>
      </c>
      <c r="L97" s="103" t="str">
        <f>TEXT((TIME(0,LEFT('Erwachsene-DOSB 2020'!AB10,FIND(":",'Erwachsene-DOSB 2020'!AB10)-1),RIGHT('Erwachsene-DOSB 2020'!AB10,2)))*$BC$56,"[mm]:ss")</f>
        <v>07:49</v>
      </c>
      <c r="M97" s="109" t="str">
        <f>TEXT((TIME(0,LEFT('Erwachsene-DOSB 2020'!AC10,FIND(":",'Erwachsene-DOSB 2020'!AC10)-1),RIGHT('Erwachsene-DOSB 2020'!AC10,2)))*$BC$56,"[mm]:ss")</f>
        <v>12:38</v>
      </c>
      <c r="N97" s="102" t="str">
        <f>TEXT((TIME(0,LEFT('Erwachsene-DOSB 2020'!AD10,FIND(":",'Erwachsene-DOSB 2020'!AD10)-1),RIGHT('Erwachsene-DOSB 2020'!AD10,2)))*$BC$56,"[mm]:ss")</f>
        <v>10:26</v>
      </c>
      <c r="O97" s="103" t="str">
        <f>TEXT((TIME(0,LEFT('Erwachsene-DOSB 2020'!AE10,FIND(":",'Erwachsene-DOSB 2020'!AE10)-1),RIGHT('Erwachsene-DOSB 2020'!AE10,2)))*$BC$56,"[mm]:ss")</f>
        <v>08:06</v>
      </c>
      <c r="P97" s="109" t="str">
        <f>TEXT((TIME(0,LEFT('Erwachsene-DOSB 2020'!AF10,FIND(":",'Erwachsene-DOSB 2020'!AF10)-1),RIGHT('Erwachsene-DOSB 2020'!AF10,2)))*$BC$56,"[mm]:ss")</f>
        <v>12:55</v>
      </c>
      <c r="Q97" s="102" t="str">
        <f>TEXT((TIME(0,LEFT('Erwachsene-DOSB 2020'!AG10,FIND(":",'Erwachsene-DOSB 2020'!AG10)-1),RIGHT('Erwachsene-DOSB 2020'!AG10,2)))*$BC$56,"[mm]:ss")</f>
        <v>10:36</v>
      </c>
      <c r="R97" s="103" t="str">
        <f>TEXT((TIME(0,LEFT('Erwachsene-DOSB 2020'!AH10,FIND(":",'Erwachsene-DOSB 2020'!AH10)-1),RIGHT('Erwachsene-DOSB 2020'!AH10,2)))*$BC$56,"[mm]:ss")</f>
        <v>08:16</v>
      </c>
      <c r="S97" s="109" t="str">
        <f>TEXT((TIME(0,LEFT('Erwachsene-DOSB 2020'!AI10,FIND(":",'Erwachsene-DOSB 2020'!AI10)-1),RIGHT('Erwachsene-DOSB 2020'!AI10,2)))*$BC$56,"[mm]:ss")</f>
        <v>13:12</v>
      </c>
      <c r="T97" s="102" t="str">
        <f>TEXT((TIME(0,LEFT('Erwachsene-DOSB 2020'!AJ10,FIND(":",'Erwachsene-DOSB 2020'!AJ10)-1),RIGHT('Erwachsene-DOSB 2020'!AJ10,2)))*$BC$56,"[mm]:ss")</f>
        <v>10:43</v>
      </c>
      <c r="U97" s="103" t="str">
        <f>TEXT((TIME(0,LEFT('Erwachsene-DOSB 2020'!AK10,FIND(":",'Erwachsene-DOSB 2020'!AK10)-1),RIGHT('Erwachsene-DOSB 2020'!AK10,2)))*$BC$56,"[mm]:ss")</f>
        <v>08:20</v>
      </c>
      <c r="V97" s="109" t="str">
        <f>TEXT((TIME(0,LEFT('Erwachsene-DOSB 2020'!AL10,FIND(":",'Erwachsene-DOSB 2020'!AL10)-1),RIGHT('Erwachsene-DOSB 2020'!AL10,2)))*$BC$56,"[mm]:ss")</f>
        <v>13:29</v>
      </c>
      <c r="W97" s="102" t="str">
        <f>TEXT((TIME(0,LEFT('Erwachsene-DOSB 2020'!AM10,FIND(":",'Erwachsene-DOSB 2020'!AM10)-1),RIGHT('Erwachsene-DOSB 2020'!AM10,2)))*$BC$56,"[mm]:ss")</f>
        <v>10:56</v>
      </c>
      <c r="X97" s="103" t="str">
        <f>TEXT((TIME(0,LEFT('Erwachsene-DOSB 2020'!AN10,FIND(":",'Erwachsene-DOSB 2020'!AN10)-1),RIGHT('Erwachsene-DOSB 2020'!AN10,2)))*$BC$56,"[mm]:ss")</f>
        <v>08:37</v>
      </c>
      <c r="Y97" s="184"/>
      <c r="Z97" s="185"/>
      <c r="AB97" s="902"/>
      <c r="AD97" s="844"/>
      <c r="AE97" s="796"/>
      <c r="AF97" s="792"/>
      <c r="AG97" s="794"/>
      <c r="AH97" s="101" t="str">
        <f>TEXT((TIME(0,LEFT('Erwachsene-DOSB 2020'!W42,FIND(":",'Erwachsene-DOSB 2020'!W42)-1),RIGHT('Erwachsene-DOSB 2020'!W42,2)))*$BC$56,"[mm]:ss")</f>
        <v>23:28</v>
      </c>
      <c r="AI97" s="102" t="str">
        <f>TEXT((TIME(0,LEFT('Erwachsene-DOSB 2020'!X42,FIND(":",'Erwachsene-DOSB 2020'!X42)-1),RIGHT('Erwachsene-DOSB 2020'!X42,2)))*$BC$56,"[mm]:ss")</f>
        <v>18:56</v>
      </c>
      <c r="AJ97" s="103" t="str">
        <f>TEXT((TIME(0,LEFT('Erwachsene-DOSB 2020'!Y42,FIND(":",'Erwachsene-DOSB 2020'!Y42)-1),RIGHT('Erwachsene-DOSB 2020'!Y42,2)))*$BC$56,"[mm]:ss")</f>
        <v>14:03</v>
      </c>
      <c r="AK97" s="109" t="str">
        <f>TEXT((TIME(0,LEFT('Erwachsene-DOSB 2020'!Z42,FIND(":",'Erwachsene-DOSB 2020'!Z42)-1),RIGHT('Erwachsene-DOSB 2020'!Z42,2)))*$BC$56,"[mm]:ss")</f>
        <v>11:51</v>
      </c>
      <c r="AL97" s="102" t="str">
        <f>TEXT((TIME(0,LEFT('Erwachsene-DOSB 2020'!AA42,FIND(":",'Erwachsene-DOSB 2020'!AA42)-1),RIGHT('Erwachsene-DOSB 2020'!AA42,2)))*$BC$56,"[mm]:ss")</f>
        <v>09:45</v>
      </c>
      <c r="AM97" s="103" t="str">
        <f>TEXT((TIME(0,LEFT('Erwachsene-DOSB 2020'!AB42,FIND(":",'Erwachsene-DOSB 2020'!AB42)-1),RIGHT('Erwachsene-DOSB 2020'!AB42,2)))*$BC$56,"[mm]:ss")</f>
        <v>07:19</v>
      </c>
      <c r="AN97" s="109" t="str">
        <f>TEXT((TIME(0,LEFT('Erwachsene-DOSB 2020'!AC42,FIND(":",'Erwachsene-DOSB 2020'!AC42)-1),RIGHT('Erwachsene-DOSB 2020'!AC42,2)))*$BC$56,"[mm]:ss")</f>
        <v>12:08</v>
      </c>
      <c r="AO97" s="102" t="str">
        <f>TEXT((TIME(0,LEFT('Erwachsene-DOSB 2020'!AD42,FIND(":",'Erwachsene-DOSB 2020'!AD42)-1),RIGHT('Erwachsene-DOSB 2020'!AD42,2)))*$BC$56,"[mm]:ss")</f>
        <v>09:55</v>
      </c>
      <c r="AP97" s="103" t="str">
        <f>TEXT((TIME(0,LEFT('Erwachsene-DOSB 2020'!AE42,FIND(":",'Erwachsene-DOSB 2020'!AE42)-1),RIGHT('Erwachsene-DOSB 2020'!AE42,2)))*$BC$56,"[mm]:ss")</f>
        <v>07:42</v>
      </c>
      <c r="AQ97" s="109" t="str">
        <f>TEXT((TIME(0,LEFT('Erwachsene-DOSB 2020'!AF42,FIND(":",'Erwachsene-DOSB 2020'!AF42)-1),RIGHT('Erwachsene-DOSB 2020'!AF42,2)))*$BC$56,"[mm]:ss")</f>
        <v>12:21</v>
      </c>
      <c r="AR97" s="102" t="str">
        <f>TEXT((TIME(0,LEFT('Erwachsene-DOSB 2020'!AG42,FIND(":",'Erwachsene-DOSB 2020'!AG42)-1),RIGHT('Erwachsene-DOSB 2020'!AG42,2)))*$BC$56,"[mm]:ss")</f>
        <v>10:02</v>
      </c>
      <c r="AS97" s="103" t="str">
        <f>TEXT((TIME(0,LEFT('Erwachsene-DOSB 2020'!AH42,FIND(":",'Erwachsene-DOSB 2020'!AH42)-1),RIGHT('Erwachsene-DOSB 2020'!AH42,2)))*$BC$56,"[mm]:ss")</f>
        <v>07:46</v>
      </c>
      <c r="AT97" s="109" t="str">
        <f>TEXT((TIME(0,LEFT('Erwachsene-DOSB 2020'!AI42,FIND(":",'Erwachsene-DOSB 2020'!AI42)-1),RIGHT('Erwachsene-DOSB 2020'!AI42,2)))*$BC$56,"[mm]:ss")</f>
        <v>12:31</v>
      </c>
      <c r="AU97" s="102" t="str">
        <f>TEXT((TIME(0,LEFT('Erwachsene-DOSB 2020'!AJ42,FIND(":",'Erwachsene-DOSB 2020'!AJ42)-1),RIGHT('Erwachsene-DOSB 2020'!AJ42,2)))*$BC$56,"[mm]:ss")</f>
        <v>10:15</v>
      </c>
      <c r="AV97" s="103" t="str">
        <f>TEXT((TIME(0,LEFT('Erwachsene-DOSB 2020'!AK42,FIND(":",'Erwachsene-DOSB 2020'!AK42)-1),RIGHT('Erwachsene-DOSB 2020'!AK42,2)))*$BC$56,"[mm]:ss")</f>
        <v>07:49</v>
      </c>
      <c r="AW97" s="109" t="str">
        <f>TEXT((TIME(0,LEFT('Erwachsene-DOSB 2020'!AL42,FIND(":",'Erwachsene-DOSB 2020'!AL42)-1),RIGHT('Erwachsene-DOSB 2020'!AL42,2)))*$BC$56,"[mm]:ss")</f>
        <v>12:31</v>
      </c>
      <c r="AX97" s="102" t="str">
        <f>TEXT((TIME(0,LEFT('Erwachsene-DOSB 2020'!AM42,FIND(":",'Erwachsene-DOSB 2020'!AM42)-1),RIGHT('Erwachsene-DOSB 2020'!AM42,2)))*$BC$56,"[mm]:ss")</f>
        <v>10:22</v>
      </c>
      <c r="AY97" s="103" t="str">
        <f>TEXT((TIME(0,LEFT('Erwachsene-DOSB 2020'!AN42,FIND(":",'Erwachsene-DOSB 2020'!AN42)-1),RIGHT('Erwachsene-DOSB 2020'!AN42,2)))*$BC$56,"[mm]:ss")</f>
        <v>07:53</v>
      </c>
      <c r="AZ97" s="184"/>
      <c r="BA97" s="185"/>
      <c r="BC97" s="153"/>
      <c r="BD97" s="83"/>
    </row>
    <row r="98" spans="1:56" s="158" customFormat="1" ht="22.5" customHeight="1" x14ac:dyDescent="0.2">
      <c r="A98" s="902"/>
      <c r="C98" s="844"/>
      <c r="D98" s="796"/>
      <c r="E98" s="106" t="s">
        <v>17</v>
      </c>
      <c r="F98" s="58" t="s">
        <v>698</v>
      </c>
      <c r="G98" s="101" t="str">
        <f>TEXT((TIME(0,LEFT('Erwachsene-DOSB 2020'!W11,FIND(":",'Erwachsene-DOSB 2020'!W11)-1),RIGHT('Erwachsene-DOSB 2020'!W11,2)))*$BC$57,"[mm]:ss")</f>
        <v>53:36</v>
      </c>
      <c r="H98" s="102" t="str">
        <f>TEXT((TIME(0,LEFT('Erwachsene-DOSB 2020'!X11,FIND(":",'Erwachsene-DOSB 2020'!X11)-1),RIGHT('Erwachsene-DOSB 2020'!X11,2)))*$BC$57,"[mm]:ss")</f>
        <v>48:59</v>
      </c>
      <c r="I98" s="103" t="str">
        <f>TEXT((TIME(0,LEFT('Erwachsene-DOSB 2020'!Y11,FIND(":",'Erwachsene-DOSB 2020'!Y11)-1),RIGHT('Erwachsene-DOSB 2020'!Y11,2)))*$BC$57,"[mm]:ss")</f>
        <v>44:01</v>
      </c>
      <c r="J98" s="109" t="str">
        <f>TEXT((TIME(0,LEFT('Erwachsene-DOSB 2020'!Z11,FIND(":",'Erwachsene-DOSB 2020'!Z11)-1),RIGHT('Erwachsene-DOSB 2020'!Z11,2)))*$BC$57,"[mm]:ss")</f>
        <v>55:23</v>
      </c>
      <c r="K98" s="102" t="str">
        <f>TEXT((TIME(0,LEFT('Erwachsene-DOSB 2020'!AA11,FIND(":",'Erwachsene-DOSB 2020'!AA11)-1),RIGHT('Erwachsene-DOSB 2020'!AA11,2)))*$BC$57,"[mm]:ss")</f>
        <v>50:25</v>
      </c>
      <c r="L98" s="103" t="str">
        <f>TEXT((TIME(0,LEFT('Erwachsene-DOSB 2020'!AB11,FIND(":",'Erwachsene-DOSB 2020'!AB11)-1),RIGHT('Erwachsene-DOSB 2020'!AB11,2)))*$BC$57,"[mm]:ss")</f>
        <v>45:26</v>
      </c>
      <c r="M98" s="109" t="str">
        <f>TEXT((TIME(0,LEFT('Erwachsene-DOSB 2020'!AC11,FIND(":",'Erwachsene-DOSB 2020'!AC11)-1),RIGHT('Erwachsene-DOSB 2020'!AC11,2)))*$BC$57,"[mm]:ss")</f>
        <v>56:48</v>
      </c>
      <c r="N98" s="102" t="str">
        <f>TEXT((TIME(0,LEFT('Erwachsene-DOSB 2020'!AD11,FIND(":",'Erwachsene-DOSB 2020'!AD11)-1),RIGHT('Erwachsene-DOSB 2020'!AD11,2)))*$BC$57,"[mm]:ss")</f>
        <v>51:50</v>
      </c>
      <c r="O98" s="103" t="str">
        <f>TEXT((TIME(0,LEFT('Erwachsene-DOSB 2020'!AE11,FIND(":",'Erwachsene-DOSB 2020'!AE11)-1),RIGHT('Erwachsene-DOSB 2020'!AE11,2)))*$BC$57,"[mm]:ss")</f>
        <v>46:52</v>
      </c>
      <c r="P98" s="109" t="str">
        <f>TEXT((TIME(0,LEFT('Erwachsene-DOSB 2020'!AF11,FIND(":",'Erwachsene-DOSB 2020'!AF11)-1),RIGHT('Erwachsene-DOSB 2020'!AF11,2)))*$BC$57,"[mm]:ss")</f>
        <v>58:34</v>
      </c>
      <c r="Q98" s="102" t="str">
        <f>TEXT((TIME(0,LEFT('Erwachsene-DOSB 2020'!AG11,FIND(":",'Erwachsene-DOSB 2020'!AG11)-1),RIGHT('Erwachsene-DOSB 2020'!AG11,2)))*$BC$57,"[mm]:ss")</f>
        <v>52:54</v>
      </c>
      <c r="R98" s="103" t="str">
        <f>TEXT((TIME(0,LEFT('Erwachsene-DOSB 2020'!AH11,FIND(":",'Erwachsene-DOSB 2020'!AH11)-1),RIGHT('Erwachsene-DOSB 2020'!AH11,2)))*$BC$57,"[mm]:ss")</f>
        <v>47:56</v>
      </c>
      <c r="S98" s="109" t="str">
        <f>TEXT((TIME(0,LEFT('Erwachsene-DOSB 2020'!AI11,FIND(":",'Erwachsene-DOSB 2020'!AI11)-1),RIGHT('Erwachsene-DOSB 2020'!AI11,2)))*$BC$57,"[mm]:ss")</f>
        <v>59:49</v>
      </c>
      <c r="T98" s="102" t="str">
        <f>TEXT((TIME(0,LEFT('Erwachsene-DOSB 2020'!AJ11,FIND(":",'Erwachsene-DOSB 2020'!AJ11)-1),RIGHT('Erwachsene-DOSB 2020'!AJ11,2)))*$BC$57,"[mm]:ss")</f>
        <v>54:19</v>
      </c>
      <c r="U98" s="103" t="str">
        <f>TEXT((TIME(0,LEFT('Erwachsene-DOSB 2020'!AK11,FIND(":",'Erwachsene-DOSB 2020'!AK11)-1),RIGHT('Erwachsene-DOSB 2020'!AK11,2)))*$BC$57,"[mm]:ss")</f>
        <v>49:42</v>
      </c>
      <c r="V98" s="109" t="str">
        <f>TEXT((TIME(0,LEFT('Erwachsene-DOSB 2020'!AL11,FIND(":",'Erwachsene-DOSB 2020'!AL11)-1),RIGHT('Erwachsene-DOSB 2020'!AL11,2)))*$BC$57,"[mm]:ss")</f>
        <v>62:39</v>
      </c>
      <c r="W98" s="102" t="str">
        <f>TEXT((TIME(0,LEFT('Erwachsene-DOSB 2020'!AM11,FIND(":",'Erwachsene-DOSB 2020'!AM11)-1),RIGHT('Erwachsene-DOSB 2020'!AM11,2)))*$BC$57,"[mm]:ss")</f>
        <v>56:05</v>
      </c>
      <c r="X98" s="103" t="str">
        <f>TEXT((TIME(0,LEFT('Erwachsene-DOSB 2020'!AN11,FIND(":",'Erwachsene-DOSB 2020'!AN11)-1),RIGHT('Erwachsene-DOSB 2020'!AN11,2)))*$BC$57,"[mm]:ss")</f>
        <v>51:07</v>
      </c>
      <c r="Y98" s="182"/>
      <c r="Z98" s="215"/>
      <c r="AB98" s="902"/>
      <c r="AD98" s="844"/>
      <c r="AE98" s="796"/>
      <c r="AF98" s="106" t="s">
        <v>17</v>
      </c>
      <c r="AG98" s="58" t="s">
        <v>698</v>
      </c>
      <c r="AH98" s="101" t="str">
        <f>TEXT((TIME(0,LEFT('Erwachsene-DOSB 2020'!W44,FIND(":",'Erwachsene-DOSB 2020'!W44)-1),RIGHT('Erwachsene-DOSB 2020'!W44,2)))*$BC$57,"[mm]:ss")</f>
        <v>48:38</v>
      </c>
      <c r="AI98" s="102" t="str">
        <f>TEXT((TIME(0,LEFT('Erwachsene-DOSB 2020'!X44,FIND(":",'Erwachsene-DOSB 2020'!X44)-1),RIGHT('Erwachsene-DOSB 2020'!X44,2)))*$BC$57,"[mm]:ss")</f>
        <v>44:23</v>
      </c>
      <c r="AJ98" s="103" t="str">
        <f>TEXT((TIME(0,LEFT('Erwachsene-DOSB 2020'!Y44,FIND(":",'Erwachsene-DOSB 2020'!Y44)-1),RIGHT('Erwachsene-DOSB 2020'!Y44,2)))*$BC$57,"[mm]:ss")</f>
        <v>39:03</v>
      </c>
      <c r="AK98" s="109" t="str">
        <f>TEXT((TIME(0,LEFT('Erwachsene-DOSB 2020'!Z44,FIND(":",'Erwachsene-DOSB 2020'!Z44)-1),RIGHT('Erwachsene-DOSB 2020'!Z44,2)))*$BC$57,"[mm]:ss")</f>
        <v>50:25</v>
      </c>
      <c r="AL98" s="102" t="str">
        <f>TEXT((TIME(0,LEFT('Erwachsene-DOSB 2020'!AA44,FIND(":",'Erwachsene-DOSB 2020'!AA44)-1),RIGHT('Erwachsene-DOSB 2020'!AA44,2)))*$BC$57,"[mm]:ss")</f>
        <v>45:26</v>
      </c>
      <c r="AM98" s="103" t="str">
        <f>TEXT((TIME(0,LEFT('Erwachsene-DOSB 2020'!AB44,FIND(":",'Erwachsene-DOSB 2020'!AB44)-1),RIGHT('Erwachsene-DOSB 2020'!AB44,2)))*$BC$57,"[mm]:ss")</f>
        <v>40:50</v>
      </c>
      <c r="AN98" s="109" t="str">
        <f>TEXT((TIME(0,LEFT('Erwachsene-DOSB 2020'!AC44,FIND(":",'Erwachsene-DOSB 2020'!AC44)-1),RIGHT('Erwachsene-DOSB 2020'!AC44,2)))*$BC$57,"[mm]:ss")</f>
        <v>51:50</v>
      </c>
      <c r="AO98" s="102" t="str">
        <f>TEXT((TIME(0,LEFT('Erwachsene-DOSB 2020'!AD44,FIND(":",'Erwachsene-DOSB 2020'!AD44)-1),RIGHT('Erwachsene-DOSB 2020'!AD44,2)))*$BC$57,"[mm]:ss")</f>
        <v>46:09</v>
      </c>
      <c r="AP98" s="103" t="str">
        <f>TEXT((TIME(0,LEFT('Erwachsene-DOSB 2020'!AE44,FIND(":",'Erwachsene-DOSB 2020'!AE44)-1),RIGHT('Erwachsene-DOSB 2020'!AE44,2)))*$BC$57,"[mm]:ss")</f>
        <v>41:53</v>
      </c>
      <c r="AQ98" s="109" t="str">
        <f>TEXT((TIME(0,LEFT('Erwachsene-DOSB 2020'!AF44,FIND(":",'Erwachsene-DOSB 2020'!AF44)-1),RIGHT('Erwachsene-DOSB 2020'!AF44,2)))*$BC$57,"[mm]:ss")</f>
        <v>53:47</v>
      </c>
      <c r="AR98" s="102" t="str">
        <f>TEXT((TIME(0,LEFT('Erwachsene-DOSB 2020'!AG44,FIND(":",'Erwachsene-DOSB 2020'!AG44)-1),RIGHT('Erwachsene-DOSB 2020'!AG44,2)))*$BC$57,"[mm]:ss")</f>
        <v>47:56</v>
      </c>
      <c r="AS98" s="103" t="str">
        <f>TEXT((TIME(0,LEFT('Erwachsene-DOSB 2020'!AH44,FIND(":",'Erwachsene-DOSB 2020'!AH44)-1),RIGHT('Erwachsene-DOSB 2020'!AH44,2)))*$BC$57,"[mm]:ss")</f>
        <v>42:57</v>
      </c>
      <c r="AT98" s="109" t="str">
        <f>TEXT((TIME(0,LEFT('Erwachsene-DOSB 2020'!AI44,FIND(":",'Erwachsene-DOSB 2020'!AI44)-1),RIGHT('Erwachsene-DOSB 2020'!AI44,2)))*$BC$57,"[mm]:ss")</f>
        <v>55:30</v>
      </c>
      <c r="AU98" s="102" t="str">
        <f>TEXT((TIME(0,LEFT('Erwachsene-DOSB 2020'!AJ44,FIND(":",'Erwachsene-DOSB 2020'!AJ44)-1),RIGHT('Erwachsene-DOSB 2020'!AJ44,2)))*$BC$57,"[mm]:ss")</f>
        <v>49:21</v>
      </c>
      <c r="AV98" s="103" t="str">
        <f>TEXT((TIME(0,LEFT('Erwachsene-DOSB 2020'!AK44,FIND(":",'Erwachsene-DOSB 2020'!AK44)-1),RIGHT('Erwachsene-DOSB 2020'!AK44,2)))*$BC$57,"[mm]:ss")</f>
        <v>44:01</v>
      </c>
      <c r="AW98" s="109" t="str">
        <f>TEXT((TIME(0,LEFT('Erwachsene-DOSB 2020'!AL44,FIND(":",'Erwachsene-DOSB 2020'!AL44)-1),RIGHT('Erwachsene-DOSB 2020'!AL44,2)))*$BC$57,"[mm]:ss")</f>
        <v>57:52</v>
      </c>
      <c r="AX98" s="102" t="str">
        <f>TEXT((TIME(0,LEFT('Erwachsene-DOSB 2020'!AM44,FIND(":",'Erwachsene-DOSB 2020'!AM44)-1),RIGHT('Erwachsene-DOSB 2020'!AM44,2)))*$BC$57,"[mm]:ss")</f>
        <v>51:07</v>
      </c>
      <c r="AY98" s="103" t="str">
        <f>TEXT((TIME(0,LEFT('Erwachsene-DOSB 2020'!AN44,FIND(":",'Erwachsene-DOSB 2020'!AN44)-1),RIGHT('Erwachsene-DOSB 2020'!AN44,2)))*$BC$57,"[mm]:ss")</f>
        <v>46:09</v>
      </c>
      <c r="AZ98" s="182"/>
      <c r="BA98" s="215"/>
      <c r="BC98" s="153"/>
      <c r="BD98" s="83"/>
    </row>
    <row r="99" spans="1:56" s="158" customFormat="1" ht="22.5" customHeight="1" x14ac:dyDescent="0.2">
      <c r="A99" s="902"/>
      <c r="C99" s="844"/>
      <c r="D99" s="796"/>
      <c r="E99" s="106" t="s">
        <v>21</v>
      </c>
      <c r="F99" s="58" t="s">
        <v>503</v>
      </c>
      <c r="G99" s="101" t="str">
        <f>TEXT((TIME(0,LEFT('Erwachsene-DOSB 2020'!W12,FIND(":",'Erwachsene-DOSB 2020'!W12)-1),RIGHT('Erwachsene-DOSB 2020'!W12,2)))*$BC$58,"[mm]:ss")</f>
        <v>33:30</v>
      </c>
      <c r="H99" s="102" t="str">
        <f>TEXT((TIME(0,LEFT('Erwachsene-DOSB 2020'!X12,FIND(":",'Erwachsene-DOSB 2020'!X12)-1),RIGHT('Erwachsene-DOSB 2020'!X12,2)))*$BC$58,"[mm]:ss")</f>
        <v>29:15</v>
      </c>
      <c r="I99" s="103" t="str">
        <f>TEXT((TIME(0,LEFT('Erwachsene-DOSB 2020'!Y12,FIND(":",'Erwachsene-DOSB 2020'!Y12)-1),RIGHT('Erwachsene-DOSB 2020'!Y12,2)))*$BC$58,"[mm]:ss")</f>
        <v>25:45</v>
      </c>
      <c r="J99" s="109" t="str">
        <f>TEXT((TIME(0,LEFT('Erwachsene-DOSB 2020'!Z12,FIND(":",'Erwachsene-DOSB 2020'!Z12)-1),RIGHT('Erwachsene-DOSB 2020'!Z12,2)))*$BC$58,"[mm]:ss")</f>
        <v>34:30</v>
      </c>
      <c r="K99" s="102" t="str">
        <f>TEXT((TIME(0,LEFT('Erwachsene-DOSB 2020'!AA12,FIND(":",'Erwachsene-DOSB 2020'!AA12)-1),RIGHT('Erwachsene-DOSB 2020'!AA12,2)))*$BC$58,"[mm]:ss")</f>
        <v>30:30</v>
      </c>
      <c r="L99" s="103" t="str">
        <f>TEXT((TIME(0,LEFT('Erwachsene-DOSB 2020'!AB12,FIND(":",'Erwachsene-DOSB 2020'!AB12)-1),RIGHT('Erwachsene-DOSB 2020'!AB12,2)))*$BC$58,"[mm]:ss")</f>
        <v>26:45</v>
      </c>
      <c r="M99" s="109" t="str">
        <f>TEXT((TIME(0,LEFT('Erwachsene-DOSB 2020'!AC12,FIND(":",'Erwachsene-DOSB 2020'!AC12)-1),RIGHT('Erwachsene-DOSB 2020'!AC12,2)))*$BC$58,"[mm]:ss")</f>
        <v>35:45</v>
      </c>
      <c r="N99" s="102" t="str">
        <f>TEXT((TIME(0,LEFT('Erwachsene-DOSB 2020'!AD12,FIND(":",'Erwachsene-DOSB 2020'!AD12)-1),RIGHT('Erwachsene-DOSB 2020'!AD12,2)))*$BC$58,"[mm]:ss")</f>
        <v>31:30</v>
      </c>
      <c r="O99" s="103" t="str">
        <f>TEXT((TIME(0,LEFT('Erwachsene-DOSB 2020'!AE12,FIND(":",'Erwachsene-DOSB 2020'!AE12)-1),RIGHT('Erwachsene-DOSB 2020'!AE12,2)))*$BC$58,"[mm]:ss")</f>
        <v>27:45</v>
      </c>
      <c r="P99" s="109" t="str">
        <f>TEXT((TIME(0,LEFT('Erwachsene-DOSB 2020'!AF12,FIND(":",'Erwachsene-DOSB 2020'!AF12)-1),RIGHT('Erwachsene-DOSB 2020'!AF12,2)))*$BC$58,"[mm]:ss")</f>
        <v>37:00</v>
      </c>
      <c r="Q99" s="102" t="str">
        <f>TEXT((TIME(0,LEFT('Erwachsene-DOSB 2020'!AG12,FIND(":",'Erwachsene-DOSB 2020'!AG12)-1),RIGHT('Erwachsene-DOSB 2020'!AG12,2)))*$BC$58,"[mm]:ss")</f>
        <v>32:30</v>
      </c>
      <c r="R99" s="103" t="str">
        <f>TEXT((TIME(0,LEFT('Erwachsene-DOSB 2020'!AH12,FIND(":",'Erwachsene-DOSB 2020'!AH12)-1),RIGHT('Erwachsene-DOSB 2020'!AH12,2)))*$BC$58,"[mm]:ss")</f>
        <v>28:30</v>
      </c>
      <c r="S99" s="109" t="str">
        <f>TEXT((TIME(0,LEFT('Erwachsene-DOSB 2020'!AI12,FIND(":",'Erwachsene-DOSB 2020'!AI12)-1),RIGHT('Erwachsene-DOSB 2020'!AI12,2)))*$BC$58,"[mm]:ss")</f>
        <v>37:45</v>
      </c>
      <c r="T99" s="102" t="str">
        <f>TEXT((TIME(0,LEFT('Erwachsene-DOSB 2020'!AJ12,FIND(":",'Erwachsene-DOSB 2020'!AJ12)-1),RIGHT('Erwachsene-DOSB 2020'!AJ12,2)))*$BC$58,"[mm]:ss")</f>
        <v>33:15</v>
      </c>
      <c r="U99" s="103" t="str">
        <f>TEXT((TIME(0,LEFT('Erwachsene-DOSB 2020'!AK12,FIND(":",'Erwachsene-DOSB 2020'!AK12)-1),RIGHT('Erwachsene-DOSB 2020'!AK12,2)))*$BC$58,"[mm]:ss")</f>
        <v>29:15</v>
      </c>
      <c r="V99" s="109" t="str">
        <f>TEXT((TIME(0,LEFT('Erwachsene-DOSB 2020'!AL12,FIND(":",'Erwachsene-DOSB 2020'!AL12)-1),RIGHT('Erwachsene-DOSB 2020'!AL12,2)))*$BC$58,"[mm]:ss")</f>
        <v>39:00</v>
      </c>
      <c r="W99" s="102" t="str">
        <f>TEXT((TIME(0,LEFT('Erwachsene-DOSB 2020'!AM12,FIND(":",'Erwachsene-DOSB 2020'!AM12)-1),RIGHT('Erwachsene-DOSB 2020'!AM12,2)))*$BC$58,"[mm]:ss")</f>
        <v>34:15</v>
      </c>
      <c r="X99" s="103" t="str">
        <f>TEXT((TIME(0,LEFT('Erwachsene-DOSB 2020'!AN12,FIND(":",'Erwachsene-DOSB 2020'!AN12)-1),RIGHT('Erwachsene-DOSB 2020'!AN12,2)))*$BC$58,"[mm]:ss")</f>
        <v>30:15</v>
      </c>
      <c r="Y99" s="182"/>
      <c r="Z99" s="215"/>
      <c r="AB99" s="902"/>
      <c r="AD99" s="844"/>
      <c r="AE99" s="796"/>
      <c r="AF99" s="106" t="s">
        <v>21</v>
      </c>
      <c r="AG99" s="58" t="s">
        <v>503</v>
      </c>
      <c r="AH99" s="101" t="str">
        <f>TEXT((TIME(0,LEFT('Erwachsene-DOSB 2020'!W45,FIND(":",'Erwachsene-DOSB 2020'!W45)-1),RIGHT('Erwachsene-DOSB 2020'!W45,2)))*$BC$58,"[mm]:ss")</f>
        <v>33:00</v>
      </c>
      <c r="AI99" s="102" t="str">
        <f>TEXT((TIME(0,LEFT('Erwachsene-DOSB 2020'!X45,FIND(":",'Erwachsene-DOSB 2020'!X45)-1),RIGHT('Erwachsene-DOSB 2020'!X45,2)))*$BC$58,"[mm]:ss")</f>
        <v>27:30</v>
      </c>
      <c r="AJ99" s="103" t="str">
        <f>TEXT((TIME(0,LEFT('Erwachsene-DOSB 2020'!Y45,FIND(":",'Erwachsene-DOSB 2020'!Y45)-1),RIGHT('Erwachsene-DOSB 2020'!Y45,2)))*$BC$58,"[mm]:ss")</f>
        <v>22:30</v>
      </c>
      <c r="AK99" s="109" t="str">
        <f>TEXT((TIME(0,LEFT('Erwachsene-DOSB 2020'!Z45,FIND(":",'Erwachsene-DOSB 2020'!Z45)-1),RIGHT('Erwachsene-DOSB 2020'!Z45,2)))*$BC$58,"[mm]:ss")</f>
        <v>34:15</v>
      </c>
      <c r="AL99" s="102" t="str">
        <f>TEXT((TIME(0,LEFT('Erwachsene-DOSB 2020'!AA45,FIND(":",'Erwachsene-DOSB 2020'!AA45)-1),RIGHT('Erwachsene-DOSB 2020'!AA45,2)))*$BC$58,"[mm]:ss")</f>
        <v>28:30</v>
      </c>
      <c r="AM99" s="103" t="str">
        <f>TEXT((TIME(0,LEFT('Erwachsene-DOSB 2020'!AB45,FIND(":",'Erwachsene-DOSB 2020'!AB45)-1),RIGHT('Erwachsene-DOSB 2020'!AB45,2)))*$BC$58,"[mm]:ss")</f>
        <v>23:15</v>
      </c>
      <c r="AN99" s="109" t="str">
        <f>TEXT((TIME(0,LEFT('Erwachsene-DOSB 2020'!AC45,FIND(":",'Erwachsene-DOSB 2020'!AC45)-1),RIGHT('Erwachsene-DOSB 2020'!AC45,2)))*$BC$58,"[mm]:ss")</f>
        <v>35:15</v>
      </c>
      <c r="AO99" s="102" t="str">
        <f>TEXT((TIME(0,LEFT('Erwachsene-DOSB 2020'!AD45,FIND(":",'Erwachsene-DOSB 2020'!AD45)-1),RIGHT('Erwachsene-DOSB 2020'!AD45,2)))*$BC$58,"[mm]:ss")</f>
        <v>29:15</v>
      </c>
      <c r="AP99" s="103" t="str">
        <f>TEXT((TIME(0,LEFT('Erwachsene-DOSB 2020'!AE45,FIND(":",'Erwachsene-DOSB 2020'!AE45)-1),RIGHT('Erwachsene-DOSB 2020'!AE45,2)))*$BC$58,"[mm]:ss")</f>
        <v>23:45</v>
      </c>
      <c r="AQ99" s="109" t="str">
        <f>TEXT((TIME(0,LEFT('Erwachsene-DOSB 2020'!AF45,FIND(":",'Erwachsene-DOSB 2020'!AF45)-1),RIGHT('Erwachsene-DOSB 2020'!AF45,2)))*$BC$58,"[mm]:ss")</f>
        <v>35:45</v>
      </c>
      <c r="AR99" s="102" t="str">
        <f>TEXT((TIME(0,LEFT('Erwachsene-DOSB 2020'!AG45,FIND(":",'Erwachsene-DOSB 2020'!AG45)-1),RIGHT('Erwachsene-DOSB 2020'!AG45,2)))*$BC$58,"[mm]:ss")</f>
        <v>30:00</v>
      </c>
      <c r="AS99" s="103" t="str">
        <f>TEXT((TIME(0,LEFT('Erwachsene-DOSB 2020'!AH45,FIND(":",'Erwachsene-DOSB 2020'!AH45)-1),RIGHT('Erwachsene-DOSB 2020'!AH45,2)))*$BC$58,"[mm]:ss")</f>
        <v>24:00</v>
      </c>
      <c r="AT99" s="109" t="str">
        <f>TEXT((TIME(0,LEFT('Erwachsene-DOSB 2020'!AI45,FIND(":",'Erwachsene-DOSB 2020'!AI45)-1),RIGHT('Erwachsene-DOSB 2020'!AI45,2)))*$BC$58,"[mm]:ss")</f>
        <v>36:15</v>
      </c>
      <c r="AU99" s="102" t="str">
        <f>TEXT((TIME(0,LEFT('Erwachsene-DOSB 2020'!AJ45,FIND(":",'Erwachsene-DOSB 2020'!AJ45)-1),RIGHT('Erwachsene-DOSB 2020'!AJ45,2)))*$BC$58,"[mm]:ss")</f>
        <v>30:15</v>
      </c>
      <c r="AV99" s="103" t="str">
        <f>TEXT((TIME(0,LEFT('Erwachsene-DOSB 2020'!AK45,FIND(":",'Erwachsene-DOSB 2020'!AK45)-1),RIGHT('Erwachsene-DOSB 2020'!AK45,2)))*$BC$58,"[mm]:ss")</f>
        <v>24:15</v>
      </c>
      <c r="AW99" s="109" t="str">
        <f>TEXT((TIME(0,LEFT('Erwachsene-DOSB 2020'!AL45,FIND(":",'Erwachsene-DOSB 2020'!AL45)-1),RIGHT('Erwachsene-DOSB 2020'!AL45,2)))*$BC$58,"[mm]:ss")</f>
        <v>36:45</v>
      </c>
      <c r="AX99" s="102" t="str">
        <f>TEXT((TIME(0,LEFT('Erwachsene-DOSB 2020'!AM45,FIND(":",'Erwachsene-DOSB 2020'!AM45)-1),RIGHT('Erwachsene-DOSB 2020'!AM45,2)))*$BC$58,"[mm]:ss")</f>
        <v>30:45</v>
      </c>
      <c r="AY99" s="103" t="str">
        <f>TEXT((TIME(0,LEFT('Erwachsene-DOSB 2020'!AN45,FIND(":",'Erwachsene-DOSB 2020'!AN45)-1),RIGHT('Erwachsene-DOSB 2020'!AN45,2)))*$BC$58,"[mm]:ss")</f>
        <v>24:45</v>
      </c>
      <c r="AZ99" s="182"/>
      <c r="BA99" s="215"/>
      <c r="BC99" s="153"/>
      <c r="BD99" s="83"/>
    </row>
    <row r="100" spans="1:56" s="158" customFormat="1" ht="22.5" customHeight="1" x14ac:dyDescent="0.2">
      <c r="A100" s="902"/>
      <c r="C100" s="844"/>
      <c r="D100" s="796"/>
      <c r="E100" s="106" t="s">
        <v>22</v>
      </c>
      <c r="F100" s="58" t="s">
        <v>427</v>
      </c>
      <c r="G100" s="160">
        <f>H100*(1-$BE$59)</f>
        <v>200.25</v>
      </c>
      <c r="H100" s="149">
        <f>W59-12.5</f>
        <v>222.5</v>
      </c>
      <c r="I100" s="150">
        <f>H100*(1+$BE$59)</f>
        <v>244.75000000000003</v>
      </c>
      <c r="J100" s="160">
        <f>K100*(1-$BE$59)</f>
        <v>189</v>
      </c>
      <c r="K100" s="149">
        <f>H100-12.5</f>
        <v>210</v>
      </c>
      <c r="L100" s="150">
        <f>K100*(1+$BE$59)</f>
        <v>231.00000000000003</v>
      </c>
      <c r="M100" s="160">
        <f>N100*(1-$BE$59)</f>
        <v>177.75</v>
      </c>
      <c r="N100" s="149">
        <f>K100-12.5</f>
        <v>197.5</v>
      </c>
      <c r="O100" s="150">
        <f>N100*(1+$BE$59)</f>
        <v>217.25000000000003</v>
      </c>
      <c r="P100" s="160">
        <f>Q100*(1-$BE$59)</f>
        <v>166.5</v>
      </c>
      <c r="Q100" s="149">
        <f>N100-12.5</f>
        <v>185</v>
      </c>
      <c r="R100" s="150">
        <f>Q100*(1+$BE$59)</f>
        <v>203.50000000000003</v>
      </c>
      <c r="S100" s="160">
        <f>T100*(1-$BE$59)</f>
        <v>155.25</v>
      </c>
      <c r="T100" s="149">
        <f>Q100-12.5</f>
        <v>172.5</v>
      </c>
      <c r="U100" s="150">
        <f>T100*(1+$BE$59)</f>
        <v>189.75000000000003</v>
      </c>
      <c r="V100" s="160">
        <f>W100*(1-$BE$59)</f>
        <v>144</v>
      </c>
      <c r="W100" s="149">
        <f>T100-12.5</f>
        <v>160</v>
      </c>
      <c r="X100" s="150">
        <f>W100*(1+$BE$59)</f>
        <v>176</v>
      </c>
      <c r="Y100" s="182"/>
      <c r="Z100" s="215"/>
      <c r="AB100" s="902"/>
      <c r="AD100" s="844"/>
      <c r="AE100" s="796"/>
      <c r="AF100" s="106" t="s">
        <v>22</v>
      </c>
      <c r="AG100" s="58" t="s">
        <v>427</v>
      </c>
      <c r="AH100" s="160">
        <f>AI100*(1-$BE$59)</f>
        <v>258.75</v>
      </c>
      <c r="AI100" s="149">
        <f>AX59-12.5</f>
        <v>287.5</v>
      </c>
      <c r="AJ100" s="150">
        <f>AI100*(1+$BE$59)</f>
        <v>316.25</v>
      </c>
      <c r="AK100" s="160">
        <f>AL100*(1-$BE$59)</f>
        <v>247.5</v>
      </c>
      <c r="AL100" s="149">
        <f>AI100-12.5</f>
        <v>275</v>
      </c>
      <c r="AM100" s="150">
        <f>AL100*(1+$BE$59)</f>
        <v>302.5</v>
      </c>
      <c r="AN100" s="160">
        <f>AO100*(1-$BE$59)</f>
        <v>236.25</v>
      </c>
      <c r="AO100" s="149">
        <f>AL100-12.5</f>
        <v>262.5</v>
      </c>
      <c r="AP100" s="150">
        <f>AO100*(1+$BE$59)</f>
        <v>288.75</v>
      </c>
      <c r="AQ100" s="160">
        <f>AR100*(1-$BE$59)</f>
        <v>225</v>
      </c>
      <c r="AR100" s="149">
        <f>AO100-12.5</f>
        <v>250</v>
      </c>
      <c r="AS100" s="150">
        <f>AR100*(1+$BE$59)</f>
        <v>275</v>
      </c>
      <c r="AT100" s="160">
        <f>AU100*(1-$BE$59)</f>
        <v>213.75</v>
      </c>
      <c r="AU100" s="149">
        <f>AR100-12.5</f>
        <v>237.5</v>
      </c>
      <c r="AV100" s="150">
        <f>AU100*(1+$BE$59)</f>
        <v>261.25</v>
      </c>
      <c r="AW100" s="160">
        <f>AX100*(1-$BE$59)</f>
        <v>202.5</v>
      </c>
      <c r="AX100" s="149">
        <f>AU100-12.5</f>
        <v>225</v>
      </c>
      <c r="AY100" s="150">
        <f>AX100*(1+$BE$59)</f>
        <v>247.50000000000003</v>
      </c>
      <c r="AZ100" s="182"/>
      <c r="BA100" s="215"/>
      <c r="BC100" s="153"/>
      <c r="BD100" s="83"/>
    </row>
    <row r="101" spans="1:56" s="158" customFormat="1" ht="22.5" customHeight="1" x14ac:dyDescent="0.2">
      <c r="A101" s="902"/>
      <c r="C101" s="844"/>
      <c r="D101" s="796"/>
      <c r="E101" s="106" t="s">
        <v>23</v>
      </c>
      <c r="F101" s="58" t="s">
        <v>428</v>
      </c>
      <c r="G101" s="160">
        <f>H101*(1-$BE$59)</f>
        <v>364.5</v>
      </c>
      <c r="H101" s="149">
        <f>W60-15</f>
        <v>405</v>
      </c>
      <c r="I101" s="150">
        <f>H101*(1+$BE$59)</f>
        <v>445.50000000000006</v>
      </c>
      <c r="J101" s="160">
        <f>K101*(1-$BE$59)</f>
        <v>351</v>
      </c>
      <c r="K101" s="149">
        <f>H101-15</f>
        <v>390</v>
      </c>
      <c r="L101" s="150">
        <f>K101*(1+$BE$59)</f>
        <v>429.00000000000006</v>
      </c>
      <c r="M101" s="160">
        <f>N101*(1-$BE$59)</f>
        <v>337.5</v>
      </c>
      <c r="N101" s="149">
        <f>K101-15</f>
        <v>375</v>
      </c>
      <c r="O101" s="150">
        <f>N101*(1+$BE$59)</f>
        <v>412.50000000000006</v>
      </c>
      <c r="P101" s="160">
        <f>Q101*(1-$BE$59)</f>
        <v>324</v>
      </c>
      <c r="Q101" s="149">
        <f>N101-15</f>
        <v>360</v>
      </c>
      <c r="R101" s="150">
        <f>Q101*(1+$BE$59)</f>
        <v>396.00000000000006</v>
      </c>
      <c r="S101" s="160">
        <f>T101*(1-$BE$59)</f>
        <v>310.5</v>
      </c>
      <c r="T101" s="149">
        <f>Q101-15</f>
        <v>345</v>
      </c>
      <c r="U101" s="150">
        <f>T101*(1+$BE$59)</f>
        <v>379.50000000000006</v>
      </c>
      <c r="V101" s="160">
        <f>W101*(1-$BE$59)</f>
        <v>297</v>
      </c>
      <c r="W101" s="149">
        <f>T101-15</f>
        <v>330</v>
      </c>
      <c r="X101" s="150">
        <f>W101*(1+$BE$59)</f>
        <v>363.00000000000006</v>
      </c>
      <c r="Y101" s="182"/>
      <c r="Z101" s="215"/>
      <c r="AB101" s="902"/>
      <c r="AD101" s="844"/>
      <c r="AE101" s="796"/>
      <c r="AF101" s="106" t="s">
        <v>23</v>
      </c>
      <c r="AG101" s="58" t="s">
        <v>428</v>
      </c>
      <c r="AH101" s="160">
        <f>AI101*(1-$BE$59)</f>
        <v>432</v>
      </c>
      <c r="AI101" s="149">
        <f>AX60-15</f>
        <v>480</v>
      </c>
      <c r="AJ101" s="150">
        <f>AI101*(1+$BE$59)</f>
        <v>528</v>
      </c>
      <c r="AK101" s="160">
        <f>AL101*(1-$BE$59)</f>
        <v>418.5</v>
      </c>
      <c r="AL101" s="149">
        <f>AI101-15</f>
        <v>465</v>
      </c>
      <c r="AM101" s="150">
        <f>AL101*(1+$BE$59)</f>
        <v>511.50000000000006</v>
      </c>
      <c r="AN101" s="160">
        <f>AO101*(1-$BE$59)</f>
        <v>405</v>
      </c>
      <c r="AO101" s="149">
        <f>AL101-15</f>
        <v>450</v>
      </c>
      <c r="AP101" s="150">
        <f>AO101*(1+$BE$59)</f>
        <v>495.00000000000006</v>
      </c>
      <c r="AQ101" s="160">
        <f>AR101*(1-$BE$59)</f>
        <v>391.5</v>
      </c>
      <c r="AR101" s="149">
        <f>AO101-15</f>
        <v>435</v>
      </c>
      <c r="AS101" s="150">
        <f>AR101*(1+$BE$59)</f>
        <v>478.50000000000006</v>
      </c>
      <c r="AT101" s="160">
        <f>AU101*(1-$BE$59)</f>
        <v>378</v>
      </c>
      <c r="AU101" s="149">
        <f>AR101-15</f>
        <v>420</v>
      </c>
      <c r="AV101" s="150">
        <f>AU101*(1+$BE$59)</f>
        <v>462.00000000000006</v>
      </c>
      <c r="AW101" s="160">
        <f>AX101*(1-$BE$59)</f>
        <v>364.5</v>
      </c>
      <c r="AX101" s="149">
        <f>AU101-15</f>
        <v>405</v>
      </c>
      <c r="AY101" s="150">
        <f>AX101*(1+$BE$59)</f>
        <v>445.50000000000006</v>
      </c>
      <c r="AZ101" s="182"/>
      <c r="BA101" s="215"/>
      <c r="BC101" s="153"/>
      <c r="BD101" s="83"/>
    </row>
    <row r="102" spans="1:56" s="158" customFormat="1" ht="22.5" customHeight="1" x14ac:dyDescent="0.2">
      <c r="A102" s="902"/>
      <c r="C102" s="844"/>
      <c r="D102" s="796"/>
      <c r="E102" s="106" t="s">
        <v>24</v>
      </c>
      <c r="F102" s="58" t="s">
        <v>429</v>
      </c>
      <c r="G102" s="160">
        <f>H102*(1-$BE$59)</f>
        <v>297</v>
      </c>
      <c r="H102" s="149">
        <f>W61-15</f>
        <v>330</v>
      </c>
      <c r="I102" s="150">
        <f>H102*(1+$BE$59)</f>
        <v>363.00000000000006</v>
      </c>
      <c r="J102" s="160">
        <f>K102*(1-$BE$59)</f>
        <v>283.5</v>
      </c>
      <c r="K102" s="149">
        <f>H102-15</f>
        <v>315</v>
      </c>
      <c r="L102" s="150">
        <f>K102*(1+$BE$59)</f>
        <v>346.5</v>
      </c>
      <c r="M102" s="160">
        <f>N102*(1-$BE$59)</f>
        <v>270</v>
      </c>
      <c r="N102" s="149">
        <f>K102-15</f>
        <v>300</v>
      </c>
      <c r="O102" s="150">
        <f>N102*(1+$BE$59)</f>
        <v>330</v>
      </c>
      <c r="P102" s="160">
        <f>Q102*(1-$BE$59)</f>
        <v>256.5</v>
      </c>
      <c r="Q102" s="149">
        <f>N102-15</f>
        <v>285</v>
      </c>
      <c r="R102" s="150">
        <f>Q102*(1+$BE$59)</f>
        <v>313.5</v>
      </c>
      <c r="S102" s="160">
        <f>T102*(1-$BE$59)</f>
        <v>243</v>
      </c>
      <c r="T102" s="149">
        <f>Q102-15</f>
        <v>270</v>
      </c>
      <c r="U102" s="150">
        <f>T102*(1+$BE$59)</f>
        <v>297</v>
      </c>
      <c r="V102" s="160">
        <f>W102*(1-$BE$59)</f>
        <v>229.5</v>
      </c>
      <c r="W102" s="149">
        <f>T102-15</f>
        <v>255</v>
      </c>
      <c r="X102" s="150">
        <f>W102*(1+$BE$59)</f>
        <v>280.5</v>
      </c>
      <c r="Y102" s="182"/>
      <c r="Z102" s="215"/>
      <c r="AB102" s="902"/>
      <c r="AD102" s="844"/>
      <c r="AE102" s="796"/>
      <c r="AF102" s="106" t="s">
        <v>24</v>
      </c>
      <c r="AG102" s="58" t="s">
        <v>429</v>
      </c>
      <c r="AH102" s="160">
        <f>AI102*(1-$BE$59)</f>
        <v>360</v>
      </c>
      <c r="AI102" s="149">
        <f>AX61-15</f>
        <v>400</v>
      </c>
      <c r="AJ102" s="150">
        <f>AI102*(1+$BE$59)</f>
        <v>440.00000000000006</v>
      </c>
      <c r="AK102" s="160">
        <f>AL102*(1-$BE$59)</f>
        <v>346.5</v>
      </c>
      <c r="AL102" s="149">
        <f>AI102-15</f>
        <v>385</v>
      </c>
      <c r="AM102" s="150">
        <f>AL102*(1+$BE$59)</f>
        <v>423.50000000000006</v>
      </c>
      <c r="AN102" s="160">
        <f>AO102*(1-$BE$59)</f>
        <v>333</v>
      </c>
      <c r="AO102" s="149">
        <f>AL102-15</f>
        <v>370</v>
      </c>
      <c r="AP102" s="150">
        <f>AO102*(1+$BE$59)</f>
        <v>407.00000000000006</v>
      </c>
      <c r="AQ102" s="160">
        <f>AR102*(1-$BE$59)</f>
        <v>319.5</v>
      </c>
      <c r="AR102" s="149">
        <f>AO102-15</f>
        <v>355</v>
      </c>
      <c r="AS102" s="150">
        <f>AR102*(1+$BE$59)</f>
        <v>390.50000000000006</v>
      </c>
      <c r="AT102" s="160">
        <f>AU102*(1-$BE$59)</f>
        <v>306</v>
      </c>
      <c r="AU102" s="149">
        <f>AR102-15</f>
        <v>340</v>
      </c>
      <c r="AV102" s="150">
        <f>AU102*(1+$BE$59)</f>
        <v>374.00000000000006</v>
      </c>
      <c r="AW102" s="160">
        <f>AX102*(1-$BE$59)</f>
        <v>292.5</v>
      </c>
      <c r="AX102" s="149">
        <f>AU102-15</f>
        <v>325</v>
      </c>
      <c r="AY102" s="150">
        <f>AX102*(1+$BE$59)</f>
        <v>357.50000000000006</v>
      </c>
      <c r="AZ102" s="182"/>
      <c r="BA102" s="215"/>
      <c r="BC102" s="153"/>
      <c r="BD102" s="83"/>
    </row>
    <row r="103" spans="1:56" s="158" customFormat="1" ht="22.5" customHeight="1" x14ac:dyDescent="0.2">
      <c r="A103" s="902"/>
      <c r="C103" s="845"/>
      <c r="D103" s="1063"/>
      <c r="E103" s="106" t="s">
        <v>25</v>
      </c>
      <c r="F103" s="58" t="s">
        <v>430</v>
      </c>
      <c r="G103" s="160">
        <f>H103*(1-$BE$59)</f>
        <v>301.5</v>
      </c>
      <c r="H103" s="149">
        <f>W62-15</f>
        <v>335</v>
      </c>
      <c r="I103" s="150">
        <f>H103*(1+$BE$59)</f>
        <v>368.50000000000006</v>
      </c>
      <c r="J103" s="160">
        <f>K103*(1-$BE$59)</f>
        <v>288</v>
      </c>
      <c r="K103" s="149">
        <f>H103-15</f>
        <v>320</v>
      </c>
      <c r="L103" s="150">
        <f>K103*(1+$BE$59)</f>
        <v>352</v>
      </c>
      <c r="M103" s="160">
        <f>N103*(1-$BE$59)</f>
        <v>274.5</v>
      </c>
      <c r="N103" s="149">
        <f>K103-15</f>
        <v>305</v>
      </c>
      <c r="O103" s="150">
        <f>N103*(1+$BE$59)</f>
        <v>335.5</v>
      </c>
      <c r="P103" s="160">
        <f>Q103*(1-$BE$59)</f>
        <v>261</v>
      </c>
      <c r="Q103" s="149">
        <f>N103-15</f>
        <v>290</v>
      </c>
      <c r="R103" s="150">
        <f>Q103*(1+$BE$59)</f>
        <v>319</v>
      </c>
      <c r="S103" s="160">
        <f>T103*(1-$BE$59)</f>
        <v>247.5</v>
      </c>
      <c r="T103" s="149">
        <f>Q103-15</f>
        <v>275</v>
      </c>
      <c r="U103" s="150">
        <f>T103*(1+$BE$59)</f>
        <v>302.5</v>
      </c>
      <c r="V103" s="160">
        <f>W103*(1-$BE$59)</f>
        <v>234</v>
      </c>
      <c r="W103" s="149">
        <f>T103-15</f>
        <v>260</v>
      </c>
      <c r="X103" s="150">
        <f>W103*(1+$BE$59)</f>
        <v>286</v>
      </c>
      <c r="Y103" s="182"/>
      <c r="Z103" s="188"/>
      <c r="AB103" s="902"/>
      <c r="AD103" s="845"/>
      <c r="AE103" s="1063"/>
      <c r="AF103" s="106" t="s">
        <v>25</v>
      </c>
      <c r="AG103" s="58" t="s">
        <v>430</v>
      </c>
      <c r="AH103" s="160">
        <f>AI103*(1-$BE$59)</f>
        <v>364.5</v>
      </c>
      <c r="AI103" s="149">
        <f>AX62-15</f>
        <v>405</v>
      </c>
      <c r="AJ103" s="150">
        <f>AI103*(1+$BE$59)</f>
        <v>445.50000000000006</v>
      </c>
      <c r="AK103" s="160">
        <f>AL103*(1-$BE$59)</f>
        <v>351</v>
      </c>
      <c r="AL103" s="149">
        <f>AI103-15</f>
        <v>390</v>
      </c>
      <c r="AM103" s="150">
        <f>AL103*(1+$BE$59)</f>
        <v>429.00000000000006</v>
      </c>
      <c r="AN103" s="160">
        <f>AO103*(1-$BE$59)</f>
        <v>337.5</v>
      </c>
      <c r="AO103" s="149">
        <f>AL103-15</f>
        <v>375</v>
      </c>
      <c r="AP103" s="150">
        <f>AO103*(1+$BE$59)</f>
        <v>412.50000000000006</v>
      </c>
      <c r="AQ103" s="160">
        <f>AR103*(1-$BE$59)</f>
        <v>324</v>
      </c>
      <c r="AR103" s="149">
        <f>AO103-15</f>
        <v>360</v>
      </c>
      <c r="AS103" s="150">
        <f>AR103*(1+$BE$59)</f>
        <v>396.00000000000006</v>
      </c>
      <c r="AT103" s="160">
        <f>AU103*(1-$BE$59)</f>
        <v>310.5</v>
      </c>
      <c r="AU103" s="149">
        <f>AR103-15</f>
        <v>345</v>
      </c>
      <c r="AV103" s="150">
        <f>AU103*(1+$BE$59)</f>
        <v>379.50000000000006</v>
      </c>
      <c r="AW103" s="160">
        <f>AX103*(1-$BE$59)</f>
        <v>297</v>
      </c>
      <c r="AX103" s="149">
        <f>AU103-15</f>
        <v>330</v>
      </c>
      <c r="AY103" s="150">
        <f>AX103*(1+$BE$59)</f>
        <v>363.00000000000006</v>
      </c>
      <c r="AZ103" s="182"/>
      <c r="BA103" s="188"/>
      <c r="BC103" s="153"/>
      <c r="BD103" s="83"/>
    </row>
    <row r="104" spans="1:56" s="158" customFormat="1" ht="22.5" customHeight="1" thickBot="1" x14ac:dyDescent="0.25">
      <c r="A104" s="902"/>
      <c r="C104" s="950"/>
      <c r="D104" s="1008"/>
      <c r="E104" s="107" t="s">
        <v>44</v>
      </c>
      <c r="F104" s="16" t="s">
        <v>497</v>
      </c>
      <c r="G104" s="216">
        <v>0.96875</v>
      </c>
      <c r="H104" s="217">
        <v>0.97048611111111105</v>
      </c>
      <c r="I104" s="218">
        <v>1.3888888888888888E-2</v>
      </c>
      <c r="J104" s="216">
        <v>8.6805555555555559E-3</v>
      </c>
      <c r="K104" s="217">
        <v>1.0416666666666666E-2</v>
      </c>
      <c r="L104" s="218">
        <v>1.2152777777777778E-2</v>
      </c>
      <c r="M104" s="216">
        <v>8.6805555555555559E-3</v>
      </c>
      <c r="N104" s="217">
        <v>1.0416666666666666E-2</v>
      </c>
      <c r="O104" s="218">
        <v>1.2152777777777778E-2</v>
      </c>
      <c r="P104" s="216">
        <v>8.6805555555555559E-3</v>
      </c>
      <c r="Q104" s="217">
        <v>1.0416666666666666E-2</v>
      </c>
      <c r="R104" s="218">
        <v>1.2152777777777778E-2</v>
      </c>
      <c r="S104" s="216">
        <v>8.6805555555555559E-3</v>
      </c>
      <c r="T104" s="217">
        <v>1.0416666666666666E-2</v>
      </c>
      <c r="U104" s="218">
        <v>1.2152777777777778E-2</v>
      </c>
      <c r="V104" s="216">
        <v>8.6805555555555559E-3</v>
      </c>
      <c r="W104" s="217">
        <v>1.0416666666666666E-2</v>
      </c>
      <c r="X104" s="218">
        <v>1.2152777777777778E-2</v>
      </c>
      <c r="Y104" s="186"/>
      <c r="Z104" s="187"/>
      <c r="AB104" s="902"/>
      <c r="AD104" s="950"/>
      <c r="AE104" s="1008"/>
      <c r="AF104" s="107" t="s">
        <v>44</v>
      </c>
      <c r="AG104" s="16" t="s">
        <v>497</v>
      </c>
      <c r="AH104" s="216">
        <v>0.96875</v>
      </c>
      <c r="AI104" s="217">
        <v>0.97048611111111105</v>
      </c>
      <c r="AJ104" s="218">
        <v>1.3888888888888888E-2</v>
      </c>
      <c r="AK104" s="216">
        <v>8.6805555555555559E-3</v>
      </c>
      <c r="AL104" s="217">
        <v>1.0416666666666666E-2</v>
      </c>
      <c r="AM104" s="218">
        <v>1.2152777777777778E-2</v>
      </c>
      <c r="AN104" s="216">
        <v>8.6805555555555559E-3</v>
      </c>
      <c r="AO104" s="217">
        <v>1.0416666666666666E-2</v>
      </c>
      <c r="AP104" s="218">
        <v>1.2152777777777778E-2</v>
      </c>
      <c r="AQ104" s="216">
        <v>8.6805555555555559E-3</v>
      </c>
      <c r="AR104" s="217">
        <v>1.0416666666666666E-2</v>
      </c>
      <c r="AS104" s="218">
        <v>1.2152777777777778E-2</v>
      </c>
      <c r="AT104" s="216">
        <v>8.6805555555555559E-3</v>
      </c>
      <c r="AU104" s="217">
        <v>1.0416666666666666E-2</v>
      </c>
      <c r="AV104" s="218">
        <v>1.2152777777777778E-2</v>
      </c>
      <c r="AW104" s="216">
        <v>8.6805555555555559E-3</v>
      </c>
      <c r="AX104" s="217">
        <v>1.0416666666666666E-2</v>
      </c>
      <c r="AY104" s="218">
        <v>1.2152777777777778E-2</v>
      </c>
      <c r="AZ104" s="186"/>
      <c r="BA104" s="187"/>
      <c r="BC104" s="153"/>
      <c r="BD104" s="83"/>
    </row>
    <row r="105" spans="1:56" s="158" customFormat="1" ht="22.5" customHeight="1" x14ac:dyDescent="0.2">
      <c r="A105" s="902"/>
      <c r="C105" s="843">
        <v>2</v>
      </c>
      <c r="D105" s="795" t="s">
        <v>65</v>
      </c>
      <c r="E105" s="601" t="s">
        <v>16</v>
      </c>
      <c r="F105" s="525" t="s">
        <v>613</v>
      </c>
      <c r="G105" s="141">
        <f>'Erwachsene-DOSB 2020'!W13*$BC$64</f>
        <v>2.85</v>
      </c>
      <c r="H105" s="132">
        <f>'Erwachsene-DOSB 2020'!X13*$BC$64</f>
        <v>3.9</v>
      </c>
      <c r="I105" s="133">
        <f>'Erwachsene-DOSB 2020'!Y13*$BC$64</f>
        <v>4.8</v>
      </c>
      <c r="J105" s="134">
        <f>'Erwachsene-DOSB 2020'!Z13*$BC$64</f>
        <v>2.5499999999999998</v>
      </c>
      <c r="K105" s="132">
        <f>'Erwachsene-DOSB 2020'!AA13*$BC$64</f>
        <v>3.5999999999999996</v>
      </c>
      <c r="L105" s="133">
        <f>'Erwachsene-DOSB 2020'!AB13*$BC$64</f>
        <v>4.6499999999999995</v>
      </c>
      <c r="M105" s="134">
        <f>'Erwachsene-DOSB 2020'!AC13*$BC$64</f>
        <v>2.4</v>
      </c>
      <c r="N105" s="132">
        <f>'Erwachsene-DOSB 2020'!AD13*$BC$64</f>
        <v>3.4499999999999997</v>
      </c>
      <c r="O105" s="133">
        <f>'Erwachsene-DOSB 2020'!AE13*$BC$64</f>
        <v>4.5</v>
      </c>
      <c r="P105" s="134">
        <f>'Erwachsene-DOSB 2020'!AF13*$BC$64</f>
        <v>2.25</v>
      </c>
      <c r="Q105" s="132">
        <f>'Erwachsene-DOSB 2020'!AG13*$BC$64</f>
        <v>3.3</v>
      </c>
      <c r="R105" s="133">
        <f>'Erwachsene-DOSB 2020'!AH13*$BC$64</f>
        <v>4.3499999999999996</v>
      </c>
      <c r="S105" s="134">
        <f>'Erwachsene-DOSB 2020'!AI13*$BC$64</f>
        <v>2.1</v>
      </c>
      <c r="T105" s="132">
        <f>'Erwachsene-DOSB 2020'!AJ13*$BC$64</f>
        <v>3.15</v>
      </c>
      <c r="U105" s="133">
        <f>'Erwachsene-DOSB 2020'!AK13*$BC$64</f>
        <v>4.2</v>
      </c>
      <c r="V105" s="134">
        <f>'Erwachsene-DOSB 2020'!AL13*$BC$64</f>
        <v>1.95</v>
      </c>
      <c r="W105" s="132">
        <f>'Erwachsene-DOSB 2020'!AM13*$BC$64</f>
        <v>3</v>
      </c>
      <c r="X105" s="133">
        <f>'Erwachsene-DOSB 2020'!AN13*$BC$64</f>
        <v>4.05</v>
      </c>
      <c r="Y105" s="180"/>
      <c r="Z105" s="181"/>
      <c r="AB105" s="902"/>
      <c r="AD105" s="843">
        <v>2</v>
      </c>
      <c r="AE105" s="795" t="s">
        <v>65</v>
      </c>
      <c r="AF105" s="601" t="s">
        <v>16</v>
      </c>
      <c r="AG105" s="525" t="s">
        <v>613</v>
      </c>
      <c r="AH105" s="141">
        <f>'Erwachsene-DOSB 2020'!W46*$BC$64</f>
        <v>4.2</v>
      </c>
      <c r="AI105" s="132">
        <f>'Erwachsene-DOSB 2020'!X46*$BC$64</f>
        <v>5.25</v>
      </c>
      <c r="AJ105" s="133">
        <f>'Erwachsene-DOSB 2020'!Y46*$BC$64</f>
        <v>6.3</v>
      </c>
      <c r="AK105" s="134">
        <f>'Erwachsene-DOSB 2020'!Z46*$BC$64</f>
        <v>3.9</v>
      </c>
      <c r="AL105" s="132">
        <f>'Erwachsene-DOSB 2020'!AA46*$BC$64</f>
        <v>5.0999999999999996</v>
      </c>
      <c r="AM105" s="133">
        <f>'Erwachsene-DOSB 2020'!AB46*$BC$64</f>
        <v>6.1499999999999995</v>
      </c>
      <c r="AN105" s="134">
        <f>'Erwachsene-DOSB 2020'!AC46*$BC$64</f>
        <v>3.5999999999999996</v>
      </c>
      <c r="AO105" s="132">
        <f>'Erwachsene-DOSB 2020'!AD46*$BC$64</f>
        <v>4.95</v>
      </c>
      <c r="AP105" s="133">
        <f>'Erwachsene-DOSB 2020'!AE46*$BC$64</f>
        <v>6</v>
      </c>
      <c r="AQ105" s="134">
        <f>'Erwachsene-DOSB 2020'!AF46*$BC$64</f>
        <v>3.4499999999999997</v>
      </c>
      <c r="AR105" s="132">
        <f>'Erwachsene-DOSB 2020'!AG46*$BC$64</f>
        <v>4.6499999999999995</v>
      </c>
      <c r="AS105" s="133">
        <f>'Erwachsene-DOSB 2020'!AH46*$BC$64</f>
        <v>5.85</v>
      </c>
      <c r="AT105" s="134">
        <f>'Erwachsene-DOSB 2020'!AI46*$BC$64</f>
        <v>3.15</v>
      </c>
      <c r="AU105" s="132">
        <f>'Erwachsene-DOSB 2020'!AJ46*$BC$64</f>
        <v>4.3499999999999996</v>
      </c>
      <c r="AV105" s="133">
        <f>'Erwachsene-DOSB 2020'!AK46*$BC$64</f>
        <v>5.55</v>
      </c>
      <c r="AW105" s="134">
        <f>'Erwachsene-DOSB 2020'!AL46*$BC$64</f>
        <v>3</v>
      </c>
      <c r="AX105" s="132">
        <f>'Erwachsene-DOSB 2020'!AM46*$BC$64</f>
        <v>4.2</v>
      </c>
      <c r="AY105" s="133">
        <f>'Erwachsene-DOSB 2020'!AN46*$BC$64</f>
        <v>5.3999999999999995</v>
      </c>
      <c r="AZ105" s="180"/>
      <c r="BA105" s="181"/>
      <c r="BC105" s="153"/>
      <c r="BD105" s="83"/>
    </row>
    <row r="106" spans="1:56" s="158" customFormat="1" ht="22.5" customHeight="1" x14ac:dyDescent="0.2">
      <c r="A106" s="902"/>
      <c r="C106" s="845"/>
      <c r="D106" s="796"/>
      <c r="E106" s="801" t="s">
        <v>17</v>
      </c>
      <c r="F106" s="793" t="s">
        <v>26</v>
      </c>
      <c r="G106" s="826" t="s">
        <v>96</v>
      </c>
      <c r="H106" s="827"/>
      <c r="I106" s="827"/>
      <c r="J106" s="827"/>
      <c r="K106" s="827"/>
      <c r="L106" s="827"/>
      <c r="M106" s="827"/>
      <c r="N106" s="827"/>
      <c r="O106" s="827"/>
      <c r="P106" s="827"/>
      <c r="Q106" s="827"/>
      <c r="R106" s="827"/>
      <c r="S106" s="827"/>
      <c r="T106" s="827"/>
      <c r="U106" s="827"/>
      <c r="V106" s="827"/>
      <c r="W106" s="827"/>
      <c r="X106" s="828"/>
      <c r="Y106" s="182"/>
      <c r="Z106" s="188"/>
      <c r="AB106" s="902"/>
      <c r="AD106" s="845"/>
      <c r="AE106" s="796"/>
      <c r="AF106" s="801" t="s">
        <v>17</v>
      </c>
      <c r="AG106" s="793" t="s">
        <v>26</v>
      </c>
      <c r="AH106" s="826" t="s">
        <v>219</v>
      </c>
      <c r="AI106" s="827"/>
      <c r="AJ106" s="827"/>
      <c r="AK106" s="827"/>
      <c r="AL106" s="827"/>
      <c r="AM106" s="827"/>
      <c r="AN106" s="827"/>
      <c r="AO106" s="827"/>
      <c r="AP106" s="828"/>
      <c r="AQ106" s="826" t="s">
        <v>96</v>
      </c>
      <c r="AR106" s="827"/>
      <c r="AS106" s="827"/>
      <c r="AT106" s="827"/>
      <c r="AU106" s="827"/>
      <c r="AV106" s="827"/>
      <c r="AW106" s="827"/>
      <c r="AX106" s="827"/>
      <c r="AY106" s="828"/>
      <c r="AZ106" s="182"/>
      <c r="BA106" s="188"/>
      <c r="BC106" s="153"/>
      <c r="BD106" s="83"/>
    </row>
    <row r="107" spans="1:56" s="158" customFormat="1" ht="22.5" customHeight="1" x14ac:dyDescent="0.2">
      <c r="A107" s="902"/>
      <c r="C107" s="845"/>
      <c r="D107" s="796"/>
      <c r="E107" s="792"/>
      <c r="F107" s="794"/>
      <c r="G107" s="13">
        <f>'Erwachsene-DOSB 2020'!W15*$BC$66</f>
        <v>2.625</v>
      </c>
      <c r="H107" s="12">
        <f>'Erwachsene-DOSB 2020'!X15*$BC$66</f>
        <v>2.875</v>
      </c>
      <c r="I107" s="15">
        <f>'Erwachsene-DOSB 2020'!Y15*$BC$66</f>
        <v>3.125</v>
      </c>
      <c r="J107" s="59">
        <f>'Erwachsene-DOSB 2020'!Z15*$BC$66-0.08</f>
        <v>2.5449999999999999</v>
      </c>
      <c r="K107" s="12">
        <f>'Erwachsene-DOSB 2020'!AA15*$BC$66-0.15</f>
        <v>2.85</v>
      </c>
      <c r="L107" s="15">
        <f>'Erwachsene-DOSB 2020'!AB15*$BC$66-0.4</f>
        <v>3.1</v>
      </c>
      <c r="M107" s="59">
        <f>'Erwachsene-DOSB 2020'!AC15*$BC$66</f>
        <v>2.5</v>
      </c>
      <c r="N107" s="12">
        <f>'Erwachsene-DOSB 2020'!AD15*$BC$66-0.08</f>
        <v>2.7949999999999999</v>
      </c>
      <c r="O107" s="15">
        <f>'Erwachsene-DOSB 2020'!AE15*$BC$66-0.18</f>
        <v>3.07</v>
      </c>
      <c r="P107" s="59">
        <f>'Erwachsene-DOSB 2020'!AF15*$BC$66</f>
        <v>2.375</v>
      </c>
      <c r="Q107" s="12">
        <f>'Erwachsene-DOSB 2020'!AG15*$BC$66</f>
        <v>2.75</v>
      </c>
      <c r="R107" s="15">
        <f>'Erwachsene-DOSB 2020'!AH15*$BC$66-0.09</f>
        <v>3.0350000000000001</v>
      </c>
      <c r="S107" s="59">
        <f>'Erwachsene-DOSB 2020'!AI15*$BC$66</f>
        <v>2.25</v>
      </c>
      <c r="T107" s="12">
        <f>'Erwachsene-DOSB 2020'!AJ15*$BC$66</f>
        <v>2.625</v>
      </c>
      <c r="U107" s="15">
        <f>'Erwachsene-DOSB 2020'!AK15*$BC$66-0.09</f>
        <v>3.0350000000000001</v>
      </c>
      <c r="V107" s="59">
        <f>'Erwachsene-DOSB 2020'!AL15*$BC$66</f>
        <v>2.125</v>
      </c>
      <c r="W107" s="12">
        <f>'Erwachsene-DOSB 2020'!AM15*$BC$66</f>
        <v>2.5</v>
      </c>
      <c r="X107" s="15">
        <f>'Erwachsene-DOSB 2020'!AN15*$BC$66</f>
        <v>3</v>
      </c>
      <c r="Y107" s="182"/>
      <c r="Z107" s="188"/>
      <c r="AB107" s="902"/>
      <c r="AD107" s="845"/>
      <c r="AE107" s="796"/>
      <c r="AF107" s="792"/>
      <c r="AG107" s="794"/>
      <c r="AH107" s="284">
        <f>'Erwachsene-DOSB 2020'!W48*$BC$66</f>
        <v>3</v>
      </c>
      <c r="AI107" s="282">
        <f>'Erwachsene-DOSB 2020'!X48*$BC$66</f>
        <v>3.375</v>
      </c>
      <c r="AJ107" s="283">
        <f>'Erwachsene-DOSB 2020'!Y48*$BC$66</f>
        <v>3.75</v>
      </c>
      <c r="AK107" s="281">
        <f>'Erwachsene-DOSB 2020'!Z48*$BC$66-0.18</f>
        <v>2.9449999999999998</v>
      </c>
      <c r="AL107" s="282">
        <f>'Erwachsene-DOSB 2020'!AA48*$BC$66-0.15</f>
        <v>3.35</v>
      </c>
      <c r="AM107" s="283">
        <f>'Erwachsene-DOSB 2020'!AB48*$BC$66-0.3</f>
        <v>3.7</v>
      </c>
      <c r="AN107" s="281">
        <f>'Erwachsene-DOSB 2020'!AC48*$BC$66-0.1</f>
        <v>2.9</v>
      </c>
      <c r="AO107" s="282">
        <f>'Erwachsene-DOSB 2020'!AD48*$BC$66-0.08</f>
        <v>3.2949999999999999</v>
      </c>
      <c r="AP107" s="283">
        <f>'Erwachsene-DOSB 2020'!AE48*$BC$66-0.1</f>
        <v>3.65</v>
      </c>
      <c r="AQ107" s="281">
        <f>'Erwachsene-DOSB 2020'!AF48*$BC$66</f>
        <v>3</v>
      </c>
      <c r="AR107" s="282">
        <f>'Erwachsene-DOSB 2020'!AG48*$BC$66</f>
        <v>3.5</v>
      </c>
      <c r="AS107" s="283">
        <f>'Erwachsene-DOSB 2020'!AH48*$BC$66</f>
        <v>4</v>
      </c>
      <c r="AT107" s="281">
        <f>'Erwachsene-DOSB 2020'!AI48*$BC$66+0.07</f>
        <v>2.9449999999999998</v>
      </c>
      <c r="AU107" s="282">
        <f>'Erwachsene-DOSB 2020'!AJ48*$BC$66+0.07</f>
        <v>3.4449999999999998</v>
      </c>
      <c r="AV107" s="283">
        <f>'Erwachsene-DOSB 2020'!AK48*$BC$66+0.2</f>
        <v>3.95</v>
      </c>
      <c r="AW107" s="281">
        <f>'Erwachsene-DOSB 2020'!AL48*$BC$66-0.1</f>
        <v>2.9</v>
      </c>
      <c r="AX107" s="282">
        <f>'Erwachsene-DOSB 2020'!AM48*$BC$66-0.03</f>
        <v>3.3450000000000002</v>
      </c>
      <c r="AY107" s="283">
        <f>'Erwachsene-DOSB 2020'!AN48*$BC$66-0.03</f>
        <v>3.8450000000000002</v>
      </c>
      <c r="AZ107" s="182"/>
      <c r="BA107" s="188"/>
      <c r="BC107" s="153"/>
      <c r="BD107" s="83"/>
    </row>
    <row r="108" spans="1:56" s="158" customFormat="1" ht="22.5" customHeight="1" x14ac:dyDescent="0.2">
      <c r="A108" s="902"/>
      <c r="C108" s="845"/>
      <c r="D108" s="796"/>
      <c r="E108" s="106" t="s">
        <v>21</v>
      </c>
      <c r="F108" s="161" t="s">
        <v>27</v>
      </c>
      <c r="G108" s="13">
        <f t="shared" ref="G108:X108" si="9">G107*$BC$67</f>
        <v>4.4624999999999995</v>
      </c>
      <c r="H108" s="12">
        <f t="shared" si="9"/>
        <v>4.8875000000000002</v>
      </c>
      <c r="I108" s="15">
        <f t="shared" si="9"/>
        <v>5.3125</v>
      </c>
      <c r="J108" s="13">
        <f t="shared" si="9"/>
        <v>4.3264999999999993</v>
      </c>
      <c r="K108" s="12">
        <f t="shared" si="9"/>
        <v>4.8449999999999998</v>
      </c>
      <c r="L108" s="15">
        <f t="shared" si="9"/>
        <v>5.27</v>
      </c>
      <c r="M108" s="13">
        <f t="shared" si="9"/>
        <v>4.25</v>
      </c>
      <c r="N108" s="12">
        <f t="shared" si="9"/>
        <v>4.7515000000000001</v>
      </c>
      <c r="O108" s="15">
        <f t="shared" si="9"/>
        <v>5.2189999999999994</v>
      </c>
      <c r="P108" s="13">
        <f t="shared" si="9"/>
        <v>4.0374999999999996</v>
      </c>
      <c r="Q108" s="12">
        <f t="shared" si="9"/>
        <v>4.6749999999999998</v>
      </c>
      <c r="R108" s="15">
        <f t="shared" si="9"/>
        <v>5.1595000000000004</v>
      </c>
      <c r="S108" s="13">
        <f t="shared" si="9"/>
        <v>3.8249999999999997</v>
      </c>
      <c r="T108" s="12">
        <f t="shared" si="9"/>
        <v>4.4624999999999995</v>
      </c>
      <c r="U108" s="15">
        <f t="shared" si="9"/>
        <v>5.1595000000000004</v>
      </c>
      <c r="V108" s="13">
        <f t="shared" si="9"/>
        <v>3.6124999999999998</v>
      </c>
      <c r="W108" s="12">
        <f t="shared" si="9"/>
        <v>4.25</v>
      </c>
      <c r="X108" s="15">
        <f t="shared" si="9"/>
        <v>5.0999999999999996</v>
      </c>
      <c r="Y108" s="182"/>
      <c r="Z108" s="188"/>
      <c r="AB108" s="902"/>
      <c r="AD108" s="845"/>
      <c r="AE108" s="796"/>
      <c r="AF108" s="106" t="s">
        <v>21</v>
      </c>
      <c r="AG108" s="161" t="s">
        <v>27</v>
      </c>
      <c r="AH108" s="284">
        <f t="shared" ref="AH108:AY108" si="10">AH107*$BC$67</f>
        <v>5.0999999999999996</v>
      </c>
      <c r="AI108" s="282">
        <f t="shared" si="10"/>
        <v>5.7374999999999998</v>
      </c>
      <c r="AJ108" s="283">
        <f t="shared" si="10"/>
        <v>6.375</v>
      </c>
      <c r="AK108" s="284">
        <f t="shared" si="10"/>
        <v>5.0065</v>
      </c>
      <c r="AL108" s="282">
        <f t="shared" si="10"/>
        <v>5.6950000000000003</v>
      </c>
      <c r="AM108" s="283">
        <f t="shared" si="10"/>
        <v>6.29</v>
      </c>
      <c r="AN108" s="284">
        <f t="shared" si="10"/>
        <v>4.93</v>
      </c>
      <c r="AO108" s="282">
        <f t="shared" si="10"/>
        <v>5.6014999999999997</v>
      </c>
      <c r="AP108" s="283">
        <f t="shared" si="10"/>
        <v>6.2050000000000001</v>
      </c>
      <c r="AQ108" s="284">
        <f t="shared" si="10"/>
        <v>5.0999999999999996</v>
      </c>
      <c r="AR108" s="282">
        <f t="shared" si="10"/>
        <v>5.95</v>
      </c>
      <c r="AS108" s="283">
        <f t="shared" si="10"/>
        <v>6.8</v>
      </c>
      <c r="AT108" s="284">
        <f t="shared" si="10"/>
        <v>5.0065</v>
      </c>
      <c r="AU108" s="282">
        <f t="shared" si="10"/>
        <v>5.8564999999999996</v>
      </c>
      <c r="AV108" s="283">
        <f t="shared" si="10"/>
        <v>6.7149999999999999</v>
      </c>
      <c r="AW108" s="284">
        <f t="shared" si="10"/>
        <v>4.93</v>
      </c>
      <c r="AX108" s="282">
        <f t="shared" si="10"/>
        <v>5.6865000000000006</v>
      </c>
      <c r="AY108" s="283">
        <f t="shared" si="10"/>
        <v>6.5365000000000002</v>
      </c>
      <c r="AZ108" s="182"/>
      <c r="BA108" s="188"/>
      <c r="BC108" s="153"/>
      <c r="BD108" s="83"/>
    </row>
    <row r="109" spans="1:56" s="158" customFormat="1" ht="22.5" customHeight="1" thickBot="1" x14ac:dyDescent="0.25">
      <c r="A109" s="902"/>
      <c r="C109" s="845"/>
      <c r="D109" s="796"/>
      <c r="E109" s="106" t="s">
        <v>22</v>
      </c>
      <c r="F109" s="2" t="s">
        <v>92</v>
      </c>
      <c r="G109" s="13">
        <f>'Erwachsene-DOSB 2020'!W18*$BC$68</f>
        <v>0.55000000000000004</v>
      </c>
      <c r="H109" s="12">
        <f>'Erwachsene-DOSB 2020'!X18*$BC$68</f>
        <v>0.67500000000000004</v>
      </c>
      <c r="I109" s="15">
        <f>'Erwachsene-DOSB 2020'!Y18*$BC$68</f>
        <v>0.8</v>
      </c>
      <c r="J109" s="59">
        <f>'Erwachsene-DOSB 2020'!Z18*$BC$68</f>
        <v>0.5</v>
      </c>
      <c r="K109" s="680">
        <f>'Erwachsene-DOSB 2020'!AA18*$BC$68</f>
        <v>0.65</v>
      </c>
      <c r="L109" s="681">
        <f>'Erwachsene-DOSB 2020'!AB18*$BC$68</f>
        <v>0.77500000000000002</v>
      </c>
      <c r="M109" s="59">
        <f>'Erwachsene-DOSB 2020'!AC18*$BC$68</f>
        <v>0.47499999999999998</v>
      </c>
      <c r="N109" s="12">
        <f>'Erwachsene-DOSB 2020'!AD18*$BC$68</f>
        <v>0.6</v>
      </c>
      <c r="O109" s="15">
        <f>'Erwachsene-DOSB 2020'!AE18*$BC$68</f>
        <v>0.72499999999999998</v>
      </c>
      <c r="P109" s="59">
        <f>'Erwachsene-DOSB 2020'!AF18*$BC$68</f>
        <v>0.47499999999999998</v>
      </c>
      <c r="Q109" s="12">
        <f>'Erwachsene-DOSB 2020'!AG18*$BC$68</f>
        <v>0.6</v>
      </c>
      <c r="R109" s="15">
        <f>'Erwachsene-DOSB 2020'!AH18*$BC$68</f>
        <v>0.72499999999999998</v>
      </c>
      <c r="S109" s="59">
        <f>'Erwachsene-DOSB 2020'!AI18*$BC$68</f>
        <v>0.45</v>
      </c>
      <c r="T109" s="12">
        <f>'Erwachsene-DOSB 2020'!AJ18*$BC$68</f>
        <v>0.57499999999999996</v>
      </c>
      <c r="U109" s="15">
        <f>'Erwachsene-DOSB 2020'!AK18*$BC$68</f>
        <v>0.7</v>
      </c>
      <c r="V109" s="59">
        <f>'Erwachsene-DOSB 2020'!AL18*$BC$68</f>
        <v>0.45</v>
      </c>
      <c r="W109" s="12">
        <f>'Erwachsene-DOSB 2020'!AM18*$BC$68</f>
        <v>0.57499999999999996</v>
      </c>
      <c r="X109" s="15">
        <f>'Erwachsene-DOSB 2020'!AN18*$BC$68</f>
        <v>0.67500000000000004</v>
      </c>
      <c r="Y109" s="186"/>
      <c r="Z109" s="187"/>
      <c r="AB109" s="902"/>
      <c r="AD109" s="845"/>
      <c r="AE109" s="796"/>
      <c r="AF109" s="106" t="s">
        <v>22</v>
      </c>
      <c r="AG109" s="2" t="s">
        <v>92</v>
      </c>
      <c r="AH109" s="13">
        <f>'Erwachsene-DOSB 2020'!W51*$BC$68</f>
        <v>0.72499999999999998</v>
      </c>
      <c r="AI109" s="12">
        <f>'Erwachsene-DOSB 2020'!X51*$BC$68</f>
        <v>0.875</v>
      </c>
      <c r="AJ109" s="15">
        <f>'Erwachsene-DOSB 2020'!Y51*$BC$68</f>
        <v>1.0249999999999999</v>
      </c>
      <c r="AK109" s="679">
        <f>'Erwachsene-DOSB 2020'!Z51*$BC$68</f>
        <v>0.7</v>
      </c>
      <c r="AL109" s="680">
        <f>'Erwachsene-DOSB 2020'!AA51*$BC$68</f>
        <v>0.85</v>
      </c>
      <c r="AM109" s="681">
        <f>'Erwachsene-DOSB 2020'!AB51*$BC$68</f>
        <v>1</v>
      </c>
      <c r="AN109" s="679">
        <f>'Erwachsene-DOSB 2020'!AC51*$BC$68</f>
        <v>0.67500000000000004</v>
      </c>
      <c r="AO109" s="680">
        <f>'Erwachsene-DOSB 2020'!AD51*$BC$68</f>
        <v>0.82499999999999996</v>
      </c>
      <c r="AP109" s="681">
        <f>'Erwachsene-DOSB 2020'!AE51*$BC$68</f>
        <v>0.97499999999999998</v>
      </c>
      <c r="AQ109" s="59">
        <f>'Erwachsene-DOSB 2020'!AF51*$BC$68</f>
        <v>0.65</v>
      </c>
      <c r="AR109" s="12">
        <f>'Erwachsene-DOSB 2020'!AG51*$BC$68</f>
        <v>0.8</v>
      </c>
      <c r="AS109" s="15">
        <f>'Erwachsene-DOSB 2020'!AH51*$BC$68</f>
        <v>0.95</v>
      </c>
      <c r="AT109" s="59">
        <f>'Erwachsene-DOSB 2020'!AI51*$BC$68</f>
        <v>0.65</v>
      </c>
      <c r="AU109" s="12">
        <f>'Erwachsene-DOSB 2020'!AJ51*$BC$68</f>
        <v>0.8</v>
      </c>
      <c r="AV109" s="15">
        <f>'Erwachsene-DOSB 2020'!AK51*$BC$68</f>
        <v>0.95</v>
      </c>
      <c r="AW109" s="59">
        <f>'Erwachsene-DOSB 2020'!AL51*$BC$68</f>
        <v>0.625</v>
      </c>
      <c r="AX109" s="12">
        <f>'Erwachsene-DOSB 2020'!AM51*$BC$68</f>
        <v>0.77500000000000002</v>
      </c>
      <c r="AY109" s="15">
        <f>'Erwachsene-DOSB 2020'!AN51*$BC$68</f>
        <v>0.92500000000000004</v>
      </c>
      <c r="AZ109" s="186"/>
      <c r="BA109" s="187"/>
      <c r="BC109" s="153"/>
      <c r="BD109" s="83"/>
    </row>
    <row r="110" spans="1:56" s="158" customFormat="1" ht="22.5" customHeight="1" x14ac:dyDescent="0.2">
      <c r="A110" s="902"/>
      <c r="C110" s="843">
        <v>3</v>
      </c>
      <c r="D110" s="795" t="s">
        <v>66</v>
      </c>
      <c r="E110" s="791" t="s">
        <v>16</v>
      </c>
      <c r="F110" s="822" t="s">
        <v>156</v>
      </c>
      <c r="G110" s="971" t="s">
        <v>194</v>
      </c>
      <c r="H110" s="972"/>
      <c r="I110" s="972"/>
      <c r="J110" s="972"/>
      <c r="K110" s="972"/>
      <c r="L110" s="972"/>
      <c r="M110" s="972"/>
      <c r="N110" s="972"/>
      <c r="O110" s="972"/>
      <c r="P110" s="972"/>
      <c r="Q110" s="972"/>
      <c r="R110" s="972"/>
      <c r="S110" s="972"/>
      <c r="T110" s="972"/>
      <c r="U110" s="972"/>
      <c r="V110" s="972"/>
      <c r="W110" s="972"/>
      <c r="X110" s="973"/>
      <c r="Y110" s="180"/>
      <c r="Z110" s="181"/>
      <c r="AB110" s="902"/>
      <c r="AD110" s="843">
        <v>3</v>
      </c>
      <c r="AE110" s="795" t="s">
        <v>66</v>
      </c>
      <c r="AF110" s="791" t="s">
        <v>16</v>
      </c>
      <c r="AG110" s="822" t="s">
        <v>156</v>
      </c>
      <c r="AH110" s="971" t="s">
        <v>194</v>
      </c>
      <c r="AI110" s="972"/>
      <c r="AJ110" s="972"/>
      <c r="AK110" s="972"/>
      <c r="AL110" s="972"/>
      <c r="AM110" s="972"/>
      <c r="AN110" s="972"/>
      <c r="AO110" s="972"/>
      <c r="AP110" s="972"/>
      <c r="AQ110" s="972"/>
      <c r="AR110" s="972"/>
      <c r="AS110" s="972"/>
      <c r="AT110" s="972"/>
      <c r="AU110" s="972"/>
      <c r="AV110" s="972"/>
      <c r="AW110" s="972"/>
      <c r="AX110" s="972"/>
      <c r="AY110" s="973"/>
      <c r="AZ110" s="180"/>
      <c r="BA110" s="181"/>
      <c r="BC110" s="153"/>
      <c r="BD110" s="83"/>
    </row>
    <row r="111" spans="1:56" s="158" customFormat="1" ht="22.5" customHeight="1" x14ac:dyDescent="0.2">
      <c r="A111" s="902"/>
      <c r="C111" s="845"/>
      <c r="D111" s="796"/>
      <c r="E111" s="792"/>
      <c r="F111" s="794"/>
      <c r="G111" s="69">
        <f>'Erwachsene-DOSB 2020'!W21*$BC$70</f>
        <v>17.25</v>
      </c>
      <c r="H111" s="228">
        <f>'Erwachsene-DOSB 2020'!X21*$BC$70</f>
        <v>15.450000000000001</v>
      </c>
      <c r="I111" s="229">
        <f>'Erwachsene-DOSB 2020'!Y21*$BC$70</f>
        <v>13.649999999999999</v>
      </c>
      <c r="J111" s="230">
        <f>'Erwachsene-DOSB 2020'!Z21*$BC$70</f>
        <v>17.850000000000001</v>
      </c>
      <c r="K111" s="228">
        <f>'Erwachsene-DOSB 2020'!AA21*$BC$70</f>
        <v>16.049999999999997</v>
      </c>
      <c r="L111" s="229">
        <f>'Erwachsene-DOSB 2020'!AB21*$BC$70</f>
        <v>14.25</v>
      </c>
      <c r="M111" s="230">
        <f>'Erwachsene-DOSB 2020'!AC21*$BC$70</f>
        <v>18.600000000000001</v>
      </c>
      <c r="N111" s="228">
        <f>'Erwachsene-DOSB 2020'!AD21*$BC$70</f>
        <v>16.799999999999997</v>
      </c>
      <c r="O111" s="229">
        <f>'Erwachsene-DOSB 2020'!AE21*$BC$70</f>
        <v>14.850000000000001</v>
      </c>
      <c r="P111" s="230">
        <f>'Erwachsene-DOSB 2020'!AF21*$BC$70</f>
        <v>18.899999999999999</v>
      </c>
      <c r="Q111" s="228">
        <f>'Erwachsene-DOSB 2020'!AG21*$BC$70</f>
        <v>17.100000000000001</v>
      </c>
      <c r="R111" s="229">
        <f>'Erwachsene-DOSB 2020'!AH21*$BC$70</f>
        <v>15.299999999999999</v>
      </c>
      <c r="S111" s="230">
        <f>'Erwachsene-DOSB 2020'!AI21*$BC$70</f>
        <v>19.200000000000003</v>
      </c>
      <c r="T111" s="228">
        <f>'Erwachsene-DOSB 2020'!AJ21*$BC$70</f>
        <v>17.399999999999999</v>
      </c>
      <c r="U111" s="229">
        <f>'Erwachsene-DOSB 2020'!AK21*$BC$70</f>
        <v>15.600000000000001</v>
      </c>
      <c r="V111" s="230">
        <f>'Erwachsene-DOSB 2020'!AL21*$BC$70</f>
        <v>19.5</v>
      </c>
      <c r="W111" s="228">
        <f>'Erwachsene-DOSB 2020'!AM21*$BC$70</f>
        <v>17.700000000000003</v>
      </c>
      <c r="X111" s="229">
        <f>'Erwachsene-DOSB 2020'!AN21*$BC$70</f>
        <v>15.899999999999999</v>
      </c>
      <c r="Y111" s="182"/>
      <c r="Z111" s="188"/>
      <c r="AB111" s="902"/>
      <c r="AD111" s="845"/>
      <c r="AE111" s="796"/>
      <c r="AF111" s="792"/>
      <c r="AG111" s="794"/>
      <c r="AH111" s="69">
        <f>'Erwachsene-DOSB 2020'!W54*$BC$70</f>
        <v>15</v>
      </c>
      <c r="AI111" s="228">
        <f>'Erwachsene-DOSB 2020'!X54*$BC$70</f>
        <v>13.350000000000001</v>
      </c>
      <c r="AJ111" s="229">
        <f>'Erwachsene-DOSB 2020'!Y54*$BC$70</f>
        <v>11.850000000000001</v>
      </c>
      <c r="AK111" s="230">
        <f>'Erwachsene-DOSB 2020'!Z54*$BC$70</f>
        <v>15.450000000000001</v>
      </c>
      <c r="AL111" s="228">
        <f>'Erwachsene-DOSB 2020'!AA54*$BC$70</f>
        <v>13.649999999999999</v>
      </c>
      <c r="AM111" s="229">
        <f>'Erwachsene-DOSB 2020'!AB54*$BC$70</f>
        <v>12.299999999999999</v>
      </c>
      <c r="AN111" s="230">
        <f>'Erwachsene-DOSB 2020'!AC54*$BC$70</f>
        <v>15.75</v>
      </c>
      <c r="AO111" s="228">
        <f>'Erwachsene-DOSB 2020'!AD54*$BC$70</f>
        <v>14.100000000000001</v>
      </c>
      <c r="AP111" s="229">
        <f>'Erwachsene-DOSB 2020'!AE54*$BC$70</f>
        <v>12.75</v>
      </c>
      <c r="AQ111" s="230">
        <f>'Erwachsene-DOSB 2020'!AF54*$BC$70</f>
        <v>16.200000000000003</v>
      </c>
      <c r="AR111" s="228">
        <f>'Erwachsene-DOSB 2020'!AG54*$BC$70</f>
        <v>14.549999999999999</v>
      </c>
      <c r="AS111" s="229">
        <f>'Erwachsene-DOSB 2020'!AH54*$BC$70</f>
        <v>13.200000000000001</v>
      </c>
      <c r="AT111" s="230">
        <f>'Erwachsene-DOSB 2020'!AI54*$BC$70</f>
        <v>16.799999999999997</v>
      </c>
      <c r="AU111" s="228">
        <f>'Erwachsene-DOSB 2020'!AJ54*$BC$70</f>
        <v>15.299999999999999</v>
      </c>
      <c r="AV111" s="229">
        <f>'Erwachsene-DOSB 2020'!AK54*$BC$70</f>
        <v>13.649999999999999</v>
      </c>
      <c r="AW111" s="230">
        <f>'Erwachsene-DOSB 2020'!AL54*$BC$70</f>
        <v>17.549999999999997</v>
      </c>
      <c r="AX111" s="228">
        <f>'Erwachsene-DOSB 2020'!AM54*$BC$70</f>
        <v>16.049999999999997</v>
      </c>
      <c r="AY111" s="229">
        <f>'Erwachsene-DOSB 2020'!AN54*$BC$70</f>
        <v>14.399999999999999</v>
      </c>
      <c r="AZ111" s="182"/>
      <c r="BA111" s="188"/>
      <c r="BC111" s="153"/>
      <c r="BD111" s="83"/>
    </row>
    <row r="112" spans="1:56" s="158" customFormat="1" ht="22.5" customHeight="1" x14ac:dyDescent="0.2">
      <c r="A112" s="902"/>
      <c r="C112" s="845"/>
      <c r="D112" s="796"/>
      <c r="E112" s="106" t="s">
        <v>17</v>
      </c>
      <c r="F112" s="27" t="s">
        <v>158</v>
      </c>
      <c r="G112" s="69">
        <f>'Erwachsene-DOSB 2020'!W22*$BC$71</f>
        <v>66</v>
      </c>
      <c r="H112" s="228">
        <f>'Erwachsene-DOSB 2020'!X22*$BC$71</f>
        <v>52.5</v>
      </c>
      <c r="I112" s="229">
        <f>'Erwachsene-DOSB 2020'!Y22*$BC$71</f>
        <v>37.5</v>
      </c>
      <c r="J112" s="230">
        <f>'Erwachsene-DOSB 2020'!Z22*$BC$71</f>
        <v>72</v>
      </c>
      <c r="K112" s="228">
        <f>'Erwachsene-DOSB 2020'!AA22*$BC$71</f>
        <v>58.5</v>
      </c>
      <c r="L112" s="229">
        <f>'Erwachsene-DOSB 2020'!AB22*$BC$71</f>
        <v>42</v>
      </c>
      <c r="M112" s="230">
        <f>'Erwachsene-DOSB 2020'!AC22*$BC$71</f>
        <v>77.25</v>
      </c>
      <c r="N112" s="228">
        <f>'Erwachsene-DOSB 2020'!AD22*$BC$71</f>
        <v>63.75</v>
      </c>
      <c r="O112" s="229">
        <f>'Erwachsene-DOSB 2020'!AE22*$BC$71</f>
        <v>45.75</v>
      </c>
      <c r="P112" s="230">
        <f>'Erwachsene-DOSB 2020'!AF22*$BC$71</f>
        <v>81.75</v>
      </c>
      <c r="Q112" s="228">
        <f>'Erwachsene-DOSB 2020'!AG22*$BC$71</f>
        <v>66.75</v>
      </c>
      <c r="R112" s="229">
        <f>'Erwachsene-DOSB 2020'!AH22*$BC$71</f>
        <v>48.75</v>
      </c>
      <c r="S112" s="230">
        <f>'Erwachsene-DOSB 2020'!AI22*$BC$71</f>
        <v>84.75</v>
      </c>
      <c r="T112" s="228">
        <f>'Erwachsene-DOSB 2020'!AJ22*$BC$71</f>
        <v>69.75</v>
      </c>
      <c r="U112" s="229">
        <f>'Erwachsene-DOSB 2020'!AK22*$BC$71</f>
        <v>51.75</v>
      </c>
      <c r="V112" s="230">
        <f>'Erwachsene-DOSB 2020'!AL22*$BC$71</f>
        <v>88.5</v>
      </c>
      <c r="W112" s="228">
        <f>'Erwachsene-DOSB 2020'!AM22*$BC$71</f>
        <v>72</v>
      </c>
      <c r="X112" s="229">
        <f>'Erwachsene-DOSB 2020'!AN22*$BC$71</f>
        <v>54</v>
      </c>
      <c r="Y112" s="182"/>
      <c r="Z112" s="188"/>
      <c r="AB112" s="902"/>
      <c r="AD112" s="845"/>
      <c r="AE112" s="796"/>
      <c r="AF112" s="106" t="s">
        <v>17</v>
      </c>
      <c r="AG112" s="27" t="s">
        <v>158</v>
      </c>
      <c r="AH112" s="69">
        <f>'Erwachsene-DOSB 2020'!W55*$BC$71</f>
        <v>63</v>
      </c>
      <c r="AI112" s="228">
        <f>'Erwachsene-DOSB 2020'!X55*$BC$71</f>
        <v>48.75</v>
      </c>
      <c r="AJ112" s="229">
        <f>'Erwachsene-DOSB 2020'!Y55*$BC$71</f>
        <v>30.75</v>
      </c>
      <c r="AK112" s="230">
        <f>'Erwachsene-DOSB 2020'!Z55*$BC$71</f>
        <v>67.5</v>
      </c>
      <c r="AL112" s="228">
        <f>'Erwachsene-DOSB 2020'!AA55*$BC$71</f>
        <v>52.5</v>
      </c>
      <c r="AM112" s="229">
        <f>'Erwachsene-DOSB 2020'!AB55*$BC$71</f>
        <v>34.5</v>
      </c>
      <c r="AN112" s="230">
        <f>'Erwachsene-DOSB 2020'!AC55*$BC$71</f>
        <v>73.5</v>
      </c>
      <c r="AO112" s="228">
        <f>'Erwachsene-DOSB 2020'!AD55*$BC$71</f>
        <v>55.5</v>
      </c>
      <c r="AP112" s="229">
        <f>'Erwachsene-DOSB 2020'!AE55*$BC$71</f>
        <v>37.5</v>
      </c>
      <c r="AQ112" s="230">
        <f>'Erwachsene-DOSB 2020'!AF55*$BC$71</f>
        <v>76.5</v>
      </c>
      <c r="AR112" s="228">
        <f>'Erwachsene-DOSB 2020'!AG55*$BC$71</f>
        <v>58.5</v>
      </c>
      <c r="AS112" s="229">
        <f>'Erwachsene-DOSB 2020'!AH55*$BC$71</f>
        <v>40.5</v>
      </c>
      <c r="AT112" s="230">
        <f>'Erwachsene-DOSB 2020'!AI55*$BC$71</f>
        <v>78.75</v>
      </c>
      <c r="AU112" s="228">
        <f>'Erwachsene-DOSB 2020'!AJ55*$BC$71</f>
        <v>60.75</v>
      </c>
      <c r="AV112" s="229">
        <f>'Erwachsene-DOSB 2020'!AK55*$BC$71</f>
        <v>42.75</v>
      </c>
      <c r="AW112" s="230">
        <f>'Erwachsene-DOSB 2020'!AL55*$BC$71</f>
        <v>82.5</v>
      </c>
      <c r="AX112" s="228">
        <f>'Erwachsene-DOSB 2020'!AM55*$BC$71</f>
        <v>64.5</v>
      </c>
      <c r="AY112" s="229">
        <f>'Erwachsene-DOSB 2020'!AN55*$BC$71</f>
        <v>46.5</v>
      </c>
      <c r="AZ112" s="182"/>
      <c r="BA112" s="188"/>
      <c r="BC112" s="153"/>
      <c r="BD112" s="83"/>
    </row>
    <row r="113" spans="1:56" s="158" customFormat="1" ht="22.5" customHeight="1" thickBot="1" x14ac:dyDescent="0.25">
      <c r="A113" s="902"/>
      <c r="C113" s="950"/>
      <c r="D113" s="951"/>
      <c r="E113" s="107" t="s">
        <v>21</v>
      </c>
      <c r="F113" s="211" t="s">
        <v>157</v>
      </c>
      <c r="G113" s="234">
        <f>'Erwachsene-DOSB 2020'!W23*$BC$72</f>
        <v>48.800000000000004</v>
      </c>
      <c r="H113" s="231">
        <f>'Erwachsene-DOSB 2020'!X23*$BC$72</f>
        <v>43.2</v>
      </c>
      <c r="I113" s="232">
        <f>'Erwachsene-DOSB 2020'!Y23*$BC$72</f>
        <v>36.800000000000004</v>
      </c>
      <c r="J113" s="233">
        <f>'Erwachsene-DOSB 2020'!Z23*$BC$72</f>
        <v>51.2</v>
      </c>
      <c r="K113" s="231">
        <f>'Erwachsene-DOSB 2020'!AA23*$BC$72</f>
        <v>44.800000000000004</v>
      </c>
      <c r="L113" s="232">
        <f>'Erwachsene-DOSB 2020'!AB23*$BC$72</f>
        <v>37.6</v>
      </c>
      <c r="M113" s="233">
        <f>'Erwachsene-DOSB 2020'!AC23*$BC$72</f>
        <v>53.6</v>
      </c>
      <c r="N113" s="231">
        <f>'Erwachsene-DOSB 2020'!AD23*$BC$72</f>
        <v>46.400000000000006</v>
      </c>
      <c r="O113" s="232">
        <f>'Erwachsene-DOSB 2020'!AE23*$BC$72</f>
        <v>38.400000000000006</v>
      </c>
      <c r="P113" s="233">
        <f>'Erwachsene-DOSB 2020'!AF23*$BC$72</f>
        <v>56</v>
      </c>
      <c r="Q113" s="231">
        <f>'Erwachsene-DOSB 2020'!AG23*$BC$72</f>
        <v>48</v>
      </c>
      <c r="R113" s="232">
        <f>'Erwachsene-DOSB 2020'!AH23*$BC$72</f>
        <v>40</v>
      </c>
      <c r="S113" s="233">
        <f>'Erwachsene-DOSB 2020'!AI23*$BC$72</f>
        <v>57.6</v>
      </c>
      <c r="T113" s="231">
        <f>'Erwachsene-DOSB 2020'!AJ23*$BC$72</f>
        <v>49.6</v>
      </c>
      <c r="U113" s="232">
        <f>'Erwachsene-DOSB 2020'!AK23*$BC$72</f>
        <v>40.800000000000004</v>
      </c>
      <c r="V113" s="233">
        <f>'Erwachsene-DOSB 2020'!AL23*$BC$72</f>
        <v>60.800000000000004</v>
      </c>
      <c r="W113" s="231">
        <f>'Erwachsene-DOSB 2020'!AM23*$BC$72</f>
        <v>51.2</v>
      </c>
      <c r="X113" s="232">
        <f>'Erwachsene-DOSB 2020'!AN23*$BC$72</f>
        <v>42.400000000000006</v>
      </c>
      <c r="Y113" s="186"/>
      <c r="Z113" s="187"/>
      <c r="AB113" s="902"/>
      <c r="AD113" s="950"/>
      <c r="AE113" s="951"/>
      <c r="AF113" s="107" t="s">
        <v>21</v>
      </c>
      <c r="AG113" s="211" t="s">
        <v>157</v>
      </c>
      <c r="AH113" s="234">
        <f>'Erwachsene-DOSB 2020'!W56*$BC$72</f>
        <v>45.6</v>
      </c>
      <c r="AI113" s="231">
        <f>'Erwachsene-DOSB 2020'!X56*$BC$72</f>
        <v>36.800000000000004</v>
      </c>
      <c r="AJ113" s="232">
        <f>'Erwachsene-DOSB 2020'!Y56*$BC$72</f>
        <v>27.200000000000003</v>
      </c>
      <c r="AK113" s="233">
        <f>'Erwachsene-DOSB 2020'!Z56*$BC$72</f>
        <v>48</v>
      </c>
      <c r="AL113" s="231">
        <f>'Erwachsene-DOSB 2020'!AA56*$BC$72</f>
        <v>38.400000000000006</v>
      </c>
      <c r="AM113" s="232">
        <f>'Erwachsene-DOSB 2020'!AB56*$BC$72</f>
        <v>28.8</v>
      </c>
      <c r="AN113" s="233">
        <f>'Erwachsene-DOSB 2020'!AC56*$BC$72</f>
        <v>51.2</v>
      </c>
      <c r="AO113" s="231">
        <f>'Erwachsene-DOSB 2020'!AD56*$BC$72</f>
        <v>40</v>
      </c>
      <c r="AP113" s="232">
        <f>'Erwachsene-DOSB 2020'!AE56*$BC$72</f>
        <v>29.6</v>
      </c>
      <c r="AQ113" s="233">
        <f>'Erwachsene-DOSB 2020'!AF56*$BC$72</f>
        <v>53.6</v>
      </c>
      <c r="AR113" s="231">
        <f>'Erwachsene-DOSB 2020'!AG56*$BC$72</f>
        <v>41.6</v>
      </c>
      <c r="AS113" s="232">
        <f>'Erwachsene-DOSB 2020'!AH56*$BC$72</f>
        <v>30.400000000000002</v>
      </c>
      <c r="AT113" s="233">
        <f>'Erwachsene-DOSB 2020'!AI56*$BC$72</f>
        <v>56</v>
      </c>
      <c r="AU113" s="231">
        <f>'Erwachsene-DOSB 2020'!AJ56*$BC$72</f>
        <v>43.2</v>
      </c>
      <c r="AV113" s="232">
        <f>'Erwachsene-DOSB 2020'!AK56*$BC$72</f>
        <v>31.200000000000003</v>
      </c>
      <c r="AW113" s="233">
        <f>'Erwachsene-DOSB 2020'!AL56*$BC$72</f>
        <v>57.6</v>
      </c>
      <c r="AX113" s="231">
        <f>'Erwachsene-DOSB 2020'!AM56*$BC$72</f>
        <v>45.6</v>
      </c>
      <c r="AY113" s="232">
        <f>'Erwachsene-DOSB 2020'!AN56*$BC$72</f>
        <v>32</v>
      </c>
      <c r="AZ113" s="186"/>
      <c r="BA113" s="187"/>
      <c r="BC113" s="153"/>
      <c r="BD113" s="83"/>
    </row>
    <row r="114" spans="1:56" s="158" customFormat="1" ht="22.5" customHeight="1" x14ac:dyDescent="0.2">
      <c r="A114" s="902"/>
      <c r="C114" s="844">
        <v>4</v>
      </c>
      <c r="D114" s="796" t="s">
        <v>67</v>
      </c>
      <c r="E114" s="603" t="s">
        <v>16</v>
      </c>
      <c r="F114" s="197" t="s">
        <v>163</v>
      </c>
      <c r="G114" s="141">
        <f>'Erwachsene-DOSB 2020'!W27*$BC$73</f>
        <v>1.4</v>
      </c>
      <c r="H114" s="132">
        <f>'Erwachsene-DOSB 2020'!X27*$BC$73</f>
        <v>1.6</v>
      </c>
      <c r="I114" s="133">
        <f>'Erwachsene-DOSB 2020'!Y27*$BC$73</f>
        <v>1.75</v>
      </c>
      <c r="J114" s="134">
        <f>'Erwachsene-DOSB 2020'!Z27*$BC$73</f>
        <v>1.3</v>
      </c>
      <c r="K114" s="132">
        <f>'Erwachsene-DOSB 2020'!AA27*$BC$73</f>
        <v>1.5</v>
      </c>
      <c r="L114" s="133">
        <f>'Erwachsene-DOSB 2020'!AB27*$BC$73</f>
        <v>1.7</v>
      </c>
      <c r="M114" s="280">
        <f>'Erwachsene-DOSB 2020'!AC27*$BC$73</f>
        <v>1.25</v>
      </c>
      <c r="N114" s="7">
        <f>'Erwachsene-DOSB 2020'!AD27*$BC$73</f>
        <v>1.45</v>
      </c>
      <c r="O114" s="268">
        <f>'Erwachsene-DOSB 2020'!AE27*$BC$73</f>
        <v>1.65</v>
      </c>
      <c r="P114" s="280">
        <f>'Erwachsene-DOSB 2020'!AF27*$BC$73</f>
        <v>1.2</v>
      </c>
      <c r="Q114" s="7">
        <f>'Erwachsene-DOSB 2020'!AG27*$BC$73</f>
        <v>1.4</v>
      </c>
      <c r="R114" s="268">
        <f>'Erwachsene-DOSB 2020'!AH27*$BC$73</f>
        <v>1.6</v>
      </c>
      <c r="S114" s="280">
        <f>'Erwachsene-DOSB 2020'!AI27*$BC$73</f>
        <v>1.1499999999999999</v>
      </c>
      <c r="T114" s="7">
        <f>'Erwachsene-DOSB 2020'!AJ27*$BC$73</f>
        <v>1.35</v>
      </c>
      <c r="U114" s="268">
        <f>'Erwachsene-DOSB 2020'!AK27*$BC$73</f>
        <v>1.55</v>
      </c>
      <c r="V114" s="280">
        <f>'Erwachsene-DOSB 2020'!AL27*$BC$73</f>
        <v>1.05</v>
      </c>
      <c r="W114" s="7">
        <f>'Erwachsene-DOSB 2020'!AM27*$BC$73</f>
        <v>1.25</v>
      </c>
      <c r="X114" s="268">
        <f>'Erwachsene-DOSB 2020'!AN27*$BC$73</f>
        <v>1.45</v>
      </c>
      <c r="Y114" s="180"/>
      <c r="Z114" s="181"/>
      <c r="AB114" s="902"/>
      <c r="AD114" s="844">
        <v>4</v>
      </c>
      <c r="AE114" s="796" t="s">
        <v>67</v>
      </c>
      <c r="AF114" s="603" t="s">
        <v>16</v>
      </c>
      <c r="AG114" s="197" t="s">
        <v>163</v>
      </c>
      <c r="AH114" s="141">
        <f>'Erwachsene-DOSB 2020'!W60*$BC$73</f>
        <v>1.85</v>
      </c>
      <c r="AI114" s="132">
        <f>'Erwachsene-DOSB 2020'!X60*$BC$73</f>
        <v>2.0499999999999998</v>
      </c>
      <c r="AJ114" s="133">
        <f>'Erwachsene-DOSB 2020'!Y60*$BC$73</f>
        <v>2.25</v>
      </c>
      <c r="AK114" s="134">
        <f>'Erwachsene-DOSB 2020'!Z60*$BC$73</f>
        <v>1.8</v>
      </c>
      <c r="AL114" s="132">
        <f>'Erwachsene-DOSB 2020'!AA60*$BC$73</f>
        <v>2</v>
      </c>
      <c r="AM114" s="133">
        <f>'Erwachsene-DOSB 2020'!AB60*$BC$73</f>
        <v>2.2000000000000002</v>
      </c>
      <c r="AN114" s="134">
        <f>'Erwachsene-DOSB 2020'!AC60*$BC$73</f>
        <v>1.7</v>
      </c>
      <c r="AO114" s="132">
        <f>'Erwachsene-DOSB 2020'!AD60*$BC$73</f>
        <v>1.9</v>
      </c>
      <c r="AP114" s="133">
        <f>'Erwachsene-DOSB 2020'!AE60*$BC$73</f>
        <v>2.1</v>
      </c>
      <c r="AQ114" s="134">
        <f>'Erwachsene-DOSB 2020'!AF60*$BC$73</f>
        <v>1.6</v>
      </c>
      <c r="AR114" s="132">
        <f>'Erwachsene-DOSB 2020'!AG60*$BC$73</f>
        <v>1.8</v>
      </c>
      <c r="AS114" s="133">
        <f>'Erwachsene-DOSB 2020'!AH60*$BC$73</f>
        <v>2</v>
      </c>
      <c r="AT114" s="134">
        <f>'Erwachsene-DOSB 2020'!AI60*$BC$73</f>
        <v>1.45</v>
      </c>
      <c r="AU114" s="132">
        <f>'Erwachsene-DOSB 2020'!AJ60*$BC$73</f>
        <v>1.65</v>
      </c>
      <c r="AV114" s="133">
        <f>'Erwachsene-DOSB 2020'!AK60*$BC$73</f>
        <v>1.85</v>
      </c>
      <c r="AW114" s="134">
        <f>'Erwachsene-DOSB 2020'!AL60*$BC$73</f>
        <v>1.35</v>
      </c>
      <c r="AX114" s="132">
        <f>'Erwachsene-DOSB 2020'!AM60*$BC$73</f>
        <v>1.55</v>
      </c>
      <c r="AY114" s="737">
        <f>'Erwachsene-DOSB 2020'!AN60*$BC$73</f>
        <v>1.75</v>
      </c>
      <c r="AZ114" s="180"/>
      <c r="BA114" s="181"/>
      <c r="BC114" s="153"/>
      <c r="BD114" s="83"/>
    </row>
    <row r="115" spans="1:56" s="158" customFormat="1" ht="22.5" customHeight="1" x14ac:dyDescent="0.2">
      <c r="A115" s="902"/>
      <c r="C115" s="845"/>
      <c r="D115" s="796"/>
      <c r="E115" s="106" t="s">
        <v>17</v>
      </c>
      <c r="F115" s="2" t="s">
        <v>520</v>
      </c>
      <c r="G115" s="13">
        <f>'Erwachsene-DOSB 2020'!W28*$BC$74</f>
        <v>7.4</v>
      </c>
      <c r="H115" s="12">
        <f>'Erwachsene-DOSB 2020'!X28*$BC$74</f>
        <v>8.6</v>
      </c>
      <c r="I115" s="15">
        <f>'Erwachsene-DOSB 2020'!Y28*$BC$74</f>
        <v>9.6000000000000014</v>
      </c>
      <c r="J115" s="59">
        <f>'Erwachsene-DOSB 2020'!Z28*$BC$74</f>
        <v>6.6000000000000005</v>
      </c>
      <c r="K115" s="12">
        <f>'Erwachsene-DOSB 2020'!AA28*$BC$74</f>
        <v>8</v>
      </c>
      <c r="L115" s="15">
        <f>'Erwachsene-DOSB 2020'!AB28*$BC$74</f>
        <v>9.2000000000000011</v>
      </c>
      <c r="M115" s="59">
        <f>'Erwachsene-DOSB 2020'!AC28*$BC$74</f>
        <v>6.2</v>
      </c>
      <c r="N115" s="12">
        <f>'Erwachsene-DOSB 2020'!AD28*$BC$74</f>
        <v>7.6000000000000005</v>
      </c>
      <c r="O115" s="15">
        <f>'Erwachsene-DOSB 2020'!AE28*$BC$74</f>
        <v>8.8000000000000007</v>
      </c>
      <c r="P115" s="59">
        <f>'Erwachsene-DOSB 2020'!AF28*$BC$74</f>
        <v>5.8000000000000007</v>
      </c>
      <c r="Q115" s="12">
        <f>'Erwachsene-DOSB 2020'!AG28*$BC$74</f>
        <v>7.2</v>
      </c>
      <c r="R115" s="15">
        <f>'Erwachsene-DOSB 2020'!AH28*$BC$74</f>
        <v>8.4</v>
      </c>
      <c r="S115" s="59">
        <f>'Erwachsene-DOSB 2020'!AI28*$BC$74</f>
        <v>5.4</v>
      </c>
      <c r="T115" s="12">
        <f>'Erwachsene-DOSB 2020'!AJ28*$BC$74</f>
        <v>6.8000000000000007</v>
      </c>
      <c r="U115" s="15">
        <f>'Erwachsene-DOSB 2020'!AK28*$BC$74</f>
        <v>8</v>
      </c>
      <c r="V115" s="59">
        <f>'Erwachsene-DOSB 2020'!AL28*$BC$74</f>
        <v>5.2</v>
      </c>
      <c r="W115" s="12">
        <f>'Erwachsene-DOSB 2020'!AM28*$BC$74</f>
        <v>6.6000000000000005</v>
      </c>
      <c r="X115" s="15">
        <f>'Erwachsene-DOSB 2020'!AN28*$BC$74</f>
        <v>7.8000000000000007</v>
      </c>
      <c r="Y115" s="182"/>
      <c r="Z115" s="188"/>
      <c r="AB115" s="902"/>
      <c r="AD115" s="845"/>
      <c r="AE115" s="796"/>
      <c r="AF115" s="106" t="s">
        <v>17</v>
      </c>
      <c r="AG115" s="2" t="s">
        <v>520</v>
      </c>
      <c r="AH115" s="13">
        <f>'Erwachsene-DOSB 2020'!W61*$BC$74</f>
        <v>10.8</v>
      </c>
      <c r="AI115" s="12">
        <f>'Erwachsene-DOSB 2020'!X61*$BC$74</f>
        <v>12.8</v>
      </c>
      <c r="AJ115" s="15">
        <f>'Erwachsene-DOSB 2020'!Y61*$BC$74</f>
        <v>15</v>
      </c>
      <c r="AK115" s="59">
        <f>'Erwachsene-DOSB 2020'!Z61*$BC$74</f>
        <v>10.200000000000001</v>
      </c>
      <c r="AL115" s="12">
        <f>'Erwachsene-DOSB 2020'!AA61*$BC$74</f>
        <v>12.4</v>
      </c>
      <c r="AM115" s="15">
        <f>'Erwachsene-DOSB 2020'!AB61*$BC$74</f>
        <v>14.600000000000001</v>
      </c>
      <c r="AN115" s="59">
        <f>'Erwachsene-DOSB 2020'!AC61*$BC$74</f>
        <v>9.4</v>
      </c>
      <c r="AO115" s="12">
        <f>'Erwachsene-DOSB 2020'!AD61*$BC$74</f>
        <v>11.600000000000001</v>
      </c>
      <c r="AP115" s="15">
        <f>'Erwachsene-DOSB 2020'!AE61*$BC$74</f>
        <v>14</v>
      </c>
      <c r="AQ115" s="59">
        <f>'Erwachsene-DOSB 2020'!AF61*$BC$74</f>
        <v>9</v>
      </c>
      <c r="AR115" s="12">
        <f>'Erwachsene-DOSB 2020'!AG61*$BC$74</f>
        <v>11.200000000000001</v>
      </c>
      <c r="AS115" s="15">
        <f>'Erwachsene-DOSB 2020'!AH61*$BC$74</f>
        <v>13.600000000000001</v>
      </c>
      <c r="AT115" s="59">
        <f>'Erwachsene-DOSB 2020'!AI61*$BC$74</f>
        <v>8</v>
      </c>
      <c r="AU115" s="12">
        <f>'Erwachsene-DOSB 2020'!AJ61*$BC$74</f>
        <v>10.200000000000001</v>
      </c>
      <c r="AV115" s="15">
        <f>'Erwachsene-DOSB 2020'!AK61*$BC$74</f>
        <v>12.200000000000001</v>
      </c>
      <c r="AW115" s="59">
        <f>'Erwachsene-DOSB 2020'!AL61*$BC$74</f>
        <v>7.4</v>
      </c>
      <c r="AX115" s="12">
        <f>'Erwachsene-DOSB 2020'!AM61*$BC$74</f>
        <v>9.6000000000000014</v>
      </c>
      <c r="AY115" s="15">
        <f>'Erwachsene-DOSB 2020'!AN61*$BC$74</f>
        <v>11.600000000000001</v>
      </c>
      <c r="AZ115" s="182"/>
      <c r="BA115" s="188"/>
      <c r="BC115" s="153"/>
      <c r="BD115" s="83"/>
    </row>
    <row r="116" spans="1:56" s="158" customFormat="1" ht="22.5" customHeight="1" x14ac:dyDescent="0.2">
      <c r="A116" s="902"/>
      <c r="C116" s="845"/>
      <c r="D116" s="796"/>
      <c r="E116" s="798" t="s">
        <v>21</v>
      </c>
      <c r="F116" s="793" t="s">
        <v>159</v>
      </c>
      <c r="G116" s="782" t="s">
        <v>425</v>
      </c>
      <c r="H116" s="783"/>
      <c r="I116" s="783"/>
      <c r="J116" s="783"/>
      <c r="K116" s="783"/>
      <c r="L116" s="783"/>
      <c r="M116" s="783"/>
      <c r="N116" s="783"/>
      <c r="O116" s="783"/>
      <c r="P116" s="783"/>
      <c r="Q116" s="783"/>
      <c r="R116" s="783"/>
      <c r="S116" s="783"/>
      <c r="T116" s="783"/>
      <c r="U116" s="784"/>
      <c r="V116" s="783" t="s">
        <v>424</v>
      </c>
      <c r="W116" s="783"/>
      <c r="X116" s="784"/>
      <c r="Y116" s="182"/>
      <c r="Z116" s="188"/>
      <c r="AB116" s="902"/>
      <c r="AD116" s="845"/>
      <c r="AE116" s="796"/>
      <c r="AF116" s="798" t="s">
        <v>21</v>
      </c>
      <c r="AG116" s="793" t="s">
        <v>159</v>
      </c>
      <c r="AH116" s="782" t="s">
        <v>425</v>
      </c>
      <c r="AI116" s="783"/>
      <c r="AJ116" s="783"/>
      <c r="AK116" s="783"/>
      <c r="AL116" s="783"/>
      <c r="AM116" s="783"/>
      <c r="AN116" s="783"/>
      <c r="AO116" s="783"/>
      <c r="AP116" s="783"/>
      <c r="AQ116" s="783"/>
      <c r="AR116" s="783"/>
      <c r="AS116" s="783"/>
      <c r="AT116" s="783"/>
      <c r="AU116" s="783"/>
      <c r="AV116" s="784"/>
      <c r="AW116" s="783" t="s">
        <v>424</v>
      </c>
      <c r="AX116" s="783"/>
      <c r="AY116" s="784"/>
      <c r="AZ116" s="182"/>
      <c r="BA116" s="188"/>
      <c r="BC116" s="153"/>
      <c r="BD116" s="83"/>
    </row>
    <row r="117" spans="1:56" ht="22.5" customHeight="1" thickBot="1" x14ac:dyDescent="0.25">
      <c r="A117" s="902"/>
      <c r="B117"/>
      <c r="C117" s="845"/>
      <c r="D117" s="796"/>
      <c r="E117" s="792"/>
      <c r="F117" s="794"/>
      <c r="G117" s="42">
        <v>10</v>
      </c>
      <c r="H117" s="43">
        <v>15</v>
      </c>
      <c r="I117" s="135">
        <v>20</v>
      </c>
      <c r="J117" s="42">
        <v>10</v>
      </c>
      <c r="K117" s="43">
        <v>15</v>
      </c>
      <c r="L117" s="135">
        <v>20</v>
      </c>
      <c r="M117" s="42">
        <v>10</v>
      </c>
      <c r="N117" s="43">
        <v>15</v>
      </c>
      <c r="O117" s="135">
        <v>20</v>
      </c>
      <c r="P117" s="42">
        <v>10</v>
      </c>
      <c r="Q117" s="43">
        <v>15</v>
      </c>
      <c r="R117" s="135">
        <v>20</v>
      </c>
      <c r="S117" s="42">
        <v>10</v>
      </c>
      <c r="T117" s="43">
        <v>15</v>
      </c>
      <c r="U117" s="135">
        <v>20</v>
      </c>
      <c r="V117" s="42">
        <v>10</v>
      </c>
      <c r="W117" s="43">
        <v>15</v>
      </c>
      <c r="X117" s="135">
        <v>20</v>
      </c>
      <c r="Y117" s="186"/>
      <c r="Z117" s="187"/>
      <c r="AB117" s="902"/>
      <c r="AC117"/>
      <c r="AD117" s="845"/>
      <c r="AE117" s="796"/>
      <c r="AF117" s="792"/>
      <c r="AG117" s="794"/>
      <c r="AH117" s="42">
        <v>10</v>
      </c>
      <c r="AI117" s="43">
        <v>15</v>
      </c>
      <c r="AJ117" s="135">
        <v>20</v>
      </c>
      <c r="AK117" s="42">
        <v>10</v>
      </c>
      <c r="AL117" s="43">
        <v>15</v>
      </c>
      <c r="AM117" s="135">
        <v>20</v>
      </c>
      <c r="AN117" s="42">
        <v>10</v>
      </c>
      <c r="AO117" s="43">
        <v>15</v>
      </c>
      <c r="AP117" s="135">
        <v>20</v>
      </c>
      <c r="AQ117" s="42">
        <v>10</v>
      </c>
      <c r="AR117" s="43">
        <v>15</v>
      </c>
      <c r="AS117" s="135">
        <v>20</v>
      </c>
      <c r="AT117" s="42">
        <v>10</v>
      </c>
      <c r="AU117" s="43">
        <v>15</v>
      </c>
      <c r="AV117" s="135">
        <v>20</v>
      </c>
      <c r="AW117" s="42">
        <v>10</v>
      </c>
      <c r="AX117" s="43">
        <v>15</v>
      </c>
      <c r="AY117" s="135">
        <v>20</v>
      </c>
      <c r="AZ117" s="186"/>
      <c r="BA117" s="187"/>
    </row>
    <row r="118" spans="1:56" ht="18.75" thickBot="1" x14ac:dyDescent="0.3">
      <c r="A118" s="853" t="s">
        <v>495</v>
      </c>
      <c r="B118"/>
      <c r="C118" s="905" t="s">
        <v>51</v>
      </c>
      <c r="D118" s="906"/>
      <c r="E118" s="907"/>
      <c r="F118" s="907"/>
      <c r="G118" s="907" t="s">
        <v>616</v>
      </c>
      <c r="H118" s="907"/>
      <c r="I118" s="907"/>
      <c r="J118" s="907"/>
      <c r="K118" s="907"/>
      <c r="L118" s="907"/>
      <c r="M118" s="907"/>
      <c r="N118" s="907"/>
      <c r="O118" s="907"/>
      <c r="P118" s="907"/>
      <c r="Q118" s="907"/>
      <c r="R118" s="908" t="s">
        <v>52</v>
      </c>
      <c r="S118" s="908"/>
      <c r="T118" s="908"/>
      <c r="U118" s="908"/>
      <c r="V118" s="908"/>
      <c r="W118" s="908"/>
      <c r="X118" s="908"/>
      <c r="Y118" s="802" t="s">
        <v>53</v>
      </c>
      <c r="Z118" s="803"/>
      <c r="AB118" s="853" t="s">
        <v>495</v>
      </c>
      <c r="AC118"/>
      <c r="AD118" s="905" t="s">
        <v>51</v>
      </c>
      <c r="AE118" s="906"/>
      <c r="AF118" s="907"/>
      <c r="AG118" s="907"/>
      <c r="AH118" s="907" t="s">
        <v>616</v>
      </c>
      <c r="AI118" s="907"/>
      <c r="AJ118" s="907"/>
      <c r="AK118" s="907"/>
      <c r="AL118" s="907"/>
      <c r="AM118" s="907"/>
      <c r="AN118" s="907"/>
      <c r="AO118" s="907"/>
      <c r="AP118" s="907"/>
      <c r="AQ118" s="907"/>
      <c r="AR118" s="907"/>
      <c r="AS118" s="908" t="s">
        <v>52</v>
      </c>
      <c r="AT118" s="908"/>
      <c r="AU118" s="908"/>
      <c r="AV118" s="908"/>
      <c r="AW118" s="908"/>
      <c r="AX118" s="908"/>
      <c r="AY118" s="908"/>
      <c r="AZ118" s="802" t="s">
        <v>53</v>
      </c>
      <c r="BA118" s="803"/>
    </row>
    <row r="119" spans="1:56" ht="13.5" thickBot="1" x14ac:dyDescent="0.25">
      <c r="A119" s="853"/>
      <c r="B119"/>
      <c r="C119" s="914" t="s">
        <v>585</v>
      </c>
      <c r="D119" s="915"/>
      <c r="E119" s="915"/>
      <c r="F119" s="915"/>
      <c r="G119" s="915"/>
      <c r="H119" s="915"/>
      <c r="I119" s="916"/>
      <c r="J119" s="917" t="s">
        <v>68</v>
      </c>
      <c r="K119" s="918"/>
      <c r="L119" s="918"/>
      <c r="M119" s="918"/>
      <c r="N119" s="918"/>
      <c r="O119" s="918"/>
      <c r="P119" s="918"/>
      <c r="Q119" s="919"/>
      <c r="R119" s="920" t="s">
        <v>69</v>
      </c>
      <c r="S119" s="921"/>
      <c r="T119" s="921"/>
      <c r="U119" s="921"/>
      <c r="V119" s="921"/>
      <c r="W119" s="921"/>
      <c r="X119" s="922"/>
      <c r="Y119" s="75" t="s">
        <v>70</v>
      </c>
      <c r="Z119" s="76"/>
      <c r="AB119" s="853"/>
      <c r="AC119"/>
      <c r="AD119" s="914" t="s">
        <v>585</v>
      </c>
      <c r="AE119" s="915"/>
      <c r="AF119" s="915"/>
      <c r="AG119" s="915"/>
      <c r="AH119" s="915"/>
      <c r="AI119" s="915"/>
      <c r="AJ119" s="916"/>
      <c r="AK119" s="917" t="s">
        <v>68</v>
      </c>
      <c r="AL119" s="918"/>
      <c r="AM119" s="918"/>
      <c r="AN119" s="918"/>
      <c r="AO119" s="918"/>
      <c r="AP119" s="918"/>
      <c r="AQ119" s="918"/>
      <c r="AR119" s="919"/>
      <c r="AS119" s="920" t="s">
        <v>69</v>
      </c>
      <c r="AT119" s="921"/>
      <c r="AU119" s="921"/>
      <c r="AV119" s="921"/>
      <c r="AW119" s="921"/>
      <c r="AX119" s="921"/>
      <c r="AY119" s="922"/>
      <c r="AZ119" s="75" t="s">
        <v>70</v>
      </c>
      <c r="BA119" s="76"/>
    </row>
    <row r="120" spans="1:56" ht="15" customHeight="1" thickBot="1" x14ac:dyDescent="0.3">
      <c r="A120" s="853"/>
      <c r="B120" s="44"/>
      <c r="C120" s="909" t="s">
        <v>71</v>
      </c>
      <c r="D120" s="910"/>
      <c r="E120" s="910"/>
      <c r="F120" s="910"/>
      <c r="G120" s="910"/>
      <c r="H120" s="910"/>
      <c r="I120" s="77"/>
      <c r="J120" s="911"/>
      <c r="K120" s="912"/>
      <c r="L120" s="912"/>
      <c r="M120" s="912"/>
      <c r="N120" s="912"/>
      <c r="O120" s="912"/>
      <c r="P120" s="912"/>
      <c r="Q120" s="913"/>
      <c r="R120" s="898" t="s">
        <v>72</v>
      </c>
      <c r="S120" s="899"/>
      <c r="T120" s="810"/>
      <c r="U120" s="810"/>
      <c r="V120" s="810"/>
      <c r="W120" s="810"/>
      <c r="X120" s="811"/>
      <c r="Y120" s="75" t="s">
        <v>73</v>
      </c>
      <c r="Z120" s="78" t="s">
        <v>54</v>
      </c>
      <c r="AB120" s="853"/>
      <c r="AC120" s="44"/>
      <c r="AD120" s="909" t="s">
        <v>71</v>
      </c>
      <c r="AE120" s="910"/>
      <c r="AF120" s="910"/>
      <c r="AG120" s="910"/>
      <c r="AH120" s="910"/>
      <c r="AI120" s="910"/>
      <c r="AJ120" s="77"/>
      <c r="AK120" s="911"/>
      <c r="AL120" s="912"/>
      <c r="AM120" s="912"/>
      <c r="AN120" s="912"/>
      <c r="AO120" s="912"/>
      <c r="AP120" s="912"/>
      <c r="AQ120" s="912"/>
      <c r="AR120" s="913"/>
      <c r="AS120" s="898" t="s">
        <v>72</v>
      </c>
      <c r="AT120" s="899"/>
      <c r="AU120" s="810"/>
      <c r="AV120" s="810"/>
      <c r="AW120" s="810"/>
      <c r="AX120" s="810"/>
      <c r="AY120" s="811"/>
      <c r="AZ120" s="75" t="s">
        <v>73</v>
      </c>
      <c r="BA120" s="78" t="s">
        <v>54</v>
      </c>
    </row>
    <row r="121" spans="1:56" ht="13.5" thickBot="1" x14ac:dyDescent="0.25">
      <c r="A121" s="853"/>
      <c r="B121"/>
      <c r="C121" s="812" t="s">
        <v>74</v>
      </c>
      <c r="D121" s="813"/>
      <c r="E121" s="813"/>
      <c r="F121" s="813"/>
      <c r="G121" s="813"/>
      <c r="H121" s="813"/>
      <c r="I121" s="77"/>
      <c r="J121" s="807"/>
      <c r="K121" s="808"/>
      <c r="L121" s="808"/>
      <c r="M121" s="808"/>
      <c r="N121" s="808"/>
      <c r="O121" s="808"/>
      <c r="P121" s="808"/>
      <c r="Q121" s="809"/>
      <c r="R121" s="898" t="s">
        <v>75</v>
      </c>
      <c r="S121" s="899"/>
      <c r="T121" s="810"/>
      <c r="U121" s="810"/>
      <c r="V121" s="810"/>
      <c r="W121" s="810"/>
      <c r="X121" s="811"/>
      <c r="Y121" s="75" t="s">
        <v>76</v>
      </c>
      <c r="Z121" s="79"/>
      <c r="AB121" s="853"/>
      <c r="AC121"/>
      <c r="AD121" s="812" t="s">
        <v>74</v>
      </c>
      <c r="AE121" s="813"/>
      <c r="AF121" s="813"/>
      <c r="AG121" s="813"/>
      <c r="AH121" s="813"/>
      <c r="AI121" s="813"/>
      <c r="AJ121" s="77"/>
      <c r="AK121" s="807"/>
      <c r="AL121" s="808"/>
      <c r="AM121" s="808"/>
      <c r="AN121" s="808"/>
      <c r="AO121" s="808"/>
      <c r="AP121" s="808"/>
      <c r="AQ121" s="808"/>
      <c r="AR121" s="809"/>
      <c r="AS121" s="898" t="s">
        <v>75</v>
      </c>
      <c r="AT121" s="899"/>
      <c r="AU121" s="810"/>
      <c r="AV121" s="810"/>
      <c r="AW121" s="810"/>
      <c r="AX121" s="810"/>
      <c r="AY121" s="811"/>
      <c r="AZ121" s="75" t="s">
        <v>76</v>
      </c>
      <c r="BA121" s="79"/>
    </row>
    <row r="122" spans="1:56" ht="13.5" thickBot="1" x14ac:dyDescent="0.25">
      <c r="A122" s="853"/>
      <c r="B122"/>
      <c r="C122" s="812" t="s">
        <v>518</v>
      </c>
      <c r="D122" s="813"/>
      <c r="E122" s="813"/>
      <c r="F122" s="813"/>
      <c r="G122" s="813"/>
      <c r="H122" s="813"/>
      <c r="I122" s="77"/>
      <c r="J122" s="814"/>
      <c r="K122" s="815"/>
      <c r="L122" s="815"/>
      <c r="M122" s="815"/>
      <c r="N122" s="815"/>
      <c r="O122" s="815"/>
      <c r="P122" s="815"/>
      <c r="Q122" s="816"/>
      <c r="R122" s="898" t="s">
        <v>77</v>
      </c>
      <c r="S122" s="899"/>
      <c r="T122" s="810"/>
      <c r="U122" s="810"/>
      <c r="V122" s="810"/>
      <c r="W122" s="810"/>
      <c r="X122" s="811"/>
      <c r="Y122" s="75" t="s">
        <v>78</v>
      </c>
      <c r="Z122" s="79"/>
      <c r="AB122" s="853"/>
      <c r="AC122"/>
      <c r="AD122" s="812" t="s">
        <v>518</v>
      </c>
      <c r="AE122" s="813"/>
      <c r="AF122" s="813"/>
      <c r="AG122" s="813"/>
      <c r="AH122" s="813"/>
      <c r="AI122" s="813"/>
      <c r="AJ122" s="77"/>
      <c r="AK122" s="814"/>
      <c r="AL122" s="815"/>
      <c r="AM122" s="815"/>
      <c r="AN122" s="815"/>
      <c r="AO122" s="815"/>
      <c r="AP122" s="815"/>
      <c r="AQ122" s="815"/>
      <c r="AR122" s="816"/>
      <c r="AS122" s="898" t="s">
        <v>77</v>
      </c>
      <c r="AT122" s="899"/>
      <c r="AU122" s="810"/>
      <c r="AV122" s="810"/>
      <c r="AW122" s="810"/>
      <c r="AX122" s="810"/>
      <c r="AY122" s="811"/>
      <c r="AZ122" s="75" t="s">
        <v>78</v>
      </c>
      <c r="BA122" s="79"/>
    </row>
    <row r="123" spans="1:56" ht="13.5" thickBot="1" x14ac:dyDescent="0.25">
      <c r="A123" s="853"/>
      <c r="B123"/>
      <c r="C123" s="812" t="s">
        <v>586</v>
      </c>
      <c r="D123" s="813"/>
      <c r="E123" s="813"/>
      <c r="F123" s="813"/>
      <c r="G123" s="813"/>
      <c r="H123" s="813"/>
      <c r="I123" s="77"/>
      <c r="J123" s="80"/>
      <c r="K123" s="80"/>
      <c r="L123" s="80"/>
      <c r="M123" s="80"/>
      <c r="N123" s="80"/>
      <c r="O123" s="80"/>
      <c r="P123" s="80"/>
      <c r="Q123" s="80"/>
      <c r="R123" s="872" t="s">
        <v>79</v>
      </c>
      <c r="S123" s="873"/>
      <c r="T123" s="874"/>
      <c r="U123" s="874"/>
      <c r="V123" s="874"/>
      <c r="W123" s="874"/>
      <c r="X123" s="875"/>
      <c r="Y123" s="81"/>
      <c r="Z123" s="82"/>
      <c r="AB123" s="853"/>
      <c r="AC123"/>
      <c r="AD123" s="812" t="s">
        <v>586</v>
      </c>
      <c r="AE123" s="813"/>
      <c r="AF123" s="813"/>
      <c r="AG123" s="813"/>
      <c r="AH123" s="813"/>
      <c r="AI123" s="813"/>
      <c r="AJ123" s="77"/>
      <c r="AK123" s="80"/>
      <c r="AL123" s="80"/>
      <c r="AM123" s="80"/>
      <c r="AN123" s="80"/>
      <c r="AO123" s="80"/>
      <c r="AP123" s="80"/>
      <c r="AQ123" s="80"/>
      <c r="AR123" s="80"/>
      <c r="AS123" s="872" t="s">
        <v>79</v>
      </c>
      <c r="AT123" s="873"/>
      <c r="AU123" s="874"/>
      <c r="AV123" s="874"/>
      <c r="AW123" s="874"/>
      <c r="AX123" s="874"/>
      <c r="AY123" s="875"/>
      <c r="AZ123" s="81"/>
      <c r="BA123" s="82"/>
    </row>
    <row r="124" spans="1:56" ht="15" customHeight="1" x14ac:dyDescent="0.2">
      <c r="A124" s="904">
        <f>A83+1</f>
        <v>116</v>
      </c>
      <c r="B124"/>
      <c r="C124" s="841" t="s">
        <v>587</v>
      </c>
      <c r="D124" s="813"/>
      <c r="E124" s="813"/>
      <c r="F124" s="813"/>
      <c r="G124" s="813"/>
      <c r="H124" s="813"/>
      <c r="I124" s="77"/>
      <c r="U124" s="45"/>
      <c r="W124" s="781" t="s">
        <v>685</v>
      </c>
      <c r="X124" s="781"/>
      <c r="Y124" s="781"/>
      <c r="Z124" s="781"/>
      <c r="AB124" s="904">
        <f>AB83+1</f>
        <v>119</v>
      </c>
      <c r="AC124"/>
      <c r="AD124" s="841" t="s">
        <v>587</v>
      </c>
      <c r="AE124" s="813"/>
      <c r="AF124" s="813"/>
      <c r="AG124" s="813"/>
      <c r="AH124" s="813"/>
      <c r="AI124" s="813"/>
      <c r="AJ124" s="77"/>
      <c r="AV124" s="45"/>
      <c r="AX124" s="781" t="s">
        <v>686</v>
      </c>
      <c r="AY124" s="781"/>
      <c r="AZ124" s="781"/>
      <c r="BA124" s="781"/>
    </row>
    <row r="125" spans="1:56" ht="13.5" customHeight="1" thickBot="1" x14ac:dyDescent="0.25">
      <c r="A125" s="904"/>
      <c r="B125"/>
      <c r="C125" s="804" t="s">
        <v>80</v>
      </c>
      <c r="D125" s="805"/>
      <c r="E125" s="805"/>
      <c r="F125" s="805"/>
      <c r="G125" s="805"/>
      <c r="H125" s="805"/>
      <c r="I125" s="806"/>
      <c r="W125" s="781"/>
      <c r="X125" s="781"/>
      <c r="Y125" s="781"/>
      <c r="Z125" s="781"/>
      <c r="AB125" s="904"/>
      <c r="AC125"/>
      <c r="AD125" s="804" t="s">
        <v>80</v>
      </c>
      <c r="AE125" s="805"/>
      <c r="AF125" s="805"/>
      <c r="AG125" s="805"/>
      <c r="AH125" s="805"/>
      <c r="AI125" s="805"/>
      <c r="AJ125" s="806"/>
      <c r="AX125" s="781"/>
      <c r="AY125" s="781"/>
      <c r="AZ125" s="781"/>
      <c r="BA125" s="781"/>
    </row>
    <row r="127" spans="1:56" ht="13.5" thickBot="1" x14ac:dyDescent="0.25"/>
    <row r="128" spans="1:56" ht="18" customHeight="1" x14ac:dyDescent="0.25">
      <c r="A128" s="930" t="s">
        <v>496</v>
      </c>
      <c r="B128"/>
      <c r="C128" s="932" t="s">
        <v>584</v>
      </c>
      <c r="D128" s="933"/>
      <c r="E128" s="933"/>
      <c r="F128" s="933"/>
      <c r="G128" s="933"/>
      <c r="H128" s="933"/>
      <c r="I128" s="933"/>
      <c r="J128" s="933"/>
      <c r="K128" s="933"/>
      <c r="L128" s="934"/>
      <c r="M128" s="935" t="s">
        <v>142</v>
      </c>
      <c r="N128" s="935"/>
      <c r="O128" s="935"/>
      <c r="P128" s="935"/>
      <c r="Q128" s="935"/>
      <c r="R128" s="935"/>
      <c r="S128" s="935"/>
      <c r="T128" s="935"/>
      <c r="U128" s="935"/>
      <c r="V128" s="935"/>
      <c r="W128" s="935"/>
      <c r="X128" s="935"/>
      <c r="Y128" s="935"/>
      <c r="Z128" s="1" t="s">
        <v>749</v>
      </c>
      <c r="AB128" s="930" t="s">
        <v>496</v>
      </c>
      <c r="AC128"/>
      <c r="AD128" s="932" t="s">
        <v>584</v>
      </c>
      <c r="AE128" s="933"/>
      <c r="AF128" s="933"/>
      <c r="AG128" s="933"/>
      <c r="AH128" s="933"/>
      <c r="AI128" s="933"/>
      <c r="AJ128" s="933"/>
      <c r="AK128" s="933"/>
      <c r="AL128" s="933"/>
      <c r="AM128" s="934"/>
      <c r="AN128" s="935" t="s">
        <v>145</v>
      </c>
      <c r="AO128" s="935"/>
      <c r="AP128" s="935"/>
      <c r="AQ128" s="935"/>
      <c r="AR128" s="935"/>
      <c r="AS128" s="935"/>
      <c r="AT128" s="935"/>
      <c r="AU128" s="935"/>
      <c r="AV128" s="935"/>
      <c r="AW128" s="935"/>
      <c r="AX128" s="935"/>
      <c r="AY128" s="935"/>
      <c r="AZ128" s="935"/>
      <c r="BA128" s="1" t="s">
        <v>749</v>
      </c>
    </row>
    <row r="129" spans="1:56" x14ac:dyDescent="0.2">
      <c r="A129" s="931"/>
      <c r="B129"/>
      <c r="C129" s="856" t="s">
        <v>1</v>
      </c>
      <c r="D129" s="857"/>
      <c r="E129" s="857"/>
      <c r="F129" s="857"/>
      <c r="G129" s="857"/>
      <c r="H129" s="857"/>
      <c r="I129" s="857"/>
      <c r="J129" s="857"/>
      <c r="K129" s="857"/>
      <c r="L129" s="858"/>
      <c r="M129" s="893" t="s">
        <v>2</v>
      </c>
      <c r="N129" s="893"/>
      <c r="O129" s="893"/>
      <c r="P129" s="893"/>
      <c r="Q129" s="893"/>
      <c r="R129" s="893"/>
      <c r="S129" s="893"/>
      <c r="T129" s="893"/>
      <c r="U129" s="893"/>
      <c r="V129" s="893"/>
      <c r="W129" s="893"/>
      <c r="X129" s="893"/>
      <c r="Y129" s="893" t="s">
        <v>55</v>
      </c>
      <c r="Z129" s="894"/>
      <c r="AB129" s="931"/>
      <c r="AC129"/>
      <c r="AD129" s="856" t="s">
        <v>1</v>
      </c>
      <c r="AE129" s="857"/>
      <c r="AF129" s="857"/>
      <c r="AG129" s="857"/>
      <c r="AH129" s="857"/>
      <c r="AI129" s="857"/>
      <c r="AJ129" s="857"/>
      <c r="AK129" s="857"/>
      <c r="AL129" s="857"/>
      <c r="AM129" s="858"/>
      <c r="AN129" s="893" t="s">
        <v>2</v>
      </c>
      <c r="AO129" s="893"/>
      <c r="AP129" s="893"/>
      <c r="AQ129" s="893"/>
      <c r="AR129" s="893"/>
      <c r="AS129" s="893"/>
      <c r="AT129" s="893"/>
      <c r="AU129" s="893"/>
      <c r="AV129" s="893"/>
      <c r="AW129" s="893"/>
      <c r="AX129" s="893"/>
      <c r="AY129" s="893"/>
      <c r="AZ129" s="893" t="s">
        <v>55</v>
      </c>
      <c r="BA129" s="894"/>
    </row>
    <row r="130" spans="1:56" x14ac:dyDescent="0.2">
      <c r="A130" s="931"/>
      <c r="B130"/>
      <c r="C130" s="856" t="s">
        <v>3</v>
      </c>
      <c r="D130" s="857"/>
      <c r="E130" s="857"/>
      <c r="F130" s="857"/>
      <c r="G130" s="857"/>
      <c r="H130" s="857"/>
      <c r="I130" s="857"/>
      <c r="J130" s="857"/>
      <c r="K130" s="857"/>
      <c r="L130" s="858"/>
      <c r="M130" s="893" t="s">
        <v>4</v>
      </c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 t="s">
        <v>5</v>
      </c>
      <c r="Z130" s="894"/>
      <c r="AB130" s="931"/>
      <c r="AC130"/>
      <c r="AD130" s="856" t="s">
        <v>3</v>
      </c>
      <c r="AE130" s="857"/>
      <c r="AF130" s="857"/>
      <c r="AG130" s="857"/>
      <c r="AH130" s="857"/>
      <c r="AI130" s="857"/>
      <c r="AJ130" s="857"/>
      <c r="AK130" s="857"/>
      <c r="AL130" s="857"/>
      <c r="AM130" s="858"/>
      <c r="AN130" s="893" t="s">
        <v>4</v>
      </c>
      <c r="AO130" s="893"/>
      <c r="AP130" s="893"/>
      <c r="AQ130" s="893"/>
      <c r="AR130" s="893"/>
      <c r="AS130" s="893"/>
      <c r="AT130" s="893"/>
      <c r="AU130" s="893"/>
      <c r="AV130" s="893"/>
      <c r="AW130" s="893"/>
      <c r="AX130" s="893"/>
      <c r="AY130" s="893"/>
      <c r="AZ130" s="893" t="s">
        <v>5</v>
      </c>
      <c r="BA130" s="894"/>
    </row>
    <row r="131" spans="1:56" x14ac:dyDescent="0.2">
      <c r="A131" s="931"/>
      <c r="B131"/>
      <c r="C131" s="856" t="s">
        <v>56</v>
      </c>
      <c r="D131" s="867"/>
      <c r="E131" s="867"/>
      <c r="F131" s="868"/>
      <c r="G131" s="869" t="s">
        <v>57</v>
      </c>
      <c r="H131" s="870"/>
      <c r="I131" s="870"/>
      <c r="J131" s="870"/>
      <c r="K131" s="870"/>
      <c r="L131" s="870"/>
      <c r="M131" s="870"/>
      <c r="N131" s="870"/>
      <c r="O131" s="870"/>
      <c r="P131" s="870"/>
      <c r="Q131" s="870"/>
      <c r="R131" s="870"/>
      <c r="S131" s="870"/>
      <c r="T131" s="870"/>
      <c r="U131" s="870"/>
      <c r="V131" s="870"/>
      <c r="W131" s="870"/>
      <c r="X131" s="871"/>
      <c r="Y131" s="47"/>
      <c r="Z131" s="48"/>
      <c r="AB131" s="931"/>
      <c r="AC131"/>
      <c r="AD131" s="856" t="s">
        <v>56</v>
      </c>
      <c r="AE131" s="867"/>
      <c r="AF131" s="867"/>
      <c r="AG131" s="868"/>
      <c r="AH131" s="869" t="s">
        <v>57</v>
      </c>
      <c r="AI131" s="870"/>
      <c r="AJ131" s="870"/>
      <c r="AK131" s="870"/>
      <c r="AL131" s="870"/>
      <c r="AM131" s="870"/>
      <c r="AN131" s="870"/>
      <c r="AO131" s="870"/>
      <c r="AP131" s="870"/>
      <c r="AQ131" s="870"/>
      <c r="AR131" s="870"/>
      <c r="AS131" s="870"/>
      <c r="AT131" s="870"/>
      <c r="AU131" s="870"/>
      <c r="AV131" s="870"/>
      <c r="AW131" s="870"/>
      <c r="AX131" s="870"/>
      <c r="AY131" s="871"/>
      <c r="AZ131" s="47"/>
      <c r="BA131" s="48"/>
    </row>
    <row r="132" spans="1:56" ht="15.75" x14ac:dyDescent="0.25">
      <c r="A132" s="931"/>
      <c r="B132"/>
      <c r="C132" s="838" t="s">
        <v>508</v>
      </c>
      <c r="D132" s="839"/>
      <c r="E132" s="839"/>
      <c r="F132" s="840"/>
      <c r="G132" s="817" t="s">
        <v>617</v>
      </c>
      <c r="H132" s="818"/>
      <c r="I132" s="818"/>
      <c r="J132" s="818"/>
      <c r="K132" s="819"/>
      <c r="L132" s="851" t="s">
        <v>605</v>
      </c>
      <c r="M132" s="851"/>
      <c r="N132" s="851"/>
      <c r="O132" s="851"/>
      <c r="P132" s="851"/>
      <c r="Q132" s="851"/>
      <c r="R132" s="851"/>
      <c r="S132" s="851"/>
      <c r="T132" s="851"/>
      <c r="U132" s="851"/>
      <c r="V132" s="851"/>
      <c r="W132" s="851"/>
      <c r="X132" s="851"/>
      <c r="Y132" s="851"/>
      <c r="Z132" s="852"/>
      <c r="AB132" s="931"/>
      <c r="AC132"/>
      <c r="AD132" s="838" t="s">
        <v>508</v>
      </c>
      <c r="AE132" s="839"/>
      <c r="AF132" s="839"/>
      <c r="AG132" s="840"/>
      <c r="AH132" s="817" t="s">
        <v>617</v>
      </c>
      <c r="AI132" s="818"/>
      <c r="AJ132" s="818"/>
      <c r="AK132" s="818"/>
      <c r="AL132" s="819"/>
      <c r="AM132" s="851" t="s">
        <v>605</v>
      </c>
      <c r="AN132" s="851"/>
      <c r="AO132" s="851"/>
      <c r="AP132" s="851"/>
      <c r="AQ132" s="851"/>
      <c r="AR132" s="851"/>
      <c r="AS132" s="851"/>
      <c r="AT132" s="851"/>
      <c r="AU132" s="851"/>
      <c r="AV132" s="851"/>
      <c r="AW132" s="851"/>
      <c r="AX132" s="851"/>
      <c r="AY132" s="851"/>
      <c r="AZ132" s="851"/>
      <c r="BA132" s="852"/>
    </row>
    <row r="133" spans="1:56" ht="15.6" customHeight="1" x14ac:dyDescent="0.2">
      <c r="A133" s="931"/>
      <c r="B133"/>
      <c r="C133" s="856"/>
      <c r="D133" s="857"/>
      <c r="E133" s="857"/>
      <c r="F133" s="858"/>
      <c r="G133" s="817" t="s">
        <v>618</v>
      </c>
      <c r="H133" s="818"/>
      <c r="I133" s="818"/>
      <c r="J133" s="818"/>
      <c r="K133" s="819"/>
      <c r="L133" s="883" t="s">
        <v>6</v>
      </c>
      <c r="M133" s="883"/>
      <c r="N133" s="884"/>
      <c r="O133" s="884"/>
      <c r="P133" s="884"/>
      <c r="Q133" s="884"/>
      <c r="R133" s="883" t="s">
        <v>7</v>
      </c>
      <c r="S133" s="883"/>
      <c r="T133" s="883"/>
      <c r="U133" s="883"/>
      <c r="V133" s="883"/>
      <c r="W133" s="858" t="s">
        <v>689</v>
      </c>
      <c r="X133" s="893"/>
      <c r="Y133" s="893"/>
      <c r="Z133" s="894"/>
      <c r="AB133" s="931"/>
      <c r="AC133"/>
      <c r="AD133" s="856"/>
      <c r="AE133" s="857"/>
      <c r="AF133" s="857"/>
      <c r="AG133" s="858"/>
      <c r="AH133" s="817" t="s">
        <v>618</v>
      </c>
      <c r="AI133" s="818"/>
      <c r="AJ133" s="818"/>
      <c r="AK133" s="818"/>
      <c r="AL133" s="819"/>
      <c r="AM133" s="883" t="s">
        <v>6</v>
      </c>
      <c r="AN133" s="883"/>
      <c r="AO133" s="884"/>
      <c r="AP133" s="884"/>
      <c r="AQ133" s="884"/>
      <c r="AR133" s="884"/>
      <c r="AS133" s="883" t="s">
        <v>7</v>
      </c>
      <c r="AT133" s="883"/>
      <c r="AU133" s="883"/>
      <c r="AV133" s="883"/>
      <c r="AW133" s="883"/>
      <c r="AX133" s="858" t="s">
        <v>689</v>
      </c>
      <c r="AY133" s="893"/>
      <c r="AZ133" s="893"/>
      <c r="BA133" s="894"/>
    </row>
    <row r="134" spans="1:56" ht="16.5" thickBot="1" x14ac:dyDescent="0.3">
      <c r="A134" s="931"/>
      <c r="B134"/>
      <c r="C134" s="856"/>
      <c r="D134" s="857"/>
      <c r="E134" s="857"/>
      <c r="F134" s="858"/>
      <c r="G134" s="50"/>
      <c r="H134" s="51"/>
      <c r="I134" s="51"/>
      <c r="J134" s="51"/>
      <c r="K134" s="52"/>
      <c r="L134" s="846" t="s">
        <v>8</v>
      </c>
      <c r="M134" s="847"/>
      <c r="N134" s="848"/>
      <c r="O134" s="848"/>
      <c r="P134" s="848"/>
      <c r="Q134" s="849"/>
      <c r="R134" s="928"/>
      <c r="S134" s="928"/>
      <c r="T134" s="928"/>
      <c r="U134" s="928"/>
      <c r="V134" s="928"/>
      <c r="W134" s="895"/>
      <c r="X134" s="896"/>
      <c r="Y134" s="896"/>
      <c r="Z134" s="897"/>
      <c r="AB134" s="931"/>
      <c r="AC134"/>
      <c r="AD134" s="856"/>
      <c r="AE134" s="857"/>
      <c r="AF134" s="857"/>
      <c r="AG134" s="858"/>
      <c r="AH134" s="50"/>
      <c r="AI134" s="51"/>
      <c r="AJ134" s="51"/>
      <c r="AK134" s="51"/>
      <c r="AL134" s="52"/>
      <c r="AM134" s="846" t="s">
        <v>8</v>
      </c>
      <c r="AN134" s="847"/>
      <c r="AO134" s="848"/>
      <c r="AP134" s="848"/>
      <c r="AQ134" s="848"/>
      <c r="AR134" s="849"/>
      <c r="AS134" s="928"/>
      <c r="AT134" s="928"/>
      <c r="AU134" s="928"/>
      <c r="AV134" s="928"/>
      <c r="AW134" s="928"/>
      <c r="AX134" s="895"/>
      <c r="AY134" s="896"/>
      <c r="AZ134" s="896"/>
      <c r="BA134" s="897"/>
    </row>
    <row r="135" spans="1:56" ht="13.5" customHeight="1" thickBot="1" x14ac:dyDescent="0.25">
      <c r="A135" s="901" t="s">
        <v>750</v>
      </c>
      <c r="B135"/>
      <c r="C135" s="861"/>
      <c r="D135" s="862"/>
      <c r="E135" s="863"/>
      <c r="F135" s="820" t="s">
        <v>9</v>
      </c>
      <c r="G135" s="829" t="s">
        <v>88</v>
      </c>
      <c r="H135" s="835"/>
      <c r="I135" s="836"/>
      <c r="J135" s="829" t="s">
        <v>139</v>
      </c>
      <c r="K135" s="835"/>
      <c r="L135" s="836"/>
      <c r="M135" s="829" t="s">
        <v>140</v>
      </c>
      <c r="N135" s="830"/>
      <c r="O135" s="831"/>
      <c r="P135" s="829" t="s">
        <v>141</v>
      </c>
      <c r="Q135" s="830"/>
      <c r="R135" s="831"/>
      <c r="S135" s="829"/>
      <c r="T135" s="830"/>
      <c r="U135" s="831"/>
      <c r="V135" s="842"/>
      <c r="W135" s="830"/>
      <c r="X135" s="831"/>
      <c r="Y135" s="53" t="s">
        <v>10</v>
      </c>
      <c r="Z135" s="54" t="s">
        <v>60</v>
      </c>
      <c r="AB135" s="901" t="s">
        <v>750</v>
      </c>
      <c r="AC135"/>
      <c r="AD135" s="861"/>
      <c r="AE135" s="862"/>
      <c r="AF135" s="863"/>
      <c r="AG135" s="820" t="s">
        <v>9</v>
      </c>
      <c r="AH135" s="829" t="s">
        <v>88</v>
      </c>
      <c r="AI135" s="835"/>
      <c r="AJ135" s="836"/>
      <c r="AK135" s="829" t="s">
        <v>139</v>
      </c>
      <c r="AL135" s="835"/>
      <c r="AM135" s="836"/>
      <c r="AN135" s="829" t="s">
        <v>140</v>
      </c>
      <c r="AO135" s="830"/>
      <c r="AP135" s="831"/>
      <c r="AQ135" s="829" t="s">
        <v>141</v>
      </c>
      <c r="AR135" s="830"/>
      <c r="AS135" s="831"/>
      <c r="AT135" s="829"/>
      <c r="AU135" s="830"/>
      <c r="AV135" s="831"/>
      <c r="AW135" s="842"/>
      <c r="AX135" s="830"/>
      <c r="AY135" s="831"/>
      <c r="AZ135" s="53" t="s">
        <v>10</v>
      </c>
      <c r="BA135" s="54" t="s">
        <v>60</v>
      </c>
    </row>
    <row r="136" spans="1:56" ht="27" customHeight="1" thickBot="1" x14ac:dyDescent="0.25">
      <c r="A136" s="902"/>
      <c r="B136"/>
      <c r="C136" s="864"/>
      <c r="D136" s="865"/>
      <c r="E136" s="866"/>
      <c r="F136" s="821"/>
      <c r="G136" s="155" t="s">
        <v>493</v>
      </c>
      <c r="H136" s="156" t="s">
        <v>494</v>
      </c>
      <c r="I136" s="157" t="s">
        <v>516</v>
      </c>
      <c r="J136" s="155" t="s">
        <v>493</v>
      </c>
      <c r="K136" s="156" t="s">
        <v>494</v>
      </c>
      <c r="L136" s="157" t="s">
        <v>516</v>
      </c>
      <c r="M136" s="155" t="s">
        <v>493</v>
      </c>
      <c r="N136" s="156" t="s">
        <v>494</v>
      </c>
      <c r="O136" s="157" t="s">
        <v>516</v>
      </c>
      <c r="P136" s="155" t="s">
        <v>493</v>
      </c>
      <c r="Q136" s="156" t="s">
        <v>494</v>
      </c>
      <c r="R136" s="157" t="s">
        <v>516</v>
      </c>
      <c r="S136" s="155" t="s">
        <v>493</v>
      </c>
      <c r="T136" s="156" t="s">
        <v>494</v>
      </c>
      <c r="U136" s="157" t="s">
        <v>516</v>
      </c>
      <c r="V136" s="155" t="s">
        <v>493</v>
      </c>
      <c r="W136" s="156" t="s">
        <v>494</v>
      </c>
      <c r="X136" s="157" t="s">
        <v>516</v>
      </c>
      <c r="Y136" s="881" t="s">
        <v>15</v>
      </c>
      <c r="Z136" s="882"/>
      <c r="AB136" s="902"/>
      <c r="AC136"/>
      <c r="AD136" s="864"/>
      <c r="AE136" s="865"/>
      <c r="AF136" s="866"/>
      <c r="AG136" s="821"/>
      <c r="AH136" s="155" t="s">
        <v>493</v>
      </c>
      <c r="AI136" s="156" t="s">
        <v>494</v>
      </c>
      <c r="AJ136" s="157" t="s">
        <v>516</v>
      </c>
      <c r="AK136" s="155" t="s">
        <v>493</v>
      </c>
      <c r="AL136" s="156" t="s">
        <v>494</v>
      </c>
      <c r="AM136" s="157" t="s">
        <v>516</v>
      </c>
      <c r="AN136" s="155" t="s">
        <v>493</v>
      </c>
      <c r="AO136" s="156" t="s">
        <v>494</v>
      </c>
      <c r="AP136" s="157" t="s">
        <v>516</v>
      </c>
      <c r="AQ136" s="155" t="s">
        <v>493</v>
      </c>
      <c r="AR136" s="156" t="s">
        <v>494</v>
      </c>
      <c r="AS136" s="157" t="s">
        <v>516</v>
      </c>
      <c r="AT136" s="155" t="s">
        <v>493</v>
      </c>
      <c r="AU136" s="156" t="s">
        <v>494</v>
      </c>
      <c r="AV136" s="157" t="s">
        <v>516</v>
      </c>
      <c r="AW136" s="155" t="s">
        <v>493</v>
      </c>
      <c r="AX136" s="156" t="s">
        <v>494</v>
      </c>
      <c r="AY136" s="157" t="s">
        <v>516</v>
      </c>
      <c r="AZ136" s="881" t="s">
        <v>15</v>
      </c>
      <c r="BA136" s="882"/>
    </row>
    <row r="137" spans="1:56" s="158" customFormat="1" ht="22.5" customHeight="1" x14ac:dyDescent="0.2">
      <c r="A137" s="902"/>
      <c r="C137" s="844">
        <v>1</v>
      </c>
      <c r="D137" s="796" t="s">
        <v>64</v>
      </c>
      <c r="E137" s="985" t="s">
        <v>16</v>
      </c>
      <c r="F137" s="793" t="s">
        <v>155</v>
      </c>
      <c r="G137" s="832" t="s">
        <v>195</v>
      </c>
      <c r="H137" s="833"/>
      <c r="I137" s="833"/>
      <c r="J137" s="833"/>
      <c r="K137" s="833"/>
      <c r="L137" s="833"/>
      <c r="M137" s="833"/>
      <c r="N137" s="833"/>
      <c r="O137" s="833"/>
      <c r="P137" s="833"/>
      <c r="Q137" s="833"/>
      <c r="R137" s="834"/>
      <c r="S137" s="13"/>
      <c r="T137" s="14"/>
      <c r="U137" s="15"/>
      <c r="V137" s="59"/>
      <c r="W137" s="12"/>
      <c r="X137" s="15"/>
      <c r="Y137" s="194"/>
      <c r="Z137" s="195"/>
      <c r="AB137" s="902"/>
      <c r="AD137" s="844">
        <v>1</v>
      </c>
      <c r="AE137" s="796" t="s">
        <v>64</v>
      </c>
      <c r="AF137" s="985" t="s">
        <v>16</v>
      </c>
      <c r="AG137" s="793" t="s">
        <v>155</v>
      </c>
      <c r="AH137" s="832" t="s">
        <v>195</v>
      </c>
      <c r="AI137" s="833"/>
      <c r="AJ137" s="833"/>
      <c r="AK137" s="833"/>
      <c r="AL137" s="833"/>
      <c r="AM137" s="833"/>
      <c r="AN137" s="833"/>
      <c r="AO137" s="833"/>
      <c r="AP137" s="833"/>
      <c r="AQ137" s="833"/>
      <c r="AR137" s="833"/>
      <c r="AS137" s="834"/>
      <c r="AT137" s="13"/>
      <c r="AU137" s="14"/>
      <c r="AV137" s="15"/>
      <c r="AW137" s="59"/>
      <c r="AX137" s="12"/>
      <c r="AY137" s="15"/>
      <c r="AZ137" s="194"/>
      <c r="BA137" s="195"/>
      <c r="BC137" s="153"/>
      <c r="BD137" s="83"/>
    </row>
    <row r="138" spans="1:56" s="158" customFormat="1" ht="22.5" customHeight="1" x14ac:dyDescent="0.2">
      <c r="A138" s="902"/>
      <c r="C138" s="844"/>
      <c r="D138" s="796"/>
      <c r="E138" s="792"/>
      <c r="F138" s="794"/>
      <c r="G138" s="101" t="str">
        <f>TEXT((TIME(0,LEFT('Erwachsene-DOSB 2020'!AO10,FIND(":",'Erwachsene-DOSB 2020'!AO10)-1),RIGHT('Erwachsene-DOSB 2020'!AO10,2)))*$BC$56,"[mm]:ss")</f>
        <v>06:58</v>
      </c>
      <c r="H138" s="102" t="str">
        <f>TEXT((TIME(0,LEFT('Erwachsene-DOSB 2020'!AP10,FIND(":",'Erwachsene-DOSB 2020'!AP10)-1),RIGHT('Erwachsene-DOSB 2020'!AP10,2)))*$BC$56,"[mm]:ss")</f>
        <v>05:40</v>
      </c>
      <c r="I138" s="103" t="str">
        <f>TEXT((TIME(0,LEFT('Erwachsene-DOSB 2020'!AQ10,FIND(":",'Erwachsene-DOSB 2020'!AQ10)-1),RIGHT('Erwachsene-DOSB 2020'!AQ10,2)))*$BC$56,"[mm]:ss")</f>
        <v>04:25</v>
      </c>
      <c r="J138" s="109" t="str">
        <f>TEXT((TIME(0,LEFT('Erwachsene-DOSB 2020'!AR10,FIND(":",'Erwachsene-DOSB 2020'!AR10)-1),RIGHT('Erwachsene-DOSB 2020'!AR10,2)))*$BC$56,"[mm]:ss")</f>
        <v>07:05</v>
      </c>
      <c r="K138" s="102" t="str">
        <f>TEXT((TIME(0,LEFT('Erwachsene-DOSB 2020'!AS10,FIND(":",'Erwachsene-DOSB 2020'!AS10)-1),RIGHT('Erwachsene-DOSB 2020'!AS10,2)))*$BC$56,"[mm]:ss")</f>
        <v>05:47</v>
      </c>
      <c r="L138" s="103" t="str">
        <f>TEXT((TIME(0,LEFT('Erwachsene-DOSB 2020'!AT10,FIND(":",'Erwachsene-DOSB 2020'!AT10)-1),RIGHT('Erwachsene-DOSB 2020'!AT10,2)))*$BC$56,"[mm]:ss")</f>
        <v>04:35</v>
      </c>
      <c r="M138" s="109" t="str">
        <f>TEXT((TIME(0,LEFT('Erwachsene-DOSB 2020'!AU10,FIND(":",'Erwachsene-DOSB 2020'!AU10)-1),RIGHT('Erwachsene-DOSB 2020'!AU10,2)))*$BC$56,"[mm]:ss")</f>
        <v>07:12</v>
      </c>
      <c r="N138" s="102" t="str">
        <f>TEXT((TIME(0,LEFT('Erwachsene-DOSB 2020'!AV10,FIND(":",'Erwachsene-DOSB 2020'!AV10)-1),RIGHT('Erwachsene-DOSB 2020'!AV10,2)))*$BC$56,"[mm]:ss")</f>
        <v>05:57</v>
      </c>
      <c r="O138" s="103" t="str">
        <f>TEXT((TIME(0,LEFT('Erwachsene-DOSB 2020'!AW10,FIND(":",'Erwachsene-DOSB 2020'!AW10)-1),RIGHT('Erwachsene-DOSB 2020'!AW10,2)))*$BC$56,"[mm]:ss")</f>
        <v>04:49</v>
      </c>
      <c r="P138" s="109" t="str">
        <f>TEXT((TIME(0,LEFT('Erwachsene-DOSB 2020'!AX10,FIND(":",'Erwachsene-DOSB 2020'!AX10)-1),RIGHT('Erwachsene-DOSB 2020'!AX10,2)))*$BC$56,"[mm]:ss")</f>
        <v>07:19</v>
      </c>
      <c r="Q138" s="102" t="str">
        <f>TEXT((TIME(0,LEFT('Erwachsene-DOSB 2020'!AY10,FIND(":",'Erwachsene-DOSB 2020'!AY10)-1),RIGHT('Erwachsene-DOSB 2020'!AY10,2)))*$BC$56,"[mm]:ss")</f>
        <v>06:04</v>
      </c>
      <c r="R138" s="103" t="str">
        <f>TEXT((TIME(0,LEFT('Erwachsene-DOSB 2020'!AZ10,FIND(":",'Erwachsene-DOSB 2020'!AZ10)-1),RIGHT('Erwachsene-DOSB 2020'!AZ10,2)))*$BC$56,"[mm]:ss")</f>
        <v>04:59</v>
      </c>
      <c r="S138" s="13"/>
      <c r="T138" s="14"/>
      <c r="U138" s="15"/>
      <c r="V138" s="59"/>
      <c r="W138" s="12"/>
      <c r="X138" s="15"/>
      <c r="Y138" s="184"/>
      <c r="Z138" s="185"/>
      <c r="AB138" s="902"/>
      <c r="AD138" s="844"/>
      <c r="AE138" s="796"/>
      <c r="AF138" s="792"/>
      <c r="AG138" s="794"/>
      <c r="AH138" s="101" t="str">
        <f>TEXT((TIME(0,LEFT('Erwachsene-DOSB 2020'!AO42,FIND(":",'Erwachsene-DOSB 2020'!AO42)-1),RIGHT('Erwachsene-DOSB 2020'!AO42,2)))*$BC$56,"[mm]:ss")</f>
        <v>06:24</v>
      </c>
      <c r="AI138" s="102" t="str">
        <f>TEXT((TIME(0,LEFT('Erwachsene-DOSB 2020'!AP42,FIND(":",'Erwachsene-DOSB 2020'!AP42)-1),RIGHT('Erwachsene-DOSB 2020'!AP42,2)))*$BC$56,"[mm]:ss")</f>
        <v>05:13</v>
      </c>
      <c r="AJ138" s="103" t="str">
        <f>TEXT((TIME(0,LEFT('Erwachsene-DOSB 2020'!AQ42,FIND(":",'Erwachsene-DOSB 2020'!AQ42)-1),RIGHT('Erwachsene-DOSB 2020'!AQ42,2)))*$BC$56,"[mm]:ss")</f>
        <v>04:08</v>
      </c>
      <c r="AK138" s="109" t="str">
        <f>TEXT((TIME(0,LEFT('Erwachsene-DOSB 2020'!AR42,FIND(":",'Erwachsene-DOSB 2020'!AR42)-1),RIGHT('Erwachsene-DOSB 2020'!AR42,2)))*$BC$56,"[mm]:ss")</f>
        <v>06:28</v>
      </c>
      <c r="AL138" s="102" t="str">
        <f>TEXT((TIME(0,LEFT('Erwachsene-DOSB 2020'!AS42,FIND(":",'Erwachsene-DOSB 2020'!AS42)-1),RIGHT('Erwachsene-DOSB 2020'!AS42,2)))*$BC$56,"[mm]:ss")</f>
        <v>05:20</v>
      </c>
      <c r="AM138" s="103" t="str">
        <f>TEXT((TIME(0,LEFT('Erwachsene-DOSB 2020'!AT42,FIND(":",'Erwachsene-DOSB 2020'!AT42)-1),RIGHT('Erwachsene-DOSB 2020'!AT42,2)))*$BC$56,"[mm]:ss")</f>
        <v>04:12</v>
      </c>
      <c r="AN138" s="109" t="str">
        <f>TEXT((TIME(0,LEFT('Erwachsene-DOSB 2020'!AU42,FIND(":",'Erwachsene-DOSB 2020'!AU42)-1),RIGHT('Erwachsene-DOSB 2020'!AU42,2)))*$BC$56,"[mm]:ss")</f>
        <v>06:28</v>
      </c>
      <c r="AO138" s="102" t="str">
        <f>TEXT((TIME(0,LEFT('Erwachsene-DOSB 2020'!AV42,FIND(":",'Erwachsene-DOSB 2020'!AV42)-1),RIGHT('Erwachsene-DOSB 2020'!AV42,2)))*$BC$56,"[mm]:ss")</f>
        <v>05:26</v>
      </c>
      <c r="AP138" s="103" t="str">
        <f>TEXT((TIME(0,LEFT('Erwachsene-DOSB 2020'!AW42,FIND(":",'Erwachsene-DOSB 2020'!AW42)-1),RIGHT('Erwachsene-DOSB 2020'!AW42,2)))*$BC$56,"[mm]:ss")</f>
        <v>04:22</v>
      </c>
      <c r="AQ138" s="109" t="str">
        <f>TEXT((TIME(0,LEFT('Erwachsene-DOSB 2020'!AX42,FIND(":",'Erwachsene-DOSB 2020'!AX42)-1),RIGHT('Erwachsene-DOSB 2020'!AX42,2)))*$BC$56,"[mm]:ss")</f>
        <v>06:38</v>
      </c>
      <c r="AR138" s="102" t="str">
        <f>TEXT((TIME(0,LEFT('Erwachsene-DOSB 2020'!AY42,FIND(":",'Erwachsene-DOSB 2020'!AY42)-1),RIGHT('Erwachsene-DOSB 2020'!AY42,2)))*$BC$56,"[mm]:ss")</f>
        <v>05:33</v>
      </c>
      <c r="AS138" s="103" t="str">
        <f>TEXT((TIME(0,LEFT('Erwachsene-DOSB 2020'!AZ42,FIND(":",'Erwachsene-DOSB 2020'!AZ42)-1),RIGHT('Erwachsene-DOSB 2020'!AZ42,2)))*$BC$56,"[mm]:ss")</f>
        <v>04:35</v>
      </c>
      <c r="AT138" s="13"/>
      <c r="AU138" s="14"/>
      <c r="AV138" s="15"/>
      <c r="AW138" s="59"/>
      <c r="AX138" s="12"/>
      <c r="AY138" s="15"/>
      <c r="AZ138" s="184"/>
      <c r="BA138" s="185"/>
      <c r="BC138" s="153"/>
      <c r="BD138" s="83"/>
    </row>
    <row r="139" spans="1:56" s="158" customFormat="1" ht="22.5" customHeight="1" x14ac:dyDescent="0.2">
      <c r="A139" s="902"/>
      <c r="C139" s="844"/>
      <c r="D139" s="796"/>
      <c r="E139" s="106" t="s">
        <v>17</v>
      </c>
      <c r="F139" s="58" t="s">
        <v>698</v>
      </c>
      <c r="G139" s="101" t="str">
        <f>TEXT((TIME(0,LEFT('Erwachsene-DOSB 2020'!AO11,FIND(":",'Erwachsene-DOSB 2020'!AO11)-1),RIGHT('Erwachsene-DOSB 2020'!AO11,2)))*$BC$57,"[mm]:ss")</f>
        <v>65:41</v>
      </c>
      <c r="H139" s="102" t="str">
        <f>TEXT((TIME(0,LEFT('Erwachsene-DOSB 2020'!AP11,FIND(":",'Erwachsene-DOSB 2020'!AP11)-1),RIGHT('Erwachsene-DOSB 2020'!AP11,2)))*$BC$57,"[mm]:ss")</f>
        <v>57:52</v>
      </c>
      <c r="I139" s="103" t="str">
        <f>TEXT((TIME(0,LEFT('Erwachsene-DOSB 2020'!AQ11,FIND(":",'Erwachsene-DOSB 2020'!AQ11)-1),RIGHT('Erwachsene-DOSB 2020'!AQ11,2)))*$BC$57,"[mm]:ss")</f>
        <v>52:54</v>
      </c>
      <c r="J139" s="109" t="str">
        <f>TEXT((TIME(0,LEFT('Erwachsene-DOSB 2020'!AR11,FIND(":",'Erwachsene-DOSB 2020'!AR11)-1),RIGHT('Erwachsene-DOSB 2020'!AR11,2)))*$BC$57,"[mm]:ss")</f>
        <v>69:56</v>
      </c>
      <c r="K139" s="102" t="str">
        <f>TEXT((TIME(0,LEFT('Erwachsene-DOSB 2020'!AS11,FIND(":",'Erwachsene-DOSB 2020'!AS11)-1),RIGHT('Erwachsene-DOSB 2020'!AS11,2)))*$BC$57,"[mm]:ss")</f>
        <v>60:32</v>
      </c>
      <c r="L139" s="103" t="str">
        <f>TEXT((TIME(0,LEFT('Erwachsene-DOSB 2020'!AT11,FIND(":",'Erwachsene-DOSB 2020'!AT11)-1),RIGHT('Erwachsene-DOSB 2020'!AT11,2)))*$BC$57,"[mm]:ss")</f>
        <v>55:02</v>
      </c>
      <c r="M139" s="109" t="str">
        <f>TEXT((TIME(0,LEFT('Erwachsene-DOSB 2020'!AU11,FIND(":",'Erwachsene-DOSB 2020'!AU11)-1),RIGHT('Erwachsene-DOSB 2020'!AU11,2)))*$BC$57,"[mm]:ss")</f>
        <v>73:50</v>
      </c>
      <c r="N139" s="102" t="str">
        <f>TEXT((TIME(0,LEFT('Erwachsene-DOSB 2020'!AV11,FIND(":",'Erwachsene-DOSB 2020'!AV11)-1),RIGHT('Erwachsene-DOSB 2020'!AV11,2)))*$BC$57,"[mm]:ss")</f>
        <v>64:08</v>
      </c>
      <c r="O139" s="103" t="str">
        <f>TEXT((TIME(0,LEFT('Erwachsene-DOSB 2020'!AW11,FIND(":",'Erwachsene-DOSB 2020'!AW11)-1),RIGHT('Erwachsene-DOSB 2020'!AW11,2)))*$BC$57,"[mm]:ss")</f>
        <v>58:13</v>
      </c>
      <c r="P139" s="109" t="str">
        <f>TEXT((TIME(0,LEFT('Erwachsene-DOSB 2020'!AX11,FIND(":",'Erwachsene-DOSB 2020'!AX11)-1),RIGHT('Erwachsene-DOSB 2020'!AX11,2)))*$BC$57,"[mm]:ss")</f>
        <v>78:20</v>
      </c>
      <c r="Q139" s="102" t="str">
        <f>TEXT((TIME(0,LEFT('Erwachsene-DOSB 2020'!AY11,FIND(":",'Erwachsene-DOSB 2020'!AY11)-1),RIGHT('Erwachsene-DOSB 2020'!AY11,2)))*$BC$57,"[mm]:ss")</f>
        <v>68:10</v>
      </c>
      <c r="R139" s="103" t="str">
        <f>TEXT((TIME(0,LEFT('Erwachsene-DOSB 2020'!AZ11,FIND(":",'Erwachsene-DOSB 2020'!AZ11)-1),RIGHT('Erwachsene-DOSB 2020'!AZ11,2)))*$BC$57,"[mm]:ss")</f>
        <v>61:46</v>
      </c>
      <c r="S139" s="13"/>
      <c r="T139" s="14"/>
      <c r="U139" s="15"/>
      <c r="V139" s="59"/>
      <c r="W139" s="12"/>
      <c r="X139" s="15"/>
      <c r="Y139" s="182"/>
      <c r="Z139" s="215"/>
      <c r="AB139" s="902"/>
      <c r="AD139" s="844"/>
      <c r="AE139" s="796"/>
      <c r="AF139" s="106" t="s">
        <v>17</v>
      </c>
      <c r="AG139" s="58" t="s">
        <v>698</v>
      </c>
      <c r="AH139" s="101" t="str">
        <f>TEXT((TIME(0,LEFT('Erwachsene-DOSB 2020'!AO44,FIND(":",'Erwachsene-DOSB 2020'!AO44)-1),RIGHT('Erwachsene-DOSB 2020'!AO44,2)))*$BC$57,"[mm]:ss")</f>
        <v>61:11</v>
      </c>
      <c r="AI139" s="102" t="str">
        <f>TEXT((TIME(0,LEFT('Erwachsene-DOSB 2020'!AP44,FIND(":",'Erwachsene-DOSB 2020'!AP44)-1),RIGHT('Erwachsene-DOSB 2020'!AP44,2)))*$BC$57,"[mm]:ss")</f>
        <v>53:47</v>
      </c>
      <c r="AJ139" s="103" t="str">
        <f>TEXT((TIME(0,LEFT('Erwachsene-DOSB 2020'!AQ44,FIND(":",'Erwachsene-DOSB 2020'!AQ44)-1),RIGHT('Erwachsene-DOSB 2020'!AQ44,2)))*$BC$57,"[mm]:ss")</f>
        <v>51:07</v>
      </c>
      <c r="AK139" s="109" t="str">
        <f>TEXT((TIME(0,LEFT('Erwachsene-DOSB 2020'!AR44,FIND(":",'Erwachsene-DOSB 2020'!AR44)-1),RIGHT('Erwachsene-DOSB 2020'!AR44,2)))*$BC$57,"[mm]:ss")</f>
        <v>64:58</v>
      </c>
      <c r="AL139" s="102" t="str">
        <f>TEXT((TIME(0,LEFT('Erwachsene-DOSB 2020'!AS44,FIND(":",'Erwachsene-DOSB 2020'!AS44)-1),RIGHT('Erwachsene-DOSB 2020'!AS44,2)))*$BC$57,"[mm]:ss")</f>
        <v>56:37</v>
      </c>
      <c r="AM139" s="103" t="str">
        <f>TEXT((TIME(0,LEFT('Erwachsene-DOSB 2020'!AT44,FIND(":",'Erwachsene-DOSB 2020'!AT44)-1),RIGHT('Erwachsene-DOSB 2020'!AT44,2)))*$BC$57,"[mm]:ss")</f>
        <v>51:07</v>
      </c>
      <c r="AN139" s="109" t="str">
        <f>TEXT((TIME(0,LEFT('Erwachsene-DOSB 2020'!AU44,FIND(":",'Erwachsene-DOSB 2020'!AU44)-1),RIGHT('Erwachsene-DOSB 2020'!AU44,2)))*$BC$57,"[mm]:ss")</f>
        <v>68:10</v>
      </c>
      <c r="AO139" s="102" t="str">
        <f>TEXT((TIME(0,LEFT('Erwachsene-DOSB 2020'!AV44,FIND(":",'Erwachsene-DOSB 2020'!AV44)-1),RIGHT('Erwachsene-DOSB 2020'!AV44,2)))*$BC$57,"[mm]:ss")</f>
        <v>59:49</v>
      </c>
      <c r="AP139" s="103" t="str">
        <f>TEXT((TIME(0,LEFT('Erwachsene-DOSB 2020'!AW44,FIND(":",'Erwachsene-DOSB 2020'!AW44)-1),RIGHT('Erwachsene-DOSB 2020'!AW44,2)))*$BC$57,"[mm]:ss")</f>
        <v>53:36</v>
      </c>
      <c r="AQ139" s="109" t="str">
        <f>TEXT((TIME(0,LEFT('Erwachsene-DOSB 2020'!AX44,FIND(":",'Erwachsene-DOSB 2020'!AX44)-1),RIGHT('Erwachsene-DOSB 2020'!AX44,2)))*$BC$57,"[mm]:ss")</f>
        <v>72:57</v>
      </c>
      <c r="AR139" s="102" t="str">
        <f>TEXT((TIME(0,LEFT('Erwachsene-DOSB 2020'!AY44,FIND(":",'Erwachsene-DOSB 2020'!AY44)-1),RIGHT('Erwachsene-DOSB 2020'!AY44,2)))*$BC$57,"[mm]:ss")</f>
        <v>63:26</v>
      </c>
      <c r="AS139" s="103" t="str">
        <f>TEXT((TIME(0,LEFT('Erwachsene-DOSB 2020'!AZ44,FIND(":",'Erwachsene-DOSB 2020'!AZ44)-1),RIGHT('Erwachsene-DOSB 2020'!AZ44,2)))*$BC$57,"[mm]:ss")</f>
        <v>56:48</v>
      </c>
      <c r="AT139" s="13"/>
      <c r="AU139" s="14"/>
      <c r="AV139" s="15"/>
      <c r="AW139" s="59"/>
      <c r="AX139" s="12"/>
      <c r="AY139" s="15"/>
      <c r="AZ139" s="182"/>
      <c r="BA139" s="215"/>
      <c r="BC139" s="153"/>
      <c r="BD139" s="83"/>
    </row>
    <row r="140" spans="1:56" s="158" customFormat="1" ht="22.5" customHeight="1" x14ac:dyDescent="0.2">
      <c r="A140" s="902"/>
      <c r="C140" s="844"/>
      <c r="D140" s="796"/>
      <c r="E140" s="106" t="s">
        <v>21</v>
      </c>
      <c r="F140" s="58" t="s">
        <v>503</v>
      </c>
      <c r="G140" s="101" t="str">
        <f>TEXT((TIME(0,LEFT('Erwachsene-DOSB 2020'!AO12,FIND(":",'Erwachsene-DOSB 2020'!AO12)-1),RIGHT('Erwachsene-DOSB 2020'!AO12,2)))*$BC$58,"[mm]:ss")</f>
        <v>40:45</v>
      </c>
      <c r="H140" s="102" t="str">
        <f>TEXT((TIME(0,LEFT('Erwachsene-DOSB 2020'!AP12,FIND(":",'Erwachsene-DOSB 2020'!AP12)-1),RIGHT('Erwachsene-DOSB 2020'!AP12,2)))*$BC$58,"[mm]:ss")</f>
        <v>35:15</v>
      </c>
      <c r="I140" s="103" t="str">
        <f>TEXT((TIME(0,LEFT('Erwachsene-DOSB 2020'!AQ12,FIND(":",'Erwachsene-DOSB 2020'!AQ12)-1),RIGHT('Erwachsene-DOSB 2020'!AQ12,2)))*$BC$58,"[mm]:ss")</f>
        <v>31:30</v>
      </c>
      <c r="J140" s="109" t="str">
        <f>TEXT((TIME(0,LEFT('Erwachsene-DOSB 2020'!AR12,FIND(":",'Erwachsene-DOSB 2020'!AR12)-1),RIGHT('Erwachsene-DOSB 2020'!AR12,2)))*$BC$58,"[mm]:ss")</f>
        <v>42:15</v>
      </c>
      <c r="K140" s="102" t="str">
        <f>TEXT((TIME(0,LEFT('Erwachsene-DOSB 2020'!AS12,FIND(":",'Erwachsene-DOSB 2020'!AS12)-1),RIGHT('Erwachsene-DOSB 2020'!AS12,2)))*$BC$58,"[mm]:ss")</f>
        <v>37:30</v>
      </c>
      <c r="L140" s="103" t="str">
        <f>TEXT((TIME(0,LEFT('Erwachsene-DOSB 2020'!AT12,FIND(":",'Erwachsene-DOSB 2020'!AT12)-1),RIGHT('Erwachsene-DOSB 2020'!AT12,2)))*$BC$58,"[mm]:ss")</f>
        <v>32:45</v>
      </c>
      <c r="M140" s="109" t="str">
        <f>TEXT((TIME(0,LEFT('Erwachsene-DOSB 2020'!AU12,FIND(":",'Erwachsene-DOSB 2020'!AU12)-1),RIGHT('Erwachsene-DOSB 2020'!AU12,2)))*$BC$58,"[mm]:ss")</f>
        <v>44:45</v>
      </c>
      <c r="N140" s="102" t="str">
        <f>TEXT((TIME(0,LEFT('Erwachsene-DOSB 2020'!AV12,FIND(":",'Erwachsene-DOSB 2020'!AV12)-1),RIGHT('Erwachsene-DOSB 2020'!AV12,2)))*$BC$58,"[mm]:ss")</f>
        <v>40:00</v>
      </c>
      <c r="O140" s="103" t="str">
        <f>TEXT((TIME(0,LEFT('Erwachsene-DOSB 2020'!AW12,FIND(":",'Erwachsene-DOSB 2020'!AW12)-1),RIGHT('Erwachsene-DOSB 2020'!AW12,2)))*$BC$58,"[mm]:ss")</f>
        <v>34:30</v>
      </c>
      <c r="P140" s="109" t="str">
        <f>TEXT((TIME(0,LEFT('Erwachsene-DOSB 2020'!AX12,FIND(":",'Erwachsene-DOSB 2020'!AX12)-1),RIGHT('Erwachsene-DOSB 2020'!AX12,2)))*$BC$58,"[mm]:ss")</f>
        <v>46:30</v>
      </c>
      <c r="Q140" s="102" t="str">
        <f>TEXT((TIME(0,LEFT('Erwachsene-DOSB 2020'!AY12,FIND(":",'Erwachsene-DOSB 2020'!AY12)-1),RIGHT('Erwachsene-DOSB 2020'!AY12,2)))*$BC$58,"[mm]:ss")</f>
        <v>41:30</v>
      </c>
      <c r="R140" s="103" t="str">
        <f>TEXT((TIME(0,LEFT('Erwachsene-DOSB 2020'!AZ12,FIND(":",'Erwachsene-DOSB 2020'!AZ12)-1),RIGHT('Erwachsene-DOSB 2020'!AZ12,2)))*$BC$58,"[mm]:ss")</f>
        <v>36:15</v>
      </c>
      <c r="S140" s="13"/>
      <c r="T140" s="14"/>
      <c r="U140" s="15"/>
      <c r="V140" s="59"/>
      <c r="W140" s="12"/>
      <c r="X140" s="15"/>
      <c r="Y140" s="182"/>
      <c r="Z140" s="215"/>
      <c r="AB140" s="902"/>
      <c r="AD140" s="844"/>
      <c r="AE140" s="796"/>
      <c r="AF140" s="106" t="s">
        <v>21</v>
      </c>
      <c r="AG140" s="58" t="s">
        <v>503</v>
      </c>
      <c r="AH140" s="101" t="str">
        <f>TEXT((TIME(0,LEFT('Erwachsene-DOSB 2020'!AO45,FIND(":",'Erwachsene-DOSB 2020'!AO45)-1),RIGHT('Erwachsene-DOSB 2020'!AO45,2)))*$BC$58,"[mm]:ss")</f>
        <v>37:15</v>
      </c>
      <c r="AI140" s="102" t="str">
        <f>TEXT((TIME(0,LEFT('Erwachsene-DOSB 2020'!AP45,FIND(":",'Erwachsene-DOSB 2020'!AP45)-1),RIGHT('Erwachsene-DOSB 2020'!AP45,2)))*$BC$58,"[mm]:ss")</f>
        <v>31:30</v>
      </c>
      <c r="AJ140" s="103" t="str">
        <f>TEXT((TIME(0,LEFT('Erwachsene-DOSB 2020'!AQ45,FIND(":",'Erwachsene-DOSB 2020'!AQ45)-1),RIGHT('Erwachsene-DOSB 2020'!AQ45,2)))*$BC$58,"[mm]:ss")</f>
        <v>25:45</v>
      </c>
      <c r="AK140" s="109" t="str">
        <f>TEXT((TIME(0,LEFT('Erwachsene-DOSB 2020'!AR45,FIND(":",'Erwachsene-DOSB 2020'!AR45)-1),RIGHT('Erwachsene-DOSB 2020'!AR45,2)))*$BC$58,"[mm]:ss")</f>
        <v>38:00</v>
      </c>
      <c r="AL140" s="102" t="str">
        <f>TEXT((TIME(0,LEFT('Erwachsene-DOSB 2020'!AS45,FIND(":",'Erwachsene-DOSB 2020'!AS45)-1),RIGHT('Erwachsene-DOSB 2020'!AS45,2)))*$BC$58,"[mm]:ss")</f>
        <v>32:15</v>
      </c>
      <c r="AM140" s="103" t="str">
        <f>TEXT((TIME(0,LEFT('Erwachsene-DOSB 2020'!AT45,FIND(":",'Erwachsene-DOSB 2020'!AT45)-1),RIGHT('Erwachsene-DOSB 2020'!AT45,2)))*$BC$58,"[mm]:ss")</f>
        <v>26:30</v>
      </c>
      <c r="AN140" s="109" t="str">
        <f>TEXT((TIME(0,LEFT('Erwachsene-DOSB 2020'!AU45,FIND(":",'Erwachsene-DOSB 2020'!AU45)-1),RIGHT('Erwachsene-DOSB 2020'!AU45,2)))*$BC$58,"[mm]:ss")</f>
        <v>38:45</v>
      </c>
      <c r="AO140" s="102" t="str">
        <f>TEXT((TIME(0,LEFT('Erwachsene-DOSB 2020'!AV45,FIND(":",'Erwachsene-DOSB 2020'!AV45)-1),RIGHT('Erwachsene-DOSB 2020'!AV45,2)))*$BC$58,"[mm]:ss")</f>
        <v>33:15</v>
      </c>
      <c r="AP140" s="103" t="str">
        <f>TEXT((TIME(0,LEFT('Erwachsene-DOSB 2020'!AW45,FIND(":",'Erwachsene-DOSB 2020'!AW45)-1),RIGHT('Erwachsene-DOSB 2020'!AW45,2)))*$BC$58,"[mm]:ss")</f>
        <v>27:45</v>
      </c>
      <c r="AQ140" s="109" t="str">
        <f>TEXT((TIME(0,LEFT('Erwachsene-DOSB 2020'!AX45,FIND(":",'Erwachsene-DOSB 2020'!AX45)-1),RIGHT('Erwachsene-DOSB 2020'!AX45,2)))*$BC$58,"[mm]:ss")</f>
        <v>39:30</v>
      </c>
      <c r="AR140" s="102" t="str">
        <f>TEXT((TIME(0,LEFT('Erwachsene-DOSB 2020'!AY45,FIND(":",'Erwachsene-DOSB 2020'!AY45)-1),RIGHT('Erwachsene-DOSB 2020'!AY45,2)))*$BC$58,"[mm]:ss")</f>
        <v>34:00</v>
      </c>
      <c r="AS140" s="103" t="str">
        <f>TEXT((TIME(0,LEFT('Erwachsene-DOSB 2020'!AZ45,FIND(":",'Erwachsene-DOSB 2020'!AZ45)-1),RIGHT('Erwachsene-DOSB 2020'!AZ45,2)))*$BC$58,"[mm]:ss")</f>
        <v>29:00</v>
      </c>
      <c r="AT140" s="13"/>
      <c r="AU140" s="14"/>
      <c r="AV140" s="15"/>
      <c r="AW140" s="59"/>
      <c r="AX140" s="12"/>
      <c r="AY140" s="15"/>
      <c r="AZ140" s="182"/>
      <c r="BA140" s="215"/>
      <c r="BC140" s="153"/>
      <c r="BD140" s="83"/>
    </row>
    <row r="141" spans="1:56" s="158" customFormat="1" ht="22.5" customHeight="1" x14ac:dyDescent="0.2">
      <c r="A141" s="902"/>
      <c r="C141" s="844"/>
      <c r="D141" s="796"/>
      <c r="E141" s="106" t="s">
        <v>22</v>
      </c>
      <c r="F141" s="58" t="s">
        <v>427</v>
      </c>
      <c r="G141" s="160">
        <f>H141*(1-$BE$59)</f>
        <v>132.75</v>
      </c>
      <c r="H141" s="149">
        <f>W100-12.5</f>
        <v>147.5</v>
      </c>
      <c r="I141" s="150">
        <f>H141*(1+$BE$59)</f>
        <v>162.25</v>
      </c>
      <c r="J141" s="160">
        <f>K141*(1-$BE$59)</f>
        <v>121.5</v>
      </c>
      <c r="K141" s="149">
        <f>H141-12.5</f>
        <v>135</v>
      </c>
      <c r="L141" s="150">
        <f>K141*(1+$BE$59)</f>
        <v>148.5</v>
      </c>
      <c r="M141" s="160">
        <f>N141*(1-$BE$59)</f>
        <v>110.25</v>
      </c>
      <c r="N141" s="149">
        <f>K141-12.5</f>
        <v>122.5</v>
      </c>
      <c r="O141" s="150">
        <f>N141*(1+$BE$59)</f>
        <v>134.75</v>
      </c>
      <c r="P141" s="160">
        <f>Q141*(1-$BE$59)</f>
        <v>99</v>
      </c>
      <c r="Q141" s="149">
        <f>N141-12.5</f>
        <v>110</v>
      </c>
      <c r="R141" s="150">
        <f>Q141*(1+$BE$59)</f>
        <v>121.00000000000001</v>
      </c>
      <c r="S141" s="151"/>
      <c r="T141" s="149"/>
      <c r="U141" s="150"/>
      <c r="V141" s="151"/>
      <c r="W141" s="149"/>
      <c r="X141" s="150"/>
      <c r="Y141" s="182"/>
      <c r="Z141" s="215"/>
      <c r="AB141" s="902"/>
      <c r="AD141" s="844"/>
      <c r="AE141" s="796"/>
      <c r="AF141" s="106" t="s">
        <v>22</v>
      </c>
      <c r="AG141" s="58" t="s">
        <v>427</v>
      </c>
      <c r="AH141" s="160">
        <f>AI141*(1-$BE$59)</f>
        <v>191.25</v>
      </c>
      <c r="AI141" s="149">
        <f>AX100-12.5</f>
        <v>212.5</v>
      </c>
      <c r="AJ141" s="150">
        <f>AI141*(1+$BE$59)</f>
        <v>233.75000000000003</v>
      </c>
      <c r="AK141" s="160">
        <f>AL141*(1-$BE$59)</f>
        <v>180</v>
      </c>
      <c r="AL141" s="149">
        <f>AI141-12.5</f>
        <v>200</v>
      </c>
      <c r="AM141" s="150">
        <f>AL141*(1+$BE$59)</f>
        <v>220.00000000000003</v>
      </c>
      <c r="AN141" s="160">
        <f>AO141*(1-$BE$59)</f>
        <v>168.75</v>
      </c>
      <c r="AO141" s="149">
        <f>AL141-12.5</f>
        <v>187.5</v>
      </c>
      <c r="AP141" s="150">
        <f>AO141*(1+$BE$59)</f>
        <v>206.25000000000003</v>
      </c>
      <c r="AQ141" s="160">
        <f>AR141*(1-$BE$59)</f>
        <v>157.5</v>
      </c>
      <c r="AR141" s="149">
        <f>AO141-12.5</f>
        <v>175</v>
      </c>
      <c r="AS141" s="150">
        <f>AR141*(1+$BE$59)</f>
        <v>192.50000000000003</v>
      </c>
      <c r="AT141" s="151"/>
      <c r="AU141" s="149"/>
      <c r="AV141" s="150"/>
      <c r="AW141" s="151"/>
      <c r="AX141" s="149"/>
      <c r="AY141" s="150"/>
      <c r="AZ141" s="182"/>
      <c r="BA141" s="215"/>
      <c r="BC141" s="153"/>
      <c r="BD141" s="83"/>
    </row>
    <row r="142" spans="1:56" s="158" customFormat="1" ht="22.5" customHeight="1" x14ac:dyDescent="0.2">
      <c r="A142" s="902"/>
      <c r="C142" s="844"/>
      <c r="D142" s="796"/>
      <c r="E142" s="106" t="s">
        <v>23</v>
      </c>
      <c r="F142" s="58" t="s">
        <v>428</v>
      </c>
      <c r="G142" s="160">
        <f>H142*(1-$BE$59)</f>
        <v>283.5</v>
      </c>
      <c r="H142" s="149">
        <f>W101-15</f>
        <v>315</v>
      </c>
      <c r="I142" s="150">
        <f>H142*(1+$BE$59)</f>
        <v>346.5</v>
      </c>
      <c r="J142" s="160">
        <f>K142*(1-$BE$59)</f>
        <v>270</v>
      </c>
      <c r="K142" s="149">
        <f>H142-15</f>
        <v>300</v>
      </c>
      <c r="L142" s="150">
        <f>K142*(1+$BE$59)</f>
        <v>330</v>
      </c>
      <c r="M142" s="160">
        <f>N142*(1-$BE$59)</f>
        <v>256.5</v>
      </c>
      <c r="N142" s="149">
        <f>K142-15</f>
        <v>285</v>
      </c>
      <c r="O142" s="150">
        <f>N142*(1+$BE$59)</f>
        <v>313.5</v>
      </c>
      <c r="P142" s="160">
        <f>Q142*(1-$BE$59)</f>
        <v>243</v>
      </c>
      <c r="Q142" s="149">
        <f>N142-15</f>
        <v>270</v>
      </c>
      <c r="R142" s="150">
        <f>Q142*(1+$BE$59)</f>
        <v>297</v>
      </c>
      <c r="S142" s="151"/>
      <c r="T142" s="149"/>
      <c r="U142" s="150"/>
      <c r="V142" s="151"/>
      <c r="W142" s="149"/>
      <c r="X142" s="150"/>
      <c r="Y142" s="182"/>
      <c r="Z142" s="215"/>
      <c r="AB142" s="902"/>
      <c r="AD142" s="844"/>
      <c r="AE142" s="796"/>
      <c r="AF142" s="106" t="s">
        <v>23</v>
      </c>
      <c r="AG142" s="58" t="s">
        <v>428</v>
      </c>
      <c r="AH142" s="160">
        <f>AI142*(1-$BE$59)</f>
        <v>351</v>
      </c>
      <c r="AI142" s="149">
        <f>AX101-15</f>
        <v>390</v>
      </c>
      <c r="AJ142" s="150">
        <f>AI142*(1+$BE$59)</f>
        <v>429.00000000000006</v>
      </c>
      <c r="AK142" s="160">
        <f>AL142*(1-$BE$59)</f>
        <v>337.5</v>
      </c>
      <c r="AL142" s="149">
        <f>AI142-15</f>
        <v>375</v>
      </c>
      <c r="AM142" s="150">
        <f>AL142*(1+$BE$59)</f>
        <v>412.50000000000006</v>
      </c>
      <c r="AN142" s="160">
        <f>AO142*(1-$BE$59)</f>
        <v>324</v>
      </c>
      <c r="AO142" s="149">
        <f>AL142-15</f>
        <v>360</v>
      </c>
      <c r="AP142" s="150">
        <f>AO142*(1+$BE$59)</f>
        <v>396.00000000000006</v>
      </c>
      <c r="AQ142" s="160">
        <f>AR142*(1-$BE$59)</f>
        <v>310.5</v>
      </c>
      <c r="AR142" s="149">
        <f>AO142-15</f>
        <v>345</v>
      </c>
      <c r="AS142" s="150">
        <f>AR142*(1+$BE$59)</f>
        <v>379.50000000000006</v>
      </c>
      <c r="AT142" s="151"/>
      <c r="AU142" s="149"/>
      <c r="AV142" s="150"/>
      <c r="AW142" s="151"/>
      <c r="AX142" s="149"/>
      <c r="AY142" s="150"/>
      <c r="AZ142" s="182"/>
      <c r="BA142" s="215"/>
      <c r="BC142" s="153"/>
      <c r="BD142" s="83"/>
    </row>
    <row r="143" spans="1:56" s="158" customFormat="1" ht="22.5" customHeight="1" x14ac:dyDescent="0.2">
      <c r="A143" s="902"/>
      <c r="C143" s="844"/>
      <c r="D143" s="796"/>
      <c r="E143" s="106" t="s">
        <v>24</v>
      </c>
      <c r="F143" s="58" t="s">
        <v>429</v>
      </c>
      <c r="G143" s="160">
        <f>H143*(1-$BE$59)</f>
        <v>216</v>
      </c>
      <c r="H143" s="149">
        <f>W102-15</f>
        <v>240</v>
      </c>
      <c r="I143" s="150">
        <f>H143*(1+$BE$59)</f>
        <v>264</v>
      </c>
      <c r="J143" s="160">
        <f>K143*(1-$BE$59)</f>
        <v>202.5</v>
      </c>
      <c r="K143" s="149">
        <f>H143-15</f>
        <v>225</v>
      </c>
      <c r="L143" s="150">
        <f>K143*(1+$BE$59)</f>
        <v>247.50000000000003</v>
      </c>
      <c r="M143" s="160">
        <f>N143*(1-$BE$59)</f>
        <v>189</v>
      </c>
      <c r="N143" s="149">
        <f>K143-15</f>
        <v>210</v>
      </c>
      <c r="O143" s="150">
        <f>N143*(1+$BE$59)</f>
        <v>231.00000000000003</v>
      </c>
      <c r="P143" s="160">
        <f>Q143*(1-$BE$59)</f>
        <v>175.5</v>
      </c>
      <c r="Q143" s="149">
        <f>N143-15</f>
        <v>195</v>
      </c>
      <c r="R143" s="150">
        <f>Q143*(1+$BE$59)</f>
        <v>214.50000000000003</v>
      </c>
      <c r="S143" s="151"/>
      <c r="T143" s="149"/>
      <c r="U143" s="150"/>
      <c r="V143" s="151"/>
      <c r="W143" s="149"/>
      <c r="X143" s="150"/>
      <c r="Y143" s="182"/>
      <c r="Z143" s="215"/>
      <c r="AB143" s="902"/>
      <c r="AD143" s="844"/>
      <c r="AE143" s="796"/>
      <c r="AF143" s="106" t="s">
        <v>24</v>
      </c>
      <c r="AG143" s="58" t="s">
        <v>429</v>
      </c>
      <c r="AH143" s="160">
        <f>AI143*(1-$BE$59)</f>
        <v>279</v>
      </c>
      <c r="AI143" s="149">
        <f>AX102-15</f>
        <v>310</v>
      </c>
      <c r="AJ143" s="150">
        <f>AI143*(1+$BE$59)</f>
        <v>341</v>
      </c>
      <c r="AK143" s="160">
        <f>AL143*(1-$BE$59)</f>
        <v>265.5</v>
      </c>
      <c r="AL143" s="149">
        <f>AI143-15</f>
        <v>295</v>
      </c>
      <c r="AM143" s="150">
        <f>AL143*(1+$BE$59)</f>
        <v>324.5</v>
      </c>
      <c r="AN143" s="160">
        <f>AO143*(1-$BE$59)</f>
        <v>252</v>
      </c>
      <c r="AO143" s="149">
        <f>AL143-15</f>
        <v>280</v>
      </c>
      <c r="AP143" s="150">
        <f>AO143*(1+$BE$59)</f>
        <v>308</v>
      </c>
      <c r="AQ143" s="160">
        <f>AR143*(1-$BE$59)</f>
        <v>238.5</v>
      </c>
      <c r="AR143" s="149">
        <f>AO143-15</f>
        <v>265</v>
      </c>
      <c r="AS143" s="150">
        <f>AR143*(1+$BE$59)</f>
        <v>291.5</v>
      </c>
      <c r="AT143" s="151"/>
      <c r="AU143" s="149"/>
      <c r="AV143" s="150"/>
      <c r="AW143" s="151"/>
      <c r="AX143" s="149"/>
      <c r="AY143" s="150"/>
      <c r="AZ143" s="182"/>
      <c r="BA143" s="215"/>
      <c r="BC143" s="153"/>
      <c r="BD143" s="83"/>
    </row>
    <row r="144" spans="1:56" s="158" customFormat="1" ht="22.5" customHeight="1" x14ac:dyDescent="0.2">
      <c r="A144" s="902"/>
      <c r="C144" s="845"/>
      <c r="D144" s="1063"/>
      <c r="E144" s="106" t="s">
        <v>25</v>
      </c>
      <c r="F144" s="58" t="s">
        <v>430</v>
      </c>
      <c r="G144" s="160">
        <f>H144*(1-$BE$59)</f>
        <v>220.5</v>
      </c>
      <c r="H144" s="149">
        <f>W103-15</f>
        <v>245</v>
      </c>
      <c r="I144" s="150">
        <f>H144*(1+$BE$59)</f>
        <v>269.5</v>
      </c>
      <c r="J144" s="160">
        <f>K144*(1-$BE$59)</f>
        <v>207</v>
      </c>
      <c r="K144" s="149">
        <f>H144-15</f>
        <v>230</v>
      </c>
      <c r="L144" s="150">
        <f>K144*(1+$BE$59)</f>
        <v>253.00000000000003</v>
      </c>
      <c r="M144" s="160">
        <f>N144*(1-$BE$59)</f>
        <v>193.5</v>
      </c>
      <c r="N144" s="149">
        <f>K144-15</f>
        <v>215</v>
      </c>
      <c r="O144" s="150">
        <f>N144*(1+$BE$59)</f>
        <v>236.50000000000003</v>
      </c>
      <c r="P144" s="160">
        <f>Q144*(1-$BE$59)</f>
        <v>180</v>
      </c>
      <c r="Q144" s="149">
        <f>N144-15</f>
        <v>200</v>
      </c>
      <c r="R144" s="150">
        <f>Q144*(1+$BE$59)</f>
        <v>220.00000000000003</v>
      </c>
      <c r="S144" s="151"/>
      <c r="T144" s="149"/>
      <c r="U144" s="150"/>
      <c r="V144" s="151"/>
      <c r="W144" s="149"/>
      <c r="X144" s="150"/>
      <c r="Y144" s="182"/>
      <c r="Z144" s="188"/>
      <c r="AB144" s="902"/>
      <c r="AD144" s="845"/>
      <c r="AE144" s="1063"/>
      <c r="AF144" s="106" t="s">
        <v>25</v>
      </c>
      <c r="AG144" s="58" t="s">
        <v>430</v>
      </c>
      <c r="AH144" s="160">
        <f>AI144*(1-$BE$59)</f>
        <v>283.5</v>
      </c>
      <c r="AI144" s="149">
        <f>AX103-15</f>
        <v>315</v>
      </c>
      <c r="AJ144" s="150">
        <f>AI144*(1+$BE$59)</f>
        <v>346.5</v>
      </c>
      <c r="AK144" s="160">
        <f>AL144*(1-$BE$59)</f>
        <v>270</v>
      </c>
      <c r="AL144" s="149">
        <f>AI144-15</f>
        <v>300</v>
      </c>
      <c r="AM144" s="150">
        <f>AL144*(1+$BE$59)</f>
        <v>330</v>
      </c>
      <c r="AN144" s="160">
        <f>AO144*(1-$BE$59)</f>
        <v>256.5</v>
      </c>
      <c r="AO144" s="149">
        <f>AL144-15</f>
        <v>285</v>
      </c>
      <c r="AP144" s="150">
        <f>AO144*(1+$BE$59)</f>
        <v>313.5</v>
      </c>
      <c r="AQ144" s="160">
        <f>AR144*(1-$BE$59)</f>
        <v>243</v>
      </c>
      <c r="AR144" s="149">
        <f>AO144-15</f>
        <v>270</v>
      </c>
      <c r="AS144" s="150">
        <f>AR144*(1+$BE$59)</f>
        <v>297</v>
      </c>
      <c r="AT144" s="151"/>
      <c r="AU144" s="149"/>
      <c r="AV144" s="150"/>
      <c r="AW144" s="151"/>
      <c r="AX144" s="149"/>
      <c r="AY144" s="150"/>
      <c r="AZ144" s="182"/>
      <c r="BA144" s="188"/>
      <c r="BC144" s="153"/>
      <c r="BD144" s="83"/>
    </row>
    <row r="145" spans="1:56" s="158" customFormat="1" ht="22.5" customHeight="1" thickBot="1" x14ac:dyDescent="0.25">
      <c r="A145" s="902"/>
      <c r="C145" s="950"/>
      <c r="D145" s="1008"/>
      <c r="E145" s="107" t="s">
        <v>44</v>
      </c>
      <c r="F145" s="16" t="s">
        <v>497</v>
      </c>
      <c r="G145" s="216">
        <v>6.9444444444444441E-3</v>
      </c>
      <c r="H145" s="217">
        <v>8.6805555555555559E-3</v>
      </c>
      <c r="I145" s="218">
        <v>1.0416666666666666E-2</v>
      </c>
      <c r="J145" s="216">
        <v>6.9444444444444441E-3</v>
      </c>
      <c r="K145" s="217">
        <v>8.6805555555555559E-3</v>
      </c>
      <c r="L145" s="218">
        <v>1.0416666666666666E-2</v>
      </c>
      <c r="M145" s="216">
        <v>6.9444444444444441E-3</v>
      </c>
      <c r="N145" s="217">
        <v>8.6805555555555559E-3</v>
      </c>
      <c r="O145" s="218">
        <v>1.0416666666666666E-2</v>
      </c>
      <c r="P145" s="216">
        <v>6.9444444444444441E-3</v>
      </c>
      <c r="Q145" s="217">
        <v>8.6805555555555559E-3</v>
      </c>
      <c r="R145" s="218">
        <v>1.0416666666666666E-2</v>
      </c>
      <c r="S145" s="17"/>
      <c r="T145" s="18"/>
      <c r="U145" s="62"/>
      <c r="V145" s="63"/>
      <c r="W145" s="19"/>
      <c r="X145" s="21"/>
      <c r="Y145" s="186"/>
      <c r="Z145" s="187"/>
      <c r="AB145" s="902"/>
      <c r="AD145" s="950"/>
      <c r="AE145" s="1008"/>
      <c r="AF145" s="107" t="s">
        <v>44</v>
      </c>
      <c r="AG145" s="16" t="s">
        <v>497</v>
      </c>
      <c r="AH145" s="216">
        <v>6.9444444444444441E-3</v>
      </c>
      <c r="AI145" s="217">
        <v>8.6805555555555559E-3</v>
      </c>
      <c r="AJ145" s="218">
        <v>1.0416666666666666E-2</v>
      </c>
      <c r="AK145" s="216">
        <v>6.9444444444444441E-3</v>
      </c>
      <c r="AL145" s="217">
        <v>8.6805555555555559E-3</v>
      </c>
      <c r="AM145" s="218">
        <v>1.0416666666666666E-2</v>
      </c>
      <c r="AN145" s="216">
        <v>6.9444444444444441E-3</v>
      </c>
      <c r="AO145" s="217">
        <v>8.6805555555555559E-3</v>
      </c>
      <c r="AP145" s="218">
        <v>1.0416666666666666E-2</v>
      </c>
      <c r="AQ145" s="216">
        <v>6.9444444444444441E-3</v>
      </c>
      <c r="AR145" s="217">
        <v>8.6805555555555559E-3</v>
      </c>
      <c r="AS145" s="218">
        <v>1.0416666666666666E-2</v>
      </c>
      <c r="AT145" s="17"/>
      <c r="AU145" s="18"/>
      <c r="AV145" s="62"/>
      <c r="AW145" s="63"/>
      <c r="AX145" s="19"/>
      <c r="AY145" s="21"/>
      <c r="AZ145" s="186"/>
      <c r="BA145" s="187"/>
      <c r="BC145" s="153"/>
      <c r="BD145" s="83"/>
    </row>
    <row r="146" spans="1:56" s="158" customFormat="1" ht="22.5" customHeight="1" x14ac:dyDescent="0.2">
      <c r="A146" s="902"/>
      <c r="C146" s="843">
        <v>2</v>
      </c>
      <c r="D146" s="795" t="s">
        <v>65</v>
      </c>
      <c r="E146" s="601" t="s">
        <v>16</v>
      </c>
      <c r="F146" s="525" t="s">
        <v>613</v>
      </c>
      <c r="G146" s="141">
        <f>'Erwachsene-DOSB 2020'!AO13*$BC$64</f>
        <v>1.95</v>
      </c>
      <c r="H146" s="132">
        <f>'Erwachsene-DOSB 2020'!AP13*$BC$64</f>
        <v>2.85</v>
      </c>
      <c r="I146" s="133">
        <f>'Erwachsene-DOSB 2020'!AQ13*$BC$64</f>
        <v>3.9</v>
      </c>
      <c r="J146" s="134">
        <f>'Erwachsene-DOSB 2020'!AR13*$BC$64</f>
        <v>1.7999999999999998</v>
      </c>
      <c r="K146" s="132">
        <f>'Erwachsene-DOSB 2020'!AS13*$BC$64</f>
        <v>2.85</v>
      </c>
      <c r="L146" s="133">
        <f>'Erwachsene-DOSB 2020'!AT13*$BC$64</f>
        <v>3.75</v>
      </c>
      <c r="M146" s="134">
        <f>'Erwachsene-DOSB 2020'!AU13*$BC$64</f>
        <v>1.7999999999999998</v>
      </c>
      <c r="N146" s="132">
        <f>'Erwachsene-DOSB 2020'!AV13*$BC$64</f>
        <v>2.6999999999999997</v>
      </c>
      <c r="O146" s="133">
        <f>'Erwachsene-DOSB 2020'!AW13*$BC$64</f>
        <v>3.5999999999999996</v>
      </c>
      <c r="P146" s="134">
        <f>'Erwachsene-DOSB 2020'!AX13*$BC$64</f>
        <v>1.65</v>
      </c>
      <c r="Q146" s="132">
        <f>'Erwachsene-DOSB 2020'!AY13*$BC$64</f>
        <v>2.5499999999999998</v>
      </c>
      <c r="R146" s="133">
        <f>'Erwachsene-DOSB 2020'!AZ13*$BC$64</f>
        <v>3.3</v>
      </c>
      <c r="S146" s="23"/>
      <c r="T146" s="24"/>
      <c r="U146" s="64"/>
      <c r="V146" s="66"/>
      <c r="W146" s="25"/>
      <c r="X146" s="26"/>
      <c r="Y146" s="180"/>
      <c r="Z146" s="181"/>
      <c r="AB146" s="902"/>
      <c r="AD146" s="843">
        <v>2</v>
      </c>
      <c r="AE146" s="795" t="s">
        <v>65</v>
      </c>
      <c r="AF146" s="601" t="s">
        <v>16</v>
      </c>
      <c r="AG146" s="525" t="s">
        <v>613</v>
      </c>
      <c r="AH146" s="141">
        <f>'Erwachsene-DOSB 2020'!AO46*$BC$64</f>
        <v>2.6999999999999997</v>
      </c>
      <c r="AI146" s="132">
        <f>'Erwachsene-DOSB 2020'!AP46*$BC$64</f>
        <v>3.9</v>
      </c>
      <c r="AJ146" s="133">
        <f>'Erwachsene-DOSB 2020'!AQ46*$BC$64</f>
        <v>5.0999999999999996</v>
      </c>
      <c r="AK146" s="134">
        <f>'Erwachsene-DOSB 2020'!AR46*$BC$64</f>
        <v>2.5499999999999998</v>
      </c>
      <c r="AL146" s="132">
        <f>'Erwachsene-DOSB 2020'!AS46*$BC$64</f>
        <v>3.75</v>
      </c>
      <c r="AM146" s="133">
        <f>'Erwachsene-DOSB 2020'!AT46*$BC$64</f>
        <v>4.95</v>
      </c>
      <c r="AN146" s="134">
        <f>'Erwachsene-DOSB 2020'!AU46*$BC$64</f>
        <v>2.4</v>
      </c>
      <c r="AO146" s="132">
        <f>'Erwachsene-DOSB 2020'!AV46*$BC$64</f>
        <v>3.5999999999999996</v>
      </c>
      <c r="AP146" s="133">
        <f>'Erwachsene-DOSB 2020'!AW46*$BC$64</f>
        <v>4.8</v>
      </c>
      <c r="AQ146" s="134">
        <f>'Erwachsene-DOSB 2020'!AX46*$BC$64</f>
        <v>2.1</v>
      </c>
      <c r="AR146" s="132">
        <f>'Erwachsene-DOSB 2020'!AY46*$BC$64</f>
        <v>3.3</v>
      </c>
      <c r="AS146" s="133">
        <f>'Erwachsene-DOSB 2020'!AZ46*$BC$64</f>
        <v>4.5</v>
      </c>
      <c r="AT146" s="23"/>
      <c r="AU146" s="24"/>
      <c r="AV146" s="64"/>
      <c r="AW146" s="66"/>
      <c r="AX146" s="25"/>
      <c r="AY146" s="26"/>
      <c r="AZ146" s="180"/>
      <c r="BA146" s="181"/>
      <c r="BC146" s="153"/>
      <c r="BD146" s="83"/>
    </row>
    <row r="147" spans="1:56" s="158" customFormat="1" ht="22.5" customHeight="1" x14ac:dyDescent="0.2">
      <c r="A147" s="902"/>
      <c r="C147" s="845"/>
      <c r="D147" s="796"/>
      <c r="E147" s="801" t="s">
        <v>17</v>
      </c>
      <c r="F147" s="793" t="s">
        <v>26</v>
      </c>
      <c r="G147" s="826" t="s">
        <v>340</v>
      </c>
      <c r="H147" s="827"/>
      <c r="I147" s="827"/>
      <c r="J147" s="827"/>
      <c r="K147" s="827"/>
      <c r="L147" s="827"/>
      <c r="M147" s="827"/>
      <c r="N147" s="827"/>
      <c r="O147" s="827"/>
      <c r="P147" s="827"/>
      <c r="Q147" s="827"/>
      <c r="R147" s="828"/>
      <c r="S147" s="28"/>
      <c r="T147" s="30"/>
      <c r="U147" s="38"/>
      <c r="V147" s="61"/>
      <c r="W147" s="32"/>
      <c r="X147" s="33"/>
      <c r="Y147" s="182"/>
      <c r="Z147" s="188"/>
      <c r="AB147" s="902"/>
      <c r="AD147" s="845"/>
      <c r="AE147" s="796"/>
      <c r="AF147" s="801" t="s">
        <v>17</v>
      </c>
      <c r="AG147" s="793" t="s">
        <v>26</v>
      </c>
      <c r="AH147" s="826" t="s">
        <v>96</v>
      </c>
      <c r="AI147" s="827"/>
      <c r="AJ147" s="827"/>
      <c r="AK147" s="827"/>
      <c r="AL147" s="827"/>
      <c r="AM147" s="827"/>
      <c r="AN147" s="827"/>
      <c r="AO147" s="827"/>
      <c r="AP147" s="827"/>
      <c r="AQ147" s="827"/>
      <c r="AR147" s="827"/>
      <c r="AS147" s="828"/>
      <c r="AT147" s="28"/>
      <c r="AU147" s="30"/>
      <c r="AV147" s="38"/>
      <c r="AW147" s="61"/>
      <c r="AX147" s="32"/>
      <c r="AY147" s="33"/>
      <c r="AZ147" s="182"/>
      <c r="BA147" s="188"/>
      <c r="BC147" s="153"/>
      <c r="BD147" s="83"/>
    </row>
    <row r="148" spans="1:56" s="158" customFormat="1" ht="22.5" customHeight="1" x14ac:dyDescent="0.2">
      <c r="A148" s="902"/>
      <c r="C148" s="845"/>
      <c r="D148" s="796"/>
      <c r="E148" s="792"/>
      <c r="F148" s="794"/>
      <c r="G148" s="13">
        <f>'Erwachsene-DOSB 2020'!AO15*$BC$66</f>
        <v>2.125</v>
      </c>
      <c r="H148" s="12">
        <f>'Erwachsene-DOSB 2020'!AP15*$BC$66</f>
        <v>2.625</v>
      </c>
      <c r="I148" s="15">
        <f>'Erwachsene-DOSB 2020'!AQ15*$BC$66</f>
        <v>3.125</v>
      </c>
      <c r="J148" s="59">
        <f>'Erwachsene-DOSB 2020'!AR15*$BC$66</f>
        <v>2</v>
      </c>
      <c r="K148" s="12">
        <f>'Erwachsene-DOSB 2020'!AS15*$BC$66</f>
        <v>2.5</v>
      </c>
      <c r="L148" s="15">
        <f>'Erwachsene-DOSB 2020'!AT15*$BC$66</f>
        <v>2.875</v>
      </c>
      <c r="M148" s="59">
        <f>'Erwachsene-DOSB 2020'!AU15*$BC$66</f>
        <v>1.875</v>
      </c>
      <c r="N148" s="12">
        <f>'Erwachsene-DOSB 2020'!AV15*$BC$66</f>
        <v>2.25</v>
      </c>
      <c r="O148" s="15">
        <f>'Erwachsene-DOSB 2020'!AW15*$BC$66</f>
        <v>2.75</v>
      </c>
      <c r="P148" s="59">
        <f>'Erwachsene-DOSB 2020'!AX15*$BC$66</f>
        <v>1.625</v>
      </c>
      <c r="Q148" s="12">
        <f>'Erwachsene-DOSB 2020'!AY15*$BC$66</f>
        <v>2.125</v>
      </c>
      <c r="R148" s="15">
        <f>'Erwachsene-DOSB 2020'!AZ15*$BC$66</f>
        <v>2.5</v>
      </c>
      <c r="S148" s="28"/>
      <c r="T148" s="30"/>
      <c r="U148" s="38"/>
      <c r="V148" s="71"/>
      <c r="W148" s="3"/>
      <c r="X148" s="4"/>
      <c r="Y148" s="182"/>
      <c r="Z148" s="188"/>
      <c r="AB148" s="902"/>
      <c r="AD148" s="845"/>
      <c r="AE148" s="796"/>
      <c r="AF148" s="792"/>
      <c r="AG148" s="794"/>
      <c r="AH148" s="13">
        <f>'Erwachsene-DOSB 2020'!AO48*$BC$66</f>
        <v>2.875</v>
      </c>
      <c r="AI148" s="12">
        <f>'Erwachsene-DOSB 2020'!AP48*$BC$66</f>
        <v>3.25</v>
      </c>
      <c r="AJ148" s="15">
        <f>'Erwachsene-DOSB 2020'!AQ48*$BC$66</f>
        <v>3.75</v>
      </c>
      <c r="AK148" s="59">
        <f>'Erwachsene-DOSB 2020'!AR48*$BC$66</f>
        <v>2.75</v>
      </c>
      <c r="AL148" s="12">
        <f>'Erwachsene-DOSB 2020'!AS48*$BC$66</f>
        <v>3.125</v>
      </c>
      <c r="AM148" s="15">
        <f>'Erwachsene-DOSB 2020'!AT48*$BC$66</f>
        <v>3.625</v>
      </c>
      <c r="AN148" s="59">
        <f>'Erwachsene-DOSB 2020'!AU48*$BC$66</f>
        <v>2.5</v>
      </c>
      <c r="AO148" s="12">
        <f>'Erwachsene-DOSB 2020'!AV48*$BC$66</f>
        <v>3</v>
      </c>
      <c r="AP148" s="15">
        <f>'Erwachsene-DOSB 2020'!AW48*$BC$66</f>
        <v>3.375</v>
      </c>
      <c r="AQ148" s="59">
        <f>'Erwachsene-DOSB 2020'!AX48*$BC$66</f>
        <v>2.25</v>
      </c>
      <c r="AR148" s="12">
        <f>'Erwachsene-DOSB 2020'!AY48*$BC$66</f>
        <v>2.625</v>
      </c>
      <c r="AS148" s="15">
        <f>'Erwachsene-DOSB 2020'!AZ48*$BC$66</f>
        <v>3.125</v>
      </c>
      <c r="AT148" s="28"/>
      <c r="AU148" s="30"/>
      <c r="AV148" s="38"/>
      <c r="AW148" s="71"/>
      <c r="AX148" s="3"/>
      <c r="AY148" s="4"/>
      <c r="AZ148" s="182"/>
      <c r="BA148" s="188"/>
      <c r="BC148" s="153"/>
      <c r="BD148" s="83"/>
    </row>
    <row r="149" spans="1:56" s="158" customFormat="1" ht="22.5" customHeight="1" x14ac:dyDescent="0.2">
      <c r="A149" s="902"/>
      <c r="C149" s="845"/>
      <c r="D149" s="796"/>
      <c r="E149" s="106" t="s">
        <v>21</v>
      </c>
      <c r="F149" s="161" t="s">
        <v>27</v>
      </c>
      <c r="G149" s="13">
        <f t="shared" ref="G149:R149" si="11">G148*$BC$67</f>
        <v>3.6124999999999998</v>
      </c>
      <c r="H149" s="12">
        <f t="shared" si="11"/>
        <v>4.4624999999999995</v>
      </c>
      <c r="I149" s="15">
        <f t="shared" si="11"/>
        <v>5.3125</v>
      </c>
      <c r="J149" s="13">
        <f t="shared" si="11"/>
        <v>3.4</v>
      </c>
      <c r="K149" s="12">
        <f t="shared" si="11"/>
        <v>4.25</v>
      </c>
      <c r="L149" s="15">
        <f t="shared" si="11"/>
        <v>4.8875000000000002</v>
      </c>
      <c r="M149" s="13">
        <f t="shared" si="11"/>
        <v>3.1875</v>
      </c>
      <c r="N149" s="12">
        <f t="shared" si="11"/>
        <v>3.8249999999999997</v>
      </c>
      <c r="O149" s="15">
        <f t="shared" si="11"/>
        <v>4.6749999999999998</v>
      </c>
      <c r="P149" s="13">
        <f t="shared" si="11"/>
        <v>2.7624999999999997</v>
      </c>
      <c r="Q149" s="12">
        <f t="shared" si="11"/>
        <v>3.6124999999999998</v>
      </c>
      <c r="R149" s="15">
        <f t="shared" si="11"/>
        <v>4.25</v>
      </c>
      <c r="S149" s="28"/>
      <c r="T149" s="30"/>
      <c r="U149" s="38"/>
      <c r="V149" s="71"/>
      <c r="W149" s="3"/>
      <c r="X149" s="4"/>
      <c r="Y149" s="182"/>
      <c r="Z149" s="188"/>
      <c r="AB149" s="902"/>
      <c r="AD149" s="845"/>
      <c r="AE149" s="796"/>
      <c r="AF149" s="106" t="s">
        <v>21</v>
      </c>
      <c r="AG149" s="161" t="s">
        <v>27</v>
      </c>
      <c r="AH149" s="13">
        <f t="shared" ref="AH149:AS149" si="12">AH148*$BC$67</f>
        <v>4.8875000000000002</v>
      </c>
      <c r="AI149" s="12">
        <f t="shared" si="12"/>
        <v>5.5249999999999995</v>
      </c>
      <c r="AJ149" s="15">
        <f t="shared" si="12"/>
        <v>6.375</v>
      </c>
      <c r="AK149" s="13">
        <f t="shared" si="12"/>
        <v>4.6749999999999998</v>
      </c>
      <c r="AL149" s="12">
        <f t="shared" si="12"/>
        <v>5.3125</v>
      </c>
      <c r="AM149" s="15">
        <f t="shared" si="12"/>
        <v>6.1624999999999996</v>
      </c>
      <c r="AN149" s="13">
        <f t="shared" si="12"/>
        <v>4.25</v>
      </c>
      <c r="AO149" s="12">
        <f t="shared" si="12"/>
        <v>5.0999999999999996</v>
      </c>
      <c r="AP149" s="15">
        <f t="shared" si="12"/>
        <v>5.7374999999999998</v>
      </c>
      <c r="AQ149" s="13">
        <f t="shared" si="12"/>
        <v>3.8249999999999997</v>
      </c>
      <c r="AR149" s="12">
        <f t="shared" si="12"/>
        <v>4.4624999999999995</v>
      </c>
      <c r="AS149" s="15">
        <f t="shared" si="12"/>
        <v>5.3125</v>
      </c>
      <c r="AT149" s="28"/>
      <c r="AU149" s="30"/>
      <c r="AV149" s="38"/>
      <c r="AW149" s="71"/>
      <c r="AX149" s="3"/>
      <c r="AY149" s="4"/>
      <c r="AZ149" s="182"/>
      <c r="BA149" s="188"/>
      <c r="BC149" s="153"/>
      <c r="BD149" s="83"/>
    </row>
    <row r="150" spans="1:56" s="158" customFormat="1" ht="22.5" customHeight="1" thickBot="1" x14ac:dyDescent="0.25">
      <c r="A150" s="902"/>
      <c r="C150" s="845"/>
      <c r="D150" s="796"/>
      <c r="E150" s="106" t="s">
        <v>22</v>
      </c>
      <c r="F150" s="2" t="s">
        <v>92</v>
      </c>
      <c r="G150" s="13">
        <f>'Erwachsene-DOSB 2020'!AO18*$BC$68</f>
        <v>0.45</v>
      </c>
      <c r="H150" s="12">
        <f>'Erwachsene-DOSB 2020'!AP18*$BC$68</f>
        <v>0.57499999999999996</v>
      </c>
      <c r="I150" s="15">
        <f>'Erwachsene-DOSB 2020'!AQ18*$BC$68</f>
        <v>0.67500000000000004</v>
      </c>
      <c r="J150" s="59">
        <f>'Erwachsene-DOSB 2020'!AR18*$BC$68</f>
        <v>0.45</v>
      </c>
      <c r="K150" s="12">
        <f>'Erwachsene-DOSB 2020'!AS18*$BC$68</f>
        <v>0.55000000000000004</v>
      </c>
      <c r="L150" s="15">
        <f>'Erwachsene-DOSB 2020'!AT18*$BC$68</f>
        <v>0.65</v>
      </c>
      <c r="M150" s="59">
        <f>'Erwachsene-DOSB 2020'!AU18*$BC$68</f>
        <v>0.42499999999999999</v>
      </c>
      <c r="N150" s="12">
        <f>'Erwachsene-DOSB 2020'!AV18*$BC$68</f>
        <v>0.52500000000000002</v>
      </c>
      <c r="O150" s="15">
        <f>'Erwachsene-DOSB 2020'!AW18*$BC$68</f>
        <v>0.625</v>
      </c>
      <c r="P150" s="59">
        <f>'Erwachsene-DOSB 2020'!AX18*$BC$68</f>
        <v>0.4</v>
      </c>
      <c r="Q150" s="12">
        <f>'Erwachsene-DOSB 2020'!AY18*$BC$68</f>
        <v>0.5</v>
      </c>
      <c r="R150" s="15">
        <f>'Erwachsene-DOSB 2020'!AZ18*$BC$68</f>
        <v>0.6</v>
      </c>
      <c r="S150" s="36"/>
      <c r="T150" s="31"/>
      <c r="U150" s="33"/>
      <c r="V150" s="71"/>
      <c r="W150" s="34"/>
      <c r="X150" s="33"/>
      <c r="Y150" s="186"/>
      <c r="Z150" s="187"/>
      <c r="AB150" s="902"/>
      <c r="AD150" s="845"/>
      <c r="AE150" s="796"/>
      <c r="AF150" s="106" t="s">
        <v>22</v>
      </c>
      <c r="AG150" s="2" t="s">
        <v>92</v>
      </c>
      <c r="AH150" s="13">
        <f>'Erwachsene-DOSB 2020'!AO51*$BC$68</f>
        <v>0.6</v>
      </c>
      <c r="AI150" s="12">
        <f>'Erwachsene-DOSB 2020'!AP51*$BC$68</f>
        <v>0.75</v>
      </c>
      <c r="AJ150" s="15">
        <f>'Erwachsene-DOSB 2020'!AQ51*$BC$68</f>
        <v>0.9</v>
      </c>
      <c r="AK150" s="59">
        <f>'Erwachsene-DOSB 2020'!AR51*$BC$68</f>
        <v>0.57499999999999996</v>
      </c>
      <c r="AL150" s="12">
        <f>'Erwachsene-DOSB 2020'!AS51*$BC$68</f>
        <v>0.72499999999999998</v>
      </c>
      <c r="AM150" s="15">
        <f>'Erwachsene-DOSB 2020'!AT51*$BC$68</f>
        <v>0.875</v>
      </c>
      <c r="AN150" s="59">
        <f>'Erwachsene-DOSB 2020'!AU51*$BC$68</f>
        <v>0.5</v>
      </c>
      <c r="AO150" s="12">
        <f>'Erwachsene-DOSB 2020'!AV51*$BC$68</f>
        <v>0.65</v>
      </c>
      <c r="AP150" s="15">
        <f>'Erwachsene-DOSB 2020'!AW51*$BC$68</f>
        <v>0.8</v>
      </c>
      <c r="AQ150" s="59">
        <f>'Erwachsene-DOSB 2020'!AX51*$BC$68</f>
        <v>0.45</v>
      </c>
      <c r="AR150" s="12">
        <f>'Erwachsene-DOSB 2020'!AY51*$BC$68</f>
        <v>0.6</v>
      </c>
      <c r="AS150" s="15">
        <f>'Erwachsene-DOSB 2020'!AZ51*$BC$68</f>
        <v>0.75</v>
      </c>
      <c r="AT150" s="36"/>
      <c r="AU150" s="31"/>
      <c r="AV150" s="33"/>
      <c r="AW150" s="71"/>
      <c r="AX150" s="34"/>
      <c r="AY150" s="33"/>
      <c r="AZ150" s="186"/>
      <c r="BA150" s="187"/>
      <c r="BC150" s="153"/>
      <c r="BD150" s="83"/>
    </row>
    <row r="151" spans="1:56" s="158" customFormat="1" ht="22.5" customHeight="1" x14ac:dyDescent="0.2">
      <c r="A151" s="902"/>
      <c r="C151" s="843">
        <v>3</v>
      </c>
      <c r="D151" s="795" t="s">
        <v>66</v>
      </c>
      <c r="E151" s="791" t="s">
        <v>16</v>
      </c>
      <c r="F151" s="822" t="s">
        <v>156</v>
      </c>
      <c r="G151" s="955" t="s">
        <v>194</v>
      </c>
      <c r="H151" s="956"/>
      <c r="I151" s="956"/>
      <c r="J151" s="956"/>
      <c r="K151" s="956"/>
      <c r="L151" s="956"/>
      <c r="M151" s="956"/>
      <c r="N151" s="956"/>
      <c r="O151" s="956"/>
      <c r="P151" s="956"/>
      <c r="Q151" s="956"/>
      <c r="R151" s="957"/>
      <c r="S151" s="6"/>
      <c r="T151" s="8"/>
      <c r="U151" s="9"/>
      <c r="V151" s="66"/>
      <c r="W151" s="25"/>
      <c r="X151" s="26"/>
      <c r="Y151" s="180"/>
      <c r="Z151" s="181"/>
      <c r="AB151" s="902"/>
      <c r="AD151" s="843">
        <v>3</v>
      </c>
      <c r="AE151" s="795" t="s">
        <v>66</v>
      </c>
      <c r="AF151" s="791" t="s">
        <v>16</v>
      </c>
      <c r="AG151" s="822" t="s">
        <v>156</v>
      </c>
      <c r="AH151" s="955" t="s">
        <v>194</v>
      </c>
      <c r="AI151" s="956"/>
      <c r="AJ151" s="956"/>
      <c r="AK151" s="956"/>
      <c r="AL151" s="956"/>
      <c r="AM151" s="956"/>
      <c r="AN151" s="956"/>
      <c r="AO151" s="956"/>
      <c r="AP151" s="956"/>
      <c r="AQ151" s="956"/>
      <c r="AR151" s="956"/>
      <c r="AS151" s="957"/>
      <c r="AT151" s="6"/>
      <c r="AU151" s="8"/>
      <c r="AV151" s="9"/>
      <c r="AW151" s="66"/>
      <c r="AX151" s="25"/>
      <c r="AY151" s="26"/>
      <c r="AZ151" s="180"/>
      <c r="BA151" s="181"/>
      <c r="BC151" s="153"/>
      <c r="BD151" s="83"/>
    </row>
    <row r="152" spans="1:56" s="158" customFormat="1" ht="22.5" customHeight="1" x14ac:dyDescent="0.2">
      <c r="A152" s="902"/>
      <c r="C152" s="845"/>
      <c r="D152" s="796"/>
      <c r="E152" s="792"/>
      <c r="F152" s="794"/>
      <c r="G152" s="717">
        <f>'Erwachsene-DOSB 2020'!AO21*$BC$70</f>
        <v>20.25</v>
      </c>
      <c r="H152" s="718">
        <f>'Erwachsene-DOSB 2020'!AP21*$BC$70</f>
        <v>18.450000000000003</v>
      </c>
      <c r="I152" s="719">
        <f>'Erwachsene-DOSB 2020'!AQ21*$BC$70</f>
        <v>16.649999999999999</v>
      </c>
      <c r="J152" s="720">
        <f>'Erwachsene-DOSB 2020'!AR21*$BC$70</f>
        <v>21.450000000000003</v>
      </c>
      <c r="K152" s="718">
        <f>'Erwachsene-DOSB 2020'!AS21*$BC$70</f>
        <v>19.649999999999999</v>
      </c>
      <c r="L152" s="719">
        <f>'Erwachsene-DOSB 2020'!AT21*$BC$70</f>
        <v>18</v>
      </c>
      <c r="M152" s="720">
        <f>'Erwachsene-DOSB 2020'!AU21*$BC$70</f>
        <v>23.25</v>
      </c>
      <c r="N152" s="718">
        <f>'Erwachsene-DOSB 2020'!AV21*$BC$70</f>
        <v>21.450000000000003</v>
      </c>
      <c r="O152" s="719">
        <f>'Erwachsene-DOSB 2020'!AW21*$BC$70</f>
        <v>19.799999999999997</v>
      </c>
      <c r="P152" s="720">
        <f>'Erwachsene-DOSB 2020'!AX21*$BC$70</f>
        <v>25.650000000000002</v>
      </c>
      <c r="Q152" s="718">
        <f>'Erwachsene-DOSB 2020'!AY21*$BC$70</f>
        <v>23.85</v>
      </c>
      <c r="R152" s="719">
        <f>'Erwachsene-DOSB 2020'!AZ21*$BC$70</f>
        <v>22.200000000000003</v>
      </c>
      <c r="S152" s="28"/>
      <c r="T152" s="30"/>
      <c r="U152" s="38"/>
      <c r="V152" s="67"/>
      <c r="W152" s="29"/>
      <c r="X152" s="38"/>
      <c r="Y152" s="182"/>
      <c r="Z152" s="188"/>
      <c r="AB152" s="902"/>
      <c r="AD152" s="845"/>
      <c r="AE152" s="796"/>
      <c r="AF152" s="792"/>
      <c r="AG152" s="794"/>
      <c r="AH152" s="717">
        <f>'Erwachsene-DOSB 2020'!AO54*$BC$70</f>
        <v>18.299999999999997</v>
      </c>
      <c r="AI152" s="718">
        <f>'Erwachsene-DOSB 2020'!AP54*$BC$70</f>
        <v>16.799999999999997</v>
      </c>
      <c r="AJ152" s="719">
        <f>'Erwachsene-DOSB 2020'!AQ54*$BC$70</f>
        <v>15.149999999999999</v>
      </c>
      <c r="AK152" s="720">
        <f>'Erwachsene-DOSB 2020'!AR54*$BC$70</f>
        <v>19.5</v>
      </c>
      <c r="AL152" s="718">
        <f>'Erwachsene-DOSB 2020'!AS54*$BC$70</f>
        <v>18</v>
      </c>
      <c r="AM152" s="719">
        <f>'Erwachsene-DOSB 2020'!AT54*$BC$70</f>
        <v>16.350000000000001</v>
      </c>
      <c r="AN152" s="720">
        <f>'Erwachsene-DOSB 2020'!AU54*$BC$70</f>
        <v>21.15</v>
      </c>
      <c r="AO152" s="718">
        <f>'Erwachsene-DOSB 2020'!AV54*$BC$70</f>
        <v>19.649999999999999</v>
      </c>
      <c r="AP152" s="719">
        <f>'Erwachsene-DOSB 2020'!AW54*$BC$70</f>
        <v>18</v>
      </c>
      <c r="AQ152" s="720">
        <f>'Erwachsene-DOSB 2020'!AX54*$BC$70</f>
        <v>23.25</v>
      </c>
      <c r="AR152" s="718">
        <f>'Erwachsene-DOSB 2020'!AY54*$BC$70</f>
        <v>21.75</v>
      </c>
      <c r="AS152" s="719">
        <f>'Erwachsene-DOSB 2020'!AZ54*$BC$70</f>
        <v>20.100000000000001</v>
      </c>
      <c r="AT152" s="28"/>
      <c r="AU152" s="30"/>
      <c r="AV152" s="38"/>
      <c r="AW152" s="67"/>
      <c r="AX152" s="29"/>
      <c r="AY152" s="38"/>
      <c r="AZ152" s="182"/>
      <c r="BA152" s="188"/>
      <c r="BC152" s="153"/>
      <c r="BD152" s="83"/>
    </row>
    <row r="153" spans="1:56" s="158" customFormat="1" ht="22.5" customHeight="1" x14ac:dyDescent="0.2">
      <c r="A153" s="902"/>
      <c r="C153" s="845"/>
      <c r="D153" s="796"/>
      <c r="E153" s="106" t="s">
        <v>17</v>
      </c>
      <c r="F153" s="27" t="s">
        <v>158</v>
      </c>
      <c r="G153" s="69">
        <f>'Erwachsene-DOSB 2020'!AO22*$BC$71</f>
        <v>91.5</v>
      </c>
      <c r="H153" s="228">
        <f>'Erwachsene-DOSB 2020'!AP22*$BC$71</f>
        <v>75</v>
      </c>
      <c r="I153" s="229">
        <f>'Erwachsene-DOSB 2020'!AQ22*$BC$71</f>
        <v>57</v>
      </c>
      <c r="J153" s="230">
        <f>'Erwachsene-DOSB 2020'!AR22*$BC$71</f>
        <v>95.25</v>
      </c>
      <c r="K153" s="228">
        <f>'Erwachsene-DOSB 2020'!AS22*$BC$71</f>
        <v>78</v>
      </c>
      <c r="L153" s="229">
        <f>'Erwachsene-DOSB 2020'!AT22*$BC$71</f>
        <v>60</v>
      </c>
      <c r="M153" s="230">
        <f>'Erwachsene-DOSB 2020'!AU22*$BC$71</f>
        <v>98.25</v>
      </c>
      <c r="N153" s="228">
        <f>'Erwachsene-DOSB 2020'!AV22*$BC$71</f>
        <v>80.25</v>
      </c>
      <c r="O153" s="229">
        <f>'Erwachsene-DOSB 2020'!AW22*$BC$71</f>
        <v>62.25</v>
      </c>
      <c r="P153" s="230">
        <f>'Erwachsene-DOSB 2020'!AX22*$BC$71</f>
        <v>99.75</v>
      </c>
      <c r="Q153" s="228">
        <f>'Erwachsene-DOSB 2020'!AY22*$BC$71</f>
        <v>81.75</v>
      </c>
      <c r="R153" s="229">
        <f>'Erwachsene-DOSB 2020'!AZ22*$BC$71</f>
        <v>63.75</v>
      </c>
      <c r="S153" s="28"/>
      <c r="T153" s="30"/>
      <c r="U153" s="38"/>
      <c r="V153" s="67"/>
      <c r="W153" s="29"/>
      <c r="X153" s="38"/>
      <c r="Y153" s="182"/>
      <c r="Z153" s="188"/>
      <c r="AB153" s="902"/>
      <c r="AD153" s="845"/>
      <c r="AE153" s="796"/>
      <c r="AF153" s="106" t="s">
        <v>17</v>
      </c>
      <c r="AG153" s="27" t="s">
        <v>158</v>
      </c>
      <c r="AH153" s="69">
        <f>'Erwachsene-DOSB 2020'!AO55*$BC$71</f>
        <v>86.25</v>
      </c>
      <c r="AI153" s="228">
        <f>'Erwachsene-DOSB 2020'!AP55*$BC$71</f>
        <v>68.25</v>
      </c>
      <c r="AJ153" s="229">
        <f>'Erwachsene-DOSB 2020'!AQ55*$BC$71</f>
        <v>50.25</v>
      </c>
      <c r="AK153" s="230">
        <f>'Erwachsene-DOSB 2020'!AR55*$BC$71</f>
        <v>88.5</v>
      </c>
      <c r="AL153" s="228">
        <f>'Erwachsene-DOSB 2020'!AS55*$BC$71</f>
        <v>72</v>
      </c>
      <c r="AM153" s="229">
        <f>'Erwachsene-DOSB 2020'!AT55*$BC$71</f>
        <v>54</v>
      </c>
      <c r="AN153" s="230">
        <f>'Erwachsene-DOSB 2020'!AU55*$BC$71</f>
        <v>89.25</v>
      </c>
      <c r="AO153" s="228">
        <f>'Erwachsene-DOSB 2020'!AV55*$BC$71</f>
        <v>73.5</v>
      </c>
      <c r="AP153" s="229">
        <f>'Erwachsene-DOSB 2020'!AW55*$BC$71</f>
        <v>57</v>
      </c>
      <c r="AQ153" s="230">
        <f>'Erwachsene-DOSB 2020'!AX55*$BC$71</f>
        <v>90</v>
      </c>
      <c r="AR153" s="228">
        <f>'Erwachsene-DOSB 2020'!AY55*$BC$71</f>
        <v>75</v>
      </c>
      <c r="AS153" s="229">
        <f>'Erwachsene-DOSB 2020'!AZ55*$BC$71</f>
        <v>60</v>
      </c>
      <c r="AT153" s="28"/>
      <c r="AU153" s="30"/>
      <c r="AV153" s="38"/>
      <c r="AW153" s="67"/>
      <c r="AX153" s="29"/>
      <c r="AY153" s="38"/>
      <c r="AZ153" s="182"/>
      <c r="BA153" s="188"/>
      <c r="BC153" s="153"/>
      <c r="BD153" s="83"/>
    </row>
    <row r="154" spans="1:56" s="158" customFormat="1" ht="22.5" customHeight="1" thickBot="1" x14ac:dyDescent="0.25">
      <c r="A154" s="902"/>
      <c r="C154" s="950"/>
      <c r="D154" s="951"/>
      <c r="E154" s="107" t="s">
        <v>21</v>
      </c>
      <c r="F154" s="211" t="s">
        <v>157</v>
      </c>
      <c r="G154" s="234">
        <f>'Erwachsene-DOSB 2020'!AO23*$BC$72</f>
        <v>62.400000000000006</v>
      </c>
      <c r="H154" s="231">
        <f>'Erwachsene-DOSB 2020'!AP23*$BC$72</f>
        <v>52.800000000000004</v>
      </c>
      <c r="I154" s="232">
        <f>'Erwachsene-DOSB 2020'!AQ23*$BC$72</f>
        <v>44</v>
      </c>
      <c r="J154" s="233">
        <f>'Erwachsene-DOSB 2020'!AR23*$BC$72</f>
        <v>64.8</v>
      </c>
      <c r="K154" s="231">
        <f>'Erwachsene-DOSB 2020'!AS23*$BC$72</f>
        <v>55.2</v>
      </c>
      <c r="L154" s="232">
        <f>'Erwachsene-DOSB 2020'!AT23*$BC$72</f>
        <v>45.6</v>
      </c>
      <c r="M154" s="233">
        <f>'Erwachsene-DOSB 2020'!AU23*$BC$72</f>
        <v>67.2</v>
      </c>
      <c r="N154" s="231">
        <f>'Erwachsene-DOSB 2020'!AV23*$BC$72</f>
        <v>57.6</v>
      </c>
      <c r="O154" s="232">
        <f>'Erwachsene-DOSB 2020'!AW23*$BC$72</f>
        <v>48</v>
      </c>
      <c r="P154" s="233">
        <f>'Erwachsene-DOSB 2020'!AX23*$BC$72</f>
        <v>71.2</v>
      </c>
      <c r="Q154" s="231">
        <f>'Erwachsene-DOSB 2020'!AY23*$BC$72</f>
        <v>60.800000000000004</v>
      </c>
      <c r="R154" s="232">
        <f>'Erwachsene-DOSB 2020'!AZ23*$BC$72</f>
        <v>50.400000000000006</v>
      </c>
      <c r="S154" s="37"/>
      <c r="T154" s="20"/>
      <c r="U154" s="21"/>
      <c r="V154" s="63"/>
      <c r="W154" s="19"/>
      <c r="X154" s="21"/>
      <c r="Y154" s="186"/>
      <c r="Z154" s="187"/>
      <c r="AB154" s="902"/>
      <c r="AD154" s="950"/>
      <c r="AE154" s="951"/>
      <c r="AF154" s="107" t="s">
        <v>21</v>
      </c>
      <c r="AG154" s="211" t="s">
        <v>157</v>
      </c>
      <c r="AH154" s="234">
        <f>'Erwachsene-DOSB 2020'!AO56*$BC$72</f>
        <v>60</v>
      </c>
      <c r="AI154" s="231">
        <f>'Erwachsene-DOSB 2020'!AP56*$BC$72</f>
        <v>47.2</v>
      </c>
      <c r="AJ154" s="232">
        <f>'Erwachsene-DOSB 2020'!AQ56*$BC$72</f>
        <v>34.4</v>
      </c>
      <c r="AK154" s="233">
        <f>'Erwachsene-DOSB 2020'!AR56*$BC$72</f>
        <v>62.400000000000006</v>
      </c>
      <c r="AL154" s="231">
        <f>'Erwachsene-DOSB 2020'!AS56*$BC$72</f>
        <v>50.400000000000006</v>
      </c>
      <c r="AM154" s="232">
        <f>'Erwachsene-DOSB 2020'!AT56*$BC$72</f>
        <v>36.800000000000004</v>
      </c>
      <c r="AN154" s="233">
        <f>'Erwachsene-DOSB 2020'!AU56*$BC$72</f>
        <v>65.600000000000009</v>
      </c>
      <c r="AO154" s="231">
        <f>'Erwachsene-DOSB 2020'!AV56*$BC$72</f>
        <v>52.800000000000004</v>
      </c>
      <c r="AP154" s="232">
        <f>'Erwachsene-DOSB 2020'!AW56*$BC$72</f>
        <v>39.200000000000003</v>
      </c>
      <c r="AQ154" s="233">
        <f>'Erwachsene-DOSB 2020'!AX56*$BC$72</f>
        <v>69.600000000000009</v>
      </c>
      <c r="AR154" s="231">
        <f>'Erwachsene-DOSB 2020'!AY56*$BC$72</f>
        <v>56.800000000000004</v>
      </c>
      <c r="AS154" s="232">
        <f>'Erwachsene-DOSB 2020'!AZ56*$BC$72</f>
        <v>43.2</v>
      </c>
      <c r="AT154" s="37"/>
      <c r="AU154" s="20"/>
      <c r="AV154" s="21"/>
      <c r="AW154" s="63"/>
      <c r="AX154" s="19"/>
      <c r="AY154" s="21"/>
      <c r="AZ154" s="186"/>
      <c r="BA154" s="187"/>
      <c r="BC154" s="153"/>
      <c r="BD154" s="83"/>
    </row>
    <row r="155" spans="1:56" s="158" customFormat="1" ht="22.5" customHeight="1" x14ac:dyDescent="0.2">
      <c r="A155" s="902"/>
      <c r="C155" s="844">
        <v>4</v>
      </c>
      <c r="D155" s="796" t="s">
        <v>67</v>
      </c>
      <c r="E155" s="603" t="s">
        <v>16</v>
      </c>
      <c r="F155" s="197" t="s">
        <v>163</v>
      </c>
      <c r="G155" s="141">
        <f>'Erwachsene-DOSB 2020'!AO27*$BC$73</f>
        <v>0.9</v>
      </c>
      <c r="H155" s="132">
        <f>'Erwachsene-DOSB 2020'!AP27*$BC$73</f>
        <v>1.1000000000000001</v>
      </c>
      <c r="I155" s="133">
        <f>'Erwachsene-DOSB 2020'!AQ27*$BC$73</f>
        <v>1.3</v>
      </c>
      <c r="J155" s="280">
        <f>'Erwachsene-DOSB 2020'!AR27*$BC$73</f>
        <v>0.8</v>
      </c>
      <c r="K155" s="7">
        <f>'Erwachsene-DOSB 2020'!AS27*$BC$73</f>
        <v>1</v>
      </c>
      <c r="L155" s="268">
        <f>'Erwachsene-DOSB 2020'!AT27*$BC$73</f>
        <v>1.2</v>
      </c>
      <c r="M155" s="280">
        <f>'Erwachsene-DOSB 2020'!AU27*$BC$73</f>
        <v>0.65</v>
      </c>
      <c r="N155" s="7">
        <f>'Erwachsene-DOSB 2020'!AV27*$BC$73</f>
        <v>0.85</v>
      </c>
      <c r="O155" s="268">
        <f>'Erwachsene-DOSB 2020'!AW27*$BC$73</f>
        <v>1.05</v>
      </c>
      <c r="P155" s="280">
        <f>'Erwachsene-DOSB 2020'!AX27*$BC$73</f>
        <v>0.55000000000000004</v>
      </c>
      <c r="Q155" s="7">
        <f>'Erwachsene-DOSB 2020'!AY27*$BC$73</f>
        <v>0.75</v>
      </c>
      <c r="R155" s="268">
        <f>'Erwachsene-DOSB 2020'!AZ27*$BC$73</f>
        <v>0.95</v>
      </c>
      <c r="S155" s="110"/>
      <c r="T155" s="198"/>
      <c r="U155" s="112"/>
      <c r="V155" s="201"/>
      <c r="W155" s="219"/>
      <c r="X155" s="203"/>
      <c r="Y155" s="180"/>
      <c r="Z155" s="181"/>
      <c r="AB155" s="902"/>
      <c r="AD155" s="844">
        <v>4</v>
      </c>
      <c r="AE155" s="796" t="s">
        <v>67</v>
      </c>
      <c r="AF155" s="603" t="s">
        <v>16</v>
      </c>
      <c r="AG155" s="197" t="s">
        <v>163</v>
      </c>
      <c r="AH155" s="141">
        <f>'Erwachsene-DOSB 2020'!AO60*$BC$73</f>
        <v>1.2</v>
      </c>
      <c r="AI155" s="132">
        <f>'Erwachsene-DOSB 2020'!AP60*$BC$73</f>
        <v>1.45</v>
      </c>
      <c r="AJ155" s="133">
        <f>'Erwachsene-DOSB 2020'!AQ60*$BC$73</f>
        <v>1.65</v>
      </c>
      <c r="AK155" s="141">
        <f>'Erwachsene-DOSB 2020'!AR60*$BC$73</f>
        <v>1.05</v>
      </c>
      <c r="AL155" s="132">
        <f>'Erwachsene-DOSB 2020'!AS60*$BC$73</f>
        <v>1.3</v>
      </c>
      <c r="AM155" s="133">
        <f>'Erwachsene-DOSB 2020'!AT60*$BC$73</f>
        <v>1.55</v>
      </c>
      <c r="AN155" s="141">
        <f>'Erwachsene-DOSB 2020'!AU60*$BC$73</f>
        <v>0.95</v>
      </c>
      <c r="AO155" s="132">
        <f>'Erwachsene-DOSB 2020'!AV60*$BC$73</f>
        <v>1.2</v>
      </c>
      <c r="AP155" s="133">
        <f>'Erwachsene-DOSB 2020'!AW60*$BC$73</f>
        <v>1.45</v>
      </c>
      <c r="AQ155" s="141">
        <f>'Erwachsene-DOSB 2020'!AX60*$BC$73</f>
        <v>0.8</v>
      </c>
      <c r="AR155" s="132">
        <f>'Erwachsene-DOSB 2020'!AY60*$BC$73</f>
        <v>1.05</v>
      </c>
      <c r="AS155" s="141">
        <f>'Erwachsene-DOSB 2020'!AZ60*$BC$73</f>
        <v>1.3</v>
      </c>
      <c r="AT155" s="110"/>
      <c r="AU155" s="198"/>
      <c r="AV155" s="112"/>
      <c r="AW155" s="201"/>
      <c r="AX155" s="219"/>
      <c r="AY155" s="203"/>
      <c r="AZ155" s="180"/>
      <c r="BA155" s="181"/>
      <c r="BC155" s="153"/>
      <c r="BD155" s="83"/>
    </row>
    <row r="156" spans="1:56" s="158" customFormat="1" ht="22.5" customHeight="1" x14ac:dyDescent="0.2">
      <c r="A156" s="902"/>
      <c r="C156" s="845"/>
      <c r="D156" s="796"/>
      <c r="E156" s="106" t="s">
        <v>17</v>
      </c>
      <c r="F156" s="2" t="s">
        <v>520</v>
      </c>
      <c r="G156" s="13">
        <f>'Erwachsene-DOSB 2020'!AO28*$BC$74</f>
        <v>4.8000000000000007</v>
      </c>
      <c r="H156" s="12">
        <f>'Erwachsene-DOSB 2020'!AP28*$BC$74</f>
        <v>6.2</v>
      </c>
      <c r="I156" s="15">
        <f>'Erwachsene-DOSB 2020'!AQ28*$BC$74</f>
        <v>7.4</v>
      </c>
      <c r="J156" s="59">
        <f>'Erwachsene-DOSB 2020'!AR28*$BC$74</f>
        <v>4.4000000000000004</v>
      </c>
      <c r="K156" s="12">
        <f>'Erwachsene-DOSB 2020'!AS28*$BC$74</f>
        <v>5.8000000000000007</v>
      </c>
      <c r="L156" s="15">
        <f>'Erwachsene-DOSB 2020'!AT28*$BC$74</f>
        <v>7</v>
      </c>
      <c r="M156" s="59">
        <f>'Erwachsene-DOSB 2020'!AU28*$BC$74</f>
        <v>3.8000000000000003</v>
      </c>
      <c r="N156" s="12">
        <f>'Erwachsene-DOSB 2020'!AV28*$BC$74</f>
        <v>5.2</v>
      </c>
      <c r="O156" s="15">
        <f>'Erwachsene-DOSB 2020'!AW28*$BC$74</f>
        <v>6.4</v>
      </c>
      <c r="P156" s="59">
        <f>'Erwachsene-DOSB 2020'!AX28*$BC$74</f>
        <v>3</v>
      </c>
      <c r="Q156" s="12">
        <f>'Erwachsene-DOSB 2020'!AY28*$BC$74</f>
        <v>4.4000000000000004</v>
      </c>
      <c r="R156" s="15">
        <f>'Erwachsene-DOSB 2020'!AZ28*$BC$74</f>
        <v>5.6000000000000005</v>
      </c>
      <c r="S156" s="28"/>
      <c r="T156" s="30"/>
      <c r="U156" s="38"/>
      <c r="V156" s="71"/>
      <c r="W156" s="41"/>
      <c r="X156" s="39"/>
      <c r="Y156" s="182"/>
      <c r="Z156" s="188"/>
      <c r="AB156" s="902"/>
      <c r="AD156" s="845"/>
      <c r="AE156" s="796"/>
      <c r="AF156" s="106" t="s">
        <v>17</v>
      </c>
      <c r="AG156" s="2" t="s">
        <v>520</v>
      </c>
      <c r="AH156" s="13">
        <f>'Erwachsene-DOSB 2020'!AO61*$BC$74</f>
        <v>6.4</v>
      </c>
      <c r="AI156" s="12">
        <f>'Erwachsene-DOSB 2020'!AP61*$BC$74</f>
        <v>8.4</v>
      </c>
      <c r="AJ156" s="15">
        <f>'Erwachsene-DOSB 2020'!AQ61*$BC$74</f>
        <v>10.4</v>
      </c>
      <c r="AK156" s="59">
        <f>'Erwachsene-DOSB 2020'!AR61*$BC$74</f>
        <v>5.6000000000000005</v>
      </c>
      <c r="AL156" s="12">
        <f>'Erwachsene-DOSB 2020'!AS61*$BC$74</f>
        <v>7.6000000000000005</v>
      </c>
      <c r="AM156" s="15">
        <f>'Erwachsene-DOSB 2020'!AT61*$BC$74</f>
        <v>9.6000000000000014</v>
      </c>
      <c r="AN156" s="59">
        <f>'Erwachsene-DOSB 2020'!AU61*$BC$74</f>
        <v>4.8000000000000007</v>
      </c>
      <c r="AO156" s="12">
        <f>'Erwachsene-DOSB 2020'!AV61*$BC$74</f>
        <v>6.6000000000000005</v>
      </c>
      <c r="AP156" s="15">
        <f>'Erwachsene-DOSB 2020'!AW61*$BC$74</f>
        <v>8.4</v>
      </c>
      <c r="AQ156" s="59">
        <f>'Erwachsene-DOSB 2020'!AX61*$BC$74</f>
        <v>4.2</v>
      </c>
      <c r="AR156" s="12">
        <f>'Erwachsene-DOSB 2020'!AY61*$BC$74</f>
        <v>6</v>
      </c>
      <c r="AS156" s="15">
        <f>'Erwachsene-DOSB 2020'!AZ61*$BC$74</f>
        <v>7.8000000000000007</v>
      </c>
      <c r="AT156" s="28"/>
      <c r="AU156" s="30"/>
      <c r="AV156" s="38"/>
      <c r="AW156" s="71"/>
      <c r="AX156" s="41"/>
      <c r="AY156" s="39"/>
      <c r="AZ156" s="182"/>
      <c r="BA156" s="188"/>
      <c r="BC156" s="153"/>
      <c r="BD156" s="83"/>
    </row>
    <row r="157" spans="1:56" s="158" customFormat="1" ht="22.5" customHeight="1" x14ac:dyDescent="0.2">
      <c r="A157" s="902"/>
      <c r="C157" s="845"/>
      <c r="D157" s="796"/>
      <c r="E157" s="798" t="s">
        <v>21</v>
      </c>
      <c r="F157" s="793" t="s">
        <v>159</v>
      </c>
      <c r="G157" s="782" t="s">
        <v>423</v>
      </c>
      <c r="H157" s="783"/>
      <c r="I157" s="783"/>
      <c r="J157" s="783"/>
      <c r="K157" s="783"/>
      <c r="L157" s="783"/>
      <c r="M157" s="783"/>
      <c r="N157" s="783"/>
      <c r="O157" s="783"/>
      <c r="P157" s="783"/>
      <c r="Q157" s="783"/>
      <c r="R157" s="784"/>
      <c r="S157" s="28"/>
      <c r="T157" s="30"/>
      <c r="U157" s="38"/>
      <c r="V157" s="71"/>
      <c r="W157" s="41"/>
      <c r="X157" s="39"/>
      <c r="Y157" s="182"/>
      <c r="Z157" s="188"/>
      <c r="AB157" s="902"/>
      <c r="AD157" s="845"/>
      <c r="AE157" s="796"/>
      <c r="AF157" s="798" t="s">
        <v>21</v>
      </c>
      <c r="AG157" s="793" t="s">
        <v>159</v>
      </c>
      <c r="AH157" s="782" t="s">
        <v>423</v>
      </c>
      <c r="AI157" s="783"/>
      <c r="AJ157" s="783"/>
      <c r="AK157" s="783"/>
      <c r="AL157" s="783"/>
      <c r="AM157" s="783"/>
      <c r="AN157" s="783"/>
      <c r="AO157" s="783"/>
      <c r="AP157" s="783"/>
      <c r="AQ157" s="783"/>
      <c r="AR157" s="783"/>
      <c r="AS157" s="784"/>
      <c r="AT157" s="28"/>
      <c r="AU157" s="30"/>
      <c r="AV157" s="38"/>
      <c r="AW157" s="71"/>
      <c r="AX157" s="41"/>
      <c r="AY157" s="39"/>
      <c r="AZ157" s="182"/>
      <c r="BA157" s="188"/>
      <c r="BC157" s="153"/>
      <c r="BD157" s="83"/>
    </row>
    <row r="158" spans="1:56" ht="22.5" customHeight="1" thickBot="1" x14ac:dyDescent="0.25">
      <c r="A158" s="902"/>
      <c r="B158"/>
      <c r="C158" s="845"/>
      <c r="D158" s="796"/>
      <c r="E158" s="792"/>
      <c r="F158" s="794"/>
      <c r="G158" s="42">
        <v>10</v>
      </c>
      <c r="H158" s="43">
        <v>15</v>
      </c>
      <c r="I158" s="135">
        <v>20</v>
      </c>
      <c r="J158" s="42">
        <v>10</v>
      </c>
      <c r="K158" s="43">
        <v>15</v>
      </c>
      <c r="L158" s="135">
        <v>20</v>
      </c>
      <c r="M158" s="42">
        <v>10</v>
      </c>
      <c r="N158" s="43">
        <v>15</v>
      </c>
      <c r="O158" s="135">
        <v>20</v>
      </c>
      <c r="P158" s="42">
        <v>10</v>
      </c>
      <c r="Q158" s="43">
        <v>15</v>
      </c>
      <c r="R158" s="135">
        <v>20</v>
      </c>
      <c r="S158" s="28"/>
      <c r="T158" s="30"/>
      <c r="U158" s="38"/>
      <c r="V158" s="71"/>
      <c r="W158" s="41"/>
      <c r="X158" s="39"/>
      <c r="Y158" s="186"/>
      <c r="Z158" s="187"/>
      <c r="AB158" s="902"/>
      <c r="AC158"/>
      <c r="AD158" s="845"/>
      <c r="AE158" s="796"/>
      <c r="AF158" s="792"/>
      <c r="AG158" s="794"/>
      <c r="AH158" s="42">
        <v>10</v>
      </c>
      <c r="AI158" s="43">
        <v>15</v>
      </c>
      <c r="AJ158" s="135">
        <v>20</v>
      </c>
      <c r="AK158" s="42">
        <v>10</v>
      </c>
      <c r="AL158" s="43">
        <v>15</v>
      </c>
      <c r="AM158" s="135">
        <v>20</v>
      </c>
      <c r="AN158" s="42">
        <v>10</v>
      </c>
      <c r="AO158" s="43">
        <v>15</v>
      </c>
      <c r="AP158" s="135">
        <v>20</v>
      </c>
      <c r="AQ158" s="42">
        <v>10</v>
      </c>
      <c r="AR158" s="43">
        <v>15</v>
      </c>
      <c r="AS158" s="135">
        <v>20</v>
      </c>
      <c r="AT158" s="42"/>
      <c r="AU158" s="43"/>
      <c r="AV158" s="135"/>
      <c r="AW158" s="42"/>
      <c r="AX158" s="43"/>
      <c r="AY158" s="135"/>
      <c r="AZ158" s="186"/>
      <c r="BA158" s="187"/>
    </row>
    <row r="159" spans="1:56" ht="18.75" thickBot="1" x14ac:dyDescent="0.3">
      <c r="A159" s="853" t="s">
        <v>495</v>
      </c>
      <c r="B159"/>
      <c r="C159" s="905" t="s">
        <v>51</v>
      </c>
      <c r="D159" s="906"/>
      <c r="E159" s="907"/>
      <c r="F159" s="907"/>
      <c r="G159" s="907" t="s">
        <v>616</v>
      </c>
      <c r="H159" s="907"/>
      <c r="I159" s="907"/>
      <c r="J159" s="907"/>
      <c r="K159" s="907"/>
      <c r="L159" s="907"/>
      <c r="M159" s="907"/>
      <c r="N159" s="907"/>
      <c r="O159" s="907"/>
      <c r="P159" s="907"/>
      <c r="Q159" s="907"/>
      <c r="R159" s="908" t="s">
        <v>52</v>
      </c>
      <c r="S159" s="908"/>
      <c r="T159" s="908"/>
      <c r="U159" s="908"/>
      <c r="V159" s="908"/>
      <c r="W159" s="908"/>
      <c r="X159" s="908"/>
      <c r="Y159" s="802" t="s">
        <v>53</v>
      </c>
      <c r="Z159" s="803"/>
      <c r="AB159" s="853" t="s">
        <v>495</v>
      </c>
      <c r="AC159"/>
      <c r="AD159" s="905" t="s">
        <v>51</v>
      </c>
      <c r="AE159" s="906"/>
      <c r="AF159" s="907"/>
      <c r="AG159" s="907"/>
      <c r="AH159" s="907" t="s">
        <v>616</v>
      </c>
      <c r="AI159" s="907"/>
      <c r="AJ159" s="907"/>
      <c r="AK159" s="907"/>
      <c r="AL159" s="907"/>
      <c r="AM159" s="907"/>
      <c r="AN159" s="907"/>
      <c r="AO159" s="907"/>
      <c r="AP159" s="907"/>
      <c r="AQ159" s="907"/>
      <c r="AR159" s="907"/>
      <c r="AS159" s="908" t="s">
        <v>52</v>
      </c>
      <c r="AT159" s="908"/>
      <c r="AU159" s="908"/>
      <c r="AV159" s="908"/>
      <c r="AW159" s="908"/>
      <c r="AX159" s="908"/>
      <c r="AY159" s="908"/>
      <c r="AZ159" s="802" t="s">
        <v>53</v>
      </c>
      <c r="BA159" s="803"/>
    </row>
    <row r="160" spans="1:56" ht="13.5" thickBot="1" x14ac:dyDescent="0.25">
      <c r="A160" s="853"/>
      <c r="B160"/>
      <c r="C160" s="914" t="s">
        <v>585</v>
      </c>
      <c r="D160" s="915"/>
      <c r="E160" s="915"/>
      <c r="F160" s="915"/>
      <c r="G160" s="915"/>
      <c r="H160" s="915"/>
      <c r="I160" s="916"/>
      <c r="J160" s="917" t="s">
        <v>68</v>
      </c>
      <c r="K160" s="918"/>
      <c r="L160" s="918"/>
      <c r="M160" s="918"/>
      <c r="N160" s="918"/>
      <c r="O160" s="918"/>
      <c r="P160" s="918"/>
      <c r="Q160" s="919"/>
      <c r="R160" s="920" t="s">
        <v>69</v>
      </c>
      <c r="S160" s="921"/>
      <c r="T160" s="921"/>
      <c r="U160" s="921"/>
      <c r="V160" s="921"/>
      <c r="W160" s="921"/>
      <c r="X160" s="922"/>
      <c r="Y160" s="75" t="s">
        <v>70</v>
      </c>
      <c r="Z160" s="76"/>
      <c r="AB160" s="853"/>
      <c r="AC160"/>
      <c r="AD160" s="914" t="s">
        <v>585</v>
      </c>
      <c r="AE160" s="915"/>
      <c r="AF160" s="915"/>
      <c r="AG160" s="915"/>
      <c r="AH160" s="915"/>
      <c r="AI160" s="915"/>
      <c r="AJ160" s="916"/>
      <c r="AK160" s="917" t="s">
        <v>68</v>
      </c>
      <c r="AL160" s="918"/>
      <c r="AM160" s="918"/>
      <c r="AN160" s="918"/>
      <c r="AO160" s="918"/>
      <c r="AP160" s="918"/>
      <c r="AQ160" s="918"/>
      <c r="AR160" s="919"/>
      <c r="AS160" s="920" t="s">
        <v>69</v>
      </c>
      <c r="AT160" s="921"/>
      <c r="AU160" s="921"/>
      <c r="AV160" s="921"/>
      <c r="AW160" s="921"/>
      <c r="AX160" s="921"/>
      <c r="AY160" s="922"/>
      <c r="AZ160" s="75" t="s">
        <v>70</v>
      </c>
      <c r="BA160" s="76"/>
    </row>
    <row r="161" spans="1:53" ht="14.25" customHeight="1" thickBot="1" x14ac:dyDescent="0.3">
      <c r="A161" s="853"/>
      <c r="B161" s="44"/>
      <c r="C161" s="909" t="s">
        <v>71</v>
      </c>
      <c r="D161" s="910"/>
      <c r="E161" s="910"/>
      <c r="F161" s="910"/>
      <c r="G161" s="910"/>
      <c r="H161" s="910"/>
      <c r="I161" s="77"/>
      <c r="J161" s="911"/>
      <c r="K161" s="912"/>
      <c r="L161" s="912"/>
      <c r="M161" s="912"/>
      <c r="N161" s="912"/>
      <c r="O161" s="912"/>
      <c r="P161" s="912"/>
      <c r="Q161" s="913"/>
      <c r="R161" s="898" t="s">
        <v>72</v>
      </c>
      <c r="S161" s="899"/>
      <c r="T161" s="810"/>
      <c r="U161" s="810"/>
      <c r="V161" s="810"/>
      <c r="W161" s="810"/>
      <c r="X161" s="811"/>
      <c r="Y161" s="75" t="s">
        <v>73</v>
      </c>
      <c r="Z161" s="78" t="s">
        <v>54</v>
      </c>
      <c r="AB161" s="853"/>
      <c r="AC161" s="44"/>
      <c r="AD161" s="909" t="s">
        <v>71</v>
      </c>
      <c r="AE161" s="910"/>
      <c r="AF161" s="910"/>
      <c r="AG161" s="910"/>
      <c r="AH161" s="910"/>
      <c r="AI161" s="910"/>
      <c r="AJ161" s="77"/>
      <c r="AK161" s="911"/>
      <c r="AL161" s="912"/>
      <c r="AM161" s="912"/>
      <c r="AN161" s="912"/>
      <c r="AO161" s="912"/>
      <c r="AP161" s="912"/>
      <c r="AQ161" s="912"/>
      <c r="AR161" s="913"/>
      <c r="AS161" s="898" t="s">
        <v>72</v>
      </c>
      <c r="AT161" s="899"/>
      <c r="AU161" s="810"/>
      <c r="AV161" s="810"/>
      <c r="AW161" s="810"/>
      <c r="AX161" s="810"/>
      <c r="AY161" s="811"/>
      <c r="AZ161" s="75" t="s">
        <v>73</v>
      </c>
      <c r="BA161" s="78" t="s">
        <v>54</v>
      </c>
    </row>
    <row r="162" spans="1:53" ht="13.5" thickBot="1" x14ac:dyDescent="0.25">
      <c r="A162" s="853"/>
      <c r="B162"/>
      <c r="C162" s="812" t="s">
        <v>74</v>
      </c>
      <c r="D162" s="813"/>
      <c r="E162" s="813"/>
      <c r="F162" s="813"/>
      <c r="G162" s="813"/>
      <c r="H162" s="813"/>
      <c r="I162" s="77"/>
      <c r="J162" s="807"/>
      <c r="K162" s="808"/>
      <c r="L162" s="808"/>
      <c r="M162" s="808"/>
      <c r="N162" s="808"/>
      <c r="O162" s="808"/>
      <c r="P162" s="808"/>
      <c r="Q162" s="809"/>
      <c r="R162" s="898" t="s">
        <v>75</v>
      </c>
      <c r="S162" s="899"/>
      <c r="T162" s="810"/>
      <c r="U162" s="810"/>
      <c r="V162" s="810"/>
      <c r="W162" s="810"/>
      <c r="X162" s="811"/>
      <c r="Y162" s="75" t="s">
        <v>76</v>
      </c>
      <c r="Z162" s="79"/>
      <c r="AB162" s="853"/>
      <c r="AC162"/>
      <c r="AD162" s="812" t="s">
        <v>74</v>
      </c>
      <c r="AE162" s="813"/>
      <c r="AF162" s="813"/>
      <c r="AG162" s="813"/>
      <c r="AH162" s="813"/>
      <c r="AI162" s="813"/>
      <c r="AJ162" s="77"/>
      <c r="AK162" s="807"/>
      <c r="AL162" s="808"/>
      <c r="AM162" s="808"/>
      <c r="AN162" s="808"/>
      <c r="AO162" s="808"/>
      <c r="AP162" s="808"/>
      <c r="AQ162" s="808"/>
      <c r="AR162" s="809"/>
      <c r="AS162" s="898" t="s">
        <v>75</v>
      </c>
      <c r="AT162" s="899"/>
      <c r="AU162" s="810"/>
      <c r="AV162" s="810"/>
      <c r="AW162" s="810"/>
      <c r="AX162" s="810"/>
      <c r="AY162" s="811"/>
      <c r="AZ162" s="75" t="s">
        <v>76</v>
      </c>
      <c r="BA162" s="79"/>
    </row>
    <row r="163" spans="1:53" ht="13.5" thickBot="1" x14ac:dyDescent="0.25">
      <c r="A163" s="853"/>
      <c r="B163"/>
      <c r="C163" s="812" t="s">
        <v>518</v>
      </c>
      <c r="D163" s="813"/>
      <c r="E163" s="813"/>
      <c r="F163" s="813"/>
      <c r="G163" s="813"/>
      <c r="H163" s="813"/>
      <c r="I163" s="77"/>
      <c r="J163" s="814"/>
      <c r="K163" s="815"/>
      <c r="L163" s="815"/>
      <c r="M163" s="815"/>
      <c r="N163" s="815"/>
      <c r="O163" s="815"/>
      <c r="P163" s="815"/>
      <c r="Q163" s="816"/>
      <c r="R163" s="898" t="s">
        <v>77</v>
      </c>
      <c r="S163" s="899"/>
      <c r="T163" s="810"/>
      <c r="U163" s="810"/>
      <c r="V163" s="810"/>
      <c r="W163" s="810"/>
      <c r="X163" s="811"/>
      <c r="Y163" s="75" t="s">
        <v>78</v>
      </c>
      <c r="Z163" s="79"/>
      <c r="AB163" s="853"/>
      <c r="AC163"/>
      <c r="AD163" s="812" t="s">
        <v>518</v>
      </c>
      <c r="AE163" s="813"/>
      <c r="AF163" s="813"/>
      <c r="AG163" s="813"/>
      <c r="AH163" s="813"/>
      <c r="AI163" s="813"/>
      <c r="AJ163" s="77"/>
      <c r="AK163" s="814"/>
      <c r="AL163" s="815"/>
      <c r="AM163" s="815"/>
      <c r="AN163" s="815"/>
      <c r="AO163" s="815"/>
      <c r="AP163" s="815"/>
      <c r="AQ163" s="815"/>
      <c r="AR163" s="816"/>
      <c r="AS163" s="898" t="s">
        <v>77</v>
      </c>
      <c r="AT163" s="899"/>
      <c r="AU163" s="810"/>
      <c r="AV163" s="810"/>
      <c r="AW163" s="810"/>
      <c r="AX163" s="810"/>
      <c r="AY163" s="811"/>
      <c r="AZ163" s="75" t="s">
        <v>78</v>
      </c>
      <c r="BA163" s="79"/>
    </row>
    <row r="164" spans="1:53" ht="13.5" thickBot="1" x14ac:dyDescent="0.25">
      <c r="A164" s="853"/>
      <c r="B164"/>
      <c r="C164" s="812" t="s">
        <v>586</v>
      </c>
      <c r="D164" s="813"/>
      <c r="E164" s="813"/>
      <c r="F164" s="813"/>
      <c r="G164" s="813"/>
      <c r="H164" s="813"/>
      <c r="I164" s="77"/>
      <c r="J164" s="80"/>
      <c r="K164" s="80"/>
      <c r="L164" s="80"/>
      <c r="M164" s="80"/>
      <c r="N164" s="80"/>
      <c r="O164" s="80"/>
      <c r="P164" s="80"/>
      <c r="Q164" s="80"/>
      <c r="R164" s="872" t="s">
        <v>79</v>
      </c>
      <c r="S164" s="873"/>
      <c r="T164" s="874"/>
      <c r="U164" s="874"/>
      <c r="V164" s="874"/>
      <c r="W164" s="874"/>
      <c r="X164" s="875"/>
      <c r="Y164" s="81"/>
      <c r="Z164" s="82"/>
      <c r="AB164" s="853"/>
      <c r="AC164"/>
      <c r="AD164" s="812" t="s">
        <v>586</v>
      </c>
      <c r="AE164" s="813"/>
      <c r="AF164" s="813"/>
      <c r="AG164" s="813"/>
      <c r="AH164" s="813"/>
      <c r="AI164" s="813"/>
      <c r="AJ164" s="77"/>
      <c r="AK164" s="80"/>
      <c r="AL164" s="80"/>
      <c r="AM164" s="80"/>
      <c r="AN164" s="80"/>
      <c r="AO164" s="80"/>
      <c r="AP164" s="80"/>
      <c r="AQ164" s="80"/>
      <c r="AR164" s="80"/>
      <c r="AS164" s="872" t="s">
        <v>79</v>
      </c>
      <c r="AT164" s="873"/>
      <c r="AU164" s="874"/>
      <c r="AV164" s="874"/>
      <c r="AW164" s="874"/>
      <c r="AX164" s="874"/>
      <c r="AY164" s="875"/>
      <c r="AZ164" s="81"/>
      <c r="BA164" s="82"/>
    </row>
    <row r="165" spans="1:53" ht="15" x14ac:dyDescent="0.2">
      <c r="A165" s="904">
        <f>A124+1</f>
        <v>117</v>
      </c>
      <c r="B165"/>
      <c r="C165" s="841" t="s">
        <v>587</v>
      </c>
      <c r="D165" s="813"/>
      <c r="E165" s="813"/>
      <c r="F165" s="813"/>
      <c r="G165" s="813"/>
      <c r="H165" s="813"/>
      <c r="I165" s="77"/>
      <c r="U165" s="45"/>
      <c r="W165" s="781" t="s">
        <v>685</v>
      </c>
      <c r="X165" s="781"/>
      <c r="Y165" s="781"/>
      <c r="Z165" s="781"/>
      <c r="AB165" s="904">
        <f>AB124+1</f>
        <v>120</v>
      </c>
      <c r="AC165"/>
      <c r="AD165" s="841" t="s">
        <v>587</v>
      </c>
      <c r="AE165" s="813"/>
      <c r="AF165" s="813"/>
      <c r="AG165" s="813"/>
      <c r="AH165" s="813"/>
      <c r="AI165" s="813"/>
      <c r="AJ165" s="77"/>
      <c r="AV165" s="45"/>
      <c r="AX165" s="781" t="s">
        <v>686</v>
      </c>
      <c r="AY165" s="781"/>
      <c r="AZ165" s="781"/>
      <c r="BA165" s="781"/>
    </row>
    <row r="166" spans="1:53" ht="13.5" thickBot="1" x14ac:dyDescent="0.25">
      <c r="A166" s="904"/>
      <c r="B166"/>
      <c r="C166" s="804" t="s">
        <v>80</v>
      </c>
      <c r="D166" s="805"/>
      <c r="E166" s="805"/>
      <c r="F166" s="805"/>
      <c r="G166" s="805"/>
      <c r="H166" s="805"/>
      <c r="I166" s="806"/>
      <c r="W166" s="781"/>
      <c r="X166" s="781"/>
      <c r="Y166" s="781"/>
      <c r="Z166" s="781"/>
      <c r="AB166" s="904"/>
      <c r="AC166"/>
      <c r="AD166" s="804" t="s">
        <v>80</v>
      </c>
      <c r="AE166" s="805"/>
      <c r="AF166" s="805"/>
      <c r="AG166" s="805"/>
      <c r="AH166" s="805"/>
      <c r="AI166" s="805"/>
      <c r="AJ166" s="806"/>
      <c r="AX166" s="781"/>
      <c r="AY166" s="781"/>
      <c r="AZ166" s="781"/>
      <c r="BA166" s="781"/>
    </row>
  </sheetData>
  <mergeCells count="673">
    <mergeCell ref="A124:A125"/>
    <mergeCell ref="A135:A158"/>
    <mergeCell ref="A159:A164"/>
    <mergeCell ref="A165:A166"/>
    <mergeCell ref="A128:A134"/>
    <mergeCell ref="AH147:AS147"/>
    <mergeCell ref="AB124:AB125"/>
    <mergeCell ref="AB42:AB43"/>
    <mergeCell ref="AB53:AB76"/>
    <mergeCell ref="AB77:AB82"/>
    <mergeCell ref="AB83:AB84"/>
    <mergeCell ref="AB94:AB117"/>
    <mergeCell ref="AB118:AB123"/>
    <mergeCell ref="AD46:AM46"/>
    <mergeCell ref="AN46:AZ46"/>
    <mergeCell ref="C42:H42"/>
    <mergeCell ref="C43:I43"/>
    <mergeCell ref="C49:F49"/>
    <mergeCell ref="G49:X49"/>
    <mergeCell ref="C47:L47"/>
    <mergeCell ref="M47:X47"/>
    <mergeCell ref="Y47:Z47"/>
    <mergeCell ref="AZ47:BA47"/>
    <mergeCell ref="C46:L46"/>
    <mergeCell ref="A8:A35"/>
    <mergeCell ref="A36:A41"/>
    <mergeCell ref="A42:A43"/>
    <mergeCell ref="A53:A76"/>
    <mergeCell ref="A77:A82"/>
    <mergeCell ref="A83:A84"/>
    <mergeCell ref="A46:A52"/>
    <mergeCell ref="A94:A117"/>
    <mergeCell ref="A118:A123"/>
    <mergeCell ref="AN2:AY2"/>
    <mergeCell ref="AZ2:BA2"/>
    <mergeCell ref="C3:L3"/>
    <mergeCell ref="M3:X3"/>
    <mergeCell ref="Y3:Z3"/>
    <mergeCell ref="AD3:AM3"/>
    <mergeCell ref="AN3:AY3"/>
    <mergeCell ref="AZ3:BA3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C4:F4"/>
    <mergeCell ref="G4:X4"/>
    <mergeCell ref="AD4:AG4"/>
    <mergeCell ref="AH4:AY4"/>
    <mergeCell ref="C5:F5"/>
    <mergeCell ref="G5:K5"/>
    <mergeCell ref="L5:Z5"/>
    <mergeCell ref="AD5:AG5"/>
    <mergeCell ref="AH5:AL5"/>
    <mergeCell ref="AM5:BA5"/>
    <mergeCell ref="AM6:AR6"/>
    <mergeCell ref="AS6:AW6"/>
    <mergeCell ref="AX6:BA7"/>
    <mergeCell ref="C7:F7"/>
    <mergeCell ref="L7:Q7"/>
    <mergeCell ref="R7:V7"/>
    <mergeCell ref="AD7:AG7"/>
    <mergeCell ref="AM7:AR7"/>
    <mergeCell ref="AS7:AW7"/>
    <mergeCell ref="C6:F6"/>
    <mergeCell ref="L6:Q6"/>
    <mergeCell ref="R6:V6"/>
    <mergeCell ref="W6:Z7"/>
    <mergeCell ref="AD6:AG6"/>
    <mergeCell ref="G6:K6"/>
    <mergeCell ref="AH6:AL6"/>
    <mergeCell ref="AT8:AV8"/>
    <mergeCell ref="AW8:AY8"/>
    <mergeCell ref="Y9:Z9"/>
    <mergeCell ref="AH11:AP11"/>
    <mergeCell ref="AZ9:BA9"/>
    <mergeCell ref="S8:U8"/>
    <mergeCell ref="V8:X8"/>
    <mergeCell ref="AD8:AF9"/>
    <mergeCell ref="AG8:AG9"/>
    <mergeCell ref="AH8:AJ8"/>
    <mergeCell ref="AK8:AM8"/>
    <mergeCell ref="AB8:AB35"/>
    <mergeCell ref="AF11:AF12"/>
    <mergeCell ref="AG11:AG12"/>
    <mergeCell ref="AQ11:AY11"/>
    <mergeCell ref="AQ22:AY22"/>
    <mergeCell ref="AF27:AF28"/>
    <mergeCell ref="AE20:AE26"/>
    <mergeCell ref="AF20:AF21"/>
    <mergeCell ref="AG20:AG21"/>
    <mergeCell ref="AF22:AF23"/>
    <mergeCell ref="AG22:AG23"/>
    <mergeCell ref="AQ20:AY20"/>
    <mergeCell ref="C10:C19"/>
    <mergeCell ref="D10:D19"/>
    <mergeCell ref="AD10:AD19"/>
    <mergeCell ref="AE10:AE19"/>
    <mergeCell ref="E11:E12"/>
    <mergeCell ref="F11:F12"/>
    <mergeCell ref="G11:O11"/>
    <mergeCell ref="P11:X11"/>
    <mergeCell ref="AN8:AP8"/>
    <mergeCell ref="C8:E9"/>
    <mergeCell ref="F8:F9"/>
    <mergeCell ref="G8:I8"/>
    <mergeCell ref="J8:L8"/>
    <mergeCell ref="M8:O8"/>
    <mergeCell ref="P8:R8"/>
    <mergeCell ref="E13:E14"/>
    <mergeCell ref="F13:F14"/>
    <mergeCell ref="J13:L13"/>
    <mergeCell ref="M13:X13"/>
    <mergeCell ref="AF13:AF14"/>
    <mergeCell ref="AG13:AG14"/>
    <mergeCell ref="AK13:AM13"/>
    <mergeCell ref="AN13:AY13"/>
    <mergeCell ref="AQ8:AS8"/>
    <mergeCell ref="C20:C26"/>
    <mergeCell ref="D20:D26"/>
    <mergeCell ref="E20:E21"/>
    <mergeCell ref="F20:F21"/>
    <mergeCell ref="E22:E23"/>
    <mergeCell ref="F22:F23"/>
    <mergeCell ref="P22:X22"/>
    <mergeCell ref="G20:O20"/>
    <mergeCell ref="AD20:AD26"/>
    <mergeCell ref="AZ36:BA36"/>
    <mergeCell ref="C37:I37"/>
    <mergeCell ref="J37:Q37"/>
    <mergeCell ref="R37:X37"/>
    <mergeCell ref="AD37:AJ37"/>
    <mergeCell ref="AS37:AY37"/>
    <mergeCell ref="AF32:AF33"/>
    <mergeCell ref="AD27:AD30"/>
    <mergeCell ref="AH36:AR36"/>
    <mergeCell ref="AS36:AY36"/>
    <mergeCell ref="AG27:AG28"/>
    <mergeCell ref="AH27:AM27"/>
    <mergeCell ref="AN27:AS27"/>
    <mergeCell ref="AQ32:AY32"/>
    <mergeCell ref="AT27:AY27"/>
    <mergeCell ref="C36:F36"/>
    <mergeCell ref="G36:Q36"/>
    <mergeCell ref="AE27:AE30"/>
    <mergeCell ref="C31:C35"/>
    <mergeCell ref="D31:D35"/>
    <mergeCell ref="AD31:AD35"/>
    <mergeCell ref="M27:R27"/>
    <mergeCell ref="S27:X27"/>
    <mergeCell ref="C27:C30"/>
    <mergeCell ref="C38:H38"/>
    <mergeCell ref="J38:Q38"/>
    <mergeCell ref="R38:S38"/>
    <mergeCell ref="T38:X38"/>
    <mergeCell ref="AD38:AI38"/>
    <mergeCell ref="E34:E35"/>
    <mergeCell ref="F34:F35"/>
    <mergeCell ref="AF34:AF35"/>
    <mergeCell ref="AG34:AG35"/>
    <mergeCell ref="AH34:AP34"/>
    <mergeCell ref="D27:D30"/>
    <mergeCell ref="E27:E28"/>
    <mergeCell ref="F27:F28"/>
    <mergeCell ref="G27:L27"/>
    <mergeCell ref="AK38:AR38"/>
    <mergeCell ref="C39:H39"/>
    <mergeCell ref="J39:Q39"/>
    <mergeCell ref="R39:S39"/>
    <mergeCell ref="T39:X39"/>
    <mergeCell ref="AD39:AI39"/>
    <mergeCell ref="AK39:AR39"/>
    <mergeCell ref="AB36:AB41"/>
    <mergeCell ref="AK37:AR37"/>
    <mergeCell ref="T41:X41"/>
    <mergeCell ref="T40:X40"/>
    <mergeCell ref="C40:H40"/>
    <mergeCell ref="J40:Q40"/>
    <mergeCell ref="C41:H41"/>
    <mergeCell ref="R41:S41"/>
    <mergeCell ref="R40:S40"/>
    <mergeCell ref="R36:X36"/>
    <mergeCell ref="Y36:Z36"/>
    <mergeCell ref="AD36:AG36"/>
    <mergeCell ref="AE31:AE35"/>
    <mergeCell ref="AS38:AT38"/>
    <mergeCell ref="AU38:AY38"/>
    <mergeCell ref="AS39:AT39"/>
    <mergeCell ref="AU39:AY39"/>
    <mergeCell ref="AS40:AT40"/>
    <mergeCell ref="AU40:AY40"/>
    <mergeCell ref="AS41:AT41"/>
    <mergeCell ref="AU41:AY41"/>
    <mergeCell ref="AD50:AG50"/>
    <mergeCell ref="AH50:AL50"/>
    <mergeCell ref="AM50:BA50"/>
    <mergeCell ref="AX42:BA43"/>
    <mergeCell ref="AD40:AI40"/>
    <mergeCell ref="AK40:AR40"/>
    <mergeCell ref="AD42:AI42"/>
    <mergeCell ref="AD43:AJ43"/>
    <mergeCell ref="AD41:AI41"/>
    <mergeCell ref="AN48:AY48"/>
    <mergeCell ref="AZ48:BA48"/>
    <mergeCell ref="AD49:AG49"/>
    <mergeCell ref="AH49:AY49"/>
    <mergeCell ref="AD48:AM48"/>
    <mergeCell ref="AD47:AM47"/>
    <mergeCell ref="AN47:AY47"/>
    <mergeCell ref="M46:Y46"/>
    <mergeCell ref="AB46:AB52"/>
    <mergeCell ref="C50:F50"/>
    <mergeCell ref="G50:K50"/>
    <mergeCell ref="L50:Z50"/>
    <mergeCell ref="C48:L48"/>
    <mergeCell ref="M48:X48"/>
    <mergeCell ref="Y48:Z48"/>
    <mergeCell ref="C53:E54"/>
    <mergeCell ref="F53:F54"/>
    <mergeCell ref="G53:I53"/>
    <mergeCell ref="J53:L53"/>
    <mergeCell ref="M53:O53"/>
    <mergeCell ref="P53:R53"/>
    <mergeCell ref="AM51:AR51"/>
    <mergeCell ref="AS51:AW51"/>
    <mergeCell ref="AX51:BA52"/>
    <mergeCell ref="C52:F52"/>
    <mergeCell ref="L52:Q52"/>
    <mergeCell ref="R52:V52"/>
    <mergeCell ref="AD52:AG52"/>
    <mergeCell ref="AM52:AR52"/>
    <mergeCell ref="AS52:AW52"/>
    <mergeCell ref="C51:F51"/>
    <mergeCell ref="L51:Q51"/>
    <mergeCell ref="R51:V51"/>
    <mergeCell ref="W51:Z52"/>
    <mergeCell ref="AD51:AG51"/>
    <mergeCell ref="G51:K51"/>
    <mergeCell ref="AH51:AL51"/>
    <mergeCell ref="AN53:AP53"/>
    <mergeCell ref="AQ53:AS53"/>
    <mergeCell ref="AT53:AV53"/>
    <mergeCell ref="AW53:AY53"/>
    <mergeCell ref="Y54:Z54"/>
    <mergeCell ref="AZ54:BA54"/>
    <mergeCell ref="S53:U53"/>
    <mergeCell ref="V53:X53"/>
    <mergeCell ref="AD53:AF54"/>
    <mergeCell ref="AG53:AG54"/>
    <mergeCell ref="AH53:AJ53"/>
    <mergeCell ref="AK53:AM53"/>
    <mergeCell ref="AF55:AF56"/>
    <mergeCell ref="AG55:AG56"/>
    <mergeCell ref="AH55:AY55"/>
    <mergeCell ref="C64:C68"/>
    <mergeCell ref="D64:D68"/>
    <mergeCell ref="AD64:AD68"/>
    <mergeCell ref="AE64:AE68"/>
    <mergeCell ref="E65:E66"/>
    <mergeCell ref="F65:F66"/>
    <mergeCell ref="G65:X65"/>
    <mergeCell ref="C55:C63"/>
    <mergeCell ref="D55:D63"/>
    <mergeCell ref="AD55:AD63"/>
    <mergeCell ref="AE55:AE63"/>
    <mergeCell ref="E55:E56"/>
    <mergeCell ref="F55:F56"/>
    <mergeCell ref="G55:X55"/>
    <mergeCell ref="AH65:AY65"/>
    <mergeCell ref="E75:E76"/>
    <mergeCell ref="F75:F76"/>
    <mergeCell ref="AF65:AF66"/>
    <mergeCell ref="AG65:AG66"/>
    <mergeCell ref="C69:C72"/>
    <mergeCell ref="D69:D72"/>
    <mergeCell ref="E69:E70"/>
    <mergeCell ref="F69:F70"/>
    <mergeCell ref="G69:U69"/>
    <mergeCell ref="V69:X69"/>
    <mergeCell ref="AD69:AD72"/>
    <mergeCell ref="AE69:AE72"/>
    <mergeCell ref="G75:U75"/>
    <mergeCell ref="V75:X75"/>
    <mergeCell ref="AF75:AF76"/>
    <mergeCell ref="AG75:AG76"/>
    <mergeCell ref="AH75:AV75"/>
    <mergeCell ref="AS77:AY77"/>
    <mergeCell ref="AW75:AY75"/>
    <mergeCell ref="AF69:AF70"/>
    <mergeCell ref="AG69:AG70"/>
    <mergeCell ref="AH69:AV69"/>
    <mergeCell ref="AW69:AY69"/>
    <mergeCell ref="AZ77:BA77"/>
    <mergeCell ref="C78:I78"/>
    <mergeCell ref="J78:Q78"/>
    <mergeCell ref="R78:X78"/>
    <mergeCell ref="AD78:AJ78"/>
    <mergeCell ref="AK78:AR78"/>
    <mergeCell ref="AS78:AY78"/>
    <mergeCell ref="C77:F77"/>
    <mergeCell ref="G77:Q77"/>
    <mergeCell ref="R77:X77"/>
    <mergeCell ref="Y77:Z77"/>
    <mergeCell ref="AD77:AG77"/>
    <mergeCell ref="AH77:AR77"/>
    <mergeCell ref="C73:C76"/>
    <mergeCell ref="D73:D76"/>
    <mergeCell ref="AD73:AD76"/>
    <mergeCell ref="AE73:AE76"/>
    <mergeCell ref="C80:H80"/>
    <mergeCell ref="J80:Q80"/>
    <mergeCell ref="R80:S80"/>
    <mergeCell ref="T80:X80"/>
    <mergeCell ref="AD80:AI80"/>
    <mergeCell ref="AK80:AR80"/>
    <mergeCell ref="C79:H79"/>
    <mergeCell ref="J79:Q79"/>
    <mergeCell ref="R79:S79"/>
    <mergeCell ref="T79:X79"/>
    <mergeCell ref="AD79:AI79"/>
    <mergeCell ref="AK79:AR79"/>
    <mergeCell ref="AS82:AT82"/>
    <mergeCell ref="AU82:AY82"/>
    <mergeCell ref="R81:S81"/>
    <mergeCell ref="T81:X81"/>
    <mergeCell ref="AD81:AI81"/>
    <mergeCell ref="AK81:AR81"/>
    <mergeCell ref="AS79:AT79"/>
    <mergeCell ref="AU79:AY79"/>
    <mergeCell ref="AS80:AT80"/>
    <mergeCell ref="AU80:AY80"/>
    <mergeCell ref="AS81:AT81"/>
    <mergeCell ref="AU81:AY81"/>
    <mergeCell ref="C81:H81"/>
    <mergeCell ref="J81:Q81"/>
    <mergeCell ref="C83:H83"/>
    <mergeCell ref="AD83:AI83"/>
    <mergeCell ref="C84:I84"/>
    <mergeCell ref="AD84:AJ84"/>
    <mergeCell ref="C82:H82"/>
    <mergeCell ref="R82:S82"/>
    <mergeCell ref="T82:X82"/>
    <mergeCell ref="AD82:AI82"/>
    <mergeCell ref="AN87:AZ87"/>
    <mergeCell ref="C88:L88"/>
    <mergeCell ref="M88:X88"/>
    <mergeCell ref="Y88:Z88"/>
    <mergeCell ref="AD88:AM88"/>
    <mergeCell ref="AN88:AY88"/>
    <mergeCell ref="AZ88:BA88"/>
    <mergeCell ref="A87:A93"/>
    <mergeCell ref="C87:L87"/>
    <mergeCell ref="M87:Y87"/>
    <mergeCell ref="AB87:AB93"/>
    <mergeCell ref="AD87:AM87"/>
    <mergeCell ref="C89:L89"/>
    <mergeCell ref="M89:X89"/>
    <mergeCell ref="Y89:Z89"/>
    <mergeCell ref="AD89:AM89"/>
    <mergeCell ref="C91:F91"/>
    <mergeCell ref="AH91:AL91"/>
    <mergeCell ref="AM91:BA91"/>
    <mergeCell ref="C92:F92"/>
    <mergeCell ref="L92:Q92"/>
    <mergeCell ref="R92:V92"/>
    <mergeCell ref="W92:Z93"/>
    <mergeCell ref="AD92:AG92"/>
    <mergeCell ref="AN89:AY89"/>
    <mergeCell ref="AZ89:BA89"/>
    <mergeCell ref="C90:F90"/>
    <mergeCell ref="G90:X90"/>
    <mergeCell ref="AD90:AG90"/>
    <mergeCell ref="AH90:AY90"/>
    <mergeCell ref="C94:E95"/>
    <mergeCell ref="F94:F95"/>
    <mergeCell ref="G94:I94"/>
    <mergeCell ref="J94:L94"/>
    <mergeCell ref="M94:O94"/>
    <mergeCell ref="P94:R94"/>
    <mergeCell ref="AM92:AR92"/>
    <mergeCell ref="AS92:AW92"/>
    <mergeCell ref="AX92:BA93"/>
    <mergeCell ref="C93:F93"/>
    <mergeCell ref="L93:Q93"/>
    <mergeCell ref="R93:V93"/>
    <mergeCell ref="AD93:AG93"/>
    <mergeCell ref="AM93:AR93"/>
    <mergeCell ref="AS93:AW93"/>
    <mergeCell ref="AN94:AP94"/>
    <mergeCell ref="AQ94:AS94"/>
    <mergeCell ref="AT94:AV94"/>
    <mergeCell ref="C105:C109"/>
    <mergeCell ref="D105:D109"/>
    <mergeCell ref="AD105:AD109"/>
    <mergeCell ref="AE105:AE109"/>
    <mergeCell ref="E106:E107"/>
    <mergeCell ref="F106:F107"/>
    <mergeCell ref="G106:X106"/>
    <mergeCell ref="C96:C104"/>
    <mergeCell ref="D96:D104"/>
    <mergeCell ref="AD96:AD104"/>
    <mergeCell ref="AE96:AE104"/>
    <mergeCell ref="E96:E97"/>
    <mergeCell ref="F96:F97"/>
    <mergeCell ref="G96:I96"/>
    <mergeCell ref="AH106:AP106"/>
    <mergeCell ref="AQ106:AY106"/>
    <mergeCell ref="J96:X96"/>
    <mergeCell ref="AF96:AF97"/>
    <mergeCell ref="AG96:AG97"/>
    <mergeCell ref="AH96:AJ96"/>
    <mergeCell ref="AK96:AY96"/>
    <mergeCell ref="AF106:AF107"/>
    <mergeCell ref="AG106:AG107"/>
    <mergeCell ref="AW94:AY94"/>
    <mergeCell ref="Y95:Z95"/>
    <mergeCell ref="S94:U94"/>
    <mergeCell ref="V94:X94"/>
    <mergeCell ref="AD94:AF95"/>
    <mergeCell ref="AG94:AG95"/>
    <mergeCell ref="AH94:AJ94"/>
    <mergeCell ref="AK94:AM94"/>
    <mergeCell ref="G91:K91"/>
    <mergeCell ref="L91:Z91"/>
    <mergeCell ref="AD91:AG91"/>
    <mergeCell ref="G92:K92"/>
    <mergeCell ref="AH92:AL92"/>
    <mergeCell ref="C114:C117"/>
    <mergeCell ref="D114:D117"/>
    <mergeCell ref="AD114:AD117"/>
    <mergeCell ref="AE114:AE117"/>
    <mergeCell ref="E116:E117"/>
    <mergeCell ref="F116:F117"/>
    <mergeCell ref="C110:C113"/>
    <mergeCell ref="D110:D113"/>
    <mergeCell ref="E110:E111"/>
    <mergeCell ref="F110:F111"/>
    <mergeCell ref="G110:X110"/>
    <mergeCell ref="AD110:AD113"/>
    <mergeCell ref="G116:U116"/>
    <mergeCell ref="V116:X116"/>
    <mergeCell ref="AF116:AF117"/>
    <mergeCell ref="AG116:AG117"/>
    <mergeCell ref="AH116:AV116"/>
    <mergeCell ref="AS118:AY118"/>
    <mergeCell ref="AW116:AY116"/>
    <mergeCell ref="AE110:AE113"/>
    <mergeCell ref="AF110:AF111"/>
    <mergeCell ref="AG110:AG111"/>
    <mergeCell ref="AH110:AY110"/>
    <mergeCell ref="C119:I119"/>
    <mergeCell ref="J119:Q119"/>
    <mergeCell ref="R119:X119"/>
    <mergeCell ref="AD119:AJ119"/>
    <mergeCell ref="AK119:AR119"/>
    <mergeCell ref="AS119:AY119"/>
    <mergeCell ref="C118:F118"/>
    <mergeCell ref="G118:Q118"/>
    <mergeCell ref="R118:X118"/>
    <mergeCell ref="Y118:Z118"/>
    <mergeCell ref="AD118:AG118"/>
    <mergeCell ref="AH118:AR118"/>
    <mergeCell ref="R122:S122"/>
    <mergeCell ref="T122:X122"/>
    <mergeCell ref="AD122:AI122"/>
    <mergeCell ref="AK122:AR122"/>
    <mergeCell ref="AS120:AT120"/>
    <mergeCell ref="AU120:AY120"/>
    <mergeCell ref="C121:H121"/>
    <mergeCell ref="J121:Q121"/>
    <mergeCell ref="R121:S121"/>
    <mergeCell ref="T121:X121"/>
    <mergeCell ref="AD121:AI121"/>
    <mergeCell ref="AK121:AR121"/>
    <mergeCell ref="AS121:AT121"/>
    <mergeCell ref="AU121:AY121"/>
    <mergeCell ref="C120:H120"/>
    <mergeCell ref="J120:Q120"/>
    <mergeCell ref="R120:S120"/>
    <mergeCell ref="T120:X120"/>
    <mergeCell ref="AD120:AI120"/>
    <mergeCell ref="AK120:AR120"/>
    <mergeCell ref="C131:F131"/>
    <mergeCell ref="G131:X131"/>
    <mergeCell ref="AD131:AG131"/>
    <mergeCell ref="AH131:AY131"/>
    <mergeCell ref="AN128:AZ128"/>
    <mergeCell ref="C129:L129"/>
    <mergeCell ref="M129:X129"/>
    <mergeCell ref="Y129:Z129"/>
    <mergeCell ref="AD129:AM129"/>
    <mergeCell ref="AN129:AY129"/>
    <mergeCell ref="AZ129:BA129"/>
    <mergeCell ref="C128:L128"/>
    <mergeCell ref="M128:Y128"/>
    <mergeCell ref="AB128:AB134"/>
    <mergeCell ref="AD128:AM128"/>
    <mergeCell ref="C130:L130"/>
    <mergeCell ref="M130:X130"/>
    <mergeCell ref="Y130:Z130"/>
    <mergeCell ref="AD130:AM130"/>
    <mergeCell ref="C132:F132"/>
    <mergeCell ref="G132:K132"/>
    <mergeCell ref="L132:Z132"/>
    <mergeCell ref="AD132:AG132"/>
    <mergeCell ref="AH132:AL132"/>
    <mergeCell ref="AM132:BA132"/>
    <mergeCell ref="C133:F133"/>
    <mergeCell ref="L133:Q133"/>
    <mergeCell ref="R133:V133"/>
    <mergeCell ref="W133:Z134"/>
    <mergeCell ref="AD133:AG133"/>
    <mergeCell ref="AM133:AR133"/>
    <mergeCell ref="AS133:AW133"/>
    <mergeCell ref="AX133:BA134"/>
    <mergeCell ref="C134:F134"/>
    <mergeCell ref="L134:Q134"/>
    <mergeCell ref="R134:V134"/>
    <mergeCell ref="AD134:AG134"/>
    <mergeCell ref="AH133:AL133"/>
    <mergeCell ref="AK135:AM135"/>
    <mergeCell ref="AB135:AB158"/>
    <mergeCell ref="AF137:AF138"/>
    <mergeCell ref="AG137:AG138"/>
    <mergeCell ref="AH137:AS137"/>
    <mergeCell ref="AN135:AP135"/>
    <mergeCell ref="AQ135:AS135"/>
    <mergeCell ref="AF147:AF148"/>
    <mergeCell ref="C135:E136"/>
    <mergeCell ref="F135:F136"/>
    <mergeCell ref="G135:I135"/>
    <mergeCell ref="J135:L135"/>
    <mergeCell ref="M135:O135"/>
    <mergeCell ref="P135:R135"/>
    <mergeCell ref="S135:U135"/>
    <mergeCell ref="V135:X135"/>
    <mergeCell ref="AD135:AF136"/>
    <mergeCell ref="AG135:AG136"/>
    <mergeCell ref="AH135:AJ135"/>
    <mergeCell ref="G157:R157"/>
    <mergeCell ref="C151:C154"/>
    <mergeCell ref="D151:D154"/>
    <mergeCell ref="E151:E152"/>
    <mergeCell ref="F151:F152"/>
    <mergeCell ref="AE151:AE154"/>
    <mergeCell ref="G137:R137"/>
    <mergeCell ref="C146:C150"/>
    <mergeCell ref="D146:D150"/>
    <mergeCell ref="AD146:AD150"/>
    <mergeCell ref="AE146:AE150"/>
    <mergeCell ref="E147:E148"/>
    <mergeCell ref="F147:F148"/>
    <mergeCell ref="G147:R147"/>
    <mergeCell ref="C137:C145"/>
    <mergeCell ref="D137:D145"/>
    <mergeCell ref="AD137:AD145"/>
    <mergeCell ref="AE137:AE145"/>
    <mergeCell ref="E137:E138"/>
    <mergeCell ref="F137:F138"/>
    <mergeCell ref="C165:H165"/>
    <mergeCell ref="AD165:AI165"/>
    <mergeCell ref="C166:I166"/>
    <mergeCell ref="AD166:AJ166"/>
    <mergeCell ref="AS163:AT163"/>
    <mergeCell ref="AS162:AT162"/>
    <mergeCell ref="J162:Q162"/>
    <mergeCell ref="R162:S162"/>
    <mergeCell ref="T162:X162"/>
    <mergeCell ref="AD162:AI162"/>
    <mergeCell ref="AS164:AT164"/>
    <mergeCell ref="C163:H163"/>
    <mergeCell ref="J163:Q163"/>
    <mergeCell ref="R163:S163"/>
    <mergeCell ref="T163:X163"/>
    <mergeCell ref="AD163:AI163"/>
    <mergeCell ref="C162:H162"/>
    <mergeCell ref="AB159:AB164"/>
    <mergeCell ref="C161:H161"/>
    <mergeCell ref="R161:S161"/>
    <mergeCell ref="C159:F159"/>
    <mergeCell ref="G159:Q159"/>
    <mergeCell ref="R159:X159"/>
    <mergeCell ref="Y159:Z159"/>
    <mergeCell ref="C164:H164"/>
    <mergeCell ref="R164:S164"/>
    <mergeCell ref="T164:X164"/>
    <mergeCell ref="AD164:AI164"/>
    <mergeCell ref="AK163:AR163"/>
    <mergeCell ref="AK162:AR162"/>
    <mergeCell ref="AU163:AY163"/>
    <mergeCell ref="T161:X161"/>
    <mergeCell ref="AD161:AI161"/>
    <mergeCell ref="J161:Q161"/>
    <mergeCell ref="AU164:AY164"/>
    <mergeCell ref="AK161:AR161"/>
    <mergeCell ref="G32:O32"/>
    <mergeCell ref="AG32:AG33"/>
    <mergeCell ref="P32:X32"/>
    <mergeCell ref="AH32:AP32"/>
    <mergeCell ref="AH159:AR159"/>
    <mergeCell ref="AU162:AY162"/>
    <mergeCell ref="C160:I160"/>
    <mergeCell ref="J160:Q160"/>
    <mergeCell ref="R160:X160"/>
    <mergeCell ref="AD160:AJ160"/>
    <mergeCell ref="AK160:AR160"/>
    <mergeCell ref="AS160:AY160"/>
    <mergeCell ref="AF157:AF158"/>
    <mergeCell ref="AG157:AG158"/>
    <mergeCell ref="AH157:AS157"/>
    <mergeCell ref="C155:C158"/>
    <mergeCell ref="D155:D158"/>
    <mergeCell ref="AD155:AD158"/>
    <mergeCell ref="AE155:AE158"/>
    <mergeCell ref="E157:E158"/>
    <mergeCell ref="F157:F158"/>
    <mergeCell ref="G133:K133"/>
    <mergeCell ref="G151:R151"/>
    <mergeCell ref="AD151:AD154"/>
    <mergeCell ref="W42:Z43"/>
    <mergeCell ref="P20:X20"/>
    <mergeCell ref="AH20:AP20"/>
    <mergeCell ref="AN130:AY130"/>
    <mergeCell ref="C122:H122"/>
    <mergeCell ref="J122:Q122"/>
    <mergeCell ref="C124:H124"/>
    <mergeCell ref="AD124:AI124"/>
    <mergeCell ref="C125:I125"/>
    <mergeCell ref="AD125:AJ125"/>
    <mergeCell ref="C123:H123"/>
    <mergeCell ref="R123:S123"/>
    <mergeCell ref="T123:X123"/>
    <mergeCell ref="AD123:AI123"/>
    <mergeCell ref="AS122:AT122"/>
    <mergeCell ref="AU122:AY122"/>
    <mergeCell ref="AS123:AT123"/>
    <mergeCell ref="W83:Z84"/>
    <mergeCell ref="W124:Z125"/>
    <mergeCell ref="AQ34:AY34"/>
    <mergeCell ref="G34:O34"/>
    <mergeCell ref="P34:X34"/>
    <mergeCell ref="E32:E33"/>
    <mergeCell ref="F32:F33"/>
    <mergeCell ref="W165:Z166"/>
    <mergeCell ref="AX165:BA166"/>
    <mergeCell ref="AX124:BA125"/>
    <mergeCell ref="AX83:BA84"/>
    <mergeCell ref="AB165:AB166"/>
    <mergeCell ref="AS161:AT161"/>
    <mergeCell ref="AS159:AY159"/>
    <mergeCell ref="AU161:AY161"/>
    <mergeCell ref="AZ159:BA159"/>
    <mergeCell ref="AD159:AG159"/>
    <mergeCell ref="AF151:AF152"/>
    <mergeCell ref="AG151:AG152"/>
    <mergeCell ref="AH151:AS151"/>
    <mergeCell ref="AW135:AY135"/>
    <mergeCell ref="AZ136:BA136"/>
    <mergeCell ref="AG147:AG148"/>
    <mergeCell ref="AM134:AR134"/>
    <mergeCell ref="AS134:AW134"/>
    <mergeCell ref="AZ130:BA130"/>
    <mergeCell ref="AU123:AY123"/>
    <mergeCell ref="AZ118:BA118"/>
    <mergeCell ref="AZ95:BA95"/>
    <mergeCell ref="AT135:AV135"/>
    <mergeCell ref="Y136:Z136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44" max="16383" man="1"/>
    <brk id="85" max="16383" man="1"/>
    <brk id="126" max="16383" man="1"/>
  </rowBreaks>
  <colBreaks count="1" manualBreakCount="1">
    <brk id="2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BA65"/>
  <sheetViews>
    <sheetView topLeftCell="A19" zoomScaleNormal="100" workbookViewId="0">
      <selection activeCell="AC60" sqref="AC60"/>
    </sheetView>
  </sheetViews>
  <sheetFormatPr baseColWidth="10" defaultRowHeight="12.75" x14ac:dyDescent="0.2"/>
  <cols>
    <col min="1" max="1" width="3.140625" customWidth="1"/>
    <col min="2" max="2" width="3" bestFit="1" customWidth="1"/>
    <col min="3" max="3" width="3.42578125" bestFit="1" customWidth="1"/>
    <col min="4" max="4" width="37.85546875" customWidth="1"/>
    <col min="5" max="22" width="8.140625" customWidth="1"/>
    <col min="23" max="38" width="3.42578125" customWidth="1"/>
  </cols>
  <sheetData>
    <row r="1" spans="2:53" ht="13.5" thickBot="1" x14ac:dyDescent="0.25"/>
    <row r="2" spans="2:53" ht="15.75" customHeight="1" x14ac:dyDescent="0.2">
      <c r="B2" s="1140" t="s">
        <v>164</v>
      </c>
      <c r="C2" s="1141"/>
      <c r="D2" s="1167" t="s">
        <v>165</v>
      </c>
      <c r="E2" s="1168"/>
      <c r="F2" s="1168"/>
      <c r="G2" s="1168"/>
      <c r="H2" s="1168"/>
      <c r="I2" s="1168"/>
      <c r="J2" s="1168"/>
      <c r="K2" s="1168"/>
      <c r="L2" s="1168"/>
      <c r="M2" s="1168"/>
      <c r="N2" s="1168"/>
      <c r="O2" s="1168"/>
      <c r="P2" s="1168"/>
      <c r="Q2" s="1168"/>
      <c r="R2" s="1168"/>
      <c r="S2" s="1168"/>
      <c r="T2" s="1168"/>
      <c r="U2" s="1168"/>
      <c r="V2" s="1168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</row>
    <row r="3" spans="2:53" ht="15.75" customHeight="1" x14ac:dyDescent="0.2">
      <c r="B3" s="1142"/>
      <c r="C3" s="1091"/>
      <c r="D3" s="1167"/>
      <c r="E3" s="1168"/>
      <c r="F3" s="1168"/>
      <c r="G3" s="1168"/>
      <c r="H3" s="1168"/>
      <c r="I3" s="1168"/>
      <c r="J3" s="1168"/>
      <c r="K3" s="1168"/>
      <c r="L3" s="1168"/>
      <c r="M3" s="1168"/>
      <c r="N3" s="1168"/>
      <c r="O3" s="1168"/>
      <c r="P3" s="1168"/>
      <c r="Q3" s="1168"/>
      <c r="R3" s="1168"/>
      <c r="S3" s="1168"/>
      <c r="T3" s="1168"/>
      <c r="U3" s="1168"/>
      <c r="V3" s="1168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3"/>
      <c r="BA3" s="83"/>
    </row>
    <row r="4" spans="2:53" s="45" customFormat="1" ht="15.75" x14ac:dyDescent="0.2">
      <c r="B4" s="1142"/>
      <c r="C4" s="1162"/>
      <c r="D4" s="85" t="s">
        <v>166</v>
      </c>
      <c r="E4" s="1150" t="s">
        <v>146</v>
      </c>
      <c r="F4" s="1151"/>
      <c r="G4" s="1152"/>
      <c r="H4" s="1150" t="s">
        <v>147</v>
      </c>
      <c r="I4" s="1151"/>
      <c r="J4" s="1152"/>
      <c r="K4" s="1150" t="s">
        <v>148</v>
      </c>
      <c r="L4" s="1151"/>
      <c r="M4" s="1153"/>
      <c r="N4" s="1150" t="s">
        <v>149</v>
      </c>
      <c r="O4" s="1151"/>
      <c r="P4" s="1152"/>
      <c r="Q4" s="1154" t="s">
        <v>150</v>
      </c>
      <c r="R4" s="1151"/>
      <c r="S4" s="1152"/>
      <c r="T4" s="1154" t="s">
        <v>151</v>
      </c>
      <c r="U4" s="1151"/>
      <c r="V4" s="1153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2"/>
      <c r="BA4" s="272"/>
    </row>
    <row r="5" spans="2:53" s="45" customFormat="1" ht="22.5" customHeight="1" x14ac:dyDescent="0.2">
      <c r="B5" s="1142"/>
      <c r="C5" s="1162"/>
      <c r="D5" s="86"/>
      <c r="E5" s="1156" t="s">
        <v>57</v>
      </c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2"/>
      <c r="BA5" s="272"/>
    </row>
    <row r="6" spans="2:53" s="45" customFormat="1" ht="43.5" thickBot="1" x14ac:dyDescent="0.3">
      <c r="B6" s="1143"/>
      <c r="C6" s="1163"/>
      <c r="D6" s="86" t="s">
        <v>167</v>
      </c>
      <c r="E6" s="87" t="s">
        <v>61</v>
      </c>
      <c r="F6" s="88" t="s">
        <v>62</v>
      </c>
      <c r="G6" s="89" t="s">
        <v>63</v>
      </c>
      <c r="H6" s="87" t="s">
        <v>61</v>
      </c>
      <c r="I6" s="88" t="s">
        <v>62</v>
      </c>
      <c r="J6" s="89" t="s">
        <v>63</v>
      </c>
      <c r="K6" s="87" t="s">
        <v>61</v>
      </c>
      <c r="L6" s="88" t="s">
        <v>62</v>
      </c>
      <c r="M6" s="90" t="s">
        <v>63</v>
      </c>
      <c r="N6" s="87" t="s">
        <v>61</v>
      </c>
      <c r="O6" s="88" t="s">
        <v>62</v>
      </c>
      <c r="P6" s="89" t="s">
        <v>63</v>
      </c>
      <c r="Q6" s="91" t="s">
        <v>61</v>
      </c>
      <c r="R6" s="88" t="s">
        <v>62</v>
      </c>
      <c r="S6" s="89" t="s">
        <v>63</v>
      </c>
      <c r="T6" s="91" t="s">
        <v>61</v>
      </c>
      <c r="U6" s="88" t="s">
        <v>62</v>
      </c>
      <c r="V6" s="90" t="s">
        <v>63</v>
      </c>
      <c r="W6" s="273"/>
      <c r="X6" s="274"/>
      <c r="Y6" s="274"/>
      <c r="Z6" s="274"/>
      <c r="AA6" s="275"/>
      <c r="AB6" s="275"/>
      <c r="AC6" s="275"/>
      <c r="AD6" s="275"/>
      <c r="AE6" s="275"/>
      <c r="AF6" s="275"/>
      <c r="AG6" s="275"/>
      <c r="AH6" s="275"/>
      <c r="AI6" s="275"/>
      <c r="AJ6" s="275"/>
      <c r="AK6" s="275"/>
      <c r="AL6" s="275"/>
      <c r="AM6" s="272"/>
      <c r="AN6" s="272"/>
      <c r="AO6" s="272"/>
      <c r="AP6" s="272"/>
      <c r="AQ6" s="272"/>
      <c r="AR6" s="272"/>
      <c r="AS6" s="272"/>
      <c r="AT6" s="272"/>
      <c r="AU6" s="272"/>
      <c r="AV6" s="272"/>
      <c r="AW6" s="272"/>
      <c r="AX6" s="272"/>
      <c r="AY6" s="272"/>
      <c r="AZ6" s="272"/>
      <c r="BA6" s="272"/>
    </row>
    <row r="7" spans="2:53" s="45" customFormat="1" ht="15.75" customHeight="1" x14ac:dyDescent="0.25">
      <c r="B7" s="1142" t="s">
        <v>64</v>
      </c>
      <c r="C7" s="1092">
        <v>1</v>
      </c>
      <c r="D7" s="92" t="s">
        <v>168</v>
      </c>
      <c r="E7" s="306" t="s">
        <v>521</v>
      </c>
      <c r="F7" s="306" t="s">
        <v>522</v>
      </c>
      <c r="G7" s="306" t="s">
        <v>523</v>
      </c>
      <c r="H7" s="306" t="s">
        <v>524</v>
      </c>
      <c r="I7" s="306" t="s">
        <v>525</v>
      </c>
      <c r="J7" s="306" t="s">
        <v>526</v>
      </c>
      <c r="K7" s="306" t="s">
        <v>527</v>
      </c>
      <c r="L7" s="306" t="s">
        <v>528</v>
      </c>
      <c r="M7" s="306" t="s">
        <v>529</v>
      </c>
      <c r="N7" s="306" t="s">
        <v>530</v>
      </c>
      <c r="O7" s="306" t="s">
        <v>531</v>
      </c>
      <c r="P7" s="306" t="s">
        <v>532</v>
      </c>
      <c r="Q7" s="306" t="s">
        <v>522</v>
      </c>
      <c r="R7" s="306" t="s">
        <v>533</v>
      </c>
      <c r="S7" s="306" t="s">
        <v>535</v>
      </c>
      <c r="T7" s="306" t="s">
        <v>525</v>
      </c>
      <c r="U7" s="306" t="s">
        <v>536</v>
      </c>
      <c r="V7" s="307" t="s">
        <v>534</v>
      </c>
      <c r="W7" s="276"/>
      <c r="X7" s="276"/>
      <c r="Y7" s="276"/>
      <c r="Z7" s="276"/>
      <c r="AA7" s="276"/>
      <c r="AB7" s="276"/>
      <c r="AC7" s="276"/>
      <c r="AD7" s="276"/>
      <c r="AE7" s="276"/>
      <c r="AF7" s="276"/>
      <c r="AG7" s="276"/>
      <c r="AH7" s="276"/>
      <c r="AI7" s="276"/>
      <c r="AJ7" s="276"/>
      <c r="AK7" s="276"/>
      <c r="AL7" s="276"/>
      <c r="AM7" s="277">
        <f>(TIME(0,HOUR(V7),MINUTE(V7)))*0.95</f>
        <v>2.2540509259259258E-3</v>
      </c>
    </row>
    <row r="8" spans="2:53" s="45" customFormat="1" ht="15.75" customHeight="1" x14ac:dyDescent="0.25">
      <c r="B8" s="1142"/>
      <c r="C8" s="1092"/>
      <c r="D8" s="302" t="s">
        <v>169</v>
      </c>
      <c r="E8" s="315" t="s">
        <v>19</v>
      </c>
      <c r="F8" s="316" t="s">
        <v>91</v>
      </c>
      <c r="G8" s="317" t="s">
        <v>47</v>
      </c>
      <c r="H8" s="318" t="s">
        <v>18</v>
      </c>
      <c r="I8" s="316" t="s">
        <v>29</v>
      </c>
      <c r="J8" s="317" t="s">
        <v>98</v>
      </c>
      <c r="K8" s="318" t="s">
        <v>29</v>
      </c>
      <c r="L8" s="316" t="s">
        <v>98</v>
      </c>
      <c r="M8" s="317" t="s">
        <v>33</v>
      </c>
      <c r="N8" s="318" t="s">
        <v>98</v>
      </c>
      <c r="O8" s="316" t="s">
        <v>33</v>
      </c>
      <c r="P8" s="317" t="s">
        <v>170</v>
      </c>
      <c r="Q8" s="318" t="s">
        <v>33</v>
      </c>
      <c r="R8" s="316" t="s">
        <v>170</v>
      </c>
      <c r="S8" s="317" t="s">
        <v>118</v>
      </c>
      <c r="T8" s="318" t="s">
        <v>34</v>
      </c>
      <c r="U8" s="316" t="s">
        <v>43</v>
      </c>
      <c r="V8" s="319" t="s">
        <v>171</v>
      </c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45">
        <f>HOUR(AM7)</f>
        <v>0</v>
      </c>
    </row>
    <row r="9" spans="2:53" s="45" customFormat="1" ht="15.75" customHeight="1" x14ac:dyDescent="0.25">
      <c r="B9" s="1142"/>
      <c r="C9" s="1092"/>
      <c r="D9" s="1130" t="s">
        <v>172</v>
      </c>
      <c r="E9" s="1132" t="s">
        <v>173</v>
      </c>
      <c r="F9" s="1132"/>
      <c r="G9" s="1132"/>
      <c r="H9" s="1132"/>
      <c r="I9" s="1132"/>
      <c r="J9" s="1132"/>
      <c r="K9" s="1132"/>
      <c r="L9" s="1132"/>
      <c r="M9" s="1133"/>
      <c r="N9" s="1134" t="s">
        <v>174</v>
      </c>
      <c r="O9" s="1132"/>
      <c r="P9" s="1132"/>
      <c r="Q9" s="1132"/>
      <c r="R9" s="1132"/>
      <c r="S9" s="1132"/>
      <c r="T9" s="1132"/>
      <c r="U9" s="1132"/>
      <c r="V9" s="1132"/>
      <c r="W9" s="276"/>
      <c r="X9" s="276"/>
      <c r="Y9" s="276"/>
      <c r="Z9" s="276"/>
      <c r="AA9" s="276"/>
      <c r="AB9" s="276"/>
      <c r="AC9" s="276"/>
      <c r="AD9" s="276"/>
      <c r="AE9" s="276"/>
      <c r="AF9" s="276"/>
      <c r="AG9" s="276"/>
      <c r="AH9" s="276"/>
      <c r="AI9" s="276"/>
      <c r="AJ9" s="276"/>
      <c r="AK9" s="276"/>
      <c r="AL9" s="276"/>
      <c r="AM9" s="45">
        <f>MINUTE(AM7)</f>
        <v>3</v>
      </c>
    </row>
    <row r="10" spans="2:53" s="45" customFormat="1" ht="15.75" customHeight="1" x14ac:dyDescent="0.25">
      <c r="B10" s="1142"/>
      <c r="C10" s="1092"/>
      <c r="D10" s="1094"/>
      <c r="E10" s="449" t="s">
        <v>547</v>
      </c>
      <c r="F10" s="449" t="s">
        <v>559</v>
      </c>
      <c r="G10" s="449" t="s">
        <v>560</v>
      </c>
      <c r="H10" s="449" t="s">
        <v>561</v>
      </c>
      <c r="I10" s="449" t="s">
        <v>562</v>
      </c>
      <c r="J10" s="449" t="s">
        <v>563</v>
      </c>
      <c r="K10" s="449" t="s">
        <v>564</v>
      </c>
      <c r="L10" s="449" t="s">
        <v>565</v>
      </c>
      <c r="M10" s="449" t="s">
        <v>566</v>
      </c>
      <c r="N10" s="449" t="s">
        <v>350</v>
      </c>
      <c r="O10" s="449" t="s">
        <v>457</v>
      </c>
      <c r="P10" s="449" t="s">
        <v>567</v>
      </c>
      <c r="Q10" s="449" t="s">
        <v>453</v>
      </c>
      <c r="R10" s="449" t="s">
        <v>454</v>
      </c>
      <c r="S10" s="449" t="s">
        <v>18</v>
      </c>
      <c r="T10" s="449" t="s">
        <v>568</v>
      </c>
      <c r="U10" s="449" t="s">
        <v>569</v>
      </c>
      <c r="V10" s="449" t="s">
        <v>570</v>
      </c>
      <c r="W10" s="276"/>
      <c r="X10" s="276"/>
      <c r="Y10" s="276"/>
      <c r="Z10" s="276"/>
      <c r="AA10" s="276"/>
      <c r="AB10" s="276"/>
      <c r="AC10" s="276"/>
      <c r="AD10" s="276"/>
      <c r="AE10" s="276"/>
      <c r="AF10" s="276"/>
      <c r="AG10" s="276"/>
      <c r="AH10" s="276"/>
      <c r="AI10" s="276"/>
      <c r="AJ10" s="276"/>
      <c r="AK10" s="276"/>
      <c r="AL10" s="276"/>
      <c r="AM10" s="45">
        <f>SECOND(AM7)</f>
        <v>15</v>
      </c>
    </row>
    <row r="11" spans="2:53" s="45" customFormat="1" ht="15.75" customHeight="1" x14ac:dyDescent="0.25">
      <c r="B11" s="1142"/>
      <c r="C11" s="1092"/>
      <c r="D11" s="1130" t="s">
        <v>176</v>
      </c>
      <c r="E11" s="320"/>
      <c r="F11" s="320"/>
      <c r="G11" s="321"/>
      <c r="H11" s="1097" t="s">
        <v>177</v>
      </c>
      <c r="I11" s="1098"/>
      <c r="J11" s="1131"/>
      <c r="K11" s="1164" t="s">
        <v>178</v>
      </c>
      <c r="L11" s="1165"/>
      <c r="M11" s="1165"/>
      <c r="N11" s="1165"/>
      <c r="O11" s="1165"/>
      <c r="P11" s="1165"/>
      <c r="Q11" s="1165"/>
      <c r="R11" s="1165"/>
      <c r="S11" s="1165"/>
      <c r="T11" s="1165"/>
      <c r="U11" s="1165"/>
      <c r="V11" s="1166"/>
      <c r="W11" s="276"/>
      <c r="X11" s="276"/>
      <c r="Y11" s="276"/>
      <c r="Z11" s="276"/>
      <c r="AA11" s="276"/>
      <c r="AB11" s="276"/>
      <c r="AC11" s="276"/>
      <c r="AD11" s="276"/>
      <c r="AE11" s="276"/>
      <c r="AF11" s="276"/>
      <c r="AG11" s="276"/>
      <c r="AH11" s="276"/>
      <c r="AI11" s="276"/>
      <c r="AJ11" s="276"/>
      <c r="AK11" s="276"/>
      <c r="AL11" s="276"/>
    </row>
    <row r="12" spans="2:53" s="45" customFormat="1" ht="15.75" customHeight="1" thickBot="1" x14ac:dyDescent="0.3">
      <c r="B12" s="263"/>
      <c r="C12" s="264"/>
      <c r="D12" s="1136"/>
      <c r="E12" s="322"/>
      <c r="F12" s="322"/>
      <c r="G12" s="323"/>
      <c r="H12" s="324" t="s">
        <v>39</v>
      </c>
      <c r="I12" s="325" t="s">
        <v>49</v>
      </c>
      <c r="J12" s="326" t="s">
        <v>45</v>
      </c>
      <c r="K12" s="449" t="s">
        <v>111</v>
      </c>
      <c r="L12" s="449" t="s">
        <v>548</v>
      </c>
      <c r="M12" s="449" t="s">
        <v>182</v>
      </c>
      <c r="N12" s="449" t="s">
        <v>34</v>
      </c>
      <c r="O12" s="449" t="s">
        <v>179</v>
      </c>
      <c r="P12" s="449" t="s">
        <v>181</v>
      </c>
      <c r="Q12" s="449" t="s">
        <v>551</v>
      </c>
      <c r="R12" s="449" t="s">
        <v>260</v>
      </c>
      <c r="S12" s="449" t="s">
        <v>102</v>
      </c>
      <c r="T12" s="449" t="s">
        <v>260</v>
      </c>
      <c r="U12" s="449" t="s">
        <v>102</v>
      </c>
      <c r="V12" s="449" t="s">
        <v>103</v>
      </c>
      <c r="W12" s="276"/>
      <c r="X12" s="276"/>
      <c r="Y12" s="276"/>
      <c r="Z12" s="276"/>
      <c r="AA12" s="276"/>
      <c r="AB12" s="276"/>
      <c r="AC12" s="276"/>
      <c r="AD12" s="276"/>
      <c r="AE12" s="276"/>
      <c r="AF12" s="276"/>
      <c r="AG12" s="276"/>
      <c r="AH12" s="276"/>
      <c r="AI12" s="276"/>
      <c r="AJ12" s="276"/>
      <c r="AK12" s="276"/>
      <c r="AL12" s="276"/>
    </row>
    <row r="13" spans="2:53" s="45" customFormat="1" ht="15.75" customHeight="1" x14ac:dyDescent="0.25">
      <c r="B13" s="1161" t="s">
        <v>65</v>
      </c>
      <c r="C13" s="1119">
        <v>2</v>
      </c>
      <c r="D13" s="1124" t="s">
        <v>183</v>
      </c>
      <c r="E13" s="1172" t="s">
        <v>184</v>
      </c>
      <c r="F13" s="1170"/>
      <c r="G13" s="1170"/>
      <c r="H13" s="1170"/>
      <c r="I13" s="1170"/>
      <c r="J13" s="1170"/>
      <c r="K13" s="1170"/>
      <c r="L13" s="1170"/>
      <c r="M13" s="1173"/>
      <c r="N13" s="1169" t="s">
        <v>185</v>
      </c>
      <c r="O13" s="1170"/>
      <c r="P13" s="1170"/>
      <c r="Q13" s="1170"/>
      <c r="R13" s="1170"/>
      <c r="S13" s="1170"/>
      <c r="T13" s="1170"/>
      <c r="U13" s="1170"/>
      <c r="V13" s="1171"/>
      <c r="W13" s="276"/>
      <c r="X13" s="276"/>
      <c r="Y13" s="276"/>
      <c r="Z13" s="276"/>
      <c r="AA13" s="276"/>
      <c r="AB13" s="276"/>
      <c r="AC13" s="276"/>
      <c r="AD13" s="276"/>
      <c r="AE13" s="276"/>
      <c r="AF13" s="276"/>
      <c r="AG13" s="276"/>
      <c r="AH13" s="276"/>
      <c r="AI13" s="276"/>
      <c r="AJ13" s="276"/>
      <c r="AK13" s="276"/>
      <c r="AL13" s="276"/>
    </row>
    <row r="14" spans="2:53" s="45" customFormat="1" ht="15.75" customHeight="1" x14ac:dyDescent="0.25">
      <c r="B14" s="1142"/>
      <c r="C14" s="1120"/>
      <c r="D14" s="1109"/>
      <c r="E14" s="327">
        <v>6</v>
      </c>
      <c r="F14" s="328">
        <v>9</v>
      </c>
      <c r="G14" s="704">
        <v>12</v>
      </c>
      <c r="H14" s="330">
        <v>9</v>
      </c>
      <c r="I14" s="328">
        <v>12</v>
      </c>
      <c r="J14" s="329">
        <v>15</v>
      </c>
      <c r="K14" s="330">
        <v>11</v>
      </c>
      <c r="L14" s="328">
        <v>15</v>
      </c>
      <c r="M14" s="329">
        <v>18</v>
      </c>
      <c r="N14" s="705">
        <v>15</v>
      </c>
      <c r="O14" s="705">
        <v>18</v>
      </c>
      <c r="P14" s="705">
        <v>22</v>
      </c>
      <c r="Q14" s="330">
        <v>20</v>
      </c>
      <c r="R14" s="328">
        <v>24</v>
      </c>
      <c r="S14" s="329">
        <v>27</v>
      </c>
      <c r="T14" s="330">
        <v>24</v>
      </c>
      <c r="U14" s="328">
        <v>27</v>
      </c>
      <c r="V14" s="706">
        <v>31</v>
      </c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76"/>
      <c r="AH14" s="276"/>
      <c r="AI14" s="276"/>
      <c r="AJ14" s="276"/>
      <c r="AK14" s="276"/>
      <c r="AL14" s="276"/>
    </row>
    <row r="15" spans="2:53" s="45" customFormat="1" ht="15.75" customHeight="1" x14ac:dyDescent="0.25">
      <c r="B15" s="1142"/>
      <c r="C15" s="1120"/>
      <c r="D15" s="1093" t="s">
        <v>186</v>
      </c>
      <c r="E15" s="331"/>
      <c r="F15" s="331"/>
      <c r="G15" s="332"/>
      <c r="H15" s="333"/>
      <c r="I15" s="331"/>
      <c r="J15" s="332"/>
      <c r="K15" s="333"/>
      <c r="L15" s="331"/>
      <c r="M15" s="332"/>
      <c r="N15" s="1164" t="s">
        <v>96</v>
      </c>
      <c r="O15" s="1165"/>
      <c r="P15" s="1165"/>
      <c r="Q15" s="1165"/>
      <c r="R15" s="1165"/>
      <c r="S15" s="1165"/>
      <c r="T15" s="1165"/>
      <c r="U15" s="1165"/>
      <c r="V15" s="1166"/>
      <c r="W15" s="276"/>
      <c r="X15" s="276"/>
      <c r="Y15" s="276"/>
      <c r="Z15" s="276"/>
      <c r="AA15" s="276"/>
    </row>
    <row r="16" spans="2:53" s="45" customFormat="1" ht="15.75" customHeight="1" x14ac:dyDescent="0.25">
      <c r="B16" s="1142"/>
      <c r="C16" s="1120"/>
      <c r="D16" s="1094"/>
      <c r="E16" s="331"/>
      <c r="F16" s="331"/>
      <c r="G16" s="332"/>
      <c r="H16" s="333"/>
      <c r="I16" s="331"/>
      <c r="J16" s="332"/>
      <c r="K16" s="333"/>
      <c r="L16" s="331"/>
      <c r="M16" s="332"/>
      <c r="N16" s="334">
        <v>4.75</v>
      </c>
      <c r="O16" s="335">
        <v>5.25</v>
      </c>
      <c r="P16" s="312">
        <v>5.75</v>
      </c>
      <c r="Q16" s="334">
        <v>5.5</v>
      </c>
      <c r="R16" s="335">
        <v>6</v>
      </c>
      <c r="S16" s="312">
        <v>6.5</v>
      </c>
      <c r="T16" s="334">
        <v>5.75</v>
      </c>
      <c r="U16" s="335">
        <v>6.25</v>
      </c>
      <c r="V16" s="313">
        <v>6.75</v>
      </c>
      <c r="W16" s="276"/>
      <c r="X16" s="276"/>
      <c r="Y16" s="276"/>
      <c r="Z16" s="276"/>
      <c r="AA16" s="276"/>
    </row>
    <row r="17" spans="2:38" s="45" customFormat="1" ht="15.75" customHeight="1" x14ac:dyDescent="0.25">
      <c r="B17" s="1142"/>
      <c r="C17" s="1120"/>
      <c r="D17" s="302" t="s">
        <v>187</v>
      </c>
      <c r="E17" s="336">
        <v>1.05</v>
      </c>
      <c r="F17" s="335">
        <v>1.25</v>
      </c>
      <c r="G17" s="312">
        <v>1.4</v>
      </c>
      <c r="H17" s="334">
        <v>1.1499999999999999</v>
      </c>
      <c r="I17" s="335">
        <v>1.3</v>
      </c>
      <c r="J17" s="312">
        <v>1.5</v>
      </c>
      <c r="K17" s="334">
        <v>1.3</v>
      </c>
      <c r="L17" s="335">
        <v>1.45</v>
      </c>
      <c r="M17" s="312">
        <v>1.65</v>
      </c>
      <c r="N17" s="334">
        <v>1.4</v>
      </c>
      <c r="O17" s="335">
        <v>1.6</v>
      </c>
      <c r="P17" s="312">
        <v>1.8</v>
      </c>
      <c r="Q17" s="334">
        <v>1.55</v>
      </c>
      <c r="R17" s="335">
        <v>1.7</v>
      </c>
      <c r="S17" s="312">
        <v>1.9</v>
      </c>
      <c r="T17" s="334">
        <v>1.65</v>
      </c>
      <c r="U17" s="335">
        <v>1.8</v>
      </c>
      <c r="V17" s="313">
        <v>2</v>
      </c>
      <c r="W17" s="276"/>
      <c r="X17" s="276"/>
      <c r="Y17" s="276"/>
      <c r="Z17" s="276"/>
      <c r="AA17" s="276"/>
    </row>
    <row r="18" spans="2:38" s="45" customFormat="1" ht="15.75" customHeight="1" thickBot="1" x14ac:dyDescent="0.3">
      <c r="B18" s="1143"/>
      <c r="C18" s="1121"/>
      <c r="D18" s="303" t="s">
        <v>188</v>
      </c>
      <c r="E18" s="1105" t="s">
        <v>189</v>
      </c>
      <c r="F18" s="1105"/>
      <c r="G18" s="1106"/>
      <c r="H18" s="1104" t="s">
        <v>189</v>
      </c>
      <c r="I18" s="1105"/>
      <c r="J18" s="1105"/>
      <c r="K18" s="1104" t="s">
        <v>190</v>
      </c>
      <c r="L18" s="1111"/>
      <c r="M18" s="1112"/>
      <c r="N18" s="1105" t="s">
        <v>191</v>
      </c>
      <c r="O18" s="1111"/>
      <c r="P18" s="1112"/>
      <c r="Q18" s="1088" t="s">
        <v>189</v>
      </c>
      <c r="R18" s="1088"/>
      <c r="S18" s="1088"/>
      <c r="T18" s="1088" t="s">
        <v>191</v>
      </c>
      <c r="U18" s="1088"/>
      <c r="V18" s="1113"/>
      <c r="W18" s="276"/>
      <c r="X18" s="276"/>
      <c r="Y18" s="276"/>
      <c r="Z18" s="276"/>
      <c r="AA18" s="276"/>
    </row>
    <row r="19" spans="2:38" s="45" customFormat="1" ht="15.75" customHeight="1" x14ac:dyDescent="0.25">
      <c r="B19" s="1161" t="s">
        <v>66</v>
      </c>
      <c r="C19" s="1119">
        <v>3</v>
      </c>
      <c r="D19" s="1122" t="s">
        <v>192</v>
      </c>
      <c r="E19" s="1115" t="s">
        <v>193</v>
      </c>
      <c r="F19" s="1115"/>
      <c r="G19" s="1115"/>
      <c r="H19" s="1115"/>
      <c r="I19" s="1115"/>
      <c r="J19" s="1123"/>
      <c r="K19" s="1114" t="s">
        <v>194</v>
      </c>
      <c r="L19" s="1115"/>
      <c r="M19" s="1115"/>
      <c r="N19" s="1115"/>
      <c r="O19" s="1115"/>
      <c r="P19" s="1123"/>
      <c r="Q19" s="1114" t="s">
        <v>195</v>
      </c>
      <c r="R19" s="1115"/>
      <c r="S19" s="1115"/>
      <c r="T19" s="1115"/>
      <c r="U19" s="1115"/>
      <c r="V19" s="1116"/>
      <c r="W19" s="276"/>
      <c r="X19" s="276"/>
      <c r="Y19" s="276"/>
      <c r="Z19" s="276"/>
      <c r="AA19" s="276"/>
    </row>
    <row r="20" spans="2:38" s="45" customFormat="1" ht="15.75" customHeight="1" x14ac:dyDescent="0.25">
      <c r="B20" s="1142"/>
      <c r="C20" s="1120"/>
      <c r="D20" s="1094"/>
      <c r="E20" s="450">
        <v>8</v>
      </c>
      <c r="F20" s="451">
        <v>7.1</v>
      </c>
      <c r="G20" s="451">
        <v>6.3</v>
      </c>
      <c r="H20" s="451">
        <v>7.4</v>
      </c>
      <c r="I20" s="451">
        <v>6.6</v>
      </c>
      <c r="J20" s="451">
        <v>5.7</v>
      </c>
      <c r="K20" s="452" t="s">
        <v>556</v>
      </c>
      <c r="L20" s="451">
        <v>10.1</v>
      </c>
      <c r="M20" s="451">
        <v>9.1</v>
      </c>
      <c r="N20" s="451">
        <v>10.6</v>
      </c>
      <c r="O20" s="451">
        <v>9.6</v>
      </c>
      <c r="P20" s="451">
        <v>8.5</v>
      </c>
      <c r="Q20" s="451">
        <v>18.600000000000001</v>
      </c>
      <c r="R20" s="450">
        <v>17</v>
      </c>
      <c r="S20" s="451">
        <v>15.5</v>
      </c>
      <c r="T20" s="451">
        <v>17.600000000000001</v>
      </c>
      <c r="U20" s="451">
        <v>16.3</v>
      </c>
      <c r="V20" s="450">
        <v>15</v>
      </c>
      <c r="W20" s="276"/>
      <c r="X20" s="276"/>
      <c r="Y20" s="276"/>
      <c r="Z20" s="276"/>
      <c r="AA20" s="276"/>
    </row>
    <row r="21" spans="2:38" s="45" customFormat="1" ht="15.75" customHeight="1" x14ac:dyDescent="0.25">
      <c r="B21" s="1142"/>
      <c r="C21" s="1120"/>
      <c r="D21" s="304" t="s">
        <v>196</v>
      </c>
      <c r="E21" s="514">
        <v>46.5</v>
      </c>
      <c r="F21" s="514">
        <v>38.5</v>
      </c>
      <c r="G21" s="514">
        <v>30.5</v>
      </c>
      <c r="H21" s="308">
        <v>42</v>
      </c>
      <c r="I21" s="308">
        <v>34</v>
      </c>
      <c r="J21" s="308">
        <v>28</v>
      </c>
      <c r="K21" s="308">
        <v>39</v>
      </c>
      <c r="L21" s="308">
        <v>31.5</v>
      </c>
      <c r="M21" s="308">
        <v>25.5</v>
      </c>
      <c r="N21" s="308">
        <v>35</v>
      </c>
      <c r="O21" s="308">
        <v>29</v>
      </c>
      <c r="P21" s="308">
        <v>23.5</v>
      </c>
      <c r="Q21" s="308">
        <v>33</v>
      </c>
      <c r="R21" s="308">
        <v>27.5</v>
      </c>
      <c r="S21" s="308">
        <v>21.5</v>
      </c>
      <c r="T21" s="308">
        <v>30.5</v>
      </c>
      <c r="U21" s="308">
        <v>25.5</v>
      </c>
      <c r="V21" s="309">
        <v>20</v>
      </c>
      <c r="W21" s="266"/>
      <c r="X21" s="266"/>
      <c r="Y21" s="266"/>
      <c r="Z21" s="266"/>
      <c r="AA21" s="266"/>
    </row>
    <row r="22" spans="2:38" s="45" customFormat="1" ht="15.75" customHeight="1" x14ac:dyDescent="0.25">
      <c r="B22" s="1142"/>
      <c r="C22" s="1120"/>
      <c r="D22" s="302" t="s">
        <v>197</v>
      </c>
      <c r="E22" s="331"/>
      <c r="F22" s="331"/>
      <c r="G22" s="332"/>
      <c r="H22" s="334">
        <v>41</v>
      </c>
      <c r="I22" s="335">
        <v>36</v>
      </c>
      <c r="J22" s="312">
        <v>31</v>
      </c>
      <c r="K22" s="334">
        <v>37</v>
      </c>
      <c r="L22" s="335">
        <v>32</v>
      </c>
      <c r="M22" s="312">
        <v>27</v>
      </c>
      <c r="N22" s="334">
        <v>31</v>
      </c>
      <c r="O22" s="335">
        <v>27</v>
      </c>
      <c r="P22" s="312">
        <v>23.5</v>
      </c>
      <c r="Q22" s="334">
        <v>27</v>
      </c>
      <c r="R22" s="335">
        <v>24.5</v>
      </c>
      <c r="S22" s="312">
        <v>21.5</v>
      </c>
      <c r="T22" s="334">
        <v>25</v>
      </c>
      <c r="U22" s="335">
        <v>22.5</v>
      </c>
      <c r="V22" s="313">
        <v>20</v>
      </c>
      <c r="W22" s="276"/>
      <c r="X22" s="276"/>
      <c r="Y22" s="276"/>
      <c r="Z22" s="276"/>
      <c r="AA22" s="276"/>
    </row>
    <row r="23" spans="2:38" s="45" customFormat="1" ht="15.75" customHeight="1" thickBot="1" x14ac:dyDescent="0.3">
      <c r="B23" s="1143"/>
      <c r="C23" s="1121"/>
      <c r="D23" s="305" t="s">
        <v>188</v>
      </c>
      <c r="E23" s="1105" t="s">
        <v>198</v>
      </c>
      <c r="F23" s="1105"/>
      <c r="G23" s="1106"/>
      <c r="H23" s="1104" t="s">
        <v>189</v>
      </c>
      <c r="I23" s="1105"/>
      <c r="J23" s="1106"/>
      <c r="K23" s="1088" t="s">
        <v>198</v>
      </c>
      <c r="L23" s="1089"/>
      <c r="M23" s="1089"/>
      <c r="N23" s="1088" t="s">
        <v>198</v>
      </c>
      <c r="O23" s="1089"/>
      <c r="P23" s="1089"/>
      <c r="Q23" s="1088" t="s">
        <v>198</v>
      </c>
      <c r="R23" s="1088"/>
      <c r="S23" s="1088"/>
      <c r="T23" s="1088" t="s">
        <v>198</v>
      </c>
      <c r="U23" s="1089"/>
      <c r="V23" s="1090"/>
      <c r="W23" s="276"/>
      <c r="X23" s="276"/>
      <c r="Y23" s="276"/>
      <c r="Z23" s="276"/>
      <c r="AA23" s="276"/>
      <c r="AB23" s="276"/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</row>
    <row r="24" spans="2:38" s="45" customFormat="1" ht="15.75" customHeight="1" x14ac:dyDescent="0.25">
      <c r="B24" s="1142" t="s">
        <v>67</v>
      </c>
      <c r="C24" s="1092">
        <v>4</v>
      </c>
      <c r="D24" s="92" t="s">
        <v>199</v>
      </c>
      <c r="E24" s="337"/>
      <c r="F24" s="337"/>
      <c r="G24" s="337"/>
      <c r="H24" s="337"/>
      <c r="I24" s="337"/>
      <c r="J24" s="337"/>
      <c r="K24" s="338">
        <v>0.8</v>
      </c>
      <c r="L24" s="339">
        <v>0.9</v>
      </c>
      <c r="M24" s="340">
        <v>1</v>
      </c>
      <c r="N24" s="338">
        <v>0.9</v>
      </c>
      <c r="O24" s="339">
        <v>1</v>
      </c>
      <c r="P24" s="340">
        <v>1.1000000000000001</v>
      </c>
      <c r="Q24" s="338">
        <v>0.95</v>
      </c>
      <c r="R24" s="339">
        <v>1.05</v>
      </c>
      <c r="S24" s="340">
        <v>1.1499999999999999</v>
      </c>
      <c r="T24" s="338">
        <v>1.05</v>
      </c>
      <c r="U24" s="339">
        <v>1.1499999999999999</v>
      </c>
      <c r="V24" s="341">
        <v>1.25</v>
      </c>
      <c r="W24" s="276"/>
      <c r="X24" s="276"/>
      <c r="Y24" s="276"/>
      <c r="Z24" s="276"/>
      <c r="AA24" s="276"/>
      <c r="AB24" s="276"/>
      <c r="AC24" s="276"/>
      <c r="AD24" s="276"/>
      <c r="AE24" s="276"/>
      <c r="AF24" s="276"/>
      <c r="AG24" s="276"/>
      <c r="AH24" s="276"/>
      <c r="AI24" s="276"/>
      <c r="AJ24" s="276"/>
      <c r="AK24" s="276"/>
      <c r="AL24" s="276"/>
    </row>
    <row r="25" spans="2:38" s="45" customFormat="1" ht="15.75" customHeight="1" x14ac:dyDescent="0.25">
      <c r="B25" s="1142"/>
      <c r="C25" s="1092"/>
      <c r="D25" s="1093" t="s">
        <v>200</v>
      </c>
      <c r="E25" s="1100" t="s">
        <v>201</v>
      </c>
      <c r="F25" s="1098"/>
      <c r="G25" s="1098"/>
      <c r="H25" s="1098"/>
      <c r="I25" s="1098"/>
      <c r="J25" s="1098"/>
      <c r="K25" s="1097" t="s">
        <v>163</v>
      </c>
      <c r="L25" s="1098"/>
      <c r="M25" s="1098"/>
      <c r="N25" s="1098"/>
      <c r="O25" s="1098"/>
      <c r="P25" s="1098"/>
      <c r="Q25" s="1098"/>
      <c r="R25" s="1098"/>
      <c r="S25" s="1098"/>
      <c r="T25" s="1098"/>
      <c r="U25" s="1098"/>
      <c r="V25" s="1099"/>
      <c r="W25" s="276"/>
      <c r="X25" s="276"/>
      <c r="Y25" s="276"/>
      <c r="Z25" s="276"/>
      <c r="AA25" s="276"/>
      <c r="AB25" s="276"/>
      <c r="AC25" s="276"/>
      <c r="AD25" s="276"/>
      <c r="AE25" s="276"/>
      <c r="AF25" s="276"/>
      <c r="AG25" s="276"/>
      <c r="AH25" s="276"/>
      <c r="AI25" s="276"/>
      <c r="AJ25" s="276"/>
      <c r="AK25" s="276"/>
      <c r="AL25" s="276"/>
    </row>
    <row r="26" spans="2:38" s="45" customFormat="1" ht="15.75" customHeight="1" x14ac:dyDescent="0.25">
      <c r="B26" s="1142"/>
      <c r="C26" s="1092"/>
      <c r="D26" s="1094"/>
      <c r="E26" s="515">
        <v>18</v>
      </c>
      <c r="F26" s="516">
        <v>21</v>
      </c>
      <c r="G26" s="517">
        <v>24</v>
      </c>
      <c r="H26" s="518">
        <v>24</v>
      </c>
      <c r="I26" s="516">
        <v>27</v>
      </c>
      <c r="J26" s="517">
        <v>30</v>
      </c>
      <c r="K26" s="314">
        <v>2.2999999999999998</v>
      </c>
      <c r="L26" s="314">
        <v>2.6</v>
      </c>
      <c r="M26" s="314">
        <v>2.9</v>
      </c>
      <c r="N26" s="314">
        <v>2.8</v>
      </c>
      <c r="O26" s="314">
        <v>3.1</v>
      </c>
      <c r="P26" s="314">
        <v>3.4</v>
      </c>
      <c r="Q26" s="334">
        <v>3.2</v>
      </c>
      <c r="R26" s="335">
        <v>3.5</v>
      </c>
      <c r="S26" s="312">
        <v>3.8</v>
      </c>
      <c r="T26" s="334">
        <v>3.4</v>
      </c>
      <c r="U26" s="335">
        <v>3.7</v>
      </c>
      <c r="V26" s="313">
        <v>4</v>
      </c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76"/>
      <c r="AH26" s="276"/>
      <c r="AI26" s="276"/>
      <c r="AJ26" s="276"/>
      <c r="AK26" s="276"/>
      <c r="AL26" s="276"/>
    </row>
    <row r="27" spans="2:38" s="45" customFormat="1" ht="15.75" customHeight="1" x14ac:dyDescent="0.25">
      <c r="B27" s="1142"/>
      <c r="C27" s="1092"/>
      <c r="D27" s="1093" t="s">
        <v>202</v>
      </c>
      <c r="E27" s="1095" t="s">
        <v>557</v>
      </c>
      <c r="F27" s="1095"/>
      <c r="G27" s="1095"/>
      <c r="H27" s="1095"/>
      <c r="I27" s="1095"/>
      <c r="J27" s="1095"/>
      <c r="K27" s="1095"/>
      <c r="L27" s="1095"/>
      <c r="M27" s="1096"/>
      <c r="N27" s="1097" t="s">
        <v>203</v>
      </c>
      <c r="O27" s="1098"/>
      <c r="P27" s="1098"/>
      <c r="Q27" s="1098"/>
      <c r="R27" s="1098"/>
      <c r="S27" s="1098"/>
      <c r="T27" s="1098"/>
      <c r="U27" s="1098"/>
      <c r="V27" s="1099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</row>
    <row r="28" spans="2:38" s="45" customFormat="1" ht="15.75" customHeight="1" x14ac:dyDescent="0.25">
      <c r="B28" s="1142"/>
      <c r="C28" s="1092"/>
      <c r="D28" s="1094"/>
      <c r="E28" s="453">
        <v>12</v>
      </c>
      <c r="F28" s="453">
        <v>15</v>
      </c>
      <c r="G28" s="453">
        <v>21</v>
      </c>
      <c r="H28" s="453">
        <v>18</v>
      </c>
      <c r="I28" s="453">
        <v>21</v>
      </c>
      <c r="J28" s="453">
        <v>27</v>
      </c>
      <c r="K28" s="453">
        <v>27</v>
      </c>
      <c r="L28" s="453">
        <v>30</v>
      </c>
      <c r="M28" s="453">
        <v>36</v>
      </c>
      <c r="N28" s="453">
        <v>17</v>
      </c>
      <c r="O28" s="453">
        <v>19.5</v>
      </c>
      <c r="P28" s="453">
        <v>22</v>
      </c>
      <c r="Q28" s="453">
        <v>19.5</v>
      </c>
      <c r="R28" s="453">
        <v>22.5</v>
      </c>
      <c r="S28" s="453">
        <v>25.5</v>
      </c>
      <c r="T28" s="453">
        <v>22</v>
      </c>
      <c r="U28" s="453">
        <v>25</v>
      </c>
      <c r="V28" s="453">
        <v>28</v>
      </c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</row>
    <row r="29" spans="2:38" s="45" customFormat="1" ht="15.75" customHeight="1" x14ac:dyDescent="0.25">
      <c r="B29" s="1142"/>
      <c r="C29" s="1092"/>
      <c r="D29" s="1108" t="s">
        <v>204</v>
      </c>
      <c r="E29" s="1102" t="s">
        <v>748</v>
      </c>
      <c r="F29" s="1102"/>
      <c r="G29" s="1102"/>
      <c r="H29" s="1102"/>
      <c r="I29" s="1102"/>
      <c r="J29" s="1110"/>
      <c r="K29" s="1101" t="s">
        <v>205</v>
      </c>
      <c r="L29" s="1102"/>
      <c r="M29" s="1110"/>
      <c r="N29" s="1101" t="s">
        <v>206</v>
      </c>
      <c r="O29" s="1102"/>
      <c r="P29" s="1110"/>
      <c r="Q29" s="1101" t="s">
        <v>207</v>
      </c>
      <c r="R29" s="1102"/>
      <c r="S29" s="1102"/>
      <c r="T29" s="1102"/>
      <c r="U29" s="1102"/>
      <c r="V29" s="1103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</row>
    <row r="30" spans="2:38" s="45" customFormat="1" ht="15.75" customHeight="1" x14ac:dyDescent="0.25">
      <c r="B30" s="1142"/>
      <c r="C30" s="1092"/>
      <c r="D30" s="1109"/>
      <c r="E30" s="346">
        <v>10</v>
      </c>
      <c r="F30" s="347">
        <v>15</v>
      </c>
      <c r="G30" s="310">
        <v>25</v>
      </c>
      <c r="H30" s="348">
        <v>10</v>
      </c>
      <c r="I30" s="347">
        <v>15</v>
      </c>
      <c r="J30" s="310">
        <v>25</v>
      </c>
      <c r="K30" s="348">
        <v>20</v>
      </c>
      <c r="L30" s="347">
        <v>30</v>
      </c>
      <c r="M30" s="310">
        <v>40</v>
      </c>
      <c r="N30" s="348">
        <v>10</v>
      </c>
      <c r="O30" s="347">
        <v>20</v>
      </c>
      <c r="P30" s="310">
        <v>30</v>
      </c>
      <c r="Q30" s="348">
        <v>10</v>
      </c>
      <c r="R30" s="347">
        <v>15</v>
      </c>
      <c r="S30" s="310">
        <v>20</v>
      </c>
      <c r="T30" s="348">
        <v>10</v>
      </c>
      <c r="U30" s="347">
        <v>15</v>
      </c>
      <c r="V30" s="311">
        <v>20</v>
      </c>
      <c r="W30" s="276"/>
      <c r="X30" s="276"/>
      <c r="Y30" s="276"/>
      <c r="Z30" s="276"/>
      <c r="AA30" s="276"/>
      <c r="AB30" s="276"/>
      <c r="AC30" s="276"/>
      <c r="AD30" s="276"/>
      <c r="AE30" s="276"/>
      <c r="AF30" s="276"/>
      <c r="AG30" s="276"/>
      <c r="AH30" s="276"/>
      <c r="AI30" s="276"/>
      <c r="AJ30" s="276"/>
      <c r="AK30" s="276"/>
      <c r="AL30" s="276"/>
    </row>
    <row r="31" spans="2:38" s="45" customFormat="1" ht="15.75" customHeight="1" thickBot="1" x14ac:dyDescent="0.3">
      <c r="B31" s="1159"/>
      <c r="C31" s="1160"/>
      <c r="D31" s="305" t="s">
        <v>188</v>
      </c>
      <c r="E31" s="1105" t="s">
        <v>209</v>
      </c>
      <c r="F31" s="1105"/>
      <c r="G31" s="1106"/>
      <c r="H31" s="1104" t="s">
        <v>191</v>
      </c>
      <c r="I31" s="1105"/>
      <c r="J31" s="1106"/>
      <c r="K31" s="1104" t="s">
        <v>210</v>
      </c>
      <c r="L31" s="1111"/>
      <c r="M31" s="1112"/>
      <c r="N31" s="1104" t="s">
        <v>189</v>
      </c>
      <c r="O31" s="1111"/>
      <c r="P31" s="1112"/>
      <c r="Q31" s="1104" t="s">
        <v>189</v>
      </c>
      <c r="R31" s="1105"/>
      <c r="S31" s="1106"/>
      <c r="T31" s="1104" t="s">
        <v>189</v>
      </c>
      <c r="U31" s="1105"/>
      <c r="V31" s="1107"/>
      <c r="W31" s="266"/>
      <c r="X31" s="266"/>
      <c r="Y31" s="266"/>
      <c r="Z31" s="266"/>
      <c r="AA31" s="266"/>
      <c r="AB31" s="266"/>
      <c r="AC31" s="278"/>
      <c r="AD31" s="278"/>
      <c r="AE31" s="266"/>
      <c r="AF31" s="266"/>
      <c r="AG31" s="266"/>
      <c r="AH31" s="266"/>
      <c r="AI31" s="266"/>
      <c r="AJ31" s="266"/>
      <c r="AK31" s="266"/>
      <c r="AL31" s="266"/>
    </row>
    <row r="32" spans="2:38" s="82" customFormat="1" ht="24" customHeight="1" thickBot="1" x14ac:dyDescent="0.3">
      <c r="B32" s="93"/>
      <c r="C32" s="93"/>
      <c r="D32" s="364"/>
      <c r="E32" s="454"/>
      <c r="F32" s="454"/>
      <c r="G32" s="454"/>
      <c r="H32" s="454"/>
      <c r="I32" s="454"/>
      <c r="J32" s="454"/>
      <c r="K32" s="454"/>
      <c r="L32" s="454"/>
      <c r="M32" s="454"/>
      <c r="N32" s="454"/>
      <c r="O32" s="454"/>
      <c r="P32" s="454"/>
      <c r="Q32" s="454"/>
      <c r="R32" s="454"/>
      <c r="S32" s="454"/>
      <c r="T32" s="454"/>
      <c r="U32" s="454"/>
      <c r="V32" s="455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</row>
    <row r="33" spans="2:22" x14ac:dyDescent="0.2">
      <c r="B33" s="1140" t="s">
        <v>164</v>
      </c>
      <c r="C33" s="1141"/>
      <c r="D33" s="1144" t="s">
        <v>211</v>
      </c>
      <c r="E33" s="1145"/>
      <c r="F33" s="1145"/>
      <c r="G33" s="1145"/>
      <c r="H33" s="1145"/>
      <c r="I33" s="1145"/>
      <c r="J33" s="114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6"/>
    </row>
    <row r="34" spans="2:22" x14ac:dyDescent="0.2">
      <c r="B34" s="1142"/>
      <c r="C34" s="1091"/>
      <c r="D34" s="1147"/>
      <c r="E34" s="1148"/>
      <c r="F34" s="1148"/>
      <c r="G34" s="1148"/>
      <c r="H34" s="1148"/>
      <c r="I34" s="1148"/>
      <c r="J34" s="1148"/>
      <c r="K34" s="1148"/>
      <c r="L34" s="1148"/>
      <c r="M34" s="1148"/>
      <c r="N34" s="1148"/>
      <c r="O34" s="1148"/>
      <c r="P34" s="1148"/>
      <c r="Q34" s="1148"/>
      <c r="R34" s="1148"/>
      <c r="S34" s="1148"/>
      <c r="T34" s="1148"/>
      <c r="U34" s="1148"/>
      <c r="V34" s="1149"/>
    </row>
    <row r="35" spans="2:22" s="45" customFormat="1" ht="15" x14ac:dyDescent="0.2">
      <c r="B35" s="1142"/>
      <c r="C35" s="1091"/>
      <c r="D35" s="85" t="s">
        <v>166</v>
      </c>
      <c r="E35" s="1150" t="s">
        <v>146</v>
      </c>
      <c r="F35" s="1151"/>
      <c r="G35" s="1152"/>
      <c r="H35" s="1150" t="s">
        <v>147</v>
      </c>
      <c r="I35" s="1151"/>
      <c r="J35" s="1152"/>
      <c r="K35" s="1150" t="s">
        <v>148</v>
      </c>
      <c r="L35" s="1151"/>
      <c r="M35" s="1153"/>
      <c r="N35" s="1150" t="s">
        <v>149</v>
      </c>
      <c r="O35" s="1151"/>
      <c r="P35" s="1152"/>
      <c r="Q35" s="1154" t="s">
        <v>150</v>
      </c>
      <c r="R35" s="1151"/>
      <c r="S35" s="1152"/>
      <c r="T35" s="1154" t="s">
        <v>151</v>
      </c>
      <c r="U35" s="1151"/>
      <c r="V35" s="1155"/>
    </row>
    <row r="36" spans="2:22" s="45" customFormat="1" ht="15" x14ac:dyDescent="0.2">
      <c r="B36" s="1142"/>
      <c r="C36" s="1091"/>
      <c r="D36" s="86"/>
      <c r="E36" s="1156" t="s">
        <v>57</v>
      </c>
      <c r="F36" s="1157"/>
      <c r="G36" s="1157"/>
      <c r="H36" s="1157"/>
      <c r="I36" s="1157"/>
      <c r="J36" s="1157"/>
      <c r="K36" s="1157"/>
      <c r="L36" s="1157"/>
      <c r="M36" s="1157"/>
      <c r="N36" s="1157"/>
      <c r="O36" s="1157"/>
      <c r="P36" s="1157"/>
      <c r="Q36" s="1157"/>
      <c r="R36" s="1157"/>
      <c r="S36" s="1157"/>
      <c r="T36" s="1157"/>
      <c r="U36" s="1157"/>
      <c r="V36" s="1158"/>
    </row>
    <row r="37" spans="2:22" s="45" customFormat="1" ht="43.5" thickBot="1" x14ac:dyDescent="0.25">
      <c r="B37" s="1143"/>
      <c r="C37" s="1118"/>
      <c r="D37" s="86" t="s">
        <v>167</v>
      </c>
      <c r="E37" s="87" t="s">
        <v>61</v>
      </c>
      <c r="F37" s="88" t="s">
        <v>62</v>
      </c>
      <c r="G37" s="89" t="s">
        <v>63</v>
      </c>
      <c r="H37" s="87" t="s">
        <v>61</v>
      </c>
      <c r="I37" s="88" t="s">
        <v>62</v>
      </c>
      <c r="J37" s="89" t="s">
        <v>63</v>
      </c>
      <c r="K37" s="87" t="s">
        <v>61</v>
      </c>
      <c r="L37" s="88" t="s">
        <v>62</v>
      </c>
      <c r="M37" s="90" t="s">
        <v>63</v>
      </c>
      <c r="N37" s="87" t="s">
        <v>61</v>
      </c>
      <c r="O37" s="88" t="s">
        <v>62</v>
      </c>
      <c r="P37" s="89" t="s">
        <v>63</v>
      </c>
      <c r="Q37" s="91" t="s">
        <v>61</v>
      </c>
      <c r="R37" s="88" t="s">
        <v>62</v>
      </c>
      <c r="S37" s="89" t="s">
        <v>63</v>
      </c>
      <c r="T37" s="91" t="s">
        <v>61</v>
      </c>
      <c r="U37" s="88" t="s">
        <v>62</v>
      </c>
      <c r="V37" s="94" t="s">
        <v>63</v>
      </c>
    </row>
    <row r="38" spans="2:22" s="45" customFormat="1" ht="15.75" customHeight="1" x14ac:dyDescent="0.2">
      <c r="B38" s="1091" t="s">
        <v>64</v>
      </c>
      <c r="C38" s="1092">
        <v>1</v>
      </c>
      <c r="D38" s="92" t="s">
        <v>168</v>
      </c>
      <c r="E38" s="352" t="s">
        <v>521</v>
      </c>
      <c r="F38" s="353" t="s">
        <v>522</v>
      </c>
      <c r="G38" s="354" t="s">
        <v>523</v>
      </c>
      <c r="H38" s="355" t="s">
        <v>537</v>
      </c>
      <c r="I38" s="353" t="s">
        <v>528</v>
      </c>
      <c r="J38" s="354" t="s">
        <v>538</v>
      </c>
      <c r="K38" s="355" t="s">
        <v>539</v>
      </c>
      <c r="L38" s="353" t="s">
        <v>533</v>
      </c>
      <c r="M38" s="354" t="s">
        <v>535</v>
      </c>
      <c r="N38" s="355" t="s">
        <v>540</v>
      </c>
      <c r="O38" s="353" t="s">
        <v>529</v>
      </c>
      <c r="P38" s="354" t="s">
        <v>541</v>
      </c>
      <c r="Q38" s="355" t="s">
        <v>533</v>
      </c>
      <c r="R38" s="353" t="s">
        <v>542</v>
      </c>
      <c r="S38" s="656" t="s">
        <v>742</v>
      </c>
      <c r="T38" s="657" t="s">
        <v>743</v>
      </c>
      <c r="U38" s="658" t="s">
        <v>744</v>
      </c>
      <c r="V38" s="659" t="s">
        <v>745</v>
      </c>
    </row>
    <row r="39" spans="2:22" s="45" customFormat="1" ht="15.75" customHeight="1" x14ac:dyDescent="0.2">
      <c r="B39" s="1091"/>
      <c r="C39" s="1092"/>
      <c r="D39" s="302" t="s">
        <v>169</v>
      </c>
      <c r="E39" s="315" t="s">
        <v>18</v>
      </c>
      <c r="F39" s="316" t="s">
        <v>29</v>
      </c>
      <c r="G39" s="317" t="s">
        <v>98</v>
      </c>
      <c r="H39" s="318" t="s">
        <v>91</v>
      </c>
      <c r="I39" s="316" t="s">
        <v>47</v>
      </c>
      <c r="J39" s="317" t="s">
        <v>122</v>
      </c>
      <c r="K39" s="318" t="s">
        <v>47</v>
      </c>
      <c r="L39" s="316" t="s">
        <v>103</v>
      </c>
      <c r="M39" s="317" t="s">
        <v>125</v>
      </c>
      <c r="N39" s="318" t="s">
        <v>103</v>
      </c>
      <c r="O39" s="316" t="s">
        <v>125</v>
      </c>
      <c r="P39" s="317" t="s">
        <v>34</v>
      </c>
      <c r="Q39" s="318" t="s">
        <v>125</v>
      </c>
      <c r="R39" s="316" t="s">
        <v>34</v>
      </c>
      <c r="S39" s="317" t="s">
        <v>43</v>
      </c>
      <c r="T39" s="318" t="s">
        <v>119</v>
      </c>
      <c r="U39" s="316" t="s">
        <v>41</v>
      </c>
      <c r="V39" s="356" t="s">
        <v>117</v>
      </c>
    </row>
    <row r="40" spans="2:22" s="45" customFormat="1" ht="15.75" customHeight="1" x14ac:dyDescent="0.2">
      <c r="B40" s="1091"/>
      <c r="C40" s="1092"/>
      <c r="D40" s="1130" t="s">
        <v>172</v>
      </c>
      <c r="E40" s="1132" t="s">
        <v>173</v>
      </c>
      <c r="F40" s="1132"/>
      <c r="G40" s="1132"/>
      <c r="H40" s="1132"/>
      <c r="I40" s="1132"/>
      <c r="J40" s="1132"/>
      <c r="K40" s="1132"/>
      <c r="L40" s="1132"/>
      <c r="M40" s="1133"/>
      <c r="N40" s="1134" t="s">
        <v>174</v>
      </c>
      <c r="O40" s="1132"/>
      <c r="P40" s="1132"/>
      <c r="Q40" s="1132"/>
      <c r="R40" s="1132"/>
      <c r="S40" s="1132"/>
      <c r="T40" s="1132"/>
      <c r="U40" s="1132"/>
      <c r="V40" s="1135"/>
    </row>
    <row r="41" spans="2:22" s="45" customFormat="1" ht="15.75" customHeight="1" x14ac:dyDescent="0.2">
      <c r="B41" s="1091"/>
      <c r="C41" s="1092"/>
      <c r="D41" s="1094"/>
      <c r="E41" s="449" t="s">
        <v>547</v>
      </c>
      <c r="F41" s="449" t="s">
        <v>564</v>
      </c>
      <c r="G41" s="449" t="s">
        <v>577</v>
      </c>
      <c r="H41" s="449" t="s">
        <v>561</v>
      </c>
      <c r="I41" s="449" t="s">
        <v>578</v>
      </c>
      <c r="J41" s="449" t="s">
        <v>521</v>
      </c>
      <c r="K41" s="449" t="s">
        <v>562</v>
      </c>
      <c r="L41" s="449" t="s">
        <v>560</v>
      </c>
      <c r="M41" s="449" t="s">
        <v>530</v>
      </c>
      <c r="N41" s="449" t="s">
        <v>579</v>
      </c>
      <c r="O41" s="449" t="s">
        <v>89</v>
      </c>
      <c r="P41" s="449" t="s">
        <v>580</v>
      </c>
      <c r="Q41" s="449" t="s">
        <v>91</v>
      </c>
      <c r="R41" s="449" t="s">
        <v>473</v>
      </c>
      <c r="S41" s="449" t="s">
        <v>581</v>
      </c>
      <c r="T41" s="449" t="s">
        <v>567</v>
      </c>
      <c r="U41" s="449" t="s">
        <v>582</v>
      </c>
      <c r="V41" s="449" t="s">
        <v>583</v>
      </c>
    </row>
    <row r="42" spans="2:22" s="45" customFormat="1" ht="15.75" customHeight="1" x14ac:dyDescent="0.2">
      <c r="B42" s="1091"/>
      <c r="C42" s="1092"/>
      <c r="D42" s="1130" t="s">
        <v>213</v>
      </c>
      <c r="E42" s="357"/>
      <c r="F42" s="357"/>
      <c r="G42" s="358"/>
      <c r="H42" s="1134" t="s">
        <v>177</v>
      </c>
      <c r="I42" s="1132"/>
      <c r="J42" s="1133"/>
      <c r="K42" s="1137" t="s">
        <v>178</v>
      </c>
      <c r="L42" s="1138"/>
      <c r="M42" s="1138"/>
      <c r="N42" s="1138"/>
      <c r="O42" s="1138"/>
      <c r="P42" s="1138"/>
      <c r="Q42" s="1138"/>
      <c r="R42" s="1138"/>
      <c r="S42" s="1138"/>
      <c r="T42" s="1138"/>
      <c r="U42" s="1138"/>
      <c r="V42" s="1139"/>
    </row>
    <row r="43" spans="2:22" s="45" customFormat="1" ht="15.75" customHeight="1" thickBot="1" x14ac:dyDescent="0.25">
      <c r="B43" s="265"/>
      <c r="C43" s="264"/>
      <c r="D43" s="1136"/>
      <c r="E43" s="359"/>
      <c r="F43" s="359"/>
      <c r="G43" s="360"/>
      <c r="H43" s="361" t="s">
        <v>124</v>
      </c>
      <c r="I43" s="362" t="s">
        <v>214</v>
      </c>
      <c r="J43" s="363" t="s">
        <v>104</v>
      </c>
      <c r="K43" s="449" t="s">
        <v>413</v>
      </c>
      <c r="L43" s="449" t="s">
        <v>126</v>
      </c>
      <c r="M43" s="449" t="s">
        <v>181</v>
      </c>
      <c r="N43" s="449" t="s">
        <v>548</v>
      </c>
      <c r="O43" s="449" t="s">
        <v>106</v>
      </c>
      <c r="P43" s="449" t="s">
        <v>107</v>
      </c>
      <c r="Q43" s="449" t="s">
        <v>549</v>
      </c>
      <c r="R43" s="449" t="s">
        <v>550</v>
      </c>
      <c r="S43" s="449" t="s">
        <v>49</v>
      </c>
      <c r="T43" s="449" t="s">
        <v>39</v>
      </c>
      <c r="U43" s="449" t="s">
        <v>214</v>
      </c>
      <c r="V43" s="449" t="s">
        <v>104</v>
      </c>
    </row>
    <row r="44" spans="2:22" s="45" customFormat="1" ht="15.75" customHeight="1" x14ac:dyDescent="0.2">
      <c r="B44" s="1117" t="s">
        <v>65</v>
      </c>
      <c r="C44" s="1119">
        <v>2</v>
      </c>
      <c r="D44" s="1124" t="s">
        <v>183</v>
      </c>
      <c r="E44" s="1125" t="s">
        <v>184</v>
      </c>
      <c r="F44" s="1126"/>
      <c r="G44" s="1126"/>
      <c r="H44" s="1126"/>
      <c r="I44" s="1126"/>
      <c r="J44" s="1126"/>
      <c r="K44" s="1126"/>
      <c r="L44" s="1126"/>
      <c r="M44" s="1127"/>
      <c r="N44" s="1128" t="s">
        <v>185</v>
      </c>
      <c r="O44" s="1126"/>
      <c r="P44" s="1126"/>
      <c r="Q44" s="1126"/>
      <c r="R44" s="1126"/>
      <c r="S44" s="1126"/>
      <c r="T44" s="1126"/>
      <c r="U44" s="1126"/>
      <c r="V44" s="1129"/>
    </row>
    <row r="45" spans="2:22" s="45" customFormat="1" ht="15.75" customHeight="1" x14ac:dyDescent="0.2">
      <c r="B45" s="1091"/>
      <c r="C45" s="1120"/>
      <c r="D45" s="1109"/>
      <c r="E45" s="327">
        <v>12</v>
      </c>
      <c r="F45" s="328">
        <v>15</v>
      </c>
      <c r="G45" s="329">
        <v>17</v>
      </c>
      <c r="H45" s="330">
        <v>17</v>
      </c>
      <c r="I45" s="328">
        <v>20</v>
      </c>
      <c r="J45" s="329">
        <v>23</v>
      </c>
      <c r="K45" s="330">
        <v>21</v>
      </c>
      <c r="L45" s="328">
        <v>25</v>
      </c>
      <c r="M45" s="329">
        <v>28</v>
      </c>
      <c r="N45" s="308">
        <v>26</v>
      </c>
      <c r="O45" s="308">
        <v>30</v>
      </c>
      <c r="P45" s="308">
        <v>33</v>
      </c>
      <c r="Q45" s="330">
        <v>30</v>
      </c>
      <c r="R45" s="328">
        <v>34</v>
      </c>
      <c r="S45" s="329">
        <v>37</v>
      </c>
      <c r="T45" s="698">
        <v>34</v>
      </c>
      <c r="U45" s="699">
        <v>38</v>
      </c>
      <c r="V45" s="700">
        <v>42</v>
      </c>
    </row>
    <row r="46" spans="2:22" s="45" customFormat="1" ht="15.75" customHeight="1" x14ac:dyDescent="0.2">
      <c r="B46" s="1091"/>
      <c r="C46" s="1120"/>
      <c r="D46" s="1130" t="s">
        <v>218</v>
      </c>
      <c r="E46" s="331"/>
      <c r="F46" s="331"/>
      <c r="G46" s="332"/>
      <c r="H46" s="333"/>
      <c r="I46" s="331"/>
      <c r="J46" s="332"/>
      <c r="K46" s="333"/>
      <c r="L46" s="331"/>
      <c r="M46" s="332"/>
      <c r="N46" s="1097" t="s">
        <v>96</v>
      </c>
      <c r="O46" s="1098"/>
      <c r="P46" s="1131"/>
      <c r="Q46" s="1097" t="s">
        <v>219</v>
      </c>
      <c r="R46" s="1098"/>
      <c r="S46" s="1131"/>
      <c r="T46" s="1098" t="s">
        <v>220</v>
      </c>
      <c r="U46" s="1098"/>
      <c r="V46" s="1099"/>
    </row>
    <row r="47" spans="2:22" s="45" customFormat="1" ht="15.75" customHeight="1" x14ac:dyDescent="0.2">
      <c r="B47" s="1091"/>
      <c r="C47" s="1120"/>
      <c r="D47" s="1094"/>
      <c r="E47" s="331"/>
      <c r="F47" s="331"/>
      <c r="G47" s="332"/>
      <c r="H47" s="333"/>
      <c r="I47" s="331"/>
      <c r="J47" s="332"/>
      <c r="K47" s="333"/>
      <c r="L47" s="331"/>
      <c r="M47" s="332"/>
      <c r="N47" s="334">
        <v>6.25</v>
      </c>
      <c r="O47" s="335">
        <v>6.75</v>
      </c>
      <c r="P47" s="312">
        <v>7.25</v>
      </c>
      <c r="Q47" s="334">
        <v>7</v>
      </c>
      <c r="R47" s="335">
        <v>7.5</v>
      </c>
      <c r="S47" s="312">
        <v>8</v>
      </c>
      <c r="T47" s="334">
        <v>7.5</v>
      </c>
      <c r="U47" s="335">
        <v>8</v>
      </c>
      <c r="V47" s="313">
        <v>8.5</v>
      </c>
    </row>
    <row r="48" spans="2:22" s="45" customFormat="1" ht="15.75" customHeight="1" x14ac:dyDescent="0.2">
      <c r="B48" s="1091"/>
      <c r="C48" s="1120"/>
      <c r="D48" s="302" t="s">
        <v>187</v>
      </c>
      <c r="E48" s="456">
        <v>1.1499999999999999</v>
      </c>
      <c r="F48" s="456">
        <v>1.35</v>
      </c>
      <c r="G48" s="457">
        <v>1.5</v>
      </c>
      <c r="H48" s="457">
        <v>1.3</v>
      </c>
      <c r="I48" s="457">
        <v>1.5</v>
      </c>
      <c r="J48" s="457">
        <v>1.65</v>
      </c>
      <c r="K48" s="457">
        <v>1.5</v>
      </c>
      <c r="L48" s="457">
        <v>1.7</v>
      </c>
      <c r="M48" s="457">
        <v>1.85</v>
      </c>
      <c r="N48" s="457">
        <v>1.7</v>
      </c>
      <c r="O48" s="457">
        <v>1.9</v>
      </c>
      <c r="P48" s="457">
        <v>2.0499999999999998</v>
      </c>
      <c r="Q48" s="457">
        <v>1.9</v>
      </c>
      <c r="R48" s="457">
        <v>2.0499999999999998</v>
      </c>
      <c r="S48" s="457">
        <v>2.25</v>
      </c>
      <c r="T48" s="457">
        <v>2.0499999999999998</v>
      </c>
      <c r="U48" s="457">
        <v>2.2000000000000002</v>
      </c>
      <c r="V48" s="457">
        <v>2.4</v>
      </c>
    </row>
    <row r="49" spans="2:45" s="45" customFormat="1" ht="15.75" customHeight="1" thickBot="1" x14ac:dyDescent="0.25">
      <c r="B49" s="1118"/>
      <c r="C49" s="1121"/>
      <c r="D49" s="303" t="s">
        <v>188</v>
      </c>
      <c r="E49" s="1105" t="s">
        <v>189</v>
      </c>
      <c r="F49" s="1105"/>
      <c r="G49" s="1106"/>
      <c r="H49" s="1104" t="s">
        <v>189</v>
      </c>
      <c r="I49" s="1105"/>
      <c r="J49" s="1105"/>
      <c r="K49" s="1104" t="s">
        <v>190</v>
      </c>
      <c r="L49" s="1111"/>
      <c r="M49" s="1112"/>
      <c r="N49" s="1105" t="s">
        <v>191</v>
      </c>
      <c r="O49" s="1111"/>
      <c r="P49" s="1112"/>
      <c r="Q49" s="1088" t="s">
        <v>189</v>
      </c>
      <c r="R49" s="1088"/>
      <c r="S49" s="1088"/>
      <c r="T49" s="1088" t="s">
        <v>191</v>
      </c>
      <c r="U49" s="1088"/>
      <c r="V49" s="1113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</row>
    <row r="50" spans="2:45" s="45" customFormat="1" ht="15.75" customHeight="1" x14ac:dyDescent="0.2">
      <c r="B50" s="1117" t="s">
        <v>66</v>
      </c>
      <c r="C50" s="1119">
        <v>3</v>
      </c>
      <c r="D50" s="1122" t="s">
        <v>192</v>
      </c>
      <c r="E50" s="1115" t="s">
        <v>193</v>
      </c>
      <c r="F50" s="1115"/>
      <c r="G50" s="1115"/>
      <c r="H50" s="1115"/>
      <c r="I50" s="1115"/>
      <c r="J50" s="1123"/>
      <c r="K50" s="1114" t="s">
        <v>194</v>
      </c>
      <c r="L50" s="1115"/>
      <c r="M50" s="1115"/>
      <c r="N50" s="1115"/>
      <c r="O50" s="1115"/>
      <c r="P50" s="1123"/>
      <c r="Q50" s="1114" t="s">
        <v>195</v>
      </c>
      <c r="R50" s="1115"/>
      <c r="S50" s="1115"/>
      <c r="T50" s="1115"/>
      <c r="U50" s="1115"/>
      <c r="V50" s="1116"/>
      <c r="Y50" s="279"/>
      <c r="Z50" s="279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  <c r="AM50" s="279"/>
      <c r="AN50" s="279"/>
      <c r="AO50" s="279"/>
      <c r="AP50" s="279"/>
      <c r="AQ50" s="279"/>
      <c r="AR50" s="279"/>
      <c r="AS50" s="279"/>
    </row>
    <row r="51" spans="2:45" s="45" customFormat="1" ht="15.75" customHeight="1" x14ac:dyDescent="0.2">
      <c r="B51" s="1091"/>
      <c r="C51" s="1120"/>
      <c r="D51" s="1094"/>
      <c r="E51" s="327">
        <v>7.7</v>
      </c>
      <c r="F51" s="328">
        <v>6.8</v>
      </c>
      <c r="G51" s="329">
        <v>6</v>
      </c>
      <c r="H51" s="330">
        <v>7.2</v>
      </c>
      <c r="I51" s="328">
        <v>6.4</v>
      </c>
      <c r="J51" s="329">
        <v>5.7</v>
      </c>
      <c r="K51" s="449" t="s">
        <v>558</v>
      </c>
      <c r="L51" s="456">
        <v>9.3000000000000007</v>
      </c>
      <c r="M51" s="456">
        <v>8.4</v>
      </c>
      <c r="N51" s="456">
        <v>9.6999999999999993</v>
      </c>
      <c r="O51" s="456">
        <v>8.9</v>
      </c>
      <c r="P51" s="456">
        <v>8.1</v>
      </c>
      <c r="Q51" s="458">
        <v>17</v>
      </c>
      <c r="R51" s="456">
        <v>15.4</v>
      </c>
      <c r="S51" s="456">
        <v>14.1</v>
      </c>
      <c r="T51" s="456">
        <v>16.3</v>
      </c>
      <c r="U51" s="456">
        <v>14.8</v>
      </c>
      <c r="V51" s="456">
        <v>13.5</v>
      </c>
      <c r="Y51" s="279"/>
      <c r="Z51" s="279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  <c r="AM51" s="279"/>
      <c r="AN51" s="279"/>
      <c r="AO51" s="279"/>
      <c r="AP51" s="279"/>
      <c r="AQ51" s="279"/>
      <c r="AR51" s="279"/>
      <c r="AS51" s="279"/>
    </row>
    <row r="52" spans="2:45" s="45" customFormat="1" ht="15.75" customHeight="1" x14ac:dyDescent="0.2">
      <c r="B52" s="1091"/>
      <c r="C52" s="1120"/>
      <c r="D52" s="304" t="s">
        <v>221</v>
      </c>
      <c r="E52" s="458">
        <v>46</v>
      </c>
      <c r="F52" s="458">
        <v>38</v>
      </c>
      <c r="G52" s="458">
        <v>30</v>
      </c>
      <c r="H52" s="458">
        <v>41</v>
      </c>
      <c r="I52" s="458">
        <v>33</v>
      </c>
      <c r="J52" s="458">
        <v>26</v>
      </c>
      <c r="K52" s="458">
        <v>36</v>
      </c>
      <c r="L52" s="458">
        <v>29</v>
      </c>
      <c r="M52" s="458">
        <v>22.5</v>
      </c>
      <c r="N52" s="458">
        <v>33</v>
      </c>
      <c r="O52" s="458">
        <v>27</v>
      </c>
      <c r="P52" s="458">
        <v>21</v>
      </c>
      <c r="Q52" s="458">
        <v>31</v>
      </c>
      <c r="R52" s="458">
        <v>25.5</v>
      </c>
      <c r="S52" s="458">
        <v>20</v>
      </c>
      <c r="T52" s="349">
        <v>29.5</v>
      </c>
      <c r="U52" s="349">
        <v>24.5</v>
      </c>
      <c r="V52" s="350">
        <v>19</v>
      </c>
      <c r="Y52" s="279"/>
      <c r="Z52" s="279"/>
      <c r="AA52" s="279"/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  <c r="AM52" s="279"/>
      <c r="AN52" s="279"/>
      <c r="AO52" s="279"/>
      <c r="AP52" s="279"/>
      <c r="AQ52" s="279"/>
      <c r="AR52" s="279"/>
      <c r="AS52" s="279"/>
    </row>
    <row r="53" spans="2:45" s="45" customFormat="1" ht="15.75" customHeight="1" x14ac:dyDescent="0.2">
      <c r="B53" s="1091"/>
      <c r="C53" s="1120"/>
      <c r="D53" s="302" t="s">
        <v>197</v>
      </c>
      <c r="E53" s="331"/>
      <c r="F53" s="331"/>
      <c r="G53" s="332"/>
      <c r="H53" s="334">
        <v>38</v>
      </c>
      <c r="I53" s="335">
        <v>33</v>
      </c>
      <c r="J53" s="312">
        <v>28</v>
      </c>
      <c r="K53" s="334">
        <v>35</v>
      </c>
      <c r="L53" s="335">
        <v>30.5</v>
      </c>
      <c r="M53" s="312">
        <v>26</v>
      </c>
      <c r="N53" s="334">
        <v>29.5</v>
      </c>
      <c r="O53" s="335">
        <v>26</v>
      </c>
      <c r="P53" s="312">
        <v>22.5</v>
      </c>
      <c r="Q53" s="334">
        <v>24</v>
      </c>
      <c r="R53" s="335">
        <v>21.5</v>
      </c>
      <c r="S53" s="312">
        <v>19</v>
      </c>
      <c r="T53" s="334">
        <v>22</v>
      </c>
      <c r="U53" s="335">
        <v>19.5</v>
      </c>
      <c r="V53" s="313">
        <v>17</v>
      </c>
      <c r="Y53" s="279"/>
      <c r="Z53" s="279"/>
      <c r="AA53" s="279"/>
      <c r="AB53" s="279"/>
      <c r="AC53" s="279"/>
      <c r="AD53" s="279"/>
      <c r="AE53" s="279"/>
      <c r="AF53" s="279"/>
      <c r="AG53" s="279"/>
      <c r="AH53" s="279"/>
      <c r="AI53" s="279"/>
      <c r="AJ53" s="279"/>
      <c r="AK53" s="279"/>
      <c r="AL53" s="279"/>
      <c r="AM53" s="279"/>
      <c r="AN53" s="279"/>
      <c r="AO53" s="279"/>
      <c r="AP53" s="279"/>
      <c r="AQ53" s="279"/>
      <c r="AR53" s="279"/>
      <c r="AS53" s="279"/>
    </row>
    <row r="54" spans="2:45" s="45" customFormat="1" ht="15.75" customHeight="1" thickBot="1" x14ac:dyDescent="0.25">
      <c r="B54" s="1118"/>
      <c r="C54" s="1121"/>
      <c r="D54" s="305" t="s">
        <v>188</v>
      </c>
      <c r="E54" s="1105" t="s">
        <v>198</v>
      </c>
      <c r="F54" s="1105"/>
      <c r="G54" s="1106"/>
      <c r="H54" s="1104" t="s">
        <v>189</v>
      </c>
      <c r="I54" s="1105"/>
      <c r="J54" s="1106"/>
      <c r="K54" s="1088" t="s">
        <v>198</v>
      </c>
      <c r="L54" s="1089"/>
      <c r="M54" s="1089"/>
      <c r="N54" s="1088" t="s">
        <v>198</v>
      </c>
      <c r="O54" s="1089"/>
      <c r="P54" s="1089"/>
      <c r="Q54" s="1088" t="s">
        <v>198</v>
      </c>
      <c r="R54" s="1088"/>
      <c r="S54" s="1088"/>
      <c r="T54" s="1088" t="s">
        <v>198</v>
      </c>
      <c r="U54" s="1089"/>
      <c r="V54" s="1090"/>
      <c r="Y54" s="279"/>
      <c r="Z54" s="279"/>
      <c r="AA54" s="279"/>
      <c r="AB54" s="279"/>
      <c r="AC54" s="279"/>
      <c r="AD54" s="279"/>
      <c r="AE54" s="279"/>
      <c r="AF54" s="279"/>
      <c r="AG54" s="279"/>
      <c r="AH54" s="279"/>
      <c r="AI54" s="279"/>
      <c r="AJ54" s="279"/>
      <c r="AK54" s="279"/>
      <c r="AL54" s="279"/>
      <c r="AM54" s="279"/>
      <c r="AN54" s="279"/>
      <c r="AO54" s="279"/>
      <c r="AP54" s="279"/>
      <c r="AQ54" s="279"/>
      <c r="AR54" s="279"/>
      <c r="AS54" s="279"/>
    </row>
    <row r="55" spans="2:45" s="45" customFormat="1" ht="15.75" customHeight="1" x14ac:dyDescent="0.2">
      <c r="B55" s="1091" t="s">
        <v>67</v>
      </c>
      <c r="C55" s="1092">
        <v>4</v>
      </c>
      <c r="D55" s="92" t="s">
        <v>199</v>
      </c>
      <c r="E55" s="337"/>
      <c r="F55" s="337"/>
      <c r="G55" s="337"/>
      <c r="H55" s="337"/>
      <c r="I55" s="337"/>
      <c r="J55" s="337"/>
      <c r="K55" s="338">
        <v>0.85</v>
      </c>
      <c r="L55" s="339">
        <v>0.95</v>
      </c>
      <c r="M55" s="340">
        <v>1.05</v>
      </c>
      <c r="N55" s="338">
        <v>0.95</v>
      </c>
      <c r="O55" s="339">
        <v>1.05</v>
      </c>
      <c r="P55" s="340">
        <v>1.1499999999999999</v>
      </c>
      <c r="Q55" s="338">
        <v>1.1000000000000001</v>
      </c>
      <c r="R55" s="339">
        <v>1.2</v>
      </c>
      <c r="S55" s="340">
        <v>1.3</v>
      </c>
      <c r="T55" s="338">
        <v>1.2</v>
      </c>
      <c r="U55" s="339">
        <v>1.3</v>
      </c>
      <c r="V55" s="341">
        <v>1.4</v>
      </c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79"/>
      <c r="AL55" s="279"/>
      <c r="AM55" s="279"/>
      <c r="AN55" s="279"/>
      <c r="AO55" s="279"/>
      <c r="AP55" s="279"/>
      <c r="AQ55" s="279"/>
      <c r="AR55" s="279"/>
      <c r="AS55" s="279"/>
    </row>
    <row r="56" spans="2:45" s="45" customFormat="1" ht="15.75" customHeight="1" x14ac:dyDescent="0.2">
      <c r="B56" s="1091"/>
      <c r="C56" s="1092"/>
      <c r="D56" s="1093" t="s">
        <v>222</v>
      </c>
      <c r="E56" s="1100" t="s">
        <v>201</v>
      </c>
      <c r="F56" s="1098"/>
      <c r="G56" s="1098"/>
      <c r="H56" s="1098"/>
      <c r="I56" s="1098"/>
      <c r="J56" s="1098"/>
      <c r="K56" s="1097" t="s">
        <v>163</v>
      </c>
      <c r="L56" s="1098"/>
      <c r="M56" s="1098"/>
      <c r="N56" s="1098"/>
      <c r="O56" s="1098"/>
      <c r="P56" s="1098"/>
      <c r="Q56" s="1098"/>
      <c r="R56" s="1098"/>
      <c r="S56" s="1098"/>
      <c r="T56" s="1098"/>
      <c r="U56" s="1098"/>
      <c r="V56" s="1099"/>
      <c r="Y56" s="279"/>
      <c r="Z56" s="279"/>
      <c r="AA56" s="279"/>
      <c r="AB56" s="279"/>
      <c r="AC56" s="279"/>
      <c r="AD56" s="279"/>
      <c r="AE56" s="279"/>
      <c r="AF56" s="279"/>
      <c r="AG56" s="279"/>
      <c r="AH56" s="279"/>
      <c r="AI56" s="279"/>
      <c r="AJ56" s="279"/>
      <c r="AK56" s="279"/>
      <c r="AL56" s="279"/>
      <c r="AM56" s="279"/>
      <c r="AN56" s="279"/>
      <c r="AO56" s="279"/>
      <c r="AP56" s="279"/>
      <c r="AQ56" s="279"/>
      <c r="AR56" s="279"/>
      <c r="AS56" s="279"/>
    </row>
    <row r="57" spans="2:45" s="45" customFormat="1" ht="15.75" customHeight="1" x14ac:dyDescent="0.2">
      <c r="B57" s="1091"/>
      <c r="C57" s="1092"/>
      <c r="D57" s="1094"/>
      <c r="E57" s="342">
        <v>18</v>
      </c>
      <c r="F57" s="343">
        <v>21</v>
      </c>
      <c r="G57" s="344">
        <v>24</v>
      </c>
      <c r="H57" s="345">
        <v>27</v>
      </c>
      <c r="I57" s="343">
        <v>30</v>
      </c>
      <c r="J57" s="344">
        <v>33</v>
      </c>
      <c r="K57" s="351">
        <v>2.6</v>
      </c>
      <c r="L57" s="351">
        <v>2.9</v>
      </c>
      <c r="M57" s="351">
        <v>3.2</v>
      </c>
      <c r="N57" s="351">
        <v>3.2</v>
      </c>
      <c r="O57" s="351">
        <v>3.5</v>
      </c>
      <c r="P57" s="351">
        <v>3.8</v>
      </c>
      <c r="Q57" s="334">
        <v>3.8</v>
      </c>
      <c r="R57" s="335">
        <v>4.0999999999999996</v>
      </c>
      <c r="S57" s="312">
        <v>4.4000000000000004</v>
      </c>
      <c r="T57" s="334">
        <v>4.3</v>
      </c>
      <c r="U57" s="335">
        <v>4.5999999999999996</v>
      </c>
      <c r="V57" s="313">
        <v>4.9000000000000004</v>
      </c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  <c r="AM57" s="279"/>
      <c r="AN57" s="279"/>
      <c r="AO57" s="279"/>
      <c r="AP57" s="279"/>
      <c r="AQ57" s="279"/>
      <c r="AR57" s="279"/>
      <c r="AS57" s="279"/>
    </row>
    <row r="58" spans="2:45" s="45" customFormat="1" ht="15.75" customHeight="1" x14ac:dyDescent="0.2">
      <c r="B58" s="1091"/>
      <c r="C58" s="1092"/>
      <c r="D58" s="1093" t="s">
        <v>202</v>
      </c>
      <c r="E58" s="1095" t="s">
        <v>557</v>
      </c>
      <c r="F58" s="1095"/>
      <c r="G58" s="1095"/>
      <c r="H58" s="1095"/>
      <c r="I58" s="1095"/>
      <c r="J58" s="1095"/>
      <c r="K58" s="1095"/>
      <c r="L58" s="1095"/>
      <c r="M58" s="1096"/>
      <c r="N58" s="1097" t="s">
        <v>203</v>
      </c>
      <c r="O58" s="1098"/>
      <c r="P58" s="1098"/>
      <c r="Q58" s="1098"/>
      <c r="R58" s="1098"/>
      <c r="S58" s="1098"/>
      <c r="T58" s="1098"/>
      <c r="U58" s="1098"/>
      <c r="V58" s="1099"/>
      <c r="Y58" s="279"/>
      <c r="Z58" s="279"/>
      <c r="AA58" s="279"/>
      <c r="AB58" s="279"/>
      <c r="AC58" s="279"/>
      <c r="AD58" s="279"/>
      <c r="AE58" s="279"/>
      <c r="AF58" s="279"/>
      <c r="AG58" s="279"/>
      <c r="AH58" s="279"/>
      <c r="AI58" s="279"/>
      <c r="AJ58" s="279"/>
      <c r="AK58" s="279"/>
      <c r="AL58" s="279"/>
      <c r="AM58" s="279"/>
      <c r="AN58" s="279"/>
      <c r="AO58" s="279"/>
      <c r="AP58" s="279"/>
      <c r="AQ58" s="279"/>
      <c r="AR58" s="279"/>
      <c r="AS58" s="279"/>
    </row>
    <row r="59" spans="2:45" s="45" customFormat="1" ht="15.75" customHeight="1" x14ac:dyDescent="0.2">
      <c r="B59" s="1091"/>
      <c r="C59" s="1092"/>
      <c r="D59" s="1094"/>
      <c r="E59" s="453">
        <v>15</v>
      </c>
      <c r="F59" s="453">
        <v>18</v>
      </c>
      <c r="G59" s="453">
        <v>24</v>
      </c>
      <c r="H59" s="453">
        <v>21</v>
      </c>
      <c r="I59" s="453">
        <v>27</v>
      </c>
      <c r="J59" s="453">
        <v>33</v>
      </c>
      <c r="K59" s="453">
        <v>33</v>
      </c>
      <c r="L59" s="453">
        <v>39</v>
      </c>
      <c r="M59" s="453">
        <v>45</v>
      </c>
      <c r="N59" s="453">
        <v>19.5</v>
      </c>
      <c r="O59" s="453">
        <v>24</v>
      </c>
      <c r="P59" s="453">
        <v>27.5</v>
      </c>
      <c r="Q59" s="453">
        <v>23.5</v>
      </c>
      <c r="R59" s="453">
        <v>28</v>
      </c>
      <c r="S59" s="453">
        <v>32</v>
      </c>
      <c r="T59" s="453">
        <v>27.5</v>
      </c>
      <c r="U59" s="453">
        <v>32</v>
      </c>
      <c r="V59" s="453">
        <v>36.5</v>
      </c>
      <c r="Y59" s="279"/>
      <c r="Z59" s="279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79"/>
      <c r="AL59" s="279"/>
      <c r="AM59" s="279"/>
      <c r="AN59" s="279"/>
      <c r="AO59" s="279"/>
      <c r="AP59" s="279"/>
      <c r="AQ59" s="279"/>
      <c r="AR59" s="279"/>
      <c r="AS59" s="279"/>
    </row>
    <row r="60" spans="2:45" s="45" customFormat="1" ht="15.75" customHeight="1" x14ac:dyDescent="0.2">
      <c r="B60" s="1091"/>
      <c r="C60" s="1092"/>
      <c r="D60" s="1108" t="s">
        <v>204</v>
      </c>
      <c r="E60" s="1102" t="s">
        <v>748</v>
      </c>
      <c r="F60" s="1102"/>
      <c r="G60" s="1102"/>
      <c r="H60" s="1102"/>
      <c r="I60" s="1102"/>
      <c r="J60" s="1110"/>
      <c r="K60" s="1101" t="s">
        <v>205</v>
      </c>
      <c r="L60" s="1102"/>
      <c r="M60" s="1110"/>
      <c r="N60" s="1101" t="s">
        <v>206</v>
      </c>
      <c r="O60" s="1102"/>
      <c r="P60" s="1110"/>
      <c r="Q60" s="1101" t="s">
        <v>207</v>
      </c>
      <c r="R60" s="1102"/>
      <c r="S60" s="1102"/>
      <c r="T60" s="1102"/>
      <c r="U60" s="1102"/>
      <c r="V60" s="1103"/>
      <c r="Y60" s="279"/>
      <c r="Z60" s="279"/>
      <c r="AA60" s="279"/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  <c r="AM60" s="279"/>
      <c r="AN60" s="279"/>
      <c r="AO60" s="279"/>
      <c r="AP60" s="279"/>
      <c r="AQ60" s="279"/>
      <c r="AR60" s="279"/>
      <c r="AS60" s="279"/>
    </row>
    <row r="61" spans="2:45" s="45" customFormat="1" ht="15.75" customHeight="1" x14ac:dyDescent="0.2">
      <c r="B61" s="1091"/>
      <c r="C61" s="1092"/>
      <c r="D61" s="1109"/>
      <c r="E61" s="346">
        <v>10</v>
      </c>
      <c r="F61" s="347">
        <v>15</v>
      </c>
      <c r="G61" s="310">
        <v>25</v>
      </c>
      <c r="H61" s="348">
        <v>10</v>
      </c>
      <c r="I61" s="347">
        <v>15</v>
      </c>
      <c r="J61" s="310">
        <v>25</v>
      </c>
      <c r="K61" s="348">
        <v>20</v>
      </c>
      <c r="L61" s="347">
        <v>30</v>
      </c>
      <c r="M61" s="310">
        <v>40</v>
      </c>
      <c r="N61" s="348">
        <v>10</v>
      </c>
      <c r="O61" s="347">
        <v>20</v>
      </c>
      <c r="P61" s="310">
        <v>30</v>
      </c>
      <c r="Q61" s="348">
        <v>10</v>
      </c>
      <c r="R61" s="347">
        <v>15</v>
      </c>
      <c r="S61" s="310">
        <v>20</v>
      </c>
      <c r="T61" s="348">
        <v>10</v>
      </c>
      <c r="U61" s="347">
        <v>15</v>
      </c>
      <c r="V61" s="311">
        <v>20</v>
      </c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  <c r="AM61" s="279"/>
      <c r="AN61" s="279"/>
      <c r="AO61" s="279"/>
      <c r="AP61" s="279"/>
      <c r="AQ61" s="279"/>
      <c r="AR61" s="279"/>
      <c r="AS61" s="279"/>
    </row>
    <row r="62" spans="2:45" s="45" customFormat="1" ht="15.75" customHeight="1" thickBot="1" x14ac:dyDescent="0.25">
      <c r="B62" s="1091"/>
      <c r="C62" s="1092"/>
      <c r="D62" s="305" t="s">
        <v>188</v>
      </c>
      <c r="E62" s="1105" t="s">
        <v>209</v>
      </c>
      <c r="F62" s="1105"/>
      <c r="G62" s="1106"/>
      <c r="H62" s="1104" t="s">
        <v>191</v>
      </c>
      <c r="I62" s="1105"/>
      <c r="J62" s="1106"/>
      <c r="K62" s="1104" t="s">
        <v>210</v>
      </c>
      <c r="L62" s="1111"/>
      <c r="M62" s="1112"/>
      <c r="N62" s="1104" t="s">
        <v>189</v>
      </c>
      <c r="O62" s="1111"/>
      <c r="P62" s="1112"/>
      <c r="Q62" s="1104" t="s">
        <v>189</v>
      </c>
      <c r="R62" s="1105"/>
      <c r="S62" s="1106"/>
      <c r="T62" s="1104" t="s">
        <v>189</v>
      </c>
      <c r="U62" s="1105"/>
      <c r="V62" s="1107"/>
      <c r="Y62" s="279"/>
      <c r="Z62" s="279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  <c r="AM62" s="279"/>
      <c r="AN62" s="279"/>
      <c r="AO62" s="279"/>
      <c r="AP62" s="279"/>
      <c r="AQ62" s="279"/>
      <c r="AR62" s="279"/>
      <c r="AS62" s="279"/>
    </row>
    <row r="63" spans="2:45" s="45" customFormat="1" ht="23.25" customHeight="1" x14ac:dyDescent="0.2"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  <c r="AM63" s="279"/>
      <c r="AN63" s="279"/>
      <c r="AO63" s="279"/>
      <c r="AP63" s="279"/>
      <c r="AQ63" s="279"/>
      <c r="AR63" s="279"/>
      <c r="AS63" s="279"/>
    </row>
    <row r="64" spans="2:45" s="45" customFormat="1" ht="15" x14ac:dyDescent="0.2"/>
    <row r="65" s="45" customFormat="1" ht="15" x14ac:dyDescent="0.2"/>
  </sheetData>
  <mergeCells count="124">
    <mergeCell ref="E4:G4"/>
    <mergeCell ref="H4:J4"/>
    <mergeCell ref="K4:M4"/>
    <mergeCell ref="N4:P4"/>
    <mergeCell ref="Q4:S4"/>
    <mergeCell ref="E5:V5"/>
    <mergeCell ref="N9:V9"/>
    <mergeCell ref="B2:C6"/>
    <mergeCell ref="B13:B18"/>
    <mergeCell ref="C13:C18"/>
    <mergeCell ref="D13:D14"/>
    <mergeCell ref="D15:D16"/>
    <mergeCell ref="N15:V15"/>
    <mergeCell ref="E18:G18"/>
    <mergeCell ref="T4:V4"/>
    <mergeCell ref="D2:V3"/>
    <mergeCell ref="N18:P18"/>
    <mergeCell ref="Q18:S18"/>
    <mergeCell ref="N13:V13"/>
    <mergeCell ref="E13:M13"/>
    <mergeCell ref="D11:D12"/>
    <mergeCell ref="H11:J11"/>
    <mergeCell ref="K11:V11"/>
    <mergeCell ref="T18:V18"/>
    <mergeCell ref="H23:J23"/>
    <mergeCell ref="K23:M23"/>
    <mergeCell ref="H18:J18"/>
    <mergeCell ref="B7:B11"/>
    <mergeCell ref="C7:C11"/>
    <mergeCell ref="K18:M18"/>
    <mergeCell ref="D9:D10"/>
    <mergeCell ref="E9:M9"/>
    <mergeCell ref="Q23:S23"/>
    <mergeCell ref="B19:B23"/>
    <mergeCell ref="C19:C23"/>
    <mergeCell ref="D19:D20"/>
    <mergeCell ref="E19:J19"/>
    <mergeCell ref="K19:P19"/>
    <mergeCell ref="Q19:V19"/>
    <mergeCell ref="E23:G23"/>
    <mergeCell ref="N23:P23"/>
    <mergeCell ref="T23:V23"/>
    <mergeCell ref="E29:J29"/>
    <mergeCell ref="K29:M29"/>
    <mergeCell ref="N29:P29"/>
    <mergeCell ref="Q29:V29"/>
    <mergeCell ref="E31:G31"/>
    <mergeCell ref="H31:J31"/>
    <mergeCell ref="K31:M31"/>
    <mergeCell ref="N31:P31"/>
    <mergeCell ref="B24:B31"/>
    <mergeCell ref="C24:C31"/>
    <mergeCell ref="D25:D26"/>
    <mergeCell ref="D27:D28"/>
    <mergeCell ref="E27:M27"/>
    <mergeCell ref="D29:D30"/>
    <mergeCell ref="E25:J25"/>
    <mergeCell ref="K25:V25"/>
    <mergeCell ref="N27:V27"/>
    <mergeCell ref="Q31:S31"/>
    <mergeCell ref="T31:V31"/>
    <mergeCell ref="B38:B42"/>
    <mergeCell ref="C38:C42"/>
    <mergeCell ref="D40:D41"/>
    <mergeCell ref="E40:M40"/>
    <mergeCell ref="N40:V40"/>
    <mergeCell ref="D42:D43"/>
    <mergeCell ref="H42:J42"/>
    <mergeCell ref="K42:V42"/>
    <mergeCell ref="B33:C37"/>
    <mergeCell ref="D33:V34"/>
    <mergeCell ref="E35:G35"/>
    <mergeCell ref="H35:J35"/>
    <mergeCell ref="K35:M35"/>
    <mergeCell ref="N35:P35"/>
    <mergeCell ref="Q35:S35"/>
    <mergeCell ref="T35:V35"/>
    <mergeCell ref="E36:V36"/>
    <mergeCell ref="H49:J49"/>
    <mergeCell ref="K49:M49"/>
    <mergeCell ref="N49:P49"/>
    <mergeCell ref="Q49:S49"/>
    <mergeCell ref="T49:V49"/>
    <mergeCell ref="Q50:V50"/>
    <mergeCell ref="E54:G54"/>
    <mergeCell ref="H54:J54"/>
    <mergeCell ref="B50:B54"/>
    <mergeCell ref="C50:C54"/>
    <mergeCell ref="D50:D51"/>
    <mergeCell ref="E50:J50"/>
    <mergeCell ref="K50:P50"/>
    <mergeCell ref="B44:B49"/>
    <mergeCell ref="C44:C49"/>
    <mergeCell ref="D44:D45"/>
    <mergeCell ref="E44:M44"/>
    <mergeCell ref="N44:V44"/>
    <mergeCell ref="D46:D47"/>
    <mergeCell ref="N46:P46"/>
    <mergeCell ref="Q46:S46"/>
    <mergeCell ref="T46:V46"/>
    <mergeCell ref="E49:G49"/>
    <mergeCell ref="K54:M54"/>
    <mergeCell ref="N54:P54"/>
    <mergeCell ref="Q54:S54"/>
    <mergeCell ref="T54:V54"/>
    <mergeCell ref="B55:B62"/>
    <mergeCell ref="C55:C62"/>
    <mergeCell ref="D56:D57"/>
    <mergeCell ref="D58:D59"/>
    <mergeCell ref="E58:M58"/>
    <mergeCell ref="N58:V58"/>
    <mergeCell ref="E56:J56"/>
    <mergeCell ref="Q60:V60"/>
    <mergeCell ref="K56:V56"/>
    <mergeCell ref="Q62:S62"/>
    <mergeCell ref="T62:V62"/>
    <mergeCell ref="D60:D61"/>
    <mergeCell ref="K60:M60"/>
    <mergeCell ref="N60:P60"/>
    <mergeCell ref="E60:J60"/>
    <mergeCell ref="E62:G62"/>
    <mergeCell ref="H62:J62"/>
    <mergeCell ref="K62:M62"/>
    <mergeCell ref="N62:P62"/>
  </mergeCells>
  <pageMargins left="0.11811023622047245" right="0.11811023622047245" top="0.78740157480314965" bottom="0.78740157480314965" header="0.31496062992125984" footer="0.31496062992125984"/>
  <pageSetup paperSize="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1:BO72"/>
  <sheetViews>
    <sheetView view="pageBreakPreview" zoomScale="80" zoomScaleNormal="100" zoomScaleSheetLayoutView="80" workbookViewId="0">
      <selection activeCell="BA32" sqref="BA32"/>
    </sheetView>
  </sheetViews>
  <sheetFormatPr baseColWidth="10" defaultColWidth="11.42578125" defaultRowHeight="12.75" x14ac:dyDescent="0.2"/>
  <cols>
    <col min="1" max="1" width="3.85546875" style="621" customWidth="1"/>
    <col min="2" max="2" width="3" style="621" bestFit="1" customWidth="1"/>
    <col min="3" max="3" width="3.42578125" style="621" bestFit="1" customWidth="1"/>
    <col min="4" max="4" width="36.7109375" style="621" customWidth="1"/>
    <col min="5" max="5" width="7.42578125" style="621" customWidth="1"/>
    <col min="6" max="10" width="11" style="621" customWidth="1"/>
    <col min="11" max="52" width="7.42578125" style="621" customWidth="1"/>
    <col min="53" max="53" width="3.85546875" style="621" customWidth="1"/>
    <col min="54" max="16384" width="11.42578125" style="621"/>
  </cols>
  <sheetData>
    <row r="1" spans="2:65" ht="13.5" thickBot="1" x14ac:dyDescent="0.25"/>
    <row r="2" spans="2:65" s="45" customFormat="1" ht="15" x14ac:dyDescent="0.2">
      <c r="B2" s="1212" t="s">
        <v>164</v>
      </c>
      <c r="C2" s="1213"/>
      <c r="D2" s="1218" t="s">
        <v>223</v>
      </c>
      <c r="E2" s="1219"/>
      <c r="F2" s="1219"/>
      <c r="G2" s="1219"/>
      <c r="H2" s="1219"/>
      <c r="I2" s="1219"/>
      <c r="J2" s="1219"/>
      <c r="K2" s="1219"/>
      <c r="L2" s="1219"/>
      <c r="M2" s="1219"/>
      <c r="N2" s="1219"/>
      <c r="O2" s="1219"/>
      <c r="P2" s="1219"/>
      <c r="Q2" s="1219"/>
      <c r="R2" s="1219"/>
      <c r="S2" s="1219"/>
      <c r="T2" s="1219"/>
      <c r="U2" s="1219"/>
      <c r="V2" s="1219"/>
      <c r="W2" s="1219"/>
      <c r="X2" s="1219"/>
      <c r="Y2" s="1219"/>
      <c r="Z2" s="1219"/>
      <c r="AA2" s="1219"/>
      <c r="AB2" s="1219"/>
      <c r="AC2" s="1219"/>
      <c r="AD2" s="1219"/>
      <c r="AE2" s="1219"/>
      <c r="AF2" s="1219"/>
      <c r="AG2" s="1219"/>
      <c r="AH2" s="1219"/>
      <c r="AI2" s="1219"/>
      <c r="AJ2" s="1219"/>
      <c r="AK2" s="1219"/>
      <c r="AL2" s="1219"/>
      <c r="AM2" s="1219"/>
      <c r="AN2" s="1219"/>
      <c r="AO2" s="1219"/>
      <c r="AP2" s="1219"/>
      <c r="AQ2" s="1219"/>
      <c r="AR2" s="1219"/>
      <c r="AS2" s="1219"/>
      <c r="AT2" s="1219"/>
      <c r="AU2" s="1219"/>
      <c r="AV2" s="1219"/>
      <c r="AW2" s="1219"/>
      <c r="AX2" s="1219"/>
      <c r="AY2" s="1219"/>
      <c r="AZ2" s="1220"/>
      <c r="BA2" s="272"/>
      <c r="BB2" s="272"/>
      <c r="BC2" s="272"/>
      <c r="BD2" s="272"/>
      <c r="BE2" s="272"/>
      <c r="BF2" s="272"/>
      <c r="BG2" s="272"/>
      <c r="BH2" s="272"/>
      <c r="BI2" s="364"/>
      <c r="BJ2" s="364"/>
      <c r="BK2" s="364"/>
      <c r="BL2" s="364"/>
      <c r="BM2" s="364"/>
    </row>
    <row r="3" spans="2:65" s="45" customFormat="1" ht="15" x14ac:dyDescent="0.2">
      <c r="B3" s="1214"/>
      <c r="C3" s="1215"/>
      <c r="D3" s="1221"/>
      <c r="E3" s="1222"/>
      <c r="F3" s="1222"/>
      <c r="G3" s="1222"/>
      <c r="H3" s="1222"/>
      <c r="I3" s="1222"/>
      <c r="J3" s="1222"/>
      <c r="K3" s="1222"/>
      <c r="L3" s="1222"/>
      <c r="M3" s="1222"/>
      <c r="N3" s="1222"/>
      <c r="O3" s="1222"/>
      <c r="P3" s="1222"/>
      <c r="Q3" s="1222"/>
      <c r="R3" s="1222"/>
      <c r="S3" s="1222"/>
      <c r="T3" s="1222"/>
      <c r="U3" s="1222"/>
      <c r="V3" s="1222"/>
      <c r="W3" s="1222"/>
      <c r="X3" s="1222"/>
      <c r="Y3" s="1222"/>
      <c r="Z3" s="1222"/>
      <c r="AA3" s="1222"/>
      <c r="AB3" s="1222"/>
      <c r="AC3" s="1222"/>
      <c r="AD3" s="1222"/>
      <c r="AE3" s="1222"/>
      <c r="AF3" s="1222"/>
      <c r="AG3" s="1222"/>
      <c r="AH3" s="1222"/>
      <c r="AI3" s="1222"/>
      <c r="AJ3" s="1222"/>
      <c r="AK3" s="1222"/>
      <c r="AL3" s="1222"/>
      <c r="AM3" s="1222"/>
      <c r="AN3" s="1222"/>
      <c r="AO3" s="1222"/>
      <c r="AP3" s="1222"/>
      <c r="AQ3" s="1222"/>
      <c r="AR3" s="1222"/>
      <c r="AS3" s="1222"/>
      <c r="AT3" s="1222"/>
      <c r="AU3" s="1222"/>
      <c r="AV3" s="1222"/>
      <c r="AW3" s="1222"/>
      <c r="AX3" s="1222"/>
      <c r="AY3" s="1222"/>
      <c r="AZ3" s="1223"/>
      <c r="BA3" s="272"/>
      <c r="BB3" s="272"/>
      <c r="BC3" s="272"/>
      <c r="BD3" s="272"/>
      <c r="BE3" s="272"/>
      <c r="BF3" s="272"/>
      <c r="BG3" s="272"/>
      <c r="BH3" s="272"/>
      <c r="BI3" s="364"/>
      <c r="BJ3" s="364"/>
      <c r="BK3" s="364"/>
      <c r="BL3" s="364"/>
      <c r="BM3" s="364"/>
    </row>
    <row r="4" spans="2:65" s="368" customFormat="1" ht="14.25" x14ac:dyDescent="0.2">
      <c r="B4" s="1214"/>
      <c r="C4" s="1215"/>
      <c r="D4" s="365" t="s">
        <v>166</v>
      </c>
      <c r="E4" s="1199" t="s">
        <v>152</v>
      </c>
      <c r="F4" s="1200"/>
      <c r="G4" s="1201"/>
      <c r="H4" s="1199" t="s">
        <v>224</v>
      </c>
      <c r="I4" s="1200"/>
      <c r="J4" s="1201"/>
      <c r="K4" s="1199" t="s">
        <v>225</v>
      </c>
      <c r="L4" s="1200"/>
      <c r="M4" s="1201"/>
      <c r="N4" s="1199" t="s">
        <v>135</v>
      </c>
      <c r="O4" s="1200"/>
      <c r="P4" s="1201"/>
      <c r="Q4" s="1199" t="s">
        <v>226</v>
      </c>
      <c r="R4" s="1200"/>
      <c r="S4" s="1201"/>
      <c r="T4" s="1199" t="s">
        <v>227</v>
      </c>
      <c r="U4" s="1200"/>
      <c r="V4" s="1201"/>
      <c r="W4" s="1199" t="s">
        <v>228</v>
      </c>
      <c r="X4" s="1200"/>
      <c r="Y4" s="1201"/>
      <c r="Z4" s="1199" t="s">
        <v>229</v>
      </c>
      <c r="AA4" s="1200"/>
      <c r="AB4" s="1201"/>
      <c r="AC4" s="1199" t="s">
        <v>230</v>
      </c>
      <c r="AD4" s="1200"/>
      <c r="AE4" s="1201"/>
      <c r="AF4" s="1199" t="s">
        <v>231</v>
      </c>
      <c r="AG4" s="1200"/>
      <c r="AH4" s="1201"/>
      <c r="AI4" s="1199" t="s">
        <v>232</v>
      </c>
      <c r="AJ4" s="1200"/>
      <c r="AK4" s="1201"/>
      <c r="AL4" s="1199" t="s">
        <v>233</v>
      </c>
      <c r="AM4" s="1200"/>
      <c r="AN4" s="1201"/>
      <c r="AO4" s="1199" t="s">
        <v>234</v>
      </c>
      <c r="AP4" s="1200"/>
      <c r="AQ4" s="1201"/>
      <c r="AR4" s="1199" t="s">
        <v>235</v>
      </c>
      <c r="AS4" s="1200"/>
      <c r="AT4" s="1201"/>
      <c r="AU4" s="1199" t="s">
        <v>236</v>
      </c>
      <c r="AV4" s="1200"/>
      <c r="AW4" s="1201"/>
      <c r="AX4" s="1199" t="s">
        <v>141</v>
      </c>
      <c r="AY4" s="1200"/>
      <c r="AZ4" s="1262"/>
      <c r="BA4" s="1261"/>
      <c r="BB4" s="1261"/>
      <c r="BC4" s="1261"/>
      <c r="BD4" s="366"/>
      <c r="BE4" s="366"/>
      <c r="BF4" s="366"/>
      <c r="BG4" s="366"/>
      <c r="BH4" s="366"/>
      <c r="BI4" s="367"/>
      <c r="BJ4" s="367"/>
      <c r="BK4" s="367"/>
      <c r="BL4" s="367"/>
      <c r="BM4" s="367"/>
    </row>
    <row r="5" spans="2:65" s="368" customFormat="1" ht="14.25" x14ac:dyDescent="0.2">
      <c r="B5" s="1214"/>
      <c r="C5" s="1215"/>
      <c r="D5" s="369"/>
      <c r="E5" s="1209" t="s">
        <v>57</v>
      </c>
      <c r="F5" s="1210"/>
      <c r="G5" s="1210"/>
      <c r="H5" s="1210"/>
      <c r="I5" s="1210"/>
      <c r="J5" s="1210"/>
      <c r="K5" s="1210"/>
      <c r="L5" s="1210"/>
      <c r="M5" s="1210"/>
      <c r="N5" s="1210"/>
      <c r="O5" s="1210"/>
      <c r="P5" s="1210"/>
      <c r="Q5" s="1210"/>
      <c r="R5" s="1210"/>
      <c r="S5" s="1210"/>
      <c r="T5" s="1210"/>
      <c r="U5" s="1210"/>
      <c r="V5" s="1210"/>
      <c r="W5" s="1210"/>
      <c r="X5" s="1210"/>
      <c r="Y5" s="1210"/>
      <c r="Z5" s="1210"/>
      <c r="AA5" s="1210"/>
      <c r="AB5" s="1210"/>
      <c r="AC5" s="1210"/>
      <c r="AD5" s="1210"/>
      <c r="AE5" s="1210"/>
      <c r="AF5" s="1210"/>
      <c r="AG5" s="1210"/>
      <c r="AH5" s="1210"/>
      <c r="AI5" s="1210"/>
      <c r="AJ5" s="1210"/>
      <c r="AK5" s="1210"/>
      <c r="AL5" s="1210"/>
      <c r="AM5" s="1210"/>
      <c r="AN5" s="1210"/>
      <c r="AO5" s="1210"/>
      <c r="AP5" s="1210"/>
      <c r="AQ5" s="1210"/>
      <c r="AR5" s="1210"/>
      <c r="AS5" s="1210"/>
      <c r="AT5" s="1210"/>
      <c r="AU5" s="1210"/>
      <c r="AV5" s="1210"/>
      <c r="AW5" s="1210"/>
      <c r="AX5" s="1210"/>
      <c r="AY5" s="1210"/>
      <c r="AZ5" s="1211"/>
      <c r="BA5" s="663"/>
      <c r="BB5" s="663"/>
      <c r="BC5" s="663"/>
      <c r="BD5" s="366"/>
      <c r="BE5" s="366"/>
      <c r="BF5" s="366"/>
      <c r="BG5" s="366"/>
      <c r="BH5" s="366"/>
      <c r="BI5" s="367"/>
      <c r="BJ5" s="367"/>
      <c r="BK5" s="367"/>
      <c r="BL5" s="367"/>
      <c r="BM5" s="367"/>
    </row>
    <row r="6" spans="2:65" s="368" customFormat="1" ht="40.5" thickBot="1" x14ac:dyDescent="0.25">
      <c r="B6" s="1216"/>
      <c r="C6" s="1217"/>
      <c r="D6" s="370" t="s">
        <v>9</v>
      </c>
      <c r="E6" s="371" t="s">
        <v>61</v>
      </c>
      <c r="F6" s="372" t="s">
        <v>62</v>
      </c>
      <c r="G6" s="373" t="s">
        <v>63</v>
      </c>
      <c r="H6" s="371" t="s">
        <v>61</v>
      </c>
      <c r="I6" s="372" t="s">
        <v>62</v>
      </c>
      <c r="J6" s="373" t="s">
        <v>63</v>
      </c>
      <c r="K6" s="371" t="s">
        <v>61</v>
      </c>
      <c r="L6" s="372" t="s">
        <v>62</v>
      </c>
      <c r="M6" s="373" t="s">
        <v>63</v>
      </c>
      <c r="N6" s="371" t="s">
        <v>61</v>
      </c>
      <c r="O6" s="372" t="s">
        <v>62</v>
      </c>
      <c r="P6" s="373" t="s">
        <v>63</v>
      </c>
      <c r="Q6" s="371" t="s">
        <v>61</v>
      </c>
      <c r="R6" s="372" t="s">
        <v>62</v>
      </c>
      <c r="S6" s="373" t="s">
        <v>63</v>
      </c>
      <c r="T6" s="371" t="s">
        <v>61</v>
      </c>
      <c r="U6" s="372" t="s">
        <v>62</v>
      </c>
      <c r="V6" s="373" t="s">
        <v>63</v>
      </c>
      <c r="W6" s="371" t="s">
        <v>61</v>
      </c>
      <c r="X6" s="372" t="s">
        <v>62</v>
      </c>
      <c r="Y6" s="373" t="s">
        <v>63</v>
      </c>
      <c r="Z6" s="371" t="s">
        <v>61</v>
      </c>
      <c r="AA6" s="372" t="s">
        <v>62</v>
      </c>
      <c r="AB6" s="373" t="s">
        <v>63</v>
      </c>
      <c r="AC6" s="371" t="s">
        <v>61</v>
      </c>
      <c r="AD6" s="372" t="s">
        <v>62</v>
      </c>
      <c r="AE6" s="373" t="s">
        <v>63</v>
      </c>
      <c r="AF6" s="371" t="s">
        <v>61</v>
      </c>
      <c r="AG6" s="372" t="s">
        <v>62</v>
      </c>
      <c r="AH6" s="373" t="s">
        <v>63</v>
      </c>
      <c r="AI6" s="371" t="s">
        <v>61</v>
      </c>
      <c r="AJ6" s="372" t="s">
        <v>62</v>
      </c>
      <c r="AK6" s="373" t="s">
        <v>63</v>
      </c>
      <c r="AL6" s="371" t="s">
        <v>61</v>
      </c>
      <c r="AM6" s="372" t="s">
        <v>62</v>
      </c>
      <c r="AN6" s="373" t="s">
        <v>63</v>
      </c>
      <c r="AO6" s="371" t="s">
        <v>61</v>
      </c>
      <c r="AP6" s="372" t="s">
        <v>62</v>
      </c>
      <c r="AQ6" s="373" t="s">
        <v>63</v>
      </c>
      <c r="AR6" s="371" t="s">
        <v>61</v>
      </c>
      <c r="AS6" s="372" t="s">
        <v>62</v>
      </c>
      <c r="AT6" s="373" t="s">
        <v>63</v>
      </c>
      <c r="AU6" s="371" t="s">
        <v>61</v>
      </c>
      <c r="AV6" s="372" t="s">
        <v>62</v>
      </c>
      <c r="AW6" s="373" t="s">
        <v>63</v>
      </c>
      <c r="AX6" s="371" t="s">
        <v>61</v>
      </c>
      <c r="AY6" s="372" t="s">
        <v>62</v>
      </c>
      <c r="AZ6" s="374" t="s">
        <v>63</v>
      </c>
      <c r="BA6" s="375"/>
      <c r="BB6" s="663"/>
      <c r="BC6" s="663"/>
      <c r="BD6" s="366"/>
      <c r="BE6" s="366"/>
      <c r="BF6" s="366"/>
      <c r="BG6" s="366"/>
      <c r="BH6" s="366"/>
      <c r="BI6" s="367"/>
      <c r="BJ6" s="367"/>
      <c r="BK6" s="367"/>
      <c r="BL6" s="367"/>
      <c r="BM6" s="367"/>
    </row>
    <row r="7" spans="2:65" s="400" customFormat="1" ht="14.25" x14ac:dyDescent="0.2">
      <c r="B7" s="1234" t="s">
        <v>64</v>
      </c>
      <c r="C7" s="1236">
        <v>1</v>
      </c>
      <c r="D7" s="459" t="s">
        <v>237</v>
      </c>
      <c r="E7" s="642" t="s">
        <v>357</v>
      </c>
      <c r="F7" s="643" t="s">
        <v>245</v>
      </c>
      <c r="G7" s="644" t="s">
        <v>349</v>
      </c>
      <c r="H7" s="645" t="s">
        <v>355</v>
      </c>
      <c r="I7" s="643" t="s">
        <v>243</v>
      </c>
      <c r="J7" s="644" t="s">
        <v>736</v>
      </c>
      <c r="K7" s="645" t="s">
        <v>480</v>
      </c>
      <c r="L7" s="643" t="s">
        <v>351</v>
      </c>
      <c r="M7" s="644" t="s">
        <v>737</v>
      </c>
      <c r="N7" s="645" t="s">
        <v>99</v>
      </c>
      <c r="O7" s="643" t="s">
        <v>50</v>
      </c>
      <c r="P7" s="644" t="s">
        <v>738</v>
      </c>
      <c r="Q7" s="645" t="s">
        <v>100</v>
      </c>
      <c r="R7" s="643" t="s">
        <v>98</v>
      </c>
      <c r="S7" s="644" t="s">
        <v>97</v>
      </c>
      <c r="T7" s="645" t="s">
        <v>249</v>
      </c>
      <c r="U7" s="643" t="s">
        <v>480</v>
      </c>
      <c r="V7" s="461" t="s">
        <v>121</v>
      </c>
      <c r="W7" s="645" t="s">
        <v>356</v>
      </c>
      <c r="X7" s="460" t="s">
        <v>99</v>
      </c>
      <c r="Y7" s="461" t="s">
        <v>245</v>
      </c>
      <c r="Z7" s="645" t="s">
        <v>739</v>
      </c>
      <c r="AA7" s="460" t="s">
        <v>246</v>
      </c>
      <c r="AB7" s="461" t="s">
        <v>247</v>
      </c>
      <c r="AC7" s="462" t="s">
        <v>248</v>
      </c>
      <c r="AD7" s="460" t="s">
        <v>249</v>
      </c>
      <c r="AE7" s="461" t="s">
        <v>238</v>
      </c>
      <c r="AF7" s="462" t="s">
        <v>124</v>
      </c>
      <c r="AG7" s="460" t="s">
        <v>214</v>
      </c>
      <c r="AH7" s="461" t="s">
        <v>104</v>
      </c>
      <c r="AI7" s="462" t="s">
        <v>250</v>
      </c>
      <c r="AJ7" s="460" t="s">
        <v>251</v>
      </c>
      <c r="AK7" s="461" t="s">
        <v>252</v>
      </c>
      <c r="AL7" s="462" t="s">
        <v>253</v>
      </c>
      <c r="AM7" s="460" t="s">
        <v>244</v>
      </c>
      <c r="AN7" s="461" t="s">
        <v>254</v>
      </c>
      <c r="AO7" s="462" t="s">
        <v>102</v>
      </c>
      <c r="AP7" s="650" t="s">
        <v>552</v>
      </c>
      <c r="AQ7" s="461" t="s">
        <v>101</v>
      </c>
      <c r="AR7" s="462" t="s">
        <v>256</v>
      </c>
      <c r="AS7" s="460" t="s">
        <v>257</v>
      </c>
      <c r="AT7" s="461" t="s">
        <v>258</v>
      </c>
      <c r="AU7" s="462" t="s">
        <v>105</v>
      </c>
      <c r="AV7" s="650" t="s">
        <v>550</v>
      </c>
      <c r="AW7" s="461" t="s">
        <v>103</v>
      </c>
      <c r="AX7" s="462" t="s">
        <v>260</v>
      </c>
      <c r="AY7" s="460" t="s">
        <v>261</v>
      </c>
      <c r="AZ7" s="463" t="s">
        <v>124</v>
      </c>
      <c r="BA7" s="366"/>
      <c r="BB7" s="366"/>
      <c r="BC7" s="366"/>
      <c r="BD7" s="366"/>
      <c r="BE7" s="366"/>
      <c r="BF7" s="366"/>
      <c r="BG7" s="366"/>
      <c r="BH7" s="366"/>
      <c r="BI7" s="366"/>
      <c r="BJ7" s="366"/>
      <c r="BK7" s="366"/>
      <c r="BL7" s="366"/>
      <c r="BM7" s="366"/>
    </row>
    <row r="8" spans="2:65" s="400" customFormat="1" ht="14.25" x14ac:dyDescent="0.2">
      <c r="B8" s="1228"/>
      <c r="C8" s="1237"/>
      <c r="D8" s="464" t="s">
        <v>262</v>
      </c>
      <c r="E8" s="465" t="s">
        <v>263</v>
      </c>
      <c r="F8" s="465" t="s">
        <v>264</v>
      </c>
      <c r="G8" s="466" t="s">
        <v>265</v>
      </c>
      <c r="H8" s="467" t="s">
        <v>266</v>
      </c>
      <c r="I8" s="465" t="s">
        <v>267</v>
      </c>
      <c r="J8" s="466" t="s">
        <v>268</v>
      </c>
      <c r="K8" s="467" t="s">
        <v>266</v>
      </c>
      <c r="L8" s="465" t="s">
        <v>267</v>
      </c>
      <c r="M8" s="466" t="s">
        <v>269</v>
      </c>
      <c r="N8" s="405" t="s">
        <v>270</v>
      </c>
      <c r="O8" s="406" t="s">
        <v>36</v>
      </c>
      <c r="P8" s="406" t="s">
        <v>271</v>
      </c>
      <c r="Q8" s="407" t="s">
        <v>272</v>
      </c>
      <c r="R8" s="405" t="s">
        <v>273</v>
      </c>
      <c r="S8" s="405" t="s">
        <v>268</v>
      </c>
      <c r="T8" s="467" t="s">
        <v>274</v>
      </c>
      <c r="U8" s="465" t="s">
        <v>275</v>
      </c>
      <c r="V8" s="466" t="s">
        <v>276</v>
      </c>
      <c r="W8" s="467" t="s">
        <v>277</v>
      </c>
      <c r="X8" s="465" t="s">
        <v>278</v>
      </c>
      <c r="Y8" s="466" t="s">
        <v>279</v>
      </c>
      <c r="Z8" s="467" t="s">
        <v>280</v>
      </c>
      <c r="AA8" s="465" t="s">
        <v>281</v>
      </c>
      <c r="AB8" s="466" t="s">
        <v>282</v>
      </c>
      <c r="AC8" s="467" t="s">
        <v>283</v>
      </c>
      <c r="AD8" s="465" t="s">
        <v>284</v>
      </c>
      <c r="AE8" s="466" t="s">
        <v>285</v>
      </c>
      <c r="AF8" s="467" t="s">
        <v>286</v>
      </c>
      <c r="AG8" s="465" t="s">
        <v>287</v>
      </c>
      <c r="AH8" s="466" t="s">
        <v>288</v>
      </c>
      <c r="AI8" s="467" t="s">
        <v>289</v>
      </c>
      <c r="AJ8" s="465" t="s">
        <v>290</v>
      </c>
      <c r="AK8" s="466" t="s">
        <v>291</v>
      </c>
      <c r="AL8" s="467" t="s">
        <v>292</v>
      </c>
      <c r="AM8" s="465" t="s">
        <v>293</v>
      </c>
      <c r="AN8" s="466" t="s">
        <v>281</v>
      </c>
      <c r="AO8" s="467" t="s">
        <v>294</v>
      </c>
      <c r="AP8" s="465" t="s">
        <v>295</v>
      </c>
      <c r="AQ8" s="466" t="s">
        <v>274</v>
      </c>
      <c r="AR8" s="467" t="s">
        <v>296</v>
      </c>
      <c r="AS8" s="465" t="s">
        <v>297</v>
      </c>
      <c r="AT8" s="466" t="s">
        <v>298</v>
      </c>
      <c r="AU8" s="467" t="s">
        <v>299</v>
      </c>
      <c r="AV8" s="465" t="s">
        <v>300</v>
      </c>
      <c r="AW8" s="466" t="s">
        <v>301</v>
      </c>
      <c r="AX8" s="467" t="s">
        <v>302</v>
      </c>
      <c r="AY8" s="465" t="s">
        <v>303</v>
      </c>
      <c r="AZ8" s="466" t="s">
        <v>304</v>
      </c>
      <c r="BA8" s="366"/>
      <c r="BB8" s="366"/>
      <c r="BC8" s="366"/>
      <c r="BD8" s="366"/>
      <c r="BE8" s="366"/>
      <c r="BF8" s="366"/>
      <c r="BG8" s="366"/>
      <c r="BH8" s="366"/>
      <c r="BI8" s="366"/>
      <c r="BJ8" s="366"/>
      <c r="BK8" s="366"/>
      <c r="BL8" s="366"/>
      <c r="BM8" s="366"/>
    </row>
    <row r="9" spans="2:65" s="400" customFormat="1" ht="14.25" x14ac:dyDescent="0.2">
      <c r="B9" s="1228"/>
      <c r="C9" s="1237"/>
      <c r="D9" s="468" t="s">
        <v>730</v>
      </c>
      <c r="E9" s="1251" t="s">
        <v>305</v>
      </c>
      <c r="F9" s="1229"/>
      <c r="G9" s="1229"/>
      <c r="H9" s="1229"/>
      <c r="I9" s="1229"/>
      <c r="J9" s="1229"/>
      <c r="K9" s="1229"/>
      <c r="L9" s="1229"/>
      <c r="M9" s="1229"/>
      <c r="N9" s="1229"/>
      <c r="O9" s="1229"/>
      <c r="P9" s="1229"/>
      <c r="Q9" s="1229"/>
      <c r="R9" s="1229"/>
      <c r="S9" s="1229"/>
      <c r="T9" s="1229"/>
      <c r="U9" s="1229"/>
      <c r="V9" s="1229"/>
      <c r="W9" s="1229"/>
      <c r="X9" s="1229"/>
      <c r="Y9" s="1230"/>
      <c r="Z9" s="1254" t="s">
        <v>174</v>
      </c>
      <c r="AA9" s="1229"/>
      <c r="AB9" s="1229"/>
      <c r="AC9" s="1229"/>
      <c r="AD9" s="1229"/>
      <c r="AE9" s="1229"/>
      <c r="AF9" s="1229"/>
      <c r="AG9" s="1229"/>
      <c r="AH9" s="1229"/>
      <c r="AI9" s="1229"/>
      <c r="AJ9" s="1229"/>
      <c r="AK9" s="1229"/>
      <c r="AL9" s="1229"/>
      <c r="AM9" s="1229"/>
      <c r="AN9" s="1230"/>
      <c r="AO9" s="1254" t="s">
        <v>173</v>
      </c>
      <c r="AP9" s="1252"/>
      <c r="AQ9" s="1252"/>
      <c r="AR9" s="1252"/>
      <c r="AS9" s="1252"/>
      <c r="AT9" s="1252"/>
      <c r="AU9" s="1252"/>
      <c r="AV9" s="1252"/>
      <c r="AW9" s="1252"/>
      <c r="AX9" s="1252"/>
      <c r="AY9" s="1252"/>
      <c r="AZ9" s="1255"/>
      <c r="BA9" s="366"/>
      <c r="BB9" s="366"/>
      <c r="BC9" s="366"/>
      <c r="BD9" s="366"/>
      <c r="BE9" s="366"/>
      <c r="BF9" s="366"/>
      <c r="BG9" s="366"/>
      <c r="BH9" s="366"/>
      <c r="BI9" s="366"/>
      <c r="BJ9" s="366"/>
      <c r="BK9" s="366"/>
      <c r="BL9" s="366"/>
      <c r="BM9" s="366"/>
    </row>
    <row r="10" spans="2:65" s="400" customFormat="1" ht="14.25" x14ac:dyDescent="0.2">
      <c r="B10" s="1228"/>
      <c r="C10" s="1237"/>
      <c r="D10" s="469"/>
      <c r="E10" s="744" t="s">
        <v>49</v>
      </c>
      <c r="F10" s="744" t="s">
        <v>252</v>
      </c>
      <c r="G10" s="744" t="s">
        <v>486</v>
      </c>
      <c r="H10" s="744" t="s">
        <v>571</v>
      </c>
      <c r="I10" s="744" t="s">
        <v>357</v>
      </c>
      <c r="J10" s="744" t="s">
        <v>97</v>
      </c>
      <c r="K10" s="744" t="s">
        <v>552</v>
      </c>
      <c r="L10" s="744" t="s">
        <v>572</v>
      </c>
      <c r="M10" s="744" t="s">
        <v>351</v>
      </c>
      <c r="N10" s="744" t="s">
        <v>460</v>
      </c>
      <c r="O10" s="744" t="s">
        <v>258</v>
      </c>
      <c r="P10" s="744" t="s">
        <v>50</v>
      </c>
      <c r="Q10" s="744" t="s">
        <v>549</v>
      </c>
      <c r="R10" s="744" t="s">
        <v>553</v>
      </c>
      <c r="S10" s="744" t="s">
        <v>355</v>
      </c>
      <c r="T10" s="744" t="s">
        <v>465</v>
      </c>
      <c r="U10" s="744" t="s">
        <v>253</v>
      </c>
      <c r="V10" s="744" t="s">
        <v>573</v>
      </c>
      <c r="W10" s="744" t="s">
        <v>554</v>
      </c>
      <c r="X10" s="744" t="s">
        <v>555</v>
      </c>
      <c r="Y10" s="744" t="s">
        <v>99</v>
      </c>
      <c r="Z10" s="467" t="s">
        <v>97</v>
      </c>
      <c r="AA10" s="470" t="s">
        <v>29</v>
      </c>
      <c r="AB10" s="466" t="s">
        <v>89</v>
      </c>
      <c r="AC10" s="467" t="s">
        <v>458</v>
      </c>
      <c r="AD10" s="470" t="s">
        <v>347</v>
      </c>
      <c r="AE10" s="466" t="s">
        <v>455</v>
      </c>
      <c r="AF10" s="467" t="s">
        <v>46</v>
      </c>
      <c r="AG10" s="470" t="s">
        <v>466</v>
      </c>
      <c r="AH10" s="466" t="s">
        <v>467</v>
      </c>
      <c r="AI10" s="467" t="s">
        <v>468</v>
      </c>
      <c r="AJ10" s="470" t="s">
        <v>469</v>
      </c>
      <c r="AK10" s="466" t="s">
        <v>470</v>
      </c>
      <c r="AL10" s="467" t="s">
        <v>238</v>
      </c>
      <c r="AM10" s="470" t="s">
        <v>471</v>
      </c>
      <c r="AN10" s="466" t="s">
        <v>472</v>
      </c>
      <c r="AO10" s="467" t="s">
        <v>473</v>
      </c>
      <c r="AP10" s="470" t="s">
        <v>175</v>
      </c>
      <c r="AQ10" s="466" t="s">
        <v>28</v>
      </c>
      <c r="AR10" s="467" t="s">
        <v>474</v>
      </c>
      <c r="AS10" s="470" t="s">
        <v>90</v>
      </c>
      <c r="AT10" s="466" t="s">
        <v>212</v>
      </c>
      <c r="AU10" s="467" t="s">
        <v>452</v>
      </c>
      <c r="AV10" s="470" t="s">
        <v>475</v>
      </c>
      <c r="AW10" s="466" t="s">
        <v>476</v>
      </c>
      <c r="AX10" s="467" t="s">
        <v>456</v>
      </c>
      <c r="AY10" s="470" t="s">
        <v>477</v>
      </c>
      <c r="AZ10" s="471" t="s">
        <v>478</v>
      </c>
      <c r="BA10" s="366"/>
      <c r="BB10" s="366"/>
      <c r="BC10" s="366"/>
      <c r="BD10" s="366"/>
      <c r="BE10" s="366"/>
      <c r="BF10" s="366"/>
      <c r="BG10" s="366"/>
      <c r="BH10" s="366"/>
      <c r="BI10" s="366"/>
      <c r="BJ10" s="366"/>
      <c r="BK10" s="366"/>
      <c r="BL10" s="366"/>
      <c r="BM10" s="366"/>
    </row>
    <row r="11" spans="2:65" s="400" customFormat="1" ht="33.75" customHeight="1" x14ac:dyDescent="0.2">
      <c r="B11" s="1228"/>
      <c r="C11" s="1237"/>
      <c r="D11" s="472" t="s">
        <v>306</v>
      </c>
      <c r="E11" s="473" t="s">
        <v>307</v>
      </c>
      <c r="F11" s="474" t="s">
        <v>308</v>
      </c>
      <c r="G11" s="475" t="s">
        <v>309</v>
      </c>
      <c r="H11" s="476" t="s">
        <v>310</v>
      </c>
      <c r="I11" s="474" t="s">
        <v>311</v>
      </c>
      <c r="J11" s="475" t="s">
        <v>312</v>
      </c>
      <c r="K11" s="476" t="s">
        <v>313</v>
      </c>
      <c r="L11" s="474" t="s">
        <v>314</v>
      </c>
      <c r="M11" s="475" t="s">
        <v>43</v>
      </c>
      <c r="N11" s="476" t="s">
        <v>113</v>
      </c>
      <c r="O11" s="474" t="s">
        <v>130</v>
      </c>
      <c r="P11" s="652" t="s">
        <v>740</v>
      </c>
      <c r="Q11" s="476" t="s">
        <v>41</v>
      </c>
      <c r="R11" s="474" t="s">
        <v>42</v>
      </c>
      <c r="S11" s="653" t="s">
        <v>741</v>
      </c>
      <c r="T11" s="476" t="s">
        <v>37</v>
      </c>
      <c r="U11" s="474" t="s">
        <v>313</v>
      </c>
      <c r="V11" s="475" t="s">
        <v>316</v>
      </c>
      <c r="W11" s="476" t="s">
        <v>317</v>
      </c>
      <c r="X11" s="474" t="s">
        <v>318</v>
      </c>
      <c r="Y11" s="475" t="s">
        <v>309</v>
      </c>
      <c r="Z11" s="476" t="s">
        <v>36</v>
      </c>
      <c r="AA11" s="474" t="s">
        <v>269</v>
      </c>
      <c r="AB11" s="475" t="s">
        <v>130</v>
      </c>
      <c r="AC11" s="476" t="s">
        <v>116</v>
      </c>
      <c r="AD11" s="474" t="s">
        <v>37</v>
      </c>
      <c r="AE11" s="475" t="s">
        <v>308</v>
      </c>
      <c r="AF11" s="476" t="s">
        <v>120</v>
      </c>
      <c r="AG11" s="474" t="s">
        <v>320</v>
      </c>
      <c r="AH11" s="475" t="s">
        <v>113</v>
      </c>
      <c r="AI11" s="476" t="s">
        <v>588</v>
      </c>
      <c r="AJ11" s="474" t="s">
        <v>321</v>
      </c>
      <c r="AK11" s="475" t="s">
        <v>41</v>
      </c>
      <c r="AL11" s="476" t="s">
        <v>589</v>
      </c>
      <c r="AM11" s="474" t="s">
        <v>336</v>
      </c>
      <c r="AN11" s="475" t="s">
        <v>590</v>
      </c>
      <c r="AO11" s="476" t="s">
        <v>324</v>
      </c>
      <c r="AP11" s="474" t="s">
        <v>319</v>
      </c>
      <c r="AQ11" s="475" t="s">
        <v>320</v>
      </c>
      <c r="AR11" s="476" t="s">
        <v>591</v>
      </c>
      <c r="AS11" s="474" t="s">
        <v>592</v>
      </c>
      <c r="AT11" s="475" t="s">
        <v>115</v>
      </c>
      <c r="AU11" s="476" t="s">
        <v>593</v>
      </c>
      <c r="AV11" s="474" t="s">
        <v>594</v>
      </c>
      <c r="AW11" s="475" t="s">
        <v>326</v>
      </c>
      <c r="AX11" s="476" t="s">
        <v>297</v>
      </c>
      <c r="AY11" s="474" t="s">
        <v>325</v>
      </c>
      <c r="AZ11" s="745" t="s">
        <v>322</v>
      </c>
      <c r="BA11" s="366"/>
      <c r="BB11" s="366"/>
      <c r="BC11" s="366"/>
      <c r="BD11" s="366"/>
      <c r="BE11" s="366"/>
      <c r="BF11" s="366"/>
      <c r="BG11" s="366"/>
      <c r="BH11" s="366"/>
      <c r="BI11" s="366"/>
      <c r="BJ11" s="366"/>
      <c r="BK11" s="366"/>
      <c r="BL11" s="366"/>
      <c r="BM11" s="366"/>
    </row>
    <row r="12" spans="2:65" s="400" customFormat="1" ht="15" thickBot="1" x14ac:dyDescent="0.25">
      <c r="B12" s="1235"/>
      <c r="C12" s="1238"/>
      <c r="D12" s="477" t="s">
        <v>327</v>
      </c>
      <c r="E12" s="478" t="s">
        <v>543</v>
      </c>
      <c r="F12" s="479" t="s">
        <v>368</v>
      </c>
      <c r="G12" s="480" t="s">
        <v>409</v>
      </c>
      <c r="H12" s="481" t="s">
        <v>328</v>
      </c>
      <c r="I12" s="479" t="s">
        <v>334</v>
      </c>
      <c r="J12" s="480" t="s">
        <v>215</v>
      </c>
      <c r="K12" s="481" t="s">
        <v>128</v>
      </c>
      <c r="L12" s="479" t="s">
        <v>111</v>
      </c>
      <c r="M12" s="480" t="s">
        <v>34</v>
      </c>
      <c r="N12" s="481" t="s">
        <v>328</v>
      </c>
      <c r="O12" s="479" t="s">
        <v>334</v>
      </c>
      <c r="P12" s="480" t="s">
        <v>215</v>
      </c>
      <c r="Q12" s="481" t="s">
        <v>43</v>
      </c>
      <c r="R12" s="479" t="s">
        <v>329</v>
      </c>
      <c r="S12" s="480" t="s">
        <v>127</v>
      </c>
      <c r="T12" s="481" t="s">
        <v>130</v>
      </c>
      <c r="U12" s="479" t="s">
        <v>330</v>
      </c>
      <c r="V12" s="480" t="s">
        <v>331</v>
      </c>
      <c r="W12" s="481" t="s">
        <v>313</v>
      </c>
      <c r="X12" s="479" t="s">
        <v>403</v>
      </c>
      <c r="Y12" s="480" t="s">
        <v>334</v>
      </c>
      <c r="Z12" s="481" t="s">
        <v>318</v>
      </c>
      <c r="AA12" s="479" t="s">
        <v>316</v>
      </c>
      <c r="AB12" s="480" t="s">
        <v>112</v>
      </c>
      <c r="AC12" s="481" t="s">
        <v>268</v>
      </c>
      <c r="AD12" s="479" t="s">
        <v>311</v>
      </c>
      <c r="AE12" s="480" t="s">
        <v>330</v>
      </c>
      <c r="AF12" s="481" t="s">
        <v>282</v>
      </c>
      <c r="AG12" s="479" t="s">
        <v>42</v>
      </c>
      <c r="AH12" s="480" t="s">
        <v>328</v>
      </c>
      <c r="AI12" s="481" t="s">
        <v>317</v>
      </c>
      <c r="AJ12" s="479" t="s">
        <v>310</v>
      </c>
      <c r="AK12" s="480" t="s">
        <v>403</v>
      </c>
      <c r="AL12" s="481" t="s">
        <v>36</v>
      </c>
      <c r="AM12" s="479" t="s">
        <v>406</v>
      </c>
      <c r="AN12" s="480" t="s">
        <v>315</v>
      </c>
      <c r="AO12" s="481" t="s">
        <v>319</v>
      </c>
      <c r="AP12" s="479" t="s">
        <v>332</v>
      </c>
      <c r="AQ12" s="480" t="s">
        <v>311</v>
      </c>
      <c r="AR12" s="481" t="s">
        <v>337</v>
      </c>
      <c r="AS12" s="479" t="s">
        <v>171</v>
      </c>
      <c r="AT12" s="480" t="s">
        <v>373</v>
      </c>
      <c r="AU12" s="481" t="s">
        <v>323</v>
      </c>
      <c r="AV12" s="479" t="s">
        <v>116</v>
      </c>
      <c r="AW12" s="480" t="s">
        <v>318</v>
      </c>
      <c r="AX12" s="481" t="s">
        <v>544</v>
      </c>
      <c r="AY12" s="479" t="s">
        <v>545</v>
      </c>
      <c r="AZ12" s="482" t="s">
        <v>114</v>
      </c>
      <c r="BA12" s="366"/>
      <c r="BB12" s="366"/>
      <c r="BC12" s="366"/>
      <c r="BD12" s="366"/>
      <c r="BE12" s="366"/>
      <c r="BF12" s="366"/>
      <c r="BG12" s="366"/>
      <c r="BH12" s="366"/>
      <c r="BI12" s="366"/>
      <c r="BJ12" s="366"/>
      <c r="BK12" s="366"/>
      <c r="BL12" s="366"/>
      <c r="BM12" s="366"/>
    </row>
    <row r="13" spans="2:65" s="400" customFormat="1" ht="14.25" x14ac:dyDescent="0.2">
      <c r="B13" s="1234" t="s">
        <v>65</v>
      </c>
      <c r="C13" s="1236">
        <v>2</v>
      </c>
      <c r="D13" s="526" t="s">
        <v>610</v>
      </c>
      <c r="E13" s="483">
        <v>7.5</v>
      </c>
      <c r="F13" s="484">
        <v>8</v>
      </c>
      <c r="G13" s="485">
        <v>8.75</v>
      </c>
      <c r="H13" s="689">
        <v>7.5</v>
      </c>
      <c r="I13" s="484">
        <v>8</v>
      </c>
      <c r="J13" s="690">
        <v>8.75</v>
      </c>
      <c r="K13" s="486">
        <v>7</v>
      </c>
      <c r="L13" s="484">
        <v>7.75</v>
      </c>
      <c r="M13" s="485">
        <v>8.5</v>
      </c>
      <c r="N13" s="486">
        <v>6.5</v>
      </c>
      <c r="O13" s="484">
        <v>7.5</v>
      </c>
      <c r="P13" s="690">
        <v>8.5</v>
      </c>
      <c r="Q13" s="486">
        <v>6</v>
      </c>
      <c r="R13" s="484">
        <v>7.25</v>
      </c>
      <c r="S13" s="485">
        <v>8.25</v>
      </c>
      <c r="T13" s="486">
        <v>5.25</v>
      </c>
      <c r="U13" s="484">
        <v>6.75</v>
      </c>
      <c r="V13" s="485">
        <v>8.25</v>
      </c>
      <c r="W13" s="486">
        <v>4.75</v>
      </c>
      <c r="X13" s="484">
        <v>6.5</v>
      </c>
      <c r="Y13" s="485">
        <v>8</v>
      </c>
      <c r="Z13" s="486">
        <v>4.25</v>
      </c>
      <c r="AA13" s="484">
        <v>6</v>
      </c>
      <c r="AB13" s="485">
        <v>7.75</v>
      </c>
      <c r="AC13" s="486">
        <v>4</v>
      </c>
      <c r="AD13" s="484">
        <v>5.75</v>
      </c>
      <c r="AE13" s="485">
        <v>7.5</v>
      </c>
      <c r="AF13" s="486">
        <v>3.75</v>
      </c>
      <c r="AG13" s="484">
        <v>5.5</v>
      </c>
      <c r="AH13" s="485">
        <v>7.25</v>
      </c>
      <c r="AI13" s="486">
        <v>3.5</v>
      </c>
      <c r="AJ13" s="484">
        <v>5.25</v>
      </c>
      <c r="AK13" s="485">
        <v>7</v>
      </c>
      <c r="AL13" s="486">
        <v>3.25</v>
      </c>
      <c r="AM13" s="484">
        <v>5</v>
      </c>
      <c r="AN13" s="485">
        <v>6.75</v>
      </c>
      <c r="AO13" s="486">
        <v>3.25</v>
      </c>
      <c r="AP13" s="484">
        <v>4.75</v>
      </c>
      <c r="AQ13" s="485">
        <v>6.5</v>
      </c>
      <c r="AR13" s="486">
        <v>3</v>
      </c>
      <c r="AS13" s="484">
        <v>4.75</v>
      </c>
      <c r="AT13" s="485">
        <v>6.25</v>
      </c>
      <c r="AU13" s="486">
        <v>3</v>
      </c>
      <c r="AV13" s="484">
        <v>4.5</v>
      </c>
      <c r="AW13" s="485">
        <v>6</v>
      </c>
      <c r="AX13" s="486">
        <v>2.75</v>
      </c>
      <c r="AY13" s="484">
        <v>4.25</v>
      </c>
      <c r="AZ13" s="487">
        <v>5.5</v>
      </c>
      <c r="BA13" s="366"/>
      <c r="BB13" s="366"/>
      <c r="BC13" s="366"/>
      <c r="BD13" s="366"/>
      <c r="BE13" s="366"/>
      <c r="BF13" s="366"/>
      <c r="BG13" s="366"/>
      <c r="BH13" s="366"/>
      <c r="BI13" s="366"/>
      <c r="BJ13" s="366"/>
      <c r="BK13" s="366"/>
      <c r="BL13" s="366"/>
      <c r="BM13" s="366"/>
    </row>
    <row r="14" spans="2:65" s="400" customFormat="1" ht="14.25" x14ac:dyDescent="0.2">
      <c r="B14" s="1228"/>
      <c r="C14" s="1237"/>
      <c r="D14" s="468" t="s">
        <v>339</v>
      </c>
      <c r="E14" s="1251" t="s">
        <v>219</v>
      </c>
      <c r="F14" s="1252"/>
      <c r="G14" s="1252"/>
      <c r="H14" s="1252"/>
      <c r="I14" s="1252"/>
      <c r="J14" s="1252"/>
      <c r="K14" s="1252"/>
      <c r="L14" s="1252"/>
      <c r="M14" s="1252"/>
      <c r="N14" s="1252"/>
      <c r="O14" s="1252"/>
      <c r="P14" s="1252"/>
      <c r="Q14" s="1252"/>
      <c r="R14" s="1252"/>
      <c r="S14" s="1252"/>
      <c r="T14" s="1252"/>
      <c r="U14" s="1252"/>
      <c r="V14" s="1252"/>
      <c r="W14" s="1252"/>
      <c r="X14" s="1252"/>
      <c r="Y14" s="1253"/>
      <c r="Z14" s="1254" t="s">
        <v>96</v>
      </c>
      <c r="AA14" s="1252"/>
      <c r="AB14" s="1252"/>
      <c r="AC14" s="1252"/>
      <c r="AD14" s="1252"/>
      <c r="AE14" s="1252"/>
      <c r="AF14" s="1252"/>
      <c r="AG14" s="1252"/>
      <c r="AH14" s="1252"/>
      <c r="AI14" s="1252"/>
      <c r="AJ14" s="1252"/>
      <c r="AK14" s="1252"/>
      <c r="AL14" s="1252"/>
      <c r="AM14" s="1252"/>
      <c r="AN14" s="1253"/>
      <c r="AO14" s="1254" t="s">
        <v>340</v>
      </c>
      <c r="AP14" s="1252"/>
      <c r="AQ14" s="1252"/>
      <c r="AR14" s="1252"/>
      <c r="AS14" s="1252"/>
      <c r="AT14" s="1252"/>
      <c r="AU14" s="1252"/>
      <c r="AV14" s="1252"/>
      <c r="AW14" s="1252"/>
      <c r="AX14" s="1252"/>
      <c r="AY14" s="1252"/>
      <c r="AZ14" s="1255"/>
      <c r="BA14" s="366"/>
      <c r="BB14" s="366"/>
      <c r="BC14" s="366"/>
      <c r="BD14" s="366"/>
      <c r="BE14" s="366"/>
      <c r="BF14" s="366"/>
      <c r="BG14" s="366"/>
      <c r="BH14" s="366"/>
      <c r="BI14" s="366"/>
      <c r="BJ14" s="366"/>
      <c r="BK14" s="366"/>
      <c r="BL14" s="366"/>
      <c r="BM14" s="366"/>
    </row>
    <row r="15" spans="2:65" s="400" customFormat="1" ht="14.25" x14ac:dyDescent="0.2">
      <c r="B15" s="1228"/>
      <c r="C15" s="1237"/>
      <c r="D15" s="469"/>
      <c r="E15" s="488">
        <v>6.5</v>
      </c>
      <c r="F15" s="489">
        <v>7</v>
      </c>
      <c r="G15" s="490">
        <v>7.5</v>
      </c>
      <c r="H15" s="491">
        <v>6.5</v>
      </c>
      <c r="I15" s="489">
        <v>7</v>
      </c>
      <c r="J15" s="490">
        <v>7.5</v>
      </c>
      <c r="K15" s="491">
        <v>6.5</v>
      </c>
      <c r="L15" s="489">
        <v>7</v>
      </c>
      <c r="M15" s="490">
        <v>7.5</v>
      </c>
      <c r="N15" s="491">
        <v>6.25</v>
      </c>
      <c r="O15" s="489">
        <v>6.75</v>
      </c>
      <c r="P15" s="490">
        <v>7.25</v>
      </c>
      <c r="Q15" s="491">
        <v>6</v>
      </c>
      <c r="R15" s="489">
        <v>6.5</v>
      </c>
      <c r="S15" s="490">
        <v>7</v>
      </c>
      <c r="T15" s="491">
        <v>5.5</v>
      </c>
      <c r="U15" s="489">
        <v>6</v>
      </c>
      <c r="V15" s="490">
        <v>6.5</v>
      </c>
      <c r="W15" s="491">
        <v>5.25</v>
      </c>
      <c r="X15" s="489">
        <v>5.75</v>
      </c>
      <c r="Y15" s="490">
        <v>6.25</v>
      </c>
      <c r="Z15" s="491">
        <v>5.25</v>
      </c>
      <c r="AA15" s="489">
        <v>6</v>
      </c>
      <c r="AB15" s="490">
        <v>7</v>
      </c>
      <c r="AC15" s="491">
        <v>5</v>
      </c>
      <c r="AD15" s="489">
        <v>5.75</v>
      </c>
      <c r="AE15" s="490">
        <v>6.5</v>
      </c>
      <c r="AF15" s="491">
        <v>4.75</v>
      </c>
      <c r="AG15" s="489">
        <v>5.5</v>
      </c>
      <c r="AH15" s="490">
        <v>6.25</v>
      </c>
      <c r="AI15" s="491">
        <v>4.5</v>
      </c>
      <c r="AJ15" s="489">
        <v>5.25</v>
      </c>
      <c r="AK15" s="490">
        <v>6.25</v>
      </c>
      <c r="AL15" s="491">
        <v>4.25</v>
      </c>
      <c r="AM15" s="489">
        <v>5</v>
      </c>
      <c r="AN15" s="490">
        <v>6</v>
      </c>
      <c r="AO15" s="491">
        <v>4.25</v>
      </c>
      <c r="AP15" s="489">
        <v>5.25</v>
      </c>
      <c r="AQ15" s="490">
        <v>6.25</v>
      </c>
      <c r="AR15" s="491">
        <v>4</v>
      </c>
      <c r="AS15" s="489">
        <v>5</v>
      </c>
      <c r="AT15" s="490">
        <v>5.75</v>
      </c>
      <c r="AU15" s="491">
        <v>3.75</v>
      </c>
      <c r="AV15" s="489">
        <v>4.5</v>
      </c>
      <c r="AW15" s="490">
        <v>5.5</v>
      </c>
      <c r="AX15" s="491">
        <v>3.25</v>
      </c>
      <c r="AY15" s="489">
        <v>4.25</v>
      </c>
      <c r="AZ15" s="492">
        <v>5</v>
      </c>
      <c r="BA15" s="366"/>
      <c r="BB15" s="366"/>
      <c r="BC15" s="366"/>
      <c r="BD15" s="366"/>
      <c r="BE15" s="366"/>
      <c r="BF15" s="366"/>
      <c r="BG15" s="366"/>
      <c r="BH15" s="366"/>
      <c r="BI15" s="366"/>
      <c r="BJ15" s="366"/>
      <c r="BK15" s="366"/>
      <c r="BL15" s="366"/>
      <c r="BM15" s="366"/>
    </row>
    <row r="16" spans="2:65" s="400" customFormat="1" ht="14.25" x14ac:dyDescent="0.2">
      <c r="B16" s="1228"/>
      <c r="C16" s="1237"/>
      <c r="D16" s="691"/>
      <c r="E16" s="1251" t="s">
        <v>746</v>
      </c>
      <c r="F16" s="1252"/>
      <c r="G16" s="1252"/>
      <c r="H16" s="1252"/>
      <c r="I16" s="1252"/>
      <c r="J16" s="1252"/>
      <c r="K16" s="1252"/>
      <c r="L16" s="1252"/>
      <c r="M16" s="1252"/>
      <c r="N16" s="1252"/>
      <c r="O16" s="1252"/>
      <c r="P16" s="1252"/>
      <c r="Q16" s="1252"/>
      <c r="R16" s="1252"/>
      <c r="S16" s="1252"/>
      <c r="T16" s="1252"/>
      <c r="U16" s="1252"/>
      <c r="V16" s="1252"/>
      <c r="W16" s="1252"/>
      <c r="X16" s="1252"/>
      <c r="Y16" s="1253"/>
      <c r="Z16" s="1258" t="s">
        <v>747</v>
      </c>
      <c r="AA16" s="1259"/>
      <c r="AB16" s="1259"/>
      <c r="AC16" s="1259"/>
      <c r="AD16" s="1259"/>
      <c r="AE16" s="1259"/>
      <c r="AF16" s="1259"/>
      <c r="AG16" s="1259"/>
      <c r="AH16" s="1259"/>
      <c r="AI16" s="1259"/>
      <c r="AJ16" s="1259"/>
      <c r="AK16" s="1259"/>
      <c r="AL16" s="1259"/>
      <c r="AM16" s="1259"/>
      <c r="AN16" s="1259"/>
      <c r="AO16" s="1259"/>
      <c r="AP16" s="1259"/>
      <c r="AQ16" s="1259"/>
      <c r="AR16" s="1259"/>
      <c r="AS16" s="1259"/>
      <c r="AT16" s="1259"/>
      <c r="AU16" s="1259"/>
      <c r="AV16" s="1259"/>
      <c r="AW16" s="1259"/>
      <c r="AX16" s="1259"/>
      <c r="AY16" s="1259"/>
      <c r="AZ16" s="1260"/>
      <c r="BA16" s="366"/>
      <c r="BB16" s="366"/>
      <c r="BC16" s="366"/>
      <c r="BD16" s="366"/>
      <c r="BE16" s="366"/>
      <c r="BF16" s="366"/>
      <c r="BG16" s="366"/>
      <c r="BH16" s="366"/>
      <c r="BI16" s="366"/>
      <c r="BJ16" s="366"/>
      <c r="BK16" s="366"/>
      <c r="BL16" s="366"/>
      <c r="BM16" s="366"/>
    </row>
    <row r="17" spans="2:65" s="400" customFormat="1" ht="14.25" x14ac:dyDescent="0.2">
      <c r="B17" s="1228"/>
      <c r="C17" s="1237"/>
      <c r="D17" s="468" t="s">
        <v>417</v>
      </c>
      <c r="E17" s="488">
        <v>10.65</v>
      </c>
      <c r="F17" s="489">
        <v>11.25</v>
      </c>
      <c r="G17" s="490">
        <v>11.85</v>
      </c>
      <c r="H17" s="491">
        <v>10.8</v>
      </c>
      <c r="I17" s="489">
        <v>11.4</v>
      </c>
      <c r="J17" s="490">
        <v>12</v>
      </c>
      <c r="K17" s="491">
        <v>10.1</v>
      </c>
      <c r="L17" s="489">
        <v>10.7</v>
      </c>
      <c r="M17" s="490">
        <v>11.35</v>
      </c>
      <c r="N17" s="491">
        <v>9.5</v>
      </c>
      <c r="O17" s="489">
        <v>10.15</v>
      </c>
      <c r="P17" s="490">
        <v>10.7</v>
      </c>
      <c r="Q17" s="491">
        <v>9</v>
      </c>
      <c r="R17" s="489">
        <v>9.5</v>
      </c>
      <c r="S17" s="490">
        <v>10.199999999999999</v>
      </c>
      <c r="T17" s="491">
        <v>8.6</v>
      </c>
      <c r="U17" s="489">
        <v>9.1999999999999993</v>
      </c>
      <c r="V17" s="490">
        <v>9.85</v>
      </c>
      <c r="W17" s="491">
        <v>8.3000000000000007</v>
      </c>
      <c r="X17" s="489">
        <v>8.9499999999999993</v>
      </c>
      <c r="Y17" s="490">
        <v>9.6999999999999993</v>
      </c>
      <c r="Z17" s="692">
        <v>9.8000000000000007</v>
      </c>
      <c r="AA17" s="693">
        <v>10.6</v>
      </c>
      <c r="AB17" s="694">
        <v>11.4</v>
      </c>
      <c r="AC17" s="692">
        <v>9.4</v>
      </c>
      <c r="AD17" s="693">
        <v>10.3</v>
      </c>
      <c r="AE17" s="694">
        <v>11.1</v>
      </c>
      <c r="AF17" s="692">
        <v>9.0500000000000007</v>
      </c>
      <c r="AG17" s="693">
        <v>9.9</v>
      </c>
      <c r="AH17" s="694">
        <v>10.7</v>
      </c>
      <c r="AI17" s="692">
        <v>8.5</v>
      </c>
      <c r="AJ17" s="693">
        <v>9.4</v>
      </c>
      <c r="AK17" s="694">
        <v>10.199999999999999</v>
      </c>
      <c r="AL17" s="692">
        <v>7.9</v>
      </c>
      <c r="AM17" s="693">
        <v>8.8000000000000007</v>
      </c>
      <c r="AN17" s="694">
        <v>9.6</v>
      </c>
      <c r="AO17" s="692">
        <v>7.4</v>
      </c>
      <c r="AP17" s="693">
        <v>8.3000000000000007</v>
      </c>
      <c r="AQ17" s="694">
        <v>9.1</v>
      </c>
      <c r="AR17" s="692">
        <v>6.9</v>
      </c>
      <c r="AS17" s="693">
        <v>7.8</v>
      </c>
      <c r="AT17" s="694">
        <v>8.6</v>
      </c>
      <c r="AU17" s="692">
        <v>6.45</v>
      </c>
      <c r="AV17" s="693">
        <v>7.35</v>
      </c>
      <c r="AW17" s="694">
        <v>8.15</v>
      </c>
      <c r="AX17" s="692">
        <v>6.1</v>
      </c>
      <c r="AY17" s="693">
        <v>7</v>
      </c>
      <c r="AZ17" s="695">
        <v>7.8</v>
      </c>
      <c r="BA17" s="366"/>
      <c r="BB17" s="366"/>
      <c r="BC17" s="366"/>
      <c r="BD17" s="366"/>
      <c r="BE17" s="366"/>
      <c r="BF17" s="366"/>
      <c r="BG17" s="366"/>
      <c r="BH17" s="366"/>
      <c r="BI17" s="366"/>
      <c r="BJ17" s="366"/>
      <c r="BK17" s="366"/>
      <c r="BL17" s="366"/>
      <c r="BM17" s="366"/>
    </row>
    <row r="18" spans="2:65" s="400" customFormat="1" ht="14.25" x14ac:dyDescent="0.2">
      <c r="B18" s="1228"/>
      <c r="C18" s="1237"/>
      <c r="D18" s="464" t="s">
        <v>187</v>
      </c>
      <c r="E18" s="493">
        <v>1.65</v>
      </c>
      <c r="F18" s="494">
        <v>1.85</v>
      </c>
      <c r="G18" s="495">
        <v>2.0499999999999998</v>
      </c>
      <c r="H18" s="496">
        <v>1.6</v>
      </c>
      <c r="I18" s="494">
        <v>1.8</v>
      </c>
      <c r="J18" s="495">
        <v>2</v>
      </c>
      <c r="K18" s="496">
        <v>1.5</v>
      </c>
      <c r="L18" s="494">
        <v>1.7</v>
      </c>
      <c r="M18" s="495">
        <v>1.95</v>
      </c>
      <c r="N18" s="496">
        <v>1.35</v>
      </c>
      <c r="O18" s="494">
        <v>1.6</v>
      </c>
      <c r="P18" s="495">
        <v>1.85</v>
      </c>
      <c r="Q18" s="496">
        <v>1.25</v>
      </c>
      <c r="R18" s="494">
        <v>1.5</v>
      </c>
      <c r="S18" s="495">
        <v>1.8</v>
      </c>
      <c r="T18" s="496">
        <v>1.1499999999999999</v>
      </c>
      <c r="U18" s="494">
        <v>1.4</v>
      </c>
      <c r="V18" s="495">
        <v>1.65</v>
      </c>
      <c r="W18" s="496">
        <v>1.1000000000000001</v>
      </c>
      <c r="X18" s="494">
        <v>1.35</v>
      </c>
      <c r="Y18" s="495">
        <v>1.6</v>
      </c>
      <c r="Z18" s="496">
        <v>1</v>
      </c>
      <c r="AA18" s="696">
        <v>1.3</v>
      </c>
      <c r="AB18" s="697">
        <v>1.55</v>
      </c>
      <c r="AC18" s="496">
        <v>0.95</v>
      </c>
      <c r="AD18" s="494">
        <v>1.2</v>
      </c>
      <c r="AE18" s="495">
        <v>1.45</v>
      </c>
      <c r="AF18" s="496">
        <v>0.95</v>
      </c>
      <c r="AG18" s="494">
        <v>1.2</v>
      </c>
      <c r="AH18" s="495">
        <v>1.45</v>
      </c>
      <c r="AI18" s="496">
        <v>0.9</v>
      </c>
      <c r="AJ18" s="494">
        <v>1.1499999999999999</v>
      </c>
      <c r="AK18" s="495">
        <v>1.4</v>
      </c>
      <c r="AL18" s="496">
        <v>0.9</v>
      </c>
      <c r="AM18" s="494">
        <v>1.1499999999999999</v>
      </c>
      <c r="AN18" s="495">
        <v>1.35</v>
      </c>
      <c r="AO18" s="496">
        <v>0.9</v>
      </c>
      <c r="AP18" s="494">
        <v>1.1499999999999999</v>
      </c>
      <c r="AQ18" s="495">
        <v>1.35</v>
      </c>
      <c r="AR18" s="496">
        <v>0.9</v>
      </c>
      <c r="AS18" s="494">
        <v>1.1000000000000001</v>
      </c>
      <c r="AT18" s="495">
        <v>1.3</v>
      </c>
      <c r="AU18" s="496">
        <v>0.85</v>
      </c>
      <c r="AV18" s="494">
        <v>1.05</v>
      </c>
      <c r="AW18" s="495">
        <v>1.25</v>
      </c>
      <c r="AX18" s="496">
        <v>0.8</v>
      </c>
      <c r="AY18" s="494">
        <v>1</v>
      </c>
      <c r="AZ18" s="497">
        <v>1.2</v>
      </c>
      <c r="BA18" s="366"/>
      <c r="BB18" s="366"/>
      <c r="BC18" s="366"/>
      <c r="BD18" s="366"/>
      <c r="BE18" s="366"/>
      <c r="BF18" s="366"/>
      <c r="BG18" s="366"/>
      <c r="BH18" s="366"/>
      <c r="BI18" s="366"/>
      <c r="BJ18" s="366"/>
      <c r="BK18" s="366"/>
      <c r="BL18" s="366"/>
      <c r="BM18" s="366"/>
    </row>
    <row r="19" spans="2:65" s="400" customFormat="1" ht="15" thickBot="1" x14ac:dyDescent="0.25">
      <c r="B19" s="1235"/>
      <c r="C19" s="1238"/>
      <c r="D19" s="498" t="s">
        <v>188</v>
      </c>
      <c r="E19" s="1256" t="s">
        <v>191</v>
      </c>
      <c r="F19" s="1226"/>
      <c r="G19" s="1226"/>
      <c r="H19" s="1226"/>
      <c r="I19" s="1226"/>
      <c r="J19" s="1226"/>
      <c r="K19" s="1226"/>
      <c r="L19" s="1226"/>
      <c r="M19" s="1227"/>
      <c r="N19" s="1225" t="s">
        <v>189</v>
      </c>
      <c r="O19" s="1226"/>
      <c r="P19" s="1226"/>
      <c r="Q19" s="1226"/>
      <c r="R19" s="1226"/>
      <c r="S19" s="1227"/>
      <c r="T19" s="1225" t="s">
        <v>191</v>
      </c>
      <c r="U19" s="1226"/>
      <c r="V19" s="1226"/>
      <c r="W19" s="1226"/>
      <c r="X19" s="1226"/>
      <c r="Y19" s="1227"/>
      <c r="Z19" s="1225" t="s">
        <v>190</v>
      </c>
      <c r="AA19" s="1226"/>
      <c r="AB19" s="1226"/>
      <c r="AC19" s="1226"/>
      <c r="AD19" s="1226"/>
      <c r="AE19" s="1227"/>
      <c r="AF19" s="1225" t="s">
        <v>189</v>
      </c>
      <c r="AG19" s="1226"/>
      <c r="AH19" s="1226"/>
      <c r="AI19" s="1226"/>
      <c r="AJ19" s="1226"/>
      <c r="AK19" s="1227"/>
      <c r="AL19" s="1225" t="s">
        <v>189</v>
      </c>
      <c r="AM19" s="1226"/>
      <c r="AN19" s="1226"/>
      <c r="AO19" s="1226"/>
      <c r="AP19" s="1226"/>
      <c r="AQ19" s="1226"/>
      <c r="AR19" s="1226"/>
      <c r="AS19" s="1226"/>
      <c r="AT19" s="1226"/>
      <c r="AU19" s="1226"/>
      <c r="AV19" s="1226"/>
      <c r="AW19" s="1226"/>
      <c r="AX19" s="1226"/>
      <c r="AY19" s="1226"/>
      <c r="AZ19" s="1257"/>
      <c r="BA19" s="366"/>
      <c r="BB19" s="366"/>
      <c r="BC19" s="366"/>
      <c r="BD19" s="366"/>
      <c r="BE19" s="366"/>
      <c r="BF19" s="366"/>
      <c r="BG19" s="366"/>
      <c r="BH19" s="366"/>
      <c r="BI19" s="366"/>
      <c r="BJ19" s="366"/>
      <c r="BK19" s="366"/>
      <c r="BL19" s="366"/>
      <c r="BM19" s="366"/>
    </row>
    <row r="20" spans="2:65" s="400" customFormat="1" ht="14.25" x14ac:dyDescent="0.2">
      <c r="B20" s="1234" t="s">
        <v>66</v>
      </c>
      <c r="C20" s="1236">
        <v>3</v>
      </c>
      <c r="D20" s="499" t="s">
        <v>192</v>
      </c>
      <c r="E20" s="1239" t="s">
        <v>195</v>
      </c>
      <c r="F20" s="1239"/>
      <c r="G20" s="1239"/>
      <c r="H20" s="1239"/>
      <c r="I20" s="1239"/>
      <c r="J20" s="1239"/>
      <c r="K20" s="1239"/>
      <c r="L20" s="1239"/>
      <c r="M20" s="1239"/>
      <c r="N20" s="1239"/>
      <c r="O20" s="1239"/>
      <c r="P20" s="1239"/>
      <c r="Q20" s="1239"/>
      <c r="R20" s="1239"/>
      <c r="S20" s="1240"/>
      <c r="T20" s="1241" t="s">
        <v>194</v>
      </c>
      <c r="U20" s="1239"/>
      <c r="V20" s="1239"/>
      <c r="W20" s="1239"/>
      <c r="X20" s="1239"/>
      <c r="Y20" s="1239"/>
      <c r="Z20" s="1239"/>
      <c r="AA20" s="1239"/>
      <c r="AB20" s="1239"/>
      <c r="AC20" s="1239"/>
      <c r="AD20" s="1239"/>
      <c r="AE20" s="1239"/>
      <c r="AF20" s="1242"/>
      <c r="AG20" s="1242"/>
      <c r="AH20" s="1242"/>
      <c r="AI20" s="1242"/>
      <c r="AJ20" s="1242"/>
      <c r="AK20" s="1242"/>
      <c r="AL20" s="1242"/>
      <c r="AM20" s="1242"/>
      <c r="AN20" s="1243"/>
      <c r="AO20" s="1244" t="s">
        <v>194</v>
      </c>
      <c r="AP20" s="1245"/>
      <c r="AQ20" s="1245"/>
      <c r="AR20" s="1245"/>
      <c r="AS20" s="1245"/>
      <c r="AT20" s="1245"/>
      <c r="AU20" s="1245"/>
      <c r="AV20" s="1245"/>
      <c r="AW20" s="1245"/>
      <c r="AX20" s="1245"/>
      <c r="AY20" s="1245"/>
      <c r="AZ20" s="1246"/>
      <c r="BA20" s="366"/>
      <c r="BB20" s="366"/>
      <c r="BC20" s="366"/>
      <c r="BD20" s="366"/>
      <c r="BE20" s="366"/>
      <c r="BF20" s="366"/>
      <c r="BG20" s="366"/>
      <c r="BH20" s="366"/>
      <c r="BI20" s="366"/>
      <c r="BJ20" s="366"/>
      <c r="BK20" s="366"/>
      <c r="BL20" s="366"/>
      <c r="BM20" s="366"/>
    </row>
    <row r="21" spans="2:65" s="400" customFormat="1" ht="14.25" x14ac:dyDescent="0.2">
      <c r="B21" s="1228"/>
      <c r="C21" s="1237"/>
      <c r="D21" s="469"/>
      <c r="E21" s="746">
        <v>18.2</v>
      </c>
      <c r="F21" s="746">
        <v>16.5</v>
      </c>
      <c r="G21" s="746">
        <v>15.3</v>
      </c>
      <c r="H21" s="746">
        <v>18.5</v>
      </c>
      <c r="I21" s="746">
        <v>16.8</v>
      </c>
      <c r="J21" s="746">
        <v>15.6</v>
      </c>
      <c r="K21" s="746">
        <v>18.899999999999999</v>
      </c>
      <c r="L21" s="746">
        <v>17.2</v>
      </c>
      <c r="M21" s="746">
        <v>16</v>
      </c>
      <c r="N21" s="746">
        <v>19.600000000000001</v>
      </c>
      <c r="O21" s="746">
        <v>17.8</v>
      </c>
      <c r="P21" s="746">
        <v>16.399999999999999</v>
      </c>
      <c r="Q21" s="746">
        <v>20.399999999999999</v>
      </c>
      <c r="R21" s="746">
        <v>18.600000000000001</v>
      </c>
      <c r="S21" s="746">
        <v>17</v>
      </c>
      <c r="T21" s="500">
        <v>11</v>
      </c>
      <c r="U21" s="501">
        <v>9.9</v>
      </c>
      <c r="V21" s="666">
        <v>8.8000000000000007</v>
      </c>
      <c r="W21" s="500">
        <v>11.5</v>
      </c>
      <c r="X21" s="501">
        <v>10.3</v>
      </c>
      <c r="Y21" s="666">
        <v>9.1</v>
      </c>
      <c r="Z21" s="500">
        <v>11.9</v>
      </c>
      <c r="AA21" s="501">
        <v>10.7</v>
      </c>
      <c r="AB21" s="666">
        <v>9.5</v>
      </c>
      <c r="AC21" s="500">
        <v>12.4</v>
      </c>
      <c r="AD21" s="501">
        <v>11.2</v>
      </c>
      <c r="AE21" s="666">
        <v>9.9</v>
      </c>
      <c r="AF21" s="500">
        <v>12.6</v>
      </c>
      <c r="AG21" s="501">
        <v>11.4</v>
      </c>
      <c r="AH21" s="666">
        <v>10.199999999999999</v>
      </c>
      <c r="AI21" s="500">
        <v>12.8</v>
      </c>
      <c r="AJ21" s="501">
        <v>11.6</v>
      </c>
      <c r="AK21" s="666">
        <v>10.4</v>
      </c>
      <c r="AL21" s="500">
        <v>13</v>
      </c>
      <c r="AM21" s="501">
        <v>11.8</v>
      </c>
      <c r="AN21" s="666">
        <v>10.6</v>
      </c>
      <c r="AO21" s="725">
        <v>13.5</v>
      </c>
      <c r="AP21" s="726">
        <v>12.3</v>
      </c>
      <c r="AQ21" s="727">
        <v>11.1</v>
      </c>
      <c r="AR21" s="725">
        <v>14.3</v>
      </c>
      <c r="AS21" s="726">
        <v>13.1</v>
      </c>
      <c r="AT21" s="727">
        <v>12</v>
      </c>
      <c r="AU21" s="725">
        <v>15.5</v>
      </c>
      <c r="AV21" s="726">
        <v>14.3</v>
      </c>
      <c r="AW21" s="727">
        <v>13.2</v>
      </c>
      <c r="AX21" s="725">
        <v>17.100000000000001</v>
      </c>
      <c r="AY21" s="726">
        <v>15.9</v>
      </c>
      <c r="AZ21" s="728">
        <v>14.8</v>
      </c>
      <c r="BA21" s="366"/>
      <c r="BB21" s="366"/>
      <c r="BC21" s="366"/>
      <c r="BD21" s="366"/>
      <c r="BE21" s="366"/>
      <c r="BF21" s="366"/>
      <c r="BG21" s="366"/>
      <c r="BH21" s="366"/>
      <c r="BI21" s="366"/>
      <c r="BJ21" s="366"/>
      <c r="BK21" s="366"/>
      <c r="BL21" s="366"/>
      <c r="BM21" s="366"/>
    </row>
    <row r="22" spans="2:65" s="400" customFormat="1" ht="14.25" x14ac:dyDescent="0.2">
      <c r="B22" s="1228"/>
      <c r="C22" s="1237"/>
      <c r="D22" s="464" t="s">
        <v>196</v>
      </c>
      <c r="E22" s="502">
        <v>29.5</v>
      </c>
      <c r="F22" s="502">
        <v>24</v>
      </c>
      <c r="G22" s="502">
        <v>18.5</v>
      </c>
      <c r="H22" s="502">
        <v>29</v>
      </c>
      <c r="I22" s="502">
        <v>24</v>
      </c>
      <c r="J22" s="502">
        <v>18.5</v>
      </c>
      <c r="K22" s="502">
        <v>30</v>
      </c>
      <c r="L22" s="502">
        <v>25</v>
      </c>
      <c r="M22" s="502">
        <v>19.5</v>
      </c>
      <c r="N22" s="502">
        <v>32.5</v>
      </c>
      <c r="O22" s="502">
        <v>26.5</v>
      </c>
      <c r="P22" s="502">
        <v>21</v>
      </c>
      <c r="Q22" s="502">
        <v>36</v>
      </c>
      <c r="R22" s="502">
        <v>29</v>
      </c>
      <c r="S22" s="502">
        <v>22</v>
      </c>
      <c r="T22" s="502">
        <v>40</v>
      </c>
      <c r="U22" s="502">
        <v>31.5</v>
      </c>
      <c r="V22" s="502">
        <v>23.5</v>
      </c>
      <c r="W22" s="502">
        <v>44</v>
      </c>
      <c r="X22" s="502">
        <v>35</v>
      </c>
      <c r="Y22" s="502">
        <v>25</v>
      </c>
      <c r="Z22" s="502">
        <v>48</v>
      </c>
      <c r="AA22" s="502">
        <v>39</v>
      </c>
      <c r="AB22" s="502">
        <v>28</v>
      </c>
      <c r="AC22" s="502">
        <v>51.5</v>
      </c>
      <c r="AD22" s="502">
        <v>42.5</v>
      </c>
      <c r="AE22" s="502">
        <v>30.5</v>
      </c>
      <c r="AF22" s="502">
        <v>54.5</v>
      </c>
      <c r="AG22" s="502">
        <v>44.5</v>
      </c>
      <c r="AH22" s="502">
        <v>32.5</v>
      </c>
      <c r="AI22" s="502">
        <v>56.5</v>
      </c>
      <c r="AJ22" s="502">
        <v>46.5</v>
      </c>
      <c r="AK22" s="502">
        <v>34.5</v>
      </c>
      <c r="AL22" s="502">
        <v>59</v>
      </c>
      <c r="AM22" s="502">
        <v>48</v>
      </c>
      <c r="AN22" s="502">
        <v>36</v>
      </c>
      <c r="AO22" s="502">
        <v>61</v>
      </c>
      <c r="AP22" s="502">
        <v>50</v>
      </c>
      <c r="AQ22" s="502">
        <v>38</v>
      </c>
      <c r="AR22" s="502">
        <v>63.5</v>
      </c>
      <c r="AS22" s="502">
        <v>52</v>
      </c>
      <c r="AT22" s="502">
        <v>40</v>
      </c>
      <c r="AU22" s="502">
        <v>65.5</v>
      </c>
      <c r="AV22" s="502">
        <v>53.5</v>
      </c>
      <c r="AW22" s="502">
        <v>41.5</v>
      </c>
      <c r="AX22" s="502">
        <v>66.5</v>
      </c>
      <c r="AY22" s="502">
        <v>54.5</v>
      </c>
      <c r="AZ22" s="503">
        <v>42.5</v>
      </c>
      <c r="BA22" s="366"/>
      <c r="BB22" s="366"/>
      <c r="BC22" s="366"/>
      <c r="BD22" s="366"/>
      <c r="BE22" s="366"/>
      <c r="BF22" s="366"/>
      <c r="BG22" s="366"/>
      <c r="BH22" s="366"/>
      <c r="BI22" s="366"/>
      <c r="BJ22" s="366"/>
      <c r="BK22" s="366"/>
      <c r="BL22" s="366"/>
      <c r="BM22" s="366"/>
    </row>
    <row r="23" spans="2:65" s="400" customFormat="1" ht="14.25" x14ac:dyDescent="0.2">
      <c r="B23" s="1228"/>
      <c r="C23" s="1237"/>
      <c r="D23" s="464" t="s">
        <v>197</v>
      </c>
      <c r="E23" s="488">
        <v>24</v>
      </c>
      <c r="F23" s="489">
        <v>22</v>
      </c>
      <c r="G23" s="490">
        <v>19.5</v>
      </c>
      <c r="H23" s="664">
        <v>24.5</v>
      </c>
      <c r="I23" s="489">
        <v>22</v>
      </c>
      <c r="J23" s="664">
        <v>19.5</v>
      </c>
      <c r="K23" s="491">
        <v>25</v>
      </c>
      <c r="L23" s="489">
        <v>22.5</v>
      </c>
      <c r="M23" s="664">
        <v>20</v>
      </c>
      <c r="N23" s="491">
        <v>26</v>
      </c>
      <c r="O23" s="489">
        <v>23.5</v>
      </c>
      <c r="P23" s="664">
        <v>21.5</v>
      </c>
      <c r="Q23" s="491">
        <v>27.5</v>
      </c>
      <c r="R23" s="489">
        <v>24.5</v>
      </c>
      <c r="S23" s="664">
        <v>22</v>
      </c>
      <c r="T23" s="491">
        <v>29</v>
      </c>
      <c r="U23" s="489">
        <v>25.5</v>
      </c>
      <c r="V23" s="664">
        <v>22.5</v>
      </c>
      <c r="W23" s="491">
        <v>30.5</v>
      </c>
      <c r="X23" s="489">
        <v>27</v>
      </c>
      <c r="Y23" s="664">
        <v>23</v>
      </c>
      <c r="Z23" s="491">
        <v>32</v>
      </c>
      <c r="AA23" s="489">
        <v>28</v>
      </c>
      <c r="AB23" s="664">
        <v>23.5</v>
      </c>
      <c r="AC23" s="491">
        <v>33.5</v>
      </c>
      <c r="AD23" s="489">
        <v>29</v>
      </c>
      <c r="AE23" s="664">
        <v>24</v>
      </c>
      <c r="AF23" s="491">
        <v>35</v>
      </c>
      <c r="AG23" s="489">
        <v>30</v>
      </c>
      <c r="AH23" s="664">
        <v>25</v>
      </c>
      <c r="AI23" s="491">
        <v>36</v>
      </c>
      <c r="AJ23" s="489">
        <v>31</v>
      </c>
      <c r="AK23" s="664">
        <v>25.5</v>
      </c>
      <c r="AL23" s="491">
        <v>38</v>
      </c>
      <c r="AM23" s="489">
        <v>32</v>
      </c>
      <c r="AN23" s="664">
        <v>26.5</v>
      </c>
      <c r="AO23" s="491">
        <v>39</v>
      </c>
      <c r="AP23" s="489">
        <v>33</v>
      </c>
      <c r="AQ23" s="664">
        <v>27.5</v>
      </c>
      <c r="AR23" s="491">
        <v>40.5</v>
      </c>
      <c r="AS23" s="489">
        <v>34.5</v>
      </c>
      <c r="AT23" s="664">
        <v>28.5</v>
      </c>
      <c r="AU23" s="491">
        <v>42</v>
      </c>
      <c r="AV23" s="489">
        <v>36</v>
      </c>
      <c r="AW23" s="664">
        <v>30</v>
      </c>
      <c r="AX23" s="491">
        <v>44.5</v>
      </c>
      <c r="AY23" s="489">
        <v>38</v>
      </c>
      <c r="AZ23" s="665">
        <v>31.5</v>
      </c>
      <c r="BA23" s="366"/>
      <c r="BB23" s="366"/>
      <c r="BC23" s="366"/>
      <c r="BD23" s="366"/>
      <c r="BE23" s="366"/>
      <c r="BF23" s="366"/>
      <c r="BG23" s="366"/>
      <c r="BH23" s="366"/>
      <c r="BI23" s="366"/>
      <c r="BJ23" s="366"/>
      <c r="BK23" s="366"/>
      <c r="BL23" s="366"/>
      <c r="BM23" s="366"/>
    </row>
    <row r="24" spans="2:65" s="400" customFormat="1" ht="15" thickBot="1" x14ac:dyDescent="0.25">
      <c r="B24" s="1235"/>
      <c r="C24" s="1238"/>
      <c r="D24" s="498" t="s">
        <v>188</v>
      </c>
      <c r="E24" s="1247" t="s">
        <v>198</v>
      </c>
      <c r="F24" s="1247"/>
      <c r="G24" s="1247"/>
      <c r="H24" s="1247"/>
      <c r="I24" s="1247"/>
      <c r="J24" s="1247"/>
      <c r="K24" s="1247"/>
      <c r="L24" s="1247"/>
      <c r="M24" s="1248"/>
      <c r="N24" s="1249" t="s">
        <v>198</v>
      </c>
      <c r="O24" s="1247"/>
      <c r="P24" s="1247"/>
      <c r="Q24" s="1247"/>
      <c r="R24" s="1247"/>
      <c r="S24" s="1248"/>
      <c r="T24" s="1249" t="s">
        <v>198</v>
      </c>
      <c r="U24" s="1247"/>
      <c r="V24" s="1247"/>
      <c r="W24" s="1247"/>
      <c r="X24" s="1247"/>
      <c r="Y24" s="1248"/>
      <c r="Z24" s="1249" t="s">
        <v>198</v>
      </c>
      <c r="AA24" s="1247"/>
      <c r="AB24" s="1247"/>
      <c r="AC24" s="1247"/>
      <c r="AD24" s="1247"/>
      <c r="AE24" s="1248"/>
      <c r="AF24" s="1249" t="s">
        <v>189</v>
      </c>
      <c r="AG24" s="1247"/>
      <c r="AH24" s="1247"/>
      <c r="AI24" s="1247"/>
      <c r="AJ24" s="1247"/>
      <c r="AK24" s="1248"/>
      <c r="AL24" s="1249" t="s">
        <v>198</v>
      </c>
      <c r="AM24" s="1247"/>
      <c r="AN24" s="1247"/>
      <c r="AO24" s="1247"/>
      <c r="AP24" s="1247"/>
      <c r="AQ24" s="1247"/>
      <c r="AR24" s="1247"/>
      <c r="AS24" s="1247"/>
      <c r="AT24" s="1247"/>
      <c r="AU24" s="1247"/>
      <c r="AV24" s="1247"/>
      <c r="AW24" s="1247"/>
      <c r="AX24" s="1247"/>
      <c r="AY24" s="1247"/>
      <c r="AZ24" s="1250"/>
      <c r="BA24" s="366"/>
      <c r="BB24" s="366"/>
      <c r="BC24" s="366"/>
      <c r="BD24" s="366"/>
      <c r="BE24" s="366"/>
      <c r="BF24" s="366"/>
      <c r="BG24" s="366"/>
      <c r="BH24" s="366"/>
      <c r="BI24" s="366"/>
      <c r="BJ24" s="366"/>
      <c r="BK24" s="366"/>
      <c r="BL24" s="366"/>
      <c r="BM24" s="366"/>
    </row>
    <row r="25" spans="2:65" s="400" customFormat="1" ht="14.25" x14ac:dyDescent="0.2">
      <c r="B25" s="1228" t="s">
        <v>67</v>
      </c>
      <c r="C25" s="1178">
        <v>4</v>
      </c>
      <c r="D25" s="459" t="s">
        <v>199</v>
      </c>
      <c r="E25" s="504">
        <v>1.1000000000000001</v>
      </c>
      <c r="F25" s="484">
        <v>1.2</v>
      </c>
      <c r="G25" s="485">
        <v>1.3</v>
      </c>
      <c r="H25" s="486">
        <v>1.1000000000000001</v>
      </c>
      <c r="I25" s="484">
        <v>1.2</v>
      </c>
      <c r="J25" s="485">
        <v>1.3</v>
      </c>
      <c r="K25" s="486">
        <v>1.05</v>
      </c>
      <c r="L25" s="484">
        <v>1.1499999999999999</v>
      </c>
      <c r="M25" s="485">
        <v>1.25</v>
      </c>
      <c r="N25" s="486">
        <v>1</v>
      </c>
      <c r="O25" s="484">
        <v>1.1000000000000001</v>
      </c>
      <c r="P25" s="485">
        <v>1.2</v>
      </c>
      <c r="Q25" s="486">
        <v>0.95</v>
      </c>
      <c r="R25" s="484">
        <v>1.05</v>
      </c>
      <c r="S25" s="485">
        <v>1.1499999999999999</v>
      </c>
      <c r="T25" s="486">
        <v>0.9</v>
      </c>
      <c r="U25" s="484">
        <v>1</v>
      </c>
      <c r="V25" s="485">
        <v>1.1000000000000001</v>
      </c>
      <c r="W25" s="486">
        <v>0.9</v>
      </c>
      <c r="X25" s="484">
        <v>1</v>
      </c>
      <c r="Y25" s="485">
        <v>1.1000000000000001</v>
      </c>
      <c r="Z25" s="486">
        <v>0.85</v>
      </c>
      <c r="AA25" s="484">
        <v>0.95</v>
      </c>
      <c r="AB25" s="485">
        <v>1.05</v>
      </c>
      <c r="AC25" s="486">
        <v>0.8</v>
      </c>
      <c r="AD25" s="484">
        <v>0.9</v>
      </c>
      <c r="AE25" s="485">
        <v>1</v>
      </c>
      <c r="AF25" s="486">
        <v>0.75</v>
      </c>
      <c r="AG25" s="484">
        <v>0.85</v>
      </c>
      <c r="AH25" s="485">
        <v>0.95</v>
      </c>
      <c r="AI25" s="486">
        <v>0.75</v>
      </c>
      <c r="AJ25" s="484">
        <v>0.85</v>
      </c>
      <c r="AK25" s="485">
        <v>0.95</v>
      </c>
      <c r="AL25" s="486">
        <v>0.7</v>
      </c>
      <c r="AM25" s="484">
        <v>0.8</v>
      </c>
      <c r="AN25" s="485">
        <v>0.9</v>
      </c>
      <c r="AO25" s="486">
        <v>0.65</v>
      </c>
      <c r="AP25" s="484">
        <v>0.75</v>
      </c>
      <c r="AQ25" s="485">
        <v>0.85</v>
      </c>
      <c r="AR25" s="486">
        <v>0.65</v>
      </c>
      <c r="AS25" s="484">
        <v>0.75</v>
      </c>
      <c r="AT25" s="485">
        <v>0.85</v>
      </c>
      <c r="AU25" s="486">
        <v>0.6</v>
      </c>
      <c r="AV25" s="484">
        <v>0.7</v>
      </c>
      <c r="AW25" s="485">
        <v>0.8</v>
      </c>
      <c r="AX25" s="729">
        <v>0.55000000000000004</v>
      </c>
      <c r="AY25" s="730">
        <v>0.6</v>
      </c>
      <c r="AZ25" s="731">
        <v>0.65</v>
      </c>
      <c r="BA25" s="366"/>
      <c r="BB25" s="366"/>
      <c r="BC25" s="366"/>
      <c r="BD25" s="366"/>
      <c r="BE25" s="366"/>
      <c r="BF25" s="366"/>
      <c r="BG25" s="366"/>
      <c r="BH25" s="366"/>
      <c r="BI25" s="366"/>
      <c r="BJ25" s="366"/>
      <c r="BK25" s="366"/>
      <c r="BL25" s="366"/>
      <c r="BM25" s="366"/>
    </row>
    <row r="26" spans="2:65" s="400" customFormat="1" ht="14.25" x14ac:dyDescent="0.2">
      <c r="B26" s="1228"/>
      <c r="C26" s="1178"/>
      <c r="D26" s="505" t="s">
        <v>341</v>
      </c>
      <c r="E26" s="1232" t="s">
        <v>163</v>
      </c>
      <c r="F26" s="1229"/>
      <c r="G26" s="1229"/>
      <c r="H26" s="1229"/>
      <c r="I26" s="1229"/>
      <c r="J26" s="1229"/>
      <c r="K26" s="1229"/>
      <c r="L26" s="1229"/>
      <c r="M26" s="1229"/>
      <c r="N26" s="1229"/>
      <c r="O26" s="1229"/>
      <c r="P26" s="1229"/>
      <c r="Q26" s="1229"/>
      <c r="R26" s="1229"/>
      <c r="S26" s="1229"/>
      <c r="T26" s="1229"/>
      <c r="U26" s="1229"/>
      <c r="V26" s="1229"/>
      <c r="W26" s="1229"/>
      <c r="X26" s="1229"/>
      <c r="Y26" s="1229"/>
      <c r="Z26" s="1229"/>
      <c r="AA26" s="1229"/>
      <c r="AB26" s="1229"/>
      <c r="AC26" s="1229"/>
      <c r="AD26" s="1229"/>
      <c r="AE26" s="1229"/>
      <c r="AF26" s="1229"/>
      <c r="AG26" s="1229"/>
      <c r="AH26" s="1229"/>
      <c r="AI26" s="1229"/>
      <c r="AJ26" s="1229"/>
      <c r="AK26" s="1229"/>
      <c r="AL26" s="1229"/>
      <c r="AM26" s="1229"/>
      <c r="AN26" s="1229"/>
      <c r="AO26" s="1229"/>
      <c r="AP26" s="1229"/>
      <c r="AQ26" s="1229"/>
      <c r="AR26" s="1229"/>
      <c r="AS26" s="1229"/>
      <c r="AT26" s="1229"/>
      <c r="AU26" s="1229"/>
      <c r="AV26" s="1229"/>
      <c r="AW26" s="1229"/>
      <c r="AX26" s="1229"/>
      <c r="AY26" s="1229"/>
      <c r="AZ26" s="1233"/>
      <c r="BA26" s="366"/>
      <c r="BB26" s="366"/>
      <c r="BC26" s="366"/>
      <c r="BD26" s="366"/>
      <c r="BE26" s="366"/>
      <c r="BF26" s="366"/>
      <c r="BG26" s="366"/>
      <c r="BH26" s="366"/>
      <c r="BI26" s="366"/>
      <c r="BJ26" s="366"/>
      <c r="BK26" s="366"/>
      <c r="BL26" s="366"/>
      <c r="BM26" s="366"/>
    </row>
    <row r="27" spans="2:65" s="400" customFormat="1" ht="14.25" x14ac:dyDescent="0.2">
      <c r="B27" s="1228"/>
      <c r="C27" s="1178"/>
      <c r="D27" s="469" t="s">
        <v>342</v>
      </c>
      <c r="E27" s="506">
        <v>3.4</v>
      </c>
      <c r="F27" s="489">
        <v>3.7</v>
      </c>
      <c r="G27" s="490">
        <v>4</v>
      </c>
      <c r="H27" s="491">
        <v>3.4</v>
      </c>
      <c r="I27" s="489">
        <v>3.7</v>
      </c>
      <c r="J27" s="490">
        <v>4</v>
      </c>
      <c r="K27" s="491">
        <v>3.3</v>
      </c>
      <c r="L27" s="489">
        <v>3.6</v>
      </c>
      <c r="M27" s="490">
        <v>3.9</v>
      </c>
      <c r="N27" s="491">
        <v>3.2</v>
      </c>
      <c r="O27" s="489">
        <v>3.5</v>
      </c>
      <c r="P27" s="490">
        <v>3.8</v>
      </c>
      <c r="Q27" s="491">
        <v>3.1</v>
      </c>
      <c r="R27" s="489">
        <v>3.4</v>
      </c>
      <c r="S27" s="490">
        <v>3.7</v>
      </c>
      <c r="T27" s="491">
        <v>3</v>
      </c>
      <c r="U27" s="489">
        <v>3.3</v>
      </c>
      <c r="V27" s="490">
        <v>3.6</v>
      </c>
      <c r="W27" s="502">
        <v>2.8</v>
      </c>
      <c r="X27" s="502">
        <v>3.2</v>
      </c>
      <c r="Y27" s="502">
        <v>3.5</v>
      </c>
      <c r="Z27" s="502">
        <v>2.6</v>
      </c>
      <c r="AA27" s="502">
        <v>3</v>
      </c>
      <c r="AB27" s="502">
        <v>3.4</v>
      </c>
      <c r="AC27" s="502">
        <v>2.5</v>
      </c>
      <c r="AD27" s="502">
        <v>2.9</v>
      </c>
      <c r="AE27" s="502">
        <v>3.3</v>
      </c>
      <c r="AF27" s="502">
        <v>2.4</v>
      </c>
      <c r="AG27" s="502">
        <v>2.8</v>
      </c>
      <c r="AH27" s="502">
        <v>3.2</v>
      </c>
      <c r="AI27" s="502">
        <v>2.2999999999999998</v>
      </c>
      <c r="AJ27" s="502">
        <v>2.7</v>
      </c>
      <c r="AK27" s="502">
        <v>3.1</v>
      </c>
      <c r="AL27" s="502">
        <v>2.1</v>
      </c>
      <c r="AM27" s="502">
        <v>2.5</v>
      </c>
      <c r="AN27" s="502">
        <v>2.9</v>
      </c>
      <c r="AO27" s="502">
        <v>1.8</v>
      </c>
      <c r="AP27" s="502">
        <v>2.2000000000000002</v>
      </c>
      <c r="AQ27" s="502">
        <v>2.6</v>
      </c>
      <c r="AR27" s="502">
        <v>1.6</v>
      </c>
      <c r="AS27" s="502">
        <v>2</v>
      </c>
      <c r="AT27" s="502">
        <v>2.4</v>
      </c>
      <c r="AU27" s="502">
        <v>1.3</v>
      </c>
      <c r="AV27" s="502">
        <v>1.7</v>
      </c>
      <c r="AW27" s="502">
        <v>2.1</v>
      </c>
      <c r="AX27" s="502">
        <v>1.1000000000000001</v>
      </c>
      <c r="AY27" s="502">
        <v>1.5</v>
      </c>
      <c r="AZ27" s="503">
        <v>1.9</v>
      </c>
      <c r="BA27" s="366"/>
      <c r="BB27" s="366"/>
      <c r="BC27" s="366"/>
      <c r="BD27" s="366"/>
      <c r="BE27" s="366"/>
      <c r="BF27" s="366"/>
      <c r="BG27" s="366"/>
      <c r="BH27" s="366"/>
      <c r="BI27" s="366"/>
      <c r="BJ27" s="366"/>
      <c r="BK27" s="366"/>
      <c r="BL27" s="366"/>
      <c r="BM27" s="366"/>
    </row>
    <row r="28" spans="2:65" s="400" customFormat="1" ht="14.25" x14ac:dyDescent="0.2">
      <c r="B28" s="1228"/>
      <c r="C28" s="1178"/>
      <c r="D28" s="464" t="s">
        <v>343</v>
      </c>
      <c r="E28" s="746">
        <v>23.5</v>
      </c>
      <c r="F28" s="746">
        <v>26.5</v>
      </c>
      <c r="G28" s="746">
        <v>29</v>
      </c>
      <c r="H28" s="746">
        <v>24</v>
      </c>
      <c r="I28" s="746">
        <v>27</v>
      </c>
      <c r="J28" s="746">
        <v>29.5</v>
      </c>
      <c r="K28" s="746">
        <v>24</v>
      </c>
      <c r="L28" s="746">
        <v>27</v>
      </c>
      <c r="M28" s="746">
        <v>29.5</v>
      </c>
      <c r="N28" s="746">
        <v>22</v>
      </c>
      <c r="O28" s="746">
        <v>25</v>
      </c>
      <c r="P28" s="746">
        <v>27.5</v>
      </c>
      <c r="Q28" s="746">
        <v>21</v>
      </c>
      <c r="R28" s="746">
        <v>24</v>
      </c>
      <c r="S28" s="746">
        <v>26.5</v>
      </c>
      <c r="T28" s="746">
        <v>19.5</v>
      </c>
      <c r="U28" s="746">
        <v>22.5</v>
      </c>
      <c r="V28" s="746">
        <v>25</v>
      </c>
      <c r="W28" s="746">
        <v>18.5</v>
      </c>
      <c r="X28" s="746">
        <v>21.5</v>
      </c>
      <c r="Y28" s="746">
        <v>24</v>
      </c>
      <c r="Z28" s="746">
        <v>16.5</v>
      </c>
      <c r="AA28" s="746">
        <v>20</v>
      </c>
      <c r="AB28" s="746">
        <v>23</v>
      </c>
      <c r="AC28" s="746">
        <v>15.5</v>
      </c>
      <c r="AD28" s="746">
        <v>19</v>
      </c>
      <c r="AE28" s="746">
        <v>22</v>
      </c>
      <c r="AF28" s="746">
        <v>14.5</v>
      </c>
      <c r="AG28" s="746">
        <v>18</v>
      </c>
      <c r="AH28" s="746">
        <v>21</v>
      </c>
      <c r="AI28" s="746">
        <v>13.5</v>
      </c>
      <c r="AJ28" s="746">
        <v>17</v>
      </c>
      <c r="AK28" s="746">
        <v>20</v>
      </c>
      <c r="AL28" s="746">
        <v>13</v>
      </c>
      <c r="AM28" s="746">
        <v>16.5</v>
      </c>
      <c r="AN28" s="746">
        <v>19.5</v>
      </c>
      <c r="AO28" s="746">
        <v>12</v>
      </c>
      <c r="AP28" s="746">
        <v>15.5</v>
      </c>
      <c r="AQ28" s="746">
        <v>18.5</v>
      </c>
      <c r="AR28" s="746">
        <v>11</v>
      </c>
      <c r="AS28" s="746">
        <v>14.5</v>
      </c>
      <c r="AT28" s="746">
        <v>17.5</v>
      </c>
      <c r="AU28" s="746">
        <v>9.5</v>
      </c>
      <c r="AV28" s="746">
        <v>13</v>
      </c>
      <c r="AW28" s="746">
        <v>16</v>
      </c>
      <c r="AX28" s="746">
        <v>7.5</v>
      </c>
      <c r="AY28" s="746">
        <v>11</v>
      </c>
      <c r="AZ28" s="746">
        <v>14</v>
      </c>
      <c r="BA28" s="366"/>
      <c r="BB28" s="366"/>
      <c r="BC28" s="366"/>
      <c r="BD28" s="366"/>
      <c r="BE28" s="366"/>
      <c r="BF28" s="366"/>
      <c r="BG28" s="366"/>
      <c r="BH28" s="366"/>
      <c r="BI28" s="366"/>
      <c r="BJ28" s="366"/>
      <c r="BK28" s="366"/>
      <c r="BL28" s="366"/>
      <c r="BM28" s="366"/>
    </row>
    <row r="29" spans="2:65" s="400" customFormat="1" ht="14.25" x14ac:dyDescent="0.2">
      <c r="B29" s="1228"/>
      <c r="C29" s="1178"/>
      <c r="D29" s="468" t="s">
        <v>204</v>
      </c>
      <c r="E29" s="1229" t="s">
        <v>344</v>
      </c>
      <c r="F29" s="1229"/>
      <c r="G29" s="1229"/>
      <c r="H29" s="1229"/>
      <c r="I29" s="1229"/>
      <c r="J29" s="1229"/>
      <c r="K29" s="1229"/>
      <c r="L29" s="1229"/>
      <c r="M29" s="1230"/>
      <c r="N29" s="1231" t="s">
        <v>207</v>
      </c>
      <c r="O29" s="1229"/>
      <c r="P29" s="1229"/>
      <c r="Q29" s="1229"/>
      <c r="R29" s="1229"/>
      <c r="S29" s="1230"/>
      <c r="T29" s="1231" t="s">
        <v>208</v>
      </c>
      <c r="U29" s="1229"/>
      <c r="V29" s="1229"/>
      <c r="W29" s="1229"/>
      <c r="X29" s="1229"/>
      <c r="Y29" s="1229"/>
      <c r="Z29" s="1229" t="s">
        <v>206</v>
      </c>
      <c r="AA29" s="1229"/>
      <c r="AB29" s="1229"/>
      <c r="AC29" s="1229"/>
      <c r="AD29" s="1229"/>
      <c r="AE29" s="1230"/>
      <c r="AF29" s="1231" t="s">
        <v>205</v>
      </c>
      <c r="AG29" s="1229"/>
      <c r="AH29" s="1229"/>
      <c r="AI29" s="1229"/>
      <c r="AJ29" s="1229"/>
      <c r="AK29" s="1230"/>
      <c r="AL29" s="1231" t="s">
        <v>748</v>
      </c>
      <c r="AM29" s="1229"/>
      <c r="AN29" s="1229"/>
      <c r="AO29" s="1229"/>
      <c r="AP29" s="1229"/>
      <c r="AQ29" s="1229"/>
      <c r="AR29" s="1229"/>
      <c r="AS29" s="1229"/>
      <c r="AT29" s="1229"/>
      <c r="AU29" s="1229"/>
      <c r="AV29" s="1229"/>
      <c r="AW29" s="1229"/>
      <c r="AX29" s="1229"/>
      <c r="AY29" s="1229"/>
      <c r="AZ29" s="1233"/>
      <c r="BA29" s="366"/>
      <c r="BB29" s="366"/>
      <c r="BC29" s="366"/>
      <c r="BD29" s="366"/>
      <c r="BE29" s="366"/>
      <c r="BF29" s="366"/>
      <c r="BG29" s="366"/>
      <c r="BH29" s="366"/>
      <c r="BI29" s="366"/>
      <c r="BJ29" s="366"/>
      <c r="BK29" s="366"/>
      <c r="BL29" s="366"/>
      <c r="BM29" s="366"/>
    </row>
    <row r="30" spans="2:65" s="400" customFormat="1" ht="14.25" x14ac:dyDescent="0.2">
      <c r="B30" s="1228"/>
      <c r="C30" s="1178"/>
      <c r="D30" s="469"/>
      <c r="E30" s="507">
        <v>5</v>
      </c>
      <c r="F30" s="508">
        <v>10</v>
      </c>
      <c r="G30" s="509">
        <v>15</v>
      </c>
      <c r="H30" s="510">
        <v>5</v>
      </c>
      <c r="I30" s="508">
        <v>10</v>
      </c>
      <c r="J30" s="509">
        <v>15</v>
      </c>
      <c r="K30" s="510">
        <v>5</v>
      </c>
      <c r="L30" s="508">
        <v>10</v>
      </c>
      <c r="M30" s="509">
        <v>15</v>
      </c>
      <c r="N30" s="510">
        <v>10</v>
      </c>
      <c r="O30" s="508">
        <v>15</v>
      </c>
      <c r="P30" s="509">
        <v>20</v>
      </c>
      <c r="Q30" s="510">
        <v>10</v>
      </c>
      <c r="R30" s="508">
        <v>15</v>
      </c>
      <c r="S30" s="509">
        <v>20</v>
      </c>
      <c r="T30" s="510">
        <v>40</v>
      </c>
      <c r="U30" s="508">
        <v>60</v>
      </c>
      <c r="V30" s="509">
        <v>80</v>
      </c>
      <c r="W30" s="510">
        <v>40</v>
      </c>
      <c r="X30" s="508">
        <v>60</v>
      </c>
      <c r="Y30" s="509">
        <v>80</v>
      </c>
      <c r="Z30" s="510">
        <v>10</v>
      </c>
      <c r="AA30" s="508">
        <v>20</v>
      </c>
      <c r="AB30" s="509">
        <v>30</v>
      </c>
      <c r="AC30" s="510">
        <v>10</v>
      </c>
      <c r="AD30" s="508">
        <v>20</v>
      </c>
      <c r="AE30" s="509">
        <v>30</v>
      </c>
      <c r="AF30" s="510">
        <v>10</v>
      </c>
      <c r="AG30" s="508">
        <v>20</v>
      </c>
      <c r="AH30" s="509">
        <v>30</v>
      </c>
      <c r="AI30" s="510">
        <v>10</v>
      </c>
      <c r="AJ30" s="508">
        <v>20</v>
      </c>
      <c r="AK30" s="509">
        <v>30</v>
      </c>
      <c r="AL30" s="510">
        <v>8</v>
      </c>
      <c r="AM30" s="508">
        <v>14</v>
      </c>
      <c r="AN30" s="509">
        <v>18</v>
      </c>
      <c r="AO30" s="510">
        <v>8</v>
      </c>
      <c r="AP30" s="508">
        <v>14</v>
      </c>
      <c r="AQ30" s="509">
        <v>18</v>
      </c>
      <c r="AR30" s="510">
        <v>6</v>
      </c>
      <c r="AS30" s="508">
        <v>10</v>
      </c>
      <c r="AT30" s="509">
        <v>12</v>
      </c>
      <c r="AU30" s="510">
        <v>6</v>
      </c>
      <c r="AV30" s="508">
        <v>10</v>
      </c>
      <c r="AW30" s="509">
        <v>12</v>
      </c>
      <c r="AX30" s="510">
        <v>4</v>
      </c>
      <c r="AY30" s="508">
        <v>6</v>
      </c>
      <c r="AZ30" s="511">
        <v>8</v>
      </c>
      <c r="BA30" s="366"/>
      <c r="BB30" s="366"/>
      <c r="BC30" s="366"/>
      <c r="BD30" s="366"/>
      <c r="BE30" s="366"/>
      <c r="BF30" s="366"/>
      <c r="BG30" s="366"/>
      <c r="BH30" s="366"/>
      <c r="BI30" s="366"/>
      <c r="BJ30" s="366"/>
      <c r="BK30" s="366"/>
      <c r="BL30" s="366"/>
      <c r="BM30" s="366"/>
    </row>
    <row r="31" spans="2:65" s="400" customFormat="1" ht="15" thickBot="1" x14ac:dyDescent="0.25">
      <c r="B31" s="1228"/>
      <c r="C31" s="1178"/>
      <c r="D31" s="498" t="s">
        <v>188</v>
      </c>
      <c r="E31" s="1226" t="s">
        <v>189</v>
      </c>
      <c r="F31" s="1226"/>
      <c r="G31" s="1226"/>
      <c r="H31" s="1226"/>
      <c r="I31" s="1226"/>
      <c r="J31" s="1226"/>
      <c r="K31" s="1226"/>
      <c r="L31" s="1226"/>
      <c r="M31" s="1227"/>
      <c r="N31" s="1225" t="s">
        <v>189</v>
      </c>
      <c r="O31" s="1226"/>
      <c r="P31" s="1226"/>
      <c r="Q31" s="1226"/>
      <c r="R31" s="1226"/>
      <c r="S31" s="1227"/>
      <c r="T31" s="1225" t="s">
        <v>189</v>
      </c>
      <c r="U31" s="1226"/>
      <c r="V31" s="1226"/>
      <c r="W31" s="1226"/>
      <c r="X31" s="1226"/>
      <c r="Y31" s="1227"/>
      <c r="Z31" s="1225" t="s">
        <v>210</v>
      </c>
      <c r="AA31" s="1226"/>
      <c r="AB31" s="1226"/>
      <c r="AC31" s="1226"/>
      <c r="AD31" s="1226"/>
      <c r="AE31" s="1227"/>
      <c r="AF31" s="1225" t="s">
        <v>191</v>
      </c>
      <c r="AG31" s="1226"/>
      <c r="AH31" s="1226"/>
      <c r="AI31" s="1226"/>
      <c r="AJ31" s="1226"/>
      <c r="AK31" s="1227"/>
      <c r="AL31" s="1225" t="s">
        <v>209</v>
      </c>
      <c r="AM31" s="1226"/>
      <c r="AN31" s="1226"/>
      <c r="AO31" s="1226"/>
      <c r="AP31" s="1226"/>
      <c r="AQ31" s="1226"/>
      <c r="AR31" s="1226"/>
      <c r="AS31" s="1226"/>
      <c r="AT31" s="1226"/>
      <c r="AU31" s="1226"/>
      <c r="AV31" s="1226"/>
      <c r="AW31" s="1226"/>
      <c r="AX31" s="1226"/>
      <c r="AY31" s="1226"/>
      <c r="AZ31" s="1257"/>
      <c r="BA31" s="366"/>
      <c r="BB31" s="366"/>
      <c r="BC31" s="366"/>
      <c r="BD31" s="366"/>
      <c r="BE31" s="366"/>
      <c r="BF31" s="366"/>
      <c r="BG31" s="366"/>
      <c r="BH31" s="366"/>
      <c r="BI31" s="366"/>
      <c r="BJ31" s="366"/>
      <c r="BK31" s="366"/>
      <c r="BL31" s="366"/>
      <c r="BM31" s="366"/>
    </row>
    <row r="32" spans="2:65" s="45" customFormat="1" ht="15" x14ac:dyDescent="0.2">
      <c r="B32" s="376"/>
      <c r="C32" s="376"/>
      <c r="D32" s="377"/>
      <c r="E32" s="1224"/>
      <c r="F32" s="1224"/>
      <c r="G32" s="1224"/>
      <c r="H32" s="1224"/>
      <c r="I32" s="1224"/>
      <c r="J32" s="1224"/>
      <c r="K32" s="1224"/>
      <c r="L32" s="1224"/>
      <c r="M32" s="1224"/>
      <c r="N32" s="1224"/>
      <c r="O32" s="1224"/>
      <c r="P32" s="1224"/>
      <c r="Q32" s="1224"/>
      <c r="R32" s="1224"/>
      <c r="S32" s="1224"/>
      <c r="T32" s="1224"/>
      <c r="U32" s="1224"/>
      <c r="V32" s="1224"/>
      <c r="W32" s="1224"/>
      <c r="X32" s="1224"/>
      <c r="Y32" s="1224"/>
      <c r="Z32" s="1224"/>
      <c r="AA32" s="1224"/>
      <c r="AB32" s="1224"/>
      <c r="AC32" s="1224"/>
      <c r="AD32" s="1224"/>
      <c r="AE32" s="1224"/>
      <c r="AF32" s="1224"/>
      <c r="AG32" s="1224"/>
      <c r="AH32" s="1224"/>
      <c r="AI32" s="1224"/>
      <c r="AJ32" s="1224"/>
      <c r="AK32" s="1224"/>
      <c r="AL32" s="1224"/>
      <c r="AM32" s="1224"/>
      <c r="AN32" s="1224"/>
      <c r="AO32" s="378"/>
      <c r="AP32" s="378"/>
      <c r="AQ32" s="378"/>
      <c r="AR32" s="272"/>
      <c r="AS32" s="272"/>
      <c r="AT32" s="379"/>
      <c r="AU32" s="379"/>
      <c r="AV32" s="379"/>
      <c r="AW32" s="379"/>
      <c r="AX32" s="379"/>
      <c r="AY32" s="379"/>
      <c r="AZ32" s="379"/>
      <c r="BA32" s="272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4"/>
      <c r="BM32" s="364"/>
    </row>
    <row r="33" spans="2:67" s="45" customFormat="1" ht="10.5" customHeight="1" thickBot="1" x14ac:dyDescent="0.25">
      <c r="E33" s="379"/>
      <c r="F33" s="379"/>
      <c r="G33" s="379"/>
      <c r="H33" s="379"/>
      <c r="I33" s="379"/>
      <c r="J33" s="279"/>
      <c r="K33" s="279"/>
      <c r="L33" s="279"/>
      <c r="M33" s="279"/>
      <c r="N33" s="279"/>
      <c r="O33" s="279"/>
      <c r="P33" s="279"/>
      <c r="Q33" s="279"/>
      <c r="R33" s="279"/>
      <c r="S33" s="381"/>
      <c r="T33" s="379"/>
      <c r="U33" s="379"/>
      <c r="V33" s="379"/>
      <c r="W33" s="379"/>
      <c r="X33" s="379"/>
      <c r="Y33" s="379"/>
      <c r="Z33" s="379"/>
      <c r="AA33" s="379"/>
      <c r="AB33" s="379"/>
      <c r="AC33" s="379"/>
      <c r="AD33" s="379"/>
      <c r="AE33" s="379"/>
      <c r="AF33" s="379"/>
      <c r="AG33" s="379"/>
      <c r="AH33" s="379"/>
      <c r="AI33" s="379"/>
      <c r="AJ33" s="379"/>
      <c r="AK33" s="379"/>
      <c r="BB33" s="379"/>
      <c r="BC33" s="379"/>
      <c r="BD33" s="3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379"/>
    </row>
    <row r="34" spans="2:67" s="45" customFormat="1" ht="16.5" customHeight="1" x14ac:dyDescent="0.2">
      <c r="B34" s="1212" t="s">
        <v>164</v>
      </c>
      <c r="C34" s="1213"/>
      <c r="D34" s="1218" t="s">
        <v>345</v>
      </c>
      <c r="E34" s="1219"/>
      <c r="F34" s="1219"/>
      <c r="G34" s="1219"/>
      <c r="H34" s="1219"/>
      <c r="I34" s="1219"/>
      <c r="J34" s="1219"/>
      <c r="K34" s="1219"/>
      <c r="L34" s="1219"/>
      <c r="M34" s="1219"/>
      <c r="N34" s="1219"/>
      <c r="O34" s="1219"/>
      <c r="P34" s="1219"/>
      <c r="Q34" s="1219"/>
      <c r="R34" s="1219"/>
      <c r="S34" s="1219"/>
      <c r="T34" s="1219"/>
      <c r="U34" s="1219"/>
      <c r="V34" s="1219"/>
      <c r="W34" s="1219"/>
      <c r="X34" s="1219"/>
      <c r="Y34" s="1219"/>
      <c r="Z34" s="1219"/>
      <c r="AA34" s="1219"/>
      <c r="AB34" s="1219"/>
      <c r="AC34" s="1219"/>
      <c r="AD34" s="1219"/>
      <c r="AE34" s="1219"/>
      <c r="AF34" s="1219"/>
      <c r="AG34" s="1219"/>
      <c r="AH34" s="1219"/>
      <c r="AI34" s="1219"/>
      <c r="AJ34" s="1219"/>
      <c r="AK34" s="1219"/>
      <c r="AL34" s="1219"/>
      <c r="AM34" s="1219"/>
      <c r="AN34" s="1219"/>
      <c r="AO34" s="1219"/>
      <c r="AP34" s="1219"/>
      <c r="AQ34" s="1219"/>
      <c r="AR34" s="1219"/>
      <c r="AS34" s="1219"/>
      <c r="AT34" s="1219"/>
      <c r="AU34" s="1219"/>
      <c r="AV34" s="1219"/>
      <c r="AW34" s="1219"/>
      <c r="AX34" s="1219"/>
      <c r="AY34" s="1219"/>
      <c r="AZ34" s="1220"/>
      <c r="BA34" s="364"/>
      <c r="BB34" s="379"/>
      <c r="BC34" s="379"/>
      <c r="BD34" s="379"/>
      <c r="BE34" s="381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</row>
    <row r="35" spans="2:67" s="45" customFormat="1" ht="16.5" customHeight="1" x14ac:dyDescent="0.2">
      <c r="B35" s="1214"/>
      <c r="C35" s="1215"/>
      <c r="D35" s="1221"/>
      <c r="E35" s="1222"/>
      <c r="F35" s="1222"/>
      <c r="G35" s="1222"/>
      <c r="H35" s="1222"/>
      <c r="I35" s="1222"/>
      <c r="J35" s="1222"/>
      <c r="K35" s="1222"/>
      <c r="L35" s="1222"/>
      <c r="M35" s="1222"/>
      <c r="N35" s="1222"/>
      <c r="O35" s="1222"/>
      <c r="P35" s="1222"/>
      <c r="Q35" s="1222"/>
      <c r="R35" s="1222"/>
      <c r="S35" s="1222"/>
      <c r="T35" s="1222"/>
      <c r="U35" s="1222"/>
      <c r="V35" s="1222"/>
      <c r="W35" s="1222"/>
      <c r="X35" s="1222"/>
      <c r="Y35" s="1222"/>
      <c r="Z35" s="1222"/>
      <c r="AA35" s="1222"/>
      <c r="AB35" s="1222"/>
      <c r="AC35" s="1222"/>
      <c r="AD35" s="1222"/>
      <c r="AE35" s="1222"/>
      <c r="AF35" s="1222"/>
      <c r="AG35" s="1222"/>
      <c r="AH35" s="1222"/>
      <c r="AI35" s="1222"/>
      <c r="AJ35" s="1222"/>
      <c r="AK35" s="1222"/>
      <c r="AL35" s="1222"/>
      <c r="AM35" s="1222"/>
      <c r="AN35" s="1222"/>
      <c r="AO35" s="1222"/>
      <c r="AP35" s="1222"/>
      <c r="AQ35" s="1222"/>
      <c r="AR35" s="1222"/>
      <c r="AS35" s="1222"/>
      <c r="AT35" s="1222"/>
      <c r="AU35" s="1222"/>
      <c r="AV35" s="1222"/>
      <c r="AW35" s="1222"/>
      <c r="AX35" s="1222"/>
      <c r="AY35" s="1222"/>
      <c r="AZ35" s="1223"/>
      <c r="BA35" s="364"/>
    </row>
    <row r="36" spans="2:67" s="368" customFormat="1" ht="21.75" customHeight="1" x14ac:dyDescent="0.2">
      <c r="B36" s="1214"/>
      <c r="C36" s="1215"/>
      <c r="D36" s="382" t="s">
        <v>166</v>
      </c>
      <c r="E36" s="1199" t="s">
        <v>152</v>
      </c>
      <c r="F36" s="1200"/>
      <c r="G36" s="1201"/>
      <c r="H36" s="1199" t="s">
        <v>224</v>
      </c>
      <c r="I36" s="1200"/>
      <c r="J36" s="1201"/>
      <c r="K36" s="1199" t="s">
        <v>225</v>
      </c>
      <c r="L36" s="1200"/>
      <c r="M36" s="1201"/>
      <c r="N36" s="1199" t="s">
        <v>135</v>
      </c>
      <c r="O36" s="1200"/>
      <c r="P36" s="1201"/>
      <c r="Q36" s="1199" t="s">
        <v>226</v>
      </c>
      <c r="R36" s="1200"/>
      <c r="S36" s="1201"/>
      <c r="T36" s="1199" t="s">
        <v>227</v>
      </c>
      <c r="U36" s="1200"/>
      <c r="V36" s="1201"/>
      <c r="W36" s="1199" t="s">
        <v>228</v>
      </c>
      <c r="X36" s="1200"/>
      <c r="Y36" s="1201"/>
      <c r="Z36" s="1199" t="s">
        <v>229</v>
      </c>
      <c r="AA36" s="1200"/>
      <c r="AB36" s="1201"/>
      <c r="AC36" s="1199" t="s">
        <v>230</v>
      </c>
      <c r="AD36" s="1200"/>
      <c r="AE36" s="1201"/>
      <c r="AF36" s="1199" t="s">
        <v>231</v>
      </c>
      <c r="AG36" s="1200"/>
      <c r="AH36" s="1201"/>
      <c r="AI36" s="1199" t="s">
        <v>232</v>
      </c>
      <c r="AJ36" s="1200"/>
      <c r="AK36" s="1201"/>
      <c r="AL36" s="1199" t="s">
        <v>233</v>
      </c>
      <c r="AM36" s="1200"/>
      <c r="AN36" s="1201"/>
      <c r="AO36" s="1199" t="s">
        <v>234</v>
      </c>
      <c r="AP36" s="1200"/>
      <c r="AQ36" s="1201"/>
      <c r="AR36" s="1199" t="s">
        <v>235</v>
      </c>
      <c r="AS36" s="1200"/>
      <c r="AT36" s="1201"/>
      <c r="AU36" s="1199" t="s">
        <v>236</v>
      </c>
      <c r="AV36" s="1200"/>
      <c r="AW36" s="1201"/>
      <c r="AX36" s="1199" t="s">
        <v>141</v>
      </c>
      <c r="AY36" s="1200"/>
      <c r="AZ36" s="1262"/>
      <c r="BA36" s="367"/>
    </row>
    <row r="37" spans="2:67" s="368" customFormat="1" ht="14.25" x14ac:dyDescent="0.2">
      <c r="B37" s="1214"/>
      <c r="C37" s="1215"/>
      <c r="D37" s="383"/>
      <c r="E37" s="1209" t="s">
        <v>57</v>
      </c>
      <c r="F37" s="1210"/>
      <c r="G37" s="1210"/>
      <c r="H37" s="1210"/>
      <c r="I37" s="1210"/>
      <c r="J37" s="1210"/>
      <c r="K37" s="1210"/>
      <c r="L37" s="1210"/>
      <c r="M37" s="1210"/>
      <c r="N37" s="1210"/>
      <c r="O37" s="1210"/>
      <c r="P37" s="1210"/>
      <c r="Q37" s="1210"/>
      <c r="R37" s="1210"/>
      <c r="S37" s="1210"/>
      <c r="T37" s="1210"/>
      <c r="U37" s="1210"/>
      <c r="V37" s="1210"/>
      <c r="W37" s="1210"/>
      <c r="X37" s="1210"/>
      <c r="Y37" s="1210"/>
      <c r="Z37" s="1210"/>
      <c r="AA37" s="1210"/>
      <c r="AB37" s="1210"/>
      <c r="AC37" s="1210"/>
      <c r="AD37" s="1210"/>
      <c r="AE37" s="1210"/>
      <c r="AF37" s="1210"/>
      <c r="AG37" s="1210"/>
      <c r="AH37" s="1210"/>
      <c r="AI37" s="1210"/>
      <c r="AJ37" s="1210"/>
      <c r="AK37" s="1210"/>
      <c r="AL37" s="1210"/>
      <c r="AM37" s="1210"/>
      <c r="AN37" s="1210"/>
      <c r="AO37" s="1210"/>
      <c r="AP37" s="1210"/>
      <c r="AQ37" s="1210"/>
      <c r="AR37" s="1210"/>
      <c r="AS37" s="1210"/>
      <c r="AT37" s="1210"/>
      <c r="AU37" s="1210"/>
      <c r="AV37" s="1210"/>
      <c r="AW37" s="1210"/>
      <c r="AX37" s="1210"/>
      <c r="AY37" s="1210"/>
      <c r="AZ37" s="1211"/>
      <c r="BA37" s="367"/>
    </row>
    <row r="38" spans="2:67" s="368" customFormat="1" ht="40.5" thickBot="1" x14ac:dyDescent="0.25">
      <c r="B38" s="1216"/>
      <c r="C38" s="1217"/>
      <c r="D38" s="384" t="s">
        <v>9</v>
      </c>
      <c r="E38" s="385" t="s">
        <v>61</v>
      </c>
      <c r="F38" s="386" t="s">
        <v>62</v>
      </c>
      <c r="G38" s="387" t="s">
        <v>63</v>
      </c>
      <c r="H38" s="385" t="s">
        <v>61</v>
      </c>
      <c r="I38" s="386" t="s">
        <v>62</v>
      </c>
      <c r="J38" s="387" t="s">
        <v>63</v>
      </c>
      <c r="K38" s="385" t="s">
        <v>61</v>
      </c>
      <c r="L38" s="386" t="s">
        <v>62</v>
      </c>
      <c r="M38" s="387" t="s">
        <v>63</v>
      </c>
      <c r="N38" s="385" t="s">
        <v>61</v>
      </c>
      <c r="O38" s="386" t="s">
        <v>62</v>
      </c>
      <c r="P38" s="387" t="s">
        <v>63</v>
      </c>
      <c r="Q38" s="385" t="s">
        <v>61</v>
      </c>
      <c r="R38" s="386" t="s">
        <v>62</v>
      </c>
      <c r="S38" s="387" t="s">
        <v>63</v>
      </c>
      <c r="T38" s="385" t="s">
        <v>61</v>
      </c>
      <c r="U38" s="386" t="s">
        <v>62</v>
      </c>
      <c r="V38" s="387" t="s">
        <v>63</v>
      </c>
      <c r="W38" s="385" t="s">
        <v>61</v>
      </c>
      <c r="X38" s="386" t="s">
        <v>62</v>
      </c>
      <c r="Y38" s="387" t="s">
        <v>63</v>
      </c>
      <c r="Z38" s="385" t="s">
        <v>61</v>
      </c>
      <c r="AA38" s="386" t="s">
        <v>62</v>
      </c>
      <c r="AB38" s="387" t="s">
        <v>63</v>
      </c>
      <c r="AC38" s="385" t="s">
        <v>61</v>
      </c>
      <c r="AD38" s="386" t="s">
        <v>62</v>
      </c>
      <c r="AE38" s="387" t="s">
        <v>63</v>
      </c>
      <c r="AF38" s="385" t="s">
        <v>61</v>
      </c>
      <c r="AG38" s="386" t="s">
        <v>62</v>
      </c>
      <c r="AH38" s="387" t="s">
        <v>63</v>
      </c>
      <c r="AI38" s="385" t="s">
        <v>61</v>
      </c>
      <c r="AJ38" s="386" t="s">
        <v>62</v>
      </c>
      <c r="AK38" s="387" t="s">
        <v>63</v>
      </c>
      <c r="AL38" s="385" t="s">
        <v>61</v>
      </c>
      <c r="AM38" s="386" t="s">
        <v>62</v>
      </c>
      <c r="AN38" s="387" t="s">
        <v>63</v>
      </c>
      <c r="AO38" s="385" t="s">
        <v>61</v>
      </c>
      <c r="AP38" s="386" t="s">
        <v>62</v>
      </c>
      <c r="AQ38" s="387" t="s">
        <v>63</v>
      </c>
      <c r="AR38" s="385" t="s">
        <v>61</v>
      </c>
      <c r="AS38" s="386" t="s">
        <v>62</v>
      </c>
      <c r="AT38" s="387" t="s">
        <v>63</v>
      </c>
      <c r="AU38" s="385" t="s">
        <v>61</v>
      </c>
      <c r="AV38" s="386" t="s">
        <v>62</v>
      </c>
      <c r="AW38" s="387" t="s">
        <v>63</v>
      </c>
      <c r="AX38" s="385" t="s">
        <v>61</v>
      </c>
      <c r="AY38" s="386" t="s">
        <v>62</v>
      </c>
      <c r="AZ38" s="388" t="s">
        <v>63</v>
      </c>
      <c r="BA38" s="367"/>
    </row>
    <row r="39" spans="2:67" s="400" customFormat="1" ht="16.5" customHeight="1" x14ac:dyDescent="0.2">
      <c r="B39" s="1174" t="s">
        <v>64</v>
      </c>
      <c r="C39" s="1177">
        <v>1</v>
      </c>
      <c r="D39" s="395" t="s">
        <v>237</v>
      </c>
      <c r="E39" s="646" t="s">
        <v>239</v>
      </c>
      <c r="F39" s="647" t="s">
        <v>352</v>
      </c>
      <c r="G39" s="648" t="s">
        <v>731</v>
      </c>
      <c r="H39" s="649" t="s">
        <v>346</v>
      </c>
      <c r="I39" s="647" t="s">
        <v>347</v>
      </c>
      <c r="J39" s="648" t="s">
        <v>348</v>
      </c>
      <c r="K39" s="649" t="s">
        <v>732</v>
      </c>
      <c r="L39" s="647" t="s">
        <v>733</v>
      </c>
      <c r="M39" s="648" t="s">
        <v>734</v>
      </c>
      <c r="N39" s="649" t="s">
        <v>121</v>
      </c>
      <c r="O39" s="647" t="s">
        <v>353</v>
      </c>
      <c r="P39" s="648" t="s">
        <v>735</v>
      </c>
      <c r="Q39" s="398" t="s">
        <v>238</v>
      </c>
      <c r="R39" s="396" t="s">
        <v>346</v>
      </c>
      <c r="S39" s="397" t="s">
        <v>29</v>
      </c>
      <c r="T39" s="398" t="s">
        <v>45</v>
      </c>
      <c r="U39" s="396" t="s">
        <v>121</v>
      </c>
      <c r="V39" s="397" t="s">
        <v>352</v>
      </c>
      <c r="W39" s="398" t="s">
        <v>246</v>
      </c>
      <c r="X39" s="396" t="s">
        <v>50</v>
      </c>
      <c r="Y39" s="397" t="s">
        <v>353</v>
      </c>
      <c r="Z39" s="398" t="s">
        <v>354</v>
      </c>
      <c r="AA39" s="396" t="s">
        <v>355</v>
      </c>
      <c r="AB39" s="397" t="s">
        <v>346</v>
      </c>
      <c r="AC39" s="398" t="s">
        <v>356</v>
      </c>
      <c r="AD39" s="396" t="s">
        <v>357</v>
      </c>
      <c r="AE39" s="397" t="s">
        <v>239</v>
      </c>
      <c r="AF39" s="398" t="s">
        <v>123</v>
      </c>
      <c r="AG39" s="396" t="s">
        <v>99</v>
      </c>
      <c r="AH39" s="397" t="s">
        <v>121</v>
      </c>
      <c r="AI39" s="398" t="s">
        <v>103</v>
      </c>
      <c r="AJ39" s="396" t="s">
        <v>100</v>
      </c>
      <c r="AK39" s="397" t="s">
        <v>46</v>
      </c>
      <c r="AL39" s="398" t="s">
        <v>255</v>
      </c>
      <c r="AM39" s="396" t="s">
        <v>240</v>
      </c>
      <c r="AN39" s="397" t="s">
        <v>358</v>
      </c>
      <c r="AO39" s="398" t="s">
        <v>359</v>
      </c>
      <c r="AP39" s="396" t="s">
        <v>122</v>
      </c>
      <c r="AQ39" s="397" t="s">
        <v>98</v>
      </c>
      <c r="AR39" s="398" t="s">
        <v>124</v>
      </c>
      <c r="AS39" s="396" t="s">
        <v>214</v>
      </c>
      <c r="AT39" s="397" t="s">
        <v>104</v>
      </c>
      <c r="AU39" s="398" t="s">
        <v>217</v>
      </c>
      <c r="AV39" s="396" t="s">
        <v>123</v>
      </c>
      <c r="AW39" s="397" t="s">
        <v>99</v>
      </c>
      <c r="AX39" s="398" t="s">
        <v>360</v>
      </c>
      <c r="AY39" s="396" t="s">
        <v>361</v>
      </c>
      <c r="AZ39" s="399" t="s">
        <v>356</v>
      </c>
      <c r="BA39" s="366"/>
    </row>
    <row r="40" spans="2:67" s="400" customFormat="1" ht="16.5" customHeight="1" x14ac:dyDescent="0.2">
      <c r="B40" s="1175"/>
      <c r="C40" s="1178"/>
      <c r="D40" s="401" t="s">
        <v>262</v>
      </c>
      <c r="E40" s="402" t="s">
        <v>362</v>
      </c>
      <c r="F40" s="402" t="s">
        <v>363</v>
      </c>
      <c r="G40" s="403" t="s">
        <v>364</v>
      </c>
      <c r="H40" s="404" t="s">
        <v>365</v>
      </c>
      <c r="I40" s="402" t="s">
        <v>366</v>
      </c>
      <c r="J40" s="403" t="s">
        <v>118</v>
      </c>
      <c r="K40" s="404" t="s">
        <v>308</v>
      </c>
      <c r="L40" s="402" t="s">
        <v>367</v>
      </c>
      <c r="M40" s="403" t="s">
        <v>368</v>
      </c>
      <c r="N40" s="404" t="s">
        <v>369</v>
      </c>
      <c r="O40" s="402" t="s">
        <v>370</v>
      </c>
      <c r="P40" s="403" t="s">
        <v>371</v>
      </c>
      <c r="Q40" s="404" t="s">
        <v>372</v>
      </c>
      <c r="R40" s="402" t="s">
        <v>373</v>
      </c>
      <c r="S40" s="403" t="s">
        <v>374</v>
      </c>
      <c r="T40" s="404" t="s">
        <v>288</v>
      </c>
      <c r="U40" s="402" t="s">
        <v>307</v>
      </c>
      <c r="V40" s="403" t="s">
        <v>375</v>
      </c>
      <c r="W40" s="404" t="s">
        <v>376</v>
      </c>
      <c r="X40" s="402" t="s">
        <v>377</v>
      </c>
      <c r="Y40" s="403" t="s">
        <v>314</v>
      </c>
      <c r="Z40" s="404" t="s">
        <v>378</v>
      </c>
      <c r="AA40" s="402" t="s">
        <v>379</v>
      </c>
      <c r="AB40" s="403" t="s">
        <v>373</v>
      </c>
      <c r="AC40" s="404" t="s">
        <v>380</v>
      </c>
      <c r="AD40" s="402" t="s">
        <v>381</v>
      </c>
      <c r="AE40" s="403" t="s">
        <v>382</v>
      </c>
      <c r="AF40" s="404" t="s">
        <v>383</v>
      </c>
      <c r="AG40" s="402" t="s">
        <v>384</v>
      </c>
      <c r="AH40" s="403" t="s">
        <v>385</v>
      </c>
      <c r="AI40" s="404" t="s">
        <v>386</v>
      </c>
      <c r="AJ40" s="402" t="s">
        <v>387</v>
      </c>
      <c r="AK40" s="403" t="s">
        <v>282</v>
      </c>
      <c r="AL40" s="404" t="s">
        <v>388</v>
      </c>
      <c r="AM40" s="402" t="s">
        <v>389</v>
      </c>
      <c r="AN40" s="403" t="s">
        <v>390</v>
      </c>
      <c r="AO40" s="404" t="s">
        <v>391</v>
      </c>
      <c r="AP40" s="402" t="s">
        <v>277</v>
      </c>
      <c r="AQ40" s="403" t="s">
        <v>392</v>
      </c>
      <c r="AR40" s="404" t="s">
        <v>393</v>
      </c>
      <c r="AS40" s="402" t="s">
        <v>394</v>
      </c>
      <c r="AT40" s="403" t="s">
        <v>395</v>
      </c>
      <c r="AU40" s="404" t="s">
        <v>396</v>
      </c>
      <c r="AV40" s="402" t="s">
        <v>397</v>
      </c>
      <c r="AW40" s="403" t="s">
        <v>398</v>
      </c>
      <c r="AX40" s="404" t="s">
        <v>399</v>
      </c>
      <c r="AY40" s="402" t="s">
        <v>400</v>
      </c>
      <c r="AZ40" s="411" t="s">
        <v>401</v>
      </c>
      <c r="BA40" s="366"/>
    </row>
    <row r="41" spans="2:67" s="400" customFormat="1" ht="16.5" customHeight="1" x14ac:dyDescent="0.2">
      <c r="B41" s="1175"/>
      <c r="C41" s="1178"/>
      <c r="D41" s="408" t="s">
        <v>172</v>
      </c>
      <c r="E41" s="1206" t="s">
        <v>305</v>
      </c>
      <c r="F41" s="1203"/>
      <c r="G41" s="1203"/>
      <c r="H41" s="1203"/>
      <c r="I41" s="1203"/>
      <c r="J41" s="1203"/>
      <c r="K41" s="1203"/>
      <c r="L41" s="1203"/>
      <c r="M41" s="1203"/>
      <c r="N41" s="1203"/>
      <c r="O41" s="1203"/>
      <c r="P41" s="1203"/>
      <c r="Q41" s="1203"/>
      <c r="R41" s="1203"/>
      <c r="S41" s="1203"/>
      <c r="T41" s="1203"/>
      <c r="U41" s="1203"/>
      <c r="V41" s="1203"/>
      <c r="W41" s="1203"/>
      <c r="X41" s="1203"/>
      <c r="Y41" s="1204"/>
      <c r="Z41" s="1202" t="s">
        <v>174</v>
      </c>
      <c r="AA41" s="1185"/>
      <c r="AB41" s="1185"/>
      <c r="AC41" s="1185"/>
      <c r="AD41" s="1185"/>
      <c r="AE41" s="1185"/>
      <c r="AF41" s="1185"/>
      <c r="AG41" s="1185"/>
      <c r="AH41" s="1185"/>
      <c r="AI41" s="1185"/>
      <c r="AJ41" s="1185"/>
      <c r="AK41" s="1185"/>
      <c r="AL41" s="1185"/>
      <c r="AM41" s="1185"/>
      <c r="AN41" s="1189"/>
      <c r="AO41" s="1202" t="s">
        <v>173</v>
      </c>
      <c r="AP41" s="1203"/>
      <c r="AQ41" s="1203"/>
      <c r="AR41" s="1203"/>
      <c r="AS41" s="1203"/>
      <c r="AT41" s="1203"/>
      <c r="AU41" s="1203"/>
      <c r="AV41" s="1203"/>
      <c r="AW41" s="1203"/>
      <c r="AX41" s="1203"/>
      <c r="AY41" s="1203"/>
      <c r="AZ41" s="1205"/>
      <c r="BA41" s="366"/>
    </row>
    <row r="42" spans="2:67" s="400" customFormat="1" ht="16.5" customHeight="1" x14ac:dyDescent="0.2">
      <c r="B42" s="1175"/>
      <c r="C42" s="1178"/>
      <c r="D42" s="409"/>
      <c r="E42" s="747" t="s">
        <v>574</v>
      </c>
      <c r="F42" s="747" t="s">
        <v>238</v>
      </c>
      <c r="G42" s="747" t="s">
        <v>47</v>
      </c>
      <c r="H42" s="747" t="s">
        <v>246</v>
      </c>
      <c r="I42" s="747" t="s">
        <v>50</v>
      </c>
      <c r="J42" s="747" t="s">
        <v>575</v>
      </c>
      <c r="K42" s="747" t="s">
        <v>242</v>
      </c>
      <c r="L42" s="747" t="s">
        <v>98</v>
      </c>
      <c r="M42" s="747" t="s">
        <v>47</v>
      </c>
      <c r="N42" s="747" t="s">
        <v>459</v>
      </c>
      <c r="O42" s="747" t="s">
        <v>99</v>
      </c>
      <c r="P42" s="747" t="s">
        <v>97</v>
      </c>
      <c r="Q42" s="747" t="s">
        <v>460</v>
      </c>
      <c r="R42" s="747" t="s">
        <v>49</v>
      </c>
      <c r="S42" s="747" t="s">
        <v>461</v>
      </c>
      <c r="T42" s="747" t="s">
        <v>462</v>
      </c>
      <c r="U42" s="747" t="s">
        <v>463</v>
      </c>
      <c r="V42" s="747" t="s">
        <v>464</v>
      </c>
      <c r="W42" s="747" t="s">
        <v>479</v>
      </c>
      <c r="X42" s="747" t="s">
        <v>259</v>
      </c>
      <c r="Y42" s="747" t="s">
        <v>480</v>
      </c>
      <c r="Z42" s="404" t="s">
        <v>481</v>
      </c>
      <c r="AA42" s="410" t="s">
        <v>451</v>
      </c>
      <c r="AB42" s="403" t="s">
        <v>456</v>
      </c>
      <c r="AC42" s="404" t="s">
        <v>239</v>
      </c>
      <c r="AD42" s="410" t="s">
        <v>482</v>
      </c>
      <c r="AE42" s="403" t="s">
        <v>483</v>
      </c>
      <c r="AF42" s="404" t="s">
        <v>241</v>
      </c>
      <c r="AG42" s="410" t="s">
        <v>484</v>
      </c>
      <c r="AH42" s="403" t="s">
        <v>485</v>
      </c>
      <c r="AI42" s="404" t="s">
        <v>486</v>
      </c>
      <c r="AJ42" s="410" t="s">
        <v>487</v>
      </c>
      <c r="AK42" s="403" t="s">
        <v>89</v>
      </c>
      <c r="AL42" s="404" t="s">
        <v>486</v>
      </c>
      <c r="AM42" s="410" t="s">
        <v>488</v>
      </c>
      <c r="AN42" s="403" t="s">
        <v>489</v>
      </c>
      <c r="AO42" s="404" t="s">
        <v>490</v>
      </c>
      <c r="AP42" s="410" t="s">
        <v>94</v>
      </c>
      <c r="AQ42" s="403" t="s">
        <v>491</v>
      </c>
      <c r="AR42" s="404" t="s">
        <v>30</v>
      </c>
      <c r="AS42" s="410" t="s">
        <v>402</v>
      </c>
      <c r="AT42" s="403" t="s">
        <v>93</v>
      </c>
      <c r="AU42" s="404" t="s">
        <v>30</v>
      </c>
      <c r="AV42" s="410" t="s">
        <v>19</v>
      </c>
      <c r="AW42" s="403" t="s">
        <v>450</v>
      </c>
      <c r="AX42" s="404" t="s">
        <v>492</v>
      </c>
      <c r="AY42" s="410" t="s">
        <v>95</v>
      </c>
      <c r="AZ42" s="411" t="s">
        <v>212</v>
      </c>
      <c r="BA42" s="366"/>
    </row>
    <row r="43" spans="2:67" s="400" customFormat="1" ht="16.5" customHeight="1" x14ac:dyDescent="0.2">
      <c r="B43" s="1175"/>
      <c r="C43" s="1178"/>
      <c r="D43" s="409"/>
      <c r="E43" s="512">
        <v>0.94097222222222221</v>
      </c>
      <c r="F43" s="512">
        <v>0.82638888888888884</v>
      </c>
      <c r="G43" s="512">
        <v>0.70833333333333337</v>
      </c>
      <c r="H43" s="512">
        <v>0.92361111111111116</v>
      </c>
      <c r="I43" s="512">
        <v>0.8125</v>
      </c>
      <c r="J43" s="512">
        <v>0.68402777777777779</v>
      </c>
      <c r="K43" s="512">
        <v>0.96527777777777779</v>
      </c>
      <c r="L43" s="512">
        <v>0.83333333333333337</v>
      </c>
      <c r="M43" s="512">
        <v>0.70833333333333337</v>
      </c>
      <c r="N43" s="513" t="s">
        <v>459</v>
      </c>
      <c r="O43" s="512">
        <v>0.89583333333333337</v>
      </c>
      <c r="P43" s="512">
        <v>0.75</v>
      </c>
      <c r="Q43" s="513" t="s">
        <v>460</v>
      </c>
      <c r="R43" s="513" t="s">
        <v>49</v>
      </c>
      <c r="S43" s="512">
        <v>0.80208333333333337</v>
      </c>
      <c r="T43" s="513" t="s">
        <v>462</v>
      </c>
      <c r="U43" s="513" t="s">
        <v>463</v>
      </c>
      <c r="V43" s="512">
        <v>0.85069444444444453</v>
      </c>
      <c r="W43" s="513" t="s">
        <v>479</v>
      </c>
      <c r="X43" s="513" t="s">
        <v>259</v>
      </c>
      <c r="Y43" s="512">
        <v>0.86111111111111116</v>
      </c>
      <c r="Z43" s="404"/>
      <c r="AA43" s="410"/>
      <c r="AB43" s="403"/>
      <c r="AC43" s="404"/>
      <c r="AD43" s="410"/>
      <c r="AE43" s="403"/>
      <c r="AF43" s="404"/>
      <c r="AG43" s="410"/>
      <c r="AH43" s="403"/>
      <c r="AI43" s="404"/>
      <c r="AJ43" s="410"/>
      <c r="AK43" s="403"/>
      <c r="AL43" s="404"/>
      <c r="AM43" s="410"/>
      <c r="AN43" s="403"/>
      <c r="AO43" s="404"/>
      <c r="AP43" s="410"/>
      <c r="AQ43" s="403"/>
      <c r="AR43" s="404"/>
      <c r="AS43" s="410"/>
      <c r="AT43" s="403"/>
      <c r="AU43" s="404"/>
      <c r="AV43" s="410"/>
      <c r="AW43" s="403"/>
      <c r="AX43" s="404"/>
      <c r="AY43" s="410"/>
      <c r="AZ43" s="411"/>
      <c r="BA43" s="366"/>
    </row>
    <row r="44" spans="2:67" s="400" customFormat="1" ht="33.75" customHeight="1" x14ac:dyDescent="0.2">
      <c r="B44" s="1175"/>
      <c r="C44" s="1178"/>
      <c r="D44" s="412" t="s">
        <v>306</v>
      </c>
      <c r="E44" s="443" t="s">
        <v>403</v>
      </c>
      <c r="F44" s="444" t="s">
        <v>404</v>
      </c>
      <c r="G44" s="445" t="s">
        <v>111</v>
      </c>
      <c r="H44" s="446" t="s">
        <v>328</v>
      </c>
      <c r="I44" s="444" t="s">
        <v>329</v>
      </c>
      <c r="J44" s="445" t="s">
        <v>405</v>
      </c>
      <c r="K44" s="446" t="s">
        <v>403</v>
      </c>
      <c r="L44" s="444" t="s">
        <v>404</v>
      </c>
      <c r="M44" s="445" t="s">
        <v>111</v>
      </c>
      <c r="N44" s="446" t="s">
        <v>365</v>
      </c>
      <c r="O44" s="444" t="s">
        <v>328</v>
      </c>
      <c r="P44" s="445" t="s">
        <v>333</v>
      </c>
      <c r="Q44" s="446" t="s">
        <v>42</v>
      </c>
      <c r="R44" s="444" t="s">
        <v>403</v>
      </c>
      <c r="S44" s="445" t="s">
        <v>112</v>
      </c>
      <c r="T44" s="446" t="s">
        <v>308</v>
      </c>
      <c r="U44" s="444" t="s">
        <v>315</v>
      </c>
      <c r="V44" s="445" t="s">
        <v>131</v>
      </c>
      <c r="W44" s="446" t="s">
        <v>406</v>
      </c>
      <c r="X44" s="444" t="s">
        <v>365</v>
      </c>
      <c r="Y44" s="445" t="s">
        <v>119</v>
      </c>
      <c r="Z44" s="414" t="s">
        <v>269</v>
      </c>
      <c r="AA44" s="413" t="s">
        <v>130</v>
      </c>
      <c r="AB44" s="748" t="s">
        <v>543</v>
      </c>
      <c r="AC44" s="414" t="s">
        <v>37</v>
      </c>
      <c r="AD44" s="413" t="s">
        <v>42</v>
      </c>
      <c r="AE44" s="748" t="s">
        <v>595</v>
      </c>
      <c r="AF44" s="414" t="s">
        <v>596</v>
      </c>
      <c r="AG44" s="413" t="s">
        <v>113</v>
      </c>
      <c r="AH44" s="748" t="s">
        <v>315</v>
      </c>
      <c r="AI44" s="414" t="s">
        <v>390</v>
      </c>
      <c r="AJ44" s="413" t="s">
        <v>307</v>
      </c>
      <c r="AK44" s="748" t="s">
        <v>309</v>
      </c>
      <c r="AL44" s="414" t="s">
        <v>319</v>
      </c>
      <c r="AM44" s="413" t="s">
        <v>590</v>
      </c>
      <c r="AN44" s="748" t="s">
        <v>42</v>
      </c>
      <c r="AO44" s="414" t="s">
        <v>597</v>
      </c>
      <c r="AP44" s="413" t="s">
        <v>596</v>
      </c>
      <c r="AQ44" s="748" t="s">
        <v>590</v>
      </c>
      <c r="AR44" s="414" t="s">
        <v>380</v>
      </c>
      <c r="AS44" s="413" t="s">
        <v>598</v>
      </c>
      <c r="AT44" s="748" t="s">
        <v>590</v>
      </c>
      <c r="AU44" s="414" t="s">
        <v>325</v>
      </c>
      <c r="AV44" s="413" t="s">
        <v>588</v>
      </c>
      <c r="AW44" s="748" t="s">
        <v>317</v>
      </c>
      <c r="AX44" s="414" t="s">
        <v>599</v>
      </c>
      <c r="AY44" s="413" t="s">
        <v>600</v>
      </c>
      <c r="AZ44" s="749" t="s">
        <v>116</v>
      </c>
      <c r="BA44" s="366"/>
    </row>
    <row r="45" spans="2:67" s="400" customFormat="1" ht="16.5" customHeight="1" thickBot="1" x14ac:dyDescent="0.25">
      <c r="B45" s="1176"/>
      <c r="C45" s="1179"/>
      <c r="D45" s="415" t="s">
        <v>327</v>
      </c>
      <c r="E45" s="416" t="s">
        <v>127</v>
      </c>
      <c r="F45" s="417" t="s">
        <v>408</v>
      </c>
      <c r="G45" s="418" t="s">
        <v>180</v>
      </c>
      <c r="H45" s="419" t="s">
        <v>409</v>
      </c>
      <c r="I45" s="417" t="s">
        <v>40</v>
      </c>
      <c r="J45" s="418" t="s">
        <v>216</v>
      </c>
      <c r="K45" s="419" t="s">
        <v>118</v>
      </c>
      <c r="L45" s="417" t="s">
        <v>109</v>
      </c>
      <c r="M45" s="418" t="s">
        <v>35</v>
      </c>
      <c r="N45" s="419" t="s">
        <v>112</v>
      </c>
      <c r="O45" s="417" t="s">
        <v>127</v>
      </c>
      <c r="P45" s="418" t="s">
        <v>410</v>
      </c>
      <c r="Q45" s="419" t="s">
        <v>129</v>
      </c>
      <c r="R45" s="417" t="s">
        <v>118</v>
      </c>
      <c r="S45" s="418" t="s">
        <v>108</v>
      </c>
      <c r="T45" s="419" t="s">
        <v>311</v>
      </c>
      <c r="U45" s="417" t="s">
        <v>368</v>
      </c>
      <c r="V45" s="418" t="s">
        <v>411</v>
      </c>
      <c r="W45" s="419" t="s">
        <v>308</v>
      </c>
      <c r="X45" s="417" t="s">
        <v>119</v>
      </c>
      <c r="Y45" s="418" t="s">
        <v>34</v>
      </c>
      <c r="Z45" s="419" t="s">
        <v>406</v>
      </c>
      <c r="AA45" s="417" t="s">
        <v>328</v>
      </c>
      <c r="AB45" s="418" t="s">
        <v>409</v>
      </c>
      <c r="AC45" s="419" t="s">
        <v>332</v>
      </c>
      <c r="AD45" s="417" t="s">
        <v>403</v>
      </c>
      <c r="AE45" s="418" t="s">
        <v>110</v>
      </c>
      <c r="AF45" s="419" t="s">
        <v>268</v>
      </c>
      <c r="AG45" s="417" t="s">
        <v>43</v>
      </c>
      <c r="AH45" s="418" t="s">
        <v>412</v>
      </c>
      <c r="AI45" s="419" t="s">
        <v>114</v>
      </c>
      <c r="AJ45" s="417" t="s">
        <v>315</v>
      </c>
      <c r="AK45" s="418" t="s">
        <v>413</v>
      </c>
      <c r="AL45" s="419" t="s">
        <v>338</v>
      </c>
      <c r="AM45" s="417" t="s">
        <v>414</v>
      </c>
      <c r="AN45" s="418" t="s">
        <v>331</v>
      </c>
      <c r="AO45" s="419" t="s">
        <v>320</v>
      </c>
      <c r="AP45" s="417" t="s">
        <v>311</v>
      </c>
      <c r="AQ45" s="418" t="s">
        <v>334</v>
      </c>
      <c r="AR45" s="419" t="s">
        <v>407</v>
      </c>
      <c r="AS45" s="417" t="s">
        <v>335</v>
      </c>
      <c r="AT45" s="418" t="s">
        <v>329</v>
      </c>
      <c r="AU45" s="419" t="s">
        <v>115</v>
      </c>
      <c r="AV45" s="417" t="s">
        <v>310</v>
      </c>
      <c r="AW45" s="418" t="s">
        <v>330</v>
      </c>
      <c r="AX45" s="419" t="s">
        <v>336</v>
      </c>
      <c r="AY45" s="417" t="s">
        <v>38</v>
      </c>
      <c r="AZ45" s="420" t="s">
        <v>129</v>
      </c>
      <c r="BA45" s="366"/>
    </row>
    <row r="46" spans="2:67" s="400" customFormat="1" ht="16.5" customHeight="1" x14ac:dyDescent="0.2">
      <c r="B46" s="1174" t="s">
        <v>65</v>
      </c>
      <c r="C46" s="1177">
        <v>2</v>
      </c>
      <c r="D46" s="527" t="s">
        <v>610</v>
      </c>
      <c r="E46" s="437">
        <v>10.25</v>
      </c>
      <c r="F46" s="421">
        <v>11</v>
      </c>
      <c r="G46" s="422">
        <v>11.75</v>
      </c>
      <c r="H46" s="670">
        <v>10.25</v>
      </c>
      <c r="I46" s="671">
        <v>11.25</v>
      </c>
      <c r="J46" s="672">
        <v>12</v>
      </c>
      <c r="K46" s="423">
        <v>9.75</v>
      </c>
      <c r="L46" s="421">
        <v>10.75</v>
      </c>
      <c r="M46" s="422">
        <v>11.75</v>
      </c>
      <c r="N46" s="423">
        <v>9</v>
      </c>
      <c r="O46" s="421">
        <v>10.25</v>
      </c>
      <c r="P46" s="422">
        <v>11.5</v>
      </c>
      <c r="Q46" s="423">
        <v>8.25</v>
      </c>
      <c r="R46" s="421">
        <v>9.75</v>
      </c>
      <c r="S46" s="422">
        <v>11.25</v>
      </c>
      <c r="T46" s="423">
        <v>7.75</v>
      </c>
      <c r="U46" s="421">
        <v>9.25</v>
      </c>
      <c r="V46" s="422">
        <v>10.75</v>
      </c>
      <c r="W46" s="423">
        <v>7</v>
      </c>
      <c r="X46" s="421">
        <v>8.75</v>
      </c>
      <c r="Y46" s="422">
        <v>10.5</v>
      </c>
      <c r="Z46" s="423">
        <v>6.5</v>
      </c>
      <c r="AA46" s="421">
        <v>8.5</v>
      </c>
      <c r="AB46" s="422">
        <v>10.25</v>
      </c>
      <c r="AC46" s="423">
        <v>6</v>
      </c>
      <c r="AD46" s="421">
        <v>8.25</v>
      </c>
      <c r="AE46" s="422">
        <v>10</v>
      </c>
      <c r="AF46" s="423">
        <v>5.75</v>
      </c>
      <c r="AG46" s="421">
        <v>7.75</v>
      </c>
      <c r="AH46" s="422">
        <v>9.75</v>
      </c>
      <c r="AI46" s="423">
        <v>5.25</v>
      </c>
      <c r="AJ46" s="421">
        <v>7.25</v>
      </c>
      <c r="AK46" s="422">
        <v>9.25</v>
      </c>
      <c r="AL46" s="423">
        <v>5</v>
      </c>
      <c r="AM46" s="421">
        <v>7</v>
      </c>
      <c r="AN46" s="422">
        <v>9</v>
      </c>
      <c r="AO46" s="423">
        <v>4.5</v>
      </c>
      <c r="AP46" s="421">
        <v>6.5</v>
      </c>
      <c r="AQ46" s="422">
        <v>8.5</v>
      </c>
      <c r="AR46" s="423">
        <v>4.25</v>
      </c>
      <c r="AS46" s="421">
        <v>6.25</v>
      </c>
      <c r="AT46" s="422">
        <v>8.25</v>
      </c>
      <c r="AU46" s="423">
        <v>4</v>
      </c>
      <c r="AV46" s="421">
        <v>6</v>
      </c>
      <c r="AW46" s="422">
        <v>8</v>
      </c>
      <c r="AX46" s="423">
        <v>3.5</v>
      </c>
      <c r="AY46" s="421">
        <v>5.5</v>
      </c>
      <c r="AZ46" s="424">
        <v>7.5</v>
      </c>
      <c r="BA46" s="366"/>
    </row>
    <row r="47" spans="2:67" s="400" customFormat="1" ht="16.5" customHeight="1" x14ac:dyDescent="0.2">
      <c r="B47" s="1175"/>
      <c r="C47" s="1178"/>
      <c r="D47" s="408" t="s">
        <v>218</v>
      </c>
      <c r="E47" s="1203" t="s">
        <v>415</v>
      </c>
      <c r="F47" s="1203"/>
      <c r="G47" s="1204"/>
      <c r="H47" s="1202" t="s">
        <v>416</v>
      </c>
      <c r="I47" s="1203"/>
      <c r="J47" s="1203"/>
      <c r="K47" s="1203"/>
      <c r="L47" s="1203"/>
      <c r="M47" s="1203"/>
      <c r="N47" s="1203"/>
      <c r="O47" s="1203"/>
      <c r="P47" s="1203"/>
      <c r="Q47" s="1203"/>
      <c r="R47" s="1203"/>
      <c r="S47" s="1203"/>
      <c r="T47" s="1203"/>
      <c r="U47" s="1203"/>
      <c r="V47" s="1203"/>
      <c r="W47" s="1203"/>
      <c r="X47" s="1203"/>
      <c r="Y47" s="1204"/>
      <c r="Z47" s="1202">
        <v>0</v>
      </c>
      <c r="AA47" s="1203"/>
      <c r="AB47" s="1203"/>
      <c r="AC47" s="1203"/>
      <c r="AD47" s="1203"/>
      <c r="AE47" s="1204"/>
      <c r="AF47" s="1202" t="s">
        <v>220</v>
      </c>
      <c r="AG47" s="1203"/>
      <c r="AH47" s="1203"/>
      <c r="AI47" s="1203"/>
      <c r="AJ47" s="1203"/>
      <c r="AK47" s="1204"/>
      <c r="AL47" s="1202" t="s">
        <v>219</v>
      </c>
      <c r="AM47" s="1203"/>
      <c r="AN47" s="1203"/>
      <c r="AO47" s="1203"/>
      <c r="AP47" s="1203"/>
      <c r="AQ47" s="1204"/>
      <c r="AR47" s="1202" t="s">
        <v>96</v>
      </c>
      <c r="AS47" s="1203"/>
      <c r="AT47" s="1203"/>
      <c r="AU47" s="1203"/>
      <c r="AV47" s="1203"/>
      <c r="AW47" s="1203"/>
      <c r="AX47" s="1203"/>
      <c r="AY47" s="1203"/>
      <c r="AZ47" s="1205"/>
      <c r="BA47" s="366"/>
    </row>
    <row r="48" spans="2:67" s="400" customFormat="1" ht="16.5" customHeight="1" x14ac:dyDescent="0.2">
      <c r="B48" s="1175"/>
      <c r="C48" s="1178"/>
      <c r="D48" s="409"/>
      <c r="E48" s="438">
        <v>7.75</v>
      </c>
      <c r="F48" s="425">
        <v>8.25</v>
      </c>
      <c r="G48" s="426">
        <v>8.75</v>
      </c>
      <c r="H48" s="427">
        <v>7.75</v>
      </c>
      <c r="I48" s="425">
        <v>8.5</v>
      </c>
      <c r="J48" s="426">
        <v>9</v>
      </c>
      <c r="K48" s="427">
        <v>7.5</v>
      </c>
      <c r="L48" s="425">
        <v>8.25</v>
      </c>
      <c r="M48" s="426">
        <v>8.75</v>
      </c>
      <c r="N48" s="427">
        <v>7</v>
      </c>
      <c r="O48" s="425">
        <v>7.75</v>
      </c>
      <c r="P48" s="426">
        <v>8.25</v>
      </c>
      <c r="Q48" s="427">
        <v>6.75</v>
      </c>
      <c r="R48" s="425">
        <v>7.25</v>
      </c>
      <c r="S48" s="426">
        <v>8</v>
      </c>
      <c r="T48" s="427">
        <v>6.25</v>
      </c>
      <c r="U48" s="425">
        <v>7</v>
      </c>
      <c r="V48" s="426">
        <v>7.75</v>
      </c>
      <c r="W48" s="427">
        <v>6</v>
      </c>
      <c r="X48" s="425">
        <v>6.75</v>
      </c>
      <c r="Y48" s="426">
        <v>7.5</v>
      </c>
      <c r="Z48" s="427">
        <v>6.25</v>
      </c>
      <c r="AA48" s="425">
        <v>7</v>
      </c>
      <c r="AB48" s="426">
        <v>8</v>
      </c>
      <c r="AC48" s="427">
        <v>6</v>
      </c>
      <c r="AD48" s="425">
        <v>6.75</v>
      </c>
      <c r="AE48" s="426">
        <v>7.5</v>
      </c>
      <c r="AF48" s="427">
        <v>6</v>
      </c>
      <c r="AG48" s="425">
        <v>7</v>
      </c>
      <c r="AH48" s="426">
        <v>8</v>
      </c>
      <c r="AI48" s="427">
        <v>5.75</v>
      </c>
      <c r="AJ48" s="425">
        <v>6.75</v>
      </c>
      <c r="AK48" s="426">
        <v>7.5</v>
      </c>
      <c r="AL48" s="427">
        <v>6</v>
      </c>
      <c r="AM48" s="425">
        <v>6.75</v>
      </c>
      <c r="AN48" s="426">
        <v>7.75</v>
      </c>
      <c r="AO48" s="427">
        <v>5.75</v>
      </c>
      <c r="AP48" s="425">
        <v>6.5</v>
      </c>
      <c r="AQ48" s="426">
        <v>7.5</v>
      </c>
      <c r="AR48" s="427">
        <v>5.5</v>
      </c>
      <c r="AS48" s="425">
        <v>6.25</v>
      </c>
      <c r="AT48" s="426">
        <v>7.25</v>
      </c>
      <c r="AU48" s="427">
        <v>5</v>
      </c>
      <c r="AV48" s="425">
        <v>6</v>
      </c>
      <c r="AW48" s="426">
        <v>6.75</v>
      </c>
      <c r="AX48" s="427">
        <v>4.5</v>
      </c>
      <c r="AY48" s="425">
        <v>5.25</v>
      </c>
      <c r="AZ48" s="428">
        <v>6.25</v>
      </c>
      <c r="BA48" s="366"/>
    </row>
    <row r="49" spans="2:53" s="400" customFormat="1" ht="16.5" customHeight="1" x14ac:dyDescent="0.2">
      <c r="B49" s="1175"/>
      <c r="C49" s="1178"/>
      <c r="D49" s="408" t="s">
        <v>417</v>
      </c>
      <c r="E49" s="1206" t="s">
        <v>418</v>
      </c>
      <c r="F49" s="1203"/>
      <c r="G49" s="1203"/>
      <c r="H49" s="1203"/>
      <c r="I49" s="1203"/>
      <c r="J49" s="1203"/>
      <c r="K49" s="1203"/>
      <c r="L49" s="1203"/>
      <c r="M49" s="1203"/>
      <c r="N49" s="1203"/>
      <c r="O49" s="1203"/>
      <c r="P49" s="1203"/>
      <c r="Q49" s="1203"/>
      <c r="R49" s="1203"/>
      <c r="S49" s="1203"/>
      <c r="T49" s="1203"/>
      <c r="U49" s="1203"/>
      <c r="V49" s="1203"/>
      <c r="W49" s="1203"/>
      <c r="X49" s="1203"/>
      <c r="Y49" s="1203"/>
      <c r="Z49" s="1203"/>
      <c r="AA49" s="1203"/>
      <c r="AB49" s="1203"/>
      <c r="AC49" s="1203"/>
      <c r="AD49" s="1203"/>
      <c r="AE49" s="1203"/>
      <c r="AF49" s="1203"/>
      <c r="AG49" s="1203"/>
      <c r="AH49" s="1203"/>
      <c r="AI49" s="1203"/>
      <c r="AJ49" s="1203"/>
      <c r="AK49" s="1204"/>
      <c r="AL49" s="1207" t="s">
        <v>746</v>
      </c>
      <c r="AM49" s="1207"/>
      <c r="AN49" s="1207"/>
      <c r="AO49" s="1207"/>
      <c r="AP49" s="1207"/>
      <c r="AQ49" s="1207"/>
      <c r="AR49" s="1207"/>
      <c r="AS49" s="1207"/>
      <c r="AT49" s="1207"/>
      <c r="AU49" s="1207"/>
      <c r="AV49" s="1207"/>
      <c r="AW49" s="1207"/>
      <c r="AX49" s="1207"/>
      <c r="AY49" s="1207"/>
      <c r="AZ49" s="1208"/>
      <c r="BA49" s="366"/>
    </row>
    <row r="50" spans="2:53" s="400" customFormat="1" ht="16.5" customHeight="1" x14ac:dyDescent="0.2">
      <c r="B50" s="1175"/>
      <c r="C50" s="1178"/>
      <c r="D50" s="409"/>
      <c r="E50" s="438">
        <v>9.3000000000000007</v>
      </c>
      <c r="F50" s="425">
        <v>10.1</v>
      </c>
      <c r="G50" s="426">
        <v>10.95</v>
      </c>
      <c r="H50" s="427">
        <v>7.7</v>
      </c>
      <c r="I50" s="425">
        <v>8.65</v>
      </c>
      <c r="J50" s="426">
        <v>9.5500000000000007</v>
      </c>
      <c r="K50" s="427">
        <v>7.45</v>
      </c>
      <c r="L50" s="425">
        <v>8.4499999999999993</v>
      </c>
      <c r="M50" s="426">
        <v>9.4499999999999993</v>
      </c>
      <c r="N50" s="427">
        <v>7.1</v>
      </c>
      <c r="O50" s="425">
        <v>8.15</v>
      </c>
      <c r="P50" s="426">
        <v>9.15</v>
      </c>
      <c r="Q50" s="427">
        <v>6.75</v>
      </c>
      <c r="R50" s="425">
        <v>7.75</v>
      </c>
      <c r="S50" s="426">
        <v>8.8000000000000007</v>
      </c>
      <c r="T50" s="427">
        <v>6.1</v>
      </c>
      <c r="U50" s="425">
        <v>7.4</v>
      </c>
      <c r="V50" s="426">
        <v>8.65</v>
      </c>
      <c r="W50" s="427">
        <v>5.5</v>
      </c>
      <c r="X50" s="425">
        <v>7.05</v>
      </c>
      <c r="Y50" s="426">
        <v>8.6</v>
      </c>
      <c r="Z50" s="427">
        <v>7.95</v>
      </c>
      <c r="AA50" s="425">
        <v>9.25</v>
      </c>
      <c r="AB50" s="426">
        <v>10.55</v>
      </c>
      <c r="AC50" s="427">
        <v>7.75</v>
      </c>
      <c r="AD50" s="425">
        <v>9.0500000000000007</v>
      </c>
      <c r="AE50" s="426">
        <v>10.35</v>
      </c>
      <c r="AF50" s="427">
        <v>7.65</v>
      </c>
      <c r="AG50" s="425">
        <v>8.9499999999999993</v>
      </c>
      <c r="AH50" s="426">
        <v>10.25</v>
      </c>
      <c r="AI50" s="427">
        <v>7.25</v>
      </c>
      <c r="AJ50" s="425">
        <v>8.5500000000000007</v>
      </c>
      <c r="AK50" s="426">
        <v>9.85</v>
      </c>
      <c r="AL50" s="685">
        <v>9.4</v>
      </c>
      <c r="AM50" s="686">
        <v>10.7</v>
      </c>
      <c r="AN50" s="687">
        <v>12</v>
      </c>
      <c r="AO50" s="685">
        <v>9.1999999999999993</v>
      </c>
      <c r="AP50" s="686">
        <v>10.5</v>
      </c>
      <c r="AQ50" s="687">
        <v>11.8</v>
      </c>
      <c r="AR50" s="685">
        <v>9</v>
      </c>
      <c r="AS50" s="686">
        <v>10.3</v>
      </c>
      <c r="AT50" s="687">
        <v>11.6</v>
      </c>
      <c r="AU50" s="685">
        <v>8.8000000000000007</v>
      </c>
      <c r="AV50" s="686">
        <v>10.1</v>
      </c>
      <c r="AW50" s="687">
        <v>11.4</v>
      </c>
      <c r="AX50" s="685">
        <v>8.4</v>
      </c>
      <c r="AY50" s="686">
        <v>9.6999999999999993</v>
      </c>
      <c r="AZ50" s="688">
        <v>11</v>
      </c>
      <c r="BA50" s="366"/>
    </row>
    <row r="51" spans="2:53" s="400" customFormat="1" ht="16.5" customHeight="1" x14ac:dyDescent="0.2">
      <c r="B51" s="1175"/>
      <c r="C51" s="1178"/>
      <c r="D51" s="401" t="s">
        <v>187</v>
      </c>
      <c r="E51" s="447">
        <v>2.1</v>
      </c>
      <c r="F51" s="429">
        <v>2.2999999999999998</v>
      </c>
      <c r="G51" s="430">
        <v>2.5</v>
      </c>
      <c r="H51" s="431">
        <v>2.1</v>
      </c>
      <c r="I51" s="429">
        <v>2.2999999999999998</v>
      </c>
      <c r="J51" s="430">
        <v>2.5</v>
      </c>
      <c r="K51" s="431">
        <v>2.0499999999999998</v>
      </c>
      <c r="L51" s="429">
        <v>2.25</v>
      </c>
      <c r="M51" s="430">
        <v>2.4500000000000002</v>
      </c>
      <c r="N51" s="431">
        <v>1.85</v>
      </c>
      <c r="O51" s="429">
        <v>2.1</v>
      </c>
      <c r="P51" s="430">
        <v>2.35</v>
      </c>
      <c r="Q51" s="431">
        <v>1.65</v>
      </c>
      <c r="R51" s="429">
        <v>1.95</v>
      </c>
      <c r="S51" s="430">
        <v>2.25</v>
      </c>
      <c r="T51" s="431">
        <v>1.55</v>
      </c>
      <c r="U51" s="429">
        <v>1.85</v>
      </c>
      <c r="V51" s="430">
        <v>2.15</v>
      </c>
      <c r="W51" s="431">
        <v>1.45</v>
      </c>
      <c r="X51" s="429">
        <v>1.75</v>
      </c>
      <c r="Y51" s="430">
        <v>2.0499999999999998</v>
      </c>
      <c r="Z51" s="676">
        <v>1.4</v>
      </c>
      <c r="AA51" s="677">
        <v>1.7</v>
      </c>
      <c r="AB51" s="678">
        <v>2</v>
      </c>
      <c r="AC51" s="676">
        <v>1.35</v>
      </c>
      <c r="AD51" s="677">
        <v>1.65</v>
      </c>
      <c r="AE51" s="678">
        <v>1.95</v>
      </c>
      <c r="AF51" s="431">
        <v>1.3</v>
      </c>
      <c r="AG51" s="429">
        <v>1.6</v>
      </c>
      <c r="AH51" s="430">
        <v>1.9</v>
      </c>
      <c r="AI51" s="431">
        <v>1.3</v>
      </c>
      <c r="AJ51" s="429">
        <v>1.6</v>
      </c>
      <c r="AK51" s="430">
        <v>1.9</v>
      </c>
      <c r="AL51" s="431">
        <v>1.25</v>
      </c>
      <c r="AM51" s="429">
        <v>1.55</v>
      </c>
      <c r="AN51" s="430">
        <v>1.85</v>
      </c>
      <c r="AO51" s="431">
        <v>1.2</v>
      </c>
      <c r="AP51" s="429">
        <v>1.5</v>
      </c>
      <c r="AQ51" s="430">
        <v>1.8</v>
      </c>
      <c r="AR51" s="431">
        <v>1.1499999999999999</v>
      </c>
      <c r="AS51" s="429">
        <v>1.45</v>
      </c>
      <c r="AT51" s="430">
        <v>1.75</v>
      </c>
      <c r="AU51" s="431">
        <v>1</v>
      </c>
      <c r="AV51" s="429">
        <v>1.3</v>
      </c>
      <c r="AW51" s="430">
        <v>1.6</v>
      </c>
      <c r="AX51" s="431">
        <v>0.9</v>
      </c>
      <c r="AY51" s="429">
        <v>1.2</v>
      </c>
      <c r="AZ51" s="432">
        <v>1.5</v>
      </c>
      <c r="BA51" s="366"/>
    </row>
    <row r="52" spans="2:53" s="400" customFormat="1" ht="16.5" customHeight="1" thickBot="1" x14ac:dyDescent="0.25">
      <c r="B52" s="1176"/>
      <c r="C52" s="1179"/>
      <c r="D52" s="433" t="s">
        <v>188</v>
      </c>
      <c r="E52" s="1181" t="s">
        <v>191</v>
      </c>
      <c r="F52" s="1181"/>
      <c r="G52" s="1181"/>
      <c r="H52" s="1181"/>
      <c r="I52" s="1181"/>
      <c r="J52" s="1181"/>
      <c r="K52" s="1181"/>
      <c r="L52" s="1181"/>
      <c r="M52" s="1182"/>
      <c r="N52" s="1180" t="s">
        <v>189</v>
      </c>
      <c r="O52" s="1181"/>
      <c r="P52" s="1181"/>
      <c r="Q52" s="1181"/>
      <c r="R52" s="1181"/>
      <c r="S52" s="1182"/>
      <c r="T52" s="1180" t="s">
        <v>191</v>
      </c>
      <c r="U52" s="1181"/>
      <c r="V52" s="1181"/>
      <c r="W52" s="1181"/>
      <c r="X52" s="1181"/>
      <c r="Y52" s="1182"/>
      <c r="Z52" s="1180" t="s">
        <v>190</v>
      </c>
      <c r="AA52" s="1181"/>
      <c r="AB52" s="1181"/>
      <c r="AC52" s="1181"/>
      <c r="AD52" s="1181"/>
      <c r="AE52" s="1182"/>
      <c r="AF52" s="1180" t="s">
        <v>189</v>
      </c>
      <c r="AG52" s="1181"/>
      <c r="AH52" s="1181"/>
      <c r="AI52" s="1181"/>
      <c r="AJ52" s="1181"/>
      <c r="AK52" s="1182"/>
      <c r="AL52" s="1180" t="s">
        <v>189</v>
      </c>
      <c r="AM52" s="1181"/>
      <c r="AN52" s="1181"/>
      <c r="AO52" s="1181"/>
      <c r="AP52" s="1181"/>
      <c r="AQ52" s="1181"/>
      <c r="AR52" s="1181"/>
      <c r="AS52" s="1181"/>
      <c r="AT52" s="1181"/>
      <c r="AU52" s="1181"/>
      <c r="AV52" s="1181"/>
      <c r="AW52" s="1181"/>
      <c r="AX52" s="1181"/>
      <c r="AY52" s="1181"/>
      <c r="AZ52" s="1183"/>
      <c r="BA52" s="366"/>
    </row>
    <row r="53" spans="2:53" s="400" customFormat="1" ht="16.5" customHeight="1" x14ac:dyDescent="0.2">
      <c r="B53" s="1174" t="s">
        <v>66</v>
      </c>
      <c r="C53" s="1177">
        <v>3</v>
      </c>
      <c r="D53" s="434" t="s">
        <v>192</v>
      </c>
      <c r="E53" s="1191" t="s">
        <v>195</v>
      </c>
      <c r="F53" s="1191"/>
      <c r="G53" s="1191"/>
      <c r="H53" s="1191"/>
      <c r="I53" s="1191"/>
      <c r="J53" s="1191"/>
      <c r="K53" s="1191"/>
      <c r="L53" s="1191"/>
      <c r="M53" s="1191"/>
      <c r="N53" s="1191"/>
      <c r="O53" s="1191"/>
      <c r="P53" s="1191"/>
      <c r="Q53" s="1191"/>
      <c r="R53" s="1191"/>
      <c r="S53" s="1192"/>
      <c r="T53" s="1193" t="s">
        <v>194</v>
      </c>
      <c r="U53" s="1191"/>
      <c r="V53" s="1191"/>
      <c r="W53" s="1191"/>
      <c r="X53" s="1191"/>
      <c r="Y53" s="1191"/>
      <c r="Z53" s="1191"/>
      <c r="AA53" s="1191"/>
      <c r="AB53" s="1191"/>
      <c r="AC53" s="1191"/>
      <c r="AD53" s="1191"/>
      <c r="AE53" s="1191"/>
      <c r="AF53" s="1191"/>
      <c r="AG53" s="1191"/>
      <c r="AH53" s="1191"/>
      <c r="AI53" s="1191"/>
      <c r="AJ53" s="1191"/>
      <c r="AK53" s="1191"/>
      <c r="AL53" s="1194"/>
      <c r="AM53" s="1194"/>
      <c r="AN53" s="1195"/>
      <c r="AO53" s="1196" t="s">
        <v>194</v>
      </c>
      <c r="AP53" s="1197"/>
      <c r="AQ53" s="1197"/>
      <c r="AR53" s="1197"/>
      <c r="AS53" s="1197"/>
      <c r="AT53" s="1197"/>
      <c r="AU53" s="1197"/>
      <c r="AV53" s="1197"/>
      <c r="AW53" s="1197"/>
      <c r="AX53" s="1197"/>
      <c r="AY53" s="1197"/>
      <c r="AZ53" s="1198"/>
      <c r="BA53" s="366"/>
    </row>
    <row r="54" spans="2:53" s="400" customFormat="1" ht="16.5" customHeight="1" x14ac:dyDescent="0.2">
      <c r="B54" s="1175"/>
      <c r="C54" s="1178"/>
      <c r="D54" s="409"/>
      <c r="E54" s="750">
        <v>16</v>
      </c>
      <c r="F54" s="750">
        <v>14.6</v>
      </c>
      <c r="G54" s="750">
        <v>13.2</v>
      </c>
      <c r="H54" s="750">
        <v>15.8</v>
      </c>
      <c r="I54" s="750">
        <v>14.4</v>
      </c>
      <c r="J54" s="750">
        <v>13</v>
      </c>
      <c r="K54" s="750">
        <v>16.3</v>
      </c>
      <c r="L54" s="750">
        <v>14.8</v>
      </c>
      <c r="M54" s="750">
        <v>13.3</v>
      </c>
      <c r="N54" s="750">
        <v>16.8</v>
      </c>
      <c r="O54" s="750">
        <v>15.1</v>
      </c>
      <c r="P54" s="750">
        <v>13.6</v>
      </c>
      <c r="Q54" s="750">
        <v>17.600000000000001</v>
      </c>
      <c r="R54" s="750">
        <v>15.9</v>
      </c>
      <c r="S54" s="750">
        <v>14.2</v>
      </c>
      <c r="T54" s="750">
        <v>9.6</v>
      </c>
      <c r="U54" s="750">
        <v>8.6999999999999993</v>
      </c>
      <c r="V54" s="750">
        <v>7.7</v>
      </c>
      <c r="W54" s="750">
        <v>10</v>
      </c>
      <c r="X54" s="750">
        <v>8.9</v>
      </c>
      <c r="Y54" s="750">
        <v>7.9</v>
      </c>
      <c r="Z54" s="750">
        <v>10.3</v>
      </c>
      <c r="AA54" s="750">
        <v>9.1</v>
      </c>
      <c r="AB54" s="750">
        <v>8.1999999999999993</v>
      </c>
      <c r="AC54" s="750">
        <v>10.5</v>
      </c>
      <c r="AD54" s="750">
        <v>9.4</v>
      </c>
      <c r="AE54" s="750">
        <v>8.5</v>
      </c>
      <c r="AF54" s="750">
        <v>10.8</v>
      </c>
      <c r="AG54" s="750">
        <v>9.6999999999999993</v>
      </c>
      <c r="AH54" s="750">
        <v>8.8000000000000007</v>
      </c>
      <c r="AI54" s="750">
        <v>11.2</v>
      </c>
      <c r="AJ54" s="750">
        <v>10.199999999999999</v>
      </c>
      <c r="AK54" s="750">
        <v>9.1</v>
      </c>
      <c r="AL54" s="448">
        <v>11.7</v>
      </c>
      <c r="AM54" s="448">
        <v>10.7</v>
      </c>
      <c r="AN54" s="448">
        <v>9.6</v>
      </c>
      <c r="AO54" s="713">
        <v>12.2</v>
      </c>
      <c r="AP54" s="714">
        <v>11.2</v>
      </c>
      <c r="AQ54" s="715">
        <v>10.1</v>
      </c>
      <c r="AR54" s="713">
        <v>13</v>
      </c>
      <c r="AS54" s="714">
        <v>12</v>
      </c>
      <c r="AT54" s="715">
        <v>10.9</v>
      </c>
      <c r="AU54" s="713">
        <v>14.1</v>
      </c>
      <c r="AV54" s="714">
        <v>13.1</v>
      </c>
      <c r="AW54" s="715">
        <v>12</v>
      </c>
      <c r="AX54" s="713">
        <v>15.5</v>
      </c>
      <c r="AY54" s="714">
        <v>14.5</v>
      </c>
      <c r="AZ54" s="716">
        <v>13.4</v>
      </c>
      <c r="BA54" s="366"/>
    </row>
    <row r="55" spans="2:53" s="400" customFormat="1" ht="16.5" customHeight="1" x14ac:dyDescent="0.2">
      <c r="B55" s="1175"/>
      <c r="C55" s="1178"/>
      <c r="D55" s="401" t="s">
        <v>196</v>
      </c>
      <c r="E55" s="435">
        <v>28</v>
      </c>
      <c r="F55" s="435">
        <v>23</v>
      </c>
      <c r="G55" s="435">
        <v>17.5</v>
      </c>
      <c r="H55" s="750">
        <v>27</v>
      </c>
      <c r="I55" s="750">
        <v>22</v>
      </c>
      <c r="J55" s="750">
        <v>15.5</v>
      </c>
      <c r="K55" s="435">
        <v>29</v>
      </c>
      <c r="L55" s="435">
        <v>23</v>
      </c>
      <c r="M55" s="435">
        <v>16.5</v>
      </c>
      <c r="N55" s="435">
        <v>31.5</v>
      </c>
      <c r="O55" s="435">
        <v>24</v>
      </c>
      <c r="P55" s="435">
        <v>17</v>
      </c>
      <c r="Q55" s="435">
        <v>35</v>
      </c>
      <c r="R55" s="435">
        <v>26.5</v>
      </c>
      <c r="S55" s="435">
        <v>18.5</v>
      </c>
      <c r="T55" s="435">
        <v>38.5</v>
      </c>
      <c r="U55" s="435">
        <v>29.5</v>
      </c>
      <c r="V55" s="435">
        <v>19</v>
      </c>
      <c r="W55" s="435">
        <v>42</v>
      </c>
      <c r="X55" s="435">
        <v>32.5</v>
      </c>
      <c r="Y55" s="435">
        <v>20.5</v>
      </c>
      <c r="Z55" s="435">
        <v>45</v>
      </c>
      <c r="AA55" s="435">
        <v>35</v>
      </c>
      <c r="AB55" s="435">
        <v>23</v>
      </c>
      <c r="AC55" s="435">
        <v>49</v>
      </c>
      <c r="AD55" s="435">
        <v>37</v>
      </c>
      <c r="AE55" s="435">
        <v>25</v>
      </c>
      <c r="AF55" s="435">
        <v>51</v>
      </c>
      <c r="AG55" s="435">
        <v>39</v>
      </c>
      <c r="AH55" s="435">
        <v>27</v>
      </c>
      <c r="AI55" s="435">
        <v>52.5</v>
      </c>
      <c r="AJ55" s="435">
        <v>40.5</v>
      </c>
      <c r="AK55" s="435">
        <v>28.5</v>
      </c>
      <c r="AL55" s="435">
        <v>55</v>
      </c>
      <c r="AM55" s="435">
        <v>43</v>
      </c>
      <c r="AN55" s="435">
        <v>31</v>
      </c>
      <c r="AO55" s="435">
        <v>57.5</v>
      </c>
      <c r="AP55" s="435">
        <v>45.5</v>
      </c>
      <c r="AQ55" s="435">
        <v>33.5</v>
      </c>
      <c r="AR55" s="435">
        <v>59</v>
      </c>
      <c r="AS55" s="435">
        <v>48</v>
      </c>
      <c r="AT55" s="435">
        <v>36</v>
      </c>
      <c r="AU55" s="435">
        <v>59.5</v>
      </c>
      <c r="AV55" s="435">
        <v>49</v>
      </c>
      <c r="AW55" s="435">
        <v>38</v>
      </c>
      <c r="AX55" s="435">
        <v>60</v>
      </c>
      <c r="AY55" s="435">
        <v>50</v>
      </c>
      <c r="AZ55" s="436">
        <v>40</v>
      </c>
      <c r="BA55" s="366"/>
    </row>
    <row r="56" spans="2:53" s="400" customFormat="1" ht="16.5" customHeight="1" x14ac:dyDescent="0.2">
      <c r="B56" s="1175"/>
      <c r="C56" s="1178"/>
      <c r="D56" s="401" t="s">
        <v>197</v>
      </c>
      <c r="E56" s="447">
        <v>20.5</v>
      </c>
      <c r="F56" s="429">
        <v>18</v>
      </c>
      <c r="G56" s="430">
        <v>15.5</v>
      </c>
      <c r="H56" s="447">
        <v>20</v>
      </c>
      <c r="I56" s="429">
        <v>17.5</v>
      </c>
      <c r="J56" s="430">
        <v>15</v>
      </c>
      <c r="K56" s="447">
        <v>21</v>
      </c>
      <c r="L56" s="429">
        <v>18</v>
      </c>
      <c r="M56" s="430">
        <v>15</v>
      </c>
      <c r="N56" s="447">
        <v>22.5</v>
      </c>
      <c r="O56" s="429">
        <v>18.5</v>
      </c>
      <c r="P56" s="430">
        <v>15</v>
      </c>
      <c r="Q56" s="447">
        <v>24</v>
      </c>
      <c r="R56" s="429">
        <v>20</v>
      </c>
      <c r="S56" s="430">
        <v>15.5</v>
      </c>
      <c r="T56" s="447">
        <v>26.5</v>
      </c>
      <c r="U56" s="429">
        <v>21.5</v>
      </c>
      <c r="V56" s="430">
        <v>16.5</v>
      </c>
      <c r="W56" s="447">
        <v>28.5</v>
      </c>
      <c r="X56" s="429">
        <v>23</v>
      </c>
      <c r="Y56" s="430">
        <v>17</v>
      </c>
      <c r="Z56" s="447">
        <v>30</v>
      </c>
      <c r="AA56" s="429">
        <v>24</v>
      </c>
      <c r="AB56" s="430">
        <v>18</v>
      </c>
      <c r="AC56" s="447">
        <v>32</v>
      </c>
      <c r="AD56" s="429">
        <v>25</v>
      </c>
      <c r="AE56" s="430">
        <v>18.5</v>
      </c>
      <c r="AF56" s="447">
        <v>33.5</v>
      </c>
      <c r="AG56" s="429">
        <v>26</v>
      </c>
      <c r="AH56" s="430">
        <v>19</v>
      </c>
      <c r="AI56" s="447">
        <v>35</v>
      </c>
      <c r="AJ56" s="429">
        <v>27</v>
      </c>
      <c r="AK56" s="430">
        <v>19.5</v>
      </c>
      <c r="AL56" s="447">
        <v>36</v>
      </c>
      <c r="AM56" s="429">
        <v>28.5</v>
      </c>
      <c r="AN56" s="430">
        <v>20</v>
      </c>
      <c r="AO56" s="447">
        <v>37.5</v>
      </c>
      <c r="AP56" s="429">
        <v>29.5</v>
      </c>
      <c r="AQ56" s="430">
        <v>21.5</v>
      </c>
      <c r="AR56" s="447">
        <v>39</v>
      </c>
      <c r="AS56" s="429">
        <v>31.5</v>
      </c>
      <c r="AT56" s="430">
        <v>23</v>
      </c>
      <c r="AU56" s="447">
        <v>41</v>
      </c>
      <c r="AV56" s="429">
        <v>33</v>
      </c>
      <c r="AW56" s="430">
        <v>24.5</v>
      </c>
      <c r="AX56" s="447">
        <v>43.5</v>
      </c>
      <c r="AY56" s="429">
        <v>35.5</v>
      </c>
      <c r="AZ56" s="432">
        <v>27</v>
      </c>
      <c r="BA56" s="366"/>
    </row>
    <row r="57" spans="2:53" s="400" customFormat="1" ht="16.5" customHeight="1" thickBot="1" x14ac:dyDescent="0.25">
      <c r="B57" s="1176"/>
      <c r="C57" s="1179"/>
      <c r="D57" s="433" t="s">
        <v>188</v>
      </c>
      <c r="E57" s="1181" t="s">
        <v>198</v>
      </c>
      <c r="F57" s="1181"/>
      <c r="G57" s="1181"/>
      <c r="H57" s="1181"/>
      <c r="I57" s="1181"/>
      <c r="J57" s="1181"/>
      <c r="K57" s="1181"/>
      <c r="L57" s="1181"/>
      <c r="M57" s="1182"/>
      <c r="N57" s="1180" t="s">
        <v>198</v>
      </c>
      <c r="O57" s="1181"/>
      <c r="P57" s="1181"/>
      <c r="Q57" s="1181"/>
      <c r="R57" s="1181"/>
      <c r="S57" s="1182"/>
      <c r="T57" s="1180" t="s">
        <v>198</v>
      </c>
      <c r="U57" s="1181"/>
      <c r="V57" s="1181"/>
      <c r="W57" s="1181"/>
      <c r="X57" s="1181"/>
      <c r="Y57" s="1182"/>
      <c r="Z57" s="1180" t="s">
        <v>198</v>
      </c>
      <c r="AA57" s="1181"/>
      <c r="AB57" s="1181"/>
      <c r="AC57" s="1181"/>
      <c r="AD57" s="1181"/>
      <c r="AE57" s="1182"/>
      <c r="AF57" s="1180" t="s">
        <v>189</v>
      </c>
      <c r="AG57" s="1181"/>
      <c r="AH57" s="1181"/>
      <c r="AI57" s="1181"/>
      <c r="AJ57" s="1181"/>
      <c r="AK57" s="1182"/>
      <c r="AL57" s="1180" t="s">
        <v>198</v>
      </c>
      <c r="AM57" s="1181"/>
      <c r="AN57" s="1181"/>
      <c r="AO57" s="1181"/>
      <c r="AP57" s="1181"/>
      <c r="AQ57" s="1181"/>
      <c r="AR57" s="1181"/>
      <c r="AS57" s="1181"/>
      <c r="AT57" s="1181"/>
      <c r="AU57" s="1181"/>
      <c r="AV57" s="1181"/>
      <c r="AW57" s="1181"/>
      <c r="AX57" s="1181"/>
      <c r="AY57" s="1181"/>
      <c r="AZ57" s="1183"/>
      <c r="BA57" s="366"/>
    </row>
    <row r="58" spans="2:53" s="400" customFormat="1" ht="16.5" customHeight="1" x14ac:dyDescent="0.2">
      <c r="B58" s="1174" t="s">
        <v>67</v>
      </c>
      <c r="C58" s="1177">
        <v>4</v>
      </c>
      <c r="D58" s="395" t="s">
        <v>199</v>
      </c>
      <c r="E58" s="437">
        <v>1.3</v>
      </c>
      <c r="F58" s="421">
        <v>1.4</v>
      </c>
      <c r="G58" s="422">
        <v>1.5</v>
      </c>
      <c r="H58" s="670">
        <v>1.35</v>
      </c>
      <c r="I58" s="671">
        <v>1.45</v>
      </c>
      <c r="J58" s="422">
        <v>1.55</v>
      </c>
      <c r="K58" s="423">
        <v>1.3</v>
      </c>
      <c r="L58" s="421">
        <v>1.4</v>
      </c>
      <c r="M58" s="422">
        <v>1.5</v>
      </c>
      <c r="N58" s="423">
        <v>1.3</v>
      </c>
      <c r="O58" s="421">
        <v>1.4</v>
      </c>
      <c r="P58" s="422">
        <v>1.5</v>
      </c>
      <c r="Q58" s="423">
        <v>1.25</v>
      </c>
      <c r="R58" s="421">
        <v>1.35</v>
      </c>
      <c r="S58" s="422">
        <v>1.45</v>
      </c>
      <c r="T58" s="423">
        <v>1.2</v>
      </c>
      <c r="U58" s="421">
        <v>1.3</v>
      </c>
      <c r="V58" s="422">
        <v>1.4</v>
      </c>
      <c r="W58" s="423">
        <v>1.1499999999999999</v>
      </c>
      <c r="X58" s="421">
        <v>1.25</v>
      </c>
      <c r="Y58" s="422">
        <v>1.35</v>
      </c>
      <c r="Z58" s="423">
        <v>1.05</v>
      </c>
      <c r="AA58" s="421">
        <v>1.1499999999999999</v>
      </c>
      <c r="AB58" s="422">
        <v>1.25</v>
      </c>
      <c r="AC58" s="423">
        <v>1</v>
      </c>
      <c r="AD58" s="421">
        <v>1.1000000000000001</v>
      </c>
      <c r="AE58" s="422">
        <v>1.2</v>
      </c>
      <c r="AF58" s="423">
        <v>0.95</v>
      </c>
      <c r="AG58" s="421">
        <v>1.05</v>
      </c>
      <c r="AH58" s="422">
        <v>1.1499999999999999</v>
      </c>
      <c r="AI58" s="423">
        <v>0.85</v>
      </c>
      <c r="AJ58" s="421">
        <v>1</v>
      </c>
      <c r="AK58" s="422">
        <v>1.1000000000000001</v>
      </c>
      <c r="AL58" s="423">
        <v>0.8</v>
      </c>
      <c r="AM58" s="421">
        <v>0.95</v>
      </c>
      <c r="AN58" s="422">
        <v>1.05</v>
      </c>
      <c r="AO58" s="423">
        <v>0.75</v>
      </c>
      <c r="AP58" s="421">
        <v>0.9</v>
      </c>
      <c r="AQ58" s="422">
        <v>1</v>
      </c>
      <c r="AR58" s="423">
        <v>0.75</v>
      </c>
      <c r="AS58" s="421">
        <v>0.85</v>
      </c>
      <c r="AT58" s="422">
        <v>0.95</v>
      </c>
      <c r="AU58" s="423">
        <v>0.7</v>
      </c>
      <c r="AV58" s="421">
        <v>0.8</v>
      </c>
      <c r="AW58" s="422">
        <v>0.9</v>
      </c>
      <c r="AX58" s="732">
        <v>0.65</v>
      </c>
      <c r="AY58" s="733">
        <v>0.75</v>
      </c>
      <c r="AZ58" s="734">
        <v>0.85</v>
      </c>
    </row>
    <row r="59" spans="2:53" s="400" customFormat="1" ht="16.5" customHeight="1" x14ac:dyDescent="0.2">
      <c r="B59" s="1175"/>
      <c r="C59" s="1178"/>
      <c r="D59" s="408" t="s">
        <v>341</v>
      </c>
      <c r="E59" s="1190" t="s">
        <v>163</v>
      </c>
      <c r="F59" s="1185"/>
      <c r="G59" s="1185"/>
      <c r="H59" s="1185"/>
      <c r="I59" s="1185"/>
      <c r="J59" s="1185"/>
      <c r="K59" s="1185"/>
      <c r="L59" s="1185"/>
      <c r="M59" s="1185"/>
      <c r="N59" s="1185"/>
      <c r="O59" s="1185"/>
      <c r="P59" s="1185"/>
      <c r="Q59" s="1185"/>
      <c r="R59" s="1185"/>
      <c r="S59" s="1185"/>
      <c r="T59" s="1185"/>
      <c r="U59" s="1185"/>
      <c r="V59" s="1185"/>
      <c r="W59" s="1185"/>
      <c r="X59" s="1185"/>
      <c r="Y59" s="1185"/>
      <c r="Z59" s="1185"/>
      <c r="AA59" s="1185"/>
      <c r="AB59" s="1185"/>
      <c r="AC59" s="1185"/>
      <c r="AD59" s="1185"/>
      <c r="AE59" s="1185"/>
      <c r="AF59" s="1185"/>
      <c r="AG59" s="1185"/>
      <c r="AH59" s="1185"/>
      <c r="AI59" s="1185"/>
      <c r="AJ59" s="1185"/>
      <c r="AK59" s="1185"/>
      <c r="AL59" s="1185"/>
      <c r="AM59" s="1185"/>
      <c r="AN59" s="1185"/>
      <c r="AO59" s="1185"/>
      <c r="AP59" s="1185"/>
      <c r="AQ59" s="1185"/>
      <c r="AR59" s="1185"/>
      <c r="AS59" s="1185"/>
      <c r="AT59" s="1185"/>
      <c r="AU59" s="1185"/>
      <c r="AV59" s="1185"/>
      <c r="AW59" s="1185"/>
      <c r="AX59" s="1185"/>
      <c r="AY59" s="1185"/>
      <c r="AZ59" s="1186"/>
    </row>
    <row r="60" spans="2:53" s="400" customFormat="1" ht="16.5" customHeight="1" x14ac:dyDescent="0.2">
      <c r="B60" s="1175"/>
      <c r="C60" s="1178"/>
      <c r="D60" s="409" t="s">
        <v>342</v>
      </c>
      <c r="E60" s="438">
        <v>4.5</v>
      </c>
      <c r="F60" s="425">
        <v>4.8</v>
      </c>
      <c r="G60" s="426">
        <v>5.0999999999999996</v>
      </c>
      <c r="H60" s="427">
        <v>4.4000000000000004</v>
      </c>
      <c r="I60" s="425">
        <v>4.7</v>
      </c>
      <c r="J60" s="426">
        <v>5</v>
      </c>
      <c r="K60" s="427">
        <v>4.3</v>
      </c>
      <c r="L60" s="425">
        <v>4.5999999999999996</v>
      </c>
      <c r="M60" s="426">
        <v>4.9000000000000004</v>
      </c>
      <c r="N60" s="427">
        <v>4.2</v>
      </c>
      <c r="O60" s="425">
        <v>4.5</v>
      </c>
      <c r="P60" s="426">
        <v>4.8</v>
      </c>
      <c r="Q60" s="427">
        <v>4.0999999999999996</v>
      </c>
      <c r="R60" s="425">
        <v>4.4000000000000004</v>
      </c>
      <c r="S60" s="738">
        <v>4.7</v>
      </c>
      <c r="T60" s="427">
        <v>3.9</v>
      </c>
      <c r="U60" s="425">
        <v>4.3</v>
      </c>
      <c r="V60" s="738">
        <v>4.5999999999999996</v>
      </c>
      <c r="W60" s="427">
        <v>3.7</v>
      </c>
      <c r="X60" s="425">
        <v>4.0999999999999996</v>
      </c>
      <c r="Y60" s="426">
        <v>4.5</v>
      </c>
      <c r="Z60" s="427">
        <v>3.6</v>
      </c>
      <c r="AA60" s="425">
        <v>4</v>
      </c>
      <c r="AB60" s="426">
        <v>4.4000000000000004</v>
      </c>
      <c r="AC60" s="435">
        <v>3.4</v>
      </c>
      <c r="AD60" s="435">
        <v>3.8</v>
      </c>
      <c r="AE60" s="435">
        <v>4.2</v>
      </c>
      <c r="AF60" s="435">
        <v>3.2</v>
      </c>
      <c r="AG60" s="435">
        <v>3.6</v>
      </c>
      <c r="AH60" s="435">
        <v>4</v>
      </c>
      <c r="AI60" s="435">
        <v>2.9</v>
      </c>
      <c r="AJ60" s="435">
        <v>3.3</v>
      </c>
      <c r="AK60" s="435">
        <v>3.7</v>
      </c>
      <c r="AL60" s="435">
        <v>2.7</v>
      </c>
      <c r="AM60" s="435">
        <v>3.1</v>
      </c>
      <c r="AN60" s="739">
        <v>3.5</v>
      </c>
      <c r="AO60" s="435">
        <v>2.4</v>
      </c>
      <c r="AP60" s="435">
        <v>2.9</v>
      </c>
      <c r="AQ60" s="435">
        <v>3.3</v>
      </c>
      <c r="AR60" s="435">
        <v>2.1</v>
      </c>
      <c r="AS60" s="435">
        <v>2.6</v>
      </c>
      <c r="AT60" s="435">
        <v>3.1</v>
      </c>
      <c r="AU60" s="435">
        <v>1.9</v>
      </c>
      <c r="AV60" s="435">
        <v>2.4</v>
      </c>
      <c r="AW60" s="435">
        <v>2.9</v>
      </c>
      <c r="AX60" s="435">
        <v>1.6</v>
      </c>
      <c r="AY60" s="435">
        <v>2.1</v>
      </c>
      <c r="AZ60" s="436">
        <v>2.6</v>
      </c>
    </row>
    <row r="61" spans="2:53" s="400" customFormat="1" ht="16.5" customHeight="1" x14ac:dyDescent="0.2">
      <c r="B61" s="1175"/>
      <c r="C61" s="1178"/>
      <c r="D61" s="401" t="s">
        <v>343</v>
      </c>
      <c r="E61" s="751">
        <v>31.5</v>
      </c>
      <c r="F61" s="751">
        <v>36</v>
      </c>
      <c r="G61" s="751">
        <v>40.5</v>
      </c>
      <c r="H61" s="751">
        <v>33</v>
      </c>
      <c r="I61" s="751">
        <v>38</v>
      </c>
      <c r="J61" s="751">
        <v>42</v>
      </c>
      <c r="K61" s="751">
        <v>32.5</v>
      </c>
      <c r="L61" s="751">
        <v>37.5</v>
      </c>
      <c r="M61" s="751">
        <v>41.5</v>
      </c>
      <c r="N61" s="751">
        <v>30</v>
      </c>
      <c r="O61" s="751">
        <v>35</v>
      </c>
      <c r="P61" s="751">
        <v>40</v>
      </c>
      <c r="Q61" s="751">
        <v>28.5</v>
      </c>
      <c r="R61" s="751">
        <v>33.5</v>
      </c>
      <c r="S61" s="751">
        <v>38.5</v>
      </c>
      <c r="T61" s="751">
        <v>28</v>
      </c>
      <c r="U61" s="751">
        <v>33</v>
      </c>
      <c r="V61" s="751">
        <v>38</v>
      </c>
      <c r="W61" s="751">
        <v>27</v>
      </c>
      <c r="X61" s="751">
        <v>32</v>
      </c>
      <c r="Y61" s="751">
        <v>37.5</v>
      </c>
      <c r="Z61" s="751">
        <v>25.5</v>
      </c>
      <c r="AA61" s="751">
        <v>31</v>
      </c>
      <c r="AB61" s="751">
        <v>36.5</v>
      </c>
      <c r="AC61" s="751">
        <v>23.5</v>
      </c>
      <c r="AD61" s="751">
        <v>29</v>
      </c>
      <c r="AE61" s="751">
        <v>35</v>
      </c>
      <c r="AF61" s="751">
        <v>22.5</v>
      </c>
      <c r="AG61" s="751">
        <v>28</v>
      </c>
      <c r="AH61" s="751">
        <v>34</v>
      </c>
      <c r="AI61" s="751">
        <v>20</v>
      </c>
      <c r="AJ61" s="751">
        <v>25.5</v>
      </c>
      <c r="AK61" s="751">
        <v>30.5</v>
      </c>
      <c r="AL61" s="751">
        <v>18.5</v>
      </c>
      <c r="AM61" s="751">
        <v>24</v>
      </c>
      <c r="AN61" s="751">
        <v>29</v>
      </c>
      <c r="AO61" s="751">
        <v>16</v>
      </c>
      <c r="AP61" s="751">
        <v>21</v>
      </c>
      <c r="AQ61" s="751">
        <v>26</v>
      </c>
      <c r="AR61" s="751">
        <v>14</v>
      </c>
      <c r="AS61" s="751">
        <v>19</v>
      </c>
      <c r="AT61" s="751">
        <v>24</v>
      </c>
      <c r="AU61" s="751">
        <v>12</v>
      </c>
      <c r="AV61" s="751">
        <v>16.5</v>
      </c>
      <c r="AW61" s="751">
        <v>21</v>
      </c>
      <c r="AX61" s="751">
        <v>10.5</v>
      </c>
      <c r="AY61" s="751">
        <v>15</v>
      </c>
      <c r="AZ61" s="751">
        <v>19.5</v>
      </c>
    </row>
    <row r="62" spans="2:53" s="400" customFormat="1" ht="16.5" customHeight="1" x14ac:dyDescent="0.2">
      <c r="B62" s="1175"/>
      <c r="C62" s="1178"/>
      <c r="D62" s="408" t="s">
        <v>204</v>
      </c>
      <c r="E62" s="1185" t="s">
        <v>344</v>
      </c>
      <c r="F62" s="1185"/>
      <c r="G62" s="1185"/>
      <c r="H62" s="1185"/>
      <c r="I62" s="1185"/>
      <c r="J62" s="1185"/>
      <c r="K62" s="1185"/>
      <c r="L62" s="1185"/>
      <c r="M62" s="1189"/>
      <c r="N62" s="1184" t="s">
        <v>207</v>
      </c>
      <c r="O62" s="1185"/>
      <c r="P62" s="1185"/>
      <c r="Q62" s="1185"/>
      <c r="R62" s="1185"/>
      <c r="S62" s="1189"/>
      <c r="T62" s="1184" t="s">
        <v>208</v>
      </c>
      <c r="U62" s="1185"/>
      <c r="V62" s="1185"/>
      <c r="W62" s="1185"/>
      <c r="X62" s="1185"/>
      <c r="Y62" s="1189"/>
      <c r="Z62" s="1184" t="s">
        <v>206</v>
      </c>
      <c r="AA62" s="1185"/>
      <c r="AB62" s="1185"/>
      <c r="AC62" s="1185"/>
      <c r="AD62" s="1185"/>
      <c r="AE62" s="1189"/>
      <c r="AF62" s="1184" t="s">
        <v>205</v>
      </c>
      <c r="AG62" s="1185"/>
      <c r="AH62" s="1185"/>
      <c r="AI62" s="1185"/>
      <c r="AJ62" s="1185"/>
      <c r="AK62" s="1189"/>
      <c r="AL62" s="1184" t="s">
        <v>748</v>
      </c>
      <c r="AM62" s="1185"/>
      <c r="AN62" s="1185"/>
      <c r="AO62" s="1185"/>
      <c r="AP62" s="1185"/>
      <c r="AQ62" s="1185"/>
      <c r="AR62" s="1185"/>
      <c r="AS62" s="1185"/>
      <c r="AT62" s="1185"/>
      <c r="AU62" s="1185"/>
      <c r="AV62" s="1185"/>
      <c r="AW62" s="1185"/>
      <c r="AX62" s="1185"/>
      <c r="AY62" s="1185"/>
      <c r="AZ62" s="1186"/>
    </row>
    <row r="63" spans="2:53" s="400" customFormat="1" ht="16.5" customHeight="1" x14ac:dyDescent="0.2">
      <c r="B63" s="1175"/>
      <c r="C63" s="1178"/>
      <c r="D63" s="409"/>
      <c r="E63" s="754">
        <v>5</v>
      </c>
      <c r="F63" s="755">
        <v>10</v>
      </c>
      <c r="G63" s="756">
        <v>15</v>
      </c>
      <c r="H63" s="757">
        <v>5</v>
      </c>
      <c r="I63" s="755">
        <v>10</v>
      </c>
      <c r="J63" s="756">
        <v>15</v>
      </c>
      <c r="K63" s="757">
        <v>5</v>
      </c>
      <c r="L63" s="755">
        <v>10</v>
      </c>
      <c r="M63" s="756">
        <v>15</v>
      </c>
      <c r="N63" s="441">
        <v>10</v>
      </c>
      <c r="O63" s="439">
        <v>15</v>
      </c>
      <c r="P63" s="440">
        <v>20</v>
      </c>
      <c r="Q63" s="441">
        <v>10</v>
      </c>
      <c r="R63" s="439">
        <v>15</v>
      </c>
      <c r="S63" s="440">
        <v>20</v>
      </c>
      <c r="T63" s="441">
        <v>40</v>
      </c>
      <c r="U63" s="439">
        <v>60</v>
      </c>
      <c r="V63" s="440">
        <v>80</v>
      </c>
      <c r="W63" s="441">
        <v>40</v>
      </c>
      <c r="X63" s="439">
        <v>60</v>
      </c>
      <c r="Y63" s="440">
        <v>80</v>
      </c>
      <c r="Z63" s="441">
        <v>10</v>
      </c>
      <c r="AA63" s="439">
        <v>20</v>
      </c>
      <c r="AB63" s="440">
        <v>30</v>
      </c>
      <c r="AC63" s="441">
        <v>10</v>
      </c>
      <c r="AD63" s="439">
        <v>20</v>
      </c>
      <c r="AE63" s="440">
        <v>30</v>
      </c>
      <c r="AF63" s="441">
        <v>10</v>
      </c>
      <c r="AG63" s="439">
        <v>20</v>
      </c>
      <c r="AH63" s="440">
        <v>30</v>
      </c>
      <c r="AI63" s="441">
        <v>10</v>
      </c>
      <c r="AJ63" s="439">
        <v>20</v>
      </c>
      <c r="AK63" s="440">
        <v>30</v>
      </c>
      <c r="AL63" s="441">
        <v>8</v>
      </c>
      <c r="AM63" s="439">
        <v>14</v>
      </c>
      <c r="AN63" s="440">
        <v>18</v>
      </c>
      <c r="AO63" s="441">
        <v>8</v>
      </c>
      <c r="AP63" s="439">
        <v>14</v>
      </c>
      <c r="AQ63" s="440">
        <v>18</v>
      </c>
      <c r="AR63" s="441">
        <v>6</v>
      </c>
      <c r="AS63" s="439">
        <v>10</v>
      </c>
      <c r="AT63" s="440">
        <v>12</v>
      </c>
      <c r="AU63" s="441">
        <v>6</v>
      </c>
      <c r="AV63" s="439">
        <v>10</v>
      </c>
      <c r="AW63" s="440">
        <v>12</v>
      </c>
      <c r="AX63" s="441">
        <v>4</v>
      </c>
      <c r="AY63" s="439">
        <v>6</v>
      </c>
      <c r="AZ63" s="442">
        <v>8</v>
      </c>
    </row>
    <row r="64" spans="2:53" s="400" customFormat="1" ht="16.5" customHeight="1" thickBot="1" x14ac:dyDescent="0.25">
      <c r="B64" s="1187"/>
      <c r="C64" s="1188"/>
      <c r="D64" s="433" t="s">
        <v>188</v>
      </c>
      <c r="E64" s="1181" t="s">
        <v>189</v>
      </c>
      <c r="F64" s="1181"/>
      <c r="G64" s="1181"/>
      <c r="H64" s="1181"/>
      <c r="I64" s="1181"/>
      <c r="J64" s="1181"/>
      <c r="K64" s="1181"/>
      <c r="L64" s="1181"/>
      <c r="M64" s="1182"/>
      <c r="N64" s="1180" t="s">
        <v>189</v>
      </c>
      <c r="O64" s="1181"/>
      <c r="P64" s="1181"/>
      <c r="Q64" s="1181"/>
      <c r="R64" s="1181"/>
      <c r="S64" s="1182"/>
      <c r="T64" s="1180" t="s">
        <v>189</v>
      </c>
      <c r="U64" s="1181"/>
      <c r="V64" s="1181"/>
      <c r="W64" s="1181"/>
      <c r="X64" s="1181"/>
      <c r="Y64" s="1182"/>
      <c r="Z64" s="1180" t="s">
        <v>210</v>
      </c>
      <c r="AA64" s="1181"/>
      <c r="AB64" s="1181"/>
      <c r="AC64" s="1181"/>
      <c r="AD64" s="1181"/>
      <c r="AE64" s="1182"/>
      <c r="AF64" s="1180" t="s">
        <v>191</v>
      </c>
      <c r="AG64" s="1181"/>
      <c r="AH64" s="1181"/>
      <c r="AI64" s="1181"/>
      <c r="AJ64" s="1181"/>
      <c r="AK64" s="1182"/>
      <c r="AL64" s="1180" t="s">
        <v>209</v>
      </c>
      <c r="AM64" s="1181"/>
      <c r="AN64" s="1181"/>
      <c r="AO64" s="1181"/>
      <c r="AP64" s="1181"/>
      <c r="AQ64" s="1181"/>
      <c r="AR64" s="1181"/>
      <c r="AS64" s="1181"/>
      <c r="AT64" s="1181"/>
      <c r="AU64" s="1181"/>
      <c r="AV64" s="1181"/>
      <c r="AW64" s="1181"/>
      <c r="AX64" s="1181"/>
      <c r="AY64" s="1181"/>
      <c r="AZ64" s="1183"/>
    </row>
    <row r="65" spans="2:49" s="366" customFormat="1" ht="14.25" x14ac:dyDescent="0.2"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AL65" s="390"/>
    </row>
    <row r="66" spans="2:49" s="272" customFormat="1" ht="15.75" x14ac:dyDescent="0.2">
      <c r="B66" s="391"/>
      <c r="C66" s="391"/>
      <c r="D66" s="391"/>
      <c r="E66" s="392"/>
      <c r="F66" s="299"/>
      <c r="G66" s="299"/>
      <c r="H66" s="299"/>
      <c r="I66" s="299"/>
      <c r="J66" s="299"/>
      <c r="K66" s="299"/>
      <c r="L66" s="299"/>
      <c r="M66" s="300"/>
      <c r="N66" s="299"/>
      <c r="O66" s="300"/>
      <c r="P66" s="300"/>
      <c r="Q66" s="300"/>
      <c r="R66" s="300"/>
      <c r="S66" s="301"/>
      <c r="T66" s="300"/>
      <c r="U66" s="300"/>
      <c r="V66" s="300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380"/>
      <c r="AM66" s="380"/>
      <c r="AN66" s="380"/>
      <c r="AO66" s="380"/>
      <c r="AP66" s="380"/>
      <c r="AQ66" s="380"/>
      <c r="AR66" s="380"/>
      <c r="AS66" s="380"/>
      <c r="AT66" s="380"/>
      <c r="AU66" s="380"/>
      <c r="AV66" s="380"/>
      <c r="AW66" s="380"/>
    </row>
    <row r="67" spans="2:49" s="272" customFormat="1" ht="15" x14ac:dyDescent="0.2">
      <c r="B67" s="391"/>
      <c r="C67" s="391"/>
      <c r="D67" s="391"/>
      <c r="E67" s="96"/>
      <c r="F67" s="96"/>
      <c r="G67" s="96"/>
      <c r="H67" s="96"/>
      <c r="I67" s="96"/>
      <c r="J67" s="96"/>
      <c r="K67" s="96"/>
      <c r="L67" s="96"/>
      <c r="M67" s="96"/>
      <c r="N67" s="97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393"/>
      <c r="AT67" s="393"/>
      <c r="AU67" s="393"/>
      <c r="AV67" s="393"/>
      <c r="AW67" s="393"/>
    </row>
    <row r="68" spans="2:49" s="272" customFormat="1" ht="15" x14ac:dyDescent="0.2">
      <c r="E68" s="96"/>
      <c r="F68" s="96"/>
      <c r="G68" s="96"/>
      <c r="H68" s="96"/>
      <c r="I68" s="96"/>
      <c r="J68" s="96"/>
      <c r="K68" s="96"/>
      <c r="L68" s="96"/>
      <c r="M68" s="96"/>
      <c r="N68" s="97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392"/>
      <c r="AM68" s="392"/>
      <c r="AN68" s="392"/>
      <c r="AO68" s="392"/>
      <c r="AP68" s="392"/>
      <c r="AQ68" s="392"/>
      <c r="AR68" s="96"/>
      <c r="AS68" s="393"/>
      <c r="AT68" s="393"/>
      <c r="AU68" s="393"/>
      <c r="AV68" s="393"/>
      <c r="AW68" s="393"/>
    </row>
    <row r="69" spans="2:49" s="272" customFormat="1" ht="21.75" customHeight="1" x14ac:dyDescent="0.2"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392"/>
      <c r="AM69" s="392"/>
      <c r="AN69" s="392"/>
      <c r="AO69" s="392"/>
      <c r="AP69" s="392"/>
      <c r="AQ69" s="392"/>
      <c r="AR69" s="96"/>
      <c r="AS69" s="96"/>
      <c r="AT69" s="96"/>
      <c r="AU69" s="96"/>
      <c r="AV69" s="96"/>
      <c r="AW69" s="96"/>
    </row>
    <row r="70" spans="2:49" s="272" customFormat="1" ht="21.75" customHeight="1" x14ac:dyDescent="0.2"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</row>
    <row r="71" spans="2:49" s="272" customFormat="1" ht="21.75" customHeight="1" x14ac:dyDescent="0.2"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96"/>
      <c r="R71" s="96"/>
      <c r="S71" s="97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</row>
    <row r="72" spans="2:49" s="752" customFormat="1" x14ac:dyDescent="0.2">
      <c r="E72" s="753"/>
      <c r="F72" s="753"/>
      <c r="G72" s="753"/>
      <c r="H72" s="753"/>
      <c r="I72" s="753"/>
      <c r="J72" s="753"/>
      <c r="K72" s="753"/>
      <c r="L72" s="753"/>
      <c r="M72" s="753"/>
      <c r="N72" s="753"/>
      <c r="O72" s="753"/>
      <c r="P72" s="753"/>
      <c r="Q72" s="753"/>
      <c r="R72" s="753"/>
      <c r="S72" s="753"/>
      <c r="T72" s="753"/>
      <c r="U72" s="753"/>
      <c r="V72" s="753"/>
      <c r="W72" s="753"/>
      <c r="X72" s="753"/>
      <c r="Y72" s="753"/>
      <c r="Z72" s="753"/>
      <c r="AA72" s="753"/>
      <c r="AB72" s="753"/>
      <c r="AC72" s="753"/>
      <c r="AD72" s="753"/>
      <c r="AE72" s="753"/>
      <c r="AF72" s="753"/>
      <c r="AG72" s="753"/>
      <c r="AH72" s="753"/>
      <c r="AI72" s="753"/>
      <c r="AJ72" s="753"/>
      <c r="AK72" s="753"/>
      <c r="AL72" s="753"/>
      <c r="AM72" s="394"/>
      <c r="AN72" s="394"/>
      <c r="AO72" s="394"/>
      <c r="AP72" s="753"/>
      <c r="AQ72" s="753"/>
      <c r="AR72" s="753"/>
      <c r="AS72" s="753"/>
      <c r="AT72" s="753"/>
      <c r="AU72" s="753"/>
      <c r="AV72" s="753"/>
      <c r="AW72" s="753"/>
    </row>
  </sheetData>
  <mergeCells count="142">
    <mergeCell ref="T62:Y62"/>
    <mergeCell ref="Z62:AE62"/>
    <mergeCell ref="T29:Y29"/>
    <mergeCell ref="Z29:AE29"/>
    <mergeCell ref="BA4:BC4"/>
    <mergeCell ref="AC4:AE4"/>
    <mergeCell ref="AI4:AK4"/>
    <mergeCell ref="AO4:AQ4"/>
    <mergeCell ref="W4:Y4"/>
    <mergeCell ref="Z4:AB4"/>
    <mergeCell ref="AF4:AH4"/>
    <mergeCell ref="AL4:AN4"/>
    <mergeCell ref="AR4:AT4"/>
    <mergeCell ref="AU4:AW4"/>
    <mergeCell ref="AX4:AZ4"/>
    <mergeCell ref="AF31:AK31"/>
    <mergeCell ref="AL31:AZ31"/>
    <mergeCell ref="AC32:AE32"/>
    <mergeCell ref="AF32:AH32"/>
    <mergeCell ref="AI32:AK32"/>
    <mergeCell ref="AL32:AN32"/>
    <mergeCell ref="W32:Y32"/>
    <mergeCell ref="Z32:AB32"/>
    <mergeCell ref="AX36:AZ36"/>
    <mergeCell ref="B7:B12"/>
    <mergeCell ref="C7:C12"/>
    <mergeCell ref="E9:Y9"/>
    <mergeCell ref="Z9:AN9"/>
    <mergeCell ref="AO9:AZ9"/>
    <mergeCell ref="B2:C6"/>
    <mergeCell ref="D2:AZ3"/>
    <mergeCell ref="E4:G4"/>
    <mergeCell ref="H4:J4"/>
    <mergeCell ref="K4:M4"/>
    <mergeCell ref="N4:P4"/>
    <mergeCell ref="Q4:S4"/>
    <mergeCell ref="T4:V4"/>
    <mergeCell ref="E5:AZ5"/>
    <mergeCell ref="B13:B19"/>
    <mergeCell ref="C13:C19"/>
    <mergeCell ref="E14:Y14"/>
    <mergeCell ref="Z14:AN14"/>
    <mergeCell ref="AO14:AZ14"/>
    <mergeCell ref="E19:M19"/>
    <mergeCell ref="N19:S19"/>
    <mergeCell ref="T19:Y19"/>
    <mergeCell ref="Z19:AE19"/>
    <mergeCell ref="AF19:AK19"/>
    <mergeCell ref="AL19:AZ19"/>
    <mergeCell ref="E16:Y16"/>
    <mergeCell ref="Z16:AZ16"/>
    <mergeCell ref="B20:B24"/>
    <mergeCell ref="C20:C24"/>
    <mergeCell ref="E20:S20"/>
    <mergeCell ref="T20:AN20"/>
    <mergeCell ref="AO20:AZ20"/>
    <mergeCell ref="E24:M24"/>
    <mergeCell ref="N24:S24"/>
    <mergeCell ref="T24:Y24"/>
    <mergeCell ref="Z24:AE24"/>
    <mergeCell ref="AF24:AK24"/>
    <mergeCell ref="AL24:AZ24"/>
    <mergeCell ref="B25:B31"/>
    <mergeCell ref="C25:C31"/>
    <mergeCell ref="E29:M29"/>
    <mergeCell ref="N29:S29"/>
    <mergeCell ref="AF29:AK29"/>
    <mergeCell ref="E26:AZ26"/>
    <mergeCell ref="AL29:AZ29"/>
    <mergeCell ref="E31:M31"/>
    <mergeCell ref="N31:S31"/>
    <mergeCell ref="E32:G32"/>
    <mergeCell ref="H32:J32"/>
    <mergeCell ref="K32:M32"/>
    <mergeCell ref="N32:P32"/>
    <mergeCell ref="Q32:S32"/>
    <mergeCell ref="T32:V32"/>
    <mergeCell ref="T31:Y31"/>
    <mergeCell ref="Z31:AE31"/>
    <mergeCell ref="AU36:AW36"/>
    <mergeCell ref="B39:B45"/>
    <mergeCell ref="C39:C45"/>
    <mergeCell ref="E41:Y41"/>
    <mergeCell ref="Z41:AN41"/>
    <mergeCell ref="AO41:AZ41"/>
    <mergeCell ref="AC36:AE36"/>
    <mergeCell ref="AF36:AH36"/>
    <mergeCell ref="AI36:AK36"/>
    <mergeCell ref="AL36:AN36"/>
    <mergeCell ref="AO36:AQ36"/>
    <mergeCell ref="AR36:AT36"/>
    <mergeCell ref="B34:C38"/>
    <mergeCell ref="D34:AZ35"/>
    <mergeCell ref="E36:G36"/>
    <mergeCell ref="H36:J36"/>
    <mergeCell ref="K36:M36"/>
    <mergeCell ref="N36:P36"/>
    <mergeCell ref="Q36:S36"/>
    <mergeCell ref="T36:V36"/>
    <mergeCell ref="T57:Y57"/>
    <mergeCell ref="Z57:AE57"/>
    <mergeCell ref="W36:Y36"/>
    <mergeCell ref="Z36:AB36"/>
    <mergeCell ref="AL47:AQ47"/>
    <mergeCell ref="AR47:AZ47"/>
    <mergeCell ref="E52:M52"/>
    <mergeCell ref="N52:S52"/>
    <mergeCell ref="T52:Y52"/>
    <mergeCell ref="Z52:AE52"/>
    <mergeCell ref="AF52:AK52"/>
    <mergeCell ref="E47:G47"/>
    <mergeCell ref="H47:Y47"/>
    <mergeCell ref="Z47:AE47"/>
    <mergeCell ref="AF47:AK47"/>
    <mergeCell ref="AL52:AZ52"/>
    <mergeCell ref="E49:AK49"/>
    <mergeCell ref="AL49:AZ49"/>
    <mergeCell ref="E37:AZ37"/>
    <mergeCell ref="B46:B52"/>
    <mergeCell ref="C46:C52"/>
    <mergeCell ref="Z64:AE64"/>
    <mergeCell ref="AF64:AK64"/>
    <mergeCell ref="AL64:AZ64"/>
    <mergeCell ref="AF57:AK57"/>
    <mergeCell ref="AL57:AZ57"/>
    <mergeCell ref="AL62:AZ62"/>
    <mergeCell ref="B58:B64"/>
    <mergeCell ref="C58:C64"/>
    <mergeCell ref="E62:M62"/>
    <mergeCell ref="N62:S62"/>
    <mergeCell ref="AF62:AK62"/>
    <mergeCell ref="E64:M64"/>
    <mergeCell ref="E59:AZ59"/>
    <mergeCell ref="N64:S64"/>
    <mergeCell ref="T64:Y64"/>
    <mergeCell ref="B53:B57"/>
    <mergeCell ref="C53:C57"/>
    <mergeCell ref="E53:S53"/>
    <mergeCell ref="T53:AN53"/>
    <mergeCell ref="AO53:AZ53"/>
    <mergeCell ref="E57:M57"/>
    <mergeCell ref="N57:S57"/>
  </mergeCells>
  <pageMargins left="0.7" right="0.7" top="0.78740157499999996" bottom="0.78740157499999996" header="0.3" footer="0.3"/>
  <pageSetup paperSize="8" scale="3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182"/>
  <sheetViews>
    <sheetView view="pageBreakPreview" topLeftCell="T1" zoomScale="80" zoomScaleNormal="70" zoomScaleSheetLayoutView="80" zoomScalePageLayoutView="70" workbookViewId="0">
      <selection activeCell="AG14" sqref="AG14:AG15"/>
    </sheetView>
  </sheetViews>
  <sheetFormatPr baseColWidth="10" defaultRowHeight="12.75" x14ac:dyDescent="0.2"/>
  <cols>
    <col min="1" max="1" width="3.140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576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704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704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7.100000000000001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08:30</v>
      </c>
      <c r="H10" s="99" t="str">
        <f>TEXT((TIME(0,LEFT('JUGEND-DOSB 2020'!F7,FIND(":",'JUGEND-DOSB 2020'!F7)-1),RIGHT('JUGEND-DOSB 2020'!F7,2)))*$BC$10,"[mm]:ss")</f>
        <v>07:30</v>
      </c>
      <c r="I10" s="100" t="str">
        <f>TEXT((TIME(0,LEFT('JUGEND-DOSB 2020'!G7,FIND(":",'JUGEND-DOSB 2020'!G7)-1),RIGHT('JUGEND-DOSB 2020'!G7,2)))*$BC$10,"[mm]:ss")</f>
        <v>06:22</v>
      </c>
      <c r="J10" s="108" t="str">
        <f>TEXT((TIME(0,LEFT('JUGEND-DOSB 2020'!H7,FIND(":",'JUGEND-DOSB 2020'!H7)-1),RIGHT('JUGEND-DOSB 2020'!H7,2)))*$BC$10,"[mm]:ss")</f>
        <v>08:22</v>
      </c>
      <c r="K10" s="99" t="str">
        <f>TEXT((TIME(0,LEFT('JUGEND-DOSB 2020'!I7,FIND(":",'JUGEND-DOSB 2020'!I7)-1),RIGHT('JUGEND-DOSB 2020'!I7,2)))*$BC$10,"[mm]:ss")</f>
        <v>07:15</v>
      </c>
      <c r="L10" s="100" t="str">
        <f>TEXT((TIME(0,LEFT('JUGEND-DOSB 2020'!J7,FIND(":",'JUGEND-DOSB 2020'!J7)-1),RIGHT('JUGEND-DOSB 2020'!J7,2)))*$BC$10,"[mm]:ss")</f>
        <v>06:15</v>
      </c>
      <c r="M10" s="108" t="str">
        <f>TEXT((TIME(0,LEFT('JUGEND-DOSB 2020'!K7,FIND(":",'JUGEND-DOSB 2020'!K7)-1),RIGHT('JUGEND-DOSB 2020'!K7,2)))*$BC$10,"[mm]:ss")</f>
        <v>08:00</v>
      </c>
      <c r="N10" s="99" t="str">
        <f>TEXT((TIME(0,LEFT('JUGEND-DOSB 2020'!L7,FIND(":",'JUGEND-DOSB 2020'!L7)-1),RIGHT('JUGEND-DOSB 2020'!L7,2)))*$BC$10,"[mm]:ss")</f>
        <v>07:00</v>
      </c>
      <c r="O10" s="100" t="str">
        <f>TEXT((TIME(0,LEFT('JUGEND-DOSB 2020'!M7,FIND(":",'JUGEND-DOSB 2020'!M7)-1),RIGHT('JUGEND-DOSB 2020'!M7,2)))*$BC$10,"[mm]:ss")</f>
        <v>06:00</v>
      </c>
      <c r="P10" s="108" t="str">
        <f>TEXT((TIME(0,LEFT('JUGEND-DOSB 2020'!N7,FIND(":",'JUGEND-DOSB 2020'!N7)-1),RIGHT('JUGEND-DOSB 2020'!N7,2)))*$BC$10,"[mm]:ss")</f>
        <v>07:45</v>
      </c>
      <c r="Q10" s="99" t="str">
        <f>TEXT((TIME(0,LEFT('JUGEND-DOSB 2020'!O7,FIND(":",'JUGEND-DOSB 2020'!O7)-1),RIGHT('JUGEND-DOSB 2020'!O7,2)))*$BC$10,"[mm]:ss")</f>
        <v>06:37</v>
      </c>
      <c r="R10" s="100" t="str">
        <f>TEXT((TIME(0,LEFT('JUGEND-DOSB 2020'!P7,FIND(":",'JUGEND-DOSB 2020'!P7)-1),RIGHT('JUGEND-DOSB 2020'!P7,2)))*$BC$10,"[mm]:ss")</f>
        <v>05:37</v>
      </c>
      <c r="S10" s="108" t="str">
        <f>TEXT((TIME(0,LEFT('JUGEND-DOSB 2020'!Q7,FIND(":",'JUGEND-DOSB 2020'!Q7)-1),RIGHT('JUGEND-DOSB 2020'!Q7,2)))*$BC$10,"[mm]:ss")</f>
        <v>07:30</v>
      </c>
      <c r="T10" s="99" t="str">
        <f>TEXT((TIME(0,LEFT('JUGEND-DOSB 2020'!R7,FIND(":",'JUGEND-DOSB 2020'!R7)-1),RIGHT('JUGEND-DOSB 2020'!R7,2)))*$BC$10,"[mm]:ss")</f>
        <v>06:30</v>
      </c>
      <c r="U10" s="100" t="str">
        <f>TEXT((TIME(0,LEFT('JUGEND-DOSB 2020'!S7,FIND(":",'JUGEND-DOSB 2020'!S7)-1),RIGHT('JUGEND-DOSB 2020'!S7,2)))*$BC$10,"[mm]:ss")</f>
        <v>05:23</v>
      </c>
      <c r="V10" s="108" t="str">
        <f>TEXT((TIME(0,LEFT('JUGEND-DOSB 2020'!T7,FIND(":",'JUGEND-DOSB 2020'!T7)-1),RIGHT('JUGEND-DOSB 2020'!T7,2)))*$BC$10,"[mm]:ss")</f>
        <v>07:15</v>
      </c>
      <c r="W10" s="99" t="str">
        <f>TEXT((TIME(0,LEFT('JUGEND-DOSB 2020'!U7,FIND(":",'JUGEND-DOSB 2020'!U7)-1),RIGHT('JUGEND-DOSB 2020'!U7,2)))*$BC$10,"[mm]:ss")</f>
        <v>06:07</v>
      </c>
      <c r="X10" s="100" t="str">
        <f>TEXT((TIME(0,LEFT('JUGEND-DOSB 2020'!V7,FIND(":",'JUGEND-DOSB 2020'!V7)-1),RIGHT('JUGEND-DOSB 2020'!V7,2)))*$BC$10,"[mm]:ss")</f>
        <v>05:07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08:30</v>
      </c>
      <c r="AI10" s="99" t="str">
        <f>TEXT((TIME(0,LEFT('JUGEND-DOSB 2020'!F38,FIND(":",'JUGEND-DOSB 2020'!F38)-1),RIGHT('JUGEND-DOSB 2020'!F38,2)))*$BC$10,"[mm]:ss")</f>
        <v>07:30</v>
      </c>
      <c r="AJ10" s="100" t="str">
        <f>TEXT((TIME(0,LEFT('JUGEND-DOSB 2020'!G38,FIND(":",'JUGEND-DOSB 2020'!G38)-1),RIGHT('JUGEND-DOSB 2020'!G38,2)))*$BC$10,"[mm]:ss")</f>
        <v>06:22</v>
      </c>
      <c r="AK10" s="108" t="str">
        <f>TEXT((TIME(0,LEFT('JUGEND-DOSB 2020'!H38,FIND(":",'JUGEND-DOSB 2020'!H38)-1),RIGHT('JUGEND-DOSB 2020'!H38,2)))*$BC$10,"[mm]:ss")</f>
        <v>08:07</v>
      </c>
      <c r="AL10" s="99" t="str">
        <f>TEXT((TIME(0,LEFT('JUGEND-DOSB 2020'!I38,FIND(":",'JUGEND-DOSB 2020'!I38)-1),RIGHT('JUGEND-DOSB 2020'!I38,2)))*$BC$10,"[mm]:ss")</f>
        <v>07:00</v>
      </c>
      <c r="AM10" s="100" t="str">
        <f>TEXT((TIME(0,LEFT('JUGEND-DOSB 2020'!J38,FIND(":",'JUGEND-DOSB 2020'!J38)-1),RIGHT('JUGEND-DOSB 2020'!J38,2)))*$BC$10,"[mm]:ss")</f>
        <v>05:53</v>
      </c>
      <c r="AN10" s="108" t="str">
        <f>TEXT((TIME(0,LEFT('JUGEND-DOSB 2020'!K38,FIND(":",'JUGEND-DOSB 2020'!K38)-1),RIGHT('JUGEND-DOSB 2020'!K38,2)))*$BC$10,"[mm]:ss")</f>
        <v>07:37</v>
      </c>
      <c r="AO10" s="99" t="str">
        <f>TEXT((TIME(0,LEFT('JUGEND-DOSB 2020'!L38,FIND(":",'JUGEND-DOSB 2020'!L38)-1),RIGHT('JUGEND-DOSB 2020'!L38,2)))*$BC$10,"[mm]:ss")</f>
        <v>06:30</v>
      </c>
      <c r="AP10" s="100" t="str">
        <f>TEXT((TIME(0,LEFT('JUGEND-DOSB 2020'!M38,FIND(":",'JUGEND-DOSB 2020'!M38)-1),RIGHT('JUGEND-DOSB 2020'!M38,2)))*$BC$10,"[mm]:ss")</f>
        <v>05:23</v>
      </c>
      <c r="AQ10" s="108" t="str">
        <f>TEXT((TIME(0,LEFT('JUGEND-DOSB 2020'!N38,FIND(":",'JUGEND-DOSB 2020'!N38)-1),RIGHT('JUGEND-DOSB 2020'!N38,2)))*$BC$10,"[mm]:ss")</f>
        <v>07:07</v>
      </c>
      <c r="AR10" s="99" t="str">
        <f>TEXT((TIME(0,LEFT('JUGEND-DOSB 2020'!O38,FIND(":",'JUGEND-DOSB 2020'!O38)-1),RIGHT('JUGEND-DOSB 2020'!O38,2)))*$BC$10,"[mm]:ss")</f>
        <v>06:00</v>
      </c>
      <c r="AS10" s="100" t="str">
        <f>TEXT((TIME(0,LEFT('JUGEND-DOSB 2020'!P38,FIND(":",'JUGEND-DOSB 2020'!P38)-1),RIGHT('JUGEND-DOSB 2020'!P38,2)))*$BC$10,"[mm]:ss")</f>
        <v>04:53</v>
      </c>
      <c r="AT10" s="108" t="str">
        <f>TEXT((TIME(0,LEFT('JUGEND-DOSB 2020'!Q38,FIND(":",'JUGEND-DOSB 2020'!Q38)-1),RIGHT('JUGEND-DOSB 2020'!Q38,2)))*$BC$10,"[mm]:ss")</f>
        <v>06:30</v>
      </c>
      <c r="AU10" s="99" t="str">
        <f>TEXT((TIME(0,LEFT('JUGEND-DOSB 2020'!R38,FIND(":",'JUGEND-DOSB 2020'!R38)-1),RIGHT('JUGEND-DOSB 2020'!R38,2)))*$BC$10,"[mm]:ss")</f>
        <v>05:30</v>
      </c>
      <c r="AV10" s="640" t="str">
        <f>TEXT((TIME(0,LEFT('JUGEND-DOSB 2020'!S38,FIND(":",'JUGEND-DOSB 2020'!S38)-1),RIGHT('JUGEND-DOSB 2020'!S38,2)))*$BC$10,"[mm]:ss")</f>
        <v>04:30</v>
      </c>
      <c r="AW10" s="641" t="str">
        <f>TEXT((TIME(0,LEFT('JUGEND-DOSB 2020'!T38,FIND(":",'JUGEND-DOSB 2020'!T38)-1),RIGHT('JUGEND-DOSB 2020'!T38,2)))*$BC$10,"[mm]:ss")</f>
        <v>06:07</v>
      </c>
      <c r="AX10" s="639" t="str">
        <f>TEXT((TIME(0,LEFT('JUGEND-DOSB 2020'!U38,FIND(":",'JUGEND-DOSB 2020'!U38)-1),RIGHT('JUGEND-DOSB 2020'!U38,2)))*$BC$10,"[mm]:ss")</f>
        <v>05:07</v>
      </c>
      <c r="AY10" s="640" t="str">
        <f>TEXT((TIME(0,LEFT('JUGEND-DOSB 2020'!V38,FIND(":",'JUGEND-DOSB 2020'!V38)-1),RIGHT('JUGEND-DOSB 2020'!V38,2)))*$BC$10,"[mm]:ss")</f>
        <v>04:07</v>
      </c>
      <c r="AZ10" s="180"/>
      <c r="BA10" s="181"/>
      <c r="BC10" s="143">
        <v>1.5</v>
      </c>
      <c r="BD10" s="5" t="s">
        <v>154</v>
      </c>
    </row>
    <row r="11" spans="1:56" ht="17.100000000000001" customHeight="1" x14ac:dyDescent="0.2">
      <c r="A11" s="902"/>
      <c r="B11"/>
      <c r="C11" s="844"/>
      <c r="D11" s="796"/>
      <c r="E11" s="10" t="s">
        <v>17</v>
      </c>
      <c r="F11" s="58" t="s">
        <v>498</v>
      </c>
      <c r="G11" s="101" t="str">
        <f>TEXT((TIME(0,LEFT('JUGEND-DOSB 2020'!E8,FIND(":",'JUGEND-DOSB 2020'!E8)-1),RIGHT('JUGEND-DOSB 2020'!E8,2)))*$BC$11,"[mm]:ss")</f>
        <v>04:00</v>
      </c>
      <c r="H11" s="102" t="str">
        <f>TEXT((TIME(0,LEFT('JUGEND-DOSB 2020'!F8,FIND(":",'JUGEND-DOSB 2020'!F8)-1),RIGHT('JUGEND-DOSB 2020'!F8,2)))*$BC$11,"[mm]:ss")</f>
        <v>06:00</v>
      </c>
      <c r="I11" s="103" t="str">
        <f>TEXT((TIME(0,LEFT('JUGEND-DOSB 2020'!G8,FIND(":",'JUGEND-DOSB 2020'!G8)-1),RIGHT('JUGEND-DOSB 2020'!G8,2)))*$BC$11,"[mm]:ss")</f>
        <v>08:30</v>
      </c>
      <c r="J11" s="109" t="str">
        <f>TEXT((TIME(0,LEFT('JUGEND-DOSB 2020'!H8,FIND(":",'JUGEND-DOSB 2020'!H8)-1),RIGHT('JUGEND-DOSB 2020'!H8,2)))*$BC$11,"[mm]:ss")</f>
        <v>05:00</v>
      </c>
      <c r="K11" s="102" t="str">
        <f>TEXT((TIME(0,LEFT('JUGEND-DOSB 2020'!I8,FIND(":",'JUGEND-DOSB 2020'!I8)-1),RIGHT('JUGEND-DOSB 2020'!I8,2)))*$BC$11,"[mm]:ss")</f>
        <v>07:30</v>
      </c>
      <c r="L11" s="103" t="str">
        <f>TEXT((TIME(0,LEFT('JUGEND-DOSB 2020'!J8,FIND(":",'JUGEND-DOSB 2020'!J8)-1),RIGHT('JUGEND-DOSB 2020'!J8,2)))*$BC$11,"[mm]:ss")</f>
        <v>10:00</v>
      </c>
      <c r="M11" s="109" t="str">
        <f>TEXT((TIME(0,LEFT('JUGEND-DOSB 2020'!K8,FIND(":",'JUGEND-DOSB 2020'!K8)-1),RIGHT('JUGEND-DOSB 2020'!K8,2)))*$BC$11,"[mm]:ss")</f>
        <v>07:30</v>
      </c>
      <c r="N11" s="102" t="str">
        <f>TEXT((TIME(0,LEFT('JUGEND-DOSB 2020'!L8,FIND(":",'JUGEND-DOSB 2020'!L8)-1),RIGHT('JUGEND-DOSB 2020'!L8,2)))*$BC$11,"[mm]:ss")</f>
        <v>10:00</v>
      </c>
      <c r="O11" s="103" t="str">
        <f>TEXT((TIME(0,LEFT('JUGEND-DOSB 2020'!M8,FIND(":",'JUGEND-DOSB 2020'!M8)-1),RIGHT('JUGEND-DOSB 2020'!M8,2)))*$BC$11,"[mm]:ss")</f>
        <v>15:00</v>
      </c>
      <c r="P11" s="109" t="str">
        <f>TEXT((TIME(0,LEFT('JUGEND-DOSB 2020'!N8,FIND(":",'JUGEND-DOSB 2020'!N8)-1),RIGHT('JUGEND-DOSB 2020'!N8,2)))*$BC$11,"[mm]:ss")</f>
        <v>10:00</v>
      </c>
      <c r="Q11" s="102" t="str">
        <f>TEXT((TIME(0,LEFT('JUGEND-DOSB 2020'!O8,FIND(":",'JUGEND-DOSB 2020'!O8)-1),RIGHT('JUGEND-DOSB 2020'!O8,2)))*$BC$11,"[mm]:ss")</f>
        <v>15:00</v>
      </c>
      <c r="R11" s="103" t="str">
        <f>TEXT((TIME(0,LEFT('JUGEND-DOSB 2020'!P8,FIND(":",'JUGEND-DOSB 2020'!P8)-1),RIGHT('JUGEND-DOSB 2020'!P8,2)))*$BC$11,"[mm]:ss")</f>
        <v>20:00</v>
      </c>
      <c r="S11" s="109" t="str">
        <f>TEXT((TIME(0,LEFT('JUGEND-DOSB 2020'!Q8,FIND(":",'JUGEND-DOSB 2020'!Q8)-1),RIGHT('JUGEND-DOSB 2020'!Q8,2)))*$BC$11,"[mm]:ss")</f>
        <v>15:00</v>
      </c>
      <c r="T11" s="102" t="str">
        <f>TEXT((TIME(0,LEFT('JUGEND-DOSB 2020'!R8,FIND(":",'JUGEND-DOSB 2020'!R8)-1),RIGHT('JUGEND-DOSB 2020'!R8,2)))*$BC$11,"[mm]:ss")</f>
        <v>20:00</v>
      </c>
      <c r="U11" s="103" t="str">
        <f>TEXT((TIME(0,LEFT('JUGEND-DOSB 2020'!S8,FIND(":",'JUGEND-DOSB 2020'!S8)-1),RIGHT('JUGEND-DOSB 2020'!S8,2)))*$BC$11,"[mm]:ss")</f>
        <v>25:00</v>
      </c>
      <c r="V11" s="109" t="str">
        <f>TEXT((TIME(0,LEFT('JUGEND-DOSB 2020'!T8,FIND(":",'JUGEND-DOSB 2020'!T8)-1),RIGHT('JUGEND-DOSB 2020'!T8,2)))*$BC$11,"[mm]:ss")</f>
        <v>22:30</v>
      </c>
      <c r="W11" s="102" t="str">
        <f>TEXT((TIME(0,LEFT('JUGEND-DOSB 2020'!U8,FIND(":",'JUGEND-DOSB 2020'!U8)-1),RIGHT('JUGEND-DOSB 2020'!U8,2)))*$BC$11,"[mm]:ss")</f>
        <v>30:00</v>
      </c>
      <c r="X11" s="103" t="str">
        <f>TEXT((TIME(0,LEFT('JUGEND-DOSB 2020'!V8,FIND(":",'JUGEND-DOSB 2020'!V8)-1),RIGHT('JUGEND-DOSB 2020'!V8,2)))*$BC$11,"[mm]:ss")</f>
        <v>37:30</v>
      </c>
      <c r="Y11" s="182"/>
      <c r="Z11" s="183"/>
      <c r="AB11" s="902"/>
      <c r="AC11"/>
      <c r="AD11" s="844"/>
      <c r="AE11" s="796"/>
      <c r="AF11" s="10" t="s">
        <v>17</v>
      </c>
      <c r="AG11" s="58" t="s">
        <v>498</v>
      </c>
      <c r="AH11" s="101" t="str">
        <f>TEXT((TIME(0,LEFT('JUGEND-DOSB 2020'!E39,FIND(":",'JUGEND-DOSB 2020'!E39)-1),RIGHT('JUGEND-DOSB 2020'!E39,2)))*$BC$11,"[mm]:ss")</f>
        <v>05:00</v>
      </c>
      <c r="AI11" s="102" t="str">
        <f>TEXT((TIME(0,LEFT('JUGEND-DOSB 2020'!F39,FIND(":",'JUGEND-DOSB 2020'!F39)-1),RIGHT('JUGEND-DOSB 2020'!F39,2)))*$BC$11,"[mm]:ss")</f>
        <v>07:30</v>
      </c>
      <c r="AJ11" s="103" t="str">
        <f>TEXT((TIME(0,LEFT('JUGEND-DOSB 2020'!G39,FIND(":",'JUGEND-DOSB 2020'!G39)-1),RIGHT('JUGEND-DOSB 2020'!G39,2)))*$BC$11,"[mm]:ss")</f>
        <v>10:00</v>
      </c>
      <c r="AK11" s="109" t="str">
        <f>TEXT((TIME(0,LEFT('JUGEND-DOSB 2020'!H39,FIND(":",'JUGEND-DOSB 2020'!H39)-1),RIGHT('JUGEND-DOSB 2020'!H39,2)))*$BC$11,"[mm]:ss")</f>
        <v>06:00</v>
      </c>
      <c r="AL11" s="102" t="str">
        <f>TEXT((TIME(0,LEFT('JUGEND-DOSB 2020'!I39,FIND(":",'JUGEND-DOSB 2020'!I39)-1),RIGHT('JUGEND-DOSB 2020'!I39,2)))*$BC$11,"[mm]:ss")</f>
        <v>08:30</v>
      </c>
      <c r="AM11" s="103" t="str">
        <f>TEXT((TIME(0,LEFT('JUGEND-DOSB 2020'!J39,FIND(":",'JUGEND-DOSB 2020'!J39)-1),RIGHT('JUGEND-DOSB 2020'!J39,2)))*$BC$11,"[mm]:ss")</f>
        <v>11:30</v>
      </c>
      <c r="AN11" s="109" t="str">
        <f>TEXT((TIME(0,LEFT('JUGEND-DOSB 2020'!K39,FIND(":",'JUGEND-DOSB 2020'!K39)-1),RIGHT('JUGEND-DOSB 2020'!K39,2)))*$BC$11,"[mm]:ss")</f>
        <v>08:30</v>
      </c>
      <c r="AO11" s="102" t="str">
        <f>TEXT((TIME(0,LEFT('JUGEND-DOSB 2020'!L39,FIND(":",'JUGEND-DOSB 2020'!L39)-1),RIGHT('JUGEND-DOSB 2020'!L39,2)))*$BC$11,"[mm]:ss")</f>
        <v>12:30</v>
      </c>
      <c r="AP11" s="103" t="str">
        <f>TEXT((TIME(0,LEFT('JUGEND-DOSB 2020'!M39,FIND(":",'JUGEND-DOSB 2020'!M39)-1),RIGHT('JUGEND-DOSB 2020'!M39,2)))*$BC$11,"[mm]:ss")</f>
        <v>17:30</v>
      </c>
      <c r="AQ11" s="109" t="str">
        <f>TEXT((TIME(0,LEFT('JUGEND-DOSB 2020'!N39,FIND(":",'JUGEND-DOSB 2020'!N39)-1),RIGHT('JUGEND-DOSB 2020'!N39,2)))*$BC$11,"[mm]:ss")</f>
        <v>12:30</v>
      </c>
      <c r="AR11" s="102" t="str">
        <f>TEXT((TIME(0,LEFT('JUGEND-DOSB 2020'!O39,FIND(":",'JUGEND-DOSB 2020'!O39)-1),RIGHT('JUGEND-DOSB 2020'!O39,2)))*$BC$11,"[mm]:ss")</f>
        <v>17:30</v>
      </c>
      <c r="AS11" s="103" t="str">
        <f>TEXT((TIME(0,LEFT('JUGEND-DOSB 2020'!P39,FIND(":",'JUGEND-DOSB 2020'!P39)-1),RIGHT('JUGEND-DOSB 2020'!P39,2)))*$BC$11,"[mm]:ss")</f>
        <v>22:30</v>
      </c>
      <c r="AT11" s="109" t="str">
        <f>TEXT((TIME(0,LEFT('JUGEND-DOSB 2020'!Q39,FIND(":",'JUGEND-DOSB 2020'!Q39)-1),RIGHT('JUGEND-DOSB 2020'!Q39,2)))*$BC$11,"[mm]:ss")</f>
        <v>17:30</v>
      </c>
      <c r="AU11" s="102" t="str">
        <f>TEXT((TIME(0,LEFT('JUGEND-DOSB 2020'!R39,FIND(":",'JUGEND-DOSB 2020'!R39)-1),RIGHT('JUGEND-DOSB 2020'!R39,2)))*$BC$11,"[mm]:ss")</f>
        <v>22:30</v>
      </c>
      <c r="AV11" s="103" t="str">
        <f>TEXT((TIME(0,LEFT('JUGEND-DOSB 2020'!S39,FIND(":",'JUGEND-DOSB 2020'!S39)-1),RIGHT('JUGEND-DOSB 2020'!S39,2)))*$BC$11,"[mm]:ss")</f>
        <v>30:00</v>
      </c>
      <c r="AW11" s="109" t="str">
        <f>TEXT((TIME(0,LEFT('JUGEND-DOSB 2020'!T39,FIND(":",'JUGEND-DOSB 2020'!T39)-1),RIGHT('JUGEND-DOSB 2020'!T39,2)))*$BC$11,"[mm]:ss")</f>
        <v>27:30</v>
      </c>
      <c r="AX11" s="102" t="str">
        <f>TEXT((TIME(0,LEFT('JUGEND-DOSB 2020'!U39,FIND(":",'JUGEND-DOSB 2020'!U39)-1),RIGHT('JUGEND-DOSB 2020'!U39,2)))*$BC$11,"[mm]:ss")</f>
        <v>35:00</v>
      </c>
      <c r="AY11" s="103" t="str">
        <f>TEXT((TIME(0,LEFT('JUGEND-DOSB 2020'!V39,FIND(":",'JUGEND-DOSB 2020'!V39)-1),RIGHT('JUGEND-DOSB 2020'!V39,2)))*$BC$11,"[mm]:ss")</f>
        <v>45:00</v>
      </c>
      <c r="AZ11" s="182"/>
      <c r="BA11" s="183"/>
      <c r="BC11" s="143">
        <v>0.5</v>
      </c>
      <c r="BD11" s="5" t="s">
        <v>153</v>
      </c>
    </row>
    <row r="12" spans="1:56" ht="17.100000000000001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17.100000000000001" customHeight="1" x14ac:dyDescent="0.2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10:48</v>
      </c>
      <c r="H13" s="102" t="str">
        <f>TEXT((TIME(0,LEFT('JUGEND-DOSB 2020'!F10,FIND(":",'JUGEND-DOSB 2020'!F10)-1),RIGHT('JUGEND-DOSB 2020'!F10,2)))*$BC$13,"[mm]:ss")</f>
        <v>09:12</v>
      </c>
      <c r="I13" s="103" t="str">
        <f>TEXT((TIME(0,LEFT('JUGEND-DOSB 2020'!G10,FIND(":",'JUGEND-DOSB 2020'!G10)-1),RIGHT('JUGEND-DOSB 2020'!G10,2)))*$BC$13,"[mm]:ss")</f>
        <v>07:36</v>
      </c>
      <c r="J13" s="109" t="str">
        <f>TEXT((TIME(0,LEFT('JUGEND-DOSB 2020'!H10,FIND(":",'JUGEND-DOSB 2020'!H10)-1),RIGHT('JUGEND-DOSB 2020'!H10,2)))*$BC$13,"[mm]:ss")</f>
        <v>09:36</v>
      </c>
      <c r="K13" s="102" t="str">
        <f>TEXT((TIME(0,LEFT('JUGEND-DOSB 2020'!I10,FIND(":",'JUGEND-DOSB 2020'!I10)-1),RIGHT('JUGEND-DOSB 2020'!I10,2)))*$BC$13,"[mm]:ss")</f>
        <v>08:24</v>
      </c>
      <c r="L13" s="103" t="str">
        <f>TEXT((TIME(0,LEFT('JUGEND-DOSB 2020'!J10,FIND(":",'JUGEND-DOSB 2020'!J10)-1),RIGHT('JUGEND-DOSB 2020'!J10,2)))*$BC$13,"[mm]:ss")</f>
        <v>07:06</v>
      </c>
      <c r="M13" s="109" t="str">
        <f>TEXT((TIME(0,LEFT('JUGEND-DOSB 2020'!K10,FIND(":",'JUGEND-DOSB 2020'!K10)-1),RIGHT('JUGEND-DOSB 2020'!K10,2)))*$BC$13,"[mm]:ss")</f>
        <v>08:48</v>
      </c>
      <c r="N13" s="102" t="str">
        <f>TEXT((TIME(0,LEFT('JUGEND-DOSB 2020'!L10,FIND(":",'JUGEND-DOSB 2020'!L10)-1),RIGHT('JUGEND-DOSB 2020'!L10,2)))*$BC$13,"[mm]:ss")</f>
        <v>07:42</v>
      </c>
      <c r="O13" s="103" t="str">
        <f>TEXT((TIME(0,LEFT('JUGEND-DOSB 2020'!M10,FIND(":",'JUGEND-DOSB 2020'!M10)-1),RIGHT('JUGEND-DOSB 2020'!M10,2)))*$BC$13,"[mm]:ss")</f>
        <v>06:36</v>
      </c>
      <c r="P13" s="109" t="str">
        <f>TEXT((TIME(0,LEFT('JUGEND-DOSB 2020'!N10,FIND(":",'JUGEND-DOSB 2020'!N10)-1),RIGHT('JUGEND-DOSB 2020'!N10,2)))*$BC$13,"[mm]:ss")</f>
        <v>17:48</v>
      </c>
      <c r="Q13" s="102" t="str">
        <f>TEXT((TIME(0,LEFT('JUGEND-DOSB 2020'!O10,FIND(":",'JUGEND-DOSB 2020'!O10)-1),RIGHT('JUGEND-DOSB 2020'!O10,2)))*$BC$13,"[mm]:ss")</f>
        <v>15:30</v>
      </c>
      <c r="R13" s="103" t="str">
        <f>TEXT((TIME(0,LEFT('JUGEND-DOSB 2020'!P10,FIND(":",'JUGEND-DOSB 2020'!P10)-1),RIGHT('JUGEND-DOSB 2020'!P10,2)))*$BC$13,"[mm]:ss")</f>
        <v>13:12</v>
      </c>
      <c r="S13" s="109" t="str">
        <f>TEXT((TIME(0,LEFT('JUGEND-DOSB 2020'!Q10,FIND(":",'JUGEND-DOSB 2020'!Q10)-1),RIGHT('JUGEND-DOSB 2020'!Q10,2)))*$BC$13,"[mm]:ss")</f>
        <v>15:42</v>
      </c>
      <c r="T13" s="102" t="str">
        <f>TEXT((TIME(0,LEFT('JUGEND-DOSB 2020'!R10,FIND(":",'JUGEND-DOSB 2020'!R10)-1),RIGHT('JUGEND-DOSB 2020'!R10,2)))*$BC$13,"[mm]:ss")</f>
        <v>14:00</v>
      </c>
      <c r="U13" s="103" t="str">
        <f>TEXT((TIME(0,LEFT('JUGEND-DOSB 2020'!S10,FIND(":",'JUGEND-DOSB 2020'!S10)-1),RIGHT('JUGEND-DOSB 2020'!S10,2)))*$BC$13,"[mm]:ss")</f>
        <v>12:00</v>
      </c>
      <c r="V13" s="109" t="str">
        <f>TEXT((TIME(0,LEFT('JUGEND-DOSB 2020'!T10,FIND(":",'JUGEND-DOSB 2020'!T10)-1),RIGHT('JUGEND-DOSB 2020'!T10,2)))*$BC$13,"[mm]:ss")</f>
        <v>14:12</v>
      </c>
      <c r="W13" s="102" t="str">
        <f>TEXT((TIME(0,LEFT('JUGEND-DOSB 2020'!U10,FIND(":",'JUGEND-DOSB 2020'!U10)-1),RIGHT('JUGEND-DOSB 2020'!U10,2)))*$BC$13,"[mm]:ss")</f>
        <v>12:36</v>
      </c>
      <c r="X13" s="103" t="str">
        <f>TEXT((TIME(0,LEFT('JUGEND-DOSB 2020'!V10,FIND(":",'JUGEND-DOSB 2020'!V10)-1),RIGHT('JUGEND-DOSB 2020'!V10,2)))*$BC$13,"[mm]:ss")</f>
        <v>10:54</v>
      </c>
      <c r="Y13" s="184"/>
      <c r="Z13" s="185"/>
      <c r="AB13" s="902"/>
      <c r="AC13"/>
      <c r="AD13" s="844"/>
      <c r="AE13" s="796"/>
      <c r="AF13" s="792"/>
      <c r="AG13" s="794"/>
      <c r="AH13" s="101" t="str">
        <f>TEXT((TIME(0,LEFT('JUGEND-DOSB 2020'!E41,FIND(":",'JUGEND-DOSB 2020'!E41)-1),RIGHT('JUGEND-DOSB 2020'!E41,2)))*$BC$13,"[mm]:ss")</f>
        <v>10:48</v>
      </c>
      <c r="AI13" s="102" t="str">
        <f>TEXT((TIME(0,LEFT('JUGEND-DOSB 2020'!F41,FIND(":",'JUGEND-DOSB 2020'!F41)-1),RIGHT('JUGEND-DOSB 2020'!F41,2)))*$BC$13,"[mm]:ss")</f>
        <v>08:48</v>
      </c>
      <c r="AJ13" s="581" t="str">
        <f>TEXT((TIME(0,LEFT('JUGEND-DOSB 2020'!G41,FIND(":",'JUGEND-DOSB 2020'!G41)-1),RIGHT('JUGEND-DOSB 2020'!G41,2)))*$BC$13,"[mm]:ss")</f>
        <v>07:24</v>
      </c>
      <c r="AK13" s="101" t="str">
        <f>TEXT((TIME(0,LEFT('JUGEND-DOSB 2020'!H41,FIND(":",'JUGEND-DOSB 2020'!H41)-1),RIGHT('JUGEND-DOSB 2020'!H41,2)))*$BC$13,"[mm]:ss")</f>
        <v>09:36</v>
      </c>
      <c r="AL13" s="102" t="str">
        <f>TEXT((TIME(0,LEFT('JUGEND-DOSB 2020'!I41,FIND(":",'JUGEND-DOSB 2020'!I41)-1),RIGHT('JUGEND-DOSB 2020'!I41,2)))*$BC$13,"[mm]:ss")</f>
        <v>08:06</v>
      </c>
      <c r="AM13" s="581" t="str">
        <f>TEXT((TIME(0,LEFT('JUGEND-DOSB 2020'!J41,FIND(":",'JUGEND-DOSB 2020'!J41)-1),RIGHT('JUGEND-DOSB 2020'!J41,2)))*$BC$13,"[mm]:ss")</f>
        <v>06:48</v>
      </c>
      <c r="AN13" s="101" t="str">
        <f>TEXT((TIME(0,LEFT('JUGEND-DOSB 2020'!K41,FIND(":",'JUGEND-DOSB 2020'!K41)-1),RIGHT('JUGEND-DOSB 2020'!K41,2)))*$BC$13,"[mm]:ss")</f>
        <v>08:24</v>
      </c>
      <c r="AO13" s="102" t="str">
        <f>TEXT((TIME(0,LEFT('JUGEND-DOSB 2020'!L41,FIND(":",'JUGEND-DOSB 2020'!L41)-1),RIGHT('JUGEND-DOSB 2020'!L41,2)))*$BC$13,"[mm]:ss")</f>
        <v>07:36</v>
      </c>
      <c r="AP13" s="581" t="str">
        <f>TEXT((TIME(0,LEFT('JUGEND-DOSB 2020'!M41,FIND(":",'JUGEND-DOSB 2020'!M41)-1),RIGHT('JUGEND-DOSB 2020'!M41,2)))*$BC$13,"[mm]:ss")</f>
        <v>06:12</v>
      </c>
      <c r="AQ13" s="101" t="str">
        <f>TEXT((TIME(0,LEFT('JUGEND-DOSB 2020'!N41,FIND(":",'JUGEND-DOSB 2020'!N41)-1),RIGHT('JUGEND-DOSB 2020'!N41,2)))*$BC$13,"[mm]:ss")</f>
        <v>16:12</v>
      </c>
      <c r="AR13" s="102" t="str">
        <f>TEXT((TIME(0,LEFT('JUGEND-DOSB 2020'!O41,FIND(":",'JUGEND-DOSB 2020'!O41)-1),RIGHT('JUGEND-DOSB 2020'!O41,2)))*$BC$13,"[mm]:ss")</f>
        <v>13:48</v>
      </c>
      <c r="AS13" s="581" t="str">
        <f>TEXT((TIME(0,LEFT('JUGEND-DOSB 2020'!P41,FIND(":",'JUGEND-DOSB 2020'!P41)-1),RIGHT('JUGEND-DOSB 2020'!P41,2)))*$BC$13,"[mm]:ss")</f>
        <v>11:42</v>
      </c>
      <c r="AT13" s="101" t="str">
        <f>TEXT((TIME(0,LEFT('JUGEND-DOSB 2020'!Q41,FIND(":",'JUGEND-DOSB 2020'!Q41)-1),RIGHT('JUGEND-DOSB 2020'!Q41,2)))*$BC$13,"[mm]:ss")</f>
        <v>14:24</v>
      </c>
      <c r="AU13" s="102" t="str">
        <f>TEXT((TIME(0,LEFT('JUGEND-DOSB 2020'!R41,FIND(":",'JUGEND-DOSB 2020'!R41)-1),RIGHT('JUGEND-DOSB 2020'!R41,2)))*$BC$13,"[mm]:ss")</f>
        <v>12:18</v>
      </c>
      <c r="AV13" s="581" t="str">
        <f>TEXT((TIME(0,LEFT('JUGEND-DOSB 2020'!S41,FIND(":",'JUGEND-DOSB 2020'!S41)-1),RIGHT('JUGEND-DOSB 2020'!S41,2)))*$BC$13,"[mm]:ss")</f>
        <v>10:36</v>
      </c>
      <c r="AW13" s="101" t="str">
        <f>TEXT((TIME(0,LEFT('JUGEND-DOSB 2020'!T41,FIND(":",'JUGEND-DOSB 2020'!T41)-1),RIGHT('JUGEND-DOSB 2020'!T41,2)))*$BC$13,"[mm]:ss")</f>
        <v>13:12</v>
      </c>
      <c r="AX13" s="102" t="str">
        <f>TEXT((TIME(0,LEFT('JUGEND-DOSB 2020'!U41,FIND(":",'JUGEND-DOSB 2020'!U41)-1),RIGHT('JUGEND-DOSB 2020'!U41,2)))*$BC$13,"[mm]:ss")</f>
        <v>11:36</v>
      </c>
      <c r="AY13" s="581" t="str">
        <f>TEXT((TIME(0,LEFT('JUGEND-DOSB 2020'!V41,FIND(":",'JUGEND-DOSB 2020'!V41)-1),RIGHT('JUGEND-DOSB 2020'!V41,2)))*$BC$13,"[mm]:ss")</f>
        <v>10:00</v>
      </c>
      <c r="AZ13" s="184"/>
      <c r="BA13" s="185"/>
      <c r="BC13" s="143">
        <v>1.2</v>
      </c>
      <c r="BD13" s="148" t="s">
        <v>155</v>
      </c>
    </row>
    <row r="14" spans="1:56" ht="17.100000000000001" customHeight="1" x14ac:dyDescent="0.2">
      <c r="A14" s="902"/>
      <c r="B14"/>
      <c r="C14" s="844"/>
      <c r="D14" s="796"/>
      <c r="E14" s="798" t="s">
        <v>22</v>
      </c>
      <c r="F14" s="793" t="s">
        <v>32</v>
      </c>
      <c r="G14" s="118"/>
      <c r="H14" s="119"/>
      <c r="I14" s="120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32</v>
      </c>
      <c r="AH14" s="118"/>
      <c r="AI14" s="119"/>
      <c r="AJ14" s="120"/>
      <c r="AK14" s="827" t="s">
        <v>177</v>
      </c>
      <c r="AL14" s="827"/>
      <c r="AM14" s="828"/>
      <c r="AN14" s="827" t="s">
        <v>178</v>
      </c>
      <c r="AO14" s="827"/>
      <c r="AP14" s="827"/>
      <c r="AQ14" s="827"/>
      <c r="AR14" s="827"/>
      <c r="AS14" s="827"/>
      <c r="AT14" s="827"/>
      <c r="AU14" s="827"/>
      <c r="AV14" s="827"/>
      <c r="AW14" s="827"/>
      <c r="AX14" s="827"/>
      <c r="AY14" s="828"/>
      <c r="AZ14" s="182"/>
      <c r="BA14" s="183"/>
    </row>
    <row r="15" spans="1:56" ht="17.100000000000001" customHeight="1" x14ac:dyDescent="0.2">
      <c r="A15" s="902"/>
      <c r="B15"/>
      <c r="C15" s="844"/>
      <c r="D15" s="796"/>
      <c r="E15" s="792"/>
      <c r="F15" s="900"/>
      <c r="G15" s="121"/>
      <c r="H15" s="122"/>
      <c r="I15" s="123"/>
      <c r="J15" s="109" t="str">
        <f>TEXT((TIME(0,LEFT('JUGEND-DOSB 2020'!H12,FIND(":",'JUGEND-DOSB 2020'!H12)-1),RIGHT('JUGEND-DOSB 2020'!H12,2)))*$BC$15,"[mm]:ss")</f>
        <v>37:48</v>
      </c>
      <c r="K15" s="102" t="str">
        <f>TEXT((TIME(0,LEFT('JUGEND-DOSB 2020'!I12,FIND(":",'JUGEND-DOSB 2020'!I12)-1),RIGHT('JUGEND-DOSB 2020'!I12,2)))*$BC$15,"[mm]:ss")</f>
        <v>33:36</v>
      </c>
      <c r="L15" s="103" t="str">
        <f>TEXT((TIME(0,LEFT('JUGEND-DOSB 2020'!J12,FIND(":",'JUGEND-DOSB 2020'!J12)-1),RIGHT('JUGEND-DOSB 2020'!J12,2)))*$BC$15,"[mm]:ss")</f>
        <v>29:24</v>
      </c>
      <c r="M15" s="109" t="str">
        <f>TEXT((TIME(0,LEFT('JUGEND-DOSB 2020'!K12,FIND(":",'JUGEND-DOSB 2020'!K12)-1),RIGHT('JUGEND-DOSB 2020'!K12,2)))*$BC$15,"[mm]:ss")</f>
        <v>70:42</v>
      </c>
      <c r="N15" s="102" t="str">
        <f>TEXT((TIME(0,LEFT('JUGEND-DOSB 2020'!L12,FIND(":",'JUGEND-DOSB 2020'!L12)-1),RIGHT('JUGEND-DOSB 2020'!L12,2)))*$BC$15,"[mm]:ss")</f>
        <v>60:12</v>
      </c>
      <c r="O15" s="103" t="str">
        <f>TEXT((TIME(0,LEFT('JUGEND-DOSB 2020'!M12,FIND(":",'JUGEND-DOSB 2020'!M12)-1),RIGHT('JUGEND-DOSB 2020'!M12,2)))*$BC$15,"[mm]:ss")</f>
        <v>49:42</v>
      </c>
      <c r="P15" s="109" t="str">
        <f>TEXT((TIME(0,LEFT('JUGEND-DOSB 2020'!N12,FIND(":",'JUGEND-DOSB 2020'!N12)-1),RIGHT('JUGEND-DOSB 2020'!N12,2)))*$BC$15,"[mm]:ss")</f>
        <v>63:00</v>
      </c>
      <c r="Q15" s="102" t="str">
        <f>TEXT((TIME(0,LEFT('JUGEND-DOSB 2020'!O12,FIND(":",'JUGEND-DOSB 2020'!O12)-1),RIGHT('JUGEND-DOSB 2020'!O12,2)))*$BC$15,"[mm]:ss")</f>
        <v>55:18</v>
      </c>
      <c r="R15" s="103" t="str">
        <f>TEXT((TIME(0,LEFT('JUGEND-DOSB 2020'!P12,FIND(":",'JUGEND-DOSB 2020'!P12)-1),RIGHT('JUGEND-DOSB 2020'!P12,2)))*$BC$15,"[mm]:ss")</f>
        <v>46:54</v>
      </c>
      <c r="S15" s="109" t="str">
        <f>TEXT((TIME(0,LEFT('JUGEND-DOSB 2020'!Q12,FIND(":",'JUGEND-DOSB 2020'!Q12)-1),RIGHT('JUGEND-DOSB 2020'!Q12,2)))*$BC$15,"[mm]:ss")</f>
        <v>53:12</v>
      </c>
      <c r="T15" s="102" t="str">
        <f>TEXT((TIME(0,LEFT('JUGEND-DOSB 2020'!R12,FIND(":",'JUGEND-DOSB 2020'!R12)-1),RIGHT('JUGEND-DOSB 2020'!R12,2)))*$BC$15,"[mm]:ss")</f>
        <v>45:30</v>
      </c>
      <c r="U15" s="103" t="str">
        <f>TEXT((TIME(0,LEFT('JUGEND-DOSB 2020'!S12,FIND(":",'JUGEND-DOSB 2020'!S12)-1),RIGHT('JUGEND-DOSB 2020'!S12,2)))*$BC$15,"[mm]:ss")</f>
        <v>39:54</v>
      </c>
      <c r="V15" s="109" t="str">
        <f>TEXT((TIME(0,LEFT('JUGEND-DOSB 2020'!T12,FIND(":",'JUGEND-DOSB 2020'!T12)-1),RIGHT('JUGEND-DOSB 2020'!T12,2)))*$BC$15,"[mm]:ss")</f>
        <v>45:30</v>
      </c>
      <c r="W15" s="102" t="str">
        <f>TEXT((TIME(0,LEFT('JUGEND-DOSB 2020'!U12,FIND(":",'JUGEND-DOSB 2020'!U12)-1),RIGHT('JUGEND-DOSB 2020'!U12,2)))*$BC$15,"[mm]:ss")</f>
        <v>39:54</v>
      </c>
      <c r="X15" s="103" t="str">
        <f>TEXT((TIME(0,LEFT('JUGEND-DOSB 2020'!V12,FIND(":",'JUGEND-DOSB 2020'!V12)-1),RIGHT('JUGEND-DOSB 2020'!V12,2)))*$BC$15,"[mm]:ss")</f>
        <v>35:00</v>
      </c>
      <c r="Y15" s="182"/>
      <c r="Z15" s="183"/>
      <c r="AB15" s="902"/>
      <c r="AC15"/>
      <c r="AD15" s="844"/>
      <c r="AE15" s="796"/>
      <c r="AF15" s="792"/>
      <c r="AG15" s="900"/>
      <c r="AH15" s="121"/>
      <c r="AI15" s="122"/>
      <c r="AJ15" s="123"/>
      <c r="AK15" s="109" t="str">
        <f>TEXT((TIME(0,LEFT('JUGEND-DOSB 2020'!H43,FIND(":",'JUGEND-DOSB 2020'!H43)-1),RIGHT('JUGEND-DOSB 2020'!H43,2)))*$BC$15,"[mm]:ss")</f>
        <v>37:06</v>
      </c>
      <c r="AL15" s="102" t="str">
        <f>TEXT((TIME(0,LEFT('JUGEND-DOSB 2020'!I43,FIND(":",'JUGEND-DOSB 2020'!I43)-1),RIGHT('JUGEND-DOSB 2020'!I43,2)))*$BC$15,"[mm]:ss")</f>
        <v>32:54</v>
      </c>
      <c r="AM15" s="103" t="str">
        <f>TEXT((TIME(0,LEFT('JUGEND-DOSB 2020'!J43,FIND(":",'JUGEND-DOSB 2020'!J43)-1),RIGHT('JUGEND-DOSB 2020'!J43,2)))*$BC$15,"[mm]:ss")</f>
        <v>28:42</v>
      </c>
      <c r="AN15" s="109" t="str">
        <f>TEXT((TIME(0,LEFT('JUGEND-DOSB 2020'!K43,FIND(":",'JUGEND-DOSB 2020'!K43)-1),RIGHT('JUGEND-DOSB 2020'!K43,2)))*$BC$15,"[mm]:ss")</f>
        <v>67:54</v>
      </c>
      <c r="AO15" s="102" t="str">
        <f>TEXT((TIME(0,LEFT('JUGEND-DOSB 2020'!L43,FIND(":",'JUGEND-DOSB 2020'!L43)-1),RIGHT('JUGEND-DOSB 2020'!L43,2)))*$BC$15,"[mm]:ss")</f>
        <v>57:24</v>
      </c>
      <c r="AP15" s="103" t="str">
        <f>TEXT((TIME(0,LEFT('JUGEND-DOSB 2020'!M43,FIND(":",'JUGEND-DOSB 2020'!M43)-1),RIGHT('JUGEND-DOSB 2020'!M43,2)))*$BC$15,"[mm]:ss")</f>
        <v>46:54</v>
      </c>
      <c r="AQ15" s="109" t="str">
        <f>TEXT((TIME(0,LEFT('JUGEND-DOSB 2020'!N43,FIND(":",'JUGEND-DOSB 2020'!N43)-1),RIGHT('JUGEND-DOSB 2020'!N43,2)))*$BC$15,"[mm]:ss")</f>
        <v>60:12</v>
      </c>
      <c r="AR15" s="102" t="str">
        <f>TEXT((TIME(0,LEFT('JUGEND-DOSB 2020'!O43,FIND(":",'JUGEND-DOSB 2020'!O43)-1),RIGHT('JUGEND-DOSB 2020'!O43,2)))*$BC$15,"[mm]:ss")</f>
        <v>51:48</v>
      </c>
      <c r="AS15" s="103" t="str">
        <f>TEXT((TIME(0,LEFT('JUGEND-DOSB 2020'!P43,FIND(":",'JUGEND-DOSB 2020'!P43)-1),RIGHT('JUGEND-DOSB 2020'!P43,2)))*$BC$15,"[mm]:ss")</f>
        <v>44:06</v>
      </c>
      <c r="AT15" s="109" t="str">
        <f>TEXT((TIME(0,LEFT('JUGEND-DOSB 2020'!Q43,FIND(":",'JUGEND-DOSB 2020'!Q43)-1),RIGHT('JUGEND-DOSB 2020'!Q43,2)))*$BC$15,"[mm]:ss")</f>
        <v>44:48</v>
      </c>
      <c r="AU15" s="102" t="str">
        <f>TEXT((TIME(0,LEFT('JUGEND-DOSB 2020'!R43,FIND(":",'JUGEND-DOSB 2020'!R43)-1),RIGHT('JUGEND-DOSB 2020'!R43,2)))*$BC$15,"[mm]:ss")</f>
        <v>39:12</v>
      </c>
      <c r="AV15" s="103" t="str">
        <f>TEXT((TIME(0,LEFT('JUGEND-DOSB 2020'!S43,FIND(":",'JUGEND-DOSB 2020'!S43)-1),RIGHT('JUGEND-DOSB 2020'!S43,2)))*$BC$15,"[mm]:ss")</f>
        <v>33:36</v>
      </c>
      <c r="AW15" s="109" t="str">
        <f>TEXT((TIME(0,LEFT('JUGEND-DOSB 2020'!T43,FIND(":",'JUGEND-DOSB 2020'!T43)-1),RIGHT('JUGEND-DOSB 2020'!T43,2)))*$BC$15,"[mm]:ss")</f>
        <v>37:48</v>
      </c>
      <c r="AX15" s="102" t="str">
        <f>TEXT((TIME(0,LEFT('JUGEND-DOSB 2020'!U43,FIND(":",'JUGEND-DOSB 2020'!U43)-1),RIGHT('JUGEND-DOSB 2020'!U43,2)))*$BC$15,"[mm]:ss")</f>
        <v>32:54</v>
      </c>
      <c r="AY15" s="103" t="str">
        <f>TEXT((TIME(0,LEFT('JUGEND-DOSB 2020'!V43,FIND(":",'JUGEND-DOSB 2020'!V43)-1),RIGHT('JUGEND-DOSB 2020'!V43,2)))*$BC$15,"[mm]:ss")</f>
        <v>28:42</v>
      </c>
      <c r="AZ15" s="182"/>
      <c r="BA15" s="183"/>
      <c r="BC15" s="143">
        <v>1.4</v>
      </c>
      <c r="BD15" s="148" t="s">
        <v>32</v>
      </c>
    </row>
    <row r="16" spans="1:56" ht="17.100000000000001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H16*(1-$BE$64)</f>
        <v>182.25</v>
      </c>
      <c r="H16" s="149">
        <f>K16-12.5</f>
        <v>202.5</v>
      </c>
      <c r="I16" s="150">
        <f>H16*(1+$BE$64)</f>
        <v>222.75000000000003</v>
      </c>
      <c r="J16" s="160">
        <f>K16*(1-$BE$64)</f>
        <v>193.5</v>
      </c>
      <c r="K16" s="149">
        <f>N16-12.5</f>
        <v>215</v>
      </c>
      <c r="L16" s="150">
        <f>K16*(1+$BE$64)</f>
        <v>236.50000000000003</v>
      </c>
      <c r="M16" s="160">
        <f>N16*(1-$BE$64)</f>
        <v>204.75</v>
      </c>
      <c r="N16" s="149">
        <f>Q16-12.5</f>
        <v>227.5</v>
      </c>
      <c r="O16" s="150">
        <f>N16*(1+$BE$64)</f>
        <v>250.25000000000003</v>
      </c>
      <c r="P16" s="160">
        <f>Q16*(1-$BE$64)</f>
        <v>216</v>
      </c>
      <c r="Q16" s="149">
        <f>T16-12.5</f>
        <v>240</v>
      </c>
      <c r="R16" s="150">
        <f>Q16*(1+$BE$64)</f>
        <v>264</v>
      </c>
      <c r="S16" s="160">
        <f>T16*(1-$BE$64)</f>
        <v>227.25</v>
      </c>
      <c r="T16" s="149">
        <f>W16-12.5</f>
        <v>252.5</v>
      </c>
      <c r="U16" s="150">
        <f>T16*(1+$BE$64)</f>
        <v>277.75</v>
      </c>
      <c r="V16" s="160">
        <f>W16*(1-$BE$64)</f>
        <v>238.5</v>
      </c>
      <c r="W16" s="149">
        <f>H64-100</f>
        <v>265</v>
      </c>
      <c r="X16" s="150">
        <f>W16*(1+$BE$64)</f>
        <v>291.5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AI16*(1-$BE$64)</f>
        <v>240.75</v>
      </c>
      <c r="AI16" s="149">
        <f>AL16-12.5</f>
        <v>267.5</v>
      </c>
      <c r="AJ16" s="150">
        <f>AI16*(1+$BE$64)</f>
        <v>294.25</v>
      </c>
      <c r="AK16" s="160">
        <f>AL16*(1-$BE$64)</f>
        <v>252</v>
      </c>
      <c r="AL16" s="149">
        <f>AO16-12.5</f>
        <v>280</v>
      </c>
      <c r="AM16" s="150">
        <f>AL16*(1+$BE$64)</f>
        <v>308</v>
      </c>
      <c r="AN16" s="160">
        <f>AO16*(1-$BE$64)</f>
        <v>263.25</v>
      </c>
      <c r="AO16" s="149">
        <f>AR16-12.5</f>
        <v>292.5</v>
      </c>
      <c r="AP16" s="150">
        <f>AO16*(1+$BE$64)</f>
        <v>321.75</v>
      </c>
      <c r="AQ16" s="160">
        <f>AR16*(1-$BE$64)</f>
        <v>274.5</v>
      </c>
      <c r="AR16" s="149">
        <f>AU16-12.5</f>
        <v>305</v>
      </c>
      <c r="AS16" s="150">
        <f>AR16*(1+$BE$64)</f>
        <v>335.5</v>
      </c>
      <c r="AT16" s="160">
        <f>AU16*(1-$BE$64)</f>
        <v>285.75</v>
      </c>
      <c r="AU16" s="149">
        <f>AX16-12.5</f>
        <v>317.5</v>
      </c>
      <c r="AV16" s="150">
        <f>AU16*(1+$BE$64)</f>
        <v>349.25</v>
      </c>
      <c r="AW16" s="160">
        <f>AX16*(1-$BE$64)</f>
        <v>297</v>
      </c>
      <c r="AX16" s="149">
        <f>AI64-100</f>
        <v>330</v>
      </c>
      <c r="AY16" s="150">
        <f>AX16*(1+$BE$64)</f>
        <v>363.00000000000006</v>
      </c>
      <c r="AZ16" s="182"/>
      <c r="BA16" s="183"/>
      <c r="BD16" s="5"/>
    </row>
    <row r="17" spans="1:56" ht="17.100000000000001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H17*(1-$BE$64)</f>
        <v>342</v>
      </c>
      <c r="H17" s="149">
        <f>K17-15</f>
        <v>380</v>
      </c>
      <c r="I17" s="150">
        <f>H17*(1+$BE$64)</f>
        <v>418.00000000000006</v>
      </c>
      <c r="J17" s="160">
        <f>K17*(1-$BE$64)</f>
        <v>355.5</v>
      </c>
      <c r="K17" s="149">
        <f>N17-15</f>
        <v>395</v>
      </c>
      <c r="L17" s="150">
        <f>K17*(1+$BE$64)</f>
        <v>434.50000000000006</v>
      </c>
      <c r="M17" s="160">
        <f>N17*(1-$BE$64)</f>
        <v>369</v>
      </c>
      <c r="N17" s="149">
        <f>Q17-15</f>
        <v>410</v>
      </c>
      <c r="O17" s="150">
        <f>N17*(1+$BE$64)</f>
        <v>451.00000000000006</v>
      </c>
      <c r="P17" s="160">
        <f>Q17*(1-$BE$64)</f>
        <v>382.5</v>
      </c>
      <c r="Q17" s="149">
        <f>T17-15</f>
        <v>425</v>
      </c>
      <c r="R17" s="150">
        <f>Q17*(1+$BE$64)</f>
        <v>467.50000000000006</v>
      </c>
      <c r="S17" s="160">
        <f>T17*(1-$BE$64)</f>
        <v>396</v>
      </c>
      <c r="T17" s="149">
        <f>W17-15</f>
        <v>440</v>
      </c>
      <c r="U17" s="150">
        <f>T17*(1+$BE$64)</f>
        <v>484.00000000000006</v>
      </c>
      <c r="V17" s="160">
        <f>W17*(1-$BE$64)</f>
        <v>409.5</v>
      </c>
      <c r="W17" s="149">
        <f>H65-100</f>
        <v>455</v>
      </c>
      <c r="X17" s="150">
        <f>W17*(1+$BE$64)</f>
        <v>500.50000000000006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AI17*(1-$BE$64)</f>
        <v>409.5</v>
      </c>
      <c r="AI17" s="149">
        <f>AL17-15</f>
        <v>455</v>
      </c>
      <c r="AJ17" s="150">
        <f>AI17*(1+$BE$64)</f>
        <v>500.50000000000006</v>
      </c>
      <c r="AK17" s="160">
        <f>AL17*(1-$BE$64)</f>
        <v>423</v>
      </c>
      <c r="AL17" s="149">
        <f>AO17-15</f>
        <v>470</v>
      </c>
      <c r="AM17" s="150">
        <f>AL17*(1+$BE$64)</f>
        <v>517</v>
      </c>
      <c r="AN17" s="160">
        <f>AO17*(1-$BE$64)</f>
        <v>436.5</v>
      </c>
      <c r="AO17" s="149">
        <f>AR17-15</f>
        <v>485</v>
      </c>
      <c r="AP17" s="150">
        <f>AO17*(1+$BE$64)</f>
        <v>533.5</v>
      </c>
      <c r="AQ17" s="160">
        <f>AR17*(1-$BE$64)</f>
        <v>450</v>
      </c>
      <c r="AR17" s="149">
        <f>AU17-15</f>
        <v>500</v>
      </c>
      <c r="AS17" s="150">
        <f>AR17*(1+$BE$64)</f>
        <v>550</v>
      </c>
      <c r="AT17" s="160">
        <f>AU17*(1-$BE$64)</f>
        <v>463.5</v>
      </c>
      <c r="AU17" s="149">
        <f>AX17-15</f>
        <v>515</v>
      </c>
      <c r="AV17" s="150">
        <f>AU17*(1+$BE$64)</f>
        <v>566.5</v>
      </c>
      <c r="AW17" s="160">
        <f>AX17*(1-$BE$64)</f>
        <v>477</v>
      </c>
      <c r="AX17" s="149">
        <f>AI65-100</f>
        <v>530</v>
      </c>
      <c r="AY17" s="150">
        <f>AX17*(1+$BE$64)</f>
        <v>583</v>
      </c>
      <c r="AZ17" s="182"/>
      <c r="BA17" s="183"/>
      <c r="BD17" s="5"/>
    </row>
    <row r="18" spans="1:56" ht="17.100000000000001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H18*(1-$BE$64)</f>
        <v>274.5</v>
      </c>
      <c r="H18" s="149">
        <f>K18-15</f>
        <v>305</v>
      </c>
      <c r="I18" s="150">
        <f>H18*(1+$BE$64)</f>
        <v>335.5</v>
      </c>
      <c r="J18" s="160">
        <f>K18*(1-$BE$64)</f>
        <v>288</v>
      </c>
      <c r="K18" s="149">
        <f>N18-15</f>
        <v>320</v>
      </c>
      <c r="L18" s="150">
        <f>K18*(1+$BE$64)</f>
        <v>352</v>
      </c>
      <c r="M18" s="160">
        <f>N18*(1-$BE$64)</f>
        <v>301.5</v>
      </c>
      <c r="N18" s="149">
        <f>Q18-15</f>
        <v>335</v>
      </c>
      <c r="O18" s="150">
        <f>N18*(1+$BE$64)</f>
        <v>368.50000000000006</v>
      </c>
      <c r="P18" s="160">
        <f>Q18*(1-$BE$64)</f>
        <v>315</v>
      </c>
      <c r="Q18" s="149">
        <f>T18-15</f>
        <v>350</v>
      </c>
      <c r="R18" s="150">
        <f>Q18*(1+$BE$64)</f>
        <v>385.00000000000006</v>
      </c>
      <c r="S18" s="160">
        <f>T18*(1-$BE$64)</f>
        <v>328.5</v>
      </c>
      <c r="T18" s="149">
        <f>W18-15</f>
        <v>365</v>
      </c>
      <c r="U18" s="150">
        <f>T18*(1+$BE$64)</f>
        <v>401.50000000000006</v>
      </c>
      <c r="V18" s="160">
        <f>W18*(1-$BE$64)</f>
        <v>342</v>
      </c>
      <c r="W18" s="149">
        <f>H66-100</f>
        <v>380</v>
      </c>
      <c r="X18" s="150">
        <f>W18*(1+$BE$64)</f>
        <v>418.00000000000006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AI18*(1-$BE$64)</f>
        <v>337.5</v>
      </c>
      <c r="AI18" s="149">
        <f>AL18-15</f>
        <v>375</v>
      </c>
      <c r="AJ18" s="150">
        <f>AI18*(1+$BE$64)</f>
        <v>412.50000000000006</v>
      </c>
      <c r="AK18" s="160">
        <f>AL18*(1-$BE$64)</f>
        <v>351</v>
      </c>
      <c r="AL18" s="149">
        <f>AO18-15</f>
        <v>390</v>
      </c>
      <c r="AM18" s="150">
        <f>AL18*(1+$BE$64)</f>
        <v>429.00000000000006</v>
      </c>
      <c r="AN18" s="160">
        <f>AO18*(1-$BE$64)</f>
        <v>364.5</v>
      </c>
      <c r="AO18" s="149">
        <f>AR18-15</f>
        <v>405</v>
      </c>
      <c r="AP18" s="150">
        <f>AO18*(1+$BE$64)</f>
        <v>445.50000000000006</v>
      </c>
      <c r="AQ18" s="160">
        <f>AR18*(1-$BE$64)</f>
        <v>378</v>
      </c>
      <c r="AR18" s="149">
        <f>AU18-15</f>
        <v>420</v>
      </c>
      <c r="AS18" s="150">
        <f>AR18*(1+$BE$64)</f>
        <v>462.00000000000006</v>
      </c>
      <c r="AT18" s="160">
        <f>AU18*(1-$BE$64)</f>
        <v>391.5</v>
      </c>
      <c r="AU18" s="149">
        <f>AX18-15</f>
        <v>435</v>
      </c>
      <c r="AV18" s="150">
        <f>AU18*(1+$BE$64)</f>
        <v>478.50000000000006</v>
      </c>
      <c r="AW18" s="160">
        <f>AX18*(1-$BE$64)</f>
        <v>405</v>
      </c>
      <c r="AX18" s="149">
        <f>AI66-100</f>
        <v>450</v>
      </c>
      <c r="AY18" s="150">
        <f>AX18*(1+$BE$64)</f>
        <v>495.00000000000006</v>
      </c>
      <c r="AZ18" s="182"/>
      <c r="BA18" s="183"/>
      <c r="BD18" s="5"/>
    </row>
    <row r="19" spans="1:56" ht="17.100000000000001" customHeight="1" thickBot="1" x14ac:dyDescent="0.25">
      <c r="A19" s="902"/>
      <c r="B19"/>
      <c r="C19" s="845"/>
      <c r="D19" s="797"/>
      <c r="E19" s="107" t="s">
        <v>44</v>
      </c>
      <c r="F19" s="58" t="s">
        <v>430</v>
      </c>
      <c r="G19" s="160">
        <f>H19*(1-$BE$64)</f>
        <v>279</v>
      </c>
      <c r="H19" s="149">
        <f>K19-15</f>
        <v>310</v>
      </c>
      <c r="I19" s="150">
        <f>H19*(1+$BE$64)</f>
        <v>341</v>
      </c>
      <c r="J19" s="160">
        <f>K19*(1-$BE$64)</f>
        <v>292.5</v>
      </c>
      <c r="K19" s="149">
        <f>N19-15</f>
        <v>325</v>
      </c>
      <c r="L19" s="150">
        <f>K19*(1+$BE$64)</f>
        <v>357.50000000000006</v>
      </c>
      <c r="M19" s="160">
        <f>N19*(1-$BE$64)</f>
        <v>306</v>
      </c>
      <c r="N19" s="149">
        <f>Q19-15</f>
        <v>340</v>
      </c>
      <c r="O19" s="150">
        <f>N19*(1+$BE$64)</f>
        <v>374.00000000000006</v>
      </c>
      <c r="P19" s="160">
        <f>Q19*(1-$BE$64)</f>
        <v>319.5</v>
      </c>
      <c r="Q19" s="149">
        <f>T19-15</f>
        <v>355</v>
      </c>
      <c r="R19" s="150">
        <f>Q19*(1+$BE$64)</f>
        <v>390.50000000000006</v>
      </c>
      <c r="S19" s="164">
        <f>T19*(1-$BE$64)</f>
        <v>333</v>
      </c>
      <c r="T19" s="165">
        <f>W19-15</f>
        <v>370</v>
      </c>
      <c r="U19" s="166">
        <f>T19*(1+$BE$64)</f>
        <v>407.00000000000006</v>
      </c>
      <c r="V19" s="164">
        <f>W19*(1-$BE$64)</f>
        <v>346.5</v>
      </c>
      <c r="W19" s="165">
        <f>H67-100</f>
        <v>385</v>
      </c>
      <c r="X19" s="166">
        <f>W19*(1+$BE$64)</f>
        <v>423.50000000000006</v>
      </c>
      <c r="Y19" s="186"/>
      <c r="Z19" s="187"/>
      <c r="AB19" s="902"/>
      <c r="AC19"/>
      <c r="AD19" s="845"/>
      <c r="AE19" s="797"/>
      <c r="AF19" s="106" t="s">
        <v>44</v>
      </c>
      <c r="AG19" s="58" t="s">
        <v>430</v>
      </c>
      <c r="AH19" s="164">
        <f>AI19*(1-$BE$64)</f>
        <v>342</v>
      </c>
      <c r="AI19" s="165">
        <f>AL19-15</f>
        <v>380</v>
      </c>
      <c r="AJ19" s="166">
        <f>AI19*(1+$BE$64)</f>
        <v>418.00000000000006</v>
      </c>
      <c r="AK19" s="164">
        <f>AL19*(1-$BE$64)</f>
        <v>355.5</v>
      </c>
      <c r="AL19" s="165">
        <f>AO19-15</f>
        <v>395</v>
      </c>
      <c r="AM19" s="166">
        <f>AL19*(1+$BE$64)</f>
        <v>434.50000000000006</v>
      </c>
      <c r="AN19" s="164">
        <f>AO19*(1-$BE$64)</f>
        <v>369</v>
      </c>
      <c r="AO19" s="165">
        <f>AR19-15</f>
        <v>410</v>
      </c>
      <c r="AP19" s="166">
        <f>AO19*(1+$BE$64)</f>
        <v>451.00000000000006</v>
      </c>
      <c r="AQ19" s="164">
        <f>AR19*(1-$BE$64)</f>
        <v>382.5</v>
      </c>
      <c r="AR19" s="165">
        <f>AU19-15</f>
        <v>425</v>
      </c>
      <c r="AS19" s="166">
        <f>AR19*(1+$BE$64)</f>
        <v>467.50000000000006</v>
      </c>
      <c r="AT19" s="164">
        <f>AU19*(1-$BE$64)</f>
        <v>396</v>
      </c>
      <c r="AU19" s="165">
        <f>AX19-15</f>
        <v>440</v>
      </c>
      <c r="AV19" s="166">
        <f>AU19*(1+$BE$64)</f>
        <v>484.00000000000006</v>
      </c>
      <c r="AW19" s="164">
        <f>AX19*(1-$BE$64)</f>
        <v>409.5</v>
      </c>
      <c r="AX19" s="165">
        <f>AI67-100</f>
        <v>455</v>
      </c>
      <c r="AY19" s="166">
        <f>AX19*(1+$BE$64)</f>
        <v>500.50000000000006</v>
      </c>
      <c r="AZ19" s="186"/>
      <c r="BA19" s="187"/>
      <c r="BD19" s="146"/>
    </row>
    <row r="20" spans="1:56" ht="17.100000000000001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85" t="s">
        <v>16</v>
      </c>
      <c r="AG20" s="822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6" ht="17.100000000000001" customHeight="1" x14ac:dyDescent="0.2">
      <c r="A21" s="902"/>
      <c r="B21"/>
      <c r="C21" s="845"/>
      <c r="D21" s="796"/>
      <c r="E21" s="792"/>
      <c r="F21" s="794"/>
      <c r="G21" s="28">
        <f>'JUGEND-DOSB 2020'!E14*$BC$21</f>
        <v>4.8000000000000007</v>
      </c>
      <c r="H21" s="29">
        <f>'JUGEND-DOSB 2020'!F14*$BC$21</f>
        <v>7.2</v>
      </c>
      <c r="I21" s="707">
        <f>'JUGEND-DOSB 2020'!G14*$BC$21</f>
        <v>9.6000000000000014</v>
      </c>
      <c r="J21" s="67">
        <f>'JUGEND-DOSB 2020'!H14*$BC$21</f>
        <v>7.2</v>
      </c>
      <c r="K21" s="29">
        <f>'JUGEND-DOSB 2020'!I14*$BC$21</f>
        <v>9.6000000000000014</v>
      </c>
      <c r="L21" s="38">
        <f>'JUGEND-DOSB 2020'!J14*$BC$21</f>
        <v>12</v>
      </c>
      <c r="M21" s="67">
        <f>'JUGEND-DOSB 2020'!K14*$BC$21</f>
        <v>8.8000000000000007</v>
      </c>
      <c r="N21" s="29">
        <f>'JUGEND-DOSB 2020'!L14*$BC$21</f>
        <v>12</v>
      </c>
      <c r="O21" s="38">
        <f>'JUGEND-DOSB 2020'!M14*$BC$21</f>
        <v>14.4</v>
      </c>
      <c r="P21" s="708">
        <f>'JUGEND-DOSB 2020'!N14*$BC$21</f>
        <v>12</v>
      </c>
      <c r="Q21" s="709">
        <f>'JUGEND-DOSB 2020'!O14*$BC$21</f>
        <v>14.4</v>
      </c>
      <c r="R21" s="707">
        <f>'JUGEND-DOSB 2020'!P14*$BC$21</f>
        <v>17.600000000000001</v>
      </c>
      <c r="S21" s="67">
        <f>'JUGEND-DOSB 2020'!Q14*$BC$21</f>
        <v>16</v>
      </c>
      <c r="T21" s="29">
        <f>'JUGEND-DOSB 2020'!R14*$BC$21</f>
        <v>19.200000000000003</v>
      </c>
      <c r="U21" s="38">
        <f>'JUGEND-DOSB 2020'!S14*$BC$21</f>
        <v>21.6</v>
      </c>
      <c r="V21" s="67">
        <f>'JUGEND-DOSB 2020'!T14*$BC$21</f>
        <v>19.200000000000003</v>
      </c>
      <c r="W21" s="29">
        <f>'JUGEND-DOSB 2020'!U14*$BC$21</f>
        <v>21.6</v>
      </c>
      <c r="X21" s="707">
        <f>'JUGEND-DOSB 2020'!V14*$BC$21</f>
        <v>24.8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2020'!E45*$BC$21</f>
        <v>9.6000000000000014</v>
      </c>
      <c r="AI21" s="29">
        <f>'JUGEND-DOSB 2020'!F45*$BC$21</f>
        <v>12</v>
      </c>
      <c r="AJ21" s="38">
        <f>'JUGEND-DOSB 2020'!G45*$BC$21</f>
        <v>13.600000000000001</v>
      </c>
      <c r="AK21" s="67">
        <f>'JUGEND-DOSB 2020'!H45*$BC$21</f>
        <v>13.600000000000001</v>
      </c>
      <c r="AL21" s="29">
        <f>'JUGEND-DOSB 2020'!I45*$BC$21</f>
        <v>16</v>
      </c>
      <c r="AM21" s="38">
        <f>'JUGEND-DOSB 2020'!J45*$BC$21</f>
        <v>18.400000000000002</v>
      </c>
      <c r="AN21" s="67">
        <f>'JUGEND-DOSB 2020'!K45*$BC$21</f>
        <v>16.8</v>
      </c>
      <c r="AO21" s="29">
        <f>'JUGEND-DOSB 2020'!L45*$BC$21</f>
        <v>20</v>
      </c>
      <c r="AP21" s="38">
        <f>'JUGEND-DOSB 2020'!M45*$BC$21</f>
        <v>22.400000000000002</v>
      </c>
      <c r="AQ21" s="67">
        <f>'JUGEND-DOSB 2020'!N45*$BC$21</f>
        <v>20.8</v>
      </c>
      <c r="AR21" s="29">
        <f>'JUGEND-DOSB 2020'!O45*$BC$21</f>
        <v>24</v>
      </c>
      <c r="AS21" s="38">
        <f>'JUGEND-DOSB 2020'!P45*$BC$21</f>
        <v>26.400000000000002</v>
      </c>
      <c r="AT21" s="67">
        <f>'JUGEND-DOSB 2020'!Q45*$BC$21</f>
        <v>24</v>
      </c>
      <c r="AU21" s="29">
        <f>'JUGEND-DOSB 2020'!R45*$BC$21</f>
        <v>27.200000000000003</v>
      </c>
      <c r="AV21" s="38">
        <f>'JUGEND-DOSB 2020'!S45*$BC$21</f>
        <v>29.6</v>
      </c>
      <c r="AW21" s="701">
        <f>'JUGEND-DOSB 2020'!T45*$BC$21</f>
        <v>27.200000000000003</v>
      </c>
      <c r="AX21" s="702">
        <f>'JUGEND-DOSB 2020'!U45*$BC$21</f>
        <v>30.400000000000002</v>
      </c>
      <c r="AY21" s="703">
        <f>'JUGEND-DOSB 2020'!V45*$BC$21</f>
        <v>33.6</v>
      </c>
      <c r="AZ21" s="182"/>
      <c r="BA21" s="188"/>
      <c r="BC21" s="143">
        <v>0.8</v>
      </c>
      <c r="BD21" s="148" t="s">
        <v>420</v>
      </c>
    </row>
    <row r="22" spans="1:56" ht="17.100000000000001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2" t="s">
        <v>340</v>
      </c>
      <c r="Q22" s="783"/>
      <c r="R22" s="784"/>
      <c r="S22" s="783" t="s">
        <v>96</v>
      </c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3" t="s">
        <v>96</v>
      </c>
      <c r="AR22" s="783"/>
      <c r="AS22" s="784"/>
      <c r="AT22" s="783" t="s">
        <v>219</v>
      </c>
      <c r="AU22" s="783"/>
      <c r="AV22" s="784"/>
      <c r="AW22" s="783" t="s">
        <v>220</v>
      </c>
      <c r="AX22" s="783"/>
      <c r="AY22" s="784"/>
      <c r="AZ22" s="182"/>
      <c r="BA22" s="188"/>
    </row>
    <row r="23" spans="1:56" ht="17.100000000000001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4.0374999999999996</v>
      </c>
      <c r="Q23" s="29">
        <f>'JUGEND-DOSB 2020'!O16*$BC$23</f>
        <v>4.4624999999999995</v>
      </c>
      <c r="R23" s="38">
        <f>'JUGEND-DOSB 2020'!P16*$BC$23</f>
        <v>4.8875000000000002</v>
      </c>
      <c r="S23" s="67">
        <f>'JUGEND-DOSB 2020'!Q16*$BC$23</f>
        <v>4.6749999999999998</v>
      </c>
      <c r="T23" s="29">
        <f>'JUGEND-DOSB 2020'!R16*$BC$23</f>
        <v>5.0999999999999996</v>
      </c>
      <c r="U23" s="38">
        <f>'JUGEND-DOSB 2020'!S16*$BC$23</f>
        <v>5.5249999999999995</v>
      </c>
      <c r="V23" s="67">
        <f>'JUGEND-DOSB 2020'!T16*$BC$23</f>
        <v>4.8875000000000002</v>
      </c>
      <c r="W23" s="29">
        <f>'JUGEND-DOSB 2020'!U16*$BC$23</f>
        <v>5.3125</v>
      </c>
      <c r="X23" s="38">
        <f>'JUGEND-DOSB 2020'!V16*$BC$23</f>
        <v>5.7374999999999998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5.3125</v>
      </c>
      <c r="AR23" s="29">
        <f>'JUGEND-DOSB 2020'!O47*$BC$23</f>
        <v>5.7374999999999998</v>
      </c>
      <c r="AS23" s="38">
        <f>'JUGEND-DOSB 2020'!P47*$BC$23</f>
        <v>6.1624999999999996</v>
      </c>
      <c r="AT23" s="67">
        <f>'JUGEND-DOSB 2020'!Q47*$BC$23</f>
        <v>5.95</v>
      </c>
      <c r="AU23" s="29">
        <f>'JUGEND-DOSB 2020'!R47*$BC$23</f>
        <v>6.375</v>
      </c>
      <c r="AV23" s="38">
        <f>'JUGEND-DOSB 2020'!S47*$BC$23</f>
        <v>6.8</v>
      </c>
      <c r="AW23" s="67">
        <f>'JUGEND-DOSB 2020'!T47*$BC$23</f>
        <v>6.375</v>
      </c>
      <c r="AX23" s="29">
        <f>'JUGEND-DOSB 2020'!U47*$BC$23</f>
        <v>6.8</v>
      </c>
      <c r="AY23" s="38">
        <f>'JUGEND-DOSB 2020'!V47*$BC$23</f>
        <v>7.2249999999999996</v>
      </c>
      <c r="AZ23" s="184"/>
      <c r="BA23" s="185"/>
      <c r="BC23" s="143">
        <v>0.85</v>
      </c>
      <c r="BD23" s="148" t="s">
        <v>26</v>
      </c>
    </row>
    <row r="24" spans="1:56" ht="17.100000000000001" customHeight="1" x14ac:dyDescent="0.2">
      <c r="A24" s="902"/>
      <c r="B24"/>
      <c r="C24" s="845"/>
      <c r="D24" s="796"/>
      <c r="E24" s="106" t="s">
        <v>21</v>
      </c>
      <c r="F24" s="104" t="s">
        <v>27</v>
      </c>
      <c r="G24" s="124"/>
      <c r="H24" s="125"/>
      <c r="I24" s="126"/>
      <c r="J24" s="127"/>
      <c r="K24" s="125"/>
      <c r="L24" s="126"/>
      <c r="M24" s="127"/>
      <c r="N24" s="125"/>
      <c r="O24" s="126"/>
      <c r="P24" s="67">
        <f>P23*$BC$24</f>
        <v>6.8637499999999996</v>
      </c>
      <c r="Q24" s="67">
        <f t="shared" ref="Q24:X24" si="0">Q23*$BC$24</f>
        <v>7.5862499999999988</v>
      </c>
      <c r="R24" s="38">
        <f t="shared" si="0"/>
        <v>8.3087499999999999</v>
      </c>
      <c r="S24" s="67">
        <f t="shared" si="0"/>
        <v>7.9474999999999998</v>
      </c>
      <c r="T24" s="67">
        <f t="shared" si="0"/>
        <v>8.67</v>
      </c>
      <c r="U24" s="38">
        <f t="shared" si="0"/>
        <v>9.3924999999999983</v>
      </c>
      <c r="V24" s="67">
        <f t="shared" si="0"/>
        <v>8.3087499999999999</v>
      </c>
      <c r="W24" s="67">
        <f t="shared" si="0"/>
        <v>9.03125</v>
      </c>
      <c r="X24" s="67">
        <f t="shared" si="0"/>
        <v>9.7537500000000001</v>
      </c>
      <c r="Y24" s="184"/>
      <c r="Z24" s="185"/>
      <c r="AB24" s="902"/>
      <c r="AC24"/>
      <c r="AD24" s="845"/>
      <c r="AE24" s="796"/>
      <c r="AF24" s="106" t="s">
        <v>21</v>
      </c>
      <c r="AG24" s="104" t="s">
        <v>27</v>
      </c>
      <c r="AH24" s="124"/>
      <c r="AI24" s="125"/>
      <c r="AJ24" s="126"/>
      <c r="AK24" s="127"/>
      <c r="AL24" s="125"/>
      <c r="AM24" s="126"/>
      <c r="AN24" s="127"/>
      <c r="AO24" s="125"/>
      <c r="AP24" s="126"/>
      <c r="AQ24" s="67">
        <f t="shared" ref="AQ24:AY24" si="1">AQ23*$BC$24</f>
        <v>9.03125</v>
      </c>
      <c r="AR24" s="67">
        <f t="shared" si="1"/>
        <v>9.7537500000000001</v>
      </c>
      <c r="AS24" s="38">
        <f t="shared" si="1"/>
        <v>10.476249999999999</v>
      </c>
      <c r="AT24" s="67">
        <f t="shared" si="1"/>
        <v>10.115</v>
      </c>
      <c r="AU24" s="67">
        <f t="shared" si="1"/>
        <v>10.8375</v>
      </c>
      <c r="AV24" s="38">
        <f t="shared" si="1"/>
        <v>11.559999999999999</v>
      </c>
      <c r="AW24" s="67">
        <f t="shared" si="1"/>
        <v>10.8375</v>
      </c>
      <c r="AX24" s="67">
        <f t="shared" si="1"/>
        <v>11.559999999999999</v>
      </c>
      <c r="AY24" s="67">
        <f t="shared" si="1"/>
        <v>12.282499999999999</v>
      </c>
      <c r="AZ24" s="184"/>
      <c r="BA24" s="185"/>
      <c r="BC24" s="145">
        <v>1.7</v>
      </c>
      <c r="BD24" s="146" t="s">
        <v>27</v>
      </c>
    </row>
    <row r="25" spans="1:56" ht="17.100000000000001" customHeight="1" x14ac:dyDescent="0.2">
      <c r="A25" s="902"/>
      <c r="B25"/>
      <c r="C25" s="845"/>
      <c r="D25" s="796"/>
      <c r="E25" s="106" t="s">
        <v>22</v>
      </c>
      <c r="F25" s="104" t="s">
        <v>92</v>
      </c>
      <c r="G25" s="28">
        <f>'JUGEND-DOSB 2020'!E17*$BC$25</f>
        <v>0.73499999999999999</v>
      </c>
      <c r="H25" s="29">
        <f>'JUGEND-DOSB 2020'!F17*$BC$25</f>
        <v>0.875</v>
      </c>
      <c r="I25" s="38">
        <f>'JUGEND-DOSB 2020'!G17*$BC$25</f>
        <v>0.97999999999999987</v>
      </c>
      <c r="J25" s="67">
        <f>'JUGEND-DOSB 2020'!H17*$BC$25</f>
        <v>0.80499999999999994</v>
      </c>
      <c r="K25" s="29">
        <f>'JUGEND-DOSB 2020'!I17*$BC$25</f>
        <v>0.90999999999999992</v>
      </c>
      <c r="L25" s="38">
        <f>'JUGEND-DOSB 2020'!J17*$BC$25</f>
        <v>1.0499999999999998</v>
      </c>
      <c r="M25" s="67">
        <f>'JUGEND-DOSB 2020'!K17*$BC$25</f>
        <v>0.90999999999999992</v>
      </c>
      <c r="N25" s="29">
        <f>'JUGEND-DOSB 2020'!L17*$BC$25</f>
        <v>1.0149999999999999</v>
      </c>
      <c r="O25" s="38">
        <f>'JUGEND-DOSB 2020'!M17*$BC$25</f>
        <v>1.1549999999999998</v>
      </c>
      <c r="P25" s="67">
        <f>'JUGEND-DOSB 2020'!N17*$BC$25</f>
        <v>0.97999999999999987</v>
      </c>
      <c r="Q25" s="29">
        <f>'JUGEND-DOSB 2020'!O17*$BC$25</f>
        <v>1.1199999999999999</v>
      </c>
      <c r="R25" s="38">
        <f>'JUGEND-DOSB 2020'!P17*$BC$25</f>
        <v>1.26</v>
      </c>
      <c r="S25" s="67">
        <f>'JUGEND-DOSB 2020'!Q17*$BC$25</f>
        <v>1.085</v>
      </c>
      <c r="T25" s="29">
        <f>'JUGEND-DOSB 2020'!R17*$BC$25</f>
        <v>1.19</v>
      </c>
      <c r="U25" s="38">
        <f>'JUGEND-DOSB 2020'!S17*$BC$25</f>
        <v>1.3299999999999998</v>
      </c>
      <c r="V25" s="67">
        <f>'JUGEND-DOSB 2020'!T17*$BC$25</f>
        <v>1.1549999999999998</v>
      </c>
      <c r="W25" s="29">
        <f>'JUGEND-DOSB 2020'!U17*$BC$25</f>
        <v>1.26</v>
      </c>
      <c r="X25" s="38">
        <f>'JUGEND-DOSB 2020'!V17*$BC$25</f>
        <v>1.4</v>
      </c>
      <c r="Y25" s="182"/>
      <c r="Z25" s="188"/>
      <c r="AB25" s="902"/>
      <c r="AC25"/>
      <c r="AD25" s="845"/>
      <c r="AE25" s="796"/>
      <c r="AF25" s="106" t="s">
        <v>22</v>
      </c>
      <c r="AG25" s="104" t="s">
        <v>92</v>
      </c>
      <c r="AH25" s="28">
        <f>'JUGEND-DOSB 2020'!E48*$BC$25</f>
        <v>0.80499999999999994</v>
      </c>
      <c r="AI25" s="29">
        <f>'JUGEND-DOSB 2020'!F48*$BC$25</f>
        <v>0.94499999999999995</v>
      </c>
      <c r="AJ25" s="38">
        <f>'JUGEND-DOSB 2020'!G48*$BC$25</f>
        <v>1.0499999999999998</v>
      </c>
      <c r="AK25" s="67">
        <f>'JUGEND-DOSB 2020'!H48*$BC$25</f>
        <v>0.90999999999999992</v>
      </c>
      <c r="AL25" s="29">
        <f>'JUGEND-DOSB 2020'!I48*$BC$25</f>
        <v>1.0499999999999998</v>
      </c>
      <c r="AM25" s="38">
        <f>'JUGEND-DOSB 2020'!J48*$BC$25</f>
        <v>1.1549999999999998</v>
      </c>
      <c r="AN25" s="67">
        <f>'JUGEND-DOSB 2020'!K48*$BC$25</f>
        <v>1.0499999999999998</v>
      </c>
      <c r="AO25" s="29">
        <f>'JUGEND-DOSB 2020'!L48*$BC$25</f>
        <v>1.19</v>
      </c>
      <c r="AP25" s="38">
        <f>'JUGEND-DOSB 2020'!M48*$BC$25</f>
        <v>1.2949999999999999</v>
      </c>
      <c r="AQ25" s="67">
        <f>'JUGEND-DOSB 2020'!N48*$BC$25</f>
        <v>1.19</v>
      </c>
      <c r="AR25" s="29">
        <f>'JUGEND-DOSB 2020'!O48*$BC$25</f>
        <v>1.3299999999999998</v>
      </c>
      <c r="AS25" s="38">
        <f>'JUGEND-DOSB 2020'!P48*$BC$25</f>
        <v>1.4349999999999998</v>
      </c>
      <c r="AT25" s="67">
        <f>'JUGEND-DOSB 2020'!Q48*$BC$25</f>
        <v>1.3299999999999998</v>
      </c>
      <c r="AU25" s="29">
        <f>'JUGEND-DOSB 2020'!R48*$BC$25</f>
        <v>1.4349999999999998</v>
      </c>
      <c r="AV25" s="38">
        <f>'JUGEND-DOSB 2020'!S48*$BC$25</f>
        <v>1.575</v>
      </c>
      <c r="AW25" s="67">
        <f>'JUGEND-DOSB 2020'!T48*$BC$25</f>
        <v>1.4349999999999998</v>
      </c>
      <c r="AX25" s="29">
        <f>'JUGEND-DOSB 2020'!U48*$BC$25</f>
        <v>1.54</v>
      </c>
      <c r="AY25" s="38">
        <f>'JUGEND-DOSB 2020'!V48*$BC$25</f>
        <v>1.68</v>
      </c>
      <c r="AZ25" s="182"/>
      <c r="BA25" s="188"/>
      <c r="BC25" s="143">
        <v>0.7</v>
      </c>
      <c r="BD25" s="146" t="s">
        <v>92</v>
      </c>
    </row>
    <row r="26" spans="1:56" s="158" customFormat="1" ht="17.100000000000001" customHeight="1" thickBot="1" x14ac:dyDescent="0.25">
      <c r="A26" s="902"/>
      <c r="C26" s="845"/>
      <c r="D26" s="796"/>
      <c r="E26" s="106" t="s">
        <v>23</v>
      </c>
      <c r="F26" s="564" t="s">
        <v>613</v>
      </c>
      <c r="G26" s="67">
        <f t="shared" ref="G26:U26" si="2">J26-0.5</f>
        <v>3</v>
      </c>
      <c r="H26" s="29">
        <f t="shared" si="2"/>
        <v>3.4000000000000004</v>
      </c>
      <c r="I26" s="38">
        <f t="shared" si="2"/>
        <v>4</v>
      </c>
      <c r="J26" s="67">
        <f t="shared" si="2"/>
        <v>3.5</v>
      </c>
      <c r="K26" s="29">
        <f t="shared" si="2"/>
        <v>3.9000000000000004</v>
      </c>
      <c r="L26" s="38">
        <f t="shared" si="2"/>
        <v>4.5</v>
      </c>
      <c r="M26" s="67">
        <f t="shared" si="2"/>
        <v>4</v>
      </c>
      <c r="N26" s="29">
        <f t="shared" si="2"/>
        <v>4.4000000000000004</v>
      </c>
      <c r="O26" s="38">
        <f t="shared" si="2"/>
        <v>5</v>
      </c>
      <c r="P26" s="67">
        <f t="shared" si="2"/>
        <v>4.5</v>
      </c>
      <c r="Q26" s="29">
        <f t="shared" si="2"/>
        <v>4.9000000000000004</v>
      </c>
      <c r="R26" s="38">
        <f t="shared" si="2"/>
        <v>5.5</v>
      </c>
      <c r="S26" s="67">
        <f t="shared" si="2"/>
        <v>5</v>
      </c>
      <c r="T26" s="29">
        <f t="shared" si="2"/>
        <v>5.4</v>
      </c>
      <c r="U26" s="38">
        <f t="shared" si="2"/>
        <v>6</v>
      </c>
      <c r="V26" s="67">
        <f>G68-0.5</f>
        <v>5.5</v>
      </c>
      <c r="W26" s="29">
        <f>H68-0.5</f>
        <v>5.9</v>
      </c>
      <c r="X26" s="38">
        <f>I68-0.5</f>
        <v>6.5</v>
      </c>
      <c r="Y26" s="186"/>
      <c r="Z26" s="187"/>
      <c r="AB26" s="902"/>
      <c r="AD26" s="845"/>
      <c r="AE26" s="796"/>
      <c r="AF26" s="106" t="s">
        <v>23</v>
      </c>
      <c r="AG26" s="564" t="s">
        <v>613</v>
      </c>
      <c r="AH26" s="37">
        <f t="shared" ref="AH26:AV26" si="3">AK26-0.5</f>
        <v>5.2000000000000011</v>
      </c>
      <c r="AI26" s="19">
        <f t="shared" si="3"/>
        <v>5.8000000000000007</v>
      </c>
      <c r="AJ26" s="21">
        <f t="shared" si="3"/>
        <v>6.4</v>
      </c>
      <c r="AK26" s="63">
        <f t="shared" si="3"/>
        <v>5.7000000000000011</v>
      </c>
      <c r="AL26" s="19">
        <f t="shared" si="3"/>
        <v>6.3000000000000007</v>
      </c>
      <c r="AM26" s="21">
        <f t="shared" si="3"/>
        <v>6.9</v>
      </c>
      <c r="AN26" s="63">
        <f t="shared" si="3"/>
        <v>6.2000000000000011</v>
      </c>
      <c r="AO26" s="19">
        <f t="shared" si="3"/>
        <v>6.8000000000000007</v>
      </c>
      <c r="AP26" s="21">
        <f t="shared" si="3"/>
        <v>7.4</v>
      </c>
      <c r="AQ26" s="63">
        <f t="shared" si="3"/>
        <v>6.7000000000000011</v>
      </c>
      <c r="AR26" s="19">
        <f t="shared" si="3"/>
        <v>7.3000000000000007</v>
      </c>
      <c r="AS26" s="21">
        <f t="shared" si="3"/>
        <v>7.9</v>
      </c>
      <c r="AT26" s="63">
        <f t="shared" si="3"/>
        <v>7.2000000000000011</v>
      </c>
      <c r="AU26" s="19">
        <f t="shared" si="3"/>
        <v>7.8000000000000007</v>
      </c>
      <c r="AV26" s="21">
        <f t="shared" si="3"/>
        <v>8.4</v>
      </c>
      <c r="AW26" s="63">
        <f>AH68-0.5</f>
        <v>7.7000000000000011</v>
      </c>
      <c r="AX26" s="19">
        <f>AI68-0.5</f>
        <v>8.3000000000000007</v>
      </c>
      <c r="AY26" s="21">
        <f>AJ68-0.5</f>
        <v>8.9</v>
      </c>
      <c r="AZ26" s="186"/>
      <c r="BA26" s="187"/>
      <c r="BC26" s="153">
        <v>-0.5</v>
      </c>
      <c r="BD26" s="523" t="s">
        <v>609</v>
      </c>
    </row>
    <row r="27" spans="1:56" ht="17.100000000000001" customHeight="1" x14ac:dyDescent="0.2">
      <c r="A27" s="902"/>
      <c r="B27"/>
      <c r="C27" s="843">
        <v>3</v>
      </c>
      <c r="D27" s="795" t="s">
        <v>66</v>
      </c>
      <c r="E27" s="791" t="s">
        <v>16</v>
      </c>
      <c r="F27" s="822" t="s">
        <v>156</v>
      </c>
      <c r="G27" s="971" t="s">
        <v>193</v>
      </c>
      <c r="H27" s="972"/>
      <c r="I27" s="972"/>
      <c r="J27" s="972"/>
      <c r="K27" s="972"/>
      <c r="L27" s="973"/>
      <c r="M27" s="962" t="s">
        <v>194</v>
      </c>
      <c r="N27" s="963"/>
      <c r="O27" s="963"/>
      <c r="P27" s="963"/>
      <c r="Q27" s="963"/>
      <c r="R27" s="964"/>
      <c r="S27" s="971" t="s">
        <v>195</v>
      </c>
      <c r="T27" s="972"/>
      <c r="U27" s="972"/>
      <c r="V27" s="972"/>
      <c r="W27" s="972"/>
      <c r="X27" s="973"/>
      <c r="Y27" s="180"/>
      <c r="Z27" s="181"/>
      <c r="AB27" s="902"/>
      <c r="AC27"/>
      <c r="AD27" s="843">
        <v>3</v>
      </c>
      <c r="AE27" s="795" t="s">
        <v>66</v>
      </c>
      <c r="AF27" s="791" t="s">
        <v>16</v>
      </c>
      <c r="AG27" s="822" t="s">
        <v>156</v>
      </c>
      <c r="AH27" s="986" t="s">
        <v>193</v>
      </c>
      <c r="AI27" s="965"/>
      <c r="AJ27" s="965"/>
      <c r="AK27" s="965"/>
      <c r="AL27" s="965"/>
      <c r="AM27" s="966"/>
      <c r="AN27" s="974" t="s">
        <v>194</v>
      </c>
      <c r="AO27" s="974"/>
      <c r="AP27" s="974"/>
      <c r="AQ27" s="974"/>
      <c r="AR27" s="974"/>
      <c r="AS27" s="975"/>
      <c r="AT27" s="965" t="s">
        <v>195</v>
      </c>
      <c r="AU27" s="965"/>
      <c r="AV27" s="965"/>
      <c r="AW27" s="965"/>
      <c r="AX27" s="965"/>
      <c r="AY27" s="966"/>
      <c r="AZ27" s="180"/>
      <c r="BA27" s="181"/>
    </row>
    <row r="28" spans="1:56" ht="17.100000000000001" customHeight="1" x14ac:dyDescent="0.2">
      <c r="A28" s="902"/>
      <c r="B28"/>
      <c r="C28" s="845"/>
      <c r="D28" s="796"/>
      <c r="E28" s="792"/>
      <c r="F28" s="794"/>
      <c r="G28" s="220">
        <f>'JUGEND-DOSB 2020'!E20*$BC$28</f>
        <v>12</v>
      </c>
      <c r="H28" s="221">
        <f>'JUGEND-DOSB 2020'!F20*$BC$28</f>
        <v>10.649999999999999</v>
      </c>
      <c r="I28" s="72">
        <f>'JUGEND-DOSB 2020'!G20*$BC$28</f>
        <v>9.4499999999999993</v>
      </c>
      <c r="J28" s="222">
        <f>'JUGEND-DOSB 2020'!H20*$BC$28</f>
        <v>11.100000000000001</v>
      </c>
      <c r="K28" s="221">
        <f>'JUGEND-DOSB 2020'!I20*$BC$28</f>
        <v>9.8999999999999986</v>
      </c>
      <c r="L28" s="72">
        <f>'JUGEND-DOSB 2020'!J20*$BC$28</f>
        <v>8.5500000000000007</v>
      </c>
      <c r="M28" s="222">
        <f>'JUGEND-DOSB 2020'!K20*$BC$28</f>
        <v>16.5</v>
      </c>
      <c r="N28" s="221">
        <f>'JUGEND-DOSB 2020'!L20*$BC$28</f>
        <v>15.149999999999999</v>
      </c>
      <c r="O28" s="72">
        <f>'JUGEND-DOSB 2020'!M20*$BC$28</f>
        <v>13.649999999999999</v>
      </c>
      <c r="P28" s="222">
        <f>'JUGEND-DOSB 2020'!N20*$BC$28</f>
        <v>15.899999999999999</v>
      </c>
      <c r="Q28" s="221">
        <f>'JUGEND-DOSB 2020'!O20*$BC$28</f>
        <v>14.399999999999999</v>
      </c>
      <c r="R28" s="72">
        <f>'JUGEND-DOSB 2020'!P20*$BC$28</f>
        <v>12.75</v>
      </c>
      <c r="S28" s="222">
        <f>'JUGEND-DOSB 2020'!Q20*$BC$28</f>
        <v>27.900000000000002</v>
      </c>
      <c r="T28" s="221">
        <f>'JUGEND-DOSB 2020'!R20*$BC$28</f>
        <v>25.5</v>
      </c>
      <c r="U28" s="72">
        <f>'JUGEND-DOSB 2020'!S20*$BC$28</f>
        <v>23.25</v>
      </c>
      <c r="V28" s="222">
        <f>'JUGEND-DOSB 2020'!T20*$BC$28</f>
        <v>26.400000000000002</v>
      </c>
      <c r="W28" s="221">
        <f>'JUGEND-DOSB 2020'!U20*$BC$28</f>
        <v>24.450000000000003</v>
      </c>
      <c r="X28" s="223">
        <f>'JUGEND-DOSB 2020'!V20*$BC$28</f>
        <v>22.5</v>
      </c>
      <c r="Y28" s="182"/>
      <c r="Z28" s="188"/>
      <c r="AB28" s="902"/>
      <c r="AC28"/>
      <c r="AD28" s="845"/>
      <c r="AE28" s="796"/>
      <c r="AF28" s="792"/>
      <c r="AG28" s="794"/>
      <c r="AH28" s="70">
        <f>'JUGEND-DOSB 2020'!E51*$BC$28</f>
        <v>11.55</v>
      </c>
      <c r="AI28" s="35">
        <f>'JUGEND-DOSB 2020'!F51*$BC$28</f>
        <v>10.199999999999999</v>
      </c>
      <c r="AJ28" s="72">
        <f>'JUGEND-DOSB 2020'!G51*$BC$28</f>
        <v>9</v>
      </c>
      <c r="AK28" s="224">
        <f>'JUGEND-DOSB 2020'!H51*$BC$28</f>
        <v>10.8</v>
      </c>
      <c r="AL28" s="35">
        <f>'JUGEND-DOSB 2020'!I51*$BC$28</f>
        <v>9.6000000000000014</v>
      </c>
      <c r="AM28" s="72">
        <f>'JUGEND-DOSB 2020'!J51*$BC$28</f>
        <v>8.5500000000000007</v>
      </c>
      <c r="AN28" s="224">
        <f>'JUGEND-DOSB 2020'!K51*$BC$28</f>
        <v>15.450000000000001</v>
      </c>
      <c r="AO28" s="35">
        <f>'JUGEND-DOSB 2020'!L51*$BC$28</f>
        <v>13.950000000000001</v>
      </c>
      <c r="AP28" s="72">
        <f>'JUGEND-DOSB 2020'!M51*$BC$28</f>
        <v>12.600000000000001</v>
      </c>
      <c r="AQ28" s="224">
        <f>'JUGEND-DOSB 2020'!N51*$BC$28</f>
        <v>14.549999999999999</v>
      </c>
      <c r="AR28" s="35">
        <f>'JUGEND-DOSB 2020'!O51*$BC$28</f>
        <v>13.350000000000001</v>
      </c>
      <c r="AS28" s="72">
        <f>'JUGEND-DOSB 2020'!P51*$BC$28</f>
        <v>12.149999999999999</v>
      </c>
      <c r="AT28" s="224">
        <f>'JUGEND-DOSB 2020'!Q51*$BC$28</f>
        <v>25.5</v>
      </c>
      <c r="AU28" s="35">
        <f>'JUGEND-DOSB 2020'!R51*$BC$28</f>
        <v>23.1</v>
      </c>
      <c r="AV28" s="72">
        <f>'JUGEND-DOSB 2020'!S51*$BC$28</f>
        <v>21.15</v>
      </c>
      <c r="AW28" s="224">
        <f>'JUGEND-DOSB 2020'!T51*$BC$28</f>
        <v>24.450000000000003</v>
      </c>
      <c r="AX28" s="35">
        <f>'JUGEND-DOSB 2020'!U51*$BC$28</f>
        <v>22.200000000000003</v>
      </c>
      <c r="AY28" s="72">
        <f>'JUGEND-DOSB 2020'!V51*$BC$28</f>
        <v>20.25</v>
      </c>
      <c r="AZ28" s="182"/>
      <c r="BA28" s="188"/>
      <c r="BC28" s="143">
        <v>1.5</v>
      </c>
      <c r="BD28" s="148" t="s">
        <v>156</v>
      </c>
    </row>
    <row r="29" spans="1:56" ht="17.100000000000001" customHeight="1" x14ac:dyDescent="0.2">
      <c r="A29" s="902"/>
      <c r="B29"/>
      <c r="C29" s="845"/>
      <c r="D29" s="796"/>
      <c r="E29" s="106" t="s">
        <v>17</v>
      </c>
      <c r="F29" s="27" t="s">
        <v>158</v>
      </c>
      <c r="G29" s="70">
        <f>'JUGEND-DOSB 2020'!E21*$BC$29</f>
        <v>55.8</v>
      </c>
      <c r="H29" s="35">
        <f>'JUGEND-DOSB 2020'!F21*$BC$29</f>
        <v>46.199999999999996</v>
      </c>
      <c r="I29" s="72">
        <f>'JUGEND-DOSB 2020'!G21*$BC$29</f>
        <v>36.6</v>
      </c>
      <c r="J29" s="224">
        <f>'JUGEND-DOSB 2020'!H21*$BC$29</f>
        <v>50.4</v>
      </c>
      <c r="K29" s="35">
        <f>'JUGEND-DOSB 2020'!I21*$BC$29</f>
        <v>40.799999999999997</v>
      </c>
      <c r="L29" s="72">
        <f>'JUGEND-DOSB 2020'!J21*$BC$29</f>
        <v>33.6</v>
      </c>
      <c r="M29" s="224">
        <f>'JUGEND-DOSB 2020'!K21*$BC$29</f>
        <v>46.8</v>
      </c>
      <c r="N29" s="35">
        <f>'JUGEND-DOSB 2020'!L21*$BC$29</f>
        <v>37.799999999999997</v>
      </c>
      <c r="O29" s="72">
        <f>'JUGEND-DOSB 2020'!M21*$BC$29</f>
        <v>30.599999999999998</v>
      </c>
      <c r="P29" s="224">
        <f>'JUGEND-DOSB 2020'!N21*$BC$29</f>
        <v>42</v>
      </c>
      <c r="Q29" s="35">
        <f>'JUGEND-DOSB 2020'!O21*$BC$29</f>
        <v>34.799999999999997</v>
      </c>
      <c r="R29" s="72">
        <f>'JUGEND-DOSB 2020'!P21*$BC$29</f>
        <v>28.2</v>
      </c>
      <c r="S29" s="224">
        <f>'JUGEND-DOSB 2020'!Q21*$BC$29</f>
        <v>39.6</v>
      </c>
      <c r="T29" s="35">
        <f>'JUGEND-DOSB 2020'!R21*$BC$29</f>
        <v>33</v>
      </c>
      <c r="U29" s="72">
        <f>'JUGEND-DOSB 2020'!S21*$BC$29</f>
        <v>25.8</v>
      </c>
      <c r="V29" s="224">
        <f>'JUGEND-DOSB 2020'!T21*$BC$29</f>
        <v>36.6</v>
      </c>
      <c r="W29" s="35">
        <f>'JUGEND-DOSB 2020'!U21*$BC$29</f>
        <v>30.599999999999998</v>
      </c>
      <c r="X29" s="72">
        <f>'JUGEND-DOSB 2020'!V21*$BC$29</f>
        <v>24</v>
      </c>
      <c r="Y29" s="182"/>
      <c r="Z29" s="188"/>
      <c r="AB29" s="902"/>
      <c r="AC29"/>
      <c r="AD29" s="845"/>
      <c r="AE29" s="796"/>
      <c r="AF29" s="106" t="s">
        <v>17</v>
      </c>
      <c r="AG29" s="27" t="s">
        <v>158</v>
      </c>
      <c r="AH29" s="70">
        <f>'JUGEND-DOSB 2020'!E52*$BC$29</f>
        <v>55.199999999999996</v>
      </c>
      <c r="AI29" s="35">
        <f>'JUGEND-DOSB 2020'!F52*$BC$29</f>
        <v>45.6</v>
      </c>
      <c r="AJ29" s="72">
        <f>'JUGEND-DOSB 2020'!G52*$BC$29</f>
        <v>36</v>
      </c>
      <c r="AK29" s="224">
        <f>'JUGEND-DOSB 2020'!H52*$BC$29</f>
        <v>49.199999999999996</v>
      </c>
      <c r="AL29" s="35">
        <f>'JUGEND-DOSB 2020'!I52*$BC$29</f>
        <v>39.6</v>
      </c>
      <c r="AM29" s="72">
        <f>'JUGEND-DOSB 2020'!J52*$BC$29</f>
        <v>31.2</v>
      </c>
      <c r="AN29" s="224">
        <f>'JUGEND-DOSB 2020'!K52*$BC$29</f>
        <v>43.199999999999996</v>
      </c>
      <c r="AO29" s="35">
        <f>'JUGEND-DOSB 2020'!L52*$BC$29</f>
        <v>34.799999999999997</v>
      </c>
      <c r="AP29" s="72">
        <f>'JUGEND-DOSB 2020'!M52*$BC$29</f>
        <v>27</v>
      </c>
      <c r="AQ29" s="224">
        <f>'JUGEND-DOSB 2020'!N52*$BC$29</f>
        <v>39.6</v>
      </c>
      <c r="AR29" s="35">
        <f>'JUGEND-DOSB 2020'!O52*$BC$29</f>
        <v>32.4</v>
      </c>
      <c r="AS29" s="72">
        <f>'JUGEND-DOSB 2020'!P52*$BC$29</f>
        <v>25.2</v>
      </c>
      <c r="AT29" s="224">
        <f>'JUGEND-DOSB 2020'!Q52*$BC$29</f>
        <v>37.199999999999996</v>
      </c>
      <c r="AU29" s="35">
        <f>'JUGEND-DOSB 2020'!R52*$BC$29</f>
        <v>30.599999999999998</v>
      </c>
      <c r="AV29" s="72">
        <f>'JUGEND-DOSB 2020'!S52*$BC$29</f>
        <v>24</v>
      </c>
      <c r="AW29" s="224">
        <f>'JUGEND-DOSB 2020'!T52*$BC$29</f>
        <v>35.4</v>
      </c>
      <c r="AX29" s="35">
        <f>'JUGEND-DOSB 2020'!U52*$BC$29</f>
        <v>29.4</v>
      </c>
      <c r="AY29" s="72">
        <f>'JUGEND-DOSB 2020'!V52*$BC$29</f>
        <v>22.8</v>
      </c>
      <c r="AZ29" s="182"/>
      <c r="BA29" s="188"/>
      <c r="BC29" s="143">
        <v>1.2</v>
      </c>
      <c r="BD29" s="146" t="s">
        <v>158</v>
      </c>
    </row>
    <row r="30" spans="1:56" ht="17.100000000000001" customHeight="1" x14ac:dyDescent="0.2">
      <c r="A30" s="902"/>
      <c r="B30"/>
      <c r="C30" s="845"/>
      <c r="D30" s="796"/>
      <c r="E30" s="106" t="s">
        <v>21</v>
      </c>
      <c r="F30" s="27" t="s">
        <v>157</v>
      </c>
      <c r="G30" s="235"/>
      <c r="H30" s="236"/>
      <c r="I30" s="237"/>
      <c r="J30" s="238">
        <f>'JUGEND-DOSB 2020'!H22*$BC$30</f>
        <v>57.4</v>
      </c>
      <c r="K30" s="239">
        <f>'JUGEND-DOSB 2020'!I22*$BC$30</f>
        <v>50.4</v>
      </c>
      <c r="L30" s="240">
        <f>'JUGEND-DOSB 2020'!J22*$BC$30</f>
        <v>43.4</v>
      </c>
      <c r="M30" s="238">
        <f>'JUGEND-DOSB 2020'!K22*$BC$30</f>
        <v>51.8</v>
      </c>
      <c r="N30" s="239">
        <f>'JUGEND-DOSB 2020'!L22*$BC$30</f>
        <v>44.8</v>
      </c>
      <c r="O30" s="240">
        <f>'JUGEND-DOSB 2020'!M22*$BC$30</f>
        <v>37.799999999999997</v>
      </c>
      <c r="P30" s="238">
        <f>'JUGEND-DOSB 2020'!N22*$BC$30</f>
        <v>43.4</v>
      </c>
      <c r="Q30" s="239">
        <f>'JUGEND-DOSB 2020'!O22*$BC$30</f>
        <v>37.799999999999997</v>
      </c>
      <c r="R30" s="240">
        <f>'JUGEND-DOSB 2020'!P22*$BC$30</f>
        <v>32.9</v>
      </c>
      <c r="S30" s="238">
        <f>'JUGEND-DOSB 2020'!Q22*$BC$30</f>
        <v>37.799999999999997</v>
      </c>
      <c r="T30" s="239">
        <f>'JUGEND-DOSB 2020'!R22*$BC$30</f>
        <v>34.299999999999997</v>
      </c>
      <c r="U30" s="240">
        <f>'JUGEND-DOSB 2020'!S22*$BC$30</f>
        <v>30.099999999999998</v>
      </c>
      <c r="V30" s="238">
        <f>'JUGEND-DOSB 2020'!T22*$BC$30</f>
        <v>35</v>
      </c>
      <c r="W30" s="239">
        <f>'JUGEND-DOSB 2020'!U22*$BC$30</f>
        <v>31.499999999999996</v>
      </c>
      <c r="X30" s="240">
        <f>'JUGEND-DOSB 2020'!V22*$BC$30</f>
        <v>28</v>
      </c>
      <c r="Y30" s="182"/>
      <c r="Z30" s="188"/>
      <c r="AB30" s="902"/>
      <c r="AC30"/>
      <c r="AD30" s="845"/>
      <c r="AE30" s="796"/>
      <c r="AF30" s="106" t="s">
        <v>21</v>
      </c>
      <c r="AG30" s="27" t="s">
        <v>157</v>
      </c>
      <c r="AH30" s="235"/>
      <c r="AI30" s="236"/>
      <c r="AJ30" s="237"/>
      <c r="AK30" s="238">
        <f>'JUGEND-DOSB 2020'!H53*$BC$30</f>
        <v>53.199999999999996</v>
      </c>
      <c r="AL30" s="239">
        <f>'JUGEND-DOSB 2020'!I53*$BC$30</f>
        <v>46.199999999999996</v>
      </c>
      <c r="AM30" s="240">
        <f>'JUGEND-DOSB 2020'!J53*$BC$30</f>
        <v>39.199999999999996</v>
      </c>
      <c r="AN30" s="238">
        <f>'JUGEND-DOSB 2020'!K53*$BC$30</f>
        <v>49</v>
      </c>
      <c r="AO30" s="239">
        <f>'JUGEND-DOSB 2020'!L53*$BC$30</f>
        <v>42.699999999999996</v>
      </c>
      <c r="AP30" s="240">
        <f>'JUGEND-DOSB 2020'!M53*$BC$30</f>
        <v>36.4</v>
      </c>
      <c r="AQ30" s="238">
        <f>'JUGEND-DOSB 2020'!N53*$BC$30</f>
        <v>41.3</v>
      </c>
      <c r="AR30" s="239">
        <f>'JUGEND-DOSB 2020'!O53*$BC$30</f>
        <v>36.4</v>
      </c>
      <c r="AS30" s="240">
        <f>'JUGEND-DOSB 2020'!P53*$BC$30</f>
        <v>31.499999999999996</v>
      </c>
      <c r="AT30" s="238">
        <f>'JUGEND-DOSB 2020'!Q53*$BC$30</f>
        <v>33.599999999999994</v>
      </c>
      <c r="AU30" s="239">
        <f>'JUGEND-DOSB 2020'!R53*$BC$30</f>
        <v>30.099999999999998</v>
      </c>
      <c r="AV30" s="240">
        <f>'JUGEND-DOSB 2020'!S53*$BC$30</f>
        <v>26.599999999999998</v>
      </c>
      <c r="AW30" s="238">
        <f>'JUGEND-DOSB 2020'!T53*$BC$30</f>
        <v>30.799999999999997</v>
      </c>
      <c r="AX30" s="239">
        <f>'JUGEND-DOSB 2020'!U53*$BC$30</f>
        <v>27.299999999999997</v>
      </c>
      <c r="AY30" s="240">
        <f>'JUGEND-DOSB 2020'!V53*$BC$30</f>
        <v>23.799999999999997</v>
      </c>
      <c r="AZ30" s="182"/>
      <c r="BA30" s="188"/>
      <c r="BC30" s="143">
        <v>1.4</v>
      </c>
      <c r="BD30" s="146" t="s">
        <v>157</v>
      </c>
    </row>
    <row r="31" spans="1:56" ht="17.100000000000001" customHeight="1" x14ac:dyDescent="0.2">
      <c r="A31" s="902"/>
      <c r="B31"/>
      <c r="C31" s="845"/>
      <c r="D31" s="796"/>
      <c r="E31" s="798" t="s">
        <v>22</v>
      </c>
      <c r="F31" s="793" t="s">
        <v>442</v>
      </c>
      <c r="G31" s="952" t="s">
        <v>193</v>
      </c>
      <c r="H31" s="953"/>
      <c r="I31" s="953"/>
      <c r="J31" s="953"/>
      <c r="K31" s="953"/>
      <c r="L31" s="954"/>
      <c r="M31" s="967" t="s">
        <v>194</v>
      </c>
      <c r="N31" s="968"/>
      <c r="O31" s="968"/>
      <c r="P31" s="968"/>
      <c r="Q31" s="968"/>
      <c r="R31" s="969"/>
      <c r="S31" s="952" t="s">
        <v>195</v>
      </c>
      <c r="T31" s="953"/>
      <c r="U31" s="953"/>
      <c r="V31" s="953"/>
      <c r="W31" s="953"/>
      <c r="X31" s="954"/>
      <c r="Y31" s="182"/>
      <c r="Z31" s="188"/>
      <c r="AB31" s="902"/>
      <c r="AC31"/>
      <c r="AD31" s="845"/>
      <c r="AE31" s="796"/>
      <c r="AF31" s="798" t="s">
        <v>22</v>
      </c>
      <c r="AG31" s="793" t="s">
        <v>442</v>
      </c>
      <c r="AH31" s="952" t="s">
        <v>193</v>
      </c>
      <c r="AI31" s="953"/>
      <c r="AJ31" s="953"/>
      <c r="AK31" s="953"/>
      <c r="AL31" s="953"/>
      <c r="AM31" s="954"/>
      <c r="AN31" s="967" t="s">
        <v>194</v>
      </c>
      <c r="AO31" s="968"/>
      <c r="AP31" s="968"/>
      <c r="AQ31" s="968"/>
      <c r="AR31" s="968"/>
      <c r="AS31" s="969"/>
      <c r="AT31" s="952" t="s">
        <v>195</v>
      </c>
      <c r="AU31" s="953"/>
      <c r="AV31" s="953"/>
      <c r="AW31" s="953"/>
      <c r="AX31" s="953"/>
      <c r="AY31" s="954"/>
      <c r="AZ31" s="182"/>
      <c r="BA31" s="188"/>
      <c r="BC31" s="143">
        <v>2</v>
      </c>
      <c r="BD31" s="146"/>
    </row>
    <row r="32" spans="1:56" ht="17.100000000000001" customHeight="1" thickBot="1" x14ac:dyDescent="0.25">
      <c r="A32" s="902"/>
      <c r="B32"/>
      <c r="C32" s="845"/>
      <c r="D32" s="796"/>
      <c r="E32" s="970"/>
      <c r="F32" s="794"/>
      <c r="G32" s="70">
        <f t="shared" ref="G32:X32" si="4">G28*$BC$31</f>
        <v>24</v>
      </c>
      <c r="H32" s="35">
        <f t="shared" si="4"/>
        <v>21.299999999999997</v>
      </c>
      <c r="I32" s="72">
        <f t="shared" si="4"/>
        <v>18.899999999999999</v>
      </c>
      <c r="J32" s="70">
        <f t="shared" si="4"/>
        <v>22.200000000000003</v>
      </c>
      <c r="K32" s="35">
        <f t="shared" si="4"/>
        <v>19.799999999999997</v>
      </c>
      <c r="L32" s="72">
        <f t="shared" si="4"/>
        <v>17.100000000000001</v>
      </c>
      <c r="M32" s="70">
        <f t="shared" si="4"/>
        <v>33</v>
      </c>
      <c r="N32" s="35">
        <f t="shared" si="4"/>
        <v>30.299999999999997</v>
      </c>
      <c r="O32" s="72">
        <f t="shared" si="4"/>
        <v>27.299999999999997</v>
      </c>
      <c r="P32" s="70">
        <f t="shared" si="4"/>
        <v>31.799999999999997</v>
      </c>
      <c r="Q32" s="35">
        <f t="shared" si="4"/>
        <v>28.799999999999997</v>
      </c>
      <c r="R32" s="72">
        <f t="shared" si="4"/>
        <v>25.5</v>
      </c>
      <c r="S32" s="70">
        <f t="shared" si="4"/>
        <v>55.800000000000004</v>
      </c>
      <c r="T32" s="35">
        <f t="shared" si="4"/>
        <v>51</v>
      </c>
      <c r="U32" s="72">
        <f t="shared" si="4"/>
        <v>46.5</v>
      </c>
      <c r="V32" s="70">
        <f t="shared" si="4"/>
        <v>52.800000000000004</v>
      </c>
      <c r="W32" s="35">
        <f t="shared" si="4"/>
        <v>48.900000000000006</v>
      </c>
      <c r="X32" s="72">
        <f t="shared" si="4"/>
        <v>45</v>
      </c>
      <c r="Y32" s="186"/>
      <c r="Z32" s="187"/>
      <c r="AB32" s="902"/>
      <c r="AC32"/>
      <c r="AD32" s="845"/>
      <c r="AE32" s="796"/>
      <c r="AF32" s="970"/>
      <c r="AG32" s="794"/>
      <c r="AH32" s="245">
        <f>AH28*$BC$31</f>
        <v>23.1</v>
      </c>
      <c r="AI32" s="246">
        <f t="shared" ref="AI32:AY32" si="5">AI28*$BC$31</f>
        <v>20.399999999999999</v>
      </c>
      <c r="AJ32" s="247">
        <f t="shared" si="5"/>
        <v>18</v>
      </c>
      <c r="AK32" s="245">
        <f t="shared" si="5"/>
        <v>21.6</v>
      </c>
      <c r="AL32" s="246">
        <f t="shared" si="5"/>
        <v>19.200000000000003</v>
      </c>
      <c r="AM32" s="247">
        <f t="shared" si="5"/>
        <v>17.100000000000001</v>
      </c>
      <c r="AN32" s="245">
        <f t="shared" si="5"/>
        <v>30.900000000000002</v>
      </c>
      <c r="AO32" s="246">
        <f t="shared" si="5"/>
        <v>27.900000000000002</v>
      </c>
      <c r="AP32" s="247">
        <f t="shared" si="5"/>
        <v>25.200000000000003</v>
      </c>
      <c r="AQ32" s="245">
        <f t="shared" si="5"/>
        <v>29.099999999999998</v>
      </c>
      <c r="AR32" s="246">
        <f t="shared" si="5"/>
        <v>26.700000000000003</v>
      </c>
      <c r="AS32" s="247">
        <f t="shared" si="5"/>
        <v>24.299999999999997</v>
      </c>
      <c r="AT32" s="245">
        <f t="shared" si="5"/>
        <v>51</v>
      </c>
      <c r="AU32" s="246">
        <f t="shared" si="5"/>
        <v>46.2</v>
      </c>
      <c r="AV32" s="247">
        <f t="shared" si="5"/>
        <v>42.3</v>
      </c>
      <c r="AW32" s="245">
        <f t="shared" si="5"/>
        <v>48.900000000000006</v>
      </c>
      <c r="AX32" s="246">
        <f t="shared" si="5"/>
        <v>44.400000000000006</v>
      </c>
      <c r="AY32" s="247">
        <f t="shared" si="5"/>
        <v>40.5</v>
      </c>
      <c r="AZ32" s="186"/>
      <c r="BA32" s="187"/>
      <c r="BD32" s="146"/>
    </row>
    <row r="33" spans="1:56" ht="17.100000000000001" customHeight="1" x14ac:dyDescent="0.2">
      <c r="A33" s="902"/>
      <c r="B33"/>
      <c r="C33" s="843">
        <v>4</v>
      </c>
      <c r="D33" s="795" t="s">
        <v>67</v>
      </c>
      <c r="E33" s="601" t="s">
        <v>16</v>
      </c>
      <c r="F33" s="22" t="s">
        <v>20</v>
      </c>
      <c r="G33" s="128"/>
      <c r="H33" s="129"/>
      <c r="I33" s="130"/>
      <c r="J33" s="131"/>
      <c r="K33" s="129"/>
      <c r="L33" s="130"/>
      <c r="M33" s="56">
        <f>'JUGEND-DOSB 2020'!K24*$BC$33</f>
        <v>0.55999999999999994</v>
      </c>
      <c r="N33" s="7">
        <f>'JUGEND-DOSB 2020'!L24*$BC$33</f>
        <v>0.63</v>
      </c>
      <c r="O33" s="9">
        <f>'JUGEND-DOSB 2020'!M24*$BC$33</f>
        <v>0.7</v>
      </c>
      <c r="P33" s="56">
        <f>'JUGEND-DOSB 2020'!N24*$BC$33</f>
        <v>0.63</v>
      </c>
      <c r="Q33" s="7">
        <f>'JUGEND-DOSB 2020'!O24*$BC$33</f>
        <v>0.7</v>
      </c>
      <c r="R33" s="9">
        <f>'JUGEND-DOSB 2020'!P24*$BC$33</f>
        <v>0.77</v>
      </c>
      <c r="S33" s="56">
        <f>'JUGEND-DOSB 2020'!Q24*$BC$33</f>
        <v>0.66499999999999992</v>
      </c>
      <c r="T33" s="7">
        <f>'JUGEND-DOSB 2020'!R24*$BC$33</f>
        <v>0.73499999999999999</v>
      </c>
      <c r="U33" s="9">
        <f>'JUGEND-DOSB 2020'!S24*$BC$33</f>
        <v>0.80499999999999994</v>
      </c>
      <c r="V33" s="56">
        <f>'JUGEND-DOSB 2020'!T24*$BC$33</f>
        <v>0.73499999999999999</v>
      </c>
      <c r="W33" s="7">
        <f>'JUGEND-DOSB 2020'!U24*$BC$33</f>
        <v>0.80499999999999994</v>
      </c>
      <c r="X33" s="9">
        <f>'JUGEND-DOSB 2020'!V24*$BC$33</f>
        <v>0.875</v>
      </c>
      <c r="Y33" s="180"/>
      <c r="Z33" s="181"/>
      <c r="AB33" s="902"/>
      <c r="AC33"/>
      <c r="AD33" s="843">
        <v>4</v>
      </c>
      <c r="AE33" s="795" t="s">
        <v>67</v>
      </c>
      <c r="AF33" s="601" t="s">
        <v>16</v>
      </c>
      <c r="AG33" s="22" t="s">
        <v>20</v>
      </c>
      <c r="AH33" s="136"/>
      <c r="AI33" s="137"/>
      <c r="AJ33" s="138"/>
      <c r="AK33" s="139"/>
      <c r="AL33" s="137"/>
      <c r="AM33" s="138"/>
      <c r="AN33" s="134">
        <f>'JUGEND-DOSB 2020'!K55*$BC$33</f>
        <v>0.59499999999999997</v>
      </c>
      <c r="AO33" s="132">
        <f>'JUGEND-DOSB 2020'!L55*$BC$33</f>
        <v>0.66499999999999992</v>
      </c>
      <c r="AP33" s="133">
        <f>'JUGEND-DOSB 2020'!M55*$BC$33</f>
        <v>0.73499999999999999</v>
      </c>
      <c r="AQ33" s="134">
        <f>'JUGEND-DOSB 2020'!N55*$BC$33</f>
        <v>0.66499999999999992</v>
      </c>
      <c r="AR33" s="132">
        <f>'JUGEND-DOSB 2020'!O55*$BC$33</f>
        <v>0.73499999999999999</v>
      </c>
      <c r="AS33" s="133">
        <f>'JUGEND-DOSB 2020'!P55*$BC$33</f>
        <v>0.80499999999999994</v>
      </c>
      <c r="AT33" s="134">
        <f>'JUGEND-DOSB 2020'!Q55*$BC$33</f>
        <v>0.77</v>
      </c>
      <c r="AU33" s="132">
        <f>'JUGEND-DOSB 2020'!R55*$BC$33</f>
        <v>0.84</v>
      </c>
      <c r="AV33" s="133">
        <f>'JUGEND-DOSB 2020'!S55*$BC$33</f>
        <v>0.90999999999999992</v>
      </c>
      <c r="AW33" s="134">
        <f>'JUGEND-DOSB 2020'!T55*$BC$33</f>
        <v>0.84</v>
      </c>
      <c r="AX33" s="132">
        <f>'JUGEND-DOSB 2020'!U55*$BC$33</f>
        <v>0.90999999999999992</v>
      </c>
      <c r="AY33" s="133">
        <f>'JUGEND-DOSB 2020'!V55*$BC$33</f>
        <v>0.97999999999999987</v>
      </c>
      <c r="AZ33" s="180"/>
      <c r="BA33" s="181"/>
      <c r="BC33" s="143">
        <v>0.7</v>
      </c>
      <c r="BD33" s="146" t="s">
        <v>20</v>
      </c>
    </row>
    <row r="34" spans="1:56" ht="17.100000000000001" customHeight="1" x14ac:dyDescent="0.2">
      <c r="A34" s="902"/>
      <c r="B34"/>
      <c r="C34" s="845"/>
      <c r="D34" s="796"/>
      <c r="E34" s="105" t="s">
        <v>17</v>
      </c>
      <c r="F34" s="104" t="s">
        <v>163</v>
      </c>
      <c r="G34" s="67">
        <f t="shared" ref="G34:L34" si="6">J34-0.1</f>
        <v>1.4099999999999997</v>
      </c>
      <c r="H34" s="29">
        <f t="shared" si="6"/>
        <v>1.6199999999999997</v>
      </c>
      <c r="I34" s="38">
        <f t="shared" si="6"/>
        <v>1.8299999999999996</v>
      </c>
      <c r="J34" s="67">
        <f t="shared" si="6"/>
        <v>1.5099999999999998</v>
      </c>
      <c r="K34" s="29">
        <f t="shared" si="6"/>
        <v>1.7199999999999998</v>
      </c>
      <c r="L34" s="38">
        <f t="shared" si="6"/>
        <v>1.9299999999999997</v>
      </c>
      <c r="M34" s="67">
        <f>'JUGEND-DOSB 2020'!K26*$BC$34</f>
        <v>1.6099999999999999</v>
      </c>
      <c r="N34" s="29">
        <f>'JUGEND-DOSB 2020'!L26*$BC$34</f>
        <v>1.8199999999999998</v>
      </c>
      <c r="O34" s="38">
        <f>'JUGEND-DOSB 2020'!M26*$BC$34</f>
        <v>2.0299999999999998</v>
      </c>
      <c r="P34" s="67">
        <f>'JUGEND-DOSB 2020'!N26*$BC$34</f>
        <v>1.9599999999999997</v>
      </c>
      <c r="Q34" s="29">
        <f>'JUGEND-DOSB 2020'!O26*$BC$34</f>
        <v>2.17</v>
      </c>
      <c r="R34" s="38">
        <f>'JUGEND-DOSB 2020'!P26*$BC$34</f>
        <v>2.38</v>
      </c>
      <c r="S34" s="67">
        <f>'JUGEND-DOSB 2020'!Q26*$BC$34</f>
        <v>2.2399999999999998</v>
      </c>
      <c r="T34" s="29">
        <f>'JUGEND-DOSB 2020'!R26*$BC$34</f>
        <v>2.4499999999999997</v>
      </c>
      <c r="U34" s="38">
        <f>'JUGEND-DOSB 2020'!S26*$BC$34</f>
        <v>2.6599999999999997</v>
      </c>
      <c r="V34" s="67">
        <f>'JUGEND-DOSB 2020'!T26*$BC$34</f>
        <v>2.38</v>
      </c>
      <c r="W34" s="29">
        <f>'JUGEND-DOSB 2020'!U26*$BC$34</f>
        <v>2.59</v>
      </c>
      <c r="X34" s="38">
        <f>'JUGEND-DOSB 2020'!V26*$BC$34</f>
        <v>2.8</v>
      </c>
      <c r="Y34" s="182"/>
      <c r="Z34" s="188"/>
      <c r="AB34" s="902"/>
      <c r="AC34"/>
      <c r="AD34" s="845"/>
      <c r="AE34" s="796"/>
      <c r="AF34" s="105" t="s">
        <v>17</v>
      </c>
      <c r="AG34" s="104" t="s">
        <v>163</v>
      </c>
      <c r="AH34" s="67">
        <f t="shared" ref="AH34:AM34" si="7">AK34-0.1</f>
        <v>1.6199999999999997</v>
      </c>
      <c r="AI34" s="29">
        <f t="shared" si="7"/>
        <v>1.8299999999999996</v>
      </c>
      <c r="AJ34" s="38">
        <f t="shared" si="7"/>
        <v>2.0399999999999996</v>
      </c>
      <c r="AK34" s="67">
        <f t="shared" si="7"/>
        <v>1.7199999999999998</v>
      </c>
      <c r="AL34" s="29">
        <f t="shared" si="7"/>
        <v>1.9299999999999997</v>
      </c>
      <c r="AM34" s="38">
        <f t="shared" si="7"/>
        <v>2.1399999999999997</v>
      </c>
      <c r="AN34" s="67">
        <f>'JUGEND-DOSB 2020'!K57*$BC$34</f>
        <v>1.8199999999999998</v>
      </c>
      <c r="AO34" s="29">
        <f>'JUGEND-DOSB 2020'!L57*$BC$34</f>
        <v>2.0299999999999998</v>
      </c>
      <c r="AP34" s="38">
        <f>'JUGEND-DOSB 2020'!M57*$BC$34</f>
        <v>2.2399999999999998</v>
      </c>
      <c r="AQ34" s="67">
        <f>'JUGEND-DOSB 2020'!N57*$BC$34</f>
        <v>2.2399999999999998</v>
      </c>
      <c r="AR34" s="29">
        <f>'JUGEND-DOSB 2020'!O57*$BC$34</f>
        <v>2.4499999999999997</v>
      </c>
      <c r="AS34" s="38">
        <f>'JUGEND-DOSB 2020'!P57*$BC$34</f>
        <v>2.6599999999999997</v>
      </c>
      <c r="AT34" s="67">
        <f>'JUGEND-DOSB 2020'!Q57*$BC$34</f>
        <v>2.6599999999999997</v>
      </c>
      <c r="AU34" s="29">
        <f>'JUGEND-DOSB 2020'!R57*$BC$34</f>
        <v>2.8699999999999997</v>
      </c>
      <c r="AV34" s="38">
        <f>'JUGEND-DOSB 2020'!S57*$BC$34</f>
        <v>3.08</v>
      </c>
      <c r="AW34" s="67">
        <f>'JUGEND-DOSB 2020'!T57*$BC$34</f>
        <v>3.01</v>
      </c>
      <c r="AX34" s="29">
        <f>'JUGEND-DOSB 2020'!U57*$BC$34</f>
        <v>3.2199999999999998</v>
      </c>
      <c r="AY34" s="38">
        <f>'JUGEND-DOSB 2020'!V57*$BC$34</f>
        <v>3.43</v>
      </c>
      <c r="AZ34" s="182"/>
      <c r="BA34" s="188"/>
      <c r="BC34" s="143">
        <v>0.7</v>
      </c>
      <c r="BD34" s="146" t="s">
        <v>163</v>
      </c>
    </row>
    <row r="35" spans="1:56" ht="17.100000000000001" customHeight="1" x14ac:dyDescent="0.2">
      <c r="A35" s="902"/>
      <c r="B35"/>
      <c r="C35" s="845"/>
      <c r="D35" s="796"/>
      <c r="E35" s="801" t="s">
        <v>21</v>
      </c>
      <c r="F35" s="793" t="s">
        <v>159</v>
      </c>
      <c r="G35" s="782" t="s">
        <v>424</v>
      </c>
      <c r="H35" s="783"/>
      <c r="I35" s="783"/>
      <c r="J35" s="783"/>
      <c r="K35" s="783"/>
      <c r="L35" s="783"/>
      <c r="M35" s="783"/>
      <c r="N35" s="783"/>
      <c r="O35" s="784"/>
      <c r="P35" s="782" t="s">
        <v>425</v>
      </c>
      <c r="Q35" s="783"/>
      <c r="R35" s="783"/>
      <c r="S35" s="783"/>
      <c r="T35" s="783"/>
      <c r="U35" s="783"/>
      <c r="V35" s="783"/>
      <c r="W35" s="783"/>
      <c r="X35" s="784"/>
      <c r="Y35" s="182"/>
      <c r="Z35" s="188"/>
      <c r="AB35" s="902"/>
      <c r="AC35"/>
      <c r="AD35" s="845"/>
      <c r="AE35" s="796"/>
      <c r="AF35" s="801" t="s">
        <v>21</v>
      </c>
      <c r="AG35" s="793" t="s">
        <v>159</v>
      </c>
      <c r="AH35" s="782" t="s">
        <v>424</v>
      </c>
      <c r="AI35" s="783"/>
      <c r="AJ35" s="783"/>
      <c r="AK35" s="783"/>
      <c r="AL35" s="783"/>
      <c r="AM35" s="783"/>
      <c r="AN35" s="783"/>
      <c r="AO35" s="783"/>
      <c r="AP35" s="784"/>
      <c r="AQ35" s="782" t="s">
        <v>425</v>
      </c>
      <c r="AR35" s="783"/>
      <c r="AS35" s="783"/>
      <c r="AT35" s="783"/>
      <c r="AU35" s="783"/>
      <c r="AV35" s="783"/>
      <c r="AW35" s="783"/>
      <c r="AX35" s="783"/>
      <c r="AY35" s="784"/>
      <c r="AZ35" s="182"/>
      <c r="BA35" s="188"/>
      <c r="BD35" s="148"/>
    </row>
    <row r="36" spans="1:56" ht="17.100000000000001" customHeight="1" x14ac:dyDescent="0.2">
      <c r="A36" s="902"/>
      <c r="B36"/>
      <c r="C36" s="845"/>
      <c r="D36" s="796"/>
      <c r="E36" s="792"/>
      <c r="F36" s="794"/>
      <c r="G36" s="42">
        <v>10</v>
      </c>
      <c r="H36" s="43">
        <v>15</v>
      </c>
      <c r="I36" s="135">
        <v>20</v>
      </c>
      <c r="J36" s="42">
        <v>10</v>
      </c>
      <c r="K36" s="43">
        <v>15</v>
      </c>
      <c r="L36" s="135">
        <v>20</v>
      </c>
      <c r="M36" s="42">
        <v>10</v>
      </c>
      <c r="N36" s="43">
        <v>15</v>
      </c>
      <c r="O36" s="135">
        <v>20</v>
      </c>
      <c r="P36" s="42">
        <v>10</v>
      </c>
      <c r="Q36" s="43">
        <v>15</v>
      </c>
      <c r="R36" s="135">
        <v>20</v>
      </c>
      <c r="S36" s="42">
        <v>10</v>
      </c>
      <c r="T36" s="43">
        <v>15</v>
      </c>
      <c r="U36" s="135">
        <v>20</v>
      </c>
      <c r="V36" s="42">
        <v>10</v>
      </c>
      <c r="W36" s="43">
        <v>15</v>
      </c>
      <c r="X36" s="135">
        <v>20</v>
      </c>
      <c r="Y36" s="182"/>
      <c r="Z36" s="188"/>
      <c r="AB36" s="902"/>
      <c r="AC36"/>
      <c r="AD36" s="845"/>
      <c r="AE36" s="796"/>
      <c r="AF36" s="792"/>
      <c r="AG36" s="794"/>
      <c r="AH36" s="42">
        <v>10</v>
      </c>
      <c r="AI36" s="43">
        <v>15</v>
      </c>
      <c r="AJ36" s="135">
        <v>20</v>
      </c>
      <c r="AK36" s="42">
        <v>10</v>
      </c>
      <c r="AL36" s="43">
        <v>15</v>
      </c>
      <c r="AM36" s="135">
        <v>20</v>
      </c>
      <c r="AN36" s="42">
        <v>10</v>
      </c>
      <c r="AO36" s="43">
        <v>15</v>
      </c>
      <c r="AP36" s="135">
        <v>20</v>
      </c>
      <c r="AQ36" s="42">
        <v>10</v>
      </c>
      <c r="AR36" s="43">
        <v>15</v>
      </c>
      <c r="AS36" s="135">
        <v>20</v>
      </c>
      <c r="AT36" s="42">
        <v>10</v>
      </c>
      <c r="AU36" s="43">
        <v>15</v>
      </c>
      <c r="AV36" s="135">
        <v>20</v>
      </c>
      <c r="AW36" s="42">
        <v>10</v>
      </c>
      <c r="AX36" s="43">
        <v>15</v>
      </c>
      <c r="AY36" s="135">
        <v>20</v>
      </c>
      <c r="AZ36" s="182"/>
      <c r="BA36" s="188"/>
      <c r="BD36" s="148"/>
    </row>
    <row r="37" spans="1:56" ht="17.100000000000001" customHeight="1" x14ac:dyDescent="0.2">
      <c r="A37" s="902"/>
      <c r="B37"/>
      <c r="C37" s="845"/>
      <c r="D37" s="796"/>
      <c r="E37" s="983" t="s">
        <v>22</v>
      </c>
      <c r="F37" s="855" t="s">
        <v>601</v>
      </c>
      <c r="G37" s="850" t="s">
        <v>557</v>
      </c>
      <c r="H37" s="850"/>
      <c r="I37" s="850"/>
      <c r="J37" s="850"/>
      <c r="K37" s="850"/>
      <c r="L37" s="850"/>
      <c r="M37" s="850"/>
      <c r="N37" s="850"/>
      <c r="O37" s="850"/>
      <c r="P37" s="782" t="s">
        <v>203</v>
      </c>
      <c r="Q37" s="783"/>
      <c r="R37" s="783"/>
      <c r="S37" s="783"/>
      <c r="T37" s="783"/>
      <c r="U37" s="783"/>
      <c r="V37" s="783"/>
      <c r="W37" s="783"/>
      <c r="X37" s="784"/>
      <c r="Y37" s="182"/>
      <c r="Z37" s="188"/>
      <c r="AB37" s="902"/>
      <c r="AC37"/>
      <c r="AD37" s="845"/>
      <c r="AE37" s="796"/>
      <c r="AF37" s="983" t="s">
        <v>22</v>
      </c>
      <c r="AG37" s="855" t="s">
        <v>601</v>
      </c>
      <c r="AH37" s="850" t="s">
        <v>557</v>
      </c>
      <c r="AI37" s="850"/>
      <c r="AJ37" s="850"/>
      <c r="AK37" s="850"/>
      <c r="AL37" s="850"/>
      <c r="AM37" s="850"/>
      <c r="AN37" s="850"/>
      <c r="AO37" s="850"/>
      <c r="AP37" s="850"/>
      <c r="AQ37" s="782" t="s">
        <v>203</v>
      </c>
      <c r="AR37" s="783"/>
      <c r="AS37" s="783"/>
      <c r="AT37" s="783"/>
      <c r="AU37" s="783"/>
      <c r="AV37" s="783"/>
      <c r="AW37" s="783"/>
      <c r="AX37" s="783"/>
      <c r="AY37" s="784"/>
      <c r="AZ37" s="182"/>
      <c r="BA37" s="188"/>
      <c r="BD37" s="148"/>
    </row>
    <row r="38" spans="1:56" ht="17.100000000000001" customHeight="1" x14ac:dyDescent="0.2">
      <c r="A38" s="902"/>
      <c r="B38"/>
      <c r="C38" s="845"/>
      <c r="D38" s="796"/>
      <c r="E38" s="984"/>
      <c r="F38" s="794"/>
      <c r="G38" s="539">
        <f>'JUGEND-DOSB 2020'!E28*$BC$38</f>
        <v>9.6000000000000014</v>
      </c>
      <c r="H38" s="539">
        <f>'JUGEND-DOSB 2020'!F28*$BC$38</f>
        <v>12</v>
      </c>
      <c r="I38" s="520">
        <f>'JUGEND-DOSB 2020'!G28*$BC$38</f>
        <v>16.8</v>
      </c>
      <c r="J38" s="42">
        <f>'JUGEND-DOSB 2020'!H28*$BC$38</f>
        <v>14.4</v>
      </c>
      <c r="K38" s="539">
        <f>'JUGEND-DOSB 2020'!I28*$BC$38</f>
        <v>16.8</v>
      </c>
      <c r="L38" s="520">
        <f>'JUGEND-DOSB 2020'!J28*$BC$38</f>
        <v>21.6</v>
      </c>
      <c r="M38" s="42">
        <f>'JUGEND-DOSB 2020'!K28*$BC$38</f>
        <v>21.6</v>
      </c>
      <c r="N38" s="539">
        <f>'JUGEND-DOSB 2020'!L28*$BC$38</f>
        <v>24</v>
      </c>
      <c r="O38" s="520">
        <f>'JUGEND-DOSB 2020'!M28*$BC$38</f>
        <v>28.8</v>
      </c>
      <c r="P38" s="28">
        <f>'JUGEND-DOSB 2020'!N28*$BC$38</f>
        <v>13.600000000000001</v>
      </c>
      <c r="Q38" s="29">
        <f>'JUGEND-DOSB 2020'!O28*$BC$38</f>
        <v>15.600000000000001</v>
      </c>
      <c r="R38" s="38">
        <f>'JUGEND-DOSB 2020'!P28*$BC$38</f>
        <v>17.600000000000001</v>
      </c>
      <c r="S38" s="67">
        <f>'JUGEND-DOSB 2020'!Q28*$BC$38</f>
        <v>15.600000000000001</v>
      </c>
      <c r="T38" s="29">
        <f>'JUGEND-DOSB 2020'!R28*$BC$38</f>
        <v>18</v>
      </c>
      <c r="U38" s="38">
        <f>'JUGEND-DOSB 2020'!S28*$BC$38</f>
        <v>20.400000000000002</v>
      </c>
      <c r="V38" s="67">
        <f>'JUGEND-DOSB 2020'!T28*$BC$38</f>
        <v>17.600000000000001</v>
      </c>
      <c r="W38" s="29">
        <f>'JUGEND-DOSB 2020'!U28*$BC$38</f>
        <v>20</v>
      </c>
      <c r="X38" s="38">
        <f>'JUGEND-DOSB 2020'!V28*$BC$38</f>
        <v>22.400000000000002</v>
      </c>
      <c r="Y38" s="182"/>
      <c r="Z38" s="188"/>
      <c r="AB38" s="902"/>
      <c r="AC38"/>
      <c r="AD38" s="845"/>
      <c r="AE38" s="796"/>
      <c r="AF38" s="984"/>
      <c r="AG38" s="794"/>
      <c r="AH38" s="539">
        <f>'JUGEND-DOSB 2020'!E59*$BC$38</f>
        <v>12</v>
      </c>
      <c r="AI38" s="539">
        <f>'JUGEND-DOSB 2020'!F59*$BC$38</f>
        <v>14.4</v>
      </c>
      <c r="AJ38" s="520">
        <f>'JUGEND-DOSB 2020'!G59*$BC$38</f>
        <v>19.200000000000003</v>
      </c>
      <c r="AK38" s="42">
        <f>'JUGEND-DOSB 2020'!H59*$BC$38</f>
        <v>16.8</v>
      </c>
      <c r="AL38" s="539">
        <f>'JUGEND-DOSB 2020'!I59*$BC$38</f>
        <v>21.6</v>
      </c>
      <c r="AM38" s="520">
        <f>'JUGEND-DOSB 2020'!J59*$BC$38</f>
        <v>26.400000000000002</v>
      </c>
      <c r="AN38" s="42">
        <f>'JUGEND-DOSB 2020'!K59*$BC$38</f>
        <v>26.400000000000002</v>
      </c>
      <c r="AO38" s="539">
        <f>'JUGEND-DOSB 2020'!L59*$BC$38</f>
        <v>31.200000000000003</v>
      </c>
      <c r="AP38" s="520">
        <f>'JUGEND-DOSB 2020'!M59*$BC$38</f>
        <v>36</v>
      </c>
      <c r="AQ38" s="28">
        <f>'JUGEND-DOSB 2020'!N59*$BC$38</f>
        <v>15.600000000000001</v>
      </c>
      <c r="AR38" s="29">
        <f>'JUGEND-DOSB 2020'!O59*$BC$38</f>
        <v>19.200000000000003</v>
      </c>
      <c r="AS38" s="38">
        <f>'JUGEND-DOSB 2020'!P59*$BC$38</f>
        <v>22</v>
      </c>
      <c r="AT38" s="67">
        <f>'JUGEND-DOSB 2020'!Q59*$BC$38</f>
        <v>18.8</v>
      </c>
      <c r="AU38" s="29">
        <f>'JUGEND-DOSB 2020'!R59*$BC$38</f>
        <v>22.400000000000002</v>
      </c>
      <c r="AV38" s="38">
        <f>'JUGEND-DOSB 2020'!S59*$BC$38</f>
        <v>25.6</v>
      </c>
      <c r="AW38" s="67">
        <f>'JUGEND-DOSB 2020'!T59*$BC$38</f>
        <v>22</v>
      </c>
      <c r="AX38" s="29">
        <f>'JUGEND-DOSB 2020'!U59*$BC$38</f>
        <v>25.6</v>
      </c>
      <c r="AY38" s="38">
        <f>'JUGEND-DOSB 2020'!V59*$BC$38</f>
        <v>29.200000000000003</v>
      </c>
      <c r="AZ38" s="182"/>
      <c r="BA38" s="188"/>
      <c r="BC38" s="143">
        <v>0.8</v>
      </c>
      <c r="BD38" s="146" t="s">
        <v>520</v>
      </c>
    </row>
    <row r="39" spans="1:56" ht="17.100000000000001" customHeight="1" thickBot="1" x14ac:dyDescent="0.25">
      <c r="A39" s="902"/>
      <c r="B39"/>
      <c r="C39" s="923"/>
      <c r="D39" s="796"/>
      <c r="E39" s="540" t="s">
        <v>23</v>
      </c>
      <c r="F39" s="541" t="s">
        <v>432</v>
      </c>
      <c r="G39" s="535" t="s">
        <v>433</v>
      </c>
      <c r="H39" s="536" t="s">
        <v>434</v>
      </c>
      <c r="I39" s="537" t="s">
        <v>435</v>
      </c>
      <c r="J39" s="535" t="s">
        <v>433</v>
      </c>
      <c r="K39" s="536" t="s">
        <v>434</v>
      </c>
      <c r="L39" s="537" t="s">
        <v>435</v>
      </c>
      <c r="M39" s="535" t="s">
        <v>433</v>
      </c>
      <c r="N39" s="536" t="s">
        <v>434</v>
      </c>
      <c r="O39" s="537" t="s">
        <v>435</v>
      </c>
      <c r="P39" s="535" t="s">
        <v>433</v>
      </c>
      <c r="Q39" s="536" t="s">
        <v>434</v>
      </c>
      <c r="R39" s="537" t="s">
        <v>435</v>
      </c>
      <c r="S39" s="535" t="s">
        <v>433</v>
      </c>
      <c r="T39" s="536" t="s">
        <v>434</v>
      </c>
      <c r="U39" s="537" t="s">
        <v>435</v>
      </c>
      <c r="V39" s="535" t="s">
        <v>433</v>
      </c>
      <c r="W39" s="536" t="s">
        <v>434</v>
      </c>
      <c r="X39" s="537" t="s">
        <v>435</v>
      </c>
      <c r="Y39" s="186"/>
      <c r="Z39" s="187"/>
      <c r="AB39" s="902"/>
      <c r="AC39"/>
      <c r="AD39" s="923"/>
      <c r="AE39" s="796"/>
      <c r="AF39" s="540" t="s">
        <v>23</v>
      </c>
      <c r="AG39" s="541" t="s">
        <v>432</v>
      </c>
      <c r="AH39" s="535" t="s">
        <v>433</v>
      </c>
      <c r="AI39" s="536" t="s">
        <v>434</v>
      </c>
      <c r="AJ39" s="537" t="s">
        <v>435</v>
      </c>
      <c r="AK39" s="535" t="s">
        <v>433</v>
      </c>
      <c r="AL39" s="536" t="s">
        <v>434</v>
      </c>
      <c r="AM39" s="537" t="s">
        <v>435</v>
      </c>
      <c r="AN39" s="535" t="s">
        <v>433</v>
      </c>
      <c r="AO39" s="536" t="s">
        <v>434</v>
      </c>
      <c r="AP39" s="537" t="s">
        <v>435</v>
      </c>
      <c r="AQ39" s="535" t="s">
        <v>433</v>
      </c>
      <c r="AR39" s="536" t="s">
        <v>434</v>
      </c>
      <c r="AS39" s="537" t="s">
        <v>435</v>
      </c>
      <c r="AT39" s="535" t="s">
        <v>433</v>
      </c>
      <c r="AU39" s="536" t="s">
        <v>434</v>
      </c>
      <c r="AV39" s="537" t="s">
        <v>435</v>
      </c>
      <c r="AW39" s="535" t="s">
        <v>433</v>
      </c>
      <c r="AX39" s="536" t="s">
        <v>434</v>
      </c>
      <c r="AY39" s="537" t="s">
        <v>435</v>
      </c>
      <c r="AZ39" s="186"/>
      <c r="BA39" s="187"/>
      <c r="BD39" s="146"/>
    </row>
    <row r="40" spans="1:56" s="44" customFormat="1" ht="19.5" customHeight="1" thickBot="1" x14ac:dyDescent="0.3">
      <c r="A40" s="853" t="s">
        <v>495</v>
      </c>
      <c r="B40"/>
      <c r="C40" s="905" t="s">
        <v>51</v>
      </c>
      <c r="D40" s="906"/>
      <c r="E40" s="907"/>
      <c r="F40" s="907"/>
      <c r="G40" s="907" t="s">
        <v>616</v>
      </c>
      <c r="H40" s="907"/>
      <c r="I40" s="907"/>
      <c r="J40" s="907"/>
      <c r="K40" s="907"/>
      <c r="L40" s="907"/>
      <c r="M40" s="907"/>
      <c r="N40" s="907"/>
      <c r="O40" s="907"/>
      <c r="P40" s="907"/>
      <c r="Q40" s="907"/>
      <c r="R40" s="908" t="s">
        <v>52</v>
      </c>
      <c r="S40" s="908"/>
      <c r="T40" s="908"/>
      <c r="U40" s="908"/>
      <c r="V40" s="908"/>
      <c r="W40" s="908"/>
      <c r="X40" s="908"/>
      <c r="Y40" s="802" t="s">
        <v>53</v>
      </c>
      <c r="Z40" s="803"/>
      <c r="AB40" s="853" t="s">
        <v>495</v>
      </c>
      <c r="AC40"/>
      <c r="AD40" s="905" t="s">
        <v>51</v>
      </c>
      <c r="AE40" s="906"/>
      <c r="AF40" s="907"/>
      <c r="AG40" s="907"/>
      <c r="AH40" s="907" t="s">
        <v>616</v>
      </c>
      <c r="AI40" s="907"/>
      <c r="AJ40" s="907"/>
      <c r="AK40" s="907"/>
      <c r="AL40" s="907"/>
      <c r="AM40" s="907"/>
      <c r="AN40" s="907"/>
      <c r="AO40" s="907"/>
      <c r="AP40" s="907"/>
      <c r="AQ40" s="907"/>
      <c r="AR40" s="907"/>
      <c r="AS40" s="908" t="s">
        <v>52</v>
      </c>
      <c r="AT40" s="908"/>
      <c r="AU40" s="908"/>
      <c r="AV40" s="908"/>
      <c r="AW40" s="908"/>
      <c r="AX40" s="908"/>
      <c r="AY40" s="908"/>
      <c r="AZ40" s="802" t="s">
        <v>53</v>
      </c>
      <c r="BA40" s="803"/>
      <c r="BC40" s="144"/>
      <c r="BD40" s="147"/>
    </row>
    <row r="41" spans="1:56" ht="15.75" thickBot="1" x14ac:dyDescent="0.25">
      <c r="A41" s="853"/>
      <c r="B41"/>
      <c r="C41" s="914" t="s">
        <v>585</v>
      </c>
      <c r="D41" s="915"/>
      <c r="E41" s="915"/>
      <c r="F41" s="915"/>
      <c r="G41" s="915"/>
      <c r="H41" s="915"/>
      <c r="I41" s="916"/>
      <c r="J41" s="917" t="s">
        <v>68</v>
      </c>
      <c r="K41" s="918"/>
      <c r="L41" s="918"/>
      <c r="M41" s="918"/>
      <c r="N41" s="918"/>
      <c r="O41" s="918"/>
      <c r="P41" s="918"/>
      <c r="Q41" s="919"/>
      <c r="R41" s="920" t="s">
        <v>69</v>
      </c>
      <c r="S41" s="921"/>
      <c r="T41" s="921"/>
      <c r="U41" s="921"/>
      <c r="V41" s="921"/>
      <c r="W41" s="921"/>
      <c r="X41" s="922"/>
      <c r="Y41" s="75" t="s">
        <v>70</v>
      </c>
      <c r="Z41" s="76"/>
      <c r="AA41" s="45"/>
      <c r="AB41" s="853"/>
      <c r="AC41"/>
      <c r="AD41" s="914" t="s">
        <v>585</v>
      </c>
      <c r="AE41" s="915"/>
      <c r="AF41" s="915"/>
      <c r="AG41" s="915"/>
      <c r="AH41" s="915"/>
      <c r="AI41" s="915"/>
      <c r="AJ41" s="916"/>
      <c r="AK41" s="917" t="s">
        <v>68</v>
      </c>
      <c r="AL41" s="918"/>
      <c r="AM41" s="918"/>
      <c r="AN41" s="918"/>
      <c r="AO41" s="918"/>
      <c r="AP41" s="918"/>
      <c r="AQ41" s="918"/>
      <c r="AR41" s="919"/>
      <c r="AS41" s="920" t="s">
        <v>69</v>
      </c>
      <c r="AT41" s="921"/>
      <c r="AU41" s="921"/>
      <c r="AV41" s="921"/>
      <c r="AW41" s="921"/>
      <c r="AX41" s="921"/>
      <c r="AY41" s="922"/>
      <c r="AZ41" s="75" t="s">
        <v>70</v>
      </c>
      <c r="BA41" s="76"/>
      <c r="BB41" s="45"/>
    </row>
    <row r="42" spans="1:56" ht="15" customHeight="1" thickBot="1" x14ac:dyDescent="0.3">
      <c r="A42" s="853"/>
      <c r="B42" s="44"/>
      <c r="C42" s="909" t="s">
        <v>71</v>
      </c>
      <c r="D42" s="910"/>
      <c r="E42" s="910"/>
      <c r="F42" s="910"/>
      <c r="G42" s="910"/>
      <c r="H42" s="910"/>
      <c r="I42" s="77"/>
      <c r="J42" s="911"/>
      <c r="K42" s="912"/>
      <c r="L42" s="912"/>
      <c r="M42" s="912"/>
      <c r="N42" s="912"/>
      <c r="O42" s="912"/>
      <c r="P42" s="912"/>
      <c r="Q42" s="913"/>
      <c r="R42" s="898" t="s">
        <v>72</v>
      </c>
      <c r="S42" s="899"/>
      <c r="T42" s="810"/>
      <c r="U42" s="810"/>
      <c r="V42" s="810"/>
      <c r="W42" s="810"/>
      <c r="X42" s="811"/>
      <c r="Y42" s="75" t="s">
        <v>73</v>
      </c>
      <c r="Z42" s="78" t="s">
        <v>54</v>
      </c>
      <c r="AA42" s="45"/>
      <c r="AB42" s="853"/>
      <c r="AC42" s="44"/>
      <c r="AD42" s="909" t="s">
        <v>71</v>
      </c>
      <c r="AE42" s="910"/>
      <c r="AF42" s="910"/>
      <c r="AG42" s="910"/>
      <c r="AH42" s="910"/>
      <c r="AI42" s="910"/>
      <c r="AJ42" s="77"/>
      <c r="AK42" s="911"/>
      <c r="AL42" s="912"/>
      <c r="AM42" s="912"/>
      <c r="AN42" s="912"/>
      <c r="AO42" s="912"/>
      <c r="AP42" s="912"/>
      <c r="AQ42" s="912"/>
      <c r="AR42" s="913"/>
      <c r="AS42" s="898" t="s">
        <v>72</v>
      </c>
      <c r="AT42" s="899"/>
      <c r="AU42" s="810"/>
      <c r="AV42" s="810"/>
      <c r="AW42" s="810"/>
      <c r="AX42" s="810"/>
      <c r="AY42" s="811"/>
      <c r="AZ42" s="75" t="s">
        <v>73</v>
      </c>
      <c r="BA42" s="78" t="s">
        <v>54</v>
      </c>
      <c r="BB42" s="45"/>
    </row>
    <row r="43" spans="1:56" ht="15" customHeight="1" thickBot="1" x14ac:dyDescent="0.25">
      <c r="A43" s="853"/>
      <c r="B43"/>
      <c r="C43" s="812" t="s">
        <v>74</v>
      </c>
      <c r="D43" s="813"/>
      <c r="E43" s="813"/>
      <c r="F43" s="813"/>
      <c r="G43" s="813"/>
      <c r="H43" s="813"/>
      <c r="I43" s="77"/>
      <c r="J43" s="807"/>
      <c r="K43" s="808"/>
      <c r="L43" s="808"/>
      <c r="M43" s="808"/>
      <c r="N43" s="808"/>
      <c r="O43" s="808"/>
      <c r="P43" s="808"/>
      <c r="Q43" s="809"/>
      <c r="R43" s="898" t="s">
        <v>75</v>
      </c>
      <c r="S43" s="899"/>
      <c r="T43" s="810"/>
      <c r="U43" s="810"/>
      <c r="V43" s="810"/>
      <c r="W43" s="810"/>
      <c r="X43" s="811"/>
      <c r="Y43" s="75" t="s">
        <v>76</v>
      </c>
      <c r="Z43" s="79"/>
      <c r="AA43" s="45"/>
      <c r="AB43" s="853"/>
      <c r="AC43"/>
      <c r="AD43" s="812" t="s">
        <v>74</v>
      </c>
      <c r="AE43" s="813"/>
      <c r="AF43" s="813"/>
      <c r="AG43" s="813"/>
      <c r="AH43" s="813"/>
      <c r="AI43" s="813"/>
      <c r="AJ43" s="77"/>
      <c r="AK43" s="807"/>
      <c r="AL43" s="808"/>
      <c r="AM43" s="808"/>
      <c r="AN43" s="808"/>
      <c r="AO43" s="808"/>
      <c r="AP43" s="808"/>
      <c r="AQ43" s="808"/>
      <c r="AR43" s="809"/>
      <c r="AS43" s="898" t="s">
        <v>75</v>
      </c>
      <c r="AT43" s="899"/>
      <c r="AU43" s="810"/>
      <c r="AV43" s="810"/>
      <c r="AW43" s="810"/>
      <c r="AX43" s="810"/>
      <c r="AY43" s="811"/>
      <c r="AZ43" s="75" t="s">
        <v>76</v>
      </c>
      <c r="BA43" s="79"/>
      <c r="BB43" s="45"/>
    </row>
    <row r="44" spans="1:56" ht="15.75" thickBot="1" x14ac:dyDescent="0.25">
      <c r="A44" s="853"/>
      <c r="B44"/>
      <c r="C44" s="812" t="s">
        <v>518</v>
      </c>
      <c r="D44" s="813"/>
      <c r="E44" s="813"/>
      <c r="F44" s="813"/>
      <c r="G44" s="813"/>
      <c r="H44" s="813"/>
      <c r="I44" s="77"/>
      <c r="J44" s="814"/>
      <c r="K44" s="815"/>
      <c r="L44" s="815"/>
      <c r="M44" s="815"/>
      <c r="N44" s="815"/>
      <c r="O44" s="815"/>
      <c r="P44" s="815"/>
      <c r="Q44" s="816"/>
      <c r="R44" s="898" t="s">
        <v>77</v>
      </c>
      <c r="S44" s="899"/>
      <c r="T44" s="810"/>
      <c r="U44" s="810"/>
      <c r="V44" s="810"/>
      <c r="W44" s="810"/>
      <c r="X44" s="811"/>
      <c r="Y44" s="75" t="s">
        <v>78</v>
      </c>
      <c r="Z44" s="79"/>
      <c r="AA44" s="45"/>
      <c r="AB44" s="853"/>
      <c r="AC44"/>
      <c r="AD44" s="812" t="s">
        <v>518</v>
      </c>
      <c r="AE44" s="813"/>
      <c r="AF44" s="813"/>
      <c r="AG44" s="813"/>
      <c r="AH44" s="813"/>
      <c r="AI44" s="813"/>
      <c r="AJ44" s="77"/>
      <c r="AK44" s="814"/>
      <c r="AL44" s="815"/>
      <c r="AM44" s="815"/>
      <c r="AN44" s="815"/>
      <c r="AO44" s="815"/>
      <c r="AP44" s="815"/>
      <c r="AQ44" s="815"/>
      <c r="AR44" s="816"/>
      <c r="AS44" s="898" t="s">
        <v>77</v>
      </c>
      <c r="AT44" s="899"/>
      <c r="AU44" s="810"/>
      <c r="AV44" s="810"/>
      <c r="AW44" s="810"/>
      <c r="AX44" s="810"/>
      <c r="AY44" s="811"/>
      <c r="AZ44" s="75" t="s">
        <v>78</v>
      </c>
      <c r="BA44" s="79"/>
      <c r="BB44" s="45"/>
    </row>
    <row r="45" spans="1:56" ht="15.75" thickBot="1" x14ac:dyDescent="0.25">
      <c r="A45" s="853"/>
      <c r="B45"/>
      <c r="C45" s="812" t="s">
        <v>586</v>
      </c>
      <c r="D45" s="813"/>
      <c r="E45" s="813"/>
      <c r="F45" s="813"/>
      <c r="G45" s="813"/>
      <c r="H45" s="813"/>
      <c r="I45" s="77"/>
      <c r="J45" s="80"/>
      <c r="K45" s="80"/>
      <c r="L45" s="80"/>
      <c r="M45" s="80"/>
      <c r="N45" s="80"/>
      <c r="O45" s="80"/>
      <c r="P45" s="80"/>
      <c r="Q45" s="80"/>
      <c r="R45" s="872" t="s">
        <v>79</v>
      </c>
      <c r="S45" s="873"/>
      <c r="T45" s="874"/>
      <c r="U45" s="874"/>
      <c r="V45" s="874"/>
      <c r="W45" s="874"/>
      <c r="X45" s="875"/>
      <c r="Y45" s="81"/>
      <c r="Z45" s="82"/>
      <c r="AA45" s="45"/>
      <c r="AB45" s="853"/>
      <c r="AC45"/>
      <c r="AD45" s="812" t="s">
        <v>586</v>
      </c>
      <c r="AE45" s="813"/>
      <c r="AF45" s="813"/>
      <c r="AG45" s="813"/>
      <c r="AH45" s="813"/>
      <c r="AI45" s="813"/>
      <c r="AJ45" s="77"/>
      <c r="AK45" s="80"/>
      <c r="AL45" s="80"/>
      <c r="AM45" s="80"/>
      <c r="AN45" s="80"/>
      <c r="AO45" s="80"/>
      <c r="AP45" s="80"/>
      <c r="AQ45" s="80"/>
      <c r="AR45" s="80"/>
      <c r="AS45" s="872" t="s">
        <v>79</v>
      </c>
      <c r="AT45" s="873"/>
      <c r="AU45" s="874"/>
      <c r="AV45" s="874"/>
      <c r="AW45" s="874"/>
      <c r="AX45" s="874"/>
      <c r="AY45" s="875"/>
      <c r="AZ45" s="81"/>
      <c r="BA45" s="82"/>
      <c r="BB45" s="45"/>
    </row>
    <row r="46" spans="1:56" ht="15" customHeight="1" x14ac:dyDescent="0.2">
      <c r="A46" s="904">
        <v>5</v>
      </c>
      <c r="B46"/>
      <c r="C46" s="841" t="s">
        <v>587</v>
      </c>
      <c r="D46" s="813"/>
      <c r="E46" s="813"/>
      <c r="F46" s="813"/>
      <c r="G46" s="813"/>
      <c r="H46" s="813"/>
      <c r="I46" s="77"/>
      <c r="N46" s="270" t="s">
        <v>54</v>
      </c>
      <c r="U46" s="45"/>
      <c r="W46" s="781" t="s">
        <v>623</v>
      </c>
      <c r="X46" s="781"/>
      <c r="Y46" s="781"/>
      <c r="Z46" s="781"/>
      <c r="AB46" s="904">
        <f>A46+1</f>
        <v>6</v>
      </c>
      <c r="AC46"/>
      <c r="AD46" s="841" t="s">
        <v>587</v>
      </c>
      <c r="AE46" s="813"/>
      <c r="AF46" s="813"/>
      <c r="AG46" s="813"/>
      <c r="AH46" s="813"/>
      <c r="AI46" s="813"/>
      <c r="AJ46" s="77"/>
      <c r="AV46" s="45"/>
      <c r="AX46" s="781" t="s">
        <v>649</v>
      </c>
      <c r="AY46" s="781"/>
      <c r="AZ46" s="781"/>
      <c r="BA46" s="781"/>
    </row>
    <row r="47" spans="1:56" ht="13.5" customHeight="1" thickBot="1" x14ac:dyDescent="0.25">
      <c r="A47" s="904"/>
      <c r="B47"/>
      <c r="C47" s="804" t="s">
        <v>80</v>
      </c>
      <c r="D47" s="805"/>
      <c r="E47" s="805"/>
      <c r="F47" s="805"/>
      <c r="G47" s="805"/>
      <c r="H47" s="805"/>
      <c r="I47" s="806"/>
      <c r="W47" s="781"/>
      <c r="X47" s="781"/>
      <c r="Y47" s="781"/>
      <c r="Z47" s="781"/>
      <c r="AB47" s="904"/>
      <c r="AC47"/>
      <c r="AD47" s="804" t="s">
        <v>80</v>
      </c>
      <c r="AE47" s="805"/>
      <c r="AF47" s="805"/>
      <c r="AG47" s="805"/>
      <c r="AH47" s="805"/>
      <c r="AI47" s="805"/>
      <c r="AJ47" s="806"/>
      <c r="AX47" s="781"/>
      <c r="AY47" s="781"/>
      <c r="AZ47" s="781"/>
      <c r="BA47" s="781"/>
    </row>
    <row r="49" spans="1:57" ht="13.5" thickBot="1" x14ac:dyDescent="0.25"/>
    <row r="50" spans="1:57" ht="18" customHeight="1" x14ac:dyDescent="0.25">
      <c r="A50" s="930" t="s">
        <v>496</v>
      </c>
      <c r="B50"/>
      <c r="C50" s="932" t="s">
        <v>584</v>
      </c>
      <c r="D50" s="933"/>
      <c r="E50" s="933"/>
      <c r="F50" s="933"/>
      <c r="G50" s="933"/>
      <c r="H50" s="933"/>
      <c r="I50" s="933"/>
      <c r="J50" s="933"/>
      <c r="K50" s="933"/>
      <c r="L50" s="934"/>
      <c r="M50" s="935" t="s">
        <v>137</v>
      </c>
      <c r="N50" s="935"/>
      <c r="O50" s="935"/>
      <c r="P50" s="935"/>
      <c r="Q50" s="935"/>
      <c r="R50" s="935"/>
      <c r="S50" s="935"/>
      <c r="T50" s="935"/>
      <c r="U50" s="935"/>
      <c r="V50" s="935"/>
      <c r="W50" s="935"/>
      <c r="X50" s="935"/>
      <c r="Y50" s="935"/>
      <c r="Z50" s="1" t="s">
        <v>749</v>
      </c>
      <c r="AB50" s="930" t="s">
        <v>496</v>
      </c>
      <c r="AC50"/>
      <c r="AD50" s="932" t="s">
        <v>584</v>
      </c>
      <c r="AE50" s="933"/>
      <c r="AF50" s="933"/>
      <c r="AG50" s="933"/>
      <c r="AH50" s="933"/>
      <c r="AI50" s="933"/>
      <c r="AJ50" s="933"/>
      <c r="AK50" s="933"/>
      <c r="AL50" s="933"/>
      <c r="AM50" s="934"/>
      <c r="AN50" s="935" t="s">
        <v>143</v>
      </c>
      <c r="AO50" s="935"/>
      <c r="AP50" s="935"/>
      <c r="AQ50" s="935"/>
      <c r="AR50" s="935"/>
      <c r="AS50" s="935"/>
      <c r="AT50" s="935"/>
      <c r="AU50" s="935"/>
      <c r="AV50" s="935"/>
      <c r="AW50" s="935"/>
      <c r="AX50" s="935"/>
      <c r="AY50" s="935"/>
      <c r="AZ50" s="935"/>
      <c r="BA50" s="1" t="s">
        <v>576</v>
      </c>
    </row>
    <row r="51" spans="1:57" x14ac:dyDescent="0.2">
      <c r="A51" s="931"/>
      <c r="B51"/>
      <c r="C51" s="856" t="s">
        <v>1</v>
      </c>
      <c r="D51" s="857"/>
      <c r="E51" s="857"/>
      <c r="F51" s="857"/>
      <c r="G51" s="857"/>
      <c r="H51" s="857"/>
      <c r="I51" s="857"/>
      <c r="J51" s="857"/>
      <c r="K51" s="857"/>
      <c r="L51" s="858"/>
      <c r="M51" s="893" t="s">
        <v>2</v>
      </c>
      <c r="N51" s="893"/>
      <c r="O51" s="893"/>
      <c r="P51" s="893"/>
      <c r="Q51" s="893"/>
      <c r="R51" s="893"/>
      <c r="S51" s="893"/>
      <c r="T51" s="893"/>
      <c r="U51" s="893"/>
      <c r="V51" s="893"/>
      <c r="W51" s="893"/>
      <c r="X51" s="893"/>
      <c r="Y51" s="893" t="s">
        <v>55</v>
      </c>
      <c r="Z51" s="894"/>
      <c r="AB51" s="931"/>
      <c r="AC51"/>
      <c r="AD51" s="856" t="s">
        <v>1</v>
      </c>
      <c r="AE51" s="857"/>
      <c r="AF51" s="857"/>
      <c r="AG51" s="857"/>
      <c r="AH51" s="857"/>
      <c r="AI51" s="857"/>
      <c r="AJ51" s="857"/>
      <c r="AK51" s="857"/>
      <c r="AL51" s="857"/>
      <c r="AM51" s="858"/>
      <c r="AN51" s="893" t="s">
        <v>2</v>
      </c>
      <c r="AO51" s="893"/>
      <c r="AP51" s="893"/>
      <c r="AQ51" s="893"/>
      <c r="AR51" s="893"/>
      <c r="AS51" s="893"/>
      <c r="AT51" s="893"/>
      <c r="AU51" s="893"/>
      <c r="AV51" s="893"/>
      <c r="AW51" s="893"/>
      <c r="AX51" s="893"/>
      <c r="AY51" s="893"/>
      <c r="AZ51" s="893" t="s">
        <v>55</v>
      </c>
      <c r="BA51" s="894"/>
    </row>
    <row r="52" spans="1:57" x14ac:dyDescent="0.2">
      <c r="A52" s="931"/>
      <c r="B52"/>
      <c r="C52" s="856" t="s">
        <v>3</v>
      </c>
      <c r="D52" s="857"/>
      <c r="E52" s="857"/>
      <c r="F52" s="857"/>
      <c r="G52" s="857"/>
      <c r="H52" s="857"/>
      <c r="I52" s="857"/>
      <c r="J52" s="857"/>
      <c r="K52" s="857"/>
      <c r="L52" s="858"/>
      <c r="M52" s="893" t="s">
        <v>4</v>
      </c>
      <c r="N52" s="893"/>
      <c r="O52" s="893"/>
      <c r="P52" s="893"/>
      <c r="Q52" s="893"/>
      <c r="R52" s="893"/>
      <c r="S52" s="893"/>
      <c r="T52" s="893"/>
      <c r="U52" s="893"/>
      <c r="V52" s="893"/>
      <c r="W52" s="893"/>
      <c r="X52" s="893"/>
      <c r="Y52" s="893" t="s">
        <v>5</v>
      </c>
      <c r="Z52" s="894"/>
      <c r="AB52" s="931"/>
      <c r="AC52"/>
      <c r="AD52" s="856" t="s">
        <v>3</v>
      </c>
      <c r="AE52" s="857"/>
      <c r="AF52" s="857"/>
      <c r="AG52" s="857"/>
      <c r="AH52" s="857"/>
      <c r="AI52" s="857"/>
      <c r="AJ52" s="857"/>
      <c r="AK52" s="857"/>
      <c r="AL52" s="857"/>
      <c r="AM52" s="858"/>
      <c r="AN52" s="893" t="s">
        <v>4</v>
      </c>
      <c r="AO52" s="893"/>
      <c r="AP52" s="893"/>
      <c r="AQ52" s="893"/>
      <c r="AR52" s="893"/>
      <c r="AS52" s="893"/>
      <c r="AT52" s="893"/>
      <c r="AU52" s="893"/>
      <c r="AV52" s="893"/>
      <c r="AW52" s="893"/>
      <c r="AX52" s="893"/>
      <c r="AY52" s="893"/>
      <c r="AZ52" s="893" t="s">
        <v>5</v>
      </c>
      <c r="BA52" s="894"/>
    </row>
    <row r="53" spans="1:57" x14ac:dyDescent="0.2">
      <c r="A53" s="931"/>
      <c r="B53"/>
      <c r="C53" s="856" t="s">
        <v>56</v>
      </c>
      <c r="D53" s="867"/>
      <c r="E53" s="867"/>
      <c r="F53" s="868"/>
      <c r="G53" s="869" t="s">
        <v>57</v>
      </c>
      <c r="H53" s="870"/>
      <c r="I53" s="870"/>
      <c r="J53" s="870"/>
      <c r="K53" s="870"/>
      <c r="L53" s="870"/>
      <c r="M53" s="870"/>
      <c r="N53" s="870"/>
      <c r="O53" s="870"/>
      <c r="P53" s="870"/>
      <c r="Q53" s="870"/>
      <c r="R53" s="870"/>
      <c r="S53" s="870"/>
      <c r="T53" s="870"/>
      <c r="U53" s="870"/>
      <c r="V53" s="870"/>
      <c r="W53" s="870"/>
      <c r="X53" s="871"/>
      <c r="Y53" s="47"/>
      <c r="Z53" s="48"/>
      <c r="AB53" s="931"/>
      <c r="AC53"/>
      <c r="AD53" s="856" t="s">
        <v>56</v>
      </c>
      <c r="AE53" s="867"/>
      <c r="AF53" s="867"/>
      <c r="AG53" s="868"/>
      <c r="AH53" s="869" t="s">
        <v>57</v>
      </c>
      <c r="AI53" s="870"/>
      <c r="AJ53" s="870"/>
      <c r="AK53" s="870"/>
      <c r="AL53" s="870"/>
      <c r="AM53" s="870"/>
      <c r="AN53" s="870"/>
      <c r="AO53" s="870"/>
      <c r="AP53" s="870"/>
      <c r="AQ53" s="870"/>
      <c r="AR53" s="870"/>
      <c r="AS53" s="870"/>
      <c r="AT53" s="870"/>
      <c r="AU53" s="870"/>
      <c r="AV53" s="870"/>
      <c r="AW53" s="870"/>
      <c r="AX53" s="870"/>
      <c r="AY53" s="871"/>
      <c r="AZ53" s="47"/>
      <c r="BA53" s="48"/>
    </row>
    <row r="54" spans="1:57" ht="15.75" x14ac:dyDescent="0.25">
      <c r="A54" s="931"/>
      <c r="B54"/>
      <c r="C54" s="838" t="s">
        <v>508</v>
      </c>
      <c r="D54" s="839"/>
      <c r="E54" s="839"/>
      <c r="F54" s="840"/>
      <c r="G54" s="817" t="s">
        <v>617</v>
      </c>
      <c r="H54" s="818"/>
      <c r="I54" s="818"/>
      <c r="J54" s="818"/>
      <c r="K54" s="819"/>
      <c r="L54" s="851" t="s">
        <v>704</v>
      </c>
      <c r="M54" s="851"/>
      <c r="N54" s="851"/>
      <c r="O54" s="851"/>
      <c r="P54" s="851"/>
      <c r="Q54" s="851"/>
      <c r="R54" s="851"/>
      <c r="S54" s="851"/>
      <c r="T54" s="851"/>
      <c r="U54" s="851"/>
      <c r="V54" s="851"/>
      <c r="W54" s="851"/>
      <c r="X54" s="851"/>
      <c r="Y54" s="851"/>
      <c r="Z54" s="852"/>
      <c r="AB54" s="931"/>
      <c r="AC54"/>
      <c r="AD54" s="838" t="s">
        <v>508</v>
      </c>
      <c r="AE54" s="839"/>
      <c r="AF54" s="839"/>
      <c r="AG54" s="840"/>
      <c r="AH54" s="817" t="s">
        <v>617</v>
      </c>
      <c r="AI54" s="818"/>
      <c r="AJ54" s="818"/>
      <c r="AK54" s="818"/>
      <c r="AL54" s="819"/>
      <c r="AM54" s="851" t="s">
        <v>704</v>
      </c>
      <c r="AN54" s="851"/>
      <c r="AO54" s="851"/>
      <c r="AP54" s="851"/>
      <c r="AQ54" s="851"/>
      <c r="AR54" s="851"/>
      <c r="AS54" s="851"/>
      <c r="AT54" s="851"/>
      <c r="AU54" s="851"/>
      <c r="AV54" s="851"/>
      <c r="AW54" s="851"/>
      <c r="AX54" s="851"/>
      <c r="AY54" s="851"/>
      <c r="AZ54" s="851"/>
      <c r="BA54" s="852"/>
    </row>
    <row r="55" spans="1:57" ht="15.6" customHeight="1" x14ac:dyDescent="0.2">
      <c r="A55" s="931"/>
      <c r="B55"/>
      <c r="C55" s="856"/>
      <c r="D55" s="857"/>
      <c r="E55" s="857"/>
      <c r="F55" s="858"/>
      <c r="G55" s="817" t="s">
        <v>618</v>
      </c>
      <c r="H55" s="818"/>
      <c r="I55" s="818"/>
      <c r="J55" s="818"/>
      <c r="K55" s="819"/>
      <c r="L55" s="883" t="s">
        <v>6</v>
      </c>
      <c r="M55" s="883"/>
      <c r="N55" s="884"/>
      <c r="O55" s="884"/>
      <c r="P55" s="884"/>
      <c r="Q55" s="884"/>
      <c r="R55" s="883" t="s">
        <v>7</v>
      </c>
      <c r="S55" s="883"/>
      <c r="T55" s="883"/>
      <c r="U55" s="883"/>
      <c r="V55" s="883"/>
      <c r="W55" s="858" t="s">
        <v>689</v>
      </c>
      <c r="X55" s="893"/>
      <c r="Y55" s="893"/>
      <c r="Z55" s="894"/>
      <c r="AB55" s="931"/>
      <c r="AC55"/>
      <c r="AD55" s="856"/>
      <c r="AE55" s="857"/>
      <c r="AF55" s="857"/>
      <c r="AG55" s="858"/>
      <c r="AH55" s="817" t="s">
        <v>618</v>
      </c>
      <c r="AI55" s="818"/>
      <c r="AJ55" s="818"/>
      <c r="AK55" s="818"/>
      <c r="AL55" s="819"/>
      <c r="AM55" s="883" t="s">
        <v>6</v>
      </c>
      <c r="AN55" s="883"/>
      <c r="AO55" s="884"/>
      <c r="AP55" s="884"/>
      <c r="AQ55" s="884"/>
      <c r="AR55" s="884"/>
      <c r="AS55" s="883" t="s">
        <v>7</v>
      </c>
      <c r="AT55" s="883"/>
      <c r="AU55" s="883"/>
      <c r="AV55" s="883"/>
      <c r="AW55" s="883"/>
      <c r="AX55" s="858" t="s">
        <v>689</v>
      </c>
      <c r="AY55" s="893"/>
      <c r="AZ55" s="893"/>
      <c r="BA55" s="894"/>
    </row>
    <row r="56" spans="1:57" ht="16.5" thickBot="1" x14ac:dyDescent="0.3">
      <c r="A56" s="931"/>
      <c r="B56"/>
      <c r="C56" s="856"/>
      <c r="D56" s="857"/>
      <c r="E56" s="857"/>
      <c r="F56" s="858"/>
      <c r="G56" s="50"/>
      <c r="H56" s="51"/>
      <c r="I56" s="51"/>
      <c r="J56" s="51"/>
      <c r="K56" s="52"/>
      <c r="L56" s="846" t="s">
        <v>8</v>
      </c>
      <c r="M56" s="847"/>
      <c r="N56" s="848"/>
      <c r="O56" s="848"/>
      <c r="P56" s="848"/>
      <c r="Q56" s="849"/>
      <c r="R56" s="928"/>
      <c r="S56" s="928"/>
      <c r="T56" s="928"/>
      <c r="U56" s="928"/>
      <c r="V56" s="928"/>
      <c r="W56" s="895"/>
      <c r="X56" s="896"/>
      <c r="Y56" s="896"/>
      <c r="Z56" s="897"/>
      <c r="AB56" s="931"/>
      <c r="AC56"/>
      <c r="AD56" s="856"/>
      <c r="AE56" s="857"/>
      <c r="AF56" s="857"/>
      <c r="AG56" s="858"/>
      <c r="AH56" s="50"/>
      <c r="AI56" s="51"/>
      <c r="AJ56" s="51"/>
      <c r="AK56" s="51"/>
      <c r="AL56" s="52"/>
      <c r="AM56" s="846" t="s">
        <v>8</v>
      </c>
      <c r="AN56" s="847"/>
      <c r="AO56" s="848"/>
      <c r="AP56" s="848"/>
      <c r="AQ56" s="848"/>
      <c r="AR56" s="849"/>
      <c r="AS56" s="928"/>
      <c r="AT56" s="928"/>
      <c r="AU56" s="928"/>
      <c r="AV56" s="928"/>
      <c r="AW56" s="928"/>
      <c r="AX56" s="895"/>
      <c r="AY56" s="896"/>
      <c r="AZ56" s="896"/>
      <c r="BA56" s="897"/>
    </row>
    <row r="57" spans="1:57" ht="13.5" customHeight="1" thickBot="1" x14ac:dyDescent="0.25">
      <c r="A57" s="901" t="s">
        <v>750</v>
      </c>
      <c r="B57"/>
      <c r="C57" s="861"/>
      <c r="D57" s="862"/>
      <c r="E57" s="863"/>
      <c r="F57" s="820" t="s">
        <v>9</v>
      </c>
      <c r="G57" s="829" t="s">
        <v>132</v>
      </c>
      <c r="H57" s="835"/>
      <c r="I57" s="836"/>
      <c r="J57" s="829" t="s">
        <v>133</v>
      </c>
      <c r="K57" s="835"/>
      <c r="L57" s="836"/>
      <c r="M57" s="829" t="s">
        <v>134</v>
      </c>
      <c r="N57" s="830"/>
      <c r="O57" s="831"/>
      <c r="P57" s="829" t="s">
        <v>135</v>
      </c>
      <c r="Q57" s="830"/>
      <c r="R57" s="831"/>
      <c r="S57" s="829" t="s">
        <v>136</v>
      </c>
      <c r="T57" s="830"/>
      <c r="U57" s="831"/>
      <c r="V57" s="842" t="s">
        <v>81</v>
      </c>
      <c r="W57" s="830"/>
      <c r="X57" s="831"/>
      <c r="Y57" s="53" t="s">
        <v>10</v>
      </c>
      <c r="Z57" s="54" t="s">
        <v>60</v>
      </c>
      <c r="AB57" s="901" t="s">
        <v>750</v>
      </c>
      <c r="AC57"/>
      <c r="AD57" s="861"/>
      <c r="AE57" s="862"/>
      <c r="AF57" s="863"/>
      <c r="AG57" s="820" t="s">
        <v>9</v>
      </c>
      <c r="AH57" s="829" t="s">
        <v>132</v>
      </c>
      <c r="AI57" s="835"/>
      <c r="AJ57" s="836"/>
      <c r="AK57" s="829" t="s">
        <v>133</v>
      </c>
      <c r="AL57" s="835"/>
      <c r="AM57" s="836"/>
      <c r="AN57" s="829" t="s">
        <v>134</v>
      </c>
      <c r="AO57" s="830"/>
      <c r="AP57" s="831"/>
      <c r="AQ57" s="829" t="s">
        <v>135</v>
      </c>
      <c r="AR57" s="830"/>
      <c r="AS57" s="831"/>
      <c r="AT57" s="829" t="s">
        <v>136</v>
      </c>
      <c r="AU57" s="830"/>
      <c r="AV57" s="831"/>
      <c r="AW57" s="842" t="s">
        <v>81</v>
      </c>
      <c r="AX57" s="830"/>
      <c r="AY57" s="831"/>
      <c r="AZ57" s="53" t="s">
        <v>10</v>
      </c>
      <c r="BA57" s="54" t="s">
        <v>60</v>
      </c>
    </row>
    <row r="58" spans="1:57" ht="27" customHeight="1" thickBot="1" x14ac:dyDescent="0.25">
      <c r="A58" s="902"/>
      <c r="B58"/>
      <c r="C58" s="864"/>
      <c r="D58" s="865"/>
      <c r="E58" s="866"/>
      <c r="F58" s="821"/>
      <c r="G58" s="155" t="s">
        <v>493</v>
      </c>
      <c r="H58" s="156" t="s">
        <v>494</v>
      </c>
      <c r="I58" s="157" t="s">
        <v>516</v>
      </c>
      <c r="J58" s="155" t="s">
        <v>493</v>
      </c>
      <c r="K58" s="156" t="s">
        <v>494</v>
      </c>
      <c r="L58" s="157" t="s">
        <v>516</v>
      </c>
      <c r="M58" s="155" t="s">
        <v>493</v>
      </c>
      <c r="N58" s="156" t="s">
        <v>494</v>
      </c>
      <c r="O58" s="157" t="s">
        <v>516</v>
      </c>
      <c r="P58" s="155" t="s">
        <v>493</v>
      </c>
      <c r="Q58" s="156" t="s">
        <v>494</v>
      </c>
      <c r="R58" s="157" t="s">
        <v>516</v>
      </c>
      <c r="S58" s="155" t="s">
        <v>493</v>
      </c>
      <c r="T58" s="156" t="s">
        <v>494</v>
      </c>
      <c r="U58" s="157" t="s">
        <v>516</v>
      </c>
      <c r="V58" s="155" t="s">
        <v>493</v>
      </c>
      <c r="W58" s="156" t="s">
        <v>494</v>
      </c>
      <c r="X58" s="157" t="s">
        <v>516</v>
      </c>
      <c r="Y58" s="881" t="s">
        <v>15</v>
      </c>
      <c r="Z58" s="882"/>
      <c r="AB58" s="902"/>
      <c r="AC58"/>
      <c r="AD58" s="864"/>
      <c r="AE58" s="865"/>
      <c r="AF58" s="866"/>
      <c r="AG58" s="821"/>
      <c r="AH58" s="155" t="s">
        <v>493</v>
      </c>
      <c r="AI58" s="156" t="s">
        <v>494</v>
      </c>
      <c r="AJ58" s="157" t="s">
        <v>516</v>
      </c>
      <c r="AK58" s="155" t="s">
        <v>493</v>
      </c>
      <c r="AL58" s="156" t="s">
        <v>494</v>
      </c>
      <c r="AM58" s="157" t="s">
        <v>516</v>
      </c>
      <c r="AN58" s="155" t="s">
        <v>493</v>
      </c>
      <c r="AO58" s="156" t="s">
        <v>494</v>
      </c>
      <c r="AP58" s="157" t="s">
        <v>516</v>
      </c>
      <c r="AQ58" s="155" t="s">
        <v>493</v>
      </c>
      <c r="AR58" s="156" t="s">
        <v>494</v>
      </c>
      <c r="AS58" s="157" t="s">
        <v>516</v>
      </c>
      <c r="AT58" s="155" t="s">
        <v>493</v>
      </c>
      <c r="AU58" s="156" t="s">
        <v>494</v>
      </c>
      <c r="AV58" s="157" t="s">
        <v>516</v>
      </c>
      <c r="AW58" s="155" t="s">
        <v>493</v>
      </c>
      <c r="AX58" s="156" t="s">
        <v>494</v>
      </c>
      <c r="AY58" s="157" t="s">
        <v>516</v>
      </c>
      <c r="AZ58" s="881" t="s">
        <v>15</v>
      </c>
      <c r="BA58" s="882"/>
    </row>
    <row r="59" spans="1:57" ht="18.600000000000001" customHeight="1" x14ac:dyDescent="0.2">
      <c r="A59" s="902"/>
      <c r="B59"/>
      <c r="C59" s="843">
        <v>1</v>
      </c>
      <c r="D59" s="795" t="s">
        <v>64</v>
      </c>
      <c r="E59" s="601" t="s">
        <v>16</v>
      </c>
      <c r="F59" s="55" t="s">
        <v>449</v>
      </c>
      <c r="G59" s="98" t="str">
        <f>TEXT((TIME(0,LEFT('Erwachsene-DOSB 2020'!E7,FIND(":",'Erwachsene-DOSB 2020'!E7)-1),RIGHT('Erwachsene-DOSB 2020'!E7,2)))*$BC$59,"[mm]:ss")</f>
        <v>14:10</v>
      </c>
      <c r="H59" s="99" t="str">
        <f>TEXT((TIME(0,LEFT('Erwachsene-DOSB 2020'!F7,FIND(":",'Erwachsene-DOSB 2020'!F7)-1),RIGHT('Erwachsene-DOSB 2020'!F7,2)))*$BC$59,"[mm]:ss")</f>
        <v>12:48</v>
      </c>
      <c r="I59" s="100" t="str">
        <f>TEXT((TIME(0,LEFT('Erwachsene-DOSB 2020'!G7,FIND(":",'Erwachsene-DOSB 2020'!G7)-1),RIGHT('Erwachsene-DOSB 2020'!G7,2)))*$BC$59,"[mm]:ss")</f>
        <v>11:27</v>
      </c>
      <c r="J59" s="108" t="str">
        <f>TEXT((TIME(0,LEFT('Erwachsene-DOSB 2020'!H7,FIND(":",'Erwachsene-DOSB 2020'!H7)-1),RIGHT('Erwachsene-DOSB 2020'!H7,2)))*$BC$59,"[mm]:ss")</f>
        <v>13:50</v>
      </c>
      <c r="K59" s="99" t="str">
        <f>TEXT((TIME(0,LEFT('Erwachsene-DOSB 2020'!I7,FIND(":",'Erwachsene-DOSB 2020'!I7)-1),RIGHT('Erwachsene-DOSB 2020'!I7,2)))*$BC$59,"[mm]:ss")</f>
        <v>12:28</v>
      </c>
      <c r="L59" s="100" t="str">
        <f>TEXT((TIME(0,LEFT('Erwachsene-DOSB 2020'!J7,FIND(":",'Erwachsene-DOSB 2020'!J7)-1),RIGHT('Erwachsene-DOSB 2020'!J7,2)))*$BC$59,"[mm]:ss")</f>
        <v>11:06</v>
      </c>
      <c r="M59" s="108" t="str">
        <f>TEXT((TIME(0,LEFT('Erwachsene-DOSB 2020'!K7,FIND(":",'Erwachsene-DOSB 2020'!K7)-1),RIGHT('Erwachsene-DOSB 2020'!K7,2)))*$BC$59,"[mm]:ss")</f>
        <v>14:03</v>
      </c>
      <c r="N59" s="99" t="str">
        <f>TEXT((TIME(0,LEFT('Erwachsene-DOSB 2020'!L7,FIND(":",'Erwachsene-DOSB 2020'!L7)-1),RIGHT('Erwachsene-DOSB 2020'!L7,2)))*$BC$59,"[mm]:ss")</f>
        <v>12:42</v>
      </c>
      <c r="O59" s="100" t="str">
        <f>TEXT((TIME(0,LEFT('Erwachsene-DOSB 2020'!M7,FIND(":",'Erwachsene-DOSB 2020'!M7)-1),RIGHT('Erwachsene-DOSB 2020'!M7,2)))*$BC$59,"[mm]:ss")</f>
        <v>11:20</v>
      </c>
      <c r="P59" s="108" t="str">
        <f>TEXT((TIME(0,LEFT('Erwachsene-DOSB 2020'!N7,FIND(":",'Erwachsene-DOSB 2020'!N7)-1),RIGHT('Erwachsene-DOSB 2020'!N7,2)))*$BC$59,"[mm]:ss")</f>
        <v>14:37</v>
      </c>
      <c r="Q59" s="99" t="str">
        <f>TEXT((TIME(0,LEFT('Erwachsene-DOSB 2020'!O7,FIND(":",'Erwachsene-DOSB 2020'!O7)-1),RIGHT('Erwachsene-DOSB 2020'!O7,2)))*$BC$59,"[mm]:ss")</f>
        <v>13:16</v>
      </c>
      <c r="R59" s="100" t="str">
        <f>TEXT((TIME(0,LEFT('Erwachsene-DOSB 2020'!P7,FIND(":",'Erwachsene-DOSB 2020'!P7)-1),RIGHT('Erwachsene-DOSB 2020'!P7,2)))*$BC$59,"[mm]:ss")</f>
        <v>11:54</v>
      </c>
      <c r="S59" s="108" t="str">
        <f>TEXT((TIME(0,LEFT('Erwachsene-DOSB 2020'!Q7,FIND(":",'Erwachsene-DOSB 2020'!Q7)-1),RIGHT('Erwachsene-DOSB 2020'!Q7,2)))*$BC$59,"[mm]:ss")</f>
        <v>14:58</v>
      </c>
      <c r="T59" s="99" t="str">
        <f>TEXT((TIME(0,LEFT('Erwachsene-DOSB 2020'!R7,FIND(":",'Erwachsene-DOSB 2020'!R7)-1),RIGHT('Erwachsene-DOSB 2020'!R7,2)))*$BC$59,"[mm]:ss")</f>
        <v>13:36</v>
      </c>
      <c r="U59" s="100" t="str">
        <f>TEXT((TIME(0,LEFT('Erwachsene-DOSB 2020'!S7,FIND(":",'Erwachsene-DOSB 2020'!S7)-1),RIGHT('Erwachsene-DOSB 2020'!S7,2)))*$BC$59,"[mm]:ss")</f>
        <v>12:14</v>
      </c>
      <c r="V59" s="108" t="str">
        <f>TEXT((TIME(0,LEFT('Erwachsene-DOSB 2020'!T7,FIND(":",'Erwachsene-DOSB 2020'!T7)-1),RIGHT('Erwachsene-DOSB 2020'!T7,2)))*$BC$59,"[mm]:ss")</f>
        <v>15:32</v>
      </c>
      <c r="W59" s="99" t="str">
        <f>TEXT((TIME(0,LEFT('Erwachsene-DOSB 2020'!U7,FIND(":",'Erwachsene-DOSB 2020'!U7)-1),RIGHT('Erwachsene-DOSB 2020'!U7,2)))*$BC$59,"[mm]:ss")</f>
        <v>14:03</v>
      </c>
      <c r="X59" s="100" t="str">
        <f>TEXT((TIME(0,LEFT('Erwachsene-DOSB 2020'!V7,FIND(":",'Erwachsene-DOSB 2020'!V7)-1),RIGHT('Erwachsene-DOSB 2020'!V7,2)))*$BC$59,"[mm]:ss")</f>
        <v>12:35</v>
      </c>
      <c r="Y59" s="180"/>
      <c r="Z59" s="181"/>
      <c r="AB59" s="902"/>
      <c r="AC59"/>
      <c r="AD59" s="843">
        <v>1</v>
      </c>
      <c r="AE59" s="795" t="s">
        <v>64</v>
      </c>
      <c r="AF59" s="601" t="s">
        <v>16</v>
      </c>
      <c r="AG59" s="55" t="s">
        <v>449</v>
      </c>
      <c r="AH59" s="98" t="str">
        <f>TEXT((TIME(0,LEFT('Erwachsene-DOSB 2020'!E39,FIND(":",'Erwachsene-DOSB 2020'!E39)-1),RIGHT('Erwachsene-DOSB 2020'!E39,2)))*$BC$59,"[mm]:ss")</f>
        <v>12:08</v>
      </c>
      <c r="AI59" s="99" t="str">
        <f>TEXT((TIME(0,LEFT('Erwachsene-DOSB 2020'!F39,FIND(":",'Erwachsene-DOSB 2020'!F39)-1),RIGHT('Erwachsene-DOSB 2020'!F39,2)))*$BC$59,"[mm]:ss")</f>
        <v>10:46</v>
      </c>
      <c r="AJ59" s="100" t="str">
        <f>TEXT((TIME(0,LEFT('Erwachsene-DOSB 2020'!G39,FIND(":",'Erwachsene-DOSB 2020'!G39)-1),RIGHT('Erwachsene-DOSB 2020'!G39,2)))*$BC$59,"[mm]:ss")</f>
        <v>09:24</v>
      </c>
      <c r="AK59" s="108" t="str">
        <f>TEXT((TIME(0,LEFT('Erwachsene-DOSB 2020'!H39,FIND(":",'Erwachsene-DOSB 2020'!H39)-1),RIGHT('Erwachsene-DOSB 2020'!H39,2)))*$BC$59,"[mm]:ss")</f>
        <v>11:47</v>
      </c>
      <c r="AL59" s="99" t="str">
        <f>TEXT((TIME(0,LEFT('Erwachsene-DOSB 2020'!I39,FIND(":",'Erwachsene-DOSB 2020'!I39)-1),RIGHT('Erwachsene-DOSB 2020'!I39,2)))*$BC$59,"[mm]:ss")</f>
        <v>10:26</v>
      </c>
      <c r="AM59" s="100" t="str">
        <f>TEXT((TIME(0,LEFT('Erwachsene-DOSB 2020'!J39,FIND(":",'Erwachsene-DOSB 2020'!J39)-1),RIGHT('Erwachsene-DOSB 2020'!J39,2)))*$BC$59,"[mm]:ss")</f>
        <v>09:04</v>
      </c>
      <c r="AN59" s="108" t="str">
        <f>TEXT((TIME(0,LEFT('Erwachsene-DOSB 2020'!K39,FIND(":",'Erwachsene-DOSB 2020'!K39)-1),RIGHT('Erwachsene-DOSB 2020'!K39,2)))*$BC$59,"[mm]:ss")</f>
        <v>12:01</v>
      </c>
      <c r="AO59" s="99" t="str">
        <f>TEXT((TIME(0,LEFT('Erwachsene-DOSB 2020'!L39,FIND(":",'Erwachsene-DOSB 2020'!L39)-1),RIGHT('Erwachsene-DOSB 2020'!L39,2)))*$BC$59,"[mm]:ss")</f>
        <v>10:39</v>
      </c>
      <c r="AP59" s="100" t="str">
        <f>TEXT((TIME(0,LEFT('Erwachsene-DOSB 2020'!M39,FIND(":",'Erwachsene-DOSB 2020'!M39)-1),RIGHT('Erwachsene-DOSB 2020'!M39,2)))*$BC$59,"[mm]:ss")</f>
        <v>09:18</v>
      </c>
      <c r="AQ59" s="108" t="str">
        <f>TEXT((TIME(0,LEFT('Erwachsene-DOSB 2020'!N39,FIND(":",'Erwachsene-DOSB 2020'!N39)-1),RIGHT('Erwachsene-DOSB 2020'!N39,2)))*$BC$59,"[mm]:ss")</f>
        <v>12:35</v>
      </c>
      <c r="AR59" s="99" t="str">
        <f>TEXT((TIME(0,LEFT('Erwachsene-DOSB 2020'!O39,FIND(":",'Erwachsene-DOSB 2020'!O39)-1),RIGHT('Erwachsene-DOSB 2020'!O39,2)))*$BC$59,"[mm]:ss")</f>
        <v>11:13</v>
      </c>
      <c r="AS59" s="100" t="str">
        <f>TEXT((TIME(0,LEFT('Erwachsene-DOSB 2020'!P39,FIND(":",'Erwachsene-DOSB 2020'!P39)-1),RIGHT('Erwachsene-DOSB 2020'!P39,2)))*$BC$59,"[mm]:ss")</f>
        <v>09:52</v>
      </c>
      <c r="AT59" s="108" t="str">
        <f>TEXT((TIME(0,LEFT('Erwachsene-DOSB 2020'!Q39,FIND(":",'Erwachsene-DOSB 2020'!Q39)-1),RIGHT('Erwachsene-DOSB 2020'!Q39,2)))*$BC$59,"[mm]:ss")</f>
        <v>13:29</v>
      </c>
      <c r="AU59" s="99" t="str">
        <f>TEXT((TIME(0,LEFT('Erwachsene-DOSB 2020'!R39,FIND(":",'Erwachsene-DOSB 2020'!R39)-1),RIGHT('Erwachsene-DOSB 2020'!R39,2)))*$BC$59,"[mm]:ss")</f>
        <v>11:47</v>
      </c>
      <c r="AV59" s="100" t="str">
        <f>TEXT((TIME(0,LEFT('Erwachsene-DOSB 2020'!S39,FIND(":",'Erwachsene-DOSB 2020'!S39)-1),RIGHT('Erwachsene-DOSB 2020'!S39,2)))*$BC$59,"[mm]:ss")</f>
        <v>10:12</v>
      </c>
      <c r="AW59" s="108" t="str">
        <f>TEXT((TIME(0,LEFT('Erwachsene-DOSB 2020'!T39,FIND(":",'Erwachsene-DOSB 2020'!T39)-1),RIGHT('Erwachsene-DOSB 2020'!T39,2)))*$BC$59,"[mm]:ss")</f>
        <v>14:17</v>
      </c>
      <c r="AX59" s="99" t="str">
        <f>TEXT((TIME(0,LEFT('Erwachsene-DOSB 2020'!U39,FIND(":",'Erwachsene-DOSB 2020'!U39)-1),RIGHT('Erwachsene-DOSB 2020'!U39,2)))*$BC$59,"[mm]:ss")</f>
        <v>12:35</v>
      </c>
      <c r="AY59" s="100" t="str">
        <f>TEXT((TIME(0,LEFT('Erwachsene-DOSB 2020'!V39,FIND(":",'Erwachsene-DOSB 2020'!V39)-1),RIGHT('Erwachsene-DOSB 2020'!V39,2)))*$BC$59,"[mm]:ss")</f>
        <v>10:46</v>
      </c>
      <c r="AZ59" s="180"/>
      <c r="BA59" s="181"/>
      <c r="BC59" s="143">
        <v>0.68</v>
      </c>
      <c r="BD59" s="5" t="s">
        <v>449</v>
      </c>
    </row>
    <row r="60" spans="1:57" ht="18.600000000000001" customHeight="1" x14ac:dyDescent="0.2">
      <c r="A60" s="902"/>
      <c r="B60"/>
      <c r="C60" s="844"/>
      <c r="D60" s="796"/>
      <c r="E60" s="798" t="s">
        <v>17</v>
      </c>
      <c r="F60" s="793" t="s">
        <v>155</v>
      </c>
      <c r="G60" s="832" t="s">
        <v>305</v>
      </c>
      <c r="H60" s="833"/>
      <c r="I60" s="833"/>
      <c r="J60" s="833"/>
      <c r="K60" s="833"/>
      <c r="L60" s="833"/>
      <c r="M60" s="833"/>
      <c r="N60" s="833"/>
      <c r="O60" s="833"/>
      <c r="P60" s="833"/>
      <c r="Q60" s="833"/>
      <c r="R60" s="833"/>
      <c r="S60" s="833"/>
      <c r="T60" s="833"/>
      <c r="U60" s="833"/>
      <c r="V60" s="833"/>
      <c r="W60" s="833"/>
      <c r="X60" s="834"/>
      <c r="Y60" s="184"/>
      <c r="Z60" s="185"/>
      <c r="AB60" s="902"/>
      <c r="AC60"/>
      <c r="AD60" s="844"/>
      <c r="AE60" s="796"/>
      <c r="AF60" s="798" t="s">
        <v>17</v>
      </c>
      <c r="AG60" s="793" t="s">
        <v>155</v>
      </c>
      <c r="AH60" s="832" t="s">
        <v>305</v>
      </c>
      <c r="AI60" s="833"/>
      <c r="AJ60" s="833"/>
      <c r="AK60" s="833"/>
      <c r="AL60" s="833"/>
      <c r="AM60" s="833"/>
      <c r="AN60" s="833"/>
      <c r="AO60" s="833"/>
      <c r="AP60" s="833"/>
      <c r="AQ60" s="833"/>
      <c r="AR60" s="833"/>
      <c r="AS60" s="833"/>
      <c r="AT60" s="833"/>
      <c r="AU60" s="833"/>
      <c r="AV60" s="833"/>
      <c r="AW60" s="833"/>
      <c r="AX60" s="833"/>
      <c r="AY60" s="834"/>
      <c r="AZ60" s="184"/>
      <c r="BA60" s="185"/>
      <c r="BD60" s="5"/>
    </row>
    <row r="61" spans="1:57" ht="18.600000000000001" customHeight="1" x14ac:dyDescent="0.2">
      <c r="A61" s="902"/>
      <c r="B61"/>
      <c r="C61" s="844"/>
      <c r="D61" s="796"/>
      <c r="E61" s="792"/>
      <c r="F61" s="794"/>
      <c r="G61" s="101" t="str">
        <f>TEXT((TIME(0,LEFT('Erwachsene-DOSB 2020'!E10,FIND(":",'Erwachsene-DOSB 2020'!E10)-1),RIGHT('Erwachsene-DOSB 2020'!E10,2)))*$BC$61,"[mm]:ss")</f>
        <v>28:48</v>
      </c>
      <c r="H61" s="102" t="str">
        <f>TEXT((TIME(0,LEFT('Erwachsene-DOSB 2020'!F10,FIND(":",'Erwachsene-DOSB 2020'!F10)-1),RIGHT('Erwachsene-DOSB 2020'!F10,2)))*$BC$61,"[mm]:ss")</f>
        <v>25:24</v>
      </c>
      <c r="I61" s="103" t="str">
        <f>TEXT((TIME(0,LEFT('Erwachsene-DOSB 2020'!G10,FIND(":",'Erwachsene-DOSB 2020'!G10)-1),RIGHT('Erwachsene-DOSB 2020'!G10,2)))*$BC$61,"[mm]:ss")</f>
        <v>22:06</v>
      </c>
      <c r="J61" s="109" t="str">
        <f>TEXT((TIME(0,LEFT('Erwachsene-DOSB 2020'!H10,FIND(":",'Erwachsene-DOSB 2020'!H10)-1),RIGHT('Erwachsene-DOSB 2020'!H10,2)))*$BC$61,"[mm]:ss")</f>
        <v>28:18</v>
      </c>
      <c r="K61" s="102" t="str">
        <f>TEXT((TIME(0,LEFT('Erwachsene-DOSB 2020'!I10,FIND(":",'Erwachsene-DOSB 2020'!I10)-1),RIGHT('Erwachsene-DOSB 2020'!I10,2)))*$BC$61,"[mm]:ss")</f>
        <v>25:00</v>
      </c>
      <c r="L61" s="103" t="str">
        <f>TEXT((TIME(0,LEFT('Erwachsene-DOSB 2020'!J10,FIND(":",'Erwachsene-DOSB 2020'!J10)-1),RIGHT('Erwachsene-DOSB 2020'!J10,2)))*$BC$61,"[mm]:ss")</f>
        <v>21:36</v>
      </c>
      <c r="M61" s="109" t="str">
        <f>TEXT((TIME(0,LEFT('Erwachsene-DOSB 2020'!K10,FIND(":",'Erwachsene-DOSB 2020'!K10)-1),RIGHT('Erwachsene-DOSB 2020'!K10,2)))*$BC$61,"[mm]:ss")</f>
        <v>30:36</v>
      </c>
      <c r="N61" s="102" t="str">
        <f>TEXT((TIME(0,LEFT('Erwachsene-DOSB 2020'!L10,FIND(":",'Erwachsene-DOSB 2020'!L10)-1),RIGHT('Erwachsene-DOSB 2020'!L10,2)))*$BC$61,"[mm]:ss")</f>
        <v>25:18</v>
      </c>
      <c r="O61" s="103" t="str">
        <f>TEXT((TIME(0,LEFT('Erwachsene-DOSB 2020'!M10,FIND(":",'Erwachsene-DOSB 2020'!M10)-1),RIGHT('Erwachsene-DOSB 2020'!M10,2)))*$BC$61,"[mm]:ss")</f>
        <v>22:24</v>
      </c>
      <c r="P61" s="109" t="str">
        <f>TEXT((TIME(0,LEFT('Erwachsene-DOSB 2020'!N10,FIND(":",'Erwachsene-DOSB 2020'!N10)-1),RIGHT('Erwachsene-DOSB 2020'!N10,2)))*$BC$61,"[mm]:ss")</f>
        <v>34:36</v>
      </c>
      <c r="Q61" s="102" t="str">
        <f>TEXT((TIME(0,LEFT('Erwachsene-DOSB 2020'!O10,FIND(":",'Erwachsene-DOSB 2020'!O10)-1),RIGHT('Erwachsene-DOSB 2020'!O10,2)))*$BC$61,"[mm]:ss")</f>
        <v>28:24</v>
      </c>
      <c r="R61" s="103" t="str">
        <f>TEXT((TIME(0,LEFT('Erwachsene-DOSB 2020'!P10,FIND(":",'Erwachsene-DOSB 2020'!P10)-1),RIGHT('Erwachsene-DOSB 2020'!P10,2)))*$BC$61,"[mm]:ss")</f>
        <v>23:24</v>
      </c>
      <c r="S61" s="109" t="str">
        <f>TEXT((TIME(0,LEFT('Erwachsene-DOSB 2020'!Q10,FIND(":",'Erwachsene-DOSB 2020'!Q10)-1),RIGHT('Erwachsene-DOSB 2020'!Q10,2)))*$BC$61,"[mm]:ss")</f>
        <v>38:24</v>
      </c>
      <c r="T61" s="102" t="str">
        <f>TEXT((TIME(0,LEFT('Erwachsene-DOSB 2020'!R10,FIND(":",'Erwachsene-DOSB 2020'!R10)-1),RIGHT('Erwachsene-DOSB 2020'!R10,2)))*$BC$61,"[mm]:ss")</f>
        <v>30:42</v>
      </c>
      <c r="U61" s="103" t="str">
        <f>TEXT((TIME(0,LEFT('Erwachsene-DOSB 2020'!S10,FIND(":",'Erwachsene-DOSB 2020'!S10)-1),RIGHT('Erwachsene-DOSB 2020'!S10,2)))*$BC$61,"[mm]:ss")</f>
        <v>24:24</v>
      </c>
      <c r="V61" s="109" t="str">
        <f>TEXT((TIME(0,LEFT('Erwachsene-DOSB 2020'!T10,FIND(":",'Erwachsene-DOSB 2020'!T10)-1),RIGHT('Erwachsene-DOSB 2020'!T10,2)))*$BC$61,"[mm]:ss")</f>
        <v>40:48</v>
      </c>
      <c r="W61" s="102" t="str">
        <f>TEXT((TIME(0,LEFT('Erwachsene-DOSB 2020'!U10,FIND(":",'Erwachsene-DOSB 2020'!U10)-1),RIGHT('Erwachsene-DOSB 2020'!U10,2)))*$BC$61,"[mm]:ss")</f>
        <v>33:12</v>
      </c>
      <c r="X61" s="103" t="str">
        <f>TEXT((TIME(0,LEFT('Erwachsene-DOSB 2020'!V10,FIND(":",'Erwachsene-DOSB 2020'!V10)-1),RIGHT('Erwachsene-DOSB 2020'!V10,2)))*$BC$61,"[mm]:ss")</f>
        <v>25:36</v>
      </c>
      <c r="Y61" s="184"/>
      <c r="Z61" s="185"/>
      <c r="AB61" s="902"/>
      <c r="AC61"/>
      <c r="AD61" s="844"/>
      <c r="AE61" s="796"/>
      <c r="AF61" s="792"/>
      <c r="AG61" s="794"/>
      <c r="AH61" s="101" t="str">
        <f>TEXT((TIME(0,LEFT('Erwachsene-DOSB 2020'!E42,FIND(":",'Erwachsene-DOSB 2020'!E42)-1),RIGHT('Erwachsene-DOSB 2020'!E42,2)))*$BC$61,"[mm]:ss")</f>
        <v>27:06</v>
      </c>
      <c r="AI61" s="102" t="str">
        <f>TEXT((TIME(0,LEFT('Erwachsene-DOSB 2020'!F42,FIND(":",'Erwachsene-DOSB 2020'!F42)-1),RIGHT('Erwachsene-DOSB 2020'!F42,2)))*$BC$61,"[mm]:ss")</f>
        <v>23:48</v>
      </c>
      <c r="AJ61" s="103" t="str">
        <f>TEXT((TIME(0,LEFT('Erwachsene-DOSB 2020'!G42,FIND(":",'Erwachsene-DOSB 2020'!G42)-1),RIGHT('Erwachsene-DOSB 2020'!G42,2)))*$BC$61,"[mm]:ss")</f>
        <v>20:24</v>
      </c>
      <c r="AK61" s="109" t="str">
        <f>TEXT((TIME(0,LEFT('Erwachsene-DOSB 2020'!H42,FIND(":",'Erwachsene-DOSB 2020'!H42)-1),RIGHT('Erwachsene-DOSB 2020'!H42,2)))*$BC$61,"[mm]:ss")</f>
        <v>26:36</v>
      </c>
      <c r="AL61" s="102" t="str">
        <f>TEXT((TIME(0,LEFT('Erwachsene-DOSB 2020'!I42,FIND(":",'Erwachsene-DOSB 2020'!I42)-1),RIGHT('Erwachsene-DOSB 2020'!I42,2)))*$BC$61,"[mm]:ss")</f>
        <v>23:24</v>
      </c>
      <c r="AM61" s="103" t="str">
        <f>TEXT((TIME(0,LEFT('Erwachsene-DOSB 2020'!J42,FIND(":",'Erwachsene-DOSB 2020'!J42)-1),RIGHT('Erwachsene-DOSB 2020'!J42,2)))*$BC$61,"[mm]:ss")</f>
        <v>19:42</v>
      </c>
      <c r="AN61" s="109" t="str">
        <f>TEXT((TIME(0,LEFT('Erwachsene-DOSB 2020'!K42,FIND(":",'Erwachsene-DOSB 2020'!K42)-1),RIGHT('Erwachsene-DOSB 2020'!K42,2)))*$BC$61,"[mm]:ss")</f>
        <v>27:48</v>
      </c>
      <c r="AO61" s="102" t="str">
        <f>TEXT((TIME(0,LEFT('Erwachsene-DOSB 2020'!L42,FIND(":",'Erwachsene-DOSB 2020'!L42)-1),RIGHT('Erwachsene-DOSB 2020'!L42,2)))*$BC$61,"[mm]:ss")</f>
        <v>24:00</v>
      </c>
      <c r="AP61" s="103" t="str">
        <f>TEXT((TIME(0,LEFT('Erwachsene-DOSB 2020'!M42,FIND(":",'Erwachsene-DOSB 2020'!M42)-1),RIGHT('Erwachsene-DOSB 2020'!M42,2)))*$BC$61,"[mm]:ss")</f>
        <v>20:24</v>
      </c>
      <c r="AQ61" s="109" t="str">
        <f>TEXT((TIME(0,LEFT('Erwachsene-DOSB 2020'!N42,FIND(":",'Erwachsene-DOSB 2020'!N42)-1),RIGHT('Erwachsene-DOSB 2020'!N42,2)))*$BC$61,"[mm]:ss")</f>
        <v>30:54</v>
      </c>
      <c r="AR61" s="102" t="str">
        <f>TEXT((TIME(0,LEFT('Erwachsene-DOSB 2020'!O42,FIND(":",'Erwachsene-DOSB 2020'!O42)-1),RIGHT('Erwachsene-DOSB 2020'!O42,2)))*$BC$61,"[mm]:ss")</f>
        <v>25:48</v>
      </c>
      <c r="AS61" s="103" t="str">
        <f>TEXT((TIME(0,LEFT('Erwachsene-DOSB 2020'!P42,FIND(":",'Erwachsene-DOSB 2020'!P42)-1),RIGHT('Erwachsene-DOSB 2020'!P42,2)))*$BC$61,"[mm]:ss")</f>
        <v>21:36</v>
      </c>
      <c r="AT61" s="109" t="str">
        <f>TEXT((TIME(0,LEFT('Erwachsene-DOSB 2020'!Q42,FIND(":",'Erwachsene-DOSB 2020'!Q42)-1),RIGHT('Erwachsene-DOSB 2020'!Q42,2)))*$BC$61,"[mm]:ss")</f>
        <v>34:36</v>
      </c>
      <c r="AU61" s="102" t="str">
        <f>TEXT((TIME(0,LEFT('Erwachsene-DOSB 2020'!R42,FIND(":",'Erwachsene-DOSB 2020'!R42)-1),RIGHT('Erwachsene-DOSB 2020'!R42,2)))*$BC$61,"[mm]:ss")</f>
        <v>28:48</v>
      </c>
      <c r="AV61" s="103" t="str">
        <f>TEXT((TIME(0,LEFT('Erwachsene-DOSB 2020'!S42,FIND(":",'Erwachsene-DOSB 2020'!S42)-1),RIGHT('Erwachsene-DOSB 2020'!S42,2)))*$BC$61,"[mm]:ss")</f>
        <v>23:06</v>
      </c>
      <c r="AW61" s="109" t="str">
        <f>TEXT((TIME(0,LEFT('Erwachsene-DOSB 2020'!T42,FIND(":",'Erwachsene-DOSB 2020'!T42)-1),RIGHT('Erwachsene-DOSB 2020'!T42,2)))*$BC$61,"[mm]:ss")</f>
        <v>38:54</v>
      </c>
      <c r="AX61" s="102" t="str">
        <f>TEXT((TIME(0,LEFT('Erwachsene-DOSB 2020'!U42,FIND(":",'Erwachsene-DOSB 2020'!U42)-1),RIGHT('Erwachsene-DOSB 2020'!U42,2)))*$BC$61,"[mm]:ss")</f>
        <v>31:42</v>
      </c>
      <c r="AY61" s="103" t="str">
        <f>TEXT((TIME(0,LEFT('Erwachsene-DOSB 2020'!V42,FIND(":",'Erwachsene-DOSB 2020'!V42)-1),RIGHT('Erwachsene-DOSB 2020'!V42,2)))*$BC$61,"[mm]:ss")</f>
        <v>24:30</v>
      </c>
      <c r="AZ61" s="184"/>
      <c r="BA61" s="185"/>
      <c r="BC61" s="143">
        <v>1.2</v>
      </c>
      <c r="BD61" s="5" t="s">
        <v>155</v>
      </c>
    </row>
    <row r="62" spans="1:57" ht="18.600000000000001" customHeight="1" x14ac:dyDescent="0.2">
      <c r="A62" s="902"/>
      <c r="B62"/>
      <c r="C62" s="844"/>
      <c r="D62" s="796"/>
      <c r="E62" s="106" t="s">
        <v>21</v>
      </c>
      <c r="F62" s="58" t="s">
        <v>514</v>
      </c>
      <c r="G62" s="101" t="str">
        <f>TEXT((TIME(0,LEFT('Erwachsene-DOSB 2020'!E11,FIND(":",'Erwachsene-DOSB 2020'!E11)-1),RIGHT('Erwachsene-DOSB 2020'!E11,2)))*$BC$62,"[mm]:ss")</f>
        <v>54:13</v>
      </c>
      <c r="H62" s="102" t="str">
        <f>TEXT((TIME(0,LEFT('Erwachsene-DOSB 2020'!F11,FIND(":",'Erwachsene-DOSB 2020'!F11)-1),RIGHT('Erwachsene-DOSB 2020'!F11,2)))*$BC$62,"[mm]:ss")</f>
        <v>51:29</v>
      </c>
      <c r="I62" s="103" t="str">
        <f>TEXT((TIME(0,LEFT('Erwachsene-DOSB 2020'!G11,FIND(":",'Erwachsene-DOSB 2020'!G11)-1),RIGHT('Erwachsene-DOSB 2020'!G11,2)))*$BC$62,"[mm]:ss")</f>
        <v>48:22</v>
      </c>
      <c r="J62" s="109" t="str">
        <f>TEXT((TIME(0,LEFT('Erwachsene-DOSB 2020'!H11,FIND(":",'Erwachsene-DOSB 2020'!H11)-1),RIGHT('Erwachsene-DOSB 2020'!H11,2)))*$BC$62,"[mm]:ss")</f>
        <v>51:52</v>
      </c>
      <c r="K62" s="102" t="str">
        <f>TEXT((TIME(0,LEFT('Erwachsene-DOSB 2020'!I11,FIND(":",'Erwachsene-DOSB 2020'!I11)-1),RIGHT('Erwachsene-DOSB 2020'!I11,2)))*$BC$62,"[mm]:ss")</f>
        <v>49:08</v>
      </c>
      <c r="L62" s="103" t="str">
        <f>TEXT((TIME(0,LEFT('Erwachsene-DOSB 2020'!J11,FIND(":",'Erwachsene-DOSB 2020'!J11)-1),RIGHT('Erwachsene-DOSB 2020'!J11,2)))*$BC$62,"[mm]:ss")</f>
        <v>46:25</v>
      </c>
      <c r="M62" s="109" t="str">
        <f>TEXT((TIME(0,LEFT('Erwachsene-DOSB 2020'!K11,FIND(":",'Erwachsene-DOSB 2020'!K11)-1),RIGHT('Erwachsene-DOSB 2020'!K11,2)))*$BC$62,"[mm]:ss")</f>
        <v>52:16</v>
      </c>
      <c r="N62" s="102" t="str">
        <f>TEXT((TIME(0,LEFT('Erwachsene-DOSB 2020'!L11,FIND(":",'Erwachsene-DOSB 2020'!L11)-1),RIGHT('Erwachsene-DOSB 2020'!L11,2)))*$BC$62,"[mm]:ss")</f>
        <v>49:32</v>
      </c>
      <c r="O62" s="103" t="str">
        <f>TEXT((TIME(0,LEFT('Erwachsene-DOSB 2020'!M11,FIND(":",'Erwachsene-DOSB 2020'!M11)-1),RIGHT('Erwachsene-DOSB 2020'!M11,2)))*$BC$62,"[mm]:ss")</f>
        <v>46:48</v>
      </c>
      <c r="P62" s="109" t="str">
        <f>TEXT((TIME(0,LEFT('Erwachsene-DOSB 2020'!N11,FIND(":",'Erwachsene-DOSB 2020'!N11)-1),RIGHT('Erwachsene-DOSB 2020'!N11,2)))*$BC$62,"[mm]:ss")</f>
        <v>52:39</v>
      </c>
      <c r="Q62" s="102" t="str">
        <f>TEXT((TIME(0,LEFT('Erwachsene-DOSB 2020'!O11,FIND(":",'Erwachsene-DOSB 2020'!O11)-1),RIGHT('Erwachsene-DOSB 2020'!O11,2)))*$BC$62,"[mm]:ss")</f>
        <v>49:55</v>
      </c>
      <c r="R62" s="654" t="str">
        <f>TEXT((TIME(0,LEFT('Erwachsene-DOSB 2020'!P11,FIND(":",'Erwachsene-DOSB 2020'!P11)-1),RIGHT('Erwachsene-DOSB 2020'!P11,2)))*$BC$62,"[mm]:ss")</f>
        <v>47:08</v>
      </c>
      <c r="S62" s="109" t="str">
        <f>TEXT((TIME(0,LEFT('Erwachsene-DOSB 2020'!Q11,FIND(":",'Erwachsene-DOSB 2020'!Q11)-1),RIGHT('Erwachsene-DOSB 2020'!Q11,2)))*$BC$62,"[mm]:ss")</f>
        <v>54:36</v>
      </c>
      <c r="T62" s="102" t="str">
        <f>TEXT((TIME(0,LEFT('Erwachsene-DOSB 2020'!R11,FIND(":",'Erwachsene-DOSB 2020'!R11)-1),RIGHT('Erwachsene-DOSB 2020'!R11,2)))*$BC$62,"[mm]:ss")</f>
        <v>50:42</v>
      </c>
      <c r="U62" s="655" t="str">
        <f>TEXT((TIME(0,LEFT('Erwachsene-DOSB 2020'!S11,FIND(":",'Erwachsene-DOSB 2020'!S11)-1),RIGHT('Erwachsene-DOSB 2020'!S11,2)))*$BC$62,"[mm]:ss")</f>
        <v>47:23</v>
      </c>
      <c r="V62" s="109" t="str">
        <f>TEXT((TIME(0,LEFT('Erwachsene-DOSB 2020'!T11,FIND(":",'Erwachsene-DOSB 2020'!T11)-1),RIGHT('Erwachsene-DOSB 2020'!T11,2)))*$BC$62,"[mm]:ss")</f>
        <v>56:56</v>
      </c>
      <c r="W62" s="102" t="str">
        <f>TEXT((TIME(0,LEFT('Erwachsene-DOSB 2020'!U11,FIND(":",'Erwachsene-DOSB 2020'!U11)-1),RIGHT('Erwachsene-DOSB 2020'!U11,2)))*$BC$62,"[mm]:ss")</f>
        <v>52:16</v>
      </c>
      <c r="X62" s="103" t="str">
        <f>TEXT((TIME(0,LEFT('Erwachsene-DOSB 2020'!V11,FIND(":",'Erwachsene-DOSB 2020'!V11)-1),RIGHT('Erwachsene-DOSB 2020'!V11,2)))*$BC$62,"[mm]:ss")</f>
        <v>47:35</v>
      </c>
      <c r="Y62" s="182"/>
      <c r="Z62" s="183"/>
      <c r="AB62" s="902"/>
      <c r="AC62"/>
      <c r="AD62" s="844"/>
      <c r="AE62" s="796"/>
      <c r="AF62" s="106" t="s">
        <v>21</v>
      </c>
      <c r="AG62" s="58" t="s">
        <v>514</v>
      </c>
      <c r="AH62" s="101" t="str">
        <f>TEXT((TIME(0,LEFT('Erwachsene-DOSB 2020'!E44,FIND(":",'Erwachsene-DOSB 2020'!E44)-1),RIGHT('Erwachsene-DOSB 2020'!E44,2)))*$BC$62,"[mm]:ss")</f>
        <v>45:38</v>
      </c>
      <c r="AI62" s="102" t="str">
        <f>TEXT((TIME(0,LEFT('Erwachsene-DOSB 2020'!F44,FIND(":",'Erwachsene-DOSB 2020'!F44)-1),RIGHT('Erwachsene-DOSB 2020'!F44,2)))*$BC$62,"[mm]:ss")</f>
        <v>42:31</v>
      </c>
      <c r="AJ62" s="103" t="str">
        <f>TEXT((TIME(0,LEFT('Erwachsene-DOSB 2020'!G44,FIND(":",'Erwachsene-DOSB 2020'!G44)-1),RIGHT('Erwachsene-DOSB 2020'!G44,2)))*$BC$62,"[mm]:ss")</f>
        <v>39:23</v>
      </c>
      <c r="AK62" s="109" t="str">
        <f>TEXT((TIME(0,LEFT('Erwachsene-DOSB 2020'!H44,FIND(":",'Erwachsene-DOSB 2020'!H44)-1),RIGHT('Erwachsene-DOSB 2020'!H44,2)))*$BC$62,"[mm]:ss")</f>
        <v>44:28</v>
      </c>
      <c r="AL62" s="102" t="str">
        <f>TEXT((TIME(0,LEFT('Erwachsene-DOSB 2020'!I44,FIND(":",'Erwachsene-DOSB 2020'!I44)-1),RIGHT('Erwachsene-DOSB 2020'!I44,2)))*$BC$62,"[mm]:ss")</f>
        <v>41:20</v>
      </c>
      <c r="AM62" s="103" t="str">
        <f>TEXT((TIME(0,LEFT('Erwachsene-DOSB 2020'!J44,FIND(":",'Erwachsene-DOSB 2020'!J44)-1),RIGHT('Erwachsene-DOSB 2020'!J44,2)))*$BC$62,"[mm]:ss")</f>
        <v>38:13</v>
      </c>
      <c r="AN62" s="109" t="str">
        <f>TEXT((TIME(0,LEFT('Erwachsene-DOSB 2020'!K44,FIND(":",'Erwachsene-DOSB 2020'!K44)-1),RIGHT('Erwachsene-DOSB 2020'!K44,2)))*$BC$62,"[mm]:ss")</f>
        <v>45:38</v>
      </c>
      <c r="AO62" s="102" t="str">
        <f>TEXT((TIME(0,LEFT('Erwachsene-DOSB 2020'!L44,FIND(":",'Erwachsene-DOSB 2020'!L44)-1),RIGHT('Erwachsene-DOSB 2020'!L44,2)))*$BC$62,"[mm]:ss")</f>
        <v>42:31</v>
      </c>
      <c r="AP62" s="103" t="str">
        <f>TEXT((TIME(0,LEFT('Erwachsene-DOSB 2020'!M44,FIND(":",'Erwachsene-DOSB 2020'!M44)-1),RIGHT('Erwachsene-DOSB 2020'!M44,2)))*$BC$62,"[mm]:ss")</f>
        <v>39:23</v>
      </c>
      <c r="AQ62" s="109" t="str">
        <f>TEXT((TIME(0,LEFT('Erwachsene-DOSB 2020'!N44,FIND(":",'Erwachsene-DOSB 2020'!N44)-1),RIGHT('Erwachsene-DOSB 2020'!N44,2)))*$BC$62,"[mm]:ss")</f>
        <v>48:45</v>
      </c>
      <c r="AR62" s="102" t="str">
        <f>TEXT((TIME(0,LEFT('Erwachsene-DOSB 2020'!O44,FIND(":",'Erwachsene-DOSB 2020'!O44)-1),RIGHT('Erwachsene-DOSB 2020'!O44,2)))*$BC$62,"[mm]:ss")</f>
        <v>44:28</v>
      </c>
      <c r="AS62" s="103" t="str">
        <f>TEXT((TIME(0,LEFT('Erwachsene-DOSB 2020'!P44,FIND(":",'Erwachsene-DOSB 2020'!P44)-1),RIGHT('Erwachsene-DOSB 2020'!P44,2)))*$BC$62,"[mm]:ss")</f>
        <v>39:47</v>
      </c>
      <c r="AT62" s="109" t="str">
        <f>TEXT((TIME(0,LEFT('Erwachsene-DOSB 2020'!Q44,FIND(":",'Erwachsene-DOSB 2020'!Q44)-1),RIGHT('Erwachsene-DOSB 2020'!Q44,2)))*$BC$62,"[mm]:ss")</f>
        <v>50:42</v>
      </c>
      <c r="AU62" s="102" t="str">
        <f>TEXT((TIME(0,LEFT('Erwachsene-DOSB 2020'!R44,FIND(":",'Erwachsene-DOSB 2020'!R44)-1),RIGHT('Erwachsene-DOSB 2020'!R44,2)))*$BC$62,"[mm]:ss")</f>
        <v>45:38</v>
      </c>
      <c r="AV62" s="103" t="str">
        <f>TEXT((TIME(0,LEFT('Erwachsene-DOSB 2020'!S44,FIND(":",'Erwachsene-DOSB 2020'!S44)-1),RIGHT('Erwachsene-DOSB 2020'!S44,2)))*$BC$62,"[mm]:ss")</f>
        <v>41:44</v>
      </c>
      <c r="AW62" s="109" t="str">
        <f>TEXT((TIME(0,LEFT('Erwachsene-DOSB 2020'!T44,FIND(":",'Erwachsene-DOSB 2020'!T44)-1),RIGHT('Erwachsene-DOSB 2020'!T44,2)))*$BC$62,"[mm]:ss")</f>
        <v>51:29</v>
      </c>
      <c r="AX62" s="102" t="str">
        <f>TEXT((TIME(0,LEFT('Erwachsene-DOSB 2020'!U44,FIND(":",'Erwachsene-DOSB 2020'!U44)-1),RIGHT('Erwachsene-DOSB 2020'!U44,2)))*$BC$62,"[mm]:ss")</f>
        <v>47:11</v>
      </c>
      <c r="AY62" s="103" t="str">
        <f>TEXT((TIME(0,LEFT('Erwachsene-DOSB 2020'!V44,FIND(":",'Erwachsene-DOSB 2020'!V44)-1),RIGHT('Erwachsene-DOSB 2020'!V44,2)))*$BC$62,"[mm]:ss")</f>
        <v>42:07</v>
      </c>
      <c r="AZ62" s="182"/>
      <c r="BA62" s="183"/>
      <c r="BC62" s="143">
        <v>0.78</v>
      </c>
      <c r="BD62" s="5" t="s">
        <v>512</v>
      </c>
    </row>
    <row r="63" spans="1:57" ht="18.600000000000001" customHeight="1" x14ac:dyDescent="0.2">
      <c r="A63" s="902"/>
      <c r="B63"/>
      <c r="C63" s="844"/>
      <c r="D63" s="796"/>
      <c r="E63" s="106" t="s">
        <v>22</v>
      </c>
      <c r="F63" s="58" t="s">
        <v>506</v>
      </c>
      <c r="G63" s="101" t="str">
        <f>TEXT((TIME(0,LEFT('Erwachsene-DOSB 2020'!E12,FIND(":",'Erwachsene-DOSB 2020'!E12)-1),RIGHT('Erwachsene-DOSB 2020'!E12,2)))*$BC$63,"[mm]:ss")</f>
        <v>36:14</v>
      </c>
      <c r="H63" s="102" t="str">
        <f>TEXT((TIME(0,LEFT('Erwachsene-DOSB 2020'!F12,FIND(":",'Erwachsene-DOSB 2020'!F12)-1),RIGHT('Erwachsene-DOSB 2020'!F12,2)))*$BC$63,"[mm]:ss")</f>
        <v>32:46</v>
      </c>
      <c r="I63" s="103" t="str">
        <f>TEXT((TIME(0,LEFT('Erwachsene-DOSB 2020'!G12,FIND(":",'Erwachsene-DOSB 2020'!G12)-1),RIGHT('Erwachsene-DOSB 2020'!G12,2)))*$BC$63,"[mm]:ss")</f>
        <v>29:18</v>
      </c>
      <c r="J63" s="109" t="str">
        <f>TEXT((TIME(0,LEFT('Erwachsene-DOSB 2020'!H12,FIND(":",'Erwachsene-DOSB 2020'!H12)-1),RIGHT('Erwachsene-DOSB 2020'!H12,2)))*$BC$63,"[mm]:ss")</f>
        <v>35:55</v>
      </c>
      <c r="K63" s="102" t="str">
        <f>TEXT((TIME(0,LEFT('Erwachsene-DOSB 2020'!I12,FIND(":",'Erwachsene-DOSB 2020'!I12)-1),RIGHT('Erwachsene-DOSB 2020'!I12,2)))*$BC$63,"[mm]:ss")</f>
        <v>32:27</v>
      </c>
      <c r="L63" s="103" t="str">
        <f>TEXT((TIME(0,LEFT('Erwachsene-DOSB 2020'!J12,FIND(":",'Erwachsene-DOSB 2020'!J12)-1),RIGHT('Erwachsene-DOSB 2020'!J12,2)))*$BC$63,"[mm]:ss")</f>
        <v>28:40</v>
      </c>
      <c r="M63" s="109" t="str">
        <f>TEXT((TIME(0,LEFT('Erwachsene-DOSB 2020'!K12,FIND(":",'Erwachsene-DOSB 2020'!K12)-1),RIGHT('Erwachsene-DOSB 2020'!K12,2)))*$BC$63,"[mm]:ss")</f>
        <v>35:17</v>
      </c>
      <c r="N63" s="102" t="str">
        <f>TEXT((TIME(0,LEFT('Erwachsene-DOSB 2020'!L12,FIND(":",'Erwachsene-DOSB 2020'!L12)-1),RIGHT('Erwachsene-DOSB 2020'!L12,2)))*$BC$63,"[mm]:ss")</f>
        <v>31:49</v>
      </c>
      <c r="O63" s="103" t="str">
        <f>TEXT((TIME(0,LEFT('Erwachsene-DOSB 2020'!M12,FIND(":",'Erwachsene-DOSB 2020'!M12)-1),RIGHT('Erwachsene-DOSB 2020'!M12,2)))*$BC$63,"[mm]:ss")</f>
        <v>28:21</v>
      </c>
      <c r="P63" s="109" t="str">
        <f>TEXT((TIME(0,LEFT('Erwachsene-DOSB 2020'!N12,FIND(":",'Erwachsene-DOSB 2020'!N12)-1),RIGHT('Erwachsene-DOSB 2020'!N12,2)))*$BC$63,"[mm]:ss")</f>
        <v>35:55</v>
      </c>
      <c r="Q63" s="102" t="str">
        <f>TEXT((TIME(0,LEFT('Erwachsene-DOSB 2020'!O12,FIND(":",'Erwachsene-DOSB 2020'!O12)-1),RIGHT('Erwachsene-DOSB 2020'!O12,2)))*$BC$63,"[mm]:ss")</f>
        <v>32:27</v>
      </c>
      <c r="R63" s="103" t="str">
        <f>TEXT((TIME(0,LEFT('Erwachsene-DOSB 2020'!P12,FIND(":",'Erwachsene-DOSB 2020'!P12)-1),RIGHT('Erwachsene-DOSB 2020'!P12,2)))*$BC$63,"[mm]:ss")</f>
        <v>28:40</v>
      </c>
      <c r="S63" s="109" t="str">
        <f>TEXT((TIME(0,LEFT('Erwachsene-DOSB 2020'!Q12,FIND(":",'Erwachsene-DOSB 2020'!Q12)-1),RIGHT('Erwachsene-DOSB 2020'!Q12,2)))*$BC$63,"[mm]:ss")</f>
        <v>37:48</v>
      </c>
      <c r="T63" s="102" t="str">
        <f>TEXT((TIME(0,LEFT('Erwachsene-DOSB 2020'!R12,FIND(":",'Erwachsene-DOSB 2020'!R12)-1),RIGHT('Erwachsene-DOSB 2020'!R12,2)))*$BC$63,"[mm]:ss")</f>
        <v>33:23</v>
      </c>
      <c r="U63" s="103" t="str">
        <f>TEXT((TIME(0,LEFT('Erwachsene-DOSB 2020'!S12,FIND(":",'Erwachsene-DOSB 2020'!S12)-1),RIGHT('Erwachsene-DOSB 2020'!S12,2)))*$BC$63,"[mm]:ss")</f>
        <v>29:37</v>
      </c>
      <c r="V63" s="109" t="str">
        <f>TEXT((TIME(0,LEFT('Erwachsene-DOSB 2020'!T12,FIND(":",'Erwachsene-DOSB 2020'!T12)-1),RIGHT('Erwachsene-DOSB 2020'!T12,2)))*$BC$63,"[mm]:ss")</f>
        <v>40:19</v>
      </c>
      <c r="W63" s="102" t="str">
        <f>TEXT((TIME(0,LEFT('Erwachsene-DOSB 2020'!U12,FIND(":",'Erwachsene-DOSB 2020'!U12)-1),RIGHT('Erwachsene-DOSB 2020'!U12,2)))*$BC$63,"[mm]:ss")</f>
        <v>34:58</v>
      </c>
      <c r="X63" s="103" t="str">
        <f>TEXT((TIME(0,LEFT('Erwachsene-DOSB 2020'!V12,FIND(":",'Erwachsene-DOSB 2020'!V12)-1),RIGHT('Erwachsene-DOSB 2020'!V12,2)))*$BC$63,"[mm]:ss")</f>
        <v>31:11</v>
      </c>
      <c r="Y63" s="182"/>
      <c r="Z63" s="183"/>
      <c r="AB63" s="902"/>
      <c r="AC63"/>
      <c r="AD63" s="844"/>
      <c r="AE63" s="796"/>
      <c r="AF63" s="106" t="s">
        <v>22</v>
      </c>
      <c r="AG63" s="58" t="s">
        <v>506</v>
      </c>
      <c r="AH63" s="101" t="str">
        <f>TEXT((TIME(0,LEFT('Erwachsene-DOSB 2020'!E45,FIND(":",'Erwachsene-DOSB 2020'!E45)-1),RIGHT('Erwachsene-DOSB 2020'!E45,2)))*$BC$63,"[mm]:ss")</f>
        <v>29:37</v>
      </c>
      <c r="AI63" s="102" t="str">
        <f>TEXT((TIME(0,LEFT('Erwachsene-DOSB 2020'!F45,FIND(":",'Erwachsene-DOSB 2020'!F45)-1),RIGHT('Erwachsene-DOSB 2020'!F45,2)))*$BC$63,"[mm]:ss")</f>
        <v>26:47</v>
      </c>
      <c r="AJ63" s="103" t="str">
        <f>TEXT((TIME(0,LEFT('Erwachsene-DOSB 2020'!G45,FIND(":",'Erwachsene-DOSB 2020'!G45)-1),RIGHT('Erwachsene-DOSB 2020'!G45,2)))*$BC$63,"[mm]:ss")</f>
        <v>24:15</v>
      </c>
      <c r="AK63" s="109" t="str">
        <f>TEXT((TIME(0,LEFT('Erwachsene-DOSB 2020'!H45,FIND(":",'Erwachsene-DOSB 2020'!H45)-1),RIGHT('Erwachsene-DOSB 2020'!H45,2)))*$BC$63,"[mm]:ss")</f>
        <v>29:18</v>
      </c>
      <c r="AL63" s="102" t="str">
        <f>TEXT((TIME(0,LEFT('Erwachsene-DOSB 2020'!I45,FIND(":",'Erwachsene-DOSB 2020'!I45)-1),RIGHT('Erwachsene-DOSB 2020'!I45,2)))*$BC$63,"[mm]:ss")</f>
        <v>26:28</v>
      </c>
      <c r="AM63" s="103" t="str">
        <f>TEXT((TIME(0,LEFT('Erwachsene-DOSB 2020'!J45,FIND(":",'Erwachsene-DOSB 2020'!J45)-1),RIGHT('Erwachsene-DOSB 2020'!J45,2)))*$BC$63,"[mm]:ss")</f>
        <v>23:37</v>
      </c>
      <c r="AN63" s="109" t="str">
        <f>TEXT((TIME(0,LEFT('Erwachsene-DOSB 2020'!K45,FIND(":",'Erwachsene-DOSB 2020'!K45)-1),RIGHT('Erwachsene-DOSB 2020'!K45,2)))*$BC$63,"[mm]:ss")</f>
        <v>31:30</v>
      </c>
      <c r="AO63" s="102" t="str">
        <f>TEXT((TIME(0,LEFT('Erwachsene-DOSB 2020'!L45,FIND(":",'Erwachsene-DOSB 2020'!L45)-1),RIGHT('Erwachsene-DOSB 2020'!L45,2)))*$BC$63,"[mm]:ss")</f>
        <v>28:02</v>
      </c>
      <c r="AP63" s="103" t="str">
        <f>TEXT((TIME(0,LEFT('Erwachsene-DOSB 2020'!M45,FIND(":",'Erwachsene-DOSB 2020'!M45)-1),RIGHT('Erwachsene-DOSB 2020'!M45,2)))*$BC$63,"[mm]:ss")</f>
        <v>24:34</v>
      </c>
      <c r="AQ63" s="109" t="str">
        <f>TEXT((TIME(0,LEFT('Erwachsene-DOSB 2020'!N45,FIND(":",'Erwachsene-DOSB 2020'!N45)-1),RIGHT('Erwachsene-DOSB 2020'!N45,2)))*$BC$63,"[mm]:ss")</f>
        <v>33:42</v>
      </c>
      <c r="AR63" s="102" t="str">
        <f>TEXT((TIME(0,LEFT('Erwachsene-DOSB 2020'!O45,FIND(":",'Erwachsene-DOSB 2020'!O45)-1),RIGHT('Erwachsene-DOSB 2020'!O45,2)))*$BC$63,"[mm]:ss")</f>
        <v>29:37</v>
      </c>
      <c r="AS63" s="103" t="str">
        <f>TEXT((TIME(0,LEFT('Erwachsene-DOSB 2020'!P45,FIND(":",'Erwachsene-DOSB 2020'!P45)-1),RIGHT('Erwachsene-DOSB 2020'!P45,2)))*$BC$63,"[mm]:ss")</f>
        <v>25:31</v>
      </c>
      <c r="AT63" s="109" t="str">
        <f>TEXT((TIME(0,LEFT('Erwachsene-DOSB 2020'!Q45,FIND(":",'Erwachsene-DOSB 2020'!Q45)-1),RIGHT('Erwachsene-DOSB 2020'!Q45,2)))*$BC$63,"[mm]:ss")</f>
        <v>36:32</v>
      </c>
      <c r="AU63" s="102" t="str">
        <f>TEXT((TIME(0,LEFT('Erwachsene-DOSB 2020'!R45,FIND(":",'Erwachsene-DOSB 2020'!R45)-1),RIGHT('Erwachsene-DOSB 2020'!R45,2)))*$BC$63,"[mm]:ss")</f>
        <v>31:30</v>
      </c>
      <c r="AV63" s="103" t="str">
        <f>TEXT((TIME(0,LEFT('Erwachsene-DOSB 2020'!S45,FIND(":",'Erwachsene-DOSB 2020'!S45)-1),RIGHT('Erwachsene-DOSB 2020'!S45,2)))*$BC$63,"[mm]:ss")</f>
        <v>26:09</v>
      </c>
      <c r="AW63" s="109" t="str">
        <f>TEXT((TIME(0,LEFT('Erwachsene-DOSB 2020'!T45,FIND(":",'Erwachsene-DOSB 2020'!T45)-1),RIGHT('Erwachsene-DOSB 2020'!T45,2)))*$BC$63,"[mm]:ss")</f>
        <v>39:41</v>
      </c>
      <c r="AX63" s="102" t="str">
        <f>TEXT((TIME(0,LEFT('Erwachsene-DOSB 2020'!U45,FIND(":",'Erwachsene-DOSB 2020'!U45)-1),RIGHT('Erwachsene-DOSB 2020'!U45,2)))*$BC$63,"[mm]:ss")</f>
        <v>32:46</v>
      </c>
      <c r="AY63" s="103" t="str">
        <f>TEXT((TIME(0,LEFT('Erwachsene-DOSB 2020'!V45,FIND(":",'Erwachsene-DOSB 2020'!V45)-1),RIGHT('Erwachsene-DOSB 2020'!V45,2)))*$BC$63,"[mm]:ss")</f>
        <v>27:24</v>
      </c>
      <c r="AZ63" s="182"/>
      <c r="BA63" s="183"/>
      <c r="BC63" s="143">
        <v>0.63</v>
      </c>
      <c r="BD63" s="5" t="s">
        <v>515</v>
      </c>
    </row>
    <row r="64" spans="1:57" ht="18.600000000000001" customHeight="1" x14ac:dyDescent="0.2">
      <c r="A64" s="902"/>
      <c r="B64"/>
      <c r="C64" s="844"/>
      <c r="D64" s="796"/>
      <c r="E64" s="106" t="s">
        <v>23</v>
      </c>
      <c r="F64" s="58" t="s">
        <v>427</v>
      </c>
      <c r="G64" s="160">
        <f>H64*(1-$BE$64)</f>
        <v>328.5</v>
      </c>
      <c r="H64" s="149">
        <v>365</v>
      </c>
      <c r="I64" s="150">
        <f>H64*(1+$BE$64)</f>
        <v>401.50000000000006</v>
      </c>
      <c r="J64" s="160">
        <f>K64*(1-$BE$64)</f>
        <v>328.5</v>
      </c>
      <c r="K64" s="149">
        <f>H64</f>
        <v>365</v>
      </c>
      <c r="L64" s="150">
        <f>K64*(1+$BE$64)</f>
        <v>401.50000000000006</v>
      </c>
      <c r="M64" s="160">
        <f>N64*(1-$BE$64)</f>
        <v>328.5</v>
      </c>
      <c r="N64" s="149">
        <f>H64</f>
        <v>365</v>
      </c>
      <c r="O64" s="150">
        <f>N64*(1+$BE$64)</f>
        <v>401.50000000000006</v>
      </c>
      <c r="P64" s="160">
        <f>Q64*(1-$BE$64)</f>
        <v>317.25</v>
      </c>
      <c r="Q64" s="149">
        <f>H64-12.5</f>
        <v>352.5</v>
      </c>
      <c r="R64" s="150">
        <f>Q64*(1+$BE$64)</f>
        <v>387.75000000000006</v>
      </c>
      <c r="S64" s="160">
        <f>T64*(1-$BE$64)</f>
        <v>317.25</v>
      </c>
      <c r="T64" s="149">
        <f>Q64</f>
        <v>352.5</v>
      </c>
      <c r="U64" s="150">
        <f>T64*(1+$BE$64)</f>
        <v>387.75000000000006</v>
      </c>
      <c r="V64" s="160">
        <f>W64*(1-$BE$64)</f>
        <v>306</v>
      </c>
      <c r="W64" s="149">
        <f>T64-12.5</f>
        <v>340</v>
      </c>
      <c r="X64" s="150">
        <f>W64*(1+$BE$64)</f>
        <v>374.00000000000006</v>
      </c>
      <c r="Y64" s="182"/>
      <c r="Z64" s="183"/>
      <c r="AB64" s="902"/>
      <c r="AC64"/>
      <c r="AD64" s="844"/>
      <c r="AE64" s="796"/>
      <c r="AF64" s="106" t="s">
        <v>23</v>
      </c>
      <c r="AG64" s="58" t="s">
        <v>427</v>
      </c>
      <c r="AH64" s="160">
        <f>AI64*(1-$BE$64)</f>
        <v>387</v>
      </c>
      <c r="AI64" s="149">
        <v>430</v>
      </c>
      <c r="AJ64" s="150">
        <f>AI64*(1+$BE$64)</f>
        <v>473.00000000000006</v>
      </c>
      <c r="AK64" s="160">
        <f>AL64*(1-$BE$64)</f>
        <v>387</v>
      </c>
      <c r="AL64" s="149">
        <f>AI64</f>
        <v>430</v>
      </c>
      <c r="AM64" s="150">
        <f>AL64*(1+$BE$64)</f>
        <v>473.00000000000006</v>
      </c>
      <c r="AN64" s="160">
        <f>AO64*(1-$BE$64)</f>
        <v>387</v>
      </c>
      <c r="AO64" s="149">
        <f>AI64</f>
        <v>430</v>
      </c>
      <c r="AP64" s="150">
        <f>AO64*(1+$BE$64)</f>
        <v>473.00000000000006</v>
      </c>
      <c r="AQ64" s="160">
        <f>AR64*(1-$BE$64)</f>
        <v>375.75</v>
      </c>
      <c r="AR64" s="149">
        <f>AI64-12.5</f>
        <v>417.5</v>
      </c>
      <c r="AS64" s="150">
        <f>AR64*(1+$BE$64)</f>
        <v>459.25000000000006</v>
      </c>
      <c r="AT64" s="160">
        <f>AU64*(1-$BE$64)</f>
        <v>375.75</v>
      </c>
      <c r="AU64" s="149">
        <f>AR64</f>
        <v>417.5</v>
      </c>
      <c r="AV64" s="150">
        <f>AU64*(1+$BE$64)</f>
        <v>459.25000000000006</v>
      </c>
      <c r="AW64" s="160">
        <f>AX64*(1-$BE$64)</f>
        <v>364.5</v>
      </c>
      <c r="AX64" s="149">
        <f>AU64-12.5</f>
        <v>405</v>
      </c>
      <c r="AY64" s="150">
        <f>AX64*(1+$BE$64)</f>
        <v>445.50000000000006</v>
      </c>
      <c r="AZ64" s="182"/>
      <c r="BA64" s="183"/>
      <c r="BD64" s="5" t="s">
        <v>431</v>
      </c>
      <c r="BE64" s="152">
        <v>0.1</v>
      </c>
    </row>
    <row r="65" spans="1:56" ht="18.600000000000001" customHeight="1" x14ac:dyDescent="0.2">
      <c r="A65" s="902"/>
      <c r="B65"/>
      <c r="C65" s="844"/>
      <c r="D65" s="796"/>
      <c r="E65" s="106" t="s">
        <v>24</v>
      </c>
      <c r="F65" s="58" t="s">
        <v>428</v>
      </c>
      <c r="G65" s="160">
        <f>H65*(1-$BE$64)</f>
        <v>499.5</v>
      </c>
      <c r="H65" s="149">
        <v>555</v>
      </c>
      <c r="I65" s="150">
        <f>H65*(1+$BE$64)</f>
        <v>610.5</v>
      </c>
      <c r="J65" s="160">
        <f>K65*(1-$BE$64)</f>
        <v>499.5</v>
      </c>
      <c r="K65" s="149">
        <f>H65</f>
        <v>555</v>
      </c>
      <c r="L65" s="150">
        <f>K65*(1+$BE$64)</f>
        <v>610.5</v>
      </c>
      <c r="M65" s="160">
        <f>N65*(1-$BE$64)</f>
        <v>499.5</v>
      </c>
      <c r="N65" s="149">
        <f>H65</f>
        <v>555</v>
      </c>
      <c r="O65" s="150">
        <f>N65*(1+$BE$64)</f>
        <v>610.5</v>
      </c>
      <c r="P65" s="160">
        <f>Q65*(1-$BE$64)</f>
        <v>486</v>
      </c>
      <c r="Q65" s="149">
        <f>H65-15</f>
        <v>540</v>
      </c>
      <c r="R65" s="150">
        <f>Q65*(1+$BE$64)</f>
        <v>594</v>
      </c>
      <c r="S65" s="160">
        <f>T65*(1-$BE$64)</f>
        <v>486</v>
      </c>
      <c r="T65" s="149">
        <f>Q65</f>
        <v>540</v>
      </c>
      <c r="U65" s="150">
        <f>T65*(1+$BE$64)</f>
        <v>594</v>
      </c>
      <c r="V65" s="160">
        <f>W65*(1-$BE$64)</f>
        <v>472.5</v>
      </c>
      <c r="W65" s="149">
        <f>T65-15</f>
        <v>525</v>
      </c>
      <c r="X65" s="150">
        <f>W65*(1+$BE$64)</f>
        <v>577.5</v>
      </c>
      <c r="Y65" s="182"/>
      <c r="Z65" s="183"/>
      <c r="AB65" s="902"/>
      <c r="AC65"/>
      <c r="AD65" s="844"/>
      <c r="AE65" s="796"/>
      <c r="AF65" s="106" t="s">
        <v>24</v>
      </c>
      <c r="AG65" s="58" t="s">
        <v>428</v>
      </c>
      <c r="AH65" s="160">
        <f>AI65*(1-$BE$64)</f>
        <v>567</v>
      </c>
      <c r="AI65" s="149">
        <v>630</v>
      </c>
      <c r="AJ65" s="150">
        <f>AI65*(1+$BE$64)</f>
        <v>693</v>
      </c>
      <c r="AK65" s="160">
        <f>AL65*(1-$BE$64)</f>
        <v>567</v>
      </c>
      <c r="AL65" s="149">
        <f>AI65</f>
        <v>630</v>
      </c>
      <c r="AM65" s="150">
        <f>AL65*(1+$BE$64)</f>
        <v>693</v>
      </c>
      <c r="AN65" s="160">
        <f>AO65*(1-$BE$64)</f>
        <v>580.5</v>
      </c>
      <c r="AO65" s="149">
        <v>645</v>
      </c>
      <c r="AP65" s="150">
        <f>AO65*(1+$BE$64)</f>
        <v>709.50000000000011</v>
      </c>
      <c r="AQ65" s="160">
        <f>AR65*(1-$BE$64)</f>
        <v>553.5</v>
      </c>
      <c r="AR65" s="149">
        <f>AI65-15</f>
        <v>615</v>
      </c>
      <c r="AS65" s="150">
        <f>AR65*(1+$BE$64)</f>
        <v>676.5</v>
      </c>
      <c r="AT65" s="160">
        <f>AU65*(1-$BE$64)</f>
        <v>553.5</v>
      </c>
      <c r="AU65" s="149">
        <f>AR65</f>
        <v>615</v>
      </c>
      <c r="AV65" s="150">
        <f>AU65*(1+$BE$64)</f>
        <v>676.5</v>
      </c>
      <c r="AW65" s="160">
        <f>AX65*(1-$BE$64)</f>
        <v>540</v>
      </c>
      <c r="AX65" s="149">
        <f>AU65-15</f>
        <v>600</v>
      </c>
      <c r="AY65" s="150">
        <f>AX65*(1+$BE$64)</f>
        <v>660</v>
      </c>
      <c r="AZ65" s="182"/>
      <c r="BA65" s="183"/>
      <c r="BD65" s="5"/>
    </row>
    <row r="66" spans="1:56" ht="18.600000000000001" customHeight="1" x14ac:dyDescent="0.2">
      <c r="A66" s="902"/>
      <c r="B66"/>
      <c r="C66" s="844"/>
      <c r="D66" s="796"/>
      <c r="E66" s="106" t="s">
        <v>25</v>
      </c>
      <c r="F66" s="58" t="s">
        <v>429</v>
      </c>
      <c r="G66" s="160">
        <f>H66*(1-$BE$64)</f>
        <v>432</v>
      </c>
      <c r="H66" s="149">
        <v>480</v>
      </c>
      <c r="I66" s="150">
        <f>H66*(1+$BE$64)</f>
        <v>528</v>
      </c>
      <c r="J66" s="160">
        <f>K66*(1-$BE$64)</f>
        <v>432</v>
      </c>
      <c r="K66" s="149">
        <f>H66</f>
        <v>480</v>
      </c>
      <c r="L66" s="150">
        <f>K66*(1+$BE$64)</f>
        <v>528</v>
      </c>
      <c r="M66" s="160">
        <f>N66*(1-$BE$64)</f>
        <v>432</v>
      </c>
      <c r="N66" s="149">
        <f>H66</f>
        <v>480</v>
      </c>
      <c r="O66" s="150">
        <f>N66*(1+$BE$64)</f>
        <v>528</v>
      </c>
      <c r="P66" s="160">
        <f>Q66*(1-$BE$64)</f>
        <v>418.5</v>
      </c>
      <c r="Q66" s="149">
        <f>H66-15</f>
        <v>465</v>
      </c>
      <c r="R66" s="150">
        <f>Q66*(1+$BE$64)</f>
        <v>511.50000000000006</v>
      </c>
      <c r="S66" s="160">
        <f>T66*(1-$BE$64)</f>
        <v>418.5</v>
      </c>
      <c r="T66" s="149">
        <f>Q66</f>
        <v>465</v>
      </c>
      <c r="U66" s="150">
        <f>T66*(1+$BE$64)</f>
        <v>511.50000000000006</v>
      </c>
      <c r="V66" s="160">
        <f>W66*(1-$BE$64)</f>
        <v>405</v>
      </c>
      <c r="W66" s="149">
        <f>T66-15</f>
        <v>450</v>
      </c>
      <c r="X66" s="150">
        <f>W66*(1+$BE$64)</f>
        <v>495.00000000000006</v>
      </c>
      <c r="Y66" s="182"/>
      <c r="Z66" s="183"/>
      <c r="AB66" s="902"/>
      <c r="AC66"/>
      <c r="AD66" s="844"/>
      <c r="AE66" s="796"/>
      <c r="AF66" s="106" t="s">
        <v>25</v>
      </c>
      <c r="AG66" s="58" t="s">
        <v>429</v>
      </c>
      <c r="AH66" s="160">
        <f>AI66*(1-$BE$64)</f>
        <v>495</v>
      </c>
      <c r="AI66" s="149">
        <v>550</v>
      </c>
      <c r="AJ66" s="150">
        <f>AI66*(1+$BE$64)</f>
        <v>605</v>
      </c>
      <c r="AK66" s="160">
        <f>AL66*(1-$BE$64)</f>
        <v>495</v>
      </c>
      <c r="AL66" s="149">
        <f>AI66</f>
        <v>550</v>
      </c>
      <c r="AM66" s="150">
        <f>AL66*(1+$BE$64)</f>
        <v>605</v>
      </c>
      <c r="AN66" s="160">
        <f>AO66*(1-$BE$64)</f>
        <v>508.5</v>
      </c>
      <c r="AO66" s="149">
        <v>565</v>
      </c>
      <c r="AP66" s="150">
        <f>AO66*(1+$BE$64)</f>
        <v>621.5</v>
      </c>
      <c r="AQ66" s="160">
        <f>AR66*(1-$BE$64)</f>
        <v>481.5</v>
      </c>
      <c r="AR66" s="149">
        <f>AI66-15</f>
        <v>535</v>
      </c>
      <c r="AS66" s="150">
        <f>AR66*(1+$BE$64)</f>
        <v>588.5</v>
      </c>
      <c r="AT66" s="160">
        <f>AU66*(1-$BE$64)</f>
        <v>481.5</v>
      </c>
      <c r="AU66" s="149">
        <f>AR66</f>
        <v>535</v>
      </c>
      <c r="AV66" s="150">
        <f>AU66*(1+$BE$64)</f>
        <v>588.5</v>
      </c>
      <c r="AW66" s="160">
        <f>AX66*(1-$BE$64)</f>
        <v>468</v>
      </c>
      <c r="AX66" s="149">
        <f>AU66-15</f>
        <v>520</v>
      </c>
      <c r="AY66" s="150">
        <f>AX66*(1+$BE$64)</f>
        <v>572</v>
      </c>
      <c r="AZ66" s="182"/>
      <c r="BA66" s="183"/>
      <c r="BD66" s="5"/>
    </row>
    <row r="67" spans="1:56" ht="18.600000000000001" customHeight="1" thickBot="1" x14ac:dyDescent="0.25">
      <c r="A67" s="902"/>
      <c r="B67"/>
      <c r="C67" s="845"/>
      <c r="D67" s="797"/>
      <c r="E67" s="106" t="s">
        <v>44</v>
      </c>
      <c r="F67" s="163" t="s">
        <v>430</v>
      </c>
      <c r="G67" s="164">
        <f>H67*(1-$BE$64)</f>
        <v>436.5</v>
      </c>
      <c r="H67" s="165">
        <v>485</v>
      </c>
      <c r="I67" s="166">
        <f>H67*(1+$BE$64)</f>
        <v>533.5</v>
      </c>
      <c r="J67" s="164">
        <f>K67*(1-$BE$64)</f>
        <v>436.5</v>
      </c>
      <c r="K67" s="165">
        <f>H67</f>
        <v>485</v>
      </c>
      <c r="L67" s="166">
        <f>K67*(1+$BE$64)</f>
        <v>533.5</v>
      </c>
      <c r="M67" s="164">
        <f>N67*(1-$BE$64)</f>
        <v>436.5</v>
      </c>
      <c r="N67" s="165">
        <f>H67</f>
        <v>485</v>
      </c>
      <c r="O67" s="166">
        <f>N67*(1+$BE$64)</f>
        <v>533.5</v>
      </c>
      <c r="P67" s="164">
        <f>Q67*(1-$BE$64)</f>
        <v>423</v>
      </c>
      <c r="Q67" s="165">
        <f>H67-15</f>
        <v>470</v>
      </c>
      <c r="R67" s="166">
        <f>Q67*(1+$BE$64)</f>
        <v>517</v>
      </c>
      <c r="S67" s="164">
        <f>T67*(1-$BE$64)</f>
        <v>423</v>
      </c>
      <c r="T67" s="165">
        <f>Q67</f>
        <v>470</v>
      </c>
      <c r="U67" s="166">
        <f>T67*(1+$BE$64)</f>
        <v>517</v>
      </c>
      <c r="V67" s="164">
        <f>W67*(1-$BE$64)</f>
        <v>409.5</v>
      </c>
      <c r="W67" s="165">
        <f>T67-15</f>
        <v>455</v>
      </c>
      <c r="X67" s="166">
        <f>W67*(1+$BE$64)</f>
        <v>500.50000000000006</v>
      </c>
      <c r="Y67" s="186"/>
      <c r="Z67" s="187"/>
      <c r="AB67" s="902"/>
      <c r="AC67"/>
      <c r="AD67" s="845"/>
      <c r="AE67" s="797"/>
      <c r="AF67" s="106" t="s">
        <v>44</v>
      </c>
      <c r="AG67" s="163" t="s">
        <v>430</v>
      </c>
      <c r="AH67" s="160">
        <f>AI67*(1-$BE$64)</f>
        <v>499.5</v>
      </c>
      <c r="AI67" s="149">
        <v>555</v>
      </c>
      <c r="AJ67" s="150">
        <f>AI67*(1+$BE$64)</f>
        <v>610.5</v>
      </c>
      <c r="AK67" s="160">
        <f>AL67*(1-$BE$64)</f>
        <v>499.5</v>
      </c>
      <c r="AL67" s="149">
        <f>AI67</f>
        <v>555</v>
      </c>
      <c r="AM67" s="150">
        <f>AL67*(1+$BE$64)</f>
        <v>610.5</v>
      </c>
      <c r="AN67" s="160">
        <f>AO67*(1-$BE$64)</f>
        <v>513</v>
      </c>
      <c r="AO67" s="149">
        <v>570</v>
      </c>
      <c r="AP67" s="150">
        <f>AO67*(1+$BE$64)</f>
        <v>627</v>
      </c>
      <c r="AQ67" s="160">
        <f>AR67*(1-$BE$64)</f>
        <v>486</v>
      </c>
      <c r="AR67" s="149">
        <f>AI67-15</f>
        <v>540</v>
      </c>
      <c r="AS67" s="150">
        <f>AR67*(1+$BE$64)</f>
        <v>594</v>
      </c>
      <c r="AT67" s="160">
        <f>AU67*(1-$BE$64)</f>
        <v>486</v>
      </c>
      <c r="AU67" s="149">
        <f>AR67</f>
        <v>540</v>
      </c>
      <c r="AV67" s="150">
        <f>AU67*(1+$BE$64)</f>
        <v>594</v>
      </c>
      <c r="AW67" s="160">
        <f>AX67*(1-$BE$64)</f>
        <v>472.5</v>
      </c>
      <c r="AX67" s="149">
        <f>AU67-15</f>
        <v>525</v>
      </c>
      <c r="AY67" s="150">
        <f>AX67*(1+$BE$64)</f>
        <v>577.5</v>
      </c>
      <c r="AZ67" s="186"/>
      <c r="BA67" s="187"/>
      <c r="BD67" s="5"/>
    </row>
    <row r="68" spans="1:56" ht="18.600000000000001" customHeight="1" x14ac:dyDescent="0.2">
      <c r="A68" s="902"/>
      <c r="B68"/>
      <c r="C68" s="843">
        <v>2</v>
      </c>
      <c r="D68" s="795" t="s">
        <v>65</v>
      </c>
      <c r="E68" s="601" t="s">
        <v>16</v>
      </c>
      <c r="F68" s="524" t="s">
        <v>609</v>
      </c>
      <c r="G68" s="141">
        <f>'Erwachsene-DOSB 2020'!E13*$BC$68</f>
        <v>6</v>
      </c>
      <c r="H68" s="132">
        <f>'Erwachsene-DOSB 2020'!F13*$BC$68</f>
        <v>6.4</v>
      </c>
      <c r="I68" s="133">
        <f>'Erwachsene-DOSB 2020'!G13*$BC$68</f>
        <v>7</v>
      </c>
      <c r="J68" s="682">
        <f>'Erwachsene-DOSB 2020'!H13*$BC$68</f>
        <v>6</v>
      </c>
      <c r="K68" s="132">
        <f>'Erwachsene-DOSB 2020'!I13*$BC$68</f>
        <v>6.4</v>
      </c>
      <c r="L68" s="684">
        <f>'Erwachsene-DOSB 2020'!J13*$BC$68</f>
        <v>7</v>
      </c>
      <c r="M68" s="134">
        <f>'Erwachsene-DOSB 2020'!K13*$BC$68</f>
        <v>5.6000000000000005</v>
      </c>
      <c r="N68" s="132">
        <f>'Erwachsene-DOSB 2020'!L13*$BC$68</f>
        <v>6.2</v>
      </c>
      <c r="O68" s="133">
        <f>'Erwachsene-DOSB 2020'!M13*$BC$68</f>
        <v>6.8000000000000007</v>
      </c>
      <c r="P68" s="134">
        <f>'Erwachsene-DOSB 2020'!N13*$BC$68</f>
        <v>5.2</v>
      </c>
      <c r="Q68" s="132">
        <f>'Erwachsene-DOSB 2020'!O13*$BC$68</f>
        <v>6</v>
      </c>
      <c r="R68" s="684">
        <f>'Erwachsene-DOSB 2020'!P13*$BC$68</f>
        <v>6.8000000000000007</v>
      </c>
      <c r="S68" s="134">
        <f>'Erwachsene-DOSB 2020'!Q13*$BC$68</f>
        <v>4.8000000000000007</v>
      </c>
      <c r="T68" s="132">
        <f>'Erwachsene-DOSB 2020'!R13*$BC$68</f>
        <v>5.8000000000000007</v>
      </c>
      <c r="U68" s="133">
        <f>'Erwachsene-DOSB 2020'!S13*$BC$68</f>
        <v>6.6000000000000005</v>
      </c>
      <c r="V68" s="134">
        <f>'Erwachsene-DOSB 2020'!T13*$BC$68</f>
        <v>4.2</v>
      </c>
      <c r="W68" s="132">
        <f>'Erwachsene-DOSB 2020'!U13*$BC$68</f>
        <v>5.4</v>
      </c>
      <c r="X68" s="133">
        <f>'Erwachsene-DOSB 2020'!V13*$BC$68</f>
        <v>6.6000000000000005</v>
      </c>
      <c r="Y68" s="180"/>
      <c r="Z68" s="181"/>
      <c r="AB68" s="902"/>
      <c r="AC68"/>
      <c r="AD68" s="843">
        <v>2</v>
      </c>
      <c r="AE68" s="795" t="s">
        <v>65</v>
      </c>
      <c r="AF68" s="601" t="s">
        <v>16</v>
      </c>
      <c r="AG68" s="524" t="s">
        <v>609</v>
      </c>
      <c r="AH68" s="6">
        <f>'Erwachsene-DOSB 2020'!E46*$BC$68</f>
        <v>8.2000000000000011</v>
      </c>
      <c r="AI68" s="7">
        <f>'Erwachsene-DOSB 2020'!F46*$BC$68</f>
        <v>8.8000000000000007</v>
      </c>
      <c r="AJ68" s="9">
        <f>'Erwachsene-DOSB 2020'!G46*$BC$68</f>
        <v>9.4</v>
      </c>
      <c r="AK68" s="673">
        <f>'Erwachsene-DOSB 2020'!H46*$BC$68</f>
        <v>8.2000000000000011</v>
      </c>
      <c r="AL68" s="674">
        <f>'Erwachsene-DOSB 2020'!I46*$BC$68</f>
        <v>9</v>
      </c>
      <c r="AM68" s="675">
        <f>'Erwachsene-DOSB 2020'!J46*$BC$68</f>
        <v>9.6000000000000014</v>
      </c>
      <c r="AN68" s="56">
        <f>'Erwachsene-DOSB 2020'!K46*$BC$68</f>
        <v>7.8000000000000007</v>
      </c>
      <c r="AO68" s="7">
        <f>'Erwachsene-DOSB 2020'!L46*$BC$68</f>
        <v>8.6</v>
      </c>
      <c r="AP68" s="9">
        <f>'Erwachsene-DOSB 2020'!M46*$BC$68</f>
        <v>9.4</v>
      </c>
      <c r="AQ68" s="56">
        <f>'Erwachsene-DOSB 2020'!N46*$BC$68</f>
        <v>7.2</v>
      </c>
      <c r="AR68" s="7">
        <f>'Erwachsene-DOSB 2020'!O46*$BC$68</f>
        <v>8.2000000000000011</v>
      </c>
      <c r="AS68" s="9">
        <f>'Erwachsene-DOSB 2020'!P46*$BC$68</f>
        <v>9.2000000000000011</v>
      </c>
      <c r="AT68" s="56">
        <f>'Erwachsene-DOSB 2020'!Q46*$BC$68</f>
        <v>6.6000000000000005</v>
      </c>
      <c r="AU68" s="7">
        <f>'Erwachsene-DOSB 2020'!R46*$BC$68</f>
        <v>7.8000000000000007</v>
      </c>
      <c r="AV68" s="9">
        <f>'Erwachsene-DOSB 2020'!S46*$BC$68</f>
        <v>9</v>
      </c>
      <c r="AW68" s="56">
        <f>'Erwachsene-DOSB 2020'!T46*$BC$68</f>
        <v>6.2</v>
      </c>
      <c r="AX68" s="7">
        <f>'Erwachsene-DOSB 2020'!U46*$BC$68</f>
        <v>7.4</v>
      </c>
      <c r="AY68" s="9">
        <f>'Erwachsene-DOSB 2020'!V46*$BC$68</f>
        <v>8.6</v>
      </c>
      <c r="AZ68" s="180"/>
      <c r="BA68" s="181"/>
      <c r="BC68" s="143">
        <v>0.8</v>
      </c>
      <c r="BD68" s="523" t="s">
        <v>609</v>
      </c>
    </row>
    <row r="69" spans="1:56" ht="18.600000000000001" customHeight="1" x14ac:dyDescent="0.2">
      <c r="A69" s="902"/>
      <c r="B69"/>
      <c r="C69" s="845"/>
      <c r="D69" s="796"/>
      <c r="E69" s="801" t="s">
        <v>17</v>
      </c>
      <c r="F69" s="793" t="s">
        <v>26</v>
      </c>
      <c r="G69" s="826" t="s">
        <v>219</v>
      </c>
      <c r="H69" s="827"/>
      <c r="I69" s="827"/>
      <c r="J69" s="827"/>
      <c r="K69" s="827"/>
      <c r="L69" s="827"/>
      <c r="M69" s="827"/>
      <c r="N69" s="827"/>
      <c r="O69" s="827"/>
      <c r="P69" s="827"/>
      <c r="Q69" s="827"/>
      <c r="R69" s="827"/>
      <c r="S69" s="827"/>
      <c r="T69" s="827"/>
      <c r="U69" s="827"/>
      <c r="V69" s="827"/>
      <c r="W69" s="827"/>
      <c r="X69" s="828"/>
      <c r="Y69" s="182"/>
      <c r="Z69" s="188"/>
      <c r="AB69" s="902"/>
      <c r="AC69"/>
      <c r="AD69" s="845"/>
      <c r="AE69" s="796"/>
      <c r="AF69" s="801" t="s">
        <v>17</v>
      </c>
      <c r="AG69" s="793" t="s">
        <v>26</v>
      </c>
      <c r="AH69" s="826" t="s">
        <v>415</v>
      </c>
      <c r="AI69" s="827"/>
      <c r="AJ69" s="827"/>
      <c r="AK69" s="827"/>
      <c r="AL69" s="827"/>
      <c r="AM69" s="827"/>
      <c r="AN69" s="827"/>
      <c r="AO69" s="827"/>
      <c r="AP69" s="827"/>
      <c r="AQ69" s="827"/>
      <c r="AR69" s="827"/>
      <c r="AS69" s="827"/>
      <c r="AT69" s="827"/>
      <c r="AU69" s="827"/>
      <c r="AV69" s="827"/>
      <c r="AW69" s="827"/>
      <c r="AX69" s="827"/>
      <c r="AY69" s="828"/>
      <c r="AZ69" s="182"/>
      <c r="BA69" s="188"/>
      <c r="BD69" s="146"/>
    </row>
    <row r="70" spans="1:56" ht="18.600000000000001" customHeight="1" x14ac:dyDescent="0.2">
      <c r="A70" s="902"/>
      <c r="B70"/>
      <c r="C70" s="845"/>
      <c r="D70" s="796"/>
      <c r="E70" s="792"/>
      <c r="F70" s="794"/>
      <c r="G70" s="13">
        <f>'Erwachsene-DOSB 2020'!E15*$BC$70</f>
        <v>5.72</v>
      </c>
      <c r="H70" s="12">
        <f>'Erwachsene-DOSB 2020'!F15*$BC$70</f>
        <v>6.16</v>
      </c>
      <c r="I70" s="283">
        <f>'Erwachsene-DOSB 2020'!G15*$BC$70</f>
        <v>6.6</v>
      </c>
      <c r="J70" s="281">
        <f>'Erwachsene-DOSB 2020'!H15*$BC$70</f>
        <v>5.72</v>
      </c>
      <c r="K70" s="282">
        <f>'Erwachsene-DOSB 2020'!I15*$BC$70</f>
        <v>6.16</v>
      </c>
      <c r="L70" s="283">
        <f>'Erwachsene-DOSB 2020'!J15*$BC$70</f>
        <v>6.6</v>
      </c>
      <c r="M70" s="281">
        <f>'Erwachsene-DOSB 2020'!K15*$BC$70</f>
        <v>5.72</v>
      </c>
      <c r="N70" s="282">
        <f>'Erwachsene-DOSB 2020'!L15*$BC$70</f>
        <v>6.16</v>
      </c>
      <c r="O70" s="283">
        <f>'Erwachsene-DOSB 2020'!M15*$BC$70</f>
        <v>6.6</v>
      </c>
      <c r="P70" s="281">
        <f>'Erwachsene-DOSB 2020'!N15*$BC$70</f>
        <v>5.5</v>
      </c>
      <c r="Q70" s="282">
        <f>'Erwachsene-DOSB 2020'!O15*$BC$70</f>
        <v>5.94</v>
      </c>
      <c r="R70" s="283">
        <f>'Erwachsene-DOSB 2020'!P15*$BC$70</f>
        <v>6.38</v>
      </c>
      <c r="S70" s="281">
        <f>'Erwachsene-DOSB 2020'!Q15*$BC$70</f>
        <v>5.28</v>
      </c>
      <c r="T70" s="282">
        <f>'Erwachsene-DOSB 2020'!R15*$BC$70</f>
        <v>5.72</v>
      </c>
      <c r="U70" s="283">
        <f>'Erwachsene-DOSB 2020'!S15*$BC$70</f>
        <v>6.16</v>
      </c>
      <c r="V70" s="281">
        <f>'Erwachsene-DOSB 2020'!T15*$BC$70</f>
        <v>4.84</v>
      </c>
      <c r="W70" s="282">
        <f>'Erwachsene-DOSB 2020'!U15*$BC$70</f>
        <v>5.28</v>
      </c>
      <c r="X70" s="283">
        <f>'Erwachsene-DOSB 2020'!V15*$BC$70</f>
        <v>5.72</v>
      </c>
      <c r="Y70" s="182"/>
      <c r="Z70" s="188"/>
      <c r="AB70" s="902"/>
      <c r="AC70"/>
      <c r="AD70" s="845"/>
      <c r="AE70" s="796"/>
      <c r="AF70" s="792"/>
      <c r="AG70" s="794"/>
      <c r="AH70" s="13">
        <f>'Erwachsene-DOSB 2020'!E48*$BC$70</f>
        <v>6.82</v>
      </c>
      <c r="AI70" s="12">
        <f>'Erwachsene-DOSB 2020'!F48*$BC$70</f>
        <v>7.26</v>
      </c>
      <c r="AJ70" s="15">
        <f>'Erwachsene-DOSB 2020'!G48*$BC$70</f>
        <v>7.7</v>
      </c>
      <c r="AK70" s="59">
        <f>'Erwachsene-DOSB 2020'!H48*$BC$70</f>
        <v>6.82</v>
      </c>
      <c r="AL70" s="12">
        <f>'Erwachsene-DOSB 2020'!I48*$BC$70</f>
        <v>7.48</v>
      </c>
      <c r="AM70" s="15">
        <f>'Erwachsene-DOSB 2020'!J48*$BC$70</f>
        <v>7.92</v>
      </c>
      <c r="AN70" s="59">
        <f>'Erwachsene-DOSB 2020'!K48*$BC$70</f>
        <v>6.6</v>
      </c>
      <c r="AO70" s="12">
        <f>'Erwachsene-DOSB 2020'!L48*$BC$70</f>
        <v>7.26</v>
      </c>
      <c r="AP70" s="15">
        <f>'Erwachsene-DOSB 2020'!M48*$BC$70</f>
        <v>7.7</v>
      </c>
      <c r="AQ70" s="59">
        <f>'Erwachsene-DOSB 2020'!N48*$BC$70</f>
        <v>6.16</v>
      </c>
      <c r="AR70" s="12">
        <f>'Erwachsene-DOSB 2020'!O48*$BC$70</f>
        <v>6.82</v>
      </c>
      <c r="AS70" s="15">
        <f>'Erwachsene-DOSB 2020'!P48*$BC$70</f>
        <v>7.26</v>
      </c>
      <c r="AT70" s="59">
        <f>'Erwachsene-DOSB 2020'!Q48*$BC$70</f>
        <v>5.94</v>
      </c>
      <c r="AU70" s="12">
        <f>'Erwachsene-DOSB 2020'!R48*$BC$70</f>
        <v>6.38</v>
      </c>
      <c r="AV70" s="15">
        <f>'Erwachsene-DOSB 2020'!S48*$BC$70</f>
        <v>7.04</v>
      </c>
      <c r="AW70" s="59">
        <f>'Erwachsene-DOSB 2020'!T48*$BC$70</f>
        <v>5.5</v>
      </c>
      <c r="AX70" s="12">
        <f>'Erwachsene-DOSB 2020'!U48*$BC$70</f>
        <v>6.16</v>
      </c>
      <c r="AY70" s="15">
        <f>'Erwachsene-DOSB 2020'!V48*$BC$70</f>
        <v>6.82</v>
      </c>
      <c r="AZ70" s="182"/>
      <c r="BA70" s="188"/>
      <c r="BC70" s="143">
        <v>0.88</v>
      </c>
      <c r="BD70" s="146" t="s">
        <v>26</v>
      </c>
    </row>
    <row r="71" spans="1:56" ht="18.600000000000001" customHeight="1" x14ac:dyDescent="0.2">
      <c r="A71" s="902"/>
      <c r="B71"/>
      <c r="C71" s="845"/>
      <c r="D71" s="796"/>
      <c r="E71" s="106" t="s">
        <v>21</v>
      </c>
      <c r="F71" s="161" t="s">
        <v>27</v>
      </c>
      <c r="G71" s="13">
        <f t="shared" ref="G71:X71" si="8">G70*$BC$71</f>
        <v>9.7240000000000002</v>
      </c>
      <c r="H71" s="12">
        <f t="shared" si="8"/>
        <v>10.472</v>
      </c>
      <c r="I71" s="283">
        <f t="shared" si="8"/>
        <v>11.219999999999999</v>
      </c>
      <c r="J71" s="284">
        <f t="shared" si="8"/>
        <v>9.7240000000000002</v>
      </c>
      <c r="K71" s="282">
        <f t="shared" si="8"/>
        <v>10.472</v>
      </c>
      <c r="L71" s="283">
        <f t="shared" si="8"/>
        <v>11.219999999999999</v>
      </c>
      <c r="M71" s="284">
        <f t="shared" si="8"/>
        <v>9.7240000000000002</v>
      </c>
      <c r="N71" s="282">
        <f t="shared" si="8"/>
        <v>10.472</v>
      </c>
      <c r="O71" s="283">
        <f t="shared" si="8"/>
        <v>11.219999999999999</v>
      </c>
      <c r="P71" s="284">
        <f t="shared" si="8"/>
        <v>9.35</v>
      </c>
      <c r="Q71" s="282">
        <f t="shared" si="8"/>
        <v>10.098000000000001</v>
      </c>
      <c r="R71" s="283">
        <f t="shared" si="8"/>
        <v>10.846</v>
      </c>
      <c r="S71" s="284">
        <f t="shared" si="8"/>
        <v>8.9760000000000009</v>
      </c>
      <c r="T71" s="282">
        <f t="shared" si="8"/>
        <v>9.7240000000000002</v>
      </c>
      <c r="U71" s="283">
        <f t="shared" si="8"/>
        <v>10.472</v>
      </c>
      <c r="V71" s="284">
        <f t="shared" si="8"/>
        <v>8.2279999999999998</v>
      </c>
      <c r="W71" s="282">
        <f t="shared" si="8"/>
        <v>8.9760000000000009</v>
      </c>
      <c r="X71" s="283">
        <f t="shared" si="8"/>
        <v>9.7240000000000002</v>
      </c>
      <c r="Y71" s="182"/>
      <c r="Z71" s="188"/>
      <c r="AB71" s="902"/>
      <c r="AC71"/>
      <c r="AD71" s="845"/>
      <c r="AE71" s="796"/>
      <c r="AF71" s="106" t="s">
        <v>21</v>
      </c>
      <c r="AG71" s="161" t="s">
        <v>27</v>
      </c>
      <c r="AH71" s="13">
        <f t="shared" ref="AH71:AY71" si="9">AH70*$BC$71</f>
        <v>11.593999999999999</v>
      </c>
      <c r="AI71" s="12">
        <f t="shared" si="9"/>
        <v>12.341999999999999</v>
      </c>
      <c r="AJ71" s="15">
        <f t="shared" si="9"/>
        <v>13.09</v>
      </c>
      <c r="AK71" s="13">
        <f t="shared" si="9"/>
        <v>11.593999999999999</v>
      </c>
      <c r="AL71" s="12">
        <f t="shared" si="9"/>
        <v>12.716000000000001</v>
      </c>
      <c r="AM71" s="15">
        <f t="shared" si="9"/>
        <v>13.464</v>
      </c>
      <c r="AN71" s="13">
        <f t="shared" si="9"/>
        <v>11.219999999999999</v>
      </c>
      <c r="AO71" s="12">
        <f t="shared" si="9"/>
        <v>12.341999999999999</v>
      </c>
      <c r="AP71" s="15">
        <f t="shared" si="9"/>
        <v>13.09</v>
      </c>
      <c r="AQ71" s="13">
        <f t="shared" si="9"/>
        <v>10.472</v>
      </c>
      <c r="AR71" s="12">
        <f t="shared" si="9"/>
        <v>11.593999999999999</v>
      </c>
      <c r="AS71" s="15">
        <f t="shared" si="9"/>
        <v>12.341999999999999</v>
      </c>
      <c r="AT71" s="13">
        <f t="shared" si="9"/>
        <v>10.098000000000001</v>
      </c>
      <c r="AU71" s="12">
        <f t="shared" si="9"/>
        <v>10.846</v>
      </c>
      <c r="AV71" s="15">
        <f t="shared" si="9"/>
        <v>11.968</v>
      </c>
      <c r="AW71" s="13">
        <f t="shared" si="9"/>
        <v>9.35</v>
      </c>
      <c r="AX71" s="12">
        <f t="shared" si="9"/>
        <v>10.472</v>
      </c>
      <c r="AY71" s="15">
        <f t="shared" si="9"/>
        <v>11.593999999999999</v>
      </c>
      <c r="AZ71" s="182"/>
      <c r="BA71" s="188"/>
      <c r="BC71" s="145">
        <v>1.7</v>
      </c>
      <c r="BD71" s="146" t="s">
        <v>27</v>
      </c>
    </row>
    <row r="72" spans="1:56" ht="18.600000000000001" customHeight="1" thickBot="1" x14ac:dyDescent="0.25">
      <c r="A72" s="902"/>
      <c r="B72"/>
      <c r="C72" s="845"/>
      <c r="D72" s="796"/>
      <c r="E72" s="106" t="s">
        <v>22</v>
      </c>
      <c r="F72" s="2" t="s">
        <v>92</v>
      </c>
      <c r="G72" s="13">
        <f>'Erwachsene-DOSB 2020'!E18*$BC$72</f>
        <v>1.1549999999999998</v>
      </c>
      <c r="H72" s="12">
        <f>'Erwachsene-DOSB 2020'!F18*$BC$72</f>
        <v>1.2949999999999999</v>
      </c>
      <c r="I72" s="283">
        <f>'Erwachsene-DOSB 2020'!G18*$BC$72</f>
        <v>1.4349999999999998</v>
      </c>
      <c r="J72" s="281">
        <f>'Erwachsene-DOSB 2020'!H18*$BC$72</f>
        <v>1.1199999999999999</v>
      </c>
      <c r="K72" s="282">
        <f>'Erwachsene-DOSB 2020'!I18*$BC$72</f>
        <v>1.26</v>
      </c>
      <c r="L72" s="283">
        <f>'Erwachsene-DOSB 2020'!J18*$BC$72</f>
        <v>1.4</v>
      </c>
      <c r="M72" s="281">
        <f>'Erwachsene-DOSB 2020'!K18*$BC$72</f>
        <v>1.0499999999999998</v>
      </c>
      <c r="N72" s="282">
        <f>'Erwachsene-DOSB 2020'!L18*$BC$72</f>
        <v>1.19</v>
      </c>
      <c r="O72" s="283">
        <f>'Erwachsene-DOSB 2020'!M18*$BC$72</f>
        <v>1.365</v>
      </c>
      <c r="P72" s="281">
        <f>'Erwachsene-DOSB 2020'!N18*$BC$72</f>
        <v>0.94499999999999995</v>
      </c>
      <c r="Q72" s="282">
        <f>'Erwachsene-DOSB 2020'!O18*$BC$72</f>
        <v>1.1199999999999999</v>
      </c>
      <c r="R72" s="283">
        <f>'Erwachsene-DOSB 2020'!P18*$BC$72</f>
        <v>1.2949999999999999</v>
      </c>
      <c r="S72" s="281">
        <f>'Erwachsene-DOSB 2020'!Q18*$BC$72</f>
        <v>0.875</v>
      </c>
      <c r="T72" s="282">
        <f>'Erwachsene-DOSB 2020'!R18*$BC$72</f>
        <v>1.0499999999999998</v>
      </c>
      <c r="U72" s="283">
        <f>'Erwachsene-DOSB 2020'!S18*$BC$72</f>
        <v>1.26</v>
      </c>
      <c r="V72" s="281">
        <f>'Erwachsene-DOSB 2020'!T18*$BC$72</f>
        <v>0.80499999999999994</v>
      </c>
      <c r="W72" s="282">
        <f>'Erwachsene-DOSB 2020'!U18*$BC$72</f>
        <v>0.97999999999999987</v>
      </c>
      <c r="X72" s="283">
        <f>'Erwachsene-DOSB 2020'!V18*$BC$72</f>
        <v>1.1549999999999998</v>
      </c>
      <c r="Y72" s="186"/>
      <c r="Z72" s="187"/>
      <c r="AB72" s="902"/>
      <c r="AC72"/>
      <c r="AD72" s="845"/>
      <c r="AE72" s="796"/>
      <c r="AF72" s="106" t="s">
        <v>22</v>
      </c>
      <c r="AG72" s="2" t="s">
        <v>92</v>
      </c>
      <c r="AH72" s="13">
        <f>'Erwachsene-DOSB 2020'!E51*$BC$72</f>
        <v>1.47</v>
      </c>
      <c r="AI72" s="12">
        <f>'Erwachsene-DOSB 2020'!F51*$BC$72</f>
        <v>1.6099999999999999</v>
      </c>
      <c r="AJ72" s="15">
        <f>'Erwachsene-DOSB 2020'!G51*$BC$72</f>
        <v>1.75</v>
      </c>
      <c r="AK72" s="59">
        <f>'Erwachsene-DOSB 2020'!H51*$BC$72</f>
        <v>1.47</v>
      </c>
      <c r="AL72" s="12">
        <f>'Erwachsene-DOSB 2020'!I51*$BC$72</f>
        <v>1.6099999999999999</v>
      </c>
      <c r="AM72" s="15">
        <f>'Erwachsene-DOSB 2020'!J51*$BC$72</f>
        <v>1.75</v>
      </c>
      <c r="AN72" s="59">
        <f>'Erwachsene-DOSB 2020'!K51*$BC$72</f>
        <v>1.4349999999999998</v>
      </c>
      <c r="AO72" s="12">
        <f>'Erwachsene-DOSB 2020'!L51*$BC$72</f>
        <v>1.575</v>
      </c>
      <c r="AP72" s="15">
        <f>'Erwachsene-DOSB 2020'!M51*$BC$72</f>
        <v>1.7150000000000001</v>
      </c>
      <c r="AQ72" s="59">
        <f>'Erwachsene-DOSB 2020'!N51*$BC$72</f>
        <v>1.2949999999999999</v>
      </c>
      <c r="AR72" s="12">
        <f>'Erwachsene-DOSB 2020'!O51*$BC$72</f>
        <v>1.47</v>
      </c>
      <c r="AS72" s="15">
        <f>'Erwachsene-DOSB 2020'!P51*$BC$72</f>
        <v>1.645</v>
      </c>
      <c r="AT72" s="59">
        <f>'Erwachsene-DOSB 2020'!Q51*$BC$72</f>
        <v>1.1549999999999998</v>
      </c>
      <c r="AU72" s="12">
        <f>'Erwachsene-DOSB 2020'!R51*$BC$72</f>
        <v>1.365</v>
      </c>
      <c r="AV72" s="15">
        <f>'Erwachsene-DOSB 2020'!S51*$BC$72</f>
        <v>1.575</v>
      </c>
      <c r="AW72" s="59">
        <f>'Erwachsene-DOSB 2020'!T51*$BC$72</f>
        <v>1.085</v>
      </c>
      <c r="AX72" s="12">
        <f>'Erwachsene-DOSB 2020'!U51*$BC$72</f>
        <v>1.2949999999999999</v>
      </c>
      <c r="AY72" s="15">
        <f>'Erwachsene-DOSB 2020'!V51*$BC$72</f>
        <v>1.5049999999999999</v>
      </c>
      <c r="AZ72" s="186"/>
      <c r="BA72" s="187"/>
      <c r="BC72" s="143">
        <v>0.7</v>
      </c>
      <c r="BD72" s="146" t="s">
        <v>92</v>
      </c>
    </row>
    <row r="73" spans="1:56" ht="18.600000000000001" customHeight="1" x14ac:dyDescent="0.2">
      <c r="A73" s="902"/>
      <c r="B73"/>
      <c r="C73" s="843">
        <v>3</v>
      </c>
      <c r="D73" s="795" t="s">
        <v>66</v>
      </c>
      <c r="E73" s="791" t="s">
        <v>16</v>
      </c>
      <c r="F73" s="822" t="s">
        <v>156</v>
      </c>
      <c r="G73" s="971" t="s">
        <v>195</v>
      </c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3"/>
      <c r="V73" s="962" t="s">
        <v>194</v>
      </c>
      <c r="W73" s="963"/>
      <c r="X73" s="964"/>
      <c r="Y73" s="180"/>
      <c r="Z73" s="181"/>
      <c r="AB73" s="902"/>
      <c r="AC73"/>
      <c r="AD73" s="843">
        <v>3</v>
      </c>
      <c r="AE73" s="795" t="s">
        <v>66</v>
      </c>
      <c r="AF73" s="791" t="s">
        <v>16</v>
      </c>
      <c r="AG73" s="822" t="s">
        <v>156</v>
      </c>
      <c r="AH73" s="971" t="s">
        <v>195</v>
      </c>
      <c r="AI73" s="972"/>
      <c r="AJ73" s="972"/>
      <c r="AK73" s="972"/>
      <c r="AL73" s="972"/>
      <c r="AM73" s="972"/>
      <c r="AN73" s="972"/>
      <c r="AO73" s="972"/>
      <c r="AP73" s="972"/>
      <c r="AQ73" s="972"/>
      <c r="AR73" s="972"/>
      <c r="AS73" s="972"/>
      <c r="AT73" s="972"/>
      <c r="AU73" s="972"/>
      <c r="AV73" s="973"/>
      <c r="AW73" s="962" t="s">
        <v>194</v>
      </c>
      <c r="AX73" s="963"/>
      <c r="AY73" s="964"/>
      <c r="AZ73" s="180"/>
      <c r="BA73" s="181"/>
      <c r="BD73" s="146"/>
    </row>
    <row r="74" spans="1:56" ht="18.600000000000001" customHeight="1" x14ac:dyDescent="0.2">
      <c r="A74" s="902"/>
      <c r="B74"/>
      <c r="C74" s="845"/>
      <c r="D74" s="796"/>
      <c r="E74" s="792"/>
      <c r="F74" s="794"/>
      <c r="G74" s="69">
        <f>'Erwachsene-DOSB 2020'!E21*$BC$74</f>
        <v>27.299999999999997</v>
      </c>
      <c r="H74" s="228">
        <f>'Erwachsene-DOSB 2020'!F21*$BC$74</f>
        <v>24.75</v>
      </c>
      <c r="I74" s="229">
        <f>'Erwachsene-DOSB 2020'!G21*$BC$74</f>
        <v>22.950000000000003</v>
      </c>
      <c r="J74" s="230">
        <f>'Erwachsene-DOSB 2020'!H21*$BC$74</f>
        <v>27.75</v>
      </c>
      <c r="K74" s="228">
        <f>'Erwachsene-DOSB 2020'!I21*$BC$74</f>
        <v>25.200000000000003</v>
      </c>
      <c r="L74" s="229">
        <f>'Erwachsene-DOSB 2020'!J21*$BC$74</f>
        <v>23.4</v>
      </c>
      <c r="M74" s="230">
        <f>'Erwachsene-DOSB 2020'!K21*$BC$74</f>
        <v>28.349999999999998</v>
      </c>
      <c r="N74" s="228">
        <f>'Erwachsene-DOSB 2020'!L21*$BC$74</f>
        <v>25.799999999999997</v>
      </c>
      <c r="O74" s="229">
        <f>'Erwachsene-DOSB 2020'!M21*$BC$74</f>
        <v>24</v>
      </c>
      <c r="P74" s="230">
        <f>'Erwachsene-DOSB 2020'!N21*$BC$74</f>
        <v>29.400000000000002</v>
      </c>
      <c r="Q74" s="228">
        <f>'Erwachsene-DOSB 2020'!O21*$BC$74</f>
        <v>26.700000000000003</v>
      </c>
      <c r="R74" s="229">
        <f>'Erwachsene-DOSB 2020'!P21*$BC$74</f>
        <v>24.599999999999998</v>
      </c>
      <c r="S74" s="230">
        <f>'Erwachsene-DOSB 2020'!Q21*$BC$74</f>
        <v>30.599999999999998</v>
      </c>
      <c r="T74" s="228">
        <f>'Erwachsene-DOSB 2020'!R21*$BC$74</f>
        <v>27.900000000000002</v>
      </c>
      <c r="U74" s="229">
        <f>'Erwachsene-DOSB 2020'!S21*$BC$74</f>
        <v>25.5</v>
      </c>
      <c r="V74" s="230">
        <f>'Erwachsene-DOSB 2020'!T21*$BC$74</f>
        <v>16.5</v>
      </c>
      <c r="W74" s="228">
        <f>'Erwachsene-DOSB 2020'!U21*$BC$74</f>
        <v>14.850000000000001</v>
      </c>
      <c r="X74" s="229">
        <f>'Erwachsene-DOSB 2020'!V21*$BC$74</f>
        <v>13.200000000000001</v>
      </c>
      <c r="Y74" s="182"/>
      <c r="Z74" s="188"/>
      <c r="AB74" s="902"/>
      <c r="AC74"/>
      <c r="AD74" s="845"/>
      <c r="AE74" s="796"/>
      <c r="AF74" s="792"/>
      <c r="AG74" s="794"/>
      <c r="AH74" s="69">
        <f>'Erwachsene-DOSB 2020'!E54*$BC$74</f>
        <v>24</v>
      </c>
      <c r="AI74" s="228">
        <f>'Erwachsene-DOSB 2020'!F54*$BC$74</f>
        <v>21.9</v>
      </c>
      <c r="AJ74" s="229">
        <f>'Erwachsene-DOSB 2020'!G54*$BC$74</f>
        <v>19.799999999999997</v>
      </c>
      <c r="AK74" s="230">
        <f>'Erwachsene-DOSB 2020'!H54*$BC$74</f>
        <v>23.700000000000003</v>
      </c>
      <c r="AL74" s="228">
        <f>'Erwachsene-DOSB 2020'!I54*$BC$74</f>
        <v>21.6</v>
      </c>
      <c r="AM74" s="229">
        <f>'Erwachsene-DOSB 2020'!J54*$BC$74</f>
        <v>19.5</v>
      </c>
      <c r="AN74" s="230">
        <f>'Erwachsene-DOSB 2020'!K54*$BC$74</f>
        <v>24.450000000000003</v>
      </c>
      <c r="AO74" s="228">
        <f>'Erwachsene-DOSB 2020'!L54*$BC$74</f>
        <v>22.200000000000003</v>
      </c>
      <c r="AP74" s="229">
        <f>'Erwachsene-DOSB 2020'!M54*$BC$74</f>
        <v>19.950000000000003</v>
      </c>
      <c r="AQ74" s="230">
        <f>'Erwachsene-DOSB 2020'!N54*$BC$74</f>
        <v>25.200000000000003</v>
      </c>
      <c r="AR74" s="228">
        <f>'Erwachsene-DOSB 2020'!O54*$BC$74</f>
        <v>22.65</v>
      </c>
      <c r="AS74" s="229">
        <f>'Erwachsene-DOSB 2020'!P54*$BC$74</f>
        <v>20.399999999999999</v>
      </c>
      <c r="AT74" s="230">
        <f>'Erwachsene-DOSB 2020'!Q54*$BC$74</f>
        <v>26.400000000000002</v>
      </c>
      <c r="AU74" s="228">
        <f>'Erwachsene-DOSB 2020'!R54*$BC$74</f>
        <v>23.85</v>
      </c>
      <c r="AV74" s="229">
        <f>'Erwachsene-DOSB 2020'!S54*$BC$74</f>
        <v>21.299999999999997</v>
      </c>
      <c r="AW74" s="230">
        <f>'Erwachsene-DOSB 2020'!T54*$BC$74</f>
        <v>14.399999999999999</v>
      </c>
      <c r="AX74" s="228">
        <f>'Erwachsene-DOSB 2020'!U54*$BC$74</f>
        <v>13.049999999999999</v>
      </c>
      <c r="AY74" s="229">
        <f>'Erwachsene-DOSB 2020'!V54*$BC$74</f>
        <v>11.55</v>
      </c>
      <c r="AZ74" s="182"/>
      <c r="BA74" s="188"/>
      <c r="BC74" s="143">
        <v>1.5</v>
      </c>
      <c r="BD74" s="146" t="s">
        <v>156</v>
      </c>
    </row>
    <row r="75" spans="1:56" ht="18.600000000000001" customHeight="1" x14ac:dyDescent="0.2">
      <c r="A75" s="902"/>
      <c r="B75"/>
      <c r="C75" s="845"/>
      <c r="D75" s="796"/>
      <c r="E75" s="106" t="s">
        <v>17</v>
      </c>
      <c r="F75" s="27" t="s">
        <v>158</v>
      </c>
      <c r="G75" s="69">
        <f>'Erwachsene-DOSB 2020'!E22*$BC$75</f>
        <v>35.4</v>
      </c>
      <c r="H75" s="228">
        <f>'Erwachsene-DOSB 2020'!F22*$BC$75</f>
        <v>28.799999999999997</v>
      </c>
      <c r="I75" s="229">
        <f>'Erwachsene-DOSB 2020'!G22*$BC$75</f>
        <v>22.2</v>
      </c>
      <c r="J75" s="230">
        <f>'Erwachsene-DOSB 2020'!H22*$BC$75</f>
        <v>34.799999999999997</v>
      </c>
      <c r="K75" s="228">
        <f>'Erwachsene-DOSB 2020'!I22*$BC$75</f>
        <v>28.799999999999997</v>
      </c>
      <c r="L75" s="229">
        <f>'Erwachsene-DOSB 2020'!J22*$BC$75</f>
        <v>22.2</v>
      </c>
      <c r="M75" s="230">
        <f>'Erwachsene-DOSB 2020'!K22*$BC$75</f>
        <v>36</v>
      </c>
      <c r="N75" s="228">
        <f>'Erwachsene-DOSB 2020'!L22*$BC$75</f>
        <v>30</v>
      </c>
      <c r="O75" s="229">
        <f>'Erwachsene-DOSB 2020'!M22*$BC$75</f>
        <v>23.4</v>
      </c>
      <c r="P75" s="230">
        <f>'Erwachsene-DOSB 2020'!N22*$BC$75</f>
        <v>39</v>
      </c>
      <c r="Q75" s="228">
        <f>'Erwachsene-DOSB 2020'!O22*$BC$75</f>
        <v>31.799999999999997</v>
      </c>
      <c r="R75" s="229">
        <f>'Erwachsene-DOSB 2020'!P22*$BC$75</f>
        <v>25.2</v>
      </c>
      <c r="S75" s="230">
        <f>'Erwachsene-DOSB 2020'!Q22*$BC$75</f>
        <v>43.199999999999996</v>
      </c>
      <c r="T75" s="228">
        <f>'Erwachsene-DOSB 2020'!R22*$BC$75</f>
        <v>34.799999999999997</v>
      </c>
      <c r="U75" s="229">
        <f>'Erwachsene-DOSB 2020'!S22*$BC$75</f>
        <v>26.4</v>
      </c>
      <c r="V75" s="230">
        <f>'Erwachsene-DOSB 2020'!T22*$BC$75</f>
        <v>48</v>
      </c>
      <c r="W75" s="228">
        <f>'Erwachsene-DOSB 2020'!U22*$BC$75</f>
        <v>37.799999999999997</v>
      </c>
      <c r="X75" s="229">
        <f>'Erwachsene-DOSB 2020'!V22*$BC$75</f>
        <v>28.2</v>
      </c>
      <c r="Y75" s="182"/>
      <c r="Z75" s="188"/>
      <c r="AB75" s="902"/>
      <c r="AC75"/>
      <c r="AD75" s="845"/>
      <c r="AE75" s="796"/>
      <c r="AF75" s="106" t="s">
        <v>17</v>
      </c>
      <c r="AG75" s="27" t="s">
        <v>158</v>
      </c>
      <c r="AH75" s="69">
        <f>'Erwachsene-DOSB 2020'!E55*$BC$75</f>
        <v>33.6</v>
      </c>
      <c r="AI75" s="228">
        <f>'Erwachsene-DOSB 2020'!F55*$BC$75</f>
        <v>27.599999999999998</v>
      </c>
      <c r="AJ75" s="229">
        <f>'Erwachsene-DOSB 2020'!G55*$BC$75</f>
        <v>21</v>
      </c>
      <c r="AK75" s="230">
        <f>'Erwachsene-DOSB 2020'!H55*$BC$75</f>
        <v>32.4</v>
      </c>
      <c r="AL75" s="228">
        <f>'Erwachsene-DOSB 2020'!I55*$BC$75</f>
        <v>26.4</v>
      </c>
      <c r="AM75" s="229">
        <f>'Erwachsene-DOSB 2020'!J55*$BC$75</f>
        <v>18.599999999999998</v>
      </c>
      <c r="AN75" s="230">
        <f>'Erwachsene-DOSB 2020'!K55*$BC$75</f>
        <v>34.799999999999997</v>
      </c>
      <c r="AO75" s="228">
        <f>'Erwachsene-DOSB 2020'!L55*$BC$75</f>
        <v>27.599999999999998</v>
      </c>
      <c r="AP75" s="229">
        <f>'Erwachsene-DOSB 2020'!M55*$BC$75</f>
        <v>19.8</v>
      </c>
      <c r="AQ75" s="230">
        <f>'Erwachsene-DOSB 2020'!N55*$BC$75</f>
        <v>37.799999999999997</v>
      </c>
      <c r="AR75" s="228">
        <f>'Erwachsene-DOSB 2020'!O55*$BC$75</f>
        <v>28.799999999999997</v>
      </c>
      <c r="AS75" s="229">
        <f>'Erwachsene-DOSB 2020'!P55*$BC$75</f>
        <v>20.399999999999999</v>
      </c>
      <c r="AT75" s="230">
        <f>'Erwachsene-DOSB 2020'!Q55*$BC$75</f>
        <v>42</v>
      </c>
      <c r="AU75" s="228">
        <f>'Erwachsene-DOSB 2020'!R55*$BC$75</f>
        <v>31.799999999999997</v>
      </c>
      <c r="AV75" s="229">
        <f>'Erwachsene-DOSB 2020'!S55*$BC$75</f>
        <v>22.2</v>
      </c>
      <c r="AW75" s="230">
        <f>'Erwachsene-DOSB 2020'!T55*$BC$75</f>
        <v>46.199999999999996</v>
      </c>
      <c r="AX75" s="228">
        <f>'Erwachsene-DOSB 2020'!U55*$BC$75</f>
        <v>35.4</v>
      </c>
      <c r="AY75" s="229">
        <f>'Erwachsene-DOSB 2020'!V55*$BC$75</f>
        <v>22.8</v>
      </c>
      <c r="AZ75" s="182"/>
      <c r="BA75" s="188"/>
      <c r="BC75" s="143">
        <v>1.2</v>
      </c>
      <c r="BD75" s="146" t="s">
        <v>158</v>
      </c>
    </row>
    <row r="76" spans="1:56" ht="18.600000000000001" customHeight="1" x14ac:dyDescent="0.2">
      <c r="A76" s="902"/>
      <c r="B76"/>
      <c r="C76" s="845"/>
      <c r="D76" s="796"/>
      <c r="E76" s="106" t="s">
        <v>21</v>
      </c>
      <c r="F76" s="27" t="s">
        <v>157</v>
      </c>
      <c r="G76" s="69">
        <f>'Erwachsene-DOSB 2020'!E23*$BC$76</f>
        <v>33.599999999999994</v>
      </c>
      <c r="H76" s="228">
        <f>'Erwachsene-DOSB 2020'!F23*$BC$76</f>
        <v>30.799999999999997</v>
      </c>
      <c r="I76" s="229">
        <f>'Erwachsene-DOSB 2020'!G23*$BC$76</f>
        <v>27.299999999999997</v>
      </c>
      <c r="J76" s="230">
        <f>'Erwachsene-DOSB 2020'!H23*$BC$76</f>
        <v>34.299999999999997</v>
      </c>
      <c r="K76" s="228">
        <f>'Erwachsene-DOSB 2020'!I23*$BC$76</f>
        <v>30.799999999999997</v>
      </c>
      <c r="L76" s="229">
        <f>'Erwachsene-DOSB 2020'!J23*$BC$76</f>
        <v>27.299999999999997</v>
      </c>
      <c r="M76" s="230">
        <f>'Erwachsene-DOSB 2020'!K23*$BC$76</f>
        <v>35</v>
      </c>
      <c r="N76" s="228">
        <f>'Erwachsene-DOSB 2020'!L23*$BC$76</f>
        <v>31.499999999999996</v>
      </c>
      <c r="O76" s="229">
        <f>'Erwachsene-DOSB 2020'!M23*$BC$76</f>
        <v>28</v>
      </c>
      <c r="P76" s="230">
        <f>'Erwachsene-DOSB 2020'!N23*$BC$76</f>
        <v>36.4</v>
      </c>
      <c r="Q76" s="228">
        <f>'Erwachsene-DOSB 2020'!O23*$BC$76</f>
        <v>32.9</v>
      </c>
      <c r="R76" s="229">
        <f>'Erwachsene-DOSB 2020'!P23*$BC$76</f>
        <v>30.099999999999998</v>
      </c>
      <c r="S76" s="230">
        <f>'Erwachsene-DOSB 2020'!Q23*$BC$76</f>
        <v>38.5</v>
      </c>
      <c r="T76" s="228">
        <f>'Erwachsene-DOSB 2020'!R23*$BC$76</f>
        <v>34.299999999999997</v>
      </c>
      <c r="U76" s="229">
        <f>'Erwachsene-DOSB 2020'!S23*$BC$76</f>
        <v>30.799999999999997</v>
      </c>
      <c r="V76" s="230">
        <f>'Erwachsene-DOSB 2020'!T23*$BC$76</f>
        <v>40.599999999999994</v>
      </c>
      <c r="W76" s="228">
        <f>'Erwachsene-DOSB 2020'!U23*$BC$76</f>
        <v>35.699999999999996</v>
      </c>
      <c r="X76" s="229">
        <f>'Erwachsene-DOSB 2020'!V23*$BC$76</f>
        <v>31.499999999999996</v>
      </c>
      <c r="Y76" s="182"/>
      <c r="Z76" s="188"/>
      <c r="AB76" s="902"/>
      <c r="AC76"/>
      <c r="AD76" s="845"/>
      <c r="AE76" s="796"/>
      <c r="AF76" s="106" t="s">
        <v>21</v>
      </c>
      <c r="AG76" s="27" t="s">
        <v>157</v>
      </c>
      <c r="AH76" s="69">
        <f>'Erwachsene-DOSB 2020'!E56*$BC$76</f>
        <v>28.7</v>
      </c>
      <c r="AI76" s="228">
        <f>'Erwachsene-DOSB 2020'!F56*$BC$76</f>
        <v>25.2</v>
      </c>
      <c r="AJ76" s="229">
        <f>'Erwachsene-DOSB 2020'!G56*$BC$76</f>
        <v>21.7</v>
      </c>
      <c r="AK76" s="230">
        <f>'Erwachsene-DOSB 2020'!H56*$BC$76</f>
        <v>28</v>
      </c>
      <c r="AL76" s="228">
        <f>'Erwachsene-DOSB 2020'!I56*$BC$76</f>
        <v>24.5</v>
      </c>
      <c r="AM76" s="229">
        <f>'Erwachsene-DOSB 2020'!J56*$BC$76</f>
        <v>21</v>
      </c>
      <c r="AN76" s="230">
        <f>'Erwachsene-DOSB 2020'!K56*$BC$76</f>
        <v>29.4</v>
      </c>
      <c r="AO76" s="228">
        <f>'Erwachsene-DOSB 2020'!L56*$BC$76</f>
        <v>25.2</v>
      </c>
      <c r="AP76" s="229">
        <f>'Erwachsene-DOSB 2020'!M56*$BC$76</f>
        <v>21</v>
      </c>
      <c r="AQ76" s="230">
        <f>'Erwachsene-DOSB 2020'!N56*$BC$76</f>
        <v>31.499999999999996</v>
      </c>
      <c r="AR76" s="228">
        <f>'Erwachsene-DOSB 2020'!O56*$BC$76</f>
        <v>25.9</v>
      </c>
      <c r="AS76" s="229">
        <f>'Erwachsene-DOSB 2020'!P56*$BC$76</f>
        <v>21</v>
      </c>
      <c r="AT76" s="230">
        <f>'Erwachsene-DOSB 2020'!Q56*$BC$76</f>
        <v>33.599999999999994</v>
      </c>
      <c r="AU76" s="228">
        <f>'Erwachsene-DOSB 2020'!R56*$BC$76</f>
        <v>28</v>
      </c>
      <c r="AV76" s="229">
        <f>'Erwachsene-DOSB 2020'!S56*$BC$76</f>
        <v>21.7</v>
      </c>
      <c r="AW76" s="230">
        <f>'Erwachsene-DOSB 2020'!T56*$BC$76</f>
        <v>37.099999999999994</v>
      </c>
      <c r="AX76" s="228">
        <f>'Erwachsene-DOSB 2020'!U56*$BC$76</f>
        <v>30.099999999999998</v>
      </c>
      <c r="AY76" s="229">
        <f>'Erwachsene-DOSB 2020'!V56*$BC$76</f>
        <v>23.099999999999998</v>
      </c>
      <c r="AZ76" s="182"/>
      <c r="BA76" s="188"/>
      <c r="BC76" s="143">
        <v>1.4</v>
      </c>
      <c r="BD76" s="146" t="s">
        <v>157</v>
      </c>
    </row>
    <row r="77" spans="1:56" ht="18.600000000000001" customHeight="1" x14ac:dyDescent="0.2">
      <c r="A77" s="902"/>
      <c r="B77"/>
      <c r="C77" s="845"/>
      <c r="D77" s="796"/>
      <c r="E77" s="798" t="s">
        <v>22</v>
      </c>
      <c r="F77" s="793" t="s">
        <v>442</v>
      </c>
      <c r="G77" s="952" t="s">
        <v>195</v>
      </c>
      <c r="H77" s="953"/>
      <c r="I77" s="953"/>
      <c r="J77" s="953"/>
      <c r="K77" s="953"/>
      <c r="L77" s="953"/>
      <c r="M77" s="953"/>
      <c r="N77" s="953"/>
      <c r="O77" s="953"/>
      <c r="P77" s="953"/>
      <c r="Q77" s="953"/>
      <c r="R77" s="953"/>
      <c r="S77" s="953"/>
      <c r="T77" s="953"/>
      <c r="U77" s="954"/>
      <c r="V77" s="967" t="s">
        <v>194</v>
      </c>
      <c r="W77" s="968"/>
      <c r="X77" s="969"/>
      <c r="Y77" s="182"/>
      <c r="Z77" s="188"/>
      <c r="AB77" s="902"/>
      <c r="AC77"/>
      <c r="AD77" s="845"/>
      <c r="AE77" s="796"/>
      <c r="AF77" s="798" t="s">
        <v>22</v>
      </c>
      <c r="AG77" s="793" t="s">
        <v>442</v>
      </c>
      <c r="AH77" s="952" t="s">
        <v>195</v>
      </c>
      <c r="AI77" s="953"/>
      <c r="AJ77" s="953"/>
      <c r="AK77" s="953"/>
      <c r="AL77" s="953"/>
      <c r="AM77" s="953"/>
      <c r="AN77" s="953"/>
      <c r="AO77" s="953"/>
      <c r="AP77" s="953"/>
      <c r="AQ77" s="953"/>
      <c r="AR77" s="953"/>
      <c r="AS77" s="953"/>
      <c r="AT77" s="953"/>
      <c r="AU77" s="953"/>
      <c r="AV77" s="954"/>
      <c r="AW77" s="967" t="s">
        <v>194</v>
      </c>
      <c r="AX77" s="968"/>
      <c r="AY77" s="969"/>
      <c r="AZ77" s="182"/>
      <c r="BA77" s="188"/>
      <c r="BC77" s="143">
        <v>2</v>
      </c>
      <c r="BD77" s="146"/>
    </row>
    <row r="78" spans="1:56" ht="18.600000000000001" customHeight="1" thickBot="1" x14ac:dyDescent="0.25">
      <c r="A78" s="902"/>
      <c r="B78"/>
      <c r="C78" s="845"/>
      <c r="D78" s="796"/>
      <c r="E78" s="792"/>
      <c r="F78" s="794"/>
      <c r="G78" s="245">
        <f t="shared" ref="G78:X78" si="10">G74*$BC$31</f>
        <v>54.599999999999994</v>
      </c>
      <c r="H78" s="246">
        <f t="shared" si="10"/>
        <v>49.5</v>
      </c>
      <c r="I78" s="247">
        <f t="shared" si="10"/>
        <v>45.900000000000006</v>
      </c>
      <c r="J78" s="245">
        <f t="shared" si="10"/>
        <v>55.5</v>
      </c>
      <c r="K78" s="246">
        <f t="shared" si="10"/>
        <v>50.400000000000006</v>
      </c>
      <c r="L78" s="247">
        <f t="shared" si="10"/>
        <v>46.8</v>
      </c>
      <c r="M78" s="245">
        <f t="shared" si="10"/>
        <v>56.699999999999996</v>
      </c>
      <c r="N78" s="246">
        <f t="shared" si="10"/>
        <v>51.599999999999994</v>
      </c>
      <c r="O78" s="247">
        <f t="shared" si="10"/>
        <v>48</v>
      </c>
      <c r="P78" s="245">
        <f t="shared" si="10"/>
        <v>58.800000000000004</v>
      </c>
      <c r="Q78" s="246">
        <f t="shared" si="10"/>
        <v>53.400000000000006</v>
      </c>
      <c r="R78" s="247">
        <f t="shared" si="10"/>
        <v>49.199999999999996</v>
      </c>
      <c r="S78" s="245">
        <f t="shared" si="10"/>
        <v>61.199999999999996</v>
      </c>
      <c r="T78" s="246">
        <f t="shared" si="10"/>
        <v>55.800000000000004</v>
      </c>
      <c r="U78" s="247">
        <f t="shared" si="10"/>
        <v>51</v>
      </c>
      <c r="V78" s="245">
        <f t="shared" si="10"/>
        <v>33</v>
      </c>
      <c r="W78" s="246">
        <f t="shared" si="10"/>
        <v>29.700000000000003</v>
      </c>
      <c r="X78" s="247">
        <f t="shared" si="10"/>
        <v>26.400000000000002</v>
      </c>
      <c r="Y78" s="186"/>
      <c r="Z78" s="187"/>
      <c r="AB78" s="902"/>
      <c r="AC78"/>
      <c r="AD78" s="845"/>
      <c r="AE78" s="796"/>
      <c r="AF78" s="792"/>
      <c r="AG78" s="794"/>
      <c r="AH78" s="70">
        <f>AH74*$BC$31</f>
        <v>48</v>
      </c>
      <c r="AI78" s="35">
        <f t="shared" ref="AI78:AY78" si="11">AI74*$BC$31</f>
        <v>43.8</v>
      </c>
      <c r="AJ78" s="72">
        <f t="shared" si="11"/>
        <v>39.599999999999994</v>
      </c>
      <c r="AK78" s="70">
        <f t="shared" si="11"/>
        <v>47.400000000000006</v>
      </c>
      <c r="AL78" s="35">
        <f t="shared" si="11"/>
        <v>43.2</v>
      </c>
      <c r="AM78" s="72">
        <f t="shared" si="11"/>
        <v>39</v>
      </c>
      <c r="AN78" s="70">
        <f t="shared" si="11"/>
        <v>48.900000000000006</v>
      </c>
      <c r="AO78" s="35">
        <f t="shared" si="11"/>
        <v>44.400000000000006</v>
      </c>
      <c r="AP78" s="72">
        <f t="shared" si="11"/>
        <v>39.900000000000006</v>
      </c>
      <c r="AQ78" s="70">
        <f t="shared" si="11"/>
        <v>50.400000000000006</v>
      </c>
      <c r="AR78" s="35">
        <f t="shared" si="11"/>
        <v>45.3</v>
      </c>
      <c r="AS78" s="72">
        <f t="shared" si="11"/>
        <v>40.799999999999997</v>
      </c>
      <c r="AT78" s="70">
        <f t="shared" si="11"/>
        <v>52.800000000000004</v>
      </c>
      <c r="AU78" s="35">
        <f t="shared" si="11"/>
        <v>47.7</v>
      </c>
      <c r="AV78" s="72">
        <f t="shared" si="11"/>
        <v>42.599999999999994</v>
      </c>
      <c r="AW78" s="70">
        <f t="shared" si="11"/>
        <v>28.799999999999997</v>
      </c>
      <c r="AX78" s="35">
        <f t="shared" si="11"/>
        <v>26.099999999999998</v>
      </c>
      <c r="AY78" s="72">
        <f t="shared" si="11"/>
        <v>23.1</v>
      </c>
      <c r="AZ78" s="186"/>
      <c r="BA78" s="187"/>
      <c r="BD78" s="146"/>
    </row>
    <row r="79" spans="1:56" ht="18.600000000000001" customHeight="1" x14ac:dyDescent="0.2">
      <c r="A79" s="902"/>
      <c r="B79"/>
      <c r="C79" s="843">
        <v>4</v>
      </c>
      <c r="D79" s="795" t="s">
        <v>67</v>
      </c>
      <c r="E79" s="601" t="s">
        <v>16</v>
      </c>
      <c r="F79" s="22" t="s">
        <v>20</v>
      </c>
      <c r="G79" s="141">
        <f>'Erwachsene-DOSB 2020'!E25*$BC$79</f>
        <v>0.77</v>
      </c>
      <c r="H79" s="132">
        <f>'Erwachsene-DOSB 2020'!F25*$BC$79</f>
        <v>0.84</v>
      </c>
      <c r="I79" s="133">
        <f>'Erwachsene-DOSB 2020'!G25*$BC$79</f>
        <v>0.90999999999999992</v>
      </c>
      <c r="J79" s="134">
        <f>'Erwachsene-DOSB 2020'!H25*$BC$79</f>
        <v>0.77</v>
      </c>
      <c r="K79" s="132">
        <f>'Erwachsene-DOSB 2020'!I25*$BC$79</f>
        <v>0.84</v>
      </c>
      <c r="L79" s="133">
        <f>'Erwachsene-DOSB 2020'!J25*$BC$79</f>
        <v>0.90999999999999992</v>
      </c>
      <c r="M79" s="134">
        <f>'Erwachsene-DOSB 2020'!K25*$BC$79</f>
        <v>0.73499999999999999</v>
      </c>
      <c r="N79" s="132">
        <f>'Erwachsene-DOSB 2020'!L25*$BC$79</f>
        <v>0.80499999999999994</v>
      </c>
      <c r="O79" s="133">
        <f>'Erwachsene-DOSB 2020'!M25*$BC$79</f>
        <v>0.875</v>
      </c>
      <c r="P79" s="134">
        <f>'Erwachsene-DOSB 2020'!N25*$BC$79</f>
        <v>0.7</v>
      </c>
      <c r="Q79" s="132">
        <f>'Erwachsene-DOSB 2020'!O25*$BC$79</f>
        <v>0.77</v>
      </c>
      <c r="R79" s="133">
        <f>'Erwachsene-DOSB 2020'!P25*$BC$79</f>
        <v>0.84</v>
      </c>
      <c r="S79" s="134">
        <f>'Erwachsene-DOSB 2020'!Q25*$BC$79</f>
        <v>0.66499999999999992</v>
      </c>
      <c r="T79" s="132">
        <f>'Erwachsene-DOSB 2020'!R25*$BC$79</f>
        <v>0.73499999999999999</v>
      </c>
      <c r="U79" s="133">
        <f>'Erwachsene-DOSB 2020'!S25*$BC$79</f>
        <v>0.80499999999999994</v>
      </c>
      <c r="V79" s="134">
        <f>'Erwachsene-DOSB 2020'!T25*$BC$79</f>
        <v>0.63</v>
      </c>
      <c r="W79" s="132">
        <f>'Erwachsene-DOSB 2020'!U25*$BC$79</f>
        <v>0.7</v>
      </c>
      <c r="X79" s="133">
        <f>'Erwachsene-DOSB 2020'!V25*$BC$79</f>
        <v>0.77</v>
      </c>
      <c r="Y79" s="180"/>
      <c r="Z79" s="181"/>
      <c r="AB79" s="902"/>
      <c r="AC79"/>
      <c r="AD79" s="843">
        <v>4</v>
      </c>
      <c r="AE79" s="795" t="s">
        <v>67</v>
      </c>
      <c r="AF79" s="601" t="s">
        <v>16</v>
      </c>
      <c r="AG79" s="22" t="s">
        <v>20</v>
      </c>
      <c r="AH79" s="6">
        <f>'Erwachsene-DOSB 2020'!E58*$BC$79</f>
        <v>0.90999999999999992</v>
      </c>
      <c r="AI79" s="7">
        <f>'Erwachsene-DOSB 2020'!F58*$BC$79</f>
        <v>0.97999999999999987</v>
      </c>
      <c r="AJ79" s="9">
        <f>'Erwachsene-DOSB 2020'!G58*$BC$79</f>
        <v>1.0499999999999998</v>
      </c>
      <c r="AK79" s="673">
        <f>'Erwachsene-DOSB 2020'!H58*$BC$79</f>
        <v>0.94499999999999995</v>
      </c>
      <c r="AL79" s="674">
        <f>'Erwachsene-DOSB 2020'!I58*$BC$79</f>
        <v>1.0149999999999999</v>
      </c>
      <c r="AM79" s="9">
        <f>'Erwachsene-DOSB 2020'!J58*$BC$79</f>
        <v>1.085</v>
      </c>
      <c r="AN79" s="56">
        <f>'Erwachsene-DOSB 2020'!K58*$BC$79</f>
        <v>0.90999999999999992</v>
      </c>
      <c r="AO79" s="7">
        <f>'Erwachsene-DOSB 2020'!L58*$BC$79</f>
        <v>0.97999999999999987</v>
      </c>
      <c r="AP79" s="9">
        <f>'Erwachsene-DOSB 2020'!M58*$BC$79</f>
        <v>1.0499999999999998</v>
      </c>
      <c r="AQ79" s="56">
        <f>'Erwachsene-DOSB 2020'!N58*$BC$79</f>
        <v>0.90999999999999992</v>
      </c>
      <c r="AR79" s="7">
        <f>'Erwachsene-DOSB 2020'!O58*$BC$79</f>
        <v>0.97999999999999987</v>
      </c>
      <c r="AS79" s="9">
        <f>'Erwachsene-DOSB 2020'!P58*$BC$79</f>
        <v>1.0499999999999998</v>
      </c>
      <c r="AT79" s="56">
        <f>'Erwachsene-DOSB 2020'!Q58*$BC$79</f>
        <v>0.875</v>
      </c>
      <c r="AU79" s="7">
        <f>'Erwachsene-DOSB 2020'!R58*$BC$79</f>
        <v>0.94499999999999995</v>
      </c>
      <c r="AV79" s="9">
        <f>'Erwachsene-DOSB 2020'!S58*$BC$79</f>
        <v>1.0149999999999999</v>
      </c>
      <c r="AW79" s="56">
        <f>'Erwachsene-DOSB 2020'!T58*$BC$79</f>
        <v>0.84</v>
      </c>
      <c r="AX79" s="7">
        <f>'Erwachsene-DOSB 2020'!U58*$BC$79</f>
        <v>0.90999999999999992</v>
      </c>
      <c r="AY79" s="9">
        <f>'Erwachsene-DOSB 2020'!V58*$BC$79</f>
        <v>0.97999999999999987</v>
      </c>
      <c r="AZ79" s="180"/>
      <c r="BA79" s="181"/>
      <c r="BC79" s="143">
        <v>0.7</v>
      </c>
      <c r="BD79" s="146" t="s">
        <v>20</v>
      </c>
    </row>
    <row r="80" spans="1:56" ht="18.600000000000001" customHeight="1" x14ac:dyDescent="0.2">
      <c r="A80" s="902"/>
      <c r="B80"/>
      <c r="C80" s="845"/>
      <c r="D80" s="796"/>
      <c r="E80" s="106" t="s">
        <v>17</v>
      </c>
      <c r="F80" s="27" t="s">
        <v>163</v>
      </c>
      <c r="G80" s="13">
        <f>'Erwachsene-DOSB 2020'!E27*$BC$80</f>
        <v>2.38</v>
      </c>
      <c r="H80" s="12">
        <f>'Erwachsene-DOSB 2020'!F27*$BC$80</f>
        <v>2.59</v>
      </c>
      <c r="I80" s="15">
        <f>'Erwachsene-DOSB 2020'!G27*$BC$80</f>
        <v>2.8</v>
      </c>
      <c r="J80" s="59">
        <f>'Erwachsene-DOSB 2020'!H27*$BC$80</f>
        <v>2.38</v>
      </c>
      <c r="K80" s="12">
        <f>'Erwachsene-DOSB 2020'!I27*$BC$80</f>
        <v>2.59</v>
      </c>
      <c r="L80" s="15">
        <f>'Erwachsene-DOSB 2020'!J27*$BC$80</f>
        <v>2.8</v>
      </c>
      <c r="M80" s="59">
        <f>'Erwachsene-DOSB 2020'!K27*$BC$80</f>
        <v>2.3099999999999996</v>
      </c>
      <c r="N80" s="12">
        <f>'Erwachsene-DOSB 2020'!L27*$BC$80</f>
        <v>2.52</v>
      </c>
      <c r="O80" s="15">
        <f>'Erwachsene-DOSB 2020'!M27*$BC$80</f>
        <v>2.73</v>
      </c>
      <c r="P80" s="59">
        <f>'Erwachsene-DOSB 2020'!N27*$BC$80</f>
        <v>2.2399999999999998</v>
      </c>
      <c r="Q80" s="12">
        <f>'Erwachsene-DOSB 2020'!O27*$BC$80</f>
        <v>2.4499999999999997</v>
      </c>
      <c r="R80" s="15">
        <f>'Erwachsene-DOSB 2020'!P27*$BC$80</f>
        <v>2.6599999999999997</v>
      </c>
      <c r="S80" s="59">
        <f>'Erwachsene-DOSB 2020'!Q27*$BC$80</f>
        <v>2.17</v>
      </c>
      <c r="T80" s="12">
        <f>'Erwachsene-DOSB 2020'!R27*$BC$80</f>
        <v>2.38</v>
      </c>
      <c r="U80" s="15">
        <f>'Erwachsene-DOSB 2020'!S27*$BC$80</f>
        <v>2.59</v>
      </c>
      <c r="V80" s="59">
        <f>'Erwachsene-DOSB 2020'!T27*$BC$80</f>
        <v>2.0999999999999996</v>
      </c>
      <c r="W80" s="12">
        <f>'Erwachsene-DOSB 2020'!U27*$BC$80</f>
        <v>2.3099999999999996</v>
      </c>
      <c r="X80" s="15">
        <f>'Erwachsene-DOSB 2020'!V27*$BC$80</f>
        <v>2.52</v>
      </c>
      <c r="Y80" s="182"/>
      <c r="Z80" s="188"/>
      <c r="AB80" s="902"/>
      <c r="AC80"/>
      <c r="AD80" s="845"/>
      <c r="AE80" s="796"/>
      <c r="AF80" s="106" t="s">
        <v>17</v>
      </c>
      <c r="AG80" s="27" t="s">
        <v>163</v>
      </c>
      <c r="AH80" s="13">
        <f>'Erwachsene-DOSB 2020'!E60*$BC$80</f>
        <v>3.15</v>
      </c>
      <c r="AI80" s="12">
        <f>'Erwachsene-DOSB 2020'!F60*$BC$80</f>
        <v>3.36</v>
      </c>
      <c r="AJ80" s="15">
        <f>'Erwachsene-DOSB 2020'!G60*$BC$80</f>
        <v>3.5699999999999994</v>
      </c>
      <c r="AK80" s="59">
        <f>'Erwachsene-DOSB 2020'!H60*$BC$80</f>
        <v>3.08</v>
      </c>
      <c r="AL80" s="12">
        <f>'Erwachsene-DOSB 2020'!I60*$BC$80</f>
        <v>3.29</v>
      </c>
      <c r="AM80" s="15">
        <f>'Erwachsene-DOSB 2020'!J60*$BC$80</f>
        <v>3.5</v>
      </c>
      <c r="AN80" s="59">
        <f>'Erwachsene-DOSB 2020'!K60*$BC$80</f>
        <v>3.01</v>
      </c>
      <c r="AO80" s="12">
        <f>'Erwachsene-DOSB 2020'!L60*$BC$80</f>
        <v>3.2199999999999998</v>
      </c>
      <c r="AP80" s="15">
        <f>'Erwachsene-DOSB 2020'!M60*$BC$80</f>
        <v>3.43</v>
      </c>
      <c r="AQ80" s="59">
        <f>'Erwachsene-DOSB 2020'!N60*$BC$80</f>
        <v>2.94</v>
      </c>
      <c r="AR80" s="12">
        <f>'Erwachsene-DOSB 2020'!O60*$BC$80</f>
        <v>3.15</v>
      </c>
      <c r="AS80" s="15">
        <f>'Erwachsene-DOSB 2020'!P60*$BC$80</f>
        <v>3.36</v>
      </c>
      <c r="AT80" s="59">
        <f>'Erwachsene-DOSB 2020'!Q60*$BC$80</f>
        <v>2.8699999999999997</v>
      </c>
      <c r="AU80" s="12">
        <f>'Erwachsene-DOSB 2020'!R60*$BC$80</f>
        <v>3.08</v>
      </c>
      <c r="AV80" s="740">
        <f>'Erwachsene-DOSB 2020'!S60*$BC$80</f>
        <v>3.29</v>
      </c>
      <c r="AW80" s="59">
        <f>'Erwachsene-DOSB 2020'!T60*$BC$80</f>
        <v>2.73</v>
      </c>
      <c r="AX80" s="12">
        <f>'Erwachsene-DOSB 2020'!U60*$BC$80</f>
        <v>3.01</v>
      </c>
      <c r="AY80" s="740">
        <f>'Erwachsene-DOSB 2020'!V60*$BC$80</f>
        <v>3.2199999999999998</v>
      </c>
      <c r="AZ80" s="182"/>
      <c r="BA80" s="188"/>
      <c r="BC80" s="143">
        <v>0.7</v>
      </c>
      <c r="BD80" s="146" t="s">
        <v>510</v>
      </c>
    </row>
    <row r="81" spans="1:56" ht="18.600000000000001" customHeight="1" x14ac:dyDescent="0.2">
      <c r="A81" s="902"/>
      <c r="B81"/>
      <c r="C81" s="845"/>
      <c r="D81" s="796"/>
      <c r="E81" s="106" t="s">
        <v>21</v>
      </c>
      <c r="F81" s="2" t="s">
        <v>520</v>
      </c>
      <c r="G81" s="13">
        <f>'Erwachsene-DOSB 2020'!E28*$BC$81</f>
        <v>18.8</v>
      </c>
      <c r="H81" s="12">
        <f>'Erwachsene-DOSB 2020'!F28*$BC$81</f>
        <v>21.200000000000003</v>
      </c>
      <c r="I81" s="15">
        <f>'Erwachsene-DOSB 2020'!G28*$BC$81</f>
        <v>23.200000000000003</v>
      </c>
      <c r="J81" s="59">
        <f>'Erwachsene-DOSB 2020'!H28*$BC$81</f>
        <v>19.200000000000003</v>
      </c>
      <c r="K81" s="12">
        <f>'Erwachsene-DOSB 2020'!I28*$BC$81</f>
        <v>21.6</v>
      </c>
      <c r="L81" s="15">
        <f>'Erwachsene-DOSB 2020'!J28*$BC$81</f>
        <v>23.6</v>
      </c>
      <c r="M81" s="59">
        <f>'Erwachsene-DOSB 2020'!K28*$BC$81</f>
        <v>19.200000000000003</v>
      </c>
      <c r="N81" s="12">
        <f>'Erwachsene-DOSB 2020'!L28*$BC$81</f>
        <v>21.6</v>
      </c>
      <c r="O81" s="15">
        <f>'Erwachsene-DOSB 2020'!M28*$BC$81</f>
        <v>23.6</v>
      </c>
      <c r="P81" s="59">
        <f>'Erwachsene-DOSB 2020'!N28*$BC$81</f>
        <v>17.600000000000001</v>
      </c>
      <c r="Q81" s="12">
        <f>'Erwachsene-DOSB 2020'!O28*$BC$81</f>
        <v>20</v>
      </c>
      <c r="R81" s="15">
        <f>'Erwachsene-DOSB 2020'!P28*$BC$81</f>
        <v>22</v>
      </c>
      <c r="S81" s="59">
        <f>'Erwachsene-DOSB 2020'!Q28*$BC$81</f>
        <v>16.8</v>
      </c>
      <c r="T81" s="12">
        <f>'Erwachsene-DOSB 2020'!R28*$BC$81</f>
        <v>19.200000000000003</v>
      </c>
      <c r="U81" s="15">
        <f>'Erwachsene-DOSB 2020'!S28*$BC$81</f>
        <v>21.200000000000003</v>
      </c>
      <c r="V81" s="59">
        <f>'Erwachsene-DOSB 2020'!T28*$BC$81</f>
        <v>15.600000000000001</v>
      </c>
      <c r="W81" s="12">
        <f>'Erwachsene-DOSB 2020'!U28*$BC$81</f>
        <v>18</v>
      </c>
      <c r="X81" s="15">
        <f>'Erwachsene-DOSB 2020'!V28*$BC$81</f>
        <v>20</v>
      </c>
      <c r="Y81" s="182"/>
      <c r="Z81" s="188"/>
      <c r="AB81" s="902"/>
      <c r="AC81"/>
      <c r="AD81" s="845"/>
      <c r="AE81" s="796"/>
      <c r="AF81" s="106" t="s">
        <v>21</v>
      </c>
      <c r="AG81" s="2" t="s">
        <v>520</v>
      </c>
      <c r="AH81" s="13">
        <f>'Erwachsene-DOSB 2020'!E61*$BC$81</f>
        <v>25.200000000000003</v>
      </c>
      <c r="AI81" s="12">
        <f>'Erwachsene-DOSB 2020'!F61*$BC$81</f>
        <v>28.8</v>
      </c>
      <c r="AJ81" s="15">
        <f>'Erwachsene-DOSB 2020'!G61*$BC$81</f>
        <v>32.4</v>
      </c>
      <c r="AK81" s="59">
        <f>'Erwachsene-DOSB 2020'!H61*$BC$81</f>
        <v>26.400000000000002</v>
      </c>
      <c r="AL81" s="12">
        <f>'Erwachsene-DOSB 2020'!I61*$BC$81</f>
        <v>30.400000000000002</v>
      </c>
      <c r="AM81" s="15">
        <f>'Erwachsene-DOSB 2020'!J61*$BC$81</f>
        <v>33.6</v>
      </c>
      <c r="AN81" s="59">
        <f>'Erwachsene-DOSB 2020'!K61*$BC$81</f>
        <v>26</v>
      </c>
      <c r="AO81" s="12">
        <f>'Erwachsene-DOSB 2020'!L61*$BC$81</f>
        <v>30</v>
      </c>
      <c r="AP81" s="15">
        <f>'Erwachsene-DOSB 2020'!M61*$BC$81</f>
        <v>33.200000000000003</v>
      </c>
      <c r="AQ81" s="59">
        <f>'Erwachsene-DOSB 2020'!N61*$BC$81</f>
        <v>24</v>
      </c>
      <c r="AR81" s="12">
        <f>'Erwachsene-DOSB 2020'!O61*$BC$81</f>
        <v>28</v>
      </c>
      <c r="AS81" s="15">
        <f>'Erwachsene-DOSB 2020'!P61*$BC$81</f>
        <v>32</v>
      </c>
      <c r="AT81" s="59">
        <f>'Erwachsene-DOSB 2020'!Q61*$BC$81</f>
        <v>22.8</v>
      </c>
      <c r="AU81" s="12">
        <f>'Erwachsene-DOSB 2020'!R61*$BC$81</f>
        <v>26.8</v>
      </c>
      <c r="AV81" s="15">
        <f>'Erwachsene-DOSB 2020'!S61*$BC$81</f>
        <v>30.8</v>
      </c>
      <c r="AW81" s="59">
        <f>'Erwachsene-DOSB 2020'!T61*$BC$81</f>
        <v>22.400000000000002</v>
      </c>
      <c r="AX81" s="12">
        <f>'Erwachsene-DOSB 2020'!U61*$BC$81</f>
        <v>26.400000000000002</v>
      </c>
      <c r="AY81" s="15">
        <f>'Erwachsene-DOSB 2020'!V61*$BC$81</f>
        <v>30.400000000000002</v>
      </c>
      <c r="AZ81" s="182"/>
      <c r="BA81" s="188"/>
      <c r="BC81" s="143">
        <v>0.8</v>
      </c>
      <c r="BD81" s="146" t="s">
        <v>520</v>
      </c>
    </row>
    <row r="82" spans="1:56" ht="18.600000000000001" customHeight="1" x14ac:dyDescent="0.2">
      <c r="A82" s="902"/>
      <c r="B82"/>
      <c r="C82" s="845"/>
      <c r="D82" s="796"/>
      <c r="E82" s="798" t="s">
        <v>22</v>
      </c>
      <c r="F82" s="793" t="s">
        <v>159</v>
      </c>
      <c r="G82" s="782" t="s">
        <v>426</v>
      </c>
      <c r="H82" s="783"/>
      <c r="I82" s="783"/>
      <c r="J82" s="783"/>
      <c r="K82" s="783"/>
      <c r="L82" s="783"/>
      <c r="M82" s="783"/>
      <c r="N82" s="783"/>
      <c r="O82" s="783"/>
      <c r="P82" s="783"/>
      <c r="Q82" s="783"/>
      <c r="R82" s="783"/>
      <c r="S82" s="783"/>
      <c r="T82" s="783"/>
      <c r="U82" s="784"/>
      <c r="V82" s="783" t="s">
        <v>425</v>
      </c>
      <c r="W82" s="783"/>
      <c r="X82" s="784"/>
      <c r="Y82" s="182"/>
      <c r="Z82" s="188"/>
      <c r="AB82" s="902"/>
      <c r="AC82"/>
      <c r="AD82" s="845"/>
      <c r="AE82" s="796"/>
      <c r="AF82" s="798" t="s">
        <v>22</v>
      </c>
      <c r="AG82" s="793" t="s">
        <v>159</v>
      </c>
      <c r="AH82" s="782" t="s">
        <v>426</v>
      </c>
      <c r="AI82" s="783"/>
      <c r="AJ82" s="783"/>
      <c r="AK82" s="783"/>
      <c r="AL82" s="783"/>
      <c r="AM82" s="783"/>
      <c r="AN82" s="783"/>
      <c r="AO82" s="783"/>
      <c r="AP82" s="783"/>
      <c r="AQ82" s="783"/>
      <c r="AR82" s="783"/>
      <c r="AS82" s="783"/>
      <c r="AT82" s="783"/>
      <c r="AU82" s="783"/>
      <c r="AV82" s="784"/>
      <c r="AW82" s="783" t="s">
        <v>425</v>
      </c>
      <c r="AX82" s="783"/>
      <c r="AY82" s="784"/>
      <c r="AZ82" s="182"/>
      <c r="BA82" s="188"/>
      <c r="BD82" s="148"/>
    </row>
    <row r="83" spans="1:56" ht="18.600000000000001" customHeight="1" x14ac:dyDescent="0.2">
      <c r="A83" s="902"/>
      <c r="B83"/>
      <c r="C83" s="845"/>
      <c r="D83" s="796"/>
      <c r="E83" s="792"/>
      <c r="F83" s="794"/>
      <c r="G83" s="42">
        <v>10</v>
      </c>
      <c r="H83" s="43">
        <v>15</v>
      </c>
      <c r="I83" s="135">
        <v>20</v>
      </c>
      <c r="J83" s="42">
        <v>10</v>
      </c>
      <c r="K83" s="43">
        <v>15</v>
      </c>
      <c r="L83" s="135">
        <v>20</v>
      </c>
      <c r="M83" s="42">
        <v>10</v>
      </c>
      <c r="N83" s="43">
        <v>15</v>
      </c>
      <c r="O83" s="135">
        <v>20</v>
      </c>
      <c r="P83" s="42">
        <v>10</v>
      </c>
      <c r="Q83" s="43">
        <v>15</v>
      </c>
      <c r="R83" s="135">
        <v>20</v>
      </c>
      <c r="S83" s="42">
        <v>10</v>
      </c>
      <c r="T83" s="43">
        <v>15</v>
      </c>
      <c r="U83" s="135">
        <v>20</v>
      </c>
      <c r="V83" s="42">
        <v>10</v>
      </c>
      <c r="W83" s="43">
        <v>15</v>
      </c>
      <c r="X83" s="135">
        <v>20</v>
      </c>
      <c r="Y83" s="182"/>
      <c r="Z83" s="188"/>
      <c r="AB83" s="902"/>
      <c r="AC83"/>
      <c r="AD83" s="845"/>
      <c r="AE83" s="796"/>
      <c r="AF83" s="792"/>
      <c r="AG83" s="794"/>
      <c r="AH83" s="42">
        <v>10</v>
      </c>
      <c r="AI83" s="43">
        <v>15</v>
      </c>
      <c r="AJ83" s="135">
        <v>20</v>
      </c>
      <c r="AK83" s="42">
        <v>10</v>
      </c>
      <c r="AL83" s="43">
        <v>15</v>
      </c>
      <c r="AM83" s="135">
        <v>20</v>
      </c>
      <c r="AN83" s="42">
        <v>10</v>
      </c>
      <c r="AO83" s="43">
        <v>15</v>
      </c>
      <c r="AP83" s="135">
        <v>20</v>
      </c>
      <c r="AQ83" s="42">
        <v>10</v>
      </c>
      <c r="AR83" s="43">
        <v>15</v>
      </c>
      <c r="AS83" s="135">
        <v>20</v>
      </c>
      <c r="AT83" s="42">
        <v>10</v>
      </c>
      <c r="AU83" s="43">
        <v>15</v>
      </c>
      <c r="AV83" s="135">
        <v>20</v>
      </c>
      <c r="AW83" s="42">
        <v>10</v>
      </c>
      <c r="AX83" s="43">
        <v>15</v>
      </c>
      <c r="AY83" s="135">
        <v>20</v>
      </c>
      <c r="AZ83" s="182"/>
      <c r="BA83" s="188"/>
      <c r="BD83" s="148"/>
    </row>
    <row r="84" spans="1:56" ht="18.600000000000001" customHeight="1" thickBot="1" x14ac:dyDescent="0.25">
      <c r="A84" s="902"/>
      <c r="B84"/>
      <c r="C84" s="923"/>
      <c r="D84" s="796"/>
      <c r="E84" s="140" t="s">
        <v>23</v>
      </c>
      <c r="F84" s="159" t="s">
        <v>432</v>
      </c>
      <c r="G84" s="190" t="s">
        <v>433</v>
      </c>
      <c r="H84" s="191" t="s">
        <v>434</v>
      </c>
      <c r="I84" s="192" t="s">
        <v>435</v>
      </c>
      <c r="J84" s="190" t="s">
        <v>433</v>
      </c>
      <c r="K84" s="191" t="s">
        <v>434</v>
      </c>
      <c r="L84" s="192" t="s">
        <v>435</v>
      </c>
      <c r="M84" s="190" t="s">
        <v>433</v>
      </c>
      <c r="N84" s="191" t="s">
        <v>434</v>
      </c>
      <c r="O84" s="192" t="s">
        <v>435</v>
      </c>
      <c r="P84" s="190" t="s">
        <v>433</v>
      </c>
      <c r="Q84" s="191" t="s">
        <v>434</v>
      </c>
      <c r="R84" s="192" t="s">
        <v>435</v>
      </c>
      <c r="S84" s="190" t="s">
        <v>433</v>
      </c>
      <c r="T84" s="191" t="s">
        <v>434</v>
      </c>
      <c r="U84" s="192" t="s">
        <v>435</v>
      </c>
      <c r="V84" s="190" t="s">
        <v>433</v>
      </c>
      <c r="W84" s="191" t="s">
        <v>434</v>
      </c>
      <c r="X84" s="192" t="s">
        <v>435</v>
      </c>
      <c r="Y84" s="186"/>
      <c r="Z84" s="187"/>
      <c r="AB84" s="902"/>
      <c r="AC84"/>
      <c r="AD84" s="923"/>
      <c r="AE84" s="796"/>
      <c r="AF84" s="140" t="s">
        <v>23</v>
      </c>
      <c r="AG84" s="159" t="s">
        <v>432</v>
      </c>
      <c r="AH84" s="190" t="s">
        <v>433</v>
      </c>
      <c r="AI84" s="191" t="s">
        <v>434</v>
      </c>
      <c r="AJ84" s="192" t="s">
        <v>435</v>
      </c>
      <c r="AK84" s="190" t="s">
        <v>433</v>
      </c>
      <c r="AL84" s="191" t="s">
        <v>434</v>
      </c>
      <c r="AM84" s="192" t="s">
        <v>435</v>
      </c>
      <c r="AN84" s="190" t="s">
        <v>433</v>
      </c>
      <c r="AO84" s="191" t="s">
        <v>434</v>
      </c>
      <c r="AP84" s="192" t="s">
        <v>435</v>
      </c>
      <c r="AQ84" s="190" t="s">
        <v>433</v>
      </c>
      <c r="AR84" s="191" t="s">
        <v>434</v>
      </c>
      <c r="AS84" s="192" t="s">
        <v>435</v>
      </c>
      <c r="AT84" s="190" t="s">
        <v>433</v>
      </c>
      <c r="AU84" s="191" t="s">
        <v>434</v>
      </c>
      <c r="AV84" s="192" t="s">
        <v>435</v>
      </c>
      <c r="AW84" s="190" t="s">
        <v>433</v>
      </c>
      <c r="AX84" s="191" t="s">
        <v>434</v>
      </c>
      <c r="AY84" s="192" t="s">
        <v>435</v>
      </c>
      <c r="AZ84" s="186"/>
      <c r="BA84" s="187"/>
      <c r="BD84" s="146"/>
    </row>
    <row r="85" spans="1:56" ht="18.75" thickBot="1" x14ac:dyDescent="0.3">
      <c r="A85" s="853" t="s">
        <v>495</v>
      </c>
      <c r="B85"/>
      <c r="C85" s="905" t="s">
        <v>51</v>
      </c>
      <c r="D85" s="906"/>
      <c r="E85" s="907"/>
      <c r="F85" s="907"/>
      <c r="G85" s="907" t="s">
        <v>616</v>
      </c>
      <c r="H85" s="907"/>
      <c r="I85" s="907"/>
      <c r="J85" s="907"/>
      <c r="K85" s="907"/>
      <c r="L85" s="907"/>
      <c r="M85" s="907"/>
      <c r="N85" s="907"/>
      <c r="O85" s="907"/>
      <c r="P85" s="907"/>
      <c r="Q85" s="907"/>
      <c r="R85" s="908" t="s">
        <v>52</v>
      </c>
      <c r="S85" s="908"/>
      <c r="T85" s="908"/>
      <c r="U85" s="908"/>
      <c r="V85" s="908"/>
      <c r="W85" s="908"/>
      <c r="X85" s="908"/>
      <c r="Y85" s="802" t="s">
        <v>53</v>
      </c>
      <c r="Z85" s="803"/>
      <c r="AB85" s="853" t="s">
        <v>495</v>
      </c>
      <c r="AC85"/>
      <c r="AD85" s="905" t="s">
        <v>51</v>
      </c>
      <c r="AE85" s="906"/>
      <c r="AF85" s="907"/>
      <c r="AG85" s="907"/>
      <c r="AH85" s="907" t="s">
        <v>616</v>
      </c>
      <c r="AI85" s="907"/>
      <c r="AJ85" s="907"/>
      <c r="AK85" s="907"/>
      <c r="AL85" s="907"/>
      <c r="AM85" s="907"/>
      <c r="AN85" s="907"/>
      <c r="AO85" s="907"/>
      <c r="AP85" s="907"/>
      <c r="AQ85" s="907"/>
      <c r="AR85" s="907"/>
      <c r="AS85" s="908" t="s">
        <v>52</v>
      </c>
      <c r="AT85" s="908"/>
      <c r="AU85" s="908"/>
      <c r="AV85" s="908"/>
      <c r="AW85" s="908"/>
      <c r="AX85" s="908"/>
      <c r="AY85" s="908"/>
      <c r="AZ85" s="802" t="s">
        <v>53</v>
      </c>
      <c r="BA85" s="803"/>
    </row>
    <row r="86" spans="1:56" ht="13.5" thickBot="1" x14ac:dyDescent="0.25">
      <c r="A86" s="853"/>
      <c r="B86"/>
      <c r="C86" s="914" t="s">
        <v>585</v>
      </c>
      <c r="D86" s="915"/>
      <c r="E86" s="915"/>
      <c r="F86" s="915"/>
      <c r="G86" s="915"/>
      <c r="H86" s="915"/>
      <c r="I86" s="916"/>
      <c r="J86" s="917" t="s">
        <v>68</v>
      </c>
      <c r="K86" s="918"/>
      <c r="L86" s="918"/>
      <c r="M86" s="918"/>
      <c r="N86" s="918"/>
      <c r="O86" s="918"/>
      <c r="P86" s="918"/>
      <c r="Q86" s="919"/>
      <c r="R86" s="920" t="s">
        <v>69</v>
      </c>
      <c r="S86" s="921"/>
      <c r="T86" s="921"/>
      <c r="U86" s="921"/>
      <c r="V86" s="921"/>
      <c r="W86" s="921"/>
      <c r="X86" s="922"/>
      <c r="Y86" s="75" t="s">
        <v>70</v>
      </c>
      <c r="Z86" s="76"/>
      <c r="AB86" s="853"/>
      <c r="AC86"/>
      <c r="AD86" s="914" t="s">
        <v>585</v>
      </c>
      <c r="AE86" s="915"/>
      <c r="AF86" s="915"/>
      <c r="AG86" s="915"/>
      <c r="AH86" s="915"/>
      <c r="AI86" s="915"/>
      <c r="AJ86" s="916"/>
      <c r="AK86" s="917" t="s">
        <v>68</v>
      </c>
      <c r="AL86" s="918"/>
      <c r="AM86" s="918"/>
      <c r="AN86" s="918"/>
      <c r="AO86" s="918"/>
      <c r="AP86" s="918"/>
      <c r="AQ86" s="918"/>
      <c r="AR86" s="919"/>
      <c r="AS86" s="920" t="s">
        <v>69</v>
      </c>
      <c r="AT86" s="921"/>
      <c r="AU86" s="921"/>
      <c r="AV86" s="921"/>
      <c r="AW86" s="921"/>
      <c r="AX86" s="921"/>
      <c r="AY86" s="922"/>
      <c r="AZ86" s="75" t="s">
        <v>70</v>
      </c>
      <c r="BA86" s="76"/>
    </row>
    <row r="87" spans="1:56" ht="15" customHeight="1" thickBot="1" x14ac:dyDescent="0.3">
      <c r="A87" s="853"/>
      <c r="B87" s="44"/>
      <c r="C87" s="909" t="s">
        <v>71</v>
      </c>
      <c r="D87" s="910"/>
      <c r="E87" s="910"/>
      <c r="F87" s="910"/>
      <c r="G87" s="910"/>
      <c r="H87" s="910"/>
      <c r="I87" s="77"/>
      <c r="J87" s="911"/>
      <c r="K87" s="912"/>
      <c r="L87" s="912"/>
      <c r="M87" s="912"/>
      <c r="N87" s="912"/>
      <c r="O87" s="912"/>
      <c r="P87" s="912"/>
      <c r="Q87" s="913"/>
      <c r="R87" s="898" t="s">
        <v>72</v>
      </c>
      <c r="S87" s="899"/>
      <c r="T87" s="810"/>
      <c r="U87" s="810"/>
      <c r="V87" s="810"/>
      <c r="W87" s="810"/>
      <c r="X87" s="811"/>
      <c r="Y87" s="75" t="s">
        <v>73</v>
      </c>
      <c r="Z87" s="78" t="s">
        <v>54</v>
      </c>
      <c r="AB87" s="853"/>
      <c r="AC87" s="44"/>
      <c r="AD87" s="909" t="s">
        <v>71</v>
      </c>
      <c r="AE87" s="910"/>
      <c r="AF87" s="910"/>
      <c r="AG87" s="910"/>
      <c r="AH87" s="910"/>
      <c r="AI87" s="910"/>
      <c r="AJ87" s="77"/>
      <c r="AK87" s="911"/>
      <c r="AL87" s="912"/>
      <c r="AM87" s="912"/>
      <c r="AN87" s="912"/>
      <c r="AO87" s="912"/>
      <c r="AP87" s="912"/>
      <c r="AQ87" s="912"/>
      <c r="AR87" s="913"/>
      <c r="AS87" s="898" t="s">
        <v>72</v>
      </c>
      <c r="AT87" s="899"/>
      <c r="AU87" s="810"/>
      <c r="AV87" s="810"/>
      <c r="AW87" s="810"/>
      <c r="AX87" s="810"/>
      <c r="AY87" s="811"/>
      <c r="AZ87" s="75" t="s">
        <v>73</v>
      </c>
      <c r="BA87" s="78" t="s">
        <v>54</v>
      </c>
    </row>
    <row r="88" spans="1:56" ht="13.5" thickBot="1" x14ac:dyDescent="0.25">
      <c r="A88" s="853"/>
      <c r="B88"/>
      <c r="C88" s="812" t="s">
        <v>74</v>
      </c>
      <c r="D88" s="813"/>
      <c r="E88" s="813"/>
      <c r="F88" s="813"/>
      <c r="G88" s="813"/>
      <c r="H88" s="813"/>
      <c r="I88" s="77"/>
      <c r="J88" s="807"/>
      <c r="K88" s="808"/>
      <c r="L88" s="808"/>
      <c r="M88" s="808"/>
      <c r="N88" s="808"/>
      <c r="O88" s="808"/>
      <c r="P88" s="808"/>
      <c r="Q88" s="809"/>
      <c r="R88" s="898" t="s">
        <v>75</v>
      </c>
      <c r="S88" s="899"/>
      <c r="T88" s="810"/>
      <c r="U88" s="810"/>
      <c r="V88" s="810"/>
      <c r="W88" s="810"/>
      <c r="X88" s="811"/>
      <c r="Y88" s="75" t="s">
        <v>76</v>
      </c>
      <c r="Z88" s="79"/>
      <c r="AB88" s="853"/>
      <c r="AC88"/>
      <c r="AD88" s="812" t="s">
        <v>74</v>
      </c>
      <c r="AE88" s="813"/>
      <c r="AF88" s="813"/>
      <c r="AG88" s="813"/>
      <c r="AH88" s="813"/>
      <c r="AI88" s="813"/>
      <c r="AJ88" s="77"/>
      <c r="AK88" s="807"/>
      <c r="AL88" s="808"/>
      <c r="AM88" s="808"/>
      <c r="AN88" s="808"/>
      <c r="AO88" s="808"/>
      <c r="AP88" s="808"/>
      <c r="AQ88" s="808"/>
      <c r="AR88" s="809"/>
      <c r="AS88" s="898" t="s">
        <v>75</v>
      </c>
      <c r="AT88" s="899"/>
      <c r="AU88" s="810"/>
      <c r="AV88" s="810"/>
      <c r="AW88" s="810"/>
      <c r="AX88" s="810"/>
      <c r="AY88" s="811"/>
      <c r="AZ88" s="75" t="s">
        <v>76</v>
      </c>
      <c r="BA88" s="79"/>
    </row>
    <row r="89" spans="1:56" ht="13.5" thickBot="1" x14ac:dyDescent="0.25">
      <c r="A89" s="853"/>
      <c r="B89"/>
      <c r="C89" s="812" t="s">
        <v>518</v>
      </c>
      <c r="D89" s="813"/>
      <c r="E89" s="813"/>
      <c r="F89" s="813"/>
      <c r="G89" s="813"/>
      <c r="H89" s="813"/>
      <c r="I89" s="77"/>
      <c r="J89" s="814"/>
      <c r="K89" s="815"/>
      <c r="L89" s="815"/>
      <c r="M89" s="815"/>
      <c r="N89" s="815"/>
      <c r="O89" s="815"/>
      <c r="P89" s="815"/>
      <c r="Q89" s="816"/>
      <c r="R89" s="898" t="s">
        <v>77</v>
      </c>
      <c r="S89" s="899"/>
      <c r="T89" s="810"/>
      <c r="U89" s="810"/>
      <c r="V89" s="810"/>
      <c r="W89" s="810"/>
      <c r="X89" s="811"/>
      <c r="Y89" s="75" t="s">
        <v>78</v>
      </c>
      <c r="Z89" s="79"/>
      <c r="AB89" s="853"/>
      <c r="AC89"/>
      <c r="AD89" s="812" t="s">
        <v>518</v>
      </c>
      <c r="AE89" s="813"/>
      <c r="AF89" s="813"/>
      <c r="AG89" s="813"/>
      <c r="AH89" s="813"/>
      <c r="AI89" s="813"/>
      <c r="AJ89" s="77"/>
      <c r="AK89" s="814"/>
      <c r="AL89" s="815"/>
      <c r="AM89" s="815"/>
      <c r="AN89" s="815"/>
      <c r="AO89" s="815"/>
      <c r="AP89" s="815"/>
      <c r="AQ89" s="815"/>
      <c r="AR89" s="816"/>
      <c r="AS89" s="898" t="s">
        <v>77</v>
      </c>
      <c r="AT89" s="899"/>
      <c r="AU89" s="810"/>
      <c r="AV89" s="810"/>
      <c r="AW89" s="810"/>
      <c r="AX89" s="810"/>
      <c r="AY89" s="811"/>
      <c r="AZ89" s="75" t="s">
        <v>78</v>
      </c>
      <c r="BA89" s="79"/>
    </row>
    <row r="90" spans="1:56" ht="13.5" thickBot="1" x14ac:dyDescent="0.25">
      <c r="A90" s="853"/>
      <c r="B90"/>
      <c r="C90" s="812" t="s">
        <v>586</v>
      </c>
      <c r="D90" s="813"/>
      <c r="E90" s="813"/>
      <c r="F90" s="813"/>
      <c r="G90" s="813"/>
      <c r="H90" s="813"/>
      <c r="I90" s="77"/>
      <c r="J90" s="80"/>
      <c r="K90" s="80"/>
      <c r="L90" s="80"/>
      <c r="M90" s="80"/>
      <c r="N90" s="80"/>
      <c r="O90" s="80"/>
      <c r="P90" s="80"/>
      <c r="Q90" s="80"/>
      <c r="R90" s="872" t="s">
        <v>79</v>
      </c>
      <c r="S90" s="873"/>
      <c r="T90" s="874"/>
      <c r="U90" s="874"/>
      <c r="V90" s="874"/>
      <c r="W90" s="874"/>
      <c r="X90" s="875"/>
      <c r="Y90" s="81"/>
      <c r="Z90" s="82"/>
      <c r="AB90" s="853"/>
      <c r="AC90"/>
      <c r="AD90" s="812" t="s">
        <v>586</v>
      </c>
      <c r="AE90" s="813"/>
      <c r="AF90" s="813"/>
      <c r="AG90" s="813"/>
      <c r="AH90" s="813"/>
      <c r="AI90" s="813"/>
      <c r="AJ90" s="77"/>
      <c r="AK90" s="80"/>
      <c r="AL90" s="80"/>
      <c r="AM90" s="80"/>
      <c r="AN90" s="80"/>
      <c r="AO90" s="80"/>
      <c r="AP90" s="80"/>
      <c r="AQ90" s="80"/>
      <c r="AR90" s="80"/>
      <c r="AS90" s="872" t="s">
        <v>79</v>
      </c>
      <c r="AT90" s="873"/>
      <c r="AU90" s="874"/>
      <c r="AV90" s="874"/>
      <c r="AW90" s="874"/>
      <c r="AX90" s="874"/>
      <c r="AY90" s="875"/>
      <c r="AZ90" s="81"/>
      <c r="BA90" s="82"/>
    </row>
    <row r="91" spans="1:56" ht="15" x14ac:dyDescent="0.2">
      <c r="A91" s="904">
        <v>13</v>
      </c>
      <c r="B91"/>
      <c r="C91" s="841" t="s">
        <v>587</v>
      </c>
      <c r="D91" s="813"/>
      <c r="E91" s="813"/>
      <c r="F91" s="813"/>
      <c r="G91" s="813"/>
      <c r="H91" s="813"/>
      <c r="I91" s="77"/>
      <c r="U91" s="45"/>
      <c r="W91" s="781" t="s">
        <v>648</v>
      </c>
      <c r="X91" s="781"/>
      <c r="Y91" s="781"/>
      <c r="Z91" s="781"/>
      <c r="AB91" s="904">
        <f>A91+3</f>
        <v>16</v>
      </c>
      <c r="AC91"/>
      <c r="AD91" s="841" t="s">
        <v>587</v>
      </c>
      <c r="AE91" s="813"/>
      <c r="AF91" s="813"/>
      <c r="AG91" s="813"/>
      <c r="AH91" s="813"/>
      <c r="AI91" s="813"/>
      <c r="AJ91" s="77"/>
      <c r="AV91" s="45"/>
      <c r="AX91" s="781" t="s">
        <v>647</v>
      </c>
      <c r="AY91" s="781"/>
      <c r="AZ91" s="781"/>
      <c r="BA91" s="781"/>
    </row>
    <row r="92" spans="1:56" ht="13.5" thickBot="1" x14ac:dyDescent="0.25">
      <c r="A92" s="904"/>
      <c r="B92"/>
      <c r="C92" s="804" t="s">
        <v>80</v>
      </c>
      <c r="D92" s="805"/>
      <c r="E92" s="805"/>
      <c r="F92" s="805"/>
      <c r="G92" s="805"/>
      <c r="H92" s="805"/>
      <c r="I92" s="806"/>
      <c r="W92" s="781"/>
      <c r="X92" s="781"/>
      <c r="Y92" s="781"/>
      <c r="Z92" s="781"/>
      <c r="AB92" s="904"/>
      <c r="AC92"/>
      <c r="AD92" s="804" t="s">
        <v>80</v>
      </c>
      <c r="AE92" s="805"/>
      <c r="AF92" s="805"/>
      <c r="AG92" s="805"/>
      <c r="AH92" s="805"/>
      <c r="AI92" s="805"/>
      <c r="AJ92" s="806"/>
      <c r="AX92" s="781"/>
      <c r="AY92" s="781"/>
      <c r="AZ92" s="781"/>
      <c r="BA92" s="781"/>
    </row>
    <row r="94" spans="1:56" ht="13.5" thickBot="1" x14ac:dyDescent="0.25"/>
    <row r="95" spans="1:56" ht="18" customHeight="1" x14ac:dyDescent="0.25">
      <c r="A95" s="930" t="s">
        <v>496</v>
      </c>
      <c r="B95"/>
      <c r="C95" s="932" t="s">
        <v>584</v>
      </c>
      <c r="D95" s="933"/>
      <c r="E95" s="933"/>
      <c r="F95" s="933"/>
      <c r="G95" s="933"/>
      <c r="H95" s="933"/>
      <c r="I95" s="933"/>
      <c r="J95" s="933"/>
      <c r="K95" s="933"/>
      <c r="L95" s="934"/>
      <c r="M95" s="935" t="s">
        <v>138</v>
      </c>
      <c r="N95" s="935"/>
      <c r="O95" s="935"/>
      <c r="P95" s="935"/>
      <c r="Q95" s="935"/>
      <c r="R95" s="935"/>
      <c r="S95" s="935"/>
      <c r="T95" s="935"/>
      <c r="U95" s="935"/>
      <c r="V95" s="935"/>
      <c r="W95" s="935"/>
      <c r="X95" s="935"/>
      <c r="Y95" s="935"/>
      <c r="Z95" s="1" t="s">
        <v>749</v>
      </c>
      <c r="AB95" s="930" t="s">
        <v>496</v>
      </c>
      <c r="AC95"/>
      <c r="AD95" s="932" t="s">
        <v>584</v>
      </c>
      <c r="AE95" s="933"/>
      <c r="AF95" s="933"/>
      <c r="AG95" s="933"/>
      <c r="AH95" s="933"/>
      <c r="AI95" s="933"/>
      <c r="AJ95" s="933"/>
      <c r="AK95" s="933"/>
      <c r="AL95" s="933"/>
      <c r="AM95" s="934"/>
      <c r="AN95" s="935" t="s">
        <v>144</v>
      </c>
      <c r="AO95" s="935"/>
      <c r="AP95" s="935"/>
      <c r="AQ95" s="935"/>
      <c r="AR95" s="935"/>
      <c r="AS95" s="935"/>
      <c r="AT95" s="935"/>
      <c r="AU95" s="935"/>
      <c r="AV95" s="935"/>
      <c r="AW95" s="935"/>
      <c r="AX95" s="935"/>
      <c r="AY95" s="935"/>
      <c r="AZ95" s="935"/>
      <c r="BA95" s="1" t="s">
        <v>749</v>
      </c>
    </row>
    <row r="96" spans="1:56" x14ac:dyDescent="0.2">
      <c r="A96" s="931"/>
      <c r="B96"/>
      <c r="C96" s="856" t="s">
        <v>1</v>
      </c>
      <c r="D96" s="857"/>
      <c r="E96" s="857"/>
      <c r="F96" s="857"/>
      <c r="G96" s="857"/>
      <c r="H96" s="857"/>
      <c r="I96" s="857"/>
      <c r="J96" s="857"/>
      <c r="K96" s="857"/>
      <c r="L96" s="858"/>
      <c r="M96" s="893" t="s">
        <v>2</v>
      </c>
      <c r="N96" s="893"/>
      <c r="O96" s="893"/>
      <c r="P96" s="893"/>
      <c r="Q96" s="893"/>
      <c r="R96" s="893"/>
      <c r="S96" s="893"/>
      <c r="T96" s="893"/>
      <c r="U96" s="893"/>
      <c r="V96" s="893"/>
      <c r="W96" s="893"/>
      <c r="X96" s="893"/>
      <c r="Y96" s="893" t="s">
        <v>55</v>
      </c>
      <c r="Z96" s="894"/>
      <c r="AB96" s="931"/>
      <c r="AC96"/>
      <c r="AD96" s="856" t="s">
        <v>1</v>
      </c>
      <c r="AE96" s="857"/>
      <c r="AF96" s="857"/>
      <c r="AG96" s="857"/>
      <c r="AH96" s="857"/>
      <c r="AI96" s="857"/>
      <c r="AJ96" s="857"/>
      <c r="AK96" s="857"/>
      <c r="AL96" s="857"/>
      <c r="AM96" s="858"/>
      <c r="AN96" s="893" t="s">
        <v>2</v>
      </c>
      <c r="AO96" s="893"/>
      <c r="AP96" s="893"/>
      <c r="AQ96" s="893"/>
      <c r="AR96" s="893"/>
      <c r="AS96" s="893"/>
      <c r="AT96" s="893"/>
      <c r="AU96" s="893"/>
      <c r="AV96" s="893"/>
      <c r="AW96" s="893"/>
      <c r="AX96" s="893"/>
      <c r="AY96" s="893"/>
      <c r="AZ96" s="893" t="s">
        <v>55</v>
      </c>
      <c r="BA96" s="894"/>
    </row>
    <row r="97" spans="1:53" x14ac:dyDescent="0.2">
      <c r="A97" s="931"/>
      <c r="B97"/>
      <c r="C97" s="856" t="s">
        <v>3</v>
      </c>
      <c r="D97" s="857"/>
      <c r="E97" s="857"/>
      <c r="F97" s="857"/>
      <c r="G97" s="857"/>
      <c r="H97" s="857"/>
      <c r="I97" s="857"/>
      <c r="J97" s="857"/>
      <c r="K97" s="857"/>
      <c r="L97" s="858"/>
      <c r="M97" s="893" t="s">
        <v>4</v>
      </c>
      <c r="N97" s="893"/>
      <c r="O97" s="893"/>
      <c r="P97" s="893"/>
      <c r="Q97" s="893"/>
      <c r="R97" s="893"/>
      <c r="S97" s="893"/>
      <c r="T97" s="893"/>
      <c r="U97" s="893"/>
      <c r="V97" s="893"/>
      <c r="W97" s="893"/>
      <c r="X97" s="893"/>
      <c r="Y97" s="893" t="s">
        <v>5</v>
      </c>
      <c r="Z97" s="894"/>
      <c r="AB97" s="931"/>
      <c r="AC97"/>
      <c r="AD97" s="856" t="s">
        <v>3</v>
      </c>
      <c r="AE97" s="857"/>
      <c r="AF97" s="857"/>
      <c r="AG97" s="857"/>
      <c r="AH97" s="857"/>
      <c r="AI97" s="857"/>
      <c r="AJ97" s="857"/>
      <c r="AK97" s="857"/>
      <c r="AL97" s="857"/>
      <c r="AM97" s="858"/>
      <c r="AN97" s="893" t="s">
        <v>4</v>
      </c>
      <c r="AO97" s="893"/>
      <c r="AP97" s="893"/>
      <c r="AQ97" s="893"/>
      <c r="AR97" s="893"/>
      <c r="AS97" s="893"/>
      <c r="AT97" s="893"/>
      <c r="AU97" s="893"/>
      <c r="AV97" s="893"/>
      <c r="AW97" s="893"/>
      <c r="AX97" s="893"/>
      <c r="AY97" s="893"/>
      <c r="AZ97" s="893" t="s">
        <v>5</v>
      </c>
      <c r="BA97" s="894"/>
    </row>
    <row r="98" spans="1:53" x14ac:dyDescent="0.2">
      <c r="A98" s="931"/>
      <c r="B98"/>
      <c r="C98" s="856" t="s">
        <v>56</v>
      </c>
      <c r="D98" s="867"/>
      <c r="E98" s="867"/>
      <c r="F98" s="868"/>
      <c r="G98" s="869" t="s">
        <v>57</v>
      </c>
      <c r="H98" s="870"/>
      <c r="I98" s="870"/>
      <c r="J98" s="870"/>
      <c r="K98" s="870"/>
      <c r="L98" s="870"/>
      <c r="M98" s="870"/>
      <c r="N98" s="870"/>
      <c r="O98" s="870"/>
      <c r="P98" s="870"/>
      <c r="Q98" s="870"/>
      <c r="R98" s="870"/>
      <c r="S98" s="870"/>
      <c r="T98" s="870"/>
      <c r="U98" s="870"/>
      <c r="V98" s="870"/>
      <c r="W98" s="870"/>
      <c r="X98" s="871"/>
      <c r="Y98" s="47"/>
      <c r="Z98" s="48"/>
      <c r="AB98" s="931"/>
      <c r="AC98"/>
      <c r="AD98" s="856" t="s">
        <v>56</v>
      </c>
      <c r="AE98" s="867"/>
      <c r="AF98" s="867"/>
      <c r="AG98" s="868"/>
      <c r="AH98" s="869" t="s">
        <v>57</v>
      </c>
      <c r="AI98" s="870"/>
      <c r="AJ98" s="870"/>
      <c r="AK98" s="870"/>
      <c r="AL98" s="870"/>
      <c r="AM98" s="870"/>
      <c r="AN98" s="870"/>
      <c r="AO98" s="870"/>
      <c r="AP98" s="870"/>
      <c r="AQ98" s="870"/>
      <c r="AR98" s="870"/>
      <c r="AS98" s="870"/>
      <c r="AT98" s="870"/>
      <c r="AU98" s="870"/>
      <c r="AV98" s="870"/>
      <c r="AW98" s="870"/>
      <c r="AX98" s="870"/>
      <c r="AY98" s="871"/>
      <c r="AZ98" s="47"/>
      <c r="BA98" s="48"/>
    </row>
    <row r="99" spans="1:53" ht="15.75" x14ac:dyDescent="0.25">
      <c r="A99" s="931"/>
      <c r="B99"/>
      <c r="C99" s="838" t="s">
        <v>508</v>
      </c>
      <c r="D99" s="839"/>
      <c r="E99" s="839"/>
      <c r="F99" s="840"/>
      <c r="G99" s="817" t="s">
        <v>617</v>
      </c>
      <c r="H99" s="818"/>
      <c r="I99" s="818"/>
      <c r="J99" s="818"/>
      <c r="K99" s="819"/>
      <c r="L99" s="851" t="s">
        <v>704</v>
      </c>
      <c r="M99" s="851"/>
      <c r="N99" s="851"/>
      <c r="O99" s="851"/>
      <c r="P99" s="851"/>
      <c r="Q99" s="851"/>
      <c r="R99" s="851"/>
      <c r="S99" s="851"/>
      <c r="T99" s="851"/>
      <c r="U99" s="851"/>
      <c r="V99" s="851"/>
      <c r="W99" s="851"/>
      <c r="X99" s="851"/>
      <c r="Y99" s="851"/>
      <c r="Z99" s="852"/>
      <c r="AB99" s="931"/>
      <c r="AC99"/>
      <c r="AD99" s="838" t="s">
        <v>508</v>
      </c>
      <c r="AE99" s="839"/>
      <c r="AF99" s="839"/>
      <c r="AG99" s="840"/>
      <c r="AH99" s="817" t="s">
        <v>617</v>
      </c>
      <c r="AI99" s="818"/>
      <c r="AJ99" s="818"/>
      <c r="AK99" s="818"/>
      <c r="AL99" s="819"/>
      <c r="AM99" s="851" t="s">
        <v>704</v>
      </c>
      <c r="AN99" s="851"/>
      <c r="AO99" s="851"/>
      <c r="AP99" s="851"/>
      <c r="AQ99" s="851"/>
      <c r="AR99" s="851"/>
      <c r="AS99" s="851"/>
      <c r="AT99" s="851"/>
      <c r="AU99" s="851"/>
      <c r="AV99" s="851"/>
      <c r="AW99" s="851"/>
      <c r="AX99" s="851"/>
      <c r="AY99" s="851"/>
      <c r="AZ99" s="851"/>
      <c r="BA99" s="852"/>
    </row>
    <row r="100" spans="1:53" ht="15.6" customHeight="1" x14ac:dyDescent="0.2">
      <c r="A100" s="931"/>
      <c r="B100"/>
      <c r="C100" s="856"/>
      <c r="D100" s="857"/>
      <c r="E100" s="857"/>
      <c r="F100" s="858"/>
      <c r="G100" s="817" t="s">
        <v>618</v>
      </c>
      <c r="H100" s="818"/>
      <c r="I100" s="818"/>
      <c r="J100" s="818"/>
      <c r="K100" s="819"/>
      <c r="L100" s="883" t="s">
        <v>6</v>
      </c>
      <c r="M100" s="883"/>
      <c r="N100" s="884"/>
      <c r="O100" s="884"/>
      <c r="P100" s="884"/>
      <c r="Q100" s="884"/>
      <c r="R100" s="883" t="s">
        <v>7</v>
      </c>
      <c r="S100" s="883"/>
      <c r="T100" s="883"/>
      <c r="U100" s="883"/>
      <c r="V100" s="883"/>
      <c r="W100" s="858" t="s">
        <v>689</v>
      </c>
      <c r="X100" s="893"/>
      <c r="Y100" s="893"/>
      <c r="Z100" s="894"/>
      <c r="AB100" s="931"/>
      <c r="AC100"/>
      <c r="AD100" s="856"/>
      <c r="AE100" s="857"/>
      <c r="AF100" s="857"/>
      <c r="AG100" s="858"/>
      <c r="AH100" s="817" t="s">
        <v>618</v>
      </c>
      <c r="AI100" s="818"/>
      <c r="AJ100" s="818"/>
      <c r="AK100" s="818"/>
      <c r="AL100" s="819"/>
      <c r="AM100" s="883" t="s">
        <v>6</v>
      </c>
      <c r="AN100" s="883"/>
      <c r="AO100" s="884"/>
      <c r="AP100" s="884"/>
      <c r="AQ100" s="884"/>
      <c r="AR100" s="884"/>
      <c r="AS100" s="883" t="s">
        <v>7</v>
      </c>
      <c r="AT100" s="883"/>
      <c r="AU100" s="883"/>
      <c r="AV100" s="883"/>
      <c r="AW100" s="883"/>
      <c r="AX100" s="858" t="s">
        <v>689</v>
      </c>
      <c r="AY100" s="893"/>
      <c r="AZ100" s="893"/>
      <c r="BA100" s="894"/>
    </row>
    <row r="101" spans="1:53" ht="16.5" thickBot="1" x14ac:dyDescent="0.3">
      <c r="A101" s="931"/>
      <c r="B101"/>
      <c r="C101" s="856"/>
      <c r="D101" s="857"/>
      <c r="E101" s="857"/>
      <c r="F101" s="858"/>
      <c r="G101" s="50"/>
      <c r="H101" s="51"/>
      <c r="I101" s="51"/>
      <c r="J101" s="51"/>
      <c r="K101" s="52"/>
      <c r="L101" s="846" t="s">
        <v>8</v>
      </c>
      <c r="M101" s="847"/>
      <c r="N101" s="848"/>
      <c r="O101" s="848"/>
      <c r="P101" s="848"/>
      <c r="Q101" s="849"/>
      <c r="R101" s="928"/>
      <c r="S101" s="928"/>
      <c r="T101" s="928"/>
      <c r="U101" s="928"/>
      <c r="V101" s="928"/>
      <c r="W101" s="895"/>
      <c r="X101" s="896"/>
      <c r="Y101" s="896"/>
      <c r="Z101" s="897"/>
      <c r="AB101" s="931"/>
      <c r="AC101"/>
      <c r="AD101" s="856"/>
      <c r="AE101" s="857"/>
      <c r="AF101" s="857"/>
      <c r="AG101" s="858"/>
      <c r="AH101" s="50"/>
      <c r="AI101" s="51"/>
      <c r="AJ101" s="51"/>
      <c r="AK101" s="51"/>
      <c r="AL101" s="52"/>
      <c r="AM101" s="846" t="s">
        <v>8</v>
      </c>
      <c r="AN101" s="847"/>
      <c r="AO101" s="848"/>
      <c r="AP101" s="848"/>
      <c r="AQ101" s="848"/>
      <c r="AR101" s="849"/>
      <c r="AS101" s="928"/>
      <c r="AT101" s="928"/>
      <c r="AU101" s="928"/>
      <c r="AV101" s="928"/>
      <c r="AW101" s="928"/>
      <c r="AX101" s="895"/>
      <c r="AY101" s="896"/>
      <c r="AZ101" s="896"/>
      <c r="BA101" s="897"/>
    </row>
    <row r="102" spans="1:53" ht="13.5" customHeight="1" thickBot="1" x14ac:dyDescent="0.25">
      <c r="A102" s="901" t="s">
        <v>750</v>
      </c>
      <c r="B102"/>
      <c r="C102" s="861"/>
      <c r="D102" s="862"/>
      <c r="E102" s="863"/>
      <c r="F102" s="820" t="s">
        <v>9</v>
      </c>
      <c r="G102" s="829" t="s">
        <v>82</v>
      </c>
      <c r="H102" s="835"/>
      <c r="I102" s="836"/>
      <c r="J102" s="829" t="s">
        <v>83</v>
      </c>
      <c r="K102" s="835"/>
      <c r="L102" s="836"/>
      <c r="M102" s="829" t="s">
        <v>84</v>
      </c>
      <c r="N102" s="830"/>
      <c r="O102" s="831"/>
      <c r="P102" s="829" t="s">
        <v>85</v>
      </c>
      <c r="Q102" s="830"/>
      <c r="R102" s="831"/>
      <c r="S102" s="829" t="s">
        <v>86</v>
      </c>
      <c r="T102" s="830"/>
      <c r="U102" s="831"/>
      <c r="V102" s="842" t="s">
        <v>87</v>
      </c>
      <c r="W102" s="830"/>
      <c r="X102" s="831"/>
      <c r="Y102" s="53" t="s">
        <v>10</v>
      </c>
      <c r="Z102" s="54" t="s">
        <v>60</v>
      </c>
      <c r="AB102" s="901" t="s">
        <v>750</v>
      </c>
      <c r="AC102"/>
      <c r="AD102" s="861"/>
      <c r="AE102" s="862"/>
      <c r="AF102" s="863"/>
      <c r="AG102" s="820" t="s">
        <v>9</v>
      </c>
      <c r="AH102" s="829" t="s">
        <v>82</v>
      </c>
      <c r="AI102" s="835"/>
      <c r="AJ102" s="836"/>
      <c r="AK102" s="829" t="s">
        <v>83</v>
      </c>
      <c r="AL102" s="835"/>
      <c r="AM102" s="836"/>
      <c r="AN102" s="829" t="s">
        <v>84</v>
      </c>
      <c r="AO102" s="830"/>
      <c r="AP102" s="831"/>
      <c r="AQ102" s="829" t="s">
        <v>85</v>
      </c>
      <c r="AR102" s="830"/>
      <c r="AS102" s="831"/>
      <c r="AT102" s="829" t="s">
        <v>86</v>
      </c>
      <c r="AU102" s="830"/>
      <c r="AV102" s="831"/>
      <c r="AW102" s="842" t="s">
        <v>87</v>
      </c>
      <c r="AX102" s="830"/>
      <c r="AY102" s="831"/>
      <c r="AZ102" s="53" t="s">
        <v>10</v>
      </c>
      <c r="BA102" s="54" t="s">
        <v>60</v>
      </c>
    </row>
    <row r="103" spans="1:53" ht="27" customHeight="1" thickBot="1" x14ac:dyDescent="0.25">
      <c r="A103" s="902"/>
      <c r="B103"/>
      <c r="C103" s="864"/>
      <c r="D103" s="865"/>
      <c r="E103" s="866"/>
      <c r="F103" s="821"/>
      <c r="G103" s="155" t="s">
        <v>493</v>
      </c>
      <c r="H103" s="156" t="s">
        <v>494</v>
      </c>
      <c r="I103" s="157" t="s">
        <v>516</v>
      </c>
      <c r="J103" s="155" t="s">
        <v>493</v>
      </c>
      <c r="K103" s="156" t="s">
        <v>494</v>
      </c>
      <c r="L103" s="157" t="s">
        <v>516</v>
      </c>
      <c r="M103" s="155" t="s">
        <v>493</v>
      </c>
      <c r="N103" s="156" t="s">
        <v>494</v>
      </c>
      <c r="O103" s="157" t="s">
        <v>516</v>
      </c>
      <c r="P103" s="155" t="s">
        <v>493</v>
      </c>
      <c r="Q103" s="156" t="s">
        <v>494</v>
      </c>
      <c r="R103" s="157" t="s">
        <v>516</v>
      </c>
      <c r="S103" s="155" t="s">
        <v>493</v>
      </c>
      <c r="T103" s="156" t="s">
        <v>494</v>
      </c>
      <c r="U103" s="157" t="s">
        <v>516</v>
      </c>
      <c r="V103" s="155" t="s">
        <v>493</v>
      </c>
      <c r="W103" s="156" t="s">
        <v>494</v>
      </c>
      <c r="X103" s="157" t="s">
        <v>516</v>
      </c>
      <c r="Y103" s="881" t="s">
        <v>15</v>
      </c>
      <c r="Z103" s="882"/>
      <c r="AB103" s="902"/>
      <c r="AC103"/>
      <c r="AD103" s="864"/>
      <c r="AE103" s="865"/>
      <c r="AF103" s="866"/>
      <c r="AG103" s="821"/>
      <c r="AH103" s="155" t="s">
        <v>493</v>
      </c>
      <c r="AI103" s="156" t="s">
        <v>494</v>
      </c>
      <c r="AJ103" s="157" t="s">
        <v>516</v>
      </c>
      <c r="AK103" s="155" t="s">
        <v>493</v>
      </c>
      <c r="AL103" s="156" t="s">
        <v>494</v>
      </c>
      <c r="AM103" s="157" t="s">
        <v>516</v>
      </c>
      <c r="AN103" s="155" t="s">
        <v>493</v>
      </c>
      <c r="AO103" s="156" t="s">
        <v>494</v>
      </c>
      <c r="AP103" s="157" t="s">
        <v>516</v>
      </c>
      <c r="AQ103" s="155" t="s">
        <v>493</v>
      </c>
      <c r="AR103" s="156" t="s">
        <v>494</v>
      </c>
      <c r="AS103" s="157" t="s">
        <v>516</v>
      </c>
      <c r="AT103" s="155" t="s">
        <v>493</v>
      </c>
      <c r="AU103" s="156" t="s">
        <v>494</v>
      </c>
      <c r="AV103" s="157" t="s">
        <v>516</v>
      </c>
      <c r="AW103" s="155" t="s">
        <v>493</v>
      </c>
      <c r="AX103" s="156" t="s">
        <v>494</v>
      </c>
      <c r="AY103" s="157" t="s">
        <v>516</v>
      </c>
      <c r="AZ103" s="881" t="s">
        <v>15</v>
      </c>
      <c r="BA103" s="882"/>
    </row>
    <row r="104" spans="1:53" ht="18.600000000000001" customHeight="1" x14ac:dyDescent="0.2">
      <c r="A104" s="902"/>
      <c r="B104"/>
      <c r="C104" s="843">
        <v>1</v>
      </c>
      <c r="D104" s="795" t="s">
        <v>64</v>
      </c>
      <c r="E104" s="601" t="s">
        <v>16</v>
      </c>
      <c r="F104" s="55" t="s">
        <v>449</v>
      </c>
      <c r="G104" s="98" t="str">
        <f>TEXT((TIME(0,LEFT('Erwachsene-DOSB 2020'!W7,FIND(":",'Erwachsene-DOSB 2020'!W7)-1),RIGHT('Erwachsene-DOSB 2020'!W7,2)))*$BC$59,"[mm]:ss")</f>
        <v>16:12</v>
      </c>
      <c r="H104" s="99" t="str">
        <f>TEXT((TIME(0,LEFT('Erwachsene-DOSB 2020'!X7,FIND(":",'Erwachsene-DOSB 2020'!X7)-1),RIGHT('Erwachsene-DOSB 2020'!X7,2)))*$BC$59,"[mm]:ss")</f>
        <v>14:37</v>
      </c>
      <c r="I104" s="100" t="str">
        <f>TEXT((TIME(0,LEFT('Erwachsene-DOSB 2020'!Y7,FIND(":",'Erwachsene-DOSB 2020'!Y7)-1),RIGHT('Erwachsene-DOSB 2020'!Y7,2)))*$BC$59,"[mm]:ss")</f>
        <v>12:48</v>
      </c>
      <c r="J104" s="108" t="str">
        <f>TEXT((TIME(0,LEFT('Erwachsene-DOSB 2020'!Z7,FIND(":",'Erwachsene-DOSB 2020'!Z7)-1),RIGHT('Erwachsene-DOSB 2020'!Z7,2)))*$BC$59,"[mm]:ss")</f>
        <v>16:53</v>
      </c>
      <c r="K104" s="99" t="str">
        <f>TEXT((TIME(0,LEFT('Erwachsene-DOSB 2020'!AA7,FIND(":",'Erwachsene-DOSB 2020'!AA7)-1),RIGHT('Erwachsene-DOSB 2020'!AA7,2)))*$BC$59,"[mm]:ss")</f>
        <v>15:04</v>
      </c>
      <c r="L104" s="100" t="str">
        <f>TEXT((TIME(0,LEFT('Erwachsene-DOSB 2020'!AB7,FIND(":",'Erwachsene-DOSB 2020'!AB7)-1),RIGHT('Erwachsene-DOSB 2020'!AB7,2)))*$BC$59,"[mm]:ss")</f>
        <v>13:02</v>
      </c>
      <c r="M104" s="108" t="str">
        <f>TEXT((TIME(0,LEFT('Erwachsene-DOSB 2020'!AC7,FIND(":",'Erwachsene-DOSB 2020'!AC7)-1),RIGHT('Erwachsene-DOSB 2020'!AC7,2)))*$BC$59,"[mm]:ss")</f>
        <v>17:34</v>
      </c>
      <c r="N104" s="99" t="str">
        <f>TEXT((TIME(0,LEFT('Erwachsene-DOSB 2020'!AD7,FIND(":",'Erwachsene-DOSB 2020'!AD7)-1),RIGHT('Erwachsene-DOSB 2020'!AD7,2)))*$BC$59,"[mm]:ss")</f>
        <v>15:32</v>
      </c>
      <c r="O104" s="100" t="str">
        <f>TEXT((TIME(0,LEFT('Erwachsene-DOSB 2020'!AE7,FIND(":",'Erwachsene-DOSB 2020'!AE7)-1),RIGHT('Erwachsene-DOSB 2020'!AE7,2)))*$BC$59,"[mm]:ss")</f>
        <v>13:29</v>
      </c>
      <c r="P104" s="108" t="str">
        <f>TEXT((TIME(0,LEFT('Erwachsene-DOSB 2020'!AF7,FIND(":",'Erwachsene-DOSB 2020'!AF7)-1),RIGHT('Erwachsene-DOSB 2020'!AF7,2)))*$BC$59,"[mm]:ss")</f>
        <v>18:01</v>
      </c>
      <c r="Q104" s="99" t="str">
        <f>TEXT((TIME(0,LEFT('Erwachsene-DOSB 2020'!AG7,FIND(":",'Erwachsene-DOSB 2020'!AG7)-1),RIGHT('Erwachsene-DOSB 2020'!AG7,2)))*$BC$59,"[mm]:ss")</f>
        <v>15:59</v>
      </c>
      <c r="R104" s="100" t="str">
        <f>TEXT((TIME(0,LEFT('Erwachsene-DOSB 2020'!AH7,FIND(":",'Erwachsene-DOSB 2020'!AH7)-1),RIGHT('Erwachsene-DOSB 2020'!AH7,2)))*$BC$59,"[mm]:ss")</f>
        <v>13:56</v>
      </c>
      <c r="S104" s="108" t="str">
        <f>TEXT((TIME(0,LEFT('Erwachsene-DOSB 2020'!AI7,FIND(":",'Erwachsene-DOSB 2020'!AI7)-1),RIGHT('Erwachsene-DOSB 2020'!AI7,2)))*$BC$59,"[mm]:ss")</f>
        <v>18:28</v>
      </c>
      <c r="T104" s="99" t="str">
        <f>TEXT((TIME(0,LEFT('Erwachsene-DOSB 2020'!AJ7,FIND(":",'Erwachsene-DOSB 2020'!AJ7)-1),RIGHT('Erwachsene-DOSB 2020'!AJ7,2)))*$BC$59,"[mm]:ss")</f>
        <v>16:26</v>
      </c>
      <c r="U104" s="100" t="str">
        <f>TEXT((TIME(0,LEFT('Erwachsene-DOSB 2020'!AK7,FIND(":",'Erwachsene-DOSB 2020'!AK7)-1),RIGHT('Erwachsene-DOSB 2020'!AK7,2)))*$BC$59,"[mm]:ss")</f>
        <v>14:24</v>
      </c>
      <c r="V104" s="108" t="str">
        <f>TEXT((TIME(0,LEFT('Erwachsene-DOSB 2020'!AL7,FIND(":",'Erwachsene-DOSB 2020'!AL7)-1),RIGHT('Erwachsene-DOSB 2020'!AL7,2)))*$BC$59,"[mm]:ss")</f>
        <v>18:49</v>
      </c>
      <c r="W104" s="99" t="str">
        <f>TEXT((TIME(0,LEFT('Erwachsene-DOSB 2020'!AM7,FIND(":",'Erwachsene-DOSB 2020'!AM7)-1),RIGHT('Erwachsene-DOSB 2020'!AM7,2)))*$BC$59,"[mm]:ss")</f>
        <v>16:46</v>
      </c>
      <c r="X104" s="100" t="str">
        <f>TEXT((TIME(0,LEFT('Erwachsene-DOSB 2020'!AN7,FIND(":",'Erwachsene-DOSB 2020'!AN7)-1),RIGHT('Erwachsene-DOSB 2020'!AN7,2)))*$BC$59,"[mm]:ss")</f>
        <v>14:44</v>
      </c>
      <c r="Y104" s="180"/>
      <c r="Z104" s="181"/>
      <c r="AB104" s="902"/>
      <c r="AC104"/>
      <c r="AD104" s="843">
        <v>1</v>
      </c>
      <c r="AE104" s="795" t="s">
        <v>64</v>
      </c>
      <c r="AF104" s="601" t="s">
        <v>16</v>
      </c>
      <c r="AG104" s="55" t="s">
        <v>449</v>
      </c>
      <c r="AH104" s="98" t="str">
        <f>TEXT((TIME(0,LEFT('Erwachsene-DOSB 2020'!W39,FIND(":",'Erwachsene-DOSB 2020'!W39)-1),RIGHT('Erwachsene-DOSB 2020'!W39,2)))*$BC$59,"[mm]:ss")</f>
        <v>15:04</v>
      </c>
      <c r="AI104" s="99" t="str">
        <f>TEXT((TIME(0,LEFT('Erwachsene-DOSB 2020'!X39,FIND(":",'Erwachsene-DOSB 2020'!X39)-1),RIGHT('Erwachsene-DOSB 2020'!X39,2)))*$BC$59,"[mm]:ss")</f>
        <v>13:16</v>
      </c>
      <c r="AJ104" s="100" t="str">
        <f>TEXT((TIME(0,LEFT('Erwachsene-DOSB 2020'!Y39,FIND(":",'Erwachsene-DOSB 2020'!Y39)-1),RIGHT('Erwachsene-DOSB 2020'!Y39,2)))*$BC$59,"[mm]:ss")</f>
        <v>11:13</v>
      </c>
      <c r="AK104" s="108" t="str">
        <f>TEXT((TIME(0,LEFT('Erwachsene-DOSB 2020'!Z39,FIND(":",'Erwachsene-DOSB 2020'!Z39)-1),RIGHT('Erwachsene-DOSB 2020'!Z39,2)))*$BC$59,"[mm]:ss")</f>
        <v>15:52</v>
      </c>
      <c r="AL104" s="99" t="str">
        <f>TEXT((TIME(0,LEFT('Erwachsene-DOSB 2020'!AA39,FIND(":",'Erwachsene-DOSB 2020'!AA39)-1),RIGHT('Erwachsene-DOSB 2020'!AA39,2)))*$BC$59,"[mm]:ss")</f>
        <v>13:50</v>
      </c>
      <c r="AM104" s="100" t="str">
        <f>TEXT((TIME(0,LEFT('Erwachsene-DOSB 2020'!AB39,FIND(":",'Erwachsene-DOSB 2020'!AB39)-1),RIGHT('Erwachsene-DOSB 2020'!AB39,2)))*$BC$59,"[mm]:ss")</f>
        <v>11:47</v>
      </c>
      <c r="AN104" s="108" t="str">
        <f>TEXT((TIME(0,LEFT('Erwachsene-DOSB 2020'!AC39,FIND(":",'Erwachsene-DOSB 2020'!AC39)-1),RIGHT('Erwachsene-DOSB 2020'!AC39,2)))*$BC$59,"[mm]:ss")</f>
        <v>16:12</v>
      </c>
      <c r="AO104" s="99" t="str">
        <f>TEXT((TIME(0,LEFT('Erwachsene-DOSB 2020'!AD39,FIND(":",'Erwachsene-DOSB 2020'!AD39)-1),RIGHT('Erwachsene-DOSB 2020'!AD39,2)))*$BC$59,"[mm]:ss")</f>
        <v>14:10</v>
      </c>
      <c r="AP104" s="100" t="str">
        <f>TEXT((TIME(0,LEFT('Erwachsene-DOSB 2020'!AE39,FIND(":",'Erwachsene-DOSB 2020'!AE39)-1),RIGHT('Erwachsene-DOSB 2020'!AE39,2)))*$BC$59,"[mm]:ss")</f>
        <v>12:08</v>
      </c>
      <c r="AQ104" s="108" t="str">
        <f>TEXT((TIME(0,LEFT('Erwachsene-DOSB 2020'!AF39,FIND(":",'Erwachsene-DOSB 2020'!AF39)-1),RIGHT('Erwachsene-DOSB 2020'!AF39,2)))*$BC$59,"[mm]:ss")</f>
        <v>16:40</v>
      </c>
      <c r="AR104" s="99" t="str">
        <f>TEXT((TIME(0,LEFT('Erwachsene-DOSB 2020'!AG39,FIND(":",'Erwachsene-DOSB 2020'!AG39)-1),RIGHT('Erwachsene-DOSB 2020'!AG39,2)))*$BC$59,"[mm]:ss")</f>
        <v>14:37</v>
      </c>
      <c r="AS104" s="100" t="str">
        <f>TEXT((TIME(0,LEFT('Erwachsene-DOSB 2020'!AH39,FIND(":",'Erwachsene-DOSB 2020'!AH39)-1),RIGHT('Erwachsene-DOSB 2020'!AH39,2)))*$BC$59,"[mm]:ss")</f>
        <v>12:35</v>
      </c>
      <c r="AT104" s="108" t="str">
        <f>TEXT((TIME(0,LEFT('Erwachsene-DOSB 2020'!AI39,FIND(":",'Erwachsene-DOSB 2020'!AI39)-1),RIGHT('Erwachsene-DOSB 2020'!AI39,2)))*$BC$59,"[mm]:ss")</f>
        <v>17:00</v>
      </c>
      <c r="AU104" s="99" t="str">
        <f>TEXT((TIME(0,LEFT('Erwachsene-DOSB 2020'!AJ39,FIND(":",'Erwachsene-DOSB 2020'!AJ39)-1),RIGHT('Erwachsene-DOSB 2020'!AJ39,2)))*$BC$59,"[mm]:ss")</f>
        <v>14:58</v>
      </c>
      <c r="AV104" s="100" t="str">
        <f>TEXT((TIME(0,LEFT('Erwachsene-DOSB 2020'!AK39,FIND(":",'Erwachsene-DOSB 2020'!AK39)-1),RIGHT('Erwachsene-DOSB 2020'!AK39,2)))*$BC$59,"[mm]:ss")</f>
        <v>12:55</v>
      </c>
      <c r="AW104" s="108" t="str">
        <f>TEXT((TIME(0,LEFT('Erwachsene-DOSB 2020'!AL39,FIND(":",'Erwachsene-DOSB 2020'!AL39)-1),RIGHT('Erwachsene-DOSB 2020'!AL39,2)))*$BC$59,"[mm]:ss")</f>
        <v>17:14</v>
      </c>
      <c r="AX104" s="99" t="str">
        <f>TEXT((TIME(0,LEFT('Erwachsene-DOSB 2020'!AM39,FIND(":",'Erwachsene-DOSB 2020'!AM39)-1),RIGHT('Erwachsene-DOSB 2020'!AM39,2)))*$BC$59,"[mm]:ss")</f>
        <v>15:11</v>
      </c>
      <c r="AY104" s="100" t="str">
        <f>TEXT((TIME(0,LEFT('Erwachsene-DOSB 2020'!AN39,FIND(":",'Erwachsene-DOSB 2020'!AN39)-1),RIGHT('Erwachsene-DOSB 2020'!AN39,2)))*$BC$59,"[mm]:ss")</f>
        <v>13:09</v>
      </c>
      <c r="AZ104" s="180"/>
      <c r="BA104" s="181"/>
    </row>
    <row r="105" spans="1:53" ht="18.600000000000001" customHeight="1" x14ac:dyDescent="0.2">
      <c r="A105" s="902"/>
      <c r="B105"/>
      <c r="C105" s="844"/>
      <c r="D105" s="796"/>
      <c r="E105" s="798" t="s">
        <v>17</v>
      </c>
      <c r="F105" s="793" t="s">
        <v>155</v>
      </c>
      <c r="G105" s="832" t="s">
        <v>305</v>
      </c>
      <c r="H105" s="833"/>
      <c r="I105" s="834"/>
      <c r="J105" s="832" t="s">
        <v>174</v>
      </c>
      <c r="K105" s="833"/>
      <c r="L105" s="833"/>
      <c r="M105" s="833"/>
      <c r="N105" s="833"/>
      <c r="O105" s="833"/>
      <c r="P105" s="833"/>
      <c r="Q105" s="833"/>
      <c r="R105" s="833"/>
      <c r="S105" s="833"/>
      <c r="T105" s="833"/>
      <c r="U105" s="833"/>
      <c r="V105" s="833"/>
      <c r="W105" s="833"/>
      <c r="X105" s="834"/>
      <c r="Y105" s="184"/>
      <c r="Z105" s="185"/>
      <c r="AB105" s="902"/>
      <c r="AC105"/>
      <c r="AD105" s="844"/>
      <c r="AE105" s="796"/>
      <c r="AF105" s="798" t="s">
        <v>17</v>
      </c>
      <c r="AG105" s="793" t="s">
        <v>155</v>
      </c>
      <c r="AH105" s="832" t="s">
        <v>305</v>
      </c>
      <c r="AI105" s="833"/>
      <c r="AJ105" s="834"/>
      <c r="AK105" s="832" t="s">
        <v>174</v>
      </c>
      <c r="AL105" s="833"/>
      <c r="AM105" s="833"/>
      <c r="AN105" s="833"/>
      <c r="AO105" s="833"/>
      <c r="AP105" s="833"/>
      <c r="AQ105" s="833"/>
      <c r="AR105" s="833"/>
      <c r="AS105" s="833"/>
      <c r="AT105" s="833"/>
      <c r="AU105" s="833"/>
      <c r="AV105" s="833"/>
      <c r="AW105" s="833"/>
      <c r="AX105" s="833"/>
      <c r="AY105" s="834"/>
      <c r="AZ105" s="184"/>
      <c r="BA105" s="185"/>
    </row>
    <row r="106" spans="1:53" ht="18.600000000000001" customHeight="1" x14ac:dyDescent="0.2">
      <c r="A106" s="902"/>
      <c r="B106"/>
      <c r="C106" s="844"/>
      <c r="D106" s="796"/>
      <c r="E106" s="792"/>
      <c r="F106" s="794"/>
      <c r="G106" s="101" t="str">
        <f>TEXT((TIME(0,LEFT('Erwachsene-DOSB 2020'!W10,FIND(":",'Erwachsene-DOSB 2020'!W10)-1),RIGHT('Erwachsene-DOSB 2020'!W10,2)))*$BC$61,"[mm]:ss")</f>
        <v>42:24</v>
      </c>
      <c r="H106" s="102" t="str">
        <f>TEXT((TIME(0,LEFT('Erwachsene-DOSB 2020'!X10,FIND(":",'Erwachsene-DOSB 2020'!X10)-1),RIGHT('Erwachsene-DOSB 2020'!X10,2)))*$BC$61,"[mm]:ss")</f>
        <v>34:48</v>
      </c>
      <c r="I106" s="103" t="str">
        <f>TEXT((TIME(0,LEFT('Erwachsene-DOSB 2020'!Y10,FIND(":",'Erwachsene-DOSB 2020'!Y10)-1),RIGHT('Erwachsene-DOSB 2020'!Y10,2)))*$BC$61,"[mm]:ss")</f>
        <v>25:48</v>
      </c>
      <c r="J106" s="109" t="str">
        <f>TEXT((TIME(0,LEFT('Erwachsene-DOSB 2020'!Z10,FIND(":",'Erwachsene-DOSB 2020'!Z10)-1),RIGHT('Erwachsene-DOSB 2020'!Z10,2)))*$BC$61,"[mm]:ss")</f>
        <v>21:36</v>
      </c>
      <c r="K106" s="102" t="str">
        <f>TEXT((TIME(0,LEFT('Erwachsene-DOSB 2020'!AA10,FIND(":",'Erwachsene-DOSB 2020'!AA10)-1),RIGHT('Erwachsene-DOSB 2020'!AA10,2)))*$BC$61,"[mm]:ss")</f>
        <v>18:00</v>
      </c>
      <c r="L106" s="103" t="str">
        <f>TEXT((TIME(0,LEFT('Erwachsene-DOSB 2020'!AB10,FIND(":",'Erwachsene-DOSB 2020'!AB10)-1),RIGHT('Erwachsene-DOSB 2020'!AB10,2)))*$BC$61,"[mm]:ss")</f>
        <v>13:48</v>
      </c>
      <c r="M106" s="109" t="str">
        <f>TEXT((TIME(0,LEFT('Erwachsene-DOSB 2020'!AC10,FIND(":",'Erwachsene-DOSB 2020'!AC10)-1),RIGHT('Erwachsene-DOSB 2020'!AC10,2)))*$BC$61,"[mm]:ss")</f>
        <v>22:18</v>
      </c>
      <c r="N106" s="102" t="str">
        <f>TEXT((TIME(0,LEFT('Erwachsene-DOSB 2020'!AD10,FIND(":",'Erwachsene-DOSB 2020'!AD10)-1),RIGHT('Erwachsene-DOSB 2020'!AD10,2)))*$BC$61,"[mm]:ss")</f>
        <v>18:24</v>
      </c>
      <c r="O106" s="103" t="str">
        <f>TEXT((TIME(0,LEFT('Erwachsene-DOSB 2020'!AE10,FIND(":",'Erwachsene-DOSB 2020'!AE10)-1),RIGHT('Erwachsene-DOSB 2020'!AE10,2)))*$BC$61,"[mm]:ss")</f>
        <v>14:18</v>
      </c>
      <c r="P106" s="109" t="str">
        <f>TEXT((TIME(0,LEFT('Erwachsene-DOSB 2020'!AF10,FIND(":",'Erwachsene-DOSB 2020'!AF10)-1),RIGHT('Erwachsene-DOSB 2020'!AF10,2)))*$BC$61,"[mm]:ss")</f>
        <v>22:48</v>
      </c>
      <c r="Q106" s="102" t="str">
        <f>TEXT((TIME(0,LEFT('Erwachsene-DOSB 2020'!AG10,FIND(":",'Erwachsene-DOSB 2020'!AG10)-1),RIGHT('Erwachsene-DOSB 2020'!AG10,2)))*$BC$61,"[mm]:ss")</f>
        <v>18:42</v>
      </c>
      <c r="R106" s="103" t="str">
        <f>TEXT((TIME(0,LEFT('Erwachsene-DOSB 2020'!AH10,FIND(":",'Erwachsene-DOSB 2020'!AH10)-1),RIGHT('Erwachsene-DOSB 2020'!AH10,2)))*$BC$61,"[mm]:ss")</f>
        <v>14:36</v>
      </c>
      <c r="S106" s="109" t="str">
        <f>TEXT((TIME(0,LEFT('Erwachsene-DOSB 2020'!AI10,FIND(":",'Erwachsene-DOSB 2020'!AI10)-1),RIGHT('Erwachsene-DOSB 2020'!AI10,2)))*$BC$61,"[mm]:ss")</f>
        <v>23:18</v>
      </c>
      <c r="T106" s="102" t="str">
        <f>TEXT((TIME(0,LEFT('Erwachsene-DOSB 2020'!AJ10,FIND(":",'Erwachsene-DOSB 2020'!AJ10)-1),RIGHT('Erwachsene-DOSB 2020'!AJ10,2)))*$BC$61,"[mm]:ss")</f>
        <v>18:54</v>
      </c>
      <c r="U106" s="103" t="str">
        <f>TEXT((TIME(0,LEFT('Erwachsene-DOSB 2020'!AK10,FIND(":",'Erwachsene-DOSB 2020'!AK10)-1),RIGHT('Erwachsene-DOSB 2020'!AK10,2)))*$BC$61,"[mm]:ss")</f>
        <v>14:42</v>
      </c>
      <c r="V106" s="109" t="str">
        <f>TEXT((TIME(0,LEFT('Erwachsene-DOSB 2020'!AL10,FIND(":",'Erwachsene-DOSB 2020'!AL10)-1),RIGHT('Erwachsene-DOSB 2020'!AL10,2)))*$BC$61,"[mm]:ss")</f>
        <v>23:48</v>
      </c>
      <c r="W106" s="102" t="str">
        <f>TEXT((TIME(0,LEFT('Erwachsene-DOSB 2020'!AM10,FIND(":",'Erwachsene-DOSB 2020'!AM10)-1),RIGHT('Erwachsene-DOSB 2020'!AM10,2)))*$BC$61,"[mm]:ss")</f>
        <v>19:18</v>
      </c>
      <c r="X106" s="103" t="str">
        <f>TEXT((TIME(0,LEFT('Erwachsene-DOSB 2020'!AN10,FIND(":",'Erwachsene-DOSB 2020'!AN10)-1),RIGHT('Erwachsene-DOSB 2020'!AN10,2)))*$BC$61,"[mm]:ss")</f>
        <v>15:12</v>
      </c>
      <c r="Y106" s="184"/>
      <c r="Z106" s="185"/>
      <c r="AB106" s="902"/>
      <c r="AC106"/>
      <c r="AD106" s="844"/>
      <c r="AE106" s="796"/>
      <c r="AF106" s="792"/>
      <c r="AG106" s="794"/>
      <c r="AH106" s="101" t="str">
        <f>TEXT((TIME(0,LEFT('Erwachsene-DOSB 2020'!W42,FIND(":",'Erwachsene-DOSB 2020'!W42)-1),RIGHT('Erwachsene-DOSB 2020'!W42,2)))*$BC$61,"[mm]:ss")</f>
        <v>41:24</v>
      </c>
      <c r="AI106" s="102" t="str">
        <f>TEXT((TIME(0,LEFT('Erwachsene-DOSB 2020'!X42,FIND(":",'Erwachsene-DOSB 2020'!X42)-1),RIGHT('Erwachsene-DOSB 2020'!X42,2)))*$BC$61,"[mm]:ss")</f>
        <v>33:24</v>
      </c>
      <c r="AJ106" s="103" t="str">
        <f>TEXT((TIME(0,LEFT('Erwachsene-DOSB 2020'!Y42,FIND(":",'Erwachsene-DOSB 2020'!Y42)-1),RIGHT('Erwachsene-DOSB 2020'!Y42,2)))*$BC$61,"[mm]:ss")</f>
        <v>24:48</v>
      </c>
      <c r="AK106" s="109" t="str">
        <f>TEXT((TIME(0,LEFT('Erwachsene-DOSB 2020'!Z42,FIND(":",'Erwachsene-DOSB 2020'!Z42)-1),RIGHT('Erwachsene-DOSB 2020'!Z42,2)))*$BC$61,"[mm]:ss")</f>
        <v>20:54</v>
      </c>
      <c r="AL106" s="102" t="str">
        <f>TEXT((TIME(0,LEFT('Erwachsene-DOSB 2020'!AA42,FIND(":",'Erwachsene-DOSB 2020'!AA42)-1),RIGHT('Erwachsene-DOSB 2020'!AA42,2)))*$BC$61,"[mm]:ss")</f>
        <v>17:12</v>
      </c>
      <c r="AM106" s="103" t="str">
        <f>TEXT((TIME(0,LEFT('Erwachsene-DOSB 2020'!AB42,FIND(":",'Erwachsene-DOSB 2020'!AB42)-1),RIGHT('Erwachsene-DOSB 2020'!AB42,2)))*$BC$61,"[mm]:ss")</f>
        <v>12:54</v>
      </c>
      <c r="AN106" s="109" t="str">
        <f>TEXT((TIME(0,LEFT('Erwachsene-DOSB 2020'!AC42,FIND(":",'Erwachsene-DOSB 2020'!AC42)-1),RIGHT('Erwachsene-DOSB 2020'!AC42,2)))*$BC$61,"[mm]:ss")</f>
        <v>21:24</v>
      </c>
      <c r="AO106" s="102" t="str">
        <f>TEXT((TIME(0,LEFT('Erwachsene-DOSB 2020'!AD42,FIND(":",'Erwachsene-DOSB 2020'!AD42)-1),RIGHT('Erwachsene-DOSB 2020'!AD42,2)))*$BC$61,"[mm]:ss")</f>
        <v>17:30</v>
      </c>
      <c r="AP106" s="103" t="str">
        <f>TEXT((TIME(0,LEFT('Erwachsene-DOSB 2020'!AE42,FIND(":",'Erwachsene-DOSB 2020'!AE42)-1),RIGHT('Erwachsene-DOSB 2020'!AE42,2)))*$BC$61,"[mm]:ss")</f>
        <v>13:36</v>
      </c>
      <c r="AQ106" s="109" t="str">
        <f>TEXT((TIME(0,LEFT('Erwachsene-DOSB 2020'!AF42,FIND(":",'Erwachsene-DOSB 2020'!AF42)-1),RIGHT('Erwachsene-DOSB 2020'!AF42,2)))*$BC$61,"[mm]:ss")</f>
        <v>21:48</v>
      </c>
      <c r="AR106" s="102" t="str">
        <f>TEXT((TIME(0,LEFT('Erwachsene-DOSB 2020'!AG42,FIND(":",'Erwachsene-DOSB 2020'!AG42)-1),RIGHT('Erwachsene-DOSB 2020'!AG42,2)))*$BC$61,"[mm]:ss")</f>
        <v>17:42</v>
      </c>
      <c r="AS106" s="103" t="str">
        <f>TEXT((TIME(0,LEFT('Erwachsene-DOSB 2020'!AH42,FIND(":",'Erwachsene-DOSB 2020'!AH42)-1),RIGHT('Erwachsene-DOSB 2020'!AH42,2)))*$BC$61,"[mm]:ss")</f>
        <v>13:42</v>
      </c>
      <c r="AT106" s="109" t="str">
        <f>TEXT((TIME(0,LEFT('Erwachsene-DOSB 2020'!AI42,FIND(":",'Erwachsene-DOSB 2020'!AI42)-1),RIGHT('Erwachsene-DOSB 2020'!AI42,2)))*$BC$61,"[mm]:ss")</f>
        <v>22:06</v>
      </c>
      <c r="AU106" s="102" t="str">
        <f>TEXT((TIME(0,LEFT('Erwachsene-DOSB 2020'!AJ42,FIND(":",'Erwachsene-DOSB 2020'!AJ42)-1),RIGHT('Erwachsene-DOSB 2020'!AJ42,2)))*$BC$61,"[mm]:ss")</f>
        <v>18:06</v>
      </c>
      <c r="AV106" s="103" t="str">
        <f>TEXT((TIME(0,LEFT('Erwachsene-DOSB 2020'!AK42,FIND(":",'Erwachsene-DOSB 2020'!AK42)-1),RIGHT('Erwachsene-DOSB 2020'!AK42,2)))*$BC$61,"[mm]:ss")</f>
        <v>13:48</v>
      </c>
      <c r="AW106" s="109" t="str">
        <f>TEXT((TIME(0,LEFT('Erwachsene-DOSB 2020'!AL42,FIND(":",'Erwachsene-DOSB 2020'!AL42)-1),RIGHT('Erwachsene-DOSB 2020'!AL42,2)))*$BC$61,"[mm]:ss")</f>
        <v>22:06</v>
      </c>
      <c r="AX106" s="102" t="str">
        <f>TEXT((TIME(0,LEFT('Erwachsene-DOSB 2020'!AM42,FIND(":",'Erwachsene-DOSB 2020'!AM42)-1),RIGHT('Erwachsene-DOSB 2020'!AM42,2)))*$BC$61,"[mm]:ss")</f>
        <v>18:18</v>
      </c>
      <c r="AY106" s="103" t="str">
        <f>TEXT((TIME(0,LEFT('Erwachsene-DOSB 2020'!AN42,FIND(":",'Erwachsene-DOSB 2020'!AN42)-1),RIGHT('Erwachsene-DOSB 2020'!AN42,2)))*$BC$61,"[mm]:ss")</f>
        <v>13:54</v>
      </c>
      <c r="AZ106" s="184"/>
      <c r="BA106" s="185"/>
    </row>
    <row r="107" spans="1:53" ht="18.600000000000001" customHeight="1" x14ac:dyDescent="0.2">
      <c r="A107" s="902"/>
      <c r="B107"/>
      <c r="C107" s="844"/>
      <c r="D107" s="796"/>
      <c r="E107" s="106" t="s">
        <v>21</v>
      </c>
      <c r="F107" s="58" t="s">
        <v>514</v>
      </c>
      <c r="G107" s="101" t="str">
        <f>TEXT((TIME(0,LEFT('Erwachsene-DOSB 2020'!W11,FIND(":",'Erwachsene-DOSB 2020'!W11)-1),RIGHT('Erwachsene-DOSB 2020'!W11,2)))*$BC$62,"[mm]:ss")</f>
        <v>58:53</v>
      </c>
      <c r="H107" s="102" t="str">
        <f>TEXT((TIME(0,LEFT('Erwachsene-DOSB 2020'!X11,FIND(":",'Erwachsene-DOSB 2020'!X11)-1),RIGHT('Erwachsene-DOSB 2020'!X11,2)))*$BC$62,"[mm]:ss")</f>
        <v>53:49</v>
      </c>
      <c r="I107" s="103" t="str">
        <f>TEXT((TIME(0,LEFT('Erwachsene-DOSB 2020'!Y11,FIND(":",'Erwachsene-DOSB 2020'!Y11)-1),RIGHT('Erwachsene-DOSB 2020'!Y11,2)))*$BC$62,"[mm]:ss")</f>
        <v>48:22</v>
      </c>
      <c r="J107" s="109" t="str">
        <f>TEXT((TIME(0,LEFT('Erwachsene-DOSB 2020'!Z11,FIND(":",'Erwachsene-DOSB 2020'!Z11)-1),RIGHT('Erwachsene-DOSB 2020'!Z11,2)))*$BC$62,"[mm]:ss")</f>
        <v>60:50</v>
      </c>
      <c r="K107" s="102" t="str">
        <f>TEXT((TIME(0,LEFT('Erwachsene-DOSB 2020'!AA11,FIND(":",'Erwachsene-DOSB 2020'!AA11)-1),RIGHT('Erwachsene-DOSB 2020'!AA11,2)))*$BC$62,"[mm]:ss")</f>
        <v>55:23</v>
      </c>
      <c r="L107" s="103" t="str">
        <f>TEXT((TIME(0,LEFT('Erwachsene-DOSB 2020'!AB11,FIND(":",'Erwachsene-DOSB 2020'!AB11)-1),RIGHT('Erwachsene-DOSB 2020'!AB11,2)))*$BC$62,"[mm]:ss")</f>
        <v>49:55</v>
      </c>
      <c r="M107" s="109" t="str">
        <f>TEXT((TIME(0,LEFT('Erwachsene-DOSB 2020'!AC11,FIND(":",'Erwachsene-DOSB 2020'!AC11)-1),RIGHT('Erwachsene-DOSB 2020'!AC11,2)))*$BC$62,"[mm]:ss")</f>
        <v>62:24</v>
      </c>
      <c r="N107" s="102" t="str">
        <f>TEXT((TIME(0,LEFT('Erwachsene-DOSB 2020'!AD11,FIND(":",'Erwachsene-DOSB 2020'!AD11)-1),RIGHT('Erwachsene-DOSB 2020'!AD11,2)))*$BC$62,"[mm]:ss")</f>
        <v>56:56</v>
      </c>
      <c r="O107" s="103" t="str">
        <f>TEXT((TIME(0,LEFT('Erwachsene-DOSB 2020'!AE11,FIND(":",'Erwachsene-DOSB 2020'!AE11)-1),RIGHT('Erwachsene-DOSB 2020'!AE11,2)))*$BC$62,"[mm]:ss")</f>
        <v>51:29</v>
      </c>
      <c r="P107" s="109" t="str">
        <f>TEXT((TIME(0,LEFT('Erwachsene-DOSB 2020'!AF11,FIND(":",'Erwachsene-DOSB 2020'!AF11)-1),RIGHT('Erwachsene-DOSB 2020'!AF11,2)))*$BC$62,"[mm]:ss")</f>
        <v>64:21</v>
      </c>
      <c r="Q107" s="102" t="str">
        <f>TEXT((TIME(0,LEFT('Erwachsene-DOSB 2020'!AG11,FIND(":",'Erwachsene-DOSB 2020'!AG11)-1),RIGHT('Erwachsene-DOSB 2020'!AG11,2)))*$BC$62,"[mm]:ss")</f>
        <v>58:07</v>
      </c>
      <c r="R107" s="103" t="str">
        <f>TEXT((TIME(0,LEFT('Erwachsene-DOSB 2020'!AH11,FIND(":",'Erwachsene-DOSB 2020'!AH11)-1),RIGHT('Erwachsene-DOSB 2020'!AH11,2)))*$BC$62,"[mm]:ss")</f>
        <v>52:39</v>
      </c>
      <c r="S107" s="109" t="str">
        <f>TEXT((TIME(0,LEFT('Erwachsene-DOSB 2020'!AI11,FIND(":",'Erwachsene-DOSB 2020'!AI11)-1),RIGHT('Erwachsene-DOSB 2020'!AI11,2)))*$BC$62,"[mm]:ss")</f>
        <v>65:43</v>
      </c>
      <c r="T107" s="102" t="str">
        <f>TEXT((TIME(0,LEFT('Erwachsene-DOSB 2020'!AJ11,FIND(":",'Erwachsene-DOSB 2020'!AJ11)-1),RIGHT('Erwachsene-DOSB 2020'!AJ11,2)))*$BC$62,"[mm]:ss")</f>
        <v>59:40</v>
      </c>
      <c r="U107" s="103" t="str">
        <f>TEXT((TIME(0,LEFT('Erwachsene-DOSB 2020'!AK11,FIND(":",'Erwachsene-DOSB 2020'!AK11)-1),RIGHT('Erwachsene-DOSB 2020'!AK11,2)))*$BC$62,"[mm]:ss")</f>
        <v>54:36</v>
      </c>
      <c r="V107" s="109" t="str">
        <f>TEXT((TIME(0,LEFT('Erwachsene-DOSB 2020'!AL11,FIND(":",'Erwachsene-DOSB 2020'!AL11)-1),RIGHT('Erwachsene-DOSB 2020'!AL11,2)))*$BC$62,"[mm]:ss")</f>
        <v>68:50</v>
      </c>
      <c r="W107" s="102" t="str">
        <f>TEXT((TIME(0,LEFT('Erwachsene-DOSB 2020'!AM11,FIND(":",'Erwachsene-DOSB 2020'!AM11)-1),RIGHT('Erwachsene-DOSB 2020'!AM11,2)))*$BC$62,"[mm]:ss")</f>
        <v>61:37</v>
      </c>
      <c r="X107" s="103" t="str">
        <f>TEXT((TIME(0,LEFT('Erwachsene-DOSB 2020'!AN11,FIND(":",'Erwachsene-DOSB 2020'!AN11)-1),RIGHT('Erwachsene-DOSB 2020'!AN11,2)))*$BC$62,"[mm]:ss")</f>
        <v>56:10</v>
      </c>
      <c r="Y107" s="182"/>
      <c r="Z107" s="183"/>
      <c r="AB107" s="902"/>
      <c r="AC107"/>
      <c r="AD107" s="844"/>
      <c r="AE107" s="796"/>
      <c r="AF107" s="106" t="s">
        <v>21</v>
      </c>
      <c r="AG107" s="58" t="s">
        <v>514</v>
      </c>
      <c r="AH107" s="101" t="str">
        <f>TEXT((TIME(0,LEFT('Erwachsene-DOSB 2020'!W44,FIND(":",'Erwachsene-DOSB 2020'!W44)-1),RIGHT('Erwachsene-DOSB 2020'!W44,2)))*$BC$62,"[mm]:ss")</f>
        <v>53:26</v>
      </c>
      <c r="AI107" s="102" t="str">
        <f>TEXT((TIME(0,LEFT('Erwachsene-DOSB 2020'!X44,FIND(":",'Erwachsene-DOSB 2020'!X44)-1),RIGHT('Erwachsene-DOSB 2020'!X44,2)))*$BC$62,"[mm]:ss")</f>
        <v>48:45</v>
      </c>
      <c r="AJ107" s="103" t="str">
        <f>TEXT((TIME(0,LEFT('Erwachsene-DOSB 2020'!Y44,FIND(":",'Erwachsene-DOSB 2020'!Y44)-1),RIGHT('Erwachsene-DOSB 2020'!Y44,2)))*$BC$62,"[mm]:ss")</f>
        <v>42:54</v>
      </c>
      <c r="AK107" s="109" t="str">
        <f>TEXT((TIME(0,LEFT('Erwachsene-DOSB 2020'!Z44,FIND(":",'Erwachsene-DOSB 2020'!Z44)-1),RIGHT('Erwachsene-DOSB 2020'!Z44,2)))*$BC$62,"[mm]:ss")</f>
        <v>55:23</v>
      </c>
      <c r="AL107" s="102" t="str">
        <f>TEXT((TIME(0,LEFT('Erwachsene-DOSB 2020'!AA44,FIND(":",'Erwachsene-DOSB 2020'!AA44)-1),RIGHT('Erwachsene-DOSB 2020'!AA44,2)))*$BC$62,"[mm]:ss")</f>
        <v>49:55</v>
      </c>
      <c r="AM107" s="103" t="str">
        <f>TEXT((TIME(0,LEFT('Erwachsene-DOSB 2020'!AB44,FIND(":",'Erwachsene-DOSB 2020'!AB44)-1),RIGHT('Erwachsene-DOSB 2020'!AB44,2)))*$BC$62,"[mm]:ss")</f>
        <v>44:51</v>
      </c>
      <c r="AN107" s="109" t="str">
        <f>TEXT((TIME(0,LEFT('Erwachsene-DOSB 2020'!AC44,FIND(":",'Erwachsene-DOSB 2020'!AC44)-1),RIGHT('Erwachsene-DOSB 2020'!AC44,2)))*$BC$62,"[mm]:ss")</f>
        <v>56:56</v>
      </c>
      <c r="AO107" s="102" t="str">
        <f>TEXT((TIME(0,LEFT('Erwachsene-DOSB 2020'!AD44,FIND(":",'Erwachsene-DOSB 2020'!AD44)-1),RIGHT('Erwachsene-DOSB 2020'!AD44,2)))*$BC$62,"[mm]:ss")</f>
        <v>50:42</v>
      </c>
      <c r="AP107" s="103" t="str">
        <f>TEXT((TIME(0,LEFT('Erwachsene-DOSB 2020'!AE44,FIND(":",'Erwachsene-DOSB 2020'!AE44)-1),RIGHT('Erwachsene-DOSB 2020'!AE44,2)))*$BC$62,"[mm]:ss")</f>
        <v>46:01</v>
      </c>
      <c r="AQ107" s="109" t="str">
        <f>TEXT((TIME(0,LEFT('Erwachsene-DOSB 2020'!AF44,FIND(":",'Erwachsene-DOSB 2020'!AF44)-1),RIGHT('Erwachsene-DOSB 2020'!AF44,2)))*$BC$62,"[mm]:ss")</f>
        <v>59:05</v>
      </c>
      <c r="AR107" s="102" t="str">
        <f>TEXT((TIME(0,LEFT('Erwachsene-DOSB 2020'!AG44,FIND(":",'Erwachsene-DOSB 2020'!AG44)-1),RIGHT('Erwachsene-DOSB 2020'!AG44,2)))*$BC$62,"[mm]:ss")</f>
        <v>52:39</v>
      </c>
      <c r="AS107" s="103" t="str">
        <f>TEXT((TIME(0,LEFT('Erwachsene-DOSB 2020'!AH44,FIND(":",'Erwachsene-DOSB 2020'!AH44)-1),RIGHT('Erwachsene-DOSB 2020'!AH44,2)))*$BC$62,"[mm]:ss")</f>
        <v>47:11</v>
      </c>
      <c r="AT107" s="109" t="str">
        <f>TEXT((TIME(0,LEFT('Erwachsene-DOSB 2020'!AI44,FIND(":",'Erwachsene-DOSB 2020'!AI44)-1),RIGHT('Erwachsene-DOSB 2020'!AI44,2)))*$BC$62,"[mm]:ss")</f>
        <v>60:58</v>
      </c>
      <c r="AU107" s="102" t="str">
        <f>TEXT((TIME(0,LEFT('Erwachsene-DOSB 2020'!AJ44,FIND(":",'Erwachsene-DOSB 2020'!AJ44)-1),RIGHT('Erwachsene-DOSB 2020'!AJ44,2)))*$BC$62,"[mm]:ss")</f>
        <v>54:13</v>
      </c>
      <c r="AV107" s="103" t="str">
        <f>TEXT((TIME(0,LEFT('Erwachsene-DOSB 2020'!AK44,FIND(":",'Erwachsene-DOSB 2020'!AK44)-1),RIGHT('Erwachsene-DOSB 2020'!AK44,2)))*$BC$62,"[mm]:ss")</f>
        <v>48:22</v>
      </c>
      <c r="AW107" s="109" t="str">
        <f>TEXT((TIME(0,LEFT('Erwachsene-DOSB 2020'!AL44,FIND(":",'Erwachsene-DOSB 2020'!AL44)-1),RIGHT('Erwachsene-DOSB 2020'!AL44,2)))*$BC$62,"[mm]:ss")</f>
        <v>63:34</v>
      </c>
      <c r="AX107" s="102" t="str">
        <f>TEXT((TIME(0,LEFT('Erwachsene-DOSB 2020'!AM44,FIND(":",'Erwachsene-DOSB 2020'!AM44)-1),RIGHT('Erwachsene-DOSB 2020'!AM44,2)))*$BC$62,"[mm]:ss")</f>
        <v>56:10</v>
      </c>
      <c r="AY107" s="103" t="str">
        <f>TEXT((TIME(0,LEFT('Erwachsene-DOSB 2020'!AN44,FIND(":",'Erwachsene-DOSB 2020'!AN44)-1),RIGHT('Erwachsene-DOSB 2020'!AN44,2)))*$BC$62,"[mm]:ss")</f>
        <v>50:42</v>
      </c>
      <c r="AZ107" s="182"/>
      <c r="BA107" s="183"/>
    </row>
    <row r="108" spans="1:53" ht="18.600000000000001" customHeight="1" x14ac:dyDescent="0.2">
      <c r="A108" s="902"/>
      <c r="B108"/>
      <c r="C108" s="844"/>
      <c r="D108" s="796"/>
      <c r="E108" s="106" t="s">
        <v>22</v>
      </c>
      <c r="F108" s="58" t="s">
        <v>506</v>
      </c>
      <c r="G108" s="101" t="str">
        <f>TEXT((TIME(0,LEFT('Erwachsene-DOSB 2020'!W12,FIND(":",'Erwachsene-DOSB 2020'!W12)-1),RIGHT('Erwachsene-DOSB 2020'!W12,2)))*$BC$63,"[mm]:ss")</f>
        <v>42:13</v>
      </c>
      <c r="H108" s="102" t="str">
        <f>TEXT((TIME(0,LEFT('Erwachsene-DOSB 2020'!X12,FIND(":",'Erwachsene-DOSB 2020'!X12)-1),RIGHT('Erwachsene-DOSB 2020'!X12,2)))*$BC$63,"[mm]:ss")</f>
        <v>36:51</v>
      </c>
      <c r="I108" s="103" t="str">
        <f>TEXT((TIME(0,LEFT('Erwachsene-DOSB 2020'!Y12,FIND(":",'Erwachsene-DOSB 2020'!Y12)-1),RIGHT('Erwachsene-DOSB 2020'!Y12,2)))*$BC$63,"[mm]:ss")</f>
        <v>32:27</v>
      </c>
      <c r="J108" s="109" t="str">
        <f>TEXT((TIME(0,LEFT('Erwachsene-DOSB 2020'!Z12,FIND(":",'Erwachsene-DOSB 2020'!Z12)-1),RIGHT('Erwachsene-DOSB 2020'!Z12,2)))*$BC$63,"[mm]:ss")</f>
        <v>43:28</v>
      </c>
      <c r="K108" s="102" t="str">
        <f>TEXT((TIME(0,LEFT('Erwachsene-DOSB 2020'!AA12,FIND(":",'Erwachsene-DOSB 2020'!AA12)-1),RIGHT('Erwachsene-DOSB 2020'!AA12,2)))*$BC$63,"[mm]:ss")</f>
        <v>38:26</v>
      </c>
      <c r="L108" s="103" t="str">
        <f>TEXT((TIME(0,LEFT('Erwachsene-DOSB 2020'!AB12,FIND(":",'Erwachsene-DOSB 2020'!AB12)-1),RIGHT('Erwachsene-DOSB 2020'!AB12,2)))*$BC$63,"[mm]:ss")</f>
        <v>33:42</v>
      </c>
      <c r="M108" s="109" t="str">
        <f>TEXT((TIME(0,LEFT('Erwachsene-DOSB 2020'!AC12,FIND(":",'Erwachsene-DOSB 2020'!AC12)-1),RIGHT('Erwachsene-DOSB 2020'!AC12,2)))*$BC$63,"[mm]:ss")</f>
        <v>45:03</v>
      </c>
      <c r="N108" s="102" t="str">
        <f>TEXT((TIME(0,LEFT('Erwachsene-DOSB 2020'!AD12,FIND(":",'Erwachsene-DOSB 2020'!AD12)-1),RIGHT('Erwachsene-DOSB 2020'!AD12,2)))*$BC$63,"[mm]:ss")</f>
        <v>39:41</v>
      </c>
      <c r="O108" s="103" t="str">
        <f>TEXT((TIME(0,LEFT('Erwachsene-DOSB 2020'!AE12,FIND(":",'Erwachsene-DOSB 2020'!AE12)-1),RIGHT('Erwachsene-DOSB 2020'!AE12,2)))*$BC$63,"[mm]:ss")</f>
        <v>34:58</v>
      </c>
      <c r="P108" s="109" t="str">
        <f>TEXT((TIME(0,LEFT('Erwachsene-DOSB 2020'!AF12,FIND(":",'Erwachsene-DOSB 2020'!AF12)-1),RIGHT('Erwachsene-DOSB 2020'!AF12,2)))*$BC$63,"[mm]:ss")</f>
        <v>46:37</v>
      </c>
      <c r="Q108" s="102" t="str">
        <f>TEXT((TIME(0,LEFT('Erwachsene-DOSB 2020'!AG12,FIND(":",'Erwachsene-DOSB 2020'!AG12)-1),RIGHT('Erwachsene-DOSB 2020'!AG12,2)))*$BC$63,"[mm]:ss")</f>
        <v>40:57</v>
      </c>
      <c r="R108" s="103" t="str">
        <f>TEXT((TIME(0,LEFT('Erwachsene-DOSB 2020'!AH12,FIND(":",'Erwachsene-DOSB 2020'!AH12)-1),RIGHT('Erwachsene-DOSB 2020'!AH12,2)))*$BC$63,"[mm]:ss")</f>
        <v>35:55</v>
      </c>
      <c r="S108" s="109" t="str">
        <f>TEXT((TIME(0,LEFT('Erwachsene-DOSB 2020'!AI12,FIND(":",'Erwachsene-DOSB 2020'!AI12)-1),RIGHT('Erwachsene-DOSB 2020'!AI12,2)))*$BC$63,"[mm]:ss")</f>
        <v>47:34</v>
      </c>
      <c r="T108" s="102" t="str">
        <f>TEXT((TIME(0,LEFT('Erwachsene-DOSB 2020'!AJ12,FIND(":",'Erwachsene-DOSB 2020'!AJ12)-1),RIGHT('Erwachsene-DOSB 2020'!AJ12,2)))*$BC$63,"[mm]:ss")</f>
        <v>41:54</v>
      </c>
      <c r="U108" s="103" t="str">
        <f>TEXT((TIME(0,LEFT('Erwachsene-DOSB 2020'!AK12,FIND(":",'Erwachsene-DOSB 2020'!AK12)-1),RIGHT('Erwachsene-DOSB 2020'!AK12,2)))*$BC$63,"[mm]:ss")</f>
        <v>36:51</v>
      </c>
      <c r="V108" s="109" t="str">
        <f>TEXT((TIME(0,LEFT('Erwachsene-DOSB 2020'!AL12,FIND(":",'Erwachsene-DOSB 2020'!AL12)-1),RIGHT('Erwachsene-DOSB 2020'!AL12,2)))*$BC$63,"[mm]:ss")</f>
        <v>49:08</v>
      </c>
      <c r="W108" s="102" t="str">
        <f>TEXT((TIME(0,LEFT('Erwachsene-DOSB 2020'!AM12,FIND(":",'Erwachsene-DOSB 2020'!AM12)-1),RIGHT('Erwachsene-DOSB 2020'!AM12,2)))*$BC$63,"[mm]:ss")</f>
        <v>43:09</v>
      </c>
      <c r="X108" s="103" t="str">
        <f>TEXT((TIME(0,LEFT('Erwachsene-DOSB 2020'!AN12,FIND(":",'Erwachsene-DOSB 2020'!AN12)-1),RIGHT('Erwachsene-DOSB 2020'!AN12,2)))*$BC$63,"[mm]:ss")</f>
        <v>38:07</v>
      </c>
      <c r="Y108" s="182"/>
      <c r="Z108" s="183"/>
      <c r="AB108" s="902"/>
      <c r="AC108"/>
      <c r="AD108" s="844"/>
      <c r="AE108" s="796"/>
      <c r="AF108" s="106" t="s">
        <v>22</v>
      </c>
      <c r="AG108" s="58" t="s">
        <v>506</v>
      </c>
      <c r="AH108" s="101" t="str">
        <f>TEXT((TIME(0,LEFT('Erwachsene-DOSB 2020'!W45,FIND(":",'Erwachsene-DOSB 2020'!W45)-1),RIGHT('Erwachsene-DOSB 2020'!W45,2)))*$BC$63,"[mm]:ss")</f>
        <v>41:35</v>
      </c>
      <c r="AI108" s="102" t="str">
        <f>TEXT((TIME(0,LEFT('Erwachsene-DOSB 2020'!X45,FIND(":",'Erwachsene-DOSB 2020'!X45)-1),RIGHT('Erwachsene-DOSB 2020'!X45,2)))*$BC$63,"[mm]:ss")</f>
        <v>34:39</v>
      </c>
      <c r="AJ108" s="103" t="str">
        <f>TEXT((TIME(0,LEFT('Erwachsene-DOSB 2020'!Y45,FIND(":",'Erwachsene-DOSB 2020'!Y45)-1),RIGHT('Erwachsene-DOSB 2020'!Y45,2)))*$BC$63,"[mm]:ss")</f>
        <v>28:21</v>
      </c>
      <c r="AK108" s="109" t="str">
        <f>TEXT((TIME(0,LEFT('Erwachsene-DOSB 2020'!Z45,FIND(":",'Erwachsene-DOSB 2020'!Z45)-1),RIGHT('Erwachsene-DOSB 2020'!Z45,2)))*$BC$63,"[mm]:ss")</f>
        <v>43:09</v>
      </c>
      <c r="AL108" s="102" t="str">
        <f>TEXT((TIME(0,LEFT('Erwachsene-DOSB 2020'!AA45,FIND(":",'Erwachsene-DOSB 2020'!AA45)-1),RIGHT('Erwachsene-DOSB 2020'!AA45,2)))*$BC$63,"[mm]:ss")</f>
        <v>35:55</v>
      </c>
      <c r="AM108" s="103" t="str">
        <f>TEXT((TIME(0,LEFT('Erwachsene-DOSB 2020'!AB45,FIND(":",'Erwachsene-DOSB 2020'!AB45)-1),RIGHT('Erwachsene-DOSB 2020'!AB45,2)))*$BC$63,"[mm]:ss")</f>
        <v>29:18</v>
      </c>
      <c r="AN108" s="109" t="str">
        <f>TEXT((TIME(0,LEFT('Erwachsene-DOSB 2020'!AC45,FIND(":",'Erwachsene-DOSB 2020'!AC45)-1),RIGHT('Erwachsene-DOSB 2020'!AC45,2)))*$BC$63,"[mm]:ss")</f>
        <v>44:25</v>
      </c>
      <c r="AO108" s="102" t="str">
        <f>TEXT((TIME(0,LEFT('Erwachsene-DOSB 2020'!AD45,FIND(":",'Erwachsene-DOSB 2020'!AD45)-1),RIGHT('Erwachsene-DOSB 2020'!AD45,2)))*$BC$63,"[mm]:ss")</f>
        <v>36:51</v>
      </c>
      <c r="AP108" s="103" t="str">
        <f>TEXT((TIME(0,LEFT('Erwachsene-DOSB 2020'!AE45,FIND(":",'Erwachsene-DOSB 2020'!AE45)-1),RIGHT('Erwachsene-DOSB 2020'!AE45,2)))*$BC$63,"[mm]:ss")</f>
        <v>29:56</v>
      </c>
      <c r="AQ108" s="109" t="str">
        <f>TEXT((TIME(0,LEFT('Erwachsene-DOSB 2020'!AF45,FIND(":",'Erwachsene-DOSB 2020'!AF45)-1),RIGHT('Erwachsene-DOSB 2020'!AF45,2)))*$BC$63,"[mm]:ss")</f>
        <v>45:03</v>
      </c>
      <c r="AR108" s="102" t="str">
        <f>TEXT((TIME(0,LEFT('Erwachsene-DOSB 2020'!AG45,FIND(":",'Erwachsene-DOSB 2020'!AG45)-1),RIGHT('Erwachsene-DOSB 2020'!AG45,2)))*$BC$63,"[mm]:ss")</f>
        <v>37:48</v>
      </c>
      <c r="AS108" s="103" t="str">
        <f>TEXT((TIME(0,LEFT('Erwachsene-DOSB 2020'!AH45,FIND(":",'Erwachsene-DOSB 2020'!AH45)-1),RIGHT('Erwachsene-DOSB 2020'!AH45,2)))*$BC$63,"[mm]:ss")</f>
        <v>30:14</v>
      </c>
      <c r="AT108" s="109" t="str">
        <f>TEXT((TIME(0,LEFT('Erwachsene-DOSB 2020'!AI45,FIND(":",'Erwachsene-DOSB 2020'!AI45)-1),RIGHT('Erwachsene-DOSB 2020'!AI45,2)))*$BC$63,"[mm]:ss")</f>
        <v>45:41</v>
      </c>
      <c r="AU108" s="102" t="str">
        <f>TEXT((TIME(0,LEFT('Erwachsene-DOSB 2020'!AJ45,FIND(":",'Erwachsene-DOSB 2020'!AJ45)-1),RIGHT('Erwachsene-DOSB 2020'!AJ45,2)))*$BC$63,"[mm]:ss")</f>
        <v>38:07</v>
      </c>
      <c r="AV108" s="103" t="str">
        <f>TEXT((TIME(0,LEFT('Erwachsene-DOSB 2020'!AK45,FIND(":",'Erwachsene-DOSB 2020'!AK45)-1),RIGHT('Erwachsene-DOSB 2020'!AK45,2)))*$BC$63,"[mm]:ss")</f>
        <v>30:33</v>
      </c>
      <c r="AW108" s="109" t="str">
        <f>TEXT((TIME(0,LEFT('Erwachsene-DOSB 2020'!AL45,FIND(":",'Erwachsene-DOSB 2020'!AL45)-1),RIGHT('Erwachsene-DOSB 2020'!AL45,2)))*$BC$63,"[mm]:ss")</f>
        <v>46:18</v>
      </c>
      <c r="AX108" s="102" t="str">
        <f>TEXT((TIME(0,LEFT('Erwachsene-DOSB 2020'!AM45,FIND(":",'Erwachsene-DOSB 2020'!AM45)-1),RIGHT('Erwachsene-DOSB 2020'!AM45,2)))*$BC$63,"[mm]:ss")</f>
        <v>38:45</v>
      </c>
      <c r="AY108" s="103" t="str">
        <f>TEXT((TIME(0,LEFT('Erwachsene-DOSB 2020'!AN45,FIND(":",'Erwachsene-DOSB 2020'!AN45)-1),RIGHT('Erwachsene-DOSB 2020'!AN45,2)))*$BC$63,"[mm]:ss")</f>
        <v>31:11</v>
      </c>
      <c r="AZ108" s="182"/>
      <c r="BA108" s="183"/>
    </row>
    <row r="109" spans="1:53" ht="18.600000000000001" customHeight="1" x14ac:dyDescent="0.2">
      <c r="A109" s="902"/>
      <c r="B109"/>
      <c r="C109" s="844"/>
      <c r="D109" s="796"/>
      <c r="E109" s="106" t="s">
        <v>23</v>
      </c>
      <c r="F109" s="58" t="s">
        <v>427</v>
      </c>
      <c r="G109" s="160">
        <f>H109*(1-$BE$64)</f>
        <v>294.75</v>
      </c>
      <c r="H109" s="149">
        <f>W64-12.5</f>
        <v>327.5</v>
      </c>
      <c r="I109" s="150">
        <f>H109*(1+$BE$64)</f>
        <v>360.25000000000006</v>
      </c>
      <c r="J109" s="160">
        <f>K109*(1-$BE$64)</f>
        <v>283.5</v>
      </c>
      <c r="K109" s="149">
        <f>H109-12.5</f>
        <v>315</v>
      </c>
      <c r="L109" s="150">
        <f>K109*(1+$BE$64)</f>
        <v>346.5</v>
      </c>
      <c r="M109" s="160">
        <f>N109*(1-$BE$64)</f>
        <v>272.25</v>
      </c>
      <c r="N109" s="149">
        <f>K109-12.5</f>
        <v>302.5</v>
      </c>
      <c r="O109" s="150">
        <f>N109*(1+$BE$64)</f>
        <v>332.75</v>
      </c>
      <c r="P109" s="160">
        <f>Q109*(1-$BE$64)</f>
        <v>261</v>
      </c>
      <c r="Q109" s="149">
        <f>N109-12.5</f>
        <v>290</v>
      </c>
      <c r="R109" s="150">
        <f>Q109*(1+$BE$64)</f>
        <v>319</v>
      </c>
      <c r="S109" s="160">
        <f>T109*(1-$BE$64)</f>
        <v>249.75</v>
      </c>
      <c r="T109" s="149">
        <f>Q109-12.5</f>
        <v>277.5</v>
      </c>
      <c r="U109" s="150">
        <f>T109*(1+$BE$64)</f>
        <v>305.25</v>
      </c>
      <c r="V109" s="160">
        <f>W109*(1-$BE$64)</f>
        <v>238.5</v>
      </c>
      <c r="W109" s="149">
        <f>T109-12.5</f>
        <v>265</v>
      </c>
      <c r="X109" s="150">
        <f>W109*(1+$BE$64)</f>
        <v>291.5</v>
      </c>
      <c r="Y109" s="182"/>
      <c r="Z109" s="183"/>
      <c r="AB109" s="902"/>
      <c r="AC109"/>
      <c r="AD109" s="844"/>
      <c r="AE109" s="796"/>
      <c r="AF109" s="106" t="s">
        <v>23</v>
      </c>
      <c r="AG109" s="58" t="s">
        <v>427</v>
      </c>
      <c r="AH109" s="160">
        <f>AI109*(1-$BE$64)</f>
        <v>353.25</v>
      </c>
      <c r="AI109" s="149">
        <f>AX64-12.5</f>
        <v>392.5</v>
      </c>
      <c r="AJ109" s="150">
        <f>AI109*(1+$BE$64)</f>
        <v>431.75000000000006</v>
      </c>
      <c r="AK109" s="160">
        <f>AL109*(1-$BE$64)</f>
        <v>342</v>
      </c>
      <c r="AL109" s="149">
        <f>AI109-12.5</f>
        <v>380</v>
      </c>
      <c r="AM109" s="150">
        <f>AL109*(1+$BE$64)</f>
        <v>418.00000000000006</v>
      </c>
      <c r="AN109" s="160">
        <f>AO109*(1-$BE$64)</f>
        <v>330.75</v>
      </c>
      <c r="AO109" s="149">
        <f>AL109-12.5</f>
        <v>367.5</v>
      </c>
      <c r="AP109" s="150">
        <f>AO109*(1+$BE$64)</f>
        <v>404.25000000000006</v>
      </c>
      <c r="AQ109" s="160">
        <f>AR109*(1-$BE$64)</f>
        <v>319.5</v>
      </c>
      <c r="AR109" s="149">
        <f>AO109-12.5</f>
        <v>355</v>
      </c>
      <c r="AS109" s="150">
        <f>AR109*(1+$BE$64)</f>
        <v>390.50000000000006</v>
      </c>
      <c r="AT109" s="160">
        <f>AU109*(1-$BE$64)</f>
        <v>308.25</v>
      </c>
      <c r="AU109" s="149">
        <f>AR109-12.5</f>
        <v>342.5</v>
      </c>
      <c r="AV109" s="150">
        <f>AU109*(1+$BE$64)</f>
        <v>376.75000000000006</v>
      </c>
      <c r="AW109" s="160">
        <f>AX109*(1-$BE$64)</f>
        <v>297</v>
      </c>
      <c r="AX109" s="149">
        <f>AU109-12.5</f>
        <v>330</v>
      </c>
      <c r="AY109" s="150">
        <f>AX109*(1+$BE$64)</f>
        <v>363.00000000000006</v>
      </c>
      <c r="AZ109" s="182"/>
      <c r="BA109" s="183"/>
    </row>
    <row r="110" spans="1:53" ht="18.600000000000001" customHeight="1" x14ac:dyDescent="0.2">
      <c r="A110" s="902"/>
      <c r="B110"/>
      <c r="C110" s="844"/>
      <c r="D110" s="796"/>
      <c r="E110" s="106" t="s">
        <v>24</v>
      </c>
      <c r="F110" s="58" t="s">
        <v>428</v>
      </c>
      <c r="G110" s="160">
        <f>H110*(1-$BE$64)</f>
        <v>459</v>
      </c>
      <c r="H110" s="149">
        <f>W65-15</f>
        <v>510</v>
      </c>
      <c r="I110" s="150">
        <f>H110*(1+$BE$64)</f>
        <v>561</v>
      </c>
      <c r="J110" s="160">
        <f>K110*(1-$BE$64)</f>
        <v>445.5</v>
      </c>
      <c r="K110" s="149">
        <f>H110-15</f>
        <v>495</v>
      </c>
      <c r="L110" s="150">
        <f>K110*(1+$BE$64)</f>
        <v>544.5</v>
      </c>
      <c r="M110" s="160">
        <f>N110*(1-$BE$64)</f>
        <v>432</v>
      </c>
      <c r="N110" s="149">
        <f>K110-15</f>
        <v>480</v>
      </c>
      <c r="O110" s="150">
        <f>N110*(1+$BE$64)</f>
        <v>528</v>
      </c>
      <c r="P110" s="160">
        <f>Q110*(1-$BE$64)</f>
        <v>418.5</v>
      </c>
      <c r="Q110" s="149">
        <f>N110-15</f>
        <v>465</v>
      </c>
      <c r="R110" s="150">
        <f>Q110*(1+$BE$64)</f>
        <v>511.50000000000006</v>
      </c>
      <c r="S110" s="160">
        <f>T110*(1-$BE$64)</f>
        <v>405</v>
      </c>
      <c r="T110" s="149">
        <f>Q110-15</f>
        <v>450</v>
      </c>
      <c r="U110" s="150">
        <f>T110*(1+$BE$64)</f>
        <v>495.00000000000006</v>
      </c>
      <c r="V110" s="160">
        <f>W110*(1-$BE$64)</f>
        <v>391.5</v>
      </c>
      <c r="W110" s="149">
        <f>T110-15</f>
        <v>435</v>
      </c>
      <c r="X110" s="150">
        <f>W110*(1+$BE$64)</f>
        <v>478.50000000000006</v>
      </c>
      <c r="Y110" s="182"/>
      <c r="Z110" s="183"/>
      <c r="AB110" s="902"/>
      <c r="AC110"/>
      <c r="AD110" s="844"/>
      <c r="AE110" s="796"/>
      <c r="AF110" s="106" t="s">
        <v>24</v>
      </c>
      <c r="AG110" s="58" t="s">
        <v>428</v>
      </c>
      <c r="AH110" s="160">
        <f>AI110*(1-$BE$64)</f>
        <v>526.5</v>
      </c>
      <c r="AI110" s="149">
        <f>AX65-15</f>
        <v>585</v>
      </c>
      <c r="AJ110" s="150">
        <f>AI110*(1+$BE$64)</f>
        <v>643.5</v>
      </c>
      <c r="AK110" s="160">
        <f>AL110*(1-$BE$64)</f>
        <v>513</v>
      </c>
      <c r="AL110" s="149">
        <f>AI110-15</f>
        <v>570</v>
      </c>
      <c r="AM110" s="150">
        <f>AL110*(1+$BE$64)</f>
        <v>627</v>
      </c>
      <c r="AN110" s="160">
        <f>AO110*(1-$BE$64)</f>
        <v>499.5</v>
      </c>
      <c r="AO110" s="149">
        <f>AL110-15</f>
        <v>555</v>
      </c>
      <c r="AP110" s="150">
        <f>AO110*(1+$BE$64)</f>
        <v>610.5</v>
      </c>
      <c r="AQ110" s="160">
        <f>AR110*(1-$BE$64)</f>
        <v>486</v>
      </c>
      <c r="AR110" s="149">
        <f>AO110-15</f>
        <v>540</v>
      </c>
      <c r="AS110" s="150">
        <f>AR110*(1+$BE$64)</f>
        <v>594</v>
      </c>
      <c r="AT110" s="160">
        <f>AU110*(1-$BE$64)</f>
        <v>472.5</v>
      </c>
      <c r="AU110" s="149">
        <f>AR110-15</f>
        <v>525</v>
      </c>
      <c r="AV110" s="150">
        <f>AU110*(1+$BE$64)</f>
        <v>577.5</v>
      </c>
      <c r="AW110" s="160">
        <f>AX110*(1-$BE$64)</f>
        <v>459</v>
      </c>
      <c r="AX110" s="149">
        <f>AU110-15</f>
        <v>510</v>
      </c>
      <c r="AY110" s="150">
        <f>AX110*(1+$BE$64)</f>
        <v>561</v>
      </c>
      <c r="AZ110" s="182"/>
      <c r="BA110" s="183"/>
    </row>
    <row r="111" spans="1:53" ht="18.600000000000001" customHeight="1" x14ac:dyDescent="0.2">
      <c r="A111" s="902"/>
      <c r="B111"/>
      <c r="C111" s="844"/>
      <c r="D111" s="796"/>
      <c r="E111" s="106" t="s">
        <v>25</v>
      </c>
      <c r="F111" s="58" t="s">
        <v>429</v>
      </c>
      <c r="G111" s="160">
        <f>H111*(1-$BE$64)</f>
        <v>391.5</v>
      </c>
      <c r="H111" s="149">
        <f>W66-15</f>
        <v>435</v>
      </c>
      <c r="I111" s="150">
        <f>H111*(1+$BE$64)</f>
        <v>478.50000000000006</v>
      </c>
      <c r="J111" s="160">
        <f>K111*(1-$BE$64)</f>
        <v>378</v>
      </c>
      <c r="K111" s="149">
        <f>H111-15</f>
        <v>420</v>
      </c>
      <c r="L111" s="150">
        <f>K111*(1+$BE$64)</f>
        <v>462.00000000000006</v>
      </c>
      <c r="M111" s="160">
        <f>N111*(1-$BE$64)</f>
        <v>364.5</v>
      </c>
      <c r="N111" s="149">
        <f>K111-15</f>
        <v>405</v>
      </c>
      <c r="O111" s="150">
        <f>N111*(1+$BE$64)</f>
        <v>445.50000000000006</v>
      </c>
      <c r="P111" s="160">
        <f>Q111*(1-$BE$64)</f>
        <v>351</v>
      </c>
      <c r="Q111" s="149">
        <f>N111-15</f>
        <v>390</v>
      </c>
      <c r="R111" s="150">
        <f>Q111*(1+$BE$64)</f>
        <v>429.00000000000006</v>
      </c>
      <c r="S111" s="160">
        <f>T111*(1-$BE$64)</f>
        <v>337.5</v>
      </c>
      <c r="T111" s="149">
        <f>Q111-15</f>
        <v>375</v>
      </c>
      <c r="U111" s="150">
        <f>T111*(1+$BE$64)</f>
        <v>412.50000000000006</v>
      </c>
      <c r="V111" s="160">
        <f>W111*(1-$BE$64)</f>
        <v>324</v>
      </c>
      <c r="W111" s="149">
        <f>T111-15</f>
        <v>360</v>
      </c>
      <c r="X111" s="150">
        <f>W111*(1+$BE$64)</f>
        <v>396.00000000000006</v>
      </c>
      <c r="Y111" s="182"/>
      <c r="Z111" s="183"/>
      <c r="AB111" s="902"/>
      <c r="AC111"/>
      <c r="AD111" s="844"/>
      <c r="AE111" s="796"/>
      <c r="AF111" s="106" t="s">
        <v>25</v>
      </c>
      <c r="AG111" s="58" t="s">
        <v>429</v>
      </c>
      <c r="AH111" s="160">
        <f>AI111*(1-$BE$64)</f>
        <v>454.5</v>
      </c>
      <c r="AI111" s="149">
        <f>AX66-15</f>
        <v>505</v>
      </c>
      <c r="AJ111" s="150">
        <f>AI111*(1+$BE$64)</f>
        <v>555.5</v>
      </c>
      <c r="AK111" s="160">
        <f>AL111*(1-$BE$64)</f>
        <v>441</v>
      </c>
      <c r="AL111" s="149">
        <f>AI111-15</f>
        <v>490</v>
      </c>
      <c r="AM111" s="150">
        <f>AL111*(1+$BE$64)</f>
        <v>539</v>
      </c>
      <c r="AN111" s="160">
        <f>AO111*(1-$BE$64)</f>
        <v>427.5</v>
      </c>
      <c r="AO111" s="149">
        <f>AL111-15</f>
        <v>475</v>
      </c>
      <c r="AP111" s="150">
        <f>AO111*(1+$BE$64)</f>
        <v>522.5</v>
      </c>
      <c r="AQ111" s="160">
        <f>AR111*(1-$BE$64)</f>
        <v>414</v>
      </c>
      <c r="AR111" s="149">
        <f>AO111-15</f>
        <v>460</v>
      </c>
      <c r="AS111" s="150">
        <f>AR111*(1+$BE$64)</f>
        <v>506.00000000000006</v>
      </c>
      <c r="AT111" s="160">
        <f>AU111*(1-$BE$64)</f>
        <v>400.5</v>
      </c>
      <c r="AU111" s="149">
        <f>AR111-15</f>
        <v>445</v>
      </c>
      <c r="AV111" s="150">
        <f>AU111*(1+$BE$64)</f>
        <v>489.50000000000006</v>
      </c>
      <c r="AW111" s="160">
        <f>AX111*(1-$BE$64)</f>
        <v>387</v>
      </c>
      <c r="AX111" s="149">
        <f>AU111-15</f>
        <v>430</v>
      </c>
      <c r="AY111" s="150">
        <f>AX111*(1+$BE$64)</f>
        <v>473.00000000000006</v>
      </c>
      <c r="AZ111" s="182"/>
      <c r="BA111" s="183"/>
    </row>
    <row r="112" spans="1:53" ht="18.600000000000001" customHeight="1" thickBot="1" x14ac:dyDescent="0.25">
      <c r="A112" s="902"/>
      <c r="B112"/>
      <c r="C112" s="845"/>
      <c r="D112" s="797"/>
      <c r="E112" s="106" t="s">
        <v>44</v>
      </c>
      <c r="F112" s="163" t="s">
        <v>430</v>
      </c>
      <c r="G112" s="164">
        <f>H112*(1-$BE$64)</f>
        <v>396</v>
      </c>
      <c r="H112" s="165">
        <f>W67-15</f>
        <v>440</v>
      </c>
      <c r="I112" s="166">
        <f>H112*(1+$BE$64)</f>
        <v>484.00000000000006</v>
      </c>
      <c r="J112" s="164">
        <f>K112*(1-$BE$64)</f>
        <v>382.5</v>
      </c>
      <c r="K112" s="165">
        <f>H112-15</f>
        <v>425</v>
      </c>
      <c r="L112" s="166">
        <f>K112*(1+$BE$64)</f>
        <v>467.50000000000006</v>
      </c>
      <c r="M112" s="164">
        <f>N112*(1-$BE$64)</f>
        <v>369</v>
      </c>
      <c r="N112" s="165">
        <f>K112-15</f>
        <v>410</v>
      </c>
      <c r="O112" s="166">
        <f>N112*(1+$BE$64)</f>
        <v>451.00000000000006</v>
      </c>
      <c r="P112" s="164">
        <f>Q112*(1-$BE$64)</f>
        <v>355.5</v>
      </c>
      <c r="Q112" s="165">
        <f>N112-15</f>
        <v>395</v>
      </c>
      <c r="R112" s="166">
        <f>Q112*(1+$BE$64)</f>
        <v>434.50000000000006</v>
      </c>
      <c r="S112" s="164">
        <f>T112*(1-$BE$64)</f>
        <v>342</v>
      </c>
      <c r="T112" s="165">
        <f>Q112-15</f>
        <v>380</v>
      </c>
      <c r="U112" s="166">
        <f>T112*(1+$BE$64)</f>
        <v>418.00000000000006</v>
      </c>
      <c r="V112" s="164">
        <f>W112*(1-$BE$64)</f>
        <v>328.5</v>
      </c>
      <c r="W112" s="165">
        <f>T112-15</f>
        <v>365</v>
      </c>
      <c r="X112" s="166">
        <f>W112*(1+$BE$64)</f>
        <v>401.50000000000006</v>
      </c>
      <c r="Y112" s="186"/>
      <c r="Z112" s="187"/>
      <c r="AB112" s="902"/>
      <c r="AC112"/>
      <c r="AD112" s="845"/>
      <c r="AE112" s="797"/>
      <c r="AF112" s="106" t="s">
        <v>44</v>
      </c>
      <c r="AG112" s="163" t="s">
        <v>430</v>
      </c>
      <c r="AH112" s="164">
        <f>AI112*(1-$BE$64)</f>
        <v>459</v>
      </c>
      <c r="AI112" s="165">
        <f>AX67-15</f>
        <v>510</v>
      </c>
      <c r="AJ112" s="166">
        <f>AI112*(1+$BE$64)</f>
        <v>561</v>
      </c>
      <c r="AK112" s="164">
        <f>AL112*(1-$BE$64)</f>
        <v>445.5</v>
      </c>
      <c r="AL112" s="165">
        <f>AI112-15</f>
        <v>495</v>
      </c>
      <c r="AM112" s="166">
        <f>AL112*(1+$BE$64)</f>
        <v>544.5</v>
      </c>
      <c r="AN112" s="164">
        <f>AO112*(1-$BE$64)</f>
        <v>432</v>
      </c>
      <c r="AO112" s="165">
        <f>AL112-15</f>
        <v>480</v>
      </c>
      <c r="AP112" s="166">
        <f>AO112*(1+$BE$64)</f>
        <v>528</v>
      </c>
      <c r="AQ112" s="164">
        <f>AR112*(1-$BE$64)</f>
        <v>418.5</v>
      </c>
      <c r="AR112" s="165">
        <f>AO112-15</f>
        <v>465</v>
      </c>
      <c r="AS112" s="166">
        <f>AR112*(1+$BE$64)</f>
        <v>511.50000000000006</v>
      </c>
      <c r="AT112" s="164">
        <f>AU112*(1-$BE$64)</f>
        <v>405</v>
      </c>
      <c r="AU112" s="165">
        <f>AR112-15</f>
        <v>450</v>
      </c>
      <c r="AV112" s="166">
        <f>AU112*(1+$BE$64)</f>
        <v>495.00000000000006</v>
      </c>
      <c r="AW112" s="164">
        <f>AX112*(1-$BE$64)</f>
        <v>391.5</v>
      </c>
      <c r="AX112" s="165">
        <f>AU112-15</f>
        <v>435</v>
      </c>
      <c r="AY112" s="166">
        <f>AX112*(1+$BE$64)</f>
        <v>478.50000000000006</v>
      </c>
      <c r="AZ112" s="186"/>
      <c r="BA112" s="187"/>
    </row>
    <row r="113" spans="1:53" ht="18.600000000000001" customHeight="1" x14ac:dyDescent="0.2">
      <c r="A113" s="902"/>
      <c r="B113"/>
      <c r="C113" s="843">
        <v>2</v>
      </c>
      <c r="D113" s="795" t="s">
        <v>65</v>
      </c>
      <c r="E113" s="601" t="s">
        <v>16</v>
      </c>
      <c r="F113" s="524" t="s">
        <v>609</v>
      </c>
      <c r="G113" s="141">
        <f>'Erwachsene-DOSB 2020'!W13*$BC$68</f>
        <v>3.8000000000000003</v>
      </c>
      <c r="H113" s="132">
        <f>'Erwachsene-DOSB 2020'!X13*$BC$68</f>
        <v>5.2</v>
      </c>
      <c r="I113" s="133">
        <f>'Erwachsene-DOSB 2020'!Y13*$BC$68</f>
        <v>6.4</v>
      </c>
      <c r="J113" s="134">
        <f>'Erwachsene-DOSB 2020'!Z13*$BC$68</f>
        <v>3.4000000000000004</v>
      </c>
      <c r="K113" s="132">
        <f>'Erwachsene-DOSB 2020'!AA13*$BC$68</f>
        <v>4.8000000000000007</v>
      </c>
      <c r="L113" s="133">
        <f>'Erwachsene-DOSB 2020'!AB13*$BC$68</f>
        <v>6.2</v>
      </c>
      <c r="M113" s="134">
        <f>'Erwachsene-DOSB 2020'!AC13*$BC$68</f>
        <v>3.2</v>
      </c>
      <c r="N113" s="132">
        <f>'Erwachsene-DOSB 2020'!AD13*$BC$68</f>
        <v>4.6000000000000005</v>
      </c>
      <c r="O113" s="133">
        <f>'Erwachsene-DOSB 2020'!AE13*$BC$68</f>
        <v>6</v>
      </c>
      <c r="P113" s="134">
        <f>'Erwachsene-DOSB 2020'!AF13*$BC$68</f>
        <v>3</v>
      </c>
      <c r="Q113" s="132">
        <f>'Erwachsene-DOSB 2020'!AG13*$BC$68</f>
        <v>4.4000000000000004</v>
      </c>
      <c r="R113" s="133">
        <f>'Erwachsene-DOSB 2020'!AH13*$BC$68</f>
        <v>5.8000000000000007</v>
      </c>
      <c r="S113" s="134">
        <f>'Erwachsene-DOSB 2020'!AI13*$BC$68</f>
        <v>2.8000000000000003</v>
      </c>
      <c r="T113" s="132">
        <f>'Erwachsene-DOSB 2020'!AJ13*$BC$68</f>
        <v>4.2</v>
      </c>
      <c r="U113" s="133">
        <f>'Erwachsene-DOSB 2020'!AK13*$BC$68</f>
        <v>5.6000000000000005</v>
      </c>
      <c r="V113" s="134">
        <f>'Erwachsene-DOSB 2020'!AL13*$BC$68</f>
        <v>2.6</v>
      </c>
      <c r="W113" s="132">
        <f>'Erwachsene-DOSB 2020'!AM13*$BC$68</f>
        <v>4</v>
      </c>
      <c r="X113" s="133">
        <f>'Erwachsene-DOSB 2020'!AN13*$BC$68</f>
        <v>5.4</v>
      </c>
      <c r="Y113" s="180"/>
      <c r="Z113" s="181"/>
      <c r="AB113" s="902"/>
      <c r="AC113"/>
      <c r="AD113" s="843">
        <v>2</v>
      </c>
      <c r="AE113" s="795" t="s">
        <v>65</v>
      </c>
      <c r="AF113" s="601" t="s">
        <v>16</v>
      </c>
      <c r="AG113" s="524" t="s">
        <v>609</v>
      </c>
      <c r="AH113" s="141">
        <f>'Erwachsene-DOSB 2020'!W46*$BC$68</f>
        <v>5.6000000000000005</v>
      </c>
      <c r="AI113" s="132">
        <f>'Erwachsene-DOSB 2020'!X46*$BC$68</f>
        <v>7</v>
      </c>
      <c r="AJ113" s="133">
        <f>'Erwachsene-DOSB 2020'!Y46*$BC$68</f>
        <v>8.4</v>
      </c>
      <c r="AK113" s="134">
        <f>'Erwachsene-DOSB 2020'!Z46*$BC$68</f>
        <v>5.2</v>
      </c>
      <c r="AL113" s="132">
        <f>'Erwachsene-DOSB 2020'!AA46*$BC$68</f>
        <v>6.8000000000000007</v>
      </c>
      <c r="AM113" s="133">
        <f>'Erwachsene-DOSB 2020'!AB46*$BC$68</f>
        <v>8.2000000000000011</v>
      </c>
      <c r="AN113" s="134">
        <f>'Erwachsene-DOSB 2020'!AC46*$BC$68</f>
        <v>4.8000000000000007</v>
      </c>
      <c r="AO113" s="132">
        <f>'Erwachsene-DOSB 2020'!AD46*$BC$68</f>
        <v>6.6000000000000005</v>
      </c>
      <c r="AP113" s="133">
        <f>'Erwachsene-DOSB 2020'!AE46*$BC$68</f>
        <v>8</v>
      </c>
      <c r="AQ113" s="134">
        <f>'Erwachsene-DOSB 2020'!AF46*$BC$68</f>
        <v>4.6000000000000005</v>
      </c>
      <c r="AR113" s="132">
        <f>'Erwachsene-DOSB 2020'!AG46*$BC$68</f>
        <v>6.2</v>
      </c>
      <c r="AS113" s="133">
        <f>'Erwachsene-DOSB 2020'!AH46*$BC$68</f>
        <v>7.8000000000000007</v>
      </c>
      <c r="AT113" s="134">
        <f>'Erwachsene-DOSB 2020'!AI46*$BC$68</f>
        <v>4.2</v>
      </c>
      <c r="AU113" s="132">
        <f>'Erwachsene-DOSB 2020'!AJ46*$BC$68</f>
        <v>5.8000000000000007</v>
      </c>
      <c r="AV113" s="133">
        <f>'Erwachsene-DOSB 2020'!AK46*$BC$68</f>
        <v>7.4</v>
      </c>
      <c r="AW113" s="134">
        <f>'Erwachsene-DOSB 2020'!AL46*$BC$68</f>
        <v>4</v>
      </c>
      <c r="AX113" s="132">
        <f>'Erwachsene-DOSB 2020'!AM46*$BC$68</f>
        <v>5.6000000000000005</v>
      </c>
      <c r="AY113" s="133">
        <f>'Erwachsene-DOSB 2020'!AN46*$BC$68</f>
        <v>7.2</v>
      </c>
      <c r="AZ113" s="180"/>
      <c r="BA113" s="181"/>
    </row>
    <row r="114" spans="1:53" ht="18.600000000000001" customHeight="1" x14ac:dyDescent="0.2">
      <c r="A114" s="902"/>
      <c r="B114"/>
      <c r="C114" s="845"/>
      <c r="D114" s="796"/>
      <c r="E114" s="801" t="s">
        <v>17</v>
      </c>
      <c r="F114" s="793" t="s">
        <v>26</v>
      </c>
      <c r="G114" s="826" t="s">
        <v>219</v>
      </c>
      <c r="H114" s="827"/>
      <c r="I114" s="828"/>
      <c r="J114" s="826" t="s">
        <v>96</v>
      </c>
      <c r="K114" s="827"/>
      <c r="L114" s="827"/>
      <c r="M114" s="827"/>
      <c r="N114" s="827"/>
      <c r="O114" s="827"/>
      <c r="P114" s="827"/>
      <c r="Q114" s="827"/>
      <c r="R114" s="827"/>
      <c r="S114" s="827"/>
      <c r="T114" s="827"/>
      <c r="U114" s="827"/>
      <c r="V114" s="827"/>
      <c r="W114" s="827"/>
      <c r="X114" s="828"/>
      <c r="Y114" s="182"/>
      <c r="Z114" s="188"/>
      <c r="AB114" s="902"/>
      <c r="AC114"/>
      <c r="AD114" s="845"/>
      <c r="AE114" s="796"/>
      <c r="AF114" s="801" t="s">
        <v>17</v>
      </c>
      <c r="AG114" s="793" t="s">
        <v>26</v>
      </c>
      <c r="AH114" s="826" t="s">
        <v>415</v>
      </c>
      <c r="AI114" s="827"/>
      <c r="AJ114" s="828"/>
      <c r="AK114" s="826" t="s">
        <v>220</v>
      </c>
      <c r="AL114" s="827"/>
      <c r="AM114" s="827"/>
      <c r="AN114" s="827"/>
      <c r="AO114" s="827"/>
      <c r="AP114" s="828"/>
      <c r="AQ114" s="826" t="s">
        <v>219</v>
      </c>
      <c r="AR114" s="827"/>
      <c r="AS114" s="827"/>
      <c r="AT114" s="827"/>
      <c r="AU114" s="827"/>
      <c r="AV114" s="827"/>
      <c r="AW114" s="827"/>
      <c r="AX114" s="827"/>
      <c r="AY114" s="828"/>
      <c r="AZ114" s="182"/>
      <c r="BA114" s="188"/>
    </row>
    <row r="115" spans="1:53" ht="18.600000000000001" customHeight="1" x14ac:dyDescent="0.2">
      <c r="A115" s="902"/>
      <c r="B115"/>
      <c r="C115" s="845"/>
      <c r="D115" s="796"/>
      <c r="E115" s="792"/>
      <c r="F115" s="794"/>
      <c r="G115" s="284">
        <f>'Erwachsene-DOSB 2020'!W15*$BC$70</f>
        <v>4.62</v>
      </c>
      <c r="H115" s="282">
        <f>'Erwachsene-DOSB 2020'!X15*$BC$70</f>
        <v>5.0599999999999996</v>
      </c>
      <c r="I115" s="283">
        <f>'Erwachsene-DOSB 2020'!Y15*$BC$70</f>
        <v>5.5</v>
      </c>
      <c r="J115" s="281">
        <f>'Erwachsene-DOSB 2020'!Z15*$BC$70</f>
        <v>4.62</v>
      </c>
      <c r="K115" s="12">
        <f>'Erwachsene-DOSB 2020'!AA15*$BC$70</f>
        <v>5.28</v>
      </c>
      <c r="L115" s="15">
        <f>'Erwachsene-DOSB 2020'!AB15*$BC$70</f>
        <v>6.16</v>
      </c>
      <c r="M115" s="59">
        <f>'Erwachsene-DOSB 2020'!AC15*$BC$70</f>
        <v>4.4000000000000004</v>
      </c>
      <c r="N115" s="12">
        <f>'Erwachsene-DOSB 2020'!AD15*$BC$70</f>
        <v>5.0599999999999996</v>
      </c>
      <c r="O115" s="15">
        <f>'Erwachsene-DOSB 2020'!AE15*$BC$70</f>
        <v>5.72</v>
      </c>
      <c r="P115" s="59">
        <f>'Erwachsene-DOSB 2020'!AF15*$BC$70</f>
        <v>4.18</v>
      </c>
      <c r="Q115" s="12">
        <f>'Erwachsene-DOSB 2020'!AG15*$BC$70</f>
        <v>4.84</v>
      </c>
      <c r="R115" s="15">
        <f>'Erwachsene-DOSB 2020'!AH15*$BC$70</f>
        <v>5.5</v>
      </c>
      <c r="S115" s="59">
        <f>'Erwachsene-DOSB 2020'!AI15*$BC$70</f>
        <v>3.96</v>
      </c>
      <c r="T115" s="12">
        <f>'Erwachsene-DOSB 2020'!AJ15*$BC$70</f>
        <v>4.62</v>
      </c>
      <c r="U115" s="15">
        <f>'Erwachsene-DOSB 2020'!AK15*$BC$70</f>
        <v>5.5</v>
      </c>
      <c r="V115" s="59">
        <f>'Erwachsene-DOSB 2020'!AL15*$BC$70</f>
        <v>3.74</v>
      </c>
      <c r="W115" s="12">
        <f>'Erwachsene-DOSB 2020'!AM15*$BC$70</f>
        <v>4.4000000000000004</v>
      </c>
      <c r="X115" s="15">
        <f>'Erwachsene-DOSB 2020'!AN15*$BC$70</f>
        <v>5.28</v>
      </c>
      <c r="Y115" s="182"/>
      <c r="Z115" s="188"/>
      <c r="AB115" s="902"/>
      <c r="AC115"/>
      <c r="AD115" s="845"/>
      <c r="AE115" s="796"/>
      <c r="AF115" s="792"/>
      <c r="AG115" s="794"/>
      <c r="AH115" s="13">
        <f>'Erwachsene-DOSB 2020'!W48*$BC$70</f>
        <v>5.28</v>
      </c>
      <c r="AI115" s="12">
        <f>'Erwachsene-DOSB 2020'!X48*$BC$70</f>
        <v>5.94</v>
      </c>
      <c r="AJ115" s="15">
        <f>'Erwachsene-DOSB 2020'!Y48*$BC$70</f>
        <v>6.6</v>
      </c>
      <c r="AK115" s="59">
        <f>'Erwachsene-DOSB 2020'!Z48*$BC$70</f>
        <v>5.5</v>
      </c>
      <c r="AL115" s="12">
        <f>'Erwachsene-DOSB 2020'!AA48*$BC$70</f>
        <v>6.16</v>
      </c>
      <c r="AM115" s="15">
        <f>'Erwachsene-DOSB 2020'!AB48*$BC$70</f>
        <v>7.04</v>
      </c>
      <c r="AN115" s="59">
        <f>'Erwachsene-DOSB 2020'!AC48*$BC$70</f>
        <v>5.28</v>
      </c>
      <c r="AO115" s="12">
        <f>'Erwachsene-DOSB 2020'!AD48*$BC$70</f>
        <v>5.94</v>
      </c>
      <c r="AP115" s="15">
        <f>'Erwachsene-DOSB 2020'!AE48*$BC$70</f>
        <v>6.6</v>
      </c>
      <c r="AQ115" s="59">
        <f>'Erwachsene-DOSB 2020'!AF48*$BC$70</f>
        <v>5.28</v>
      </c>
      <c r="AR115" s="12">
        <f>'Erwachsene-DOSB 2020'!AG48*$BC$70</f>
        <v>6.16</v>
      </c>
      <c r="AS115" s="15">
        <f>'Erwachsene-DOSB 2020'!AH48*$BC$70</f>
        <v>7.04</v>
      </c>
      <c r="AT115" s="59">
        <f>'Erwachsene-DOSB 2020'!AI48*$BC$70</f>
        <v>5.0599999999999996</v>
      </c>
      <c r="AU115" s="12">
        <f>'Erwachsene-DOSB 2020'!AJ48*$BC$70</f>
        <v>5.94</v>
      </c>
      <c r="AV115" s="283">
        <f>'Erwachsene-DOSB 2020'!AK48*$BC$70</f>
        <v>6.6</v>
      </c>
      <c r="AW115" s="281">
        <f>'Erwachsene-DOSB 2020'!AL48*$BC$70-0.28</f>
        <v>5</v>
      </c>
      <c r="AX115" s="282">
        <f>'Erwachsene-DOSB 2020'!AM48*$BC$70-0.14</f>
        <v>5.8000000000000007</v>
      </c>
      <c r="AY115" s="283">
        <f>'Erwachsene-DOSB 2020'!AN48*$BC$70-0.42</f>
        <v>6.4</v>
      </c>
      <c r="AZ115" s="182"/>
      <c r="BA115" s="188"/>
    </row>
    <row r="116" spans="1:53" ht="18.600000000000001" customHeight="1" x14ac:dyDescent="0.2">
      <c r="A116" s="902"/>
      <c r="B116"/>
      <c r="C116" s="845"/>
      <c r="D116" s="796"/>
      <c r="E116" s="106" t="s">
        <v>21</v>
      </c>
      <c r="F116" s="161" t="s">
        <v>27</v>
      </c>
      <c r="G116" s="284">
        <f t="shared" ref="G116:X116" si="12">G115*$BC$71</f>
        <v>7.8540000000000001</v>
      </c>
      <c r="H116" s="282">
        <f t="shared" si="12"/>
        <v>8.6019999999999985</v>
      </c>
      <c r="I116" s="283">
        <f t="shared" si="12"/>
        <v>9.35</v>
      </c>
      <c r="J116" s="284">
        <f t="shared" si="12"/>
        <v>7.8540000000000001</v>
      </c>
      <c r="K116" s="12">
        <f t="shared" si="12"/>
        <v>8.9760000000000009</v>
      </c>
      <c r="L116" s="15">
        <f t="shared" si="12"/>
        <v>10.472</v>
      </c>
      <c r="M116" s="13">
        <f t="shared" si="12"/>
        <v>7.48</v>
      </c>
      <c r="N116" s="12">
        <f t="shared" si="12"/>
        <v>8.6019999999999985</v>
      </c>
      <c r="O116" s="15">
        <f t="shared" si="12"/>
        <v>9.7240000000000002</v>
      </c>
      <c r="P116" s="13">
        <f t="shared" si="12"/>
        <v>7.105999999999999</v>
      </c>
      <c r="Q116" s="12">
        <f t="shared" si="12"/>
        <v>8.2279999999999998</v>
      </c>
      <c r="R116" s="15">
        <f t="shared" si="12"/>
        <v>9.35</v>
      </c>
      <c r="S116" s="13">
        <f t="shared" si="12"/>
        <v>6.7320000000000002</v>
      </c>
      <c r="T116" s="12">
        <f t="shared" si="12"/>
        <v>7.8540000000000001</v>
      </c>
      <c r="U116" s="15">
        <f t="shared" si="12"/>
        <v>9.35</v>
      </c>
      <c r="V116" s="13">
        <f t="shared" si="12"/>
        <v>6.3580000000000005</v>
      </c>
      <c r="W116" s="12">
        <f t="shared" si="12"/>
        <v>7.48</v>
      </c>
      <c r="X116" s="15">
        <f t="shared" si="12"/>
        <v>8.9760000000000009</v>
      </c>
      <c r="Y116" s="182"/>
      <c r="Z116" s="188"/>
      <c r="AB116" s="902"/>
      <c r="AC116"/>
      <c r="AD116" s="845"/>
      <c r="AE116" s="796"/>
      <c r="AF116" s="106" t="s">
        <v>21</v>
      </c>
      <c r="AG116" s="161" t="s">
        <v>27</v>
      </c>
      <c r="AH116" s="13">
        <f t="shared" ref="AH116:AY116" si="13">AH115*$BC$71</f>
        <v>8.9760000000000009</v>
      </c>
      <c r="AI116" s="12">
        <f t="shared" si="13"/>
        <v>10.098000000000001</v>
      </c>
      <c r="AJ116" s="15">
        <f t="shared" si="13"/>
        <v>11.219999999999999</v>
      </c>
      <c r="AK116" s="13">
        <f t="shared" si="13"/>
        <v>9.35</v>
      </c>
      <c r="AL116" s="12">
        <f t="shared" si="13"/>
        <v>10.472</v>
      </c>
      <c r="AM116" s="15">
        <f t="shared" si="13"/>
        <v>11.968</v>
      </c>
      <c r="AN116" s="13">
        <f t="shared" si="13"/>
        <v>8.9760000000000009</v>
      </c>
      <c r="AO116" s="12">
        <f t="shared" si="13"/>
        <v>10.098000000000001</v>
      </c>
      <c r="AP116" s="15">
        <f t="shared" si="13"/>
        <v>11.219999999999999</v>
      </c>
      <c r="AQ116" s="13">
        <f t="shared" si="13"/>
        <v>8.9760000000000009</v>
      </c>
      <c r="AR116" s="12">
        <f t="shared" si="13"/>
        <v>10.472</v>
      </c>
      <c r="AS116" s="15">
        <f t="shared" si="13"/>
        <v>11.968</v>
      </c>
      <c r="AT116" s="13">
        <f t="shared" si="13"/>
        <v>8.6019999999999985</v>
      </c>
      <c r="AU116" s="12">
        <f t="shared" si="13"/>
        <v>10.098000000000001</v>
      </c>
      <c r="AV116" s="283">
        <f t="shared" si="13"/>
        <v>11.219999999999999</v>
      </c>
      <c r="AW116" s="284">
        <f t="shared" si="13"/>
        <v>8.5</v>
      </c>
      <c r="AX116" s="282">
        <f t="shared" si="13"/>
        <v>9.8600000000000012</v>
      </c>
      <c r="AY116" s="283">
        <f t="shared" si="13"/>
        <v>10.88</v>
      </c>
      <c r="AZ116" s="182"/>
      <c r="BA116" s="188"/>
    </row>
    <row r="117" spans="1:53" ht="18.600000000000001" customHeight="1" thickBot="1" x14ac:dyDescent="0.25">
      <c r="A117" s="902"/>
      <c r="B117"/>
      <c r="C117" s="845"/>
      <c r="D117" s="796"/>
      <c r="E117" s="106" t="s">
        <v>22</v>
      </c>
      <c r="F117" s="2" t="s">
        <v>92</v>
      </c>
      <c r="G117" s="284">
        <f>'Erwachsene-DOSB 2020'!W18*$BC$72</f>
        <v>0.77</v>
      </c>
      <c r="H117" s="282">
        <f>'Erwachsene-DOSB 2020'!X18*$BC$72</f>
        <v>0.94499999999999995</v>
      </c>
      <c r="I117" s="283">
        <f>'Erwachsene-DOSB 2020'!Y18*$BC$72</f>
        <v>1.1199999999999999</v>
      </c>
      <c r="J117" s="281">
        <f>'Erwachsene-DOSB 2020'!Z18*$BC$72</f>
        <v>0.7</v>
      </c>
      <c r="K117" s="680">
        <f>'Erwachsene-DOSB 2020'!AA18*$BC$72</f>
        <v>0.90999999999999992</v>
      </c>
      <c r="L117" s="681">
        <f>'Erwachsene-DOSB 2020'!AB18*$BC$72</f>
        <v>1.085</v>
      </c>
      <c r="M117" s="59">
        <f>'Erwachsene-DOSB 2020'!AC18*$BC$72</f>
        <v>0.66499999999999992</v>
      </c>
      <c r="N117" s="12">
        <f>'Erwachsene-DOSB 2020'!AD18*$BC$72</f>
        <v>0.84</v>
      </c>
      <c r="O117" s="15">
        <f>'Erwachsene-DOSB 2020'!AE18*$BC$72</f>
        <v>1.0149999999999999</v>
      </c>
      <c r="P117" s="59">
        <f>'Erwachsene-DOSB 2020'!AF18*$BC$72</f>
        <v>0.66499999999999992</v>
      </c>
      <c r="Q117" s="12">
        <f>'Erwachsene-DOSB 2020'!AG18*$BC$72</f>
        <v>0.84</v>
      </c>
      <c r="R117" s="15">
        <f>'Erwachsene-DOSB 2020'!AH18*$BC$72</f>
        <v>1.0149999999999999</v>
      </c>
      <c r="S117" s="59">
        <f>'Erwachsene-DOSB 2020'!AI18*$BC$72</f>
        <v>0.63</v>
      </c>
      <c r="T117" s="12">
        <f>'Erwachsene-DOSB 2020'!AJ18*$BC$72</f>
        <v>0.80499999999999994</v>
      </c>
      <c r="U117" s="15">
        <f>'Erwachsene-DOSB 2020'!AK18*$BC$72</f>
        <v>0.97999999999999987</v>
      </c>
      <c r="V117" s="59">
        <f>'Erwachsene-DOSB 2020'!AL18*$BC$72</f>
        <v>0.63</v>
      </c>
      <c r="W117" s="12">
        <f>'Erwachsene-DOSB 2020'!AM18*$BC$72</f>
        <v>0.80499999999999994</v>
      </c>
      <c r="X117" s="15">
        <f>'Erwachsene-DOSB 2020'!AN18*$BC$72</f>
        <v>0.94499999999999995</v>
      </c>
      <c r="Y117" s="186"/>
      <c r="Z117" s="187"/>
      <c r="AB117" s="902"/>
      <c r="AC117"/>
      <c r="AD117" s="845"/>
      <c r="AE117" s="796"/>
      <c r="AF117" s="106" t="s">
        <v>22</v>
      </c>
      <c r="AG117" s="2" t="s">
        <v>92</v>
      </c>
      <c r="AH117" s="13">
        <f>'Erwachsene-DOSB 2020'!W51*$BC$72</f>
        <v>1.0149999999999999</v>
      </c>
      <c r="AI117" s="12">
        <f>'Erwachsene-DOSB 2020'!X51*$BC$72</f>
        <v>1.2249999999999999</v>
      </c>
      <c r="AJ117" s="15">
        <f>'Erwachsene-DOSB 2020'!Y51*$BC$72</f>
        <v>1.4349999999999998</v>
      </c>
      <c r="AK117" s="679">
        <f>'Erwachsene-DOSB 2020'!Z51*$BC$72</f>
        <v>0.97999999999999987</v>
      </c>
      <c r="AL117" s="680">
        <f>'Erwachsene-DOSB 2020'!AA51*$BC$72</f>
        <v>1.19</v>
      </c>
      <c r="AM117" s="681">
        <f>'Erwachsene-DOSB 2020'!AB51*$BC$72</f>
        <v>1.4</v>
      </c>
      <c r="AN117" s="679">
        <f>'Erwachsene-DOSB 2020'!AC51*$BC$72</f>
        <v>0.94499999999999995</v>
      </c>
      <c r="AO117" s="680">
        <f>'Erwachsene-DOSB 2020'!AD51*$BC$72</f>
        <v>1.1549999999999998</v>
      </c>
      <c r="AP117" s="681">
        <f>'Erwachsene-DOSB 2020'!AE51*$BC$72</f>
        <v>1.365</v>
      </c>
      <c r="AQ117" s="59">
        <f>'Erwachsene-DOSB 2020'!AF51*$BC$72</f>
        <v>0.90999999999999992</v>
      </c>
      <c r="AR117" s="12">
        <f>'Erwachsene-DOSB 2020'!AG51*$BC$72</f>
        <v>1.1199999999999999</v>
      </c>
      <c r="AS117" s="15">
        <f>'Erwachsene-DOSB 2020'!AH51*$BC$72</f>
        <v>1.3299999999999998</v>
      </c>
      <c r="AT117" s="59">
        <f>'Erwachsene-DOSB 2020'!AI51*$BC$72</f>
        <v>0.90999999999999992</v>
      </c>
      <c r="AU117" s="12">
        <f>'Erwachsene-DOSB 2020'!AJ51*$BC$72</f>
        <v>1.1199999999999999</v>
      </c>
      <c r="AV117" s="283">
        <f>'Erwachsene-DOSB 2020'!AK51*$BC$72</f>
        <v>1.3299999999999998</v>
      </c>
      <c r="AW117" s="281">
        <f>'Erwachsene-DOSB 2020'!AL51*$BC$72</f>
        <v>0.875</v>
      </c>
      <c r="AX117" s="282">
        <f>'Erwachsene-DOSB 2020'!AM51*$BC$72</f>
        <v>1.085</v>
      </c>
      <c r="AY117" s="283">
        <f>'Erwachsene-DOSB 2020'!AN51*$BC$72</f>
        <v>1.2949999999999999</v>
      </c>
      <c r="AZ117" s="186"/>
      <c r="BA117" s="187"/>
    </row>
    <row r="118" spans="1:53" ht="18.600000000000001" customHeight="1" x14ac:dyDescent="0.2">
      <c r="A118" s="902"/>
      <c r="B118"/>
      <c r="C118" s="843">
        <v>3</v>
      </c>
      <c r="D118" s="795" t="s">
        <v>66</v>
      </c>
      <c r="E118" s="791" t="s">
        <v>16</v>
      </c>
      <c r="F118" s="822" t="s">
        <v>156</v>
      </c>
      <c r="G118" s="971" t="s">
        <v>194</v>
      </c>
      <c r="H118" s="972"/>
      <c r="I118" s="972"/>
      <c r="J118" s="972"/>
      <c r="K118" s="972"/>
      <c r="L118" s="972"/>
      <c r="M118" s="972"/>
      <c r="N118" s="972"/>
      <c r="O118" s="972"/>
      <c r="P118" s="972"/>
      <c r="Q118" s="972"/>
      <c r="R118" s="972"/>
      <c r="S118" s="972"/>
      <c r="T118" s="972"/>
      <c r="U118" s="972"/>
      <c r="V118" s="972"/>
      <c r="W118" s="972"/>
      <c r="X118" s="973"/>
      <c r="Y118" s="180"/>
      <c r="Z118" s="181"/>
      <c r="AB118" s="902"/>
      <c r="AC118"/>
      <c r="AD118" s="843">
        <v>3</v>
      </c>
      <c r="AE118" s="795" t="s">
        <v>66</v>
      </c>
      <c r="AF118" s="791" t="s">
        <v>16</v>
      </c>
      <c r="AG118" s="822" t="s">
        <v>156</v>
      </c>
      <c r="AH118" s="971" t="s">
        <v>194</v>
      </c>
      <c r="AI118" s="972"/>
      <c r="AJ118" s="972"/>
      <c r="AK118" s="972"/>
      <c r="AL118" s="972"/>
      <c r="AM118" s="972"/>
      <c r="AN118" s="972"/>
      <c r="AO118" s="972"/>
      <c r="AP118" s="972"/>
      <c r="AQ118" s="972"/>
      <c r="AR118" s="972"/>
      <c r="AS118" s="972"/>
      <c r="AT118" s="972"/>
      <c r="AU118" s="972"/>
      <c r="AV118" s="972"/>
      <c r="AW118" s="972"/>
      <c r="AX118" s="972"/>
      <c r="AY118" s="973"/>
      <c r="AZ118" s="180"/>
      <c r="BA118" s="181"/>
    </row>
    <row r="119" spans="1:53" ht="18.600000000000001" customHeight="1" x14ac:dyDescent="0.2">
      <c r="A119" s="902"/>
      <c r="B119"/>
      <c r="C119" s="845"/>
      <c r="D119" s="796"/>
      <c r="E119" s="792"/>
      <c r="F119" s="794"/>
      <c r="G119" s="69">
        <f>'Erwachsene-DOSB 2020'!W21*$BC$74</f>
        <v>17.25</v>
      </c>
      <c r="H119" s="228">
        <f>'Erwachsene-DOSB 2020'!X21*$BC$74</f>
        <v>15.450000000000001</v>
      </c>
      <c r="I119" s="229">
        <f>'Erwachsene-DOSB 2020'!Y21*$BC$74</f>
        <v>13.649999999999999</v>
      </c>
      <c r="J119" s="230">
        <f>'Erwachsene-DOSB 2020'!Z21*$BC$74</f>
        <v>17.850000000000001</v>
      </c>
      <c r="K119" s="228">
        <f>'Erwachsene-DOSB 2020'!AA21*$BC$74</f>
        <v>16.049999999999997</v>
      </c>
      <c r="L119" s="229">
        <f>'Erwachsene-DOSB 2020'!AB21*$BC$74</f>
        <v>14.25</v>
      </c>
      <c r="M119" s="230">
        <f>'Erwachsene-DOSB 2020'!AC21*$BC$74</f>
        <v>18.600000000000001</v>
      </c>
      <c r="N119" s="228">
        <f>'Erwachsene-DOSB 2020'!AD21*$BC$74</f>
        <v>16.799999999999997</v>
      </c>
      <c r="O119" s="229">
        <f>'Erwachsene-DOSB 2020'!AE21*$BC$74</f>
        <v>14.850000000000001</v>
      </c>
      <c r="P119" s="230">
        <f>'Erwachsene-DOSB 2020'!AF21*$BC$74</f>
        <v>18.899999999999999</v>
      </c>
      <c r="Q119" s="228">
        <f>'Erwachsene-DOSB 2020'!AG21*$BC$74</f>
        <v>17.100000000000001</v>
      </c>
      <c r="R119" s="229">
        <f>'Erwachsene-DOSB 2020'!AH21*$BC$74</f>
        <v>15.299999999999999</v>
      </c>
      <c r="S119" s="230">
        <f>'Erwachsene-DOSB 2020'!AI21*$BC$74</f>
        <v>19.200000000000003</v>
      </c>
      <c r="T119" s="228">
        <f>'Erwachsene-DOSB 2020'!AJ21*$BC$74</f>
        <v>17.399999999999999</v>
      </c>
      <c r="U119" s="229">
        <f>'Erwachsene-DOSB 2020'!AK21*$BC$74</f>
        <v>15.600000000000001</v>
      </c>
      <c r="V119" s="230">
        <f>'Erwachsene-DOSB 2020'!AL21*$BC$74</f>
        <v>19.5</v>
      </c>
      <c r="W119" s="228">
        <f>'Erwachsene-DOSB 2020'!AM21*$BC$74</f>
        <v>17.700000000000003</v>
      </c>
      <c r="X119" s="229">
        <f>'Erwachsene-DOSB 2020'!AN21*$BC$74</f>
        <v>15.899999999999999</v>
      </c>
      <c r="Y119" s="182"/>
      <c r="Z119" s="188"/>
      <c r="AB119" s="902"/>
      <c r="AC119"/>
      <c r="AD119" s="845"/>
      <c r="AE119" s="796"/>
      <c r="AF119" s="792"/>
      <c r="AG119" s="794"/>
      <c r="AH119" s="69">
        <f>'Erwachsene-DOSB 2020'!W54*$BC$74</f>
        <v>15</v>
      </c>
      <c r="AI119" s="228">
        <f>'Erwachsene-DOSB 2020'!X54*$BC$74</f>
        <v>13.350000000000001</v>
      </c>
      <c r="AJ119" s="229">
        <f>'Erwachsene-DOSB 2020'!Y54*$BC$74</f>
        <v>11.850000000000001</v>
      </c>
      <c r="AK119" s="230">
        <f>'Erwachsene-DOSB 2020'!Z54*$BC$74</f>
        <v>15.450000000000001</v>
      </c>
      <c r="AL119" s="228">
        <f>'Erwachsene-DOSB 2020'!AA54*$BC$74</f>
        <v>13.649999999999999</v>
      </c>
      <c r="AM119" s="229">
        <f>'Erwachsene-DOSB 2020'!AB54*$BC$74</f>
        <v>12.299999999999999</v>
      </c>
      <c r="AN119" s="230">
        <f>'Erwachsene-DOSB 2020'!AC54*$BC$74</f>
        <v>15.75</v>
      </c>
      <c r="AO119" s="228">
        <f>'Erwachsene-DOSB 2020'!AD54*$BC$74</f>
        <v>14.100000000000001</v>
      </c>
      <c r="AP119" s="229">
        <f>'Erwachsene-DOSB 2020'!AE54*$BC$74</f>
        <v>12.75</v>
      </c>
      <c r="AQ119" s="230">
        <f>'Erwachsene-DOSB 2020'!AF54*$BC$74</f>
        <v>16.200000000000003</v>
      </c>
      <c r="AR119" s="228">
        <f>'Erwachsene-DOSB 2020'!AG54*$BC$74</f>
        <v>14.549999999999999</v>
      </c>
      <c r="AS119" s="229">
        <f>'Erwachsene-DOSB 2020'!AH54*$BC$74</f>
        <v>13.200000000000001</v>
      </c>
      <c r="AT119" s="230">
        <f>'Erwachsene-DOSB 2020'!AI54*$BC$74</f>
        <v>16.799999999999997</v>
      </c>
      <c r="AU119" s="228">
        <f>'Erwachsene-DOSB 2020'!AJ54*$BC$74</f>
        <v>15.299999999999999</v>
      </c>
      <c r="AV119" s="229">
        <f>'Erwachsene-DOSB 2020'!AK54*$BC$74</f>
        <v>13.649999999999999</v>
      </c>
      <c r="AW119" s="230">
        <f>'Erwachsene-DOSB 2020'!AL54*$BC$74</f>
        <v>17.549999999999997</v>
      </c>
      <c r="AX119" s="228">
        <f>'Erwachsene-DOSB 2020'!AM54*$BC$74</f>
        <v>16.049999999999997</v>
      </c>
      <c r="AY119" s="229">
        <f>'Erwachsene-DOSB 2020'!AN54*$BC$74</f>
        <v>14.399999999999999</v>
      </c>
      <c r="AZ119" s="182"/>
      <c r="BA119" s="188"/>
    </row>
    <row r="120" spans="1:53" ht="18.600000000000001" customHeight="1" x14ac:dyDescent="0.2">
      <c r="A120" s="902"/>
      <c r="B120"/>
      <c r="C120" s="845"/>
      <c r="D120" s="796"/>
      <c r="E120" s="106" t="s">
        <v>17</v>
      </c>
      <c r="F120" s="27" t="s">
        <v>158</v>
      </c>
      <c r="G120" s="69">
        <f>'Erwachsene-DOSB 2020'!W22*$BC$75</f>
        <v>52.8</v>
      </c>
      <c r="H120" s="228">
        <f>'Erwachsene-DOSB 2020'!X22*$BC$75</f>
        <v>42</v>
      </c>
      <c r="I120" s="229">
        <f>'Erwachsene-DOSB 2020'!Y22*$BC$75</f>
        <v>30</v>
      </c>
      <c r="J120" s="230">
        <f>'Erwachsene-DOSB 2020'!Z22*$BC$75</f>
        <v>57.599999999999994</v>
      </c>
      <c r="K120" s="228">
        <f>'Erwachsene-DOSB 2020'!AA22*$BC$75</f>
        <v>46.8</v>
      </c>
      <c r="L120" s="229">
        <f>'Erwachsene-DOSB 2020'!AB22*$BC$75</f>
        <v>33.6</v>
      </c>
      <c r="M120" s="230">
        <f>'Erwachsene-DOSB 2020'!AC22*$BC$75</f>
        <v>61.8</v>
      </c>
      <c r="N120" s="228">
        <f>'Erwachsene-DOSB 2020'!AD22*$BC$75</f>
        <v>51</v>
      </c>
      <c r="O120" s="229">
        <f>'Erwachsene-DOSB 2020'!AE22*$BC$75</f>
        <v>36.6</v>
      </c>
      <c r="P120" s="230">
        <f>'Erwachsene-DOSB 2020'!AF22*$BC$75</f>
        <v>65.399999999999991</v>
      </c>
      <c r="Q120" s="228">
        <f>'Erwachsene-DOSB 2020'!AG22*$BC$75</f>
        <v>53.4</v>
      </c>
      <c r="R120" s="229">
        <f>'Erwachsene-DOSB 2020'!AH22*$BC$75</f>
        <v>39</v>
      </c>
      <c r="S120" s="230">
        <f>'Erwachsene-DOSB 2020'!AI22*$BC$75</f>
        <v>67.8</v>
      </c>
      <c r="T120" s="228">
        <f>'Erwachsene-DOSB 2020'!AJ22*$BC$75</f>
        <v>55.8</v>
      </c>
      <c r="U120" s="229">
        <f>'Erwachsene-DOSB 2020'!AK22*$BC$75</f>
        <v>41.4</v>
      </c>
      <c r="V120" s="230">
        <f>'Erwachsene-DOSB 2020'!AL22*$BC$75</f>
        <v>70.8</v>
      </c>
      <c r="W120" s="228">
        <f>'Erwachsene-DOSB 2020'!AM22*$BC$75</f>
        <v>57.599999999999994</v>
      </c>
      <c r="X120" s="229">
        <f>'Erwachsene-DOSB 2020'!AN22*$BC$75</f>
        <v>43.199999999999996</v>
      </c>
      <c r="Y120" s="182"/>
      <c r="Z120" s="188"/>
      <c r="AB120" s="902"/>
      <c r="AC120"/>
      <c r="AD120" s="845"/>
      <c r="AE120" s="796"/>
      <c r="AF120" s="106" t="s">
        <v>17</v>
      </c>
      <c r="AG120" s="27" t="s">
        <v>158</v>
      </c>
      <c r="AH120" s="69">
        <f>'Erwachsene-DOSB 2020'!W55*$BC$75</f>
        <v>50.4</v>
      </c>
      <c r="AI120" s="228">
        <f>'Erwachsene-DOSB 2020'!X55*$BC$75</f>
        <v>39</v>
      </c>
      <c r="AJ120" s="229">
        <f>'Erwachsene-DOSB 2020'!Y55*$BC$75</f>
        <v>24.599999999999998</v>
      </c>
      <c r="AK120" s="230">
        <f>'Erwachsene-DOSB 2020'!Z55*$BC$75</f>
        <v>54</v>
      </c>
      <c r="AL120" s="228">
        <f>'Erwachsene-DOSB 2020'!AA55*$BC$75</f>
        <v>42</v>
      </c>
      <c r="AM120" s="229">
        <f>'Erwachsene-DOSB 2020'!AB55*$BC$75</f>
        <v>27.599999999999998</v>
      </c>
      <c r="AN120" s="230">
        <f>'Erwachsene-DOSB 2020'!AC55*$BC$75</f>
        <v>58.8</v>
      </c>
      <c r="AO120" s="228">
        <f>'Erwachsene-DOSB 2020'!AD55*$BC$75</f>
        <v>44.4</v>
      </c>
      <c r="AP120" s="229">
        <f>'Erwachsene-DOSB 2020'!AE55*$BC$75</f>
        <v>30</v>
      </c>
      <c r="AQ120" s="230">
        <f>'Erwachsene-DOSB 2020'!AF55*$BC$75</f>
        <v>61.199999999999996</v>
      </c>
      <c r="AR120" s="228">
        <f>'Erwachsene-DOSB 2020'!AG55*$BC$75</f>
        <v>46.8</v>
      </c>
      <c r="AS120" s="229">
        <f>'Erwachsene-DOSB 2020'!AH55*$BC$75</f>
        <v>32.4</v>
      </c>
      <c r="AT120" s="230">
        <f>'Erwachsene-DOSB 2020'!AI55*$BC$75</f>
        <v>63</v>
      </c>
      <c r="AU120" s="228">
        <f>'Erwachsene-DOSB 2020'!AJ55*$BC$75</f>
        <v>48.6</v>
      </c>
      <c r="AV120" s="229">
        <f>'Erwachsene-DOSB 2020'!AK55*$BC$75</f>
        <v>34.199999999999996</v>
      </c>
      <c r="AW120" s="230">
        <f>'Erwachsene-DOSB 2020'!AL55*$BC$75</f>
        <v>66</v>
      </c>
      <c r="AX120" s="228">
        <f>'Erwachsene-DOSB 2020'!AM55*$BC$75</f>
        <v>51.6</v>
      </c>
      <c r="AY120" s="229">
        <f>'Erwachsene-DOSB 2020'!AN55*$BC$75</f>
        <v>37.199999999999996</v>
      </c>
      <c r="AZ120" s="182"/>
      <c r="BA120" s="188"/>
    </row>
    <row r="121" spans="1:53" ht="18.600000000000001" customHeight="1" x14ac:dyDescent="0.2">
      <c r="A121" s="902"/>
      <c r="B121"/>
      <c r="C121" s="845"/>
      <c r="D121" s="796"/>
      <c r="E121" s="106" t="s">
        <v>21</v>
      </c>
      <c r="F121" s="27" t="s">
        <v>157</v>
      </c>
      <c r="G121" s="69">
        <f>'Erwachsene-DOSB 2020'!W23*$BC$76</f>
        <v>42.699999999999996</v>
      </c>
      <c r="H121" s="228">
        <f>'Erwachsene-DOSB 2020'!X23*$BC$76</f>
        <v>37.799999999999997</v>
      </c>
      <c r="I121" s="229">
        <f>'Erwachsene-DOSB 2020'!Y23*$BC$76</f>
        <v>32.199999999999996</v>
      </c>
      <c r="J121" s="230">
        <f>'Erwachsene-DOSB 2020'!Z23*$BC$76</f>
        <v>44.8</v>
      </c>
      <c r="K121" s="228">
        <f>'Erwachsene-DOSB 2020'!AA23*$BC$76</f>
        <v>39.199999999999996</v>
      </c>
      <c r="L121" s="229">
        <f>'Erwachsene-DOSB 2020'!AB23*$BC$76</f>
        <v>32.9</v>
      </c>
      <c r="M121" s="230">
        <f>'Erwachsene-DOSB 2020'!AC23*$BC$76</f>
        <v>46.9</v>
      </c>
      <c r="N121" s="228">
        <f>'Erwachsene-DOSB 2020'!AD23*$BC$76</f>
        <v>40.599999999999994</v>
      </c>
      <c r="O121" s="229">
        <f>'Erwachsene-DOSB 2020'!AE23*$BC$76</f>
        <v>33.599999999999994</v>
      </c>
      <c r="P121" s="230">
        <f>'Erwachsene-DOSB 2020'!AF23*$BC$76</f>
        <v>49</v>
      </c>
      <c r="Q121" s="228">
        <f>'Erwachsene-DOSB 2020'!AG23*$BC$76</f>
        <v>42</v>
      </c>
      <c r="R121" s="229">
        <f>'Erwachsene-DOSB 2020'!AH23*$BC$76</f>
        <v>35</v>
      </c>
      <c r="S121" s="230">
        <f>'Erwachsene-DOSB 2020'!AI23*$BC$76</f>
        <v>50.4</v>
      </c>
      <c r="T121" s="228">
        <f>'Erwachsene-DOSB 2020'!AJ23*$BC$76</f>
        <v>43.4</v>
      </c>
      <c r="U121" s="229">
        <f>'Erwachsene-DOSB 2020'!AK23*$BC$76</f>
        <v>35.699999999999996</v>
      </c>
      <c r="V121" s="230">
        <f>'Erwachsene-DOSB 2020'!AL23*$BC$76</f>
        <v>53.199999999999996</v>
      </c>
      <c r="W121" s="228">
        <f>'Erwachsene-DOSB 2020'!AM23*$BC$76</f>
        <v>44.8</v>
      </c>
      <c r="X121" s="229">
        <f>'Erwachsene-DOSB 2020'!AN23*$BC$76</f>
        <v>37.099999999999994</v>
      </c>
      <c r="Y121" s="182"/>
      <c r="Z121" s="188"/>
      <c r="AB121" s="902"/>
      <c r="AC121"/>
      <c r="AD121" s="845"/>
      <c r="AE121" s="796"/>
      <c r="AF121" s="106" t="s">
        <v>21</v>
      </c>
      <c r="AG121" s="27" t="s">
        <v>157</v>
      </c>
      <c r="AH121" s="69">
        <f>'Erwachsene-DOSB 2020'!W56*$BC$76</f>
        <v>39.9</v>
      </c>
      <c r="AI121" s="228">
        <f>'Erwachsene-DOSB 2020'!X56*$BC$76</f>
        <v>32.199999999999996</v>
      </c>
      <c r="AJ121" s="229">
        <f>'Erwachsene-DOSB 2020'!Y56*$BC$76</f>
        <v>23.799999999999997</v>
      </c>
      <c r="AK121" s="230">
        <f>'Erwachsene-DOSB 2020'!Z56*$BC$76</f>
        <v>42</v>
      </c>
      <c r="AL121" s="228">
        <f>'Erwachsene-DOSB 2020'!AA56*$BC$76</f>
        <v>33.599999999999994</v>
      </c>
      <c r="AM121" s="229">
        <f>'Erwachsene-DOSB 2020'!AB56*$BC$76</f>
        <v>25.2</v>
      </c>
      <c r="AN121" s="230">
        <f>'Erwachsene-DOSB 2020'!AC56*$BC$76</f>
        <v>44.8</v>
      </c>
      <c r="AO121" s="228">
        <f>'Erwachsene-DOSB 2020'!AD56*$BC$76</f>
        <v>35</v>
      </c>
      <c r="AP121" s="229">
        <f>'Erwachsene-DOSB 2020'!AE56*$BC$76</f>
        <v>25.9</v>
      </c>
      <c r="AQ121" s="230">
        <f>'Erwachsene-DOSB 2020'!AF56*$BC$76</f>
        <v>46.9</v>
      </c>
      <c r="AR121" s="228">
        <f>'Erwachsene-DOSB 2020'!AG56*$BC$76</f>
        <v>36.4</v>
      </c>
      <c r="AS121" s="229">
        <f>'Erwachsene-DOSB 2020'!AH56*$BC$76</f>
        <v>26.599999999999998</v>
      </c>
      <c r="AT121" s="230">
        <f>'Erwachsene-DOSB 2020'!AI56*$BC$76</f>
        <v>49</v>
      </c>
      <c r="AU121" s="228">
        <f>'Erwachsene-DOSB 2020'!AJ56*$BC$76</f>
        <v>37.799999999999997</v>
      </c>
      <c r="AV121" s="229">
        <f>'Erwachsene-DOSB 2020'!AK56*$BC$76</f>
        <v>27.299999999999997</v>
      </c>
      <c r="AW121" s="230">
        <f>'Erwachsene-DOSB 2020'!AL56*$BC$76</f>
        <v>50.4</v>
      </c>
      <c r="AX121" s="228">
        <f>'Erwachsene-DOSB 2020'!AM56*$BC$76</f>
        <v>39.9</v>
      </c>
      <c r="AY121" s="229">
        <f>'Erwachsene-DOSB 2020'!AN56*$BC$76</f>
        <v>28</v>
      </c>
      <c r="AZ121" s="182"/>
      <c r="BA121" s="188"/>
    </row>
    <row r="122" spans="1:53" ht="18.600000000000001" customHeight="1" x14ac:dyDescent="0.2">
      <c r="A122" s="902"/>
      <c r="B122"/>
      <c r="C122" s="845"/>
      <c r="D122" s="796"/>
      <c r="E122" s="798" t="s">
        <v>22</v>
      </c>
      <c r="F122" s="793" t="s">
        <v>442</v>
      </c>
      <c r="G122" s="952" t="s">
        <v>194</v>
      </c>
      <c r="H122" s="953"/>
      <c r="I122" s="953"/>
      <c r="J122" s="953"/>
      <c r="K122" s="953"/>
      <c r="L122" s="953"/>
      <c r="M122" s="953"/>
      <c r="N122" s="953"/>
      <c r="O122" s="953"/>
      <c r="P122" s="953"/>
      <c r="Q122" s="953"/>
      <c r="R122" s="953"/>
      <c r="S122" s="953"/>
      <c r="T122" s="953"/>
      <c r="U122" s="953"/>
      <c r="V122" s="953"/>
      <c r="W122" s="953"/>
      <c r="X122" s="954"/>
      <c r="Y122" s="182"/>
      <c r="Z122" s="188"/>
      <c r="AB122" s="902"/>
      <c r="AC122"/>
      <c r="AD122" s="845"/>
      <c r="AE122" s="796"/>
      <c r="AF122" s="798" t="s">
        <v>22</v>
      </c>
      <c r="AG122" s="793" t="s">
        <v>442</v>
      </c>
      <c r="AH122" s="952" t="s">
        <v>194</v>
      </c>
      <c r="AI122" s="953"/>
      <c r="AJ122" s="953"/>
      <c r="AK122" s="953"/>
      <c r="AL122" s="953"/>
      <c r="AM122" s="953"/>
      <c r="AN122" s="953"/>
      <c r="AO122" s="953"/>
      <c r="AP122" s="953"/>
      <c r="AQ122" s="953"/>
      <c r="AR122" s="953"/>
      <c r="AS122" s="953"/>
      <c r="AT122" s="953"/>
      <c r="AU122" s="953"/>
      <c r="AV122" s="953"/>
      <c r="AW122" s="953"/>
      <c r="AX122" s="953"/>
      <c r="AY122" s="954"/>
      <c r="AZ122" s="182"/>
      <c r="BA122" s="188"/>
    </row>
    <row r="123" spans="1:53" ht="18.600000000000001" customHeight="1" thickBot="1" x14ac:dyDescent="0.25">
      <c r="A123" s="902"/>
      <c r="B123"/>
      <c r="C123" s="845"/>
      <c r="D123" s="796"/>
      <c r="E123" s="792"/>
      <c r="F123" s="794"/>
      <c r="G123" s="245">
        <f t="shared" ref="G123:X123" si="14">G119*$BC$31</f>
        <v>34.5</v>
      </c>
      <c r="H123" s="246">
        <f t="shared" si="14"/>
        <v>30.900000000000002</v>
      </c>
      <c r="I123" s="247">
        <f t="shared" si="14"/>
        <v>27.299999999999997</v>
      </c>
      <c r="J123" s="245">
        <f t="shared" si="14"/>
        <v>35.700000000000003</v>
      </c>
      <c r="K123" s="246">
        <f t="shared" si="14"/>
        <v>32.099999999999994</v>
      </c>
      <c r="L123" s="247">
        <f t="shared" si="14"/>
        <v>28.5</v>
      </c>
      <c r="M123" s="245">
        <f t="shared" si="14"/>
        <v>37.200000000000003</v>
      </c>
      <c r="N123" s="246">
        <f t="shared" si="14"/>
        <v>33.599999999999994</v>
      </c>
      <c r="O123" s="247">
        <f t="shared" si="14"/>
        <v>29.700000000000003</v>
      </c>
      <c r="P123" s="245">
        <f t="shared" si="14"/>
        <v>37.799999999999997</v>
      </c>
      <c r="Q123" s="246">
        <f t="shared" si="14"/>
        <v>34.200000000000003</v>
      </c>
      <c r="R123" s="247">
        <f t="shared" si="14"/>
        <v>30.599999999999998</v>
      </c>
      <c r="S123" s="245">
        <f t="shared" si="14"/>
        <v>38.400000000000006</v>
      </c>
      <c r="T123" s="246">
        <f t="shared" si="14"/>
        <v>34.799999999999997</v>
      </c>
      <c r="U123" s="247">
        <f t="shared" si="14"/>
        <v>31.200000000000003</v>
      </c>
      <c r="V123" s="245">
        <f t="shared" si="14"/>
        <v>39</v>
      </c>
      <c r="W123" s="246">
        <f t="shared" si="14"/>
        <v>35.400000000000006</v>
      </c>
      <c r="X123" s="247">
        <f t="shared" si="14"/>
        <v>31.799999999999997</v>
      </c>
      <c r="Y123" s="186"/>
      <c r="Z123" s="187"/>
      <c r="AB123" s="902"/>
      <c r="AC123"/>
      <c r="AD123" s="845"/>
      <c r="AE123" s="796"/>
      <c r="AF123" s="792"/>
      <c r="AG123" s="794"/>
      <c r="AH123" s="245">
        <f t="shared" ref="AH123:AY123" si="15">AH119*$BC$31</f>
        <v>30</v>
      </c>
      <c r="AI123" s="246">
        <f t="shared" si="15"/>
        <v>26.700000000000003</v>
      </c>
      <c r="AJ123" s="247">
        <f t="shared" si="15"/>
        <v>23.700000000000003</v>
      </c>
      <c r="AK123" s="245">
        <f t="shared" si="15"/>
        <v>30.900000000000002</v>
      </c>
      <c r="AL123" s="246">
        <f t="shared" si="15"/>
        <v>27.299999999999997</v>
      </c>
      <c r="AM123" s="247">
        <f t="shared" si="15"/>
        <v>24.599999999999998</v>
      </c>
      <c r="AN123" s="245">
        <f t="shared" si="15"/>
        <v>31.5</v>
      </c>
      <c r="AO123" s="246">
        <f t="shared" si="15"/>
        <v>28.200000000000003</v>
      </c>
      <c r="AP123" s="247">
        <f t="shared" si="15"/>
        <v>25.5</v>
      </c>
      <c r="AQ123" s="245">
        <f t="shared" si="15"/>
        <v>32.400000000000006</v>
      </c>
      <c r="AR123" s="246">
        <f t="shared" si="15"/>
        <v>29.099999999999998</v>
      </c>
      <c r="AS123" s="247">
        <f t="shared" si="15"/>
        <v>26.400000000000002</v>
      </c>
      <c r="AT123" s="245">
        <f t="shared" si="15"/>
        <v>33.599999999999994</v>
      </c>
      <c r="AU123" s="246">
        <f t="shared" si="15"/>
        <v>30.599999999999998</v>
      </c>
      <c r="AV123" s="247">
        <f t="shared" si="15"/>
        <v>27.299999999999997</v>
      </c>
      <c r="AW123" s="245">
        <f t="shared" si="15"/>
        <v>35.099999999999994</v>
      </c>
      <c r="AX123" s="246">
        <f t="shared" si="15"/>
        <v>32.099999999999994</v>
      </c>
      <c r="AY123" s="247">
        <f t="shared" si="15"/>
        <v>28.799999999999997</v>
      </c>
      <c r="AZ123" s="186"/>
      <c r="BA123" s="187"/>
    </row>
    <row r="124" spans="1:53" ht="18.600000000000001" customHeight="1" x14ac:dyDescent="0.2">
      <c r="A124" s="902"/>
      <c r="B124"/>
      <c r="C124" s="843">
        <v>4</v>
      </c>
      <c r="D124" s="795" t="s">
        <v>67</v>
      </c>
      <c r="E124" s="601" t="s">
        <v>16</v>
      </c>
      <c r="F124" s="22" t="s">
        <v>20</v>
      </c>
      <c r="G124" s="141">
        <f>'Erwachsene-DOSB 2020'!W25*$BC$79</f>
        <v>0.63</v>
      </c>
      <c r="H124" s="132">
        <f>'Erwachsene-DOSB 2020'!X25*$BC$79</f>
        <v>0.7</v>
      </c>
      <c r="I124" s="133">
        <f>'Erwachsene-DOSB 2020'!Y25*$BC$79</f>
        <v>0.77</v>
      </c>
      <c r="J124" s="134">
        <f>'Erwachsene-DOSB 2020'!Z25*$BC$79</f>
        <v>0.59499999999999997</v>
      </c>
      <c r="K124" s="132">
        <f>'Erwachsene-DOSB 2020'!AA25*$BC$79</f>
        <v>0.66499999999999992</v>
      </c>
      <c r="L124" s="133">
        <f>'Erwachsene-DOSB 2020'!AB25*$BC$79</f>
        <v>0.73499999999999999</v>
      </c>
      <c r="M124" s="134">
        <f>'Erwachsene-DOSB 2020'!AC25*$BC$79</f>
        <v>0.55999999999999994</v>
      </c>
      <c r="N124" s="132">
        <f>'Erwachsene-DOSB 2020'!AD25*$BC$79</f>
        <v>0.63</v>
      </c>
      <c r="O124" s="133">
        <f>'Erwachsene-DOSB 2020'!AE25*$BC$79</f>
        <v>0.7</v>
      </c>
      <c r="P124" s="134">
        <f>'Erwachsene-DOSB 2020'!AF25*$BC$79</f>
        <v>0.52499999999999991</v>
      </c>
      <c r="Q124" s="132">
        <f>'Erwachsene-DOSB 2020'!AG25*$BC$79</f>
        <v>0.59499999999999997</v>
      </c>
      <c r="R124" s="133">
        <f>'Erwachsene-DOSB 2020'!AH25*$BC$79</f>
        <v>0.66499999999999992</v>
      </c>
      <c r="S124" s="134">
        <f>'Erwachsene-DOSB 2020'!AI25*$BC$79</f>
        <v>0.52499999999999991</v>
      </c>
      <c r="T124" s="132">
        <f>'Erwachsene-DOSB 2020'!AJ25*$BC$79</f>
        <v>0.59499999999999997</v>
      </c>
      <c r="U124" s="133">
        <f>'Erwachsene-DOSB 2020'!AK25*$BC$79</f>
        <v>0.66499999999999992</v>
      </c>
      <c r="V124" s="134">
        <f>'Erwachsene-DOSB 2020'!AL25*$BC$79</f>
        <v>0.48999999999999994</v>
      </c>
      <c r="W124" s="132">
        <f>'Erwachsene-DOSB 2020'!AM25*$BC$79</f>
        <v>0.55999999999999994</v>
      </c>
      <c r="X124" s="133">
        <f>'Erwachsene-DOSB 2020'!AN25*$BC$79</f>
        <v>0.63</v>
      </c>
      <c r="Y124" s="180"/>
      <c r="Z124" s="181"/>
      <c r="AB124" s="902"/>
      <c r="AC124"/>
      <c r="AD124" s="843">
        <v>4</v>
      </c>
      <c r="AE124" s="795" t="s">
        <v>67</v>
      </c>
      <c r="AF124" s="601" t="s">
        <v>16</v>
      </c>
      <c r="AG124" s="22" t="s">
        <v>20</v>
      </c>
      <c r="AH124" s="141">
        <f>'Erwachsene-DOSB 2020'!W58*$BC$79</f>
        <v>0.80499999999999994</v>
      </c>
      <c r="AI124" s="132">
        <f>'Erwachsene-DOSB 2020'!X58*$BC$79</f>
        <v>0.875</v>
      </c>
      <c r="AJ124" s="133">
        <f>'Erwachsene-DOSB 2020'!Y58*$BC$79</f>
        <v>0.94499999999999995</v>
      </c>
      <c r="AK124" s="134">
        <f>'Erwachsene-DOSB 2020'!Z58*$BC$79</f>
        <v>0.73499999999999999</v>
      </c>
      <c r="AL124" s="132">
        <f>'Erwachsene-DOSB 2020'!AA58*$BC$79</f>
        <v>0.80499999999999994</v>
      </c>
      <c r="AM124" s="133">
        <f>'Erwachsene-DOSB 2020'!AB58*$BC$79</f>
        <v>0.875</v>
      </c>
      <c r="AN124" s="134">
        <f>'Erwachsene-DOSB 2020'!AC58*$BC$79</f>
        <v>0.7</v>
      </c>
      <c r="AO124" s="132">
        <f>'Erwachsene-DOSB 2020'!AD58*$BC$79</f>
        <v>0.77</v>
      </c>
      <c r="AP124" s="133">
        <f>'Erwachsene-DOSB 2020'!AE58*$BC$79</f>
        <v>0.84</v>
      </c>
      <c r="AQ124" s="134">
        <f>'Erwachsene-DOSB 2020'!AF58*$BC$79</f>
        <v>0.66499999999999992</v>
      </c>
      <c r="AR124" s="132">
        <f>'Erwachsene-DOSB 2020'!AG58*$BC$79</f>
        <v>0.73499999999999999</v>
      </c>
      <c r="AS124" s="133">
        <f>'Erwachsene-DOSB 2020'!AH58*$BC$79</f>
        <v>0.80499999999999994</v>
      </c>
      <c r="AT124" s="134">
        <f>'Erwachsene-DOSB 2020'!AI58*$BC$79</f>
        <v>0.59499999999999997</v>
      </c>
      <c r="AU124" s="132">
        <f>'Erwachsene-DOSB 2020'!AJ58*$BC$79</f>
        <v>0.7</v>
      </c>
      <c r="AV124" s="133">
        <f>'Erwachsene-DOSB 2020'!AK58*$BC$79</f>
        <v>0.77</v>
      </c>
      <c r="AW124" s="134">
        <f>'Erwachsene-DOSB 2020'!AL58*$BC$79</f>
        <v>0.55999999999999994</v>
      </c>
      <c r="AX124" s="132">
        <f>'Erwachsene-DOSB 2020'!AM58*$BC$79</f>
        <v>0.66499999999999992</v>
      </c>
      <c r="AY124" s="133">
        <f>'Erwachsene-DOSB 2020'!AN58*$BC$79</f>
        <v>0.73499999999999999</v>
      </c>
      <c r="AZ124" s="180"/>
      <c r="BA124" s="181"/>
    </row>
    <row r="125" spans="1:53" ht="18.600000000000001" customHeight="1" x14ac:dyDescent="0.2">
      <c r="A125" s="902"/>
      <c r="B125"/>
      <c r="C125" s="845"/>
      <c r="D125" s="796"/>
      <c r="E125" s="106" t="s">
        <v>17</v>
      </c>
      <c r="F125" s="27" t="s">
        <v>163</v>
      </c>
      <c r="G125" s="13">
        <f>'Erwachsene-DOSB 2020'!W27*$BC$80</f>
        <v>1.9599999999999997</v>
      </c>
      <c r="H125" s="12">
        <f>'Erwachsene-DOSB 2020'!X27*$BC$80</f>
        <v>2.2399999999999998</v>
      </c>
      <c r="I125" s="15">
        <f>'Erwachsene-DOSB 2020'!Y27*$BC$80</f>
        <v>2.4499999999999997</v>
      </c>
      <c r="J125" s="59">
        <f>'Erwachsene-DOSB 2020'!Z27*$BC$80</f>
        <v>1.8199999999999998</v>
      </c>
      <c r="K125" s="12">
        <f>'Erwachsene-DOSB 2020'!AA27*$BC$80</f>
        <v>2.0999999999999996</v>
      </c>
      <c r="L125" s="15">
        <f>'Erwachsene-DOSB 2020'!AB27*$BC$80</f>
        <v>2.38</v>
      </c>
      <c r="M125" s="14">
        <f>'Erwachsene-DOSB 2020'!AC27*$BC$80</f>
        <v>1.75</v>
      </c>
      <c r="N125" s="12">
        <f>'Erwachsene-DOSB 2020'!AD27*$BC$80</f>
        <v>2.0299999999999998</v>
      </c>
      <c r="O125" s="60">
        <f>'Erwachsene-DOSB 2020'!AE27*$BC$80</f>
        <v>2.3099999999999996</v>
      </c>
      <c r="P125" s="14">
        <f>'Erwachsene-DOSB 2020'!AF27*$BC$80</f>
        <v>1.68</v>
      </c>
      <c r="Q125" s="12">
        <f>'Erwachsene-DOSB 2020'!AG27*$BC$80</f>
        <v>1.9599999999999997</v>
      </c>
      <c r="R125" s="60">
        <f>'Erwachsene-DOSB 2020'!AH27*$BC$80</f>
        <v>2.2399999999999998</v>
      </c>
      <c r="S125" s="14">
        <f>'Erwachsene-DOSB 2020'!AI27*$BC$80</f>
        <v>1.6099999999999999</v>
      </c>
      <c r="T125" s="12">
        <f>'Erwachsene-DOSB 2020'!AJ27*$BC$80</f>
        <v>1.89</v>
      </c>
      <c r="U125" s="60">
        <f>'Erwachsene-DOSB 2020'!AK27*$BC$80</f>
        <v>2.17</v>
      </c>
      <c r="V125" s="14">
        <f>'Erwachsene-DOSB 2020'!AL27*$BC$80</f>
        <v>1.47</v>
      </c>
      <c r="W125" s="12">
        <f>'Erwachsene-DOSB 2020'!AM27*$BC$80</f>
        <v>1.75</v>
      </c>
      <c r="X125" s="60">
        <f>'Erwachsene-DOSB 2020'!AN27*$BC$80</f>
        <v>2.0299999999999998</v>
      </c>
      <c r="Y125" s="182"/>
      <c r="Z125" s="188"/>
      <c r="AB125" s="902"/>
      <c r="AC125"/>
      <c r="AD125" s="845"/>
      <c r="AE125" s="796"/>
      <c r="AF125" s="106" t="s">
        <v>17</v>
      </c>
      <c r="AG125" s="27" t="s">
        <v>163</v>
      </c>
      <c r="AH125" s="13">
        <f>'Erwachsene-DOSB 2020'!W60*$BC$80</f>
        <v>2.59</v>
      </c>
      <c r="AI125" s="12">
        <f>'Erwachsene-DOSB 2020'!X60*$BC$80</f>
        <v>2.8699999999999997</v>
      </c>
      <c r="AJ125" s="15">
        <f>'Erwachsene-DOSB 2020'!Y60*$BC$80</f>
        <v>3.15</v>
      </c>
      <c r="AK125" s="59">
        <f>'Erwachsene-DOSB 2020'!Z60*$BC$80</f>
        <v>2.52</v>
      </c>
      <c r="AL125" s="12">
        <f>'Erwachsene-DOSB 2020'!AA60*$BC$80</f>
        <v>2.8</v>
      </c>
      <c r="AM125" s="15">
        <f>'Erwachsene-DOSB 2020'!AB60*$BC$80</f>
        <v>3.08</v>
      </c>
      <c r="AN125" s="14">
        <f>'Erwachsene-DOSB 2020'!AC60*$BC$80</f>
        <v>2.38</v>
      </c>
      <c r="AO125" s="12">
        <f>'Erwachsene-DOSB 2020'!AD60*$BC$80</f>
        <v>2.6599999999999997</v>
      </c>
      <c r="AP125" s="60">
        <f>'Erwachsene-DOSB 2020'!AE60*$BC$80</f>
        <v>2.94</v>
      </c>
      <c r="AQ125" s="14">
        <f>'Erwachsene-DOSB 2020'!AF60*$BC$80</f>
        <v>2.2399999999999998</v>
      </c>
      <c r="AR125" s="12">
        <f>'Erwachsene-DOSB 2020'!AG60*$BC$80</f>
        <v>2.52</v>
      </c>
      <c r="AS125" s="60">
        <f>'Erwachsene-DOSB 2020'!AH60*$BC$80</f>
        <v>2.8</v>
      </c>
      <c r="AT125" s="14">
        <f>'Erwachsene-DOSB 2020'!AI60*$BC$80</f>
        <v>2.0299999999999998</v>
      </c>
      <c r="AU125" s="12">
        <f>'Erwachsene-DOSB 2020'!AJ60*$BC$80</f>
        <v>2.3099999999999996</v>
      </c>
      <c r="AV125" s="60">
        <f>'Erwachsene-DOSB 2020'!AK60*$BC$80</f>
        <v>2.59</v>
      </c>
      <c r="AW125" s="14">
        <f>'Erwachsene-DOSB 2020'!AL60*$BC$80</f>
        <v>1.89</v>
      </c>
      <c r="AX125" s="12">
        <f>'Erwachsene-DOSB 2020'!AM60*$BC$80</f>
        <v>2.17</v>
      </c>
      <c r="AY125" s="741">
        <f>'Erwachsene-DOSB 2020'!AN60*$BC$80</f>
        <v>2.4499999999999997</v>
      </c>
      <c r="AZ125" s="182"/>
      <c r="BA125" s="188"/>
    </row>
    <row r="126" spans="1:53" ht="18.600000000000001" customHeight="1" x14ac:dyDescent="0.2">
      <c r="A126" s="902"/>
      <c r="B126"/>
      <c r="C126" s="845"/>
      <c r="D126" s="796"/>
      <c r="E126" s="106" t="s">
        <v>21</v>
      </c>
      <c r="F126" s="2" t="s">
        <v>520</v>
      </c>
      <c r="G126" s="13">
        <f>'Erwachsene-DOSB 2020'!W28*$BC$81</f>
        <v>14.8</v>
      </c>
      <c r="H126" s="12">
        <f>'Erwachsene-DOSB 2020'!X28*$BC$81</f>
        <v>17.2</v>
      </c>
      <c r="I126" s="15">
        <f>'Erwachsene-DOSB 2020'!Y28*$BC$81</f>
        <v>19.200000000000003</v>
      </c>
      <c r="J126" s="59">
        <f>'Erwachsene-DOSB 2020'!Z28*$BC$81</f>
        <v>13.200000000000001</v>
      </c>
      <c r="K126" s="12">
        <f>'Erwachsene-DOSB 2020'!AA28*$BC$81</f>
        <v>16</v>
      </c>
      <c r="L126" s="15">
        <f>'Erwachsene-DOSB 2020'!AB28*$BC$81</f>
        <v>18.400000000000002</v>
      </c>
      <c r="M126" s="59">
        <f>'Erwachsene-DOSB 2020'!AC28*$BC$81</f>
        <v>12.4</v>
      </c>
      <c r="N126" s="12">
        <f>'Erwachsene-DOSB 2020'!AD28*$BC$81</f>
        <v>15.200000000000001</v>
      </c>
      <c r="O126" s="15">
        <f>'Erwachsene-DOSB 2020'!AE28*$BC$81</f>
        <v>17.600000000000001</v>
      </c>
      <c r="P126" s="59">
        <f>'Erwachsene-DOSB 2020'!AF28*$BC$81</f>
        <v>11.600000000000001</v>
      </c>
      <c r="Q126" s="12">
        <f>'Erwachsene-DOSB 2020'!AG28*$BC$81</f>
        <v>14.4</v>
      </c>
      <c r="R126" s="15">
        <f>'Erwachsene-DOSB 2020'!AH28*$BC$81</f>
        <v>16.8</v>
      </c>
      <c r="S126" s="59">
        <f>'Erwachsene-DOSB 2020'!AI28*$BC$81</f>
        <v>10.8</v>
      </c>
      <c r="T126" s="12">
        <f>'Erwachsene-DOSB 2020'!AJ28*$BC$81</f>
        <v>13.600000000000001</v>
      </c>
      <c r="U126" s="15">
        <f>'Erwachsene-DOSB 2020'!AK28*$BC$81</f>
        <v>16</v>
      </c>
      <c r="V126" s="59">
        <f>'Erwachsene-DOSB 2020'!AL28*$BC$81</f>
        <v>10.4</v>
      </c>
      <c r="W126" s="12">
        <f>'Erwachsene-DOSB 2020'!AM28*$BC$81</f>
        <v>13.200000000000001</v>
      </c>
      <c r="X126" s="15">
        <f>'Erwachsene-DOSB 2020'!AN28*$BC$81</f>
        <v>15.600000000000001</v>
      </c>
      <c r="Y126" s="182"/>
      <c r="Z126" s="188"/>
      <c r="AB126" s="902"/>
      <c r="AC126"/>
      <c r="AD126" s="845"/>
      <c r="AE126" s="796"/>
      <c r="AF126" s="106" t="s">
        <v>21</v>
      </c>
      <c r="AG126" s="2" t="s">
        <v>520</v>
      </c>
      <c r="AH126" s="13">
        <f>'Erwachsene-DOSB 2020'!W61*$BC$81</f>
        <v>21.6</v>
      </c>
      <c r="AI126" s="12">
        <f>'Erwachsene-DOSB 2020'!X61*$BC$81</f>
        <v>25.6</v>
      </c>
      <c r="AJ126" s="15">
        <f>'Erwachsene-DOSB 2020'!Y61*$BC$81</f>
        <v>30</v>
      </c>
      <c r="AK126" s="59">
        <f>'Erwachsene-DOSB 2020'!Z61*$BC$81</f>
        <v>20.400000000000002</v>
      </c>
      <c r="AL126" s="12">
        <f>'Erwachsene-DOSB 2020'!AA61*$BC$81</f>
        <v>24.8</v>
      </c>
      <c r="AM126" s="15">
        <f>'Erwachsene-DOSB 2020'!AB61*$BC$81</f>
        <v>29.200000000000003</v>
      </c>
      <c r="AN126" s="59">
        <f>'Erwachsene-DOSB 2020'!AC61*$BC$81</f>
        <v>18.8</v>
      </c>
      <c r="AO126" s="12">
        <f>'Erwachsene-DOSB 2020'!AD61*$BC$81</f>
        <v>23.200000000000003</v>
      </c>
      <c r="AP126" s="15">
        <f>'Erwachsene-DOSB 2020'!AE61*$BC$81</f>
        <v>28</v>
      </c>
      <c r="AQ126" s="59">
        <f>'Erwachsene-DOSB 2020'!AF61*$BC$81</f>
        <v>18</v>
      </c>
      <c r="AR126" s="12">
        <f>'Erwachsene-DOSB 2020'!AG61*$BC$81</f>
        <v>22.400000000000002</v>
      </c>
      <c r="AS126" s="15">
        <f>'Erwachsene-DOSB 2020'!AH61*$BC$81</f>
        <v>27.200000000000003</v>
      </c>
      <c r="AT126" s="59">
        <f>'Erwachsene-DOSB 2020'!AI61*$BC$81</f>
        <v>16</v>
      </c>
      <c r="AU126" s="12">
        <f>'Erwachsene-DOSB 2020'!AJ61*$BC$81</f>
        <v>20.400000000000002</v>
      </c>
      <c r="AV126" s="15">
        <f>'Erwachsene-DOSB 2020'!AK61*$BC$81</f>
        <v>24.400000000000002</v>
      </c>
      <c r="AW126" s="59">
        <f>'Erwachsene-DOSB 2020'!AL61*$BC$81</f>
        <v>14.8</v>
      </c>
      <c r="AX126" s="12">
        <f>'Erwachsene-DOSB 2020'!AM61*$BC$81</f>
        <v>19.200000000000003</v>
      </c>
      <c r="AY126" s="15">
        <f>'Erwachsene-DOSB 2020'!AN61*$BC$81</f>
        <v>23.200000000000003</v>
      </c>
      <c r="AZ126" s="182"/>
      <c r="BA126" s="188"/>
    </row>
    <row r="127" spans="1:53" ht="18.600000000000001" customHeight="1" x14ac:dyDescent="0.2">
      <c r="A127" s="902"/>
      <c r="B127"/>
      <c r="C127" s="845"/>
      <c r="D127" s="796"/>
      <c r="E127" s="798" t="s">
        <v>22</v>
      </c>
      <c r="F127" s="793" t="s">
        <v>159</v>
      </c>
      <c r="G127" s="782" t="s">
        <v>425</v>
      </c>
      <c r="H127" s="783"/>
      <c r="I127" s="783"/>
      <c r="J127" s="783"/>
      <c r="K127" s="783"/>
      <c r="L127" s="783"/>
      <c r="M127" s="783"/>
      <c r="N127" s="783"/>
      <c r="O127" s="783"/>
      <c r="P127" s="783"/>
      <c r="Q127" s="783"/>
      <c r="R127" s="783"/>
      <c r="S127" s="783"/>
      <c r="T127" s="783"/>
      <c r="U127" s="784"/>
      <c r="V127" s="783" t="s">
        <v>424</v>
      </c>
      <c r="W127" s="783"/>
      <c r="X127" s="784"/>
      <c r="Y127" s="182"/>
      <c r="Z127" s="188"/>
      <c r="AB127" s="902"/>
      <c r="AC127"/>
      <c r="AD127" s="845"/>
      <c r="AE127" s="796"/>
      <c r="AF127" s="798" t="s">
        <v>22</v>
      </c>
      <c r="AG127" s="793" t="s">
        <v>159</v>
      </c>
      <c r="AH127" s="782" t="s">
        <v>425</v>
      </c>
      <c r="AI127" s="783"/>
      <c r="AJ127" s="783"/>
      <c r="AK127" s="783"/>
      <c r="AL127" s="783"/>
      <c r="AM127" s="783"/>
      <c r="AN127" s="783"/>
      <c r="AO127" s="783"/>
      <c r="AP127" s="783"/>
      <c r="AQ127" s="783"/>
      <c r="AR127" s="783"/>
      <c r="AS127" s="783"/>
      <c r="AT127" s="783"/>
      <c r="AU127" s="783"/>
      <c r="AV127" s="784"/>
      <c r="AW127" s="783" t="s">
        <v>424</v>
      </c>
      <c r="AX127" s="783"/>
      <c r="AY127" s="784"/>
      <c r="AZ127" s="182"/>
      <c r="BA127" s="188"/>
    </row>
    <row r="128" spans="1:53" ht="18.600000000000001" customHeight="1" x14ac:dyDescent="0.2">
      <c r="A128" s="902"/>
      <c r="B128"/>
      <c r="C128" s="845"/>
      <c r="D128" s="796"/>
      <c r="E128" s="792"/>
      <c r="F128" s="794"/>
      <c r="G128" s="42">
        <v>10</v>
      </c>
      <c r="H128" s="43">
        <v>15</v>
      </c>
      <c r="I128" s="135">
        <v>20</v>
      </c>
      <c r="J128" s="42">
        <v>10</v>
      </c>
      <c r="K128" s="43">
        <v>15</v>
      </c>
      <c r="L128" s="135">
        <v>20</v>
      </c>
      <c r="M128" s="42">
        <v>10</v>
      </c>
      <c r="N128" s="43">
        <v>15</v>
      </c>
      <c r="O128" s="135">
        <v>20</v>
      </c>
      <c r="P128" s="42">
        <v>10</v>
      </c>
      <c r="Q128" s="43">
        <v>15</v>
      </c>
      <c r="R128" s="135">
        <v>20</v>
      </c>
      <c r="S128" s="42">
        <v>10</v>
      </c>
      <c r="T128" s="43">
        <v>15</v>
      </c>
      <c r="U128" s="135">
        <v>20</v>
      </c>
      <c r="V128" s="42">
        <v>10</v>
      </c>
      <c r="W128" s="43">
        <v>15</v>
      </c>
      <c r="X128" s="135">
        <v>20</v>
      </c>
      <c r="Y128" s="182"/>
      <c r="Z128" s="188"/>
      <c r="AB128" s="902"/>
      <c r="AC128"/>
      <c r="AD128" s="845"/>
      <c r="AE128" s="796"/>
      <c r="AF128" s="792"/>
      <c r="AG128" s="794"/>
      <c r="AH128" s="42">
        <v>10</v>
      </c>
      <c r="AI128" s="43">
        <v>15</v>
      </c>
      <c r="AJ128" s="135">
        <v>20</v>
      </c>
      <c r="AK128" s="42">
        <v>10</v>
      </c>
      <c r="AL128" s="43">
        <v>15</v>
      </c>
      <c r="AM128" s="135">
        <v>20</v>
      </c>
      <c r="AN128" s="42">
        <v>10</v>
      </c>
      <c r="AO128" s="43">
        <v>15</v>
      </c>
      <c r="AP128" s="135">
        <v>20</v>
      </c>
      <c r="AQ128" s="42">
        <v>10</v>
      </c>
      <c r="AR128" s="43">
        <v>15</v>
      </c>
      <c r="AS128" s="135">
        <v>20</v>
      </c>
      <c r="AT128" s="42">
        <v>10</v>
      </c>
      <c r="AU128" s="43">
        <v>15</v>
      </c>
      <c r="AV128" s="135">
        <v>20</v>
      </c>
      <c r="AW128" s="42">
        <v>10</v>
      </c>
      <c r="AX128" s="43">
        <v>15</v>
      </c>
      <c r="AY128" s="135">
        <v>20</v>
      </c>
      <c r="AZ128" s="182"/>
      <c r="BA128" s="188"/>
    </row>
    <row r="129" spans="1:53" ht="18.600000000000001" customHeight="1" thickBot="1" x14ac:dyDescent="0.25">
      <c r="A129" s="902"/>
      <c r="B129"/>
      <c r="C129" s="923"/>
      <c r="D129" s="796"/>
      <c r="E129" s="140" t="s">
        <v>23</v>
      </c>
      <c r="F129" s="159" t="s">
        <v>432</v>
      </c>
      <c r="G129" s="190" t="s">
        <v>433</v>
      </c>
      <c r="H129" s="191" t="s">
        <v>434</v>
      </c>
      <c r="I129" s="192" t="s">
        <v>435</v>
      </c>
      <c r="J129" s="190" t="s">
        <v>433</v>
      </c>
      <c r="K129" s="191" t="s">
        <v>434</v>
      </c>
      <c r="L129" s="192" t="s">
        <v>435</v>
      </c>
      <c r="M129" s="190" t="s">
        <v>433</v>
      </c>
      <c r="N129" s="191" t="s">
        <v>434</v>
      </c>
      <c r="O129" s="192" t="s">
        <v>435</v>
      </c>
      <c r="P129" s="190" t="s">
        <v>433</v>
      </c>
      <c r="Q129" s="191" t="s">
        <v>434</v>
      </c>
      <c r="R129" s="192" t="s">
        <v>435</v>
      </c>
      <c r="S129" s="190" t="s">
        <v>433</v>
      </c>
      <c r="T129" s="191" t="s">
        <v>434</v>
      </c>
      <c r="U129" s="192" t="s">
        <v>435</v>
      </c>
      <c r="V129" s="190" t="s">
        <v>433</v>
      </c>
      <c r="W129" s="191" t="s">
        <v>434</v>
      </c>
      <c r="X129" s="192" t="s">
        <v>435</v>
      </c>
      <c r="Y129" s="186"/>
      <c r="Z129" s="187"/>
      <c r="AB129" s="902"/>
      <c r="AC129"/>
      <c r="AD129" s="923"/>
      <c r="AE129" s="796"/>
      <c r="AF129" s="140" t="s">
        <v>23</v>
      </c>
      <c r="AG129" s="159" t="s">
        <v>432</v>
      </c>
      <c r="AH129" s="190" t="s">
        <v>433</v>
      </c>
      <c r="AI129" s="191" t="s">
        <v>434</v>
      </c>
      <c r="AJ129" s="192" t="s">
        <v>435</v>
      </c>
      <c r="AK129" s="190" t="s">
        <v>433</v>
      </c>
      <c r="AL129" s="191" t="s">
        <v>434</v>
      </c>
      <c r="AM129" s="192" t="s">
        <v>435</v>
      </c>
      <c r="AN129" s="190" t="s">
        <v>433</v>
      </c>
      <c r="AO129" s="191" t="s">
        <v>434</v>
      </c>
      <c r="AP129" s="192" t="s">
        <v>435</v>
      </c>
      <c r="AQ129" s="190" t="s">
        <v>433</v>
      </c>
      <c r="AR129" s="191" t="s">
        <v>434</v>
      </c>
      <c r="AS129" s="192" t="s">
        <v>435</v>
      </c>
      <c r="AT129" s="190" t="s">
        <v>433</v>
      </c>
      <c r="AU129" s="191" t="s">
        <v>434</v>
      </c>
      <c r="AV129" s="192" t="s">
        <v>435</v>
      </c>
      <c r="AW129" s="190" t="s">
        <v>433</v>
      </c>
      <c r="AX129" s="191" t="s">
        <v>434</v>
      </c>
      <c r="AY129" s="192" t="s">
        <v>435</v>
      </c>
      <c r="AZ129" s="186"/>
      <c r="BA129" s="187"/>
    </row>
    <row r="130" spans="1:53" ht="18.75" thickBot="1" x14ac:dyDescent="0.3">
      <c r="A130" s="853" t="s">
        <v>495</v>
      </c>
      <c r="B130"/>
      <c r="C130" s="905" t="s">
        <v>51</v>
      </c>
      <c r="D130" s="906"/>
      <c r="E130" s="907"/>
      <c r="F130" s="907"/>
      <c r="G130" s="907" t="s">
        <v>616</v>
      </c>
      <c r="H130" s="907"/>
      <c r="I130" s="907"/>
      <c r="J130" s="907"/>
      <c r="K130" s="907"/>
      <c r="L130" s="907"/>
      <c r="M130" s="907"/>
      <c r="N130" s="907"/>
      <c r="O130" s="907"/>
      <c r="P130" s="907"/>
      <c r="Q130" s="907"/>
      <c r="R130" s="908" t="s">
        <v>52</v>
      </c>
      <c r="S130" s="908"/>
      <c r="T130" s="908"/>
      <c r="U130" s="908"/>
      <c r="V130" s="908"/>
      <c r="W130" s="908"/>
      <c r="X130" s="908"/>
      <c r="Y130" s="802" t="s">
        <v>53</v>
      </c>
      <c r="Z130" s="803"/>
      <c r="AB130" s="853" t="s">
        <v>495</v>
      </c>
      <c r="AC130"/>
      <c r="AD130" s="905" t="s">
        <v>51</v>
      </c>
      <c r="AE130" s="906"/>
      <c r="AF130" s="907"/>
      <c r="AG130" s="907"/>
      <c r="AH130" s="907" t="s">
        <v>616</v>
      </c>
      <c r="AI130" s="907"/>
      <c r="AJ130" s="907"/>
      <c r="AK130" s="907"/>
      <c r="AL130" s="907"/>
      <c r="AM130" s="907"/>
      <c r="AN130" s="907"/>
      <c r="AO130" s="907"/>
      <c r="AP130" s="907"/>
      <c r="AQ130" s="907"/>
      <c r="AR130" s="907"/>
      <c r="AS130" s="908" t="s">
        <v>52</v>
      </c>
      <c r="AT130" s="908"/>
      <c r="AU130" s="908"/>
      <c r="AV130" s="908"/>
      <c r="AW130" s="908"/>
      <c r="AX130" s="908"/>
      <c r="AY130" s="908"/>
      <c r="AZ130" s="802" t="s">
        <v>53</v>
      </c>
      <c r="BA130" s="803"/>
    </row>
    <row r="131" spans="1:53" ht="13.5" thickBot="1" x14ac:dyDescent="0.25">
      <c r="A131" s="853"/>
      <c r="B131"/>
      <c r="C131" s="914" t="s">
        <v>585</v>
      </c>
      <c r="D131" s="915"/>
      <c r="E131" s="915"/>
      <c r="F131" s="915"/>
      <c r="G131" s="915"/>
      <c r="H131" s="915"/>
      <c r="I131" s="916"/>
      <c r="J131" s="917" t="s">
        <v>68</v>
      </c>
      <c r="K131" s="918"/>
      <c r="L131" s="918"/>
      <c r="M131" s="918"/>
      <c r="N131" s="918"/>
      <c r="O131" s="918"/>
      <c r="P131" s="918"/>
      <c r="Q131" s="919"/>
      <c r="R131" s="920" t="s">
        <v>69</v>
      </c>
      <c r="S131" s="921"/>
      <c r="T131" s="921"/>
      <c r="U131" s="921"/>
      <c r="V131" s="921"/>
      <c r="W131" s="921"/>
      <c r="X131" s="922"/>
      <c r="Y131" s="75" t="s">
        <v>70</v>
      </c>
      <c r="Z131" s="76"/>
      <c r="AB131" s="853"/>
      <c r="AC131"/>
      <c r="AD131" s="914" t="s">
        <v>585</v>
      </c>
      <c r="AE131" s="915"/>
      <c r="AF131" s="915"/>
      <c r="AG131" s="915"/>
      <c r="AH131" s="915"/>
      <c r="AI131" s="915"/>
      <c r="AJ131" s="916"/>
      <c r="AK131" s="917" t="s">
        <v>68</v>
      </c>
      <c r="AL131" s="918"/>
      <c r="AM131" s="918"/>
      <c r="AN131" s="918"/>
      <c r="AO131" s="918"/>
      <c r="AP131" s="918"/>
      <c r="AQ131" s="918"/>
      <c r="AR131" s="919"/>
      <c r="AS131" s="920" t="s">
        <v>69</v>
      </c>
      <c r="AT131" s="921"/>
      <c r="AU131" s="921"/>
      <c r="AV131" s="921"/>
      <c r="AW131" s="921"/>
      <c r="AX131" s="921"/>
      <c r="AY131" s="922"/>
      <c r="AZ131" s="75" t="s">
        <v>70</v>
      </c>
      <c r="BA131" s="76"/>
    </row>
    <row r="132" spans="1:53" ht="15" customHeight="1" thickBot="1" x14ac:dyDescent="0.3">
      <c r="A132" s="853"/>
      <c r="B132" s="44"/>
      <c r="C132" s="909" t="s">
        <v>71</v>
      </c>
      <c r="D132" s="910"/>
      <c r="E132" s="910"/>
      <c r="F132" s="910"/>
      <c r="G132" s="910"/>
      <c r="H132" s="910"/>
      <c r="I132" s="77"/>
      <c r="J132" s="911"/>
      <c r="K132" s="912"/>
      <c r="L132" s="912"/>
      <c r="M132" s="912"/>
      <c r="N132" s="912"/>
      <c r="O132" s="912"/>
      <c r="P132" s="912"/>
      <c r="Q132" s="913"/>
      <c r="R132" s="898" t="s">
        <v>72</v>
      </c>
      <c r="S132" s="899"/>
      <c r="T132" s="810"/>
      <c r="U132" s="810"/>
      <c r="V132" s="810"/>
      <c r="W132" s="810"/>
      <c r="X132" s="811"/>
      <c r="Y132" s="75" t="s">
        <v>73</v>
      </c>
      <c r="Z132" s="78" t="s">
        <v>54</v>
      </c>
      <c r="AB132" s="853"/>
      <c r="AC132" s="44"/>
      <c r="AD132" s="909" t="s">
        <v>71</v>
      </c>
      <c r="AE132" s="910"/>
      <c r="AF132" s="910"/>
      <c r="AG132" s="910"/>
      <c r="AH132" s="910"/>
      <c r="AI132" s="910"/>
      <c r="AJ132" s="77"/>
      <c r="AK132" s="911"/>
      <c r="AL132" s="912"/>
      <c r="AM132" s="912"/>
      <c r="AN132" s="912"/>
      <c r="AO132" s="912"/>
      <c r="AP132" s="912"/>
      <c r="AQ132" s="912"/>
      <c r="AR132" s="913"/>
      <c r="AS132" s="898" t="s">
        <v>72</v>
      </c>
      <c r="AT132" s="899"/>
      <c r="AU132" s="810"/>
      <c r="AV132" s="810"/>
      <c r="AW132" s="810"/>
      <c r="AX132" s="810"/>
      <c r="AY132" s="811"/>
      <c r="AZ132" s="75" t="s">
        <v>73</v>
      </c>
      <c r="BA132" s="78" t="s">
        <v>54</v>
      </c>
    </row>
    <row r="133" spans="1:53" ht="13.5" thickBot="1" x14ac:dyDescent="0.25">
      <c r="A133" s="853"/>
      <c r="B133"/>
      <c r="C133" s="812" t="s">
        <v>74</v>
      </c>
      <c r="D133" s="813"/>
      <c r="E133" s="813"/>
      <c r="F133" s="813"/>
      <c r="G133" s="813"/>
      <c r="H133" s="813"/>
      <c r="I133" s="77"/>
      <c r="J133" s="807"/>
      <c r="K133" s="808"/>
      <c r="L133" s="808"/>
      <c r="M133" s="808"/>
      <c r="N133" s="808"/>
      <c r="O133" s="808"/>
      <c r="P133" s="808"/>
      <c r="Q133" s="809"/>
      <c r="R133" s="898" t="s">
        <v>75</v>
      </c>
      <c r="S133" s="899"/>
      <c r="T133" s="810"/>
      <c r="U133" s="810"/>
      <c r="V133" s="810"/>
      <c r="W133" s="810"/>
      <c r="X133" s="811"/>
      <c r="Y133" s="75" t="s">
        <v>76</v>
      </c>
      <c r="Z133" s="79"/>
      <c r="AB133" s="853"/>
      <c r="AC133"/>
      <c r="AD133" s="812" t="s">
        <v>74</v>
      </c>
      <c r="AE133" s="813"/>
      <c r="AF133" s="813"/>
      <c r="AG133" s="813"/>
      <c r="AH133" s="813"/>
      <c r="AI133" s="813"/>
      <c r="AJ133" s="77"/>
      <c r="AK133" s="807"/>
      <c r="AL133" s="808"/>
      <c r="AM133" s="808"/>
      <c r="AN133" s="808"/>
      <c r="AO133" s="808"/>
      <c r="AP133" s="808"/>
      <c r="AQ133" s="808"/>
      <c r="AR133" s="809"/>
      <c r="AS133" s="898" t="s">
        <v>75</v>
      </c>
      <c r="AT133" s="899"/>
      <c r="AU133" s="810"/>
      <c r="AV133" s="810"/>
      <c r="AW133" s="810"/>
      <c r="AX133" s="810"/>
      <c r="AY133" s="811"/>
      <c r="AZ133" s="75" t="s">
        <v>76</v>
      </c>
      <c r="BA133" s="79"/>
    </row>
    <row r="134" spans="1:53" ht="13.5" thickBot="1" x14ac:dyDescent="0.25">
      <c r="A134" s="853"/>
      <c r="B134"/>
      <c r="C134" s="812" t="s">
        <v>518</v>
      </c>
      <c r="D134" s="813"/>
      <c r="E134" s="813"/>
      <c r="F134" s="813"/>
      <c r="G134" s="813"/>
      <c r="H134" s="813"/>
      <c r="I134" s="77"/>
      <c r="J134" s="814"/>
      <c r="K134" s="815"/>
      <c r="L134" s="815"/>
      <c r="M134" s="815"/>
      <c r="N134" s="815"/>
      <c r="O134" s="815"/>
      <c r="P134" s="815"/>
      <c r="Q134" s="816"/>
      <c r="R134" s="898" t="s">
        <v>77</v>
      </c>
      <c r="S134" s="899"/>
      <c r="T134" s="810"/>
      <c r="U134" s="810"/>
      <c r="V134" s="810"/>
      <c r="W134" s="810"/>
      <c r="X134" s="811"/>
      <c r="Y134" s="75" t="s">
        <v>78</v>
      </c>
      <c r="Z134" s="79"/>
      <c r="AB134" s="853"/>
      <c r="AC134"/>
      <c r="AD134" s="812" t="s">
        <v>518</v>
      </c>
      <c r="AE134" s="813"/>
      <c r="AF134" s="813"/>
      <c r="AG134" s="813"/>
      <c r="AH134" s="813"/>
      <c r="AI134" s="813"/>
      <c r="AJ134" s="77"/>
      <c r="AK134" s="814"/>
      <c r="AL134" s="815"/>
      <c r="AM134" s="815"/>
      <c r="AN134" s="815"/>
      <c r="AO134" s="815"/>
      <c r="AP134" s="815"/>
      <c r="AQ134" s="815"/>
      <c r="AR134" s="816"/>
      <c r="AS134" s="898" t="s">
        <v>77</v>
      </c>
      <c r="AT134" s="899"/>
      <c r="AU134" s="810"/>
      <c r="AV134" s="810"/>
      <c r="AW134" s="810"/>
      <c r="AX134" s="810"/>
      <c r="AY134" s="811"/>
      <c r="AZ134" s="75" t="s">
        <v>78</v>
      </c>
      <c r="BA134" s="79"/>
    </row>
    <row r="135" spans="1:53" ht="13.5" thickBot="1" x14ac:dyDescent="0.25">
      <c r="A135" s="853"/>
      <c r="B135"/>
      <c r="C135" s="812" t="s">
        <v>586</v>
      </c>
      <c r="D135" s="813"/>
      <c r="E135" s="813"/>
      <c r="F135" s="813"/>
      <c r="G135" s="813"/>
      <c r="H135" s="813"/>
      <c r="I135" s="77"/>
      <c r="J135" s="80"/>
      <c r="K135" s="80"/>
      <c r="L135" s="80"/>
      <c r="M135" s="80"/>
      <c r="N135" s="80"/>
      <c r="O135" s="80"/>
      <c r="P135" s="80"/>
      <c r="Q135" s="80"/>
      <c r="R135" s="872" t="s">
        <v>79</v>
      </c>
      <c r="S135" s="873"/>
      <c r="T135" s="874"/>
      <c r="U135" s="874"/>
      <c r="V135" s="874"/>
      <c r="W135" s="874"/>
      <c r="X135" s="875"/>
      <c r="Y135" s="81"/>
      <c r="Z135" s="82"/>
      <c r="AB135" s="853"/>
      <c r="AC135"/>
      <c r="AD135" s="812" t="s">
        <v>586</v>
      </c>
      <c r="AE135" s="813"/>
      <c r="AF135" s="813"/>
      <c r="AG135" s="813"/>
      <c r="AH135" s="813"/>
      <c r="AI135" s="813"/>
      <c r="AJ135" s="77"/>
      <c r="AK135" s="80"/>
      <c r="AL135" s="80"/>
      <c r="AM135" s="80"/>
      <c r="AN135" s="80"/>
      <c r="AO135" s="80"/>
      <c r="AP135" s="80"/>
      <c r="AQ135" s="80"/>
      <c r="AR135" s="80"/>
      <c r="AS135" s="872" t="s">
        <v>79</v>
      </c>
      <c r="AT135" s="873"/>
      <c r="AU135" s="874"/>
      <c r="AV135" s="874"/>
      <c r="AW135" s="874"/>
      <c r="AX135" s="874"/>
      <c r="AY135" s="875"/>
      <c r="AZ135" s="81"/>
      <c r="BA135" s="82"/>
    </row>
    <row r="136" spans="1:53" ht="15" x14ac:dyDescent="0.2">
      <c r="A136" s="904">
        <f>A91+1</f>
        <v>14</v>
      </c>
      <c r="B136"/>
      <c r="C136" s="841" t="s">
        <v>587</v>
      </c>
      <c r="D136" s="813"/>
      <c r="E136" s="813"/>
      <c r="F136" s="813"/>
      <c r="G136" s="813"/>
      <c r="H136" s="813"/>
      <c r="I136" s="77"/>
      <c r="U136" s="45"/>
      <c r="W136" s="781" t="s">
        <v>648</v>
      </c>
      <c r="X136" s="781"/>
      <c r="Y136" s="781"/>
      <c r="Z136" s="781"/>
      <c r="AB136" s="904">
        <f>AB91+1</f>
        <v>17</v>
      </c>
      <c r="AC136"/>
      <c r="AD136" s="841" t="s">
        <v>587</v>
      </c>
      <c r="AE136" s="813"/>
      <c r="AF136" s="813"/>
      <c r="AG136" s="813"/>
      <c r="AH136" s="813"/>
      <c r="AI136" s="813"/>
      <c r="AJ136" s="77"/>
      <c r="AV136" s="45"/>
      <c r="AX136" s="781" t="s">
        <v>647</v>
      </c>
      <c r="AY136" s="781"/>
      <c r="AZ136" s="781"/>
      <c r="BA136" s="781"/>
    </row>
    <row r="137" spans="1:53" ht="13.5" thickBot="1" x14ac:dyDescent="0.25">
      <c r="A137" s="904"/>
      <c r="B137"/>
      <c r="C137" s="804" t="s">
        <v>80</v>
      </c>
      <c r="D137" s="805"/>
      <c r="E137" s="805"/>
      <c r="F137" s="805"/>
      <c r="G137" s="805"/>
      <c r="H137" s="805"/>
      <c r="I137" s="806"/>
      <c r="W137" s="781"/>
      <c r="X137" s="781"/>
      <c r="Y137" s="781"/>
      <c r="Z137" s="781"/>
      <c r="AB137" s="904"/>
      <c r="AC137"/>
      <c r="AD137" s="804" t="s">
        <v>80</v>
      </c>
      <c r="AE137" s="805"/>
      <c r="AF137" s="805"/>
      <c r="AG137" s="805"/>
      <c r="AH137" s="805"/>
      <c r="AI137" s="805"/>
      <c r="AJ137" s="806"/>
      <c r="AX137" s="781"/>
      <c r="AY137" s="781"/>
      <c r="AZ137" s="781"/>
      <c r="BA137" s="781"/>
    </row>
    <row r="139" spans="1:53" ht="13.5" thickBot="1" x14ac:dyDescent="0.25"/>
    <row r="140" spans="1:53" ht="18" customHeight="1" x14ac:dyDescent="0.25">
      <c r="A140" s="930" t="s">
        <v>496</v>
      </c>
      <c r="B140"/>
      <c r="C140" s="932" t="s">
        <v>584</v>
      </c>
      <c r="D140" s="933"/>
      <c r="E140" s="933"/>
      <c r="F140" s="933"/>
      <c r="G140" s="933"/>
      <c r="H140" s="933"/>
      <c r="I140" s="933"/>
      <c r="J140" s="933"/>
      <c r="K140" s="933"/>
      <c r="L140" s="934"/>
      <c r="M140" s="935" t="s">
        <v>142</v>
      </c>
      <c r="N140" s="935"/>
      <c r="O140" s="935"/>
      <c r="P140" s="935"/>
      <c r="Q140" s="935"/>
      <c r="R140" s="935"/>
      <c r="S140" s="935"/>
      <c r="T140" s="935"/>
      <c r="U140" s="935"/>
      <c r="V140" s="935"/>
      <c r="W140" s="935"/>
      <c r="X140" s="935"/>
      <c r="Y140" s="935"/>
      <c r="Z140" s="1" t="s">
        <v>749</v>
      </c>
      <c r="AB140" s="930" t="s">
        <v>496</v>
      </c>
      <c r="AC140"/>
      <c r="AD140" s="932" t="s">
        <v>584</v>
      </c>
      <c r="AE140" s="933"/>
      <c r="AF140" s="933"/>
      <c r="AG140" s="933"/>
      <c r="AH140" s="933"/>
      <c r="AI140" s="933"/>
      <c r="AJ140" s="933"/>
      <c r="AK140" s="933"/>
      <c r="AL140" s="933"/>
      <c r="AM140" s="934"/>
      <c r="AN140" s="935" t="s">
        <v>145</v>
      </c>
      <c r="AO140" s="935"/>
      <c r="AP140" s="935"/>
      <c r="AQ140" s="935"/>
      <c r="AR140" s="935"/>
      <c r="AS140" s="935"/>
      <c r="AT140" s="935"/>
      <c r="AU140" s="935"/>
      <c r="AV140" s="935"/>
      <c r="AW140" s="935"/>
      <c r="AX140" s="935"/>
      <c r="AY140" s="935"/>
      <c r="AZ140" s="935"/>
      <c r="BA140" s="1" t="s">
        <v>749</v>
      </c>
    </row>
    <row r="141" spans="1:53" x14ac:dyDescent="0.2">
      <c r="A141" s="931"/>
      <c r="B141"/>
      <c r="C141" s="856" t="s">
        <v>1</v>
      </c>
      <c r="D141" s="857"/>
      <c r="E141" s="857"/>
      <c r="F141" s="857"/>
      <c r="G141" s="857"/>
      <c r="H141" s="857"/>
      <c r="I141" s="857"/>
      <c r="J141" s="857"/>
      <c r="K141" s="857"/>
      <c r="L141" s="858"/>
      <c r="M141" s="893" t="s">
        <v>2</v>
      </c>
      <c r="N141" s="893"/>
      <c r="O141" s="893"/>
      <c r="P141" s="893"/>
      <c r="Q141" s="893"/>
      <c r="R141" s="893"/>
      <c r="S141" s="893"/>
      <c r="T141" s="893"/>
      <c r="U141" s="893"/>
      <c r="V141" s="893"/>
      <c r="W141" s="893"/>
      <c r="X141" s="893"/>
      <c r="Y141" s="893" t="s">
        <v>55</v>
      </c>
      <c r="Z141" s="894"/>
      <c r="AB141" s="931"/>
      <c r="AC141"/>
      <c r="AD141" s="856" t="s">
        <v>1</v>
      </c>
      <c r="AE141" s="857"/>
      <c r="AF141" s="857"/>
      <c r="AG141" s="857"/>
      <c r="AH141" s="857"/>
      <c r="AI141" s="857"/>
      <c r="AJ141" s="857"/>
      <c r="AK141" s="857"/>
      <c r="AL141" s="857"/>
      <c r="AM141" s="858"/>
      <c r="AN141" s="893" t="s">
        <v>2</v>
      </c>
      <c r="AO141" s="893"/>
      <c r="AP141" s="893"/>
      <c r="AQ141" s="893"/>
      <c r="AR141" s="893"/>
      <c r="AS141" s="893"/>
      <c r="AT141" s="893"/>
      <c r="AU141" s="893"/>
      <c r="AV141" s="893"/>
      <c r="AW141" s="893"/>
      <c r="AX141" s="893"/>
      <c r="AY141" s="893"/>
      <c r="AZ141" s="893" t="s">
        <v>55</v>
      </c>
      <c r="BA141" s="894"/>
    </row>
    <row r="142" spans="1:53" x14ac:dyDescent="0.2">
      <c r="A142" s="931"/>
      <c r="B142"/>
      <c r="C142" s="856" t="s">
        <v>3</v>
      </c>
      <c r="D142" s="857"/>
      <c r="E142" s="857"/>
      <c r="F142" s="857"/>
      <c r="G142" s="857"/>
      <c r="H142" s="857"/>
      <c r="I142" s="857"/>
      <c r="J142" s="857"/>
      <c r="K142" s="857"/>
      <c r="L142" s="858"/>
      <c r="M142" s="893" t="s">
        <v>4</v>
      </c>
      <c r="N142" s="893"/>
      <c r="O142" s="893"/>
      <c r="P142" s="893"/>
      <c r="Q142" s="893"/>
      <c r="R142" s="893"/>
      <c r="S142" s="893"/>
      <c r="T142" s="893"/>
      <c r="U142" s="893"/>
      <c r="V142" s="893"/>
      <c r="W142" s="893"/>
      <c r="X142" s="893"/>
      <c r="Y142" s="893" t="s">
        <v>5</v>
      </c>
      <c r="Z142" s="894"/>
      <c r="AB142" s="931"/>
      <c r="AC142"/>
      <c r="AD142" s="856" t="s">
        <v>3</v>
      </c>
      <c r="AE142" s="857"/>
      <c r="AF142" s="857"/>
      <c r="AG142" s="857"/>
      <c r="AH142" s="857"/>
      <c r="AI142" s="857"/>
      <c r="AJ142" s="857"/>
      <c r="AK142" s="857"/>
      <c r="AL142" s="857"/>
      <c r="AM142" s="858"/>
      <c r="AN142" s="893" t="s">
        <v>4</v>
      </c>
      <c r="AO142" s="893"/>
      <c r="AP142" s="893"/>
      <c r="AQ142" s="893"/>
      <c r="AR142" s="893"/>
      <c r="AS142" s="893"/>
      <c r="AT142" s="893"/>
      <c r="AU142" s="893"/>
      <c r="AV142" s="893"/>
      <c r="AW142" s="893"/>
      <c r="AX142" s="893"/>
      <c r="AY142" s="893"/>
      <c r="AZ142" s="893" t="s">
        <v>5</v>
      </c>
      <c r="BA142" s="894"/>
    </row>
    <row r="143" spans="1:53" x14ac:dyDescent="0.2">
      <c r="A143" s="931"/>
      <c r="B143"/>
      <c r="C143" s="856" t="s">
        <v>56</v>
      </c>
      <c r="D143" s="867"/>
      <c r="E143" s="867"/>
      <c r="F143" s="868"/>
      <c r="G143" s="869" t="s">
        <v>57</v>
      </c>
      <c r="H143" s="870"/>
      <c r="I143" s="870"/>
      <c r="J143" s="870"/>
      <c r="K143" s="870"/>
      <c r="L143" s="870"/>
      <c r="M143" s="870"/>
      <c r="N143" s="870"/>
      <c r="O143" s="870"/>
      <c r="P143" s="870"/>
      <c r="Q143" s="870"/>
      <c r="R143" s="870"/>
      <c r="S143" s="870"/>
      <c r="T143" s="870"/>
      <c r="U143" s="870"/>
      <c r="V143" s="870"/>
      <c r="W143" s="870"/>
      <c r="X143" s="871"/>
      <c r="Y143" s="47"/>
      <c r="Z143" s="48"/>
      <c r="AB143" s="931"/>
      <c r="AC143"/>
      <c r="AD143" s="856" t="s">
        <v>56</v>
      </c>
      <c r="AE143" s="867"/>
      <c r="AF143" s="867"/>
      <c r="AG143" s="868"/>
      <c r="AH143" s="869" t="s">
        <v>57</v>
      </c>
      <c r="AI143" s="870"/>
      <c r="AJ143" s="870"/>
      <c r="AK143" s="870"/>
      <c r="AL143" s="870"/>
      <c r="AM143" s="870"/>
      <c r="AN143" s="870"/>
      <c r="AO143" s="870"/>
      <c r="AP143" s="870"/>
      <c r="AQ143" s="870"/>
      <c r="AR143" s="870"/>
      <c r="AS143" s="870"/>
      <c r="AT143" s="870"/>
      <c r="AU143" s="870"/>
      <c r="AV143" s="870"/>
      <c r="AW143" s="870"/>
      <c r="AX143" s="870"/>
      <c r="AY143" s="871"/>
      <c r="AZ143" s="47"/>
      <c r="BA143" s="48"/>
    </row>
    <row r="144" spans="1:53" ht="15.75" x14ac:dyDescent="0.25">
      <c r="A144" s="931"/>
      <c r="B144"/>
      <c r="C144" s="838" t="s">
        <v>508</v>
      </c>
      <c r="D144" s="839"/>
      <c r="E144" s="839"/>
      <c r="F144" s="840"/>
      <c r="G144" s="817" t="s">
        <v>617</v>
      </c>
      <c r="H144" s="818"/>
      <c r="I144" s="818"/>
      <c r="J144" s="818"/>
      <c r="K144" s="819"/>
      <c r="L144" s="851" t="s">
        <v>704</v>
      </c>
      <c r="M144" s="851"/>
      <c r="N144" s="851"/>
      <c r="O144" s="851"/>
      <c r="P144" s="851"/>
      <c r="Q144" s="851"/>
      <c r="R144" s="851"/>
      <c r="S144" s="851"/>
      <c r="T144" s="851"/>
      <c r="U144" s="851"/>
      <c r="V144" s="851"/>
      <c r="W144" s="851"/>
      <c r="X144" s="851"/>
      <c r="Y144" s="851"/>
      <c r="Z144" s="852"/>
      <c r="AB144" s="931"/>
      <c r="AC144"/>
      <c r="AD144" s="838" t="s">
        <v>508</v>
      </c>
      <c r="AE144" s="839"/>
      <c r="AF144" s="839"/>
      <c r="AG144" s="840"/>
      <c r="AH144" s="817" t="s">
        <v>617</v>
      </c>
      <c r="AI144" s="818"/>
      <c r="AJ144" s="818"/>
      <c r="AK144" s="818"/>
      <c r="AL144" s="819"/>
      <c r="AM144" s="851" t="s">
        <v>704</v>
      </c>
      <c r="AN144" s="851"/>
      <c r="AO144" s="851"/>
      <c r="AP144" s="851"/>
      <c r="AQ144" s="851"/>
      <c r="AR144" s="851"/>
      <c r="AS144" s="851"/>
      <c r="AT144" s="851"/>
      <c r="AU144" s="851"/>
      <c r="AV144" s="851"/>
      <c r="AW144" s="851"/>
      <c r="AX144" s="851"/>
      <c r="AY144" s="851"/>
      <c r="AZ144" s="851"/>
      <c r="BA144" s="852"/>
    </row>
    <row r="145" spans="1:53" ht="15.6" customHeight="1" x14ac:dyDescent="0.2">
      <c r="A145" s="931"/>
      <c r="B145"/>
      <c r="C145" s="856"/>
      <c r="D145" s="857"/>
      <c r="E145" s="857"/>
      <c r="F145" s="858"/>
      <c r="G145" s="817" t="s">
        <v>618</v>
      </c>
      <c r="H145" s="818"/>
      <c r="I145" s="818"/>
      <c r="J145" s="818"/>
      <c r="K145" s="819"/>
      <c r="L145" s="883" t="s">
        <v>6</v>
      </c>
      <c r="M145" s="883"/>
      <c r="N145" s="884"/>
      <c r="O145" s="884"/>
      <c r="P145" s="884"/>
      <c r="Q145" s="884"/>
      <c r="R145" s="883" t="s">
        <v>7</v>
      </c>
      <c r="S145" s="883"/>
      <c r="T145" s="883"/>
      <c r="U145" s="883"/>
      <c r="V145" s="883"/>
      <c r="W145" s="858" t="s">
        <v>689</v>
      </c>
      <c r="X145" s="893"/>
      <c r="Y145" s="893"/>
      <c r="Z145" s="894"/>
      <c r="AB145" s="931"/>
      <c r="AC145"/>
      <c r="AD145" s="856"/>
      <c r="AE145" s="857"/>
      <c r="AF145" s="857"/>
      <c r="AG145" s="858"/>
      <c r="AH145" s="817" t="s">
        <v>618</v>
      </c>
      <c r="AI145" s="818"/>
      <c r="AJ145" s="818"/>
      <c r="AK145" s="818"/>
      <c r="AL145" s="819"/>
      <c r="AM145" s="883" t="s">
        <v>6</v>
      </c>
      <c r="AN145" s="883"/>
      <c r="AO145" s="884"/>
      <c r="AP145" s="884"/>
      <c r="AQ145" s="884"/>
      <c r="AR145" s="884"/>
      <c r="AS145" s="883" t="s">
        <v>7</v>
      </c>
      <c r="AT145" s="883"/>
      <c r="AU145" s="883"/>
      <c r="AV145" s="883"/>
      <c r="AW145" s="883"/>
      <c r="AX145" s="858" t="s">
        <v>689</v>
      </c>
      <c r="AY145" s="893"/>
      <c r="AZ145" s="893"/>
      <c r="BA145" s="894"/>
    </row>
    <row r="146" spans="1:53" ht="16.5" thickBot="1" x14ac:dyDescent="0.3">
      <c r="A146" s="931"/>
      <c r="B146"/>
      <c r="C146" s="856"/>
      <c r="D146" s="857"/>
      <c r="E146" s="857"/>
      <c r="F146" s="858"/>
      <c r="G146" s="50"/>
      <c r="H146" s="51"/>
      <c r="I146" s="51"/>
      <c r="J146" s="51"/>
      <c r="K146" s="52"/>
      <c r="L146" s="846" t="s">
        <v>8</v>
      </c>
      <c r="M146" s="847"/>
      <c r="N146" s="848"/>
      <c r="O146" s="848"/>
      <c r="P146" s="848"/>
      <c r="Q146" s="849"/>
      <c r="R146" s="928"/>
      <c r="S146" s="928"/>
      <c r="T146" s="928"/>
      <c r="U146" s="928"/>
      <c r="V146" s="928"/>
      <c r="W146" s="895"/>
      <c r="X146" s="896"/>
      <c r="Y146" s="896"/>
      <c r="Z146" s="897"/>
      <c r="AB146" s="931"/>
      <c r="AC146"/>
      <c r="AD146" s="856"/>
      <c r="AE146" s="857"/>
      <c r="AF146" s="857"/>
      <c r="AG146" s="858"/>
      <c r="AH146" s="50"/>
      <c r="AI146" s="51"/>
      <c r="AJ146" s="51"/>
      <c r="AK146" s="51"/>
      <c r="AL146" s="52"/>
      <c r="AM146" s="846" t="s">
        <v>8</v>
      </c>
      <c r="AN146" s="847"/>
      <c r="AO146" s="848"/>
      <c r="AP146" s="848"/>
      <c r="AQ146" s="848"/>
      <c r="AR146" s="849"/>
      <c r="AS146" s="928"/>
      <c r="AT146" s="928"/>
      <c r="AU146" s="928"/>
      <c r="AV146" s="928"/>
      <c r="AW146" s="928"/>
      <c r="AX146" s="895"/>
      <c r="AY146" s="896"/>
      <c r="AZ146" s="896"/>
      <c r="BA146" s="897"/>
    </row>
    <row r="147" spans="1:53" ht="13.5" customHeight="1" thickBot="1" x14ac:dyDescent="0.25">
      <c r="A147" s="901" t="s">
        <v>750</v>
      </c>
      <c r="B147"/>
      <c r="C147" s="861"/>
      <c r="D147" s="862"/>
      <c r="E147" s="863"/>
      <c r="F147" s="820" t="s">
        <v>9</v>
      </c>
      <c r="G147" s="829" t="s">
        <v>88</v>
      </c>
      <c r="H147" s="835"/>
      <c r="I147" s="836"/>
      <c r="J147" s="829" t="s">
        <v>139</v>
      </c>
      <c r="K147" s="835"/>
      <c r="L147" s="836"/>
      <c r="M147" s="829" t="s">
        <v>140</v>
      </c>
      <c r="N147" s="830"/>
      <c r="O147" s="831"/>
      <c r="P147" s="829" t="s">
        <v>141</v>
      </c>
      <c r="Q147" s="830"/>
      <c r="R147" s="831"/>
      <c r="S147" s="829"/>
      <c r="T147" s="830"/>
      <c r="U147" s="831"/>
      <c r="V147" s="842"/>
      <c r="W147" s="830"/>
      <c r="X147" s="831"/>
      <c r="Y147" s="53" t="s">
        <v>10</v>
      </c>
      <c r="Z147" s="54" t="s">
        <v>60</v>
      </c>
      <c r="AB147" s="901" t="s">
        <v>750</v>
      </c>
      <c r="AC147"/>
      <c r="AD147" s="861"/>
      <c r="AE147" s="862"/>
      <c r="AF147" s="863"/>
      <c r="AG147" s="820" t="s">
        <v>9</v>
      </c>
      <c r="AH147" s="829" t="s">
        <v>88</v>
      </c>
      <c r="AI147" s="835"/>
      <c r="AJ147" s="836"/>
      <c r="AK147" s="829" t="s">
        <v>139</v>
      </c>
      <c r="AL147" s="835"/>
      <c r="AM147" s="836"/>
      <c r="AN147" s="829" t="s">
        <v>140</v>
      </c>
      <c r="AO147" s="830"/>
      <c r="AP147" s="831"/>
      <c r="AQ147" s="829" t="s">
        <v>141</v>
      </c>
      <c r="AR147" s="830"/>
      <c r="AS147" s="831"/>
      <c r="AT147" s="829"/>
      <c r="AU147" s="830"/>
      <c r="AV147" s="831"/>
      <c r="AW147" s="842"/>
      <c r="AX147" s="830"/>
      <c r="AY147" s="831"/>
      <c r="AZ147" s="53" t="s">
        <v>10</v>
      </c>
      <c r="BA147" s="54" t="s">
        <v>60</v>
      </c>
    </row>
    <row r="148" spans="1:53" ht="27" customHeight="1" thickBot="1" x14ac:dyDescent="0.25">
      <c r="A148" s="902"/>
      <c r="B148"/>
      <c r="C148" s="864"/>
      <c r="D148" s="865"/>
      <c r="E148" s="866"/>
      <c r="F148" s="821"/>
      <c r="G148" s="155" t="s">
        <v>493</v>
      </c>
      <c r="H148" s="156" t="s">
        <v>494</v>
      </c>
      <c r="I148" s="157" t="s">
        <v>516</v>
      </c>
      <c r="J148" s="155" t="s">
        <v>493</v>
      </c>
      <c r="K148" s="156" t="s">
        <v>494</v>
      </c>
      <c r="L148" s="157" t="s">
        <v>516</v>
      </c>
      <c r="M148" s="155" t="s">
        <v>493</v>
      </c>
      <c r="N148" s="156" t="s">
        <v>494</v>
      </c>
      <c r="O148" s="157" t="s">
        <v>516</v>
      </c>
      <c r="P148" s="155" t="s">
        <v>493</v>
      </c>
      <c r="Q148" s="156" t="s">
        <v>494</v>
      </c>
      <c r="R148" s="157" t="s">
        <v>516</v>
      </c>
      <c r="S148" s="155" t="s">
        <v>493</v>
      </c>
      <c r="T148" s="156" t="s">
        <v>494</v>
      </c>
      <c r="U148" s="157" t="s">
        <v>516</v>
      </c>
      <c r="V148" s="155" t="s">
        <v>493</v>
      </c>
      <c r="W148" s="156" t="s">
        <v>494</v>
      </c>
      <c r="X148" s="157" t="s">
        <v>516</v>
      </c>
      <c r="Y148" s="881" t="s">
        <v>15</v>
      </c>
      <c r="Z148" s="882"/>
      <c r="AB148" s="902"/>
      <c r="AC148"/>
      <c r="AD148" s="864"/>
      <c r="AE148" s="865"/>
      <c r="AF148" s="866"/>
      <c r="AG148" s="821"/>
      <c r="AH148" s="155" t="s">
        <v>493</v>
      </c>
      <c r="AI148" s="156" t="s">
        <v>494</v>
      </c>
      <c r="AJ148" s="157" t="s">
        <v>516</v>
      </c>
      <c r="AK148" s="155" t="s">
        <v>493</v>
      </c>
      <c r="AL148" s="156" t="s">
        <v>494</v>
      </c>
      <c r="AM148" s="157" t="s">
        <v>516</v>
      </c>
      <c r="AN148" s="155" t="s">
        <v>493</v>
      </c>
      <c r="AO148" s="156" t="s">
        <v>494</v>
      </c>
      <c r="AP148" s="157" t="s">
        <v>516</v>
      </c>
      <c r="AQ148" s="155" t="s">
        <v>493</v>
      </c>
      <c r="AR148" s="156" t="s">
        <v>494</v>
      </c>
      <c r="AS148" s="157" t="s">
        <v>516</v>
      </c>
      <c r="AT148" s="155" t="s">
        <v>493</v>
      </c>
      <c r="AU148" s="156" t="s">
        <v>494</v>
      </c>
      <c r="AV148" s="157" t="s">
        <v>516</v>
      </c>
      <c r="AW148" s="155" t="s">
        <v>493</v>
      </c>
      <c r="AX148" s="156" t="s">
        <v>494</v>
      </c>
      <c r="AY148" s="157" t="s">
        <v>516</v>
      </c>
      <c r="AZ148" s="881" t="s">
        <v>15</v>
      </c>
      <c r="BA148" s="882"/>
    </row>
    <row r="149" spans="1:53" ht="18.600000000000001" customHeight="1" x14ac:dyDescent="0.2">
      <c r="A149" s="902"/>
      <c r="B149"/>
      <c r="C149" s="843">
        <v>1</v>
      </c>
      <c r="D149" s="795" t="s">
        <v>64</v>
      </c>
      <c r="E149" s="601" t="s">
        <v>16</v>
      </c>
      <c r="F149" s="55" t="s">
        <v>449</v>
      </c>
      <c r="G149" s="98" t="str">
        <f>TEXT((TIME(0,LEFT('Erwachsene-DOSB 2020'!AO7,FIND(":",'Erwachsene-DOSB 2020'!AO7)-1),RIGHT('Erwachsene-DOSB 2020'!AO7,2)))*$BC$59,"[mm]:ss")</f>
        <v>19:23</v>
      </c>
      <c r="H149" s="99" t="str">
        <f>TEXT((TIME(0,LEFT('Erwachsene-DOSB 2020'!AP7,FIND(":",'Erwachsene-DOSB 2020'!AP7)-1),RIGHT('Erwachsene-DOSB 2020'!AP7,2)))*$BC$59,"[mm]:ss")</f>
        <v>17:20</v>
      </c>
      <c r="I149" s="100" t="str">
        <f>TEXT((TIME(0,LEFT('Erwachsene-DOSB 2020'!AQ7,FIND(":",'Erwachsene-DOSB 2020'!AQ7)-1),RIGHT('Erwachsene-DOSB 2020'!AQ7,2)))*$BC$59,"[mm]:ss")</f>
        <v>15:18</v>
      </c>
      <c r="J149" s="108" t="str">
        <f>TEXT((TIME(0,LEFT('Erwachsene-DOSB 2020'!AR7,FIND(":",'Erwachsene-DOSB 2020'!AR7)-1),RIGHT('Erwachsene-DOSB 2020'!AR7,2)))*$BC$59,"[mm]:ss")</f>
        <v>20:10</v>
      </c>
      <c r="K149" s="99" t="str">
        <f>TEXT((TIME(0,LEFT('Erwachsene-DOSB 2020'!AS7,FIND(":",'Erwachsene-DOSB 2020'!AS7)-1),RIGHT('Erwachsene-DOSB 2020'!AS7,2)))*$BC$59,"[mm]:ss")</f>
        <v>18:08</v>
      </c>
      <c r="L149" s="100" t="str">
        <f>TEXT((TIME(0,LEFT('Erwachsene-DOSB 2020'!AT7,FIND(":",'Erwachsene-DOSB 2020'!AT7)-1),RIGHT('Erwachsene-DOSB 2020'!AT7,2)))*$BC$59,"[mm]:ss")</f>
        <v>16:06</v>
      </c>
      <c r="M149" s="108" t="str">
        <f>TEXT((TIME(0,LEFT('Erwachsene-DOSB 2020'!AU7,FIND(":",'Erwachsene-DOSB 2020'!AU7)-1),RIGHT('Erwachsene-DOSB 2020'!AU7,2)))*$BC$59,"[mm]:ss")</f>
        <v>21:05</v>
      </c>
      <c r="N149" s="99" t="str">
        <f>TEXT((TIME(0,LEFT('Erwachsene-DOSB 2020'!AV7,FIND(":",'Erwachsene-DOSB 2020'!AV7)-1),RIGHT('Erwachsene-DOSB 2020'!AV7,2)))*$BC$59,"[mm]:ss")</f>
        <v>19:02</v>
      </c>
      <c r="O149" s="100" t="str">
        <f>TEXT((TIME(0,LEFT('Erwachsene-DOSB 2020'!AW7,FIND(":",'Erwachsene-DOSB 2020'!AW7)-1),RIGHT('Erwachsene-DOSB 2020'!AW7,2)))*$BC$59,"[mm]:ss")</f>
        <v>17:00</v>
      </c>
      <c r="P149" s="108" t="str">
        <f>TEXT((TIME(0,LEFT('Erwachsene-DOSB 2020'!AX7,FIND(":",'Erwachsene-DOSB 2020'!AX7)-1),RIGHT('Erwachsene-DOSB 2020'!AX7,2)))*$BC$59,"[mm]:ss")</f>
        <v>22:06</v>
      </c>
      <c r="Q149" s="99" t="str">
        <f>TEXT((TIME(0,LEFT('Erwachsene-DOSB 2020'!AY7,FIND(":",'Erwachsene-DOSB 2020'!AY7)-1),RIGHT('Erwachsene-DOSB 2020'!AY7,2)))*$BC$59,"[mm]:ss")</f>
        <v>20:04</v>
      </c>
      <c r="R149" s="100" t="str">
        <f>TEXT((TIME(0,LEFT('Erwachsene-DOSB 2020'!AZ7,FIND(":",'Erwachsene-DOSB 2020'!AZ7)-1),RIGHT('Erwachsene-DOSB 2020'!AZ7,2)))*$BC$59,"[mm]:ss")</f>
        <v>18:01</v>
      </c>
      <c r="S149" s="6"/>
      <c r="T149" s="8"/>
      <c r="U149" s="9"/>
      <c r="V149" s="56"/>
      <c r="W149" s="7"/>
      <c r="X149" s="9"/>
      <c r="Y149" s="180"/>
      <c r="Z149" s="181"/>
      <c r="AB149" s="902"/>
      <c r="AC149"/>
      <c r="AD149" s="843">
        <v>1</v>
      </c>
      <c r="AE149" s="795" t="s">
        <v>64</v>
      </c>
      <c r="AF149" s="601" t="s">
        <v>16</v>
      </c>
      <c r="AG149" s="55" t="s">
        <v>449</v>
      </c>
      <c r="AH149" s="98" t="str">
        <f>TEXT((TIME(0,LEFT('Erwachsene-DOSB 2020'!AO39,FIND(":",'Erwachsene-DOSB 2020'!AO39)-1),RIGHT('Erwachsene-DOSB 2020'!AO39,2)))*$BC$59,"[mm]:ss")</f>
        <v>17:41</v>
      </c>
      <c r="AI149" s="99" t="str">
        <f>TEXT((TIME(0,LEFT('Erwachsene-DOSB 2020'!AP39,FIND(":",'Erwachsene-DOSB 2020'!AP39)-1),RIGHT('Erwachsene-DOSB 2020'!AP39,2)))*$BC$59,"[mm]:ss")</f>
        <v>15:38</v>
      </c>
      <c r="AJ149" s="100" t="str">
        <f>TEXT((TIME(0,LEFT('Erwachsene-DOSB 2020'!AQ39,FIND(":",'Erwachsene-DOSB 2020'!AQ39)-1),RIGHT('Erwachsene-DOSB 2020'!AQ39,2)))*$BC$59,"[mm]:ss")</f>
        <v>13:36</v>
      </c>
      <c r="AK149" s="108" t="str">
        <f>TEXT((TIME(0,LEFT('Erwachsene-DOSB 2020'!AR39,FIND(":",'Erwachsene-DOSB 2020'!AR39)-1),RIGHT('Erwachsene-DOSB 2020'!AR39,2)))*$BC$59,"[mm]:ss")</f>
        <v>18:01</v>
      </c>
      <c r="AL149" s="99" t="str">
        <f>TEXT((TIME(0,LEFT('Erwachsene-DOSB 2020'!AS39,FIND(":",'Erwachsene-DOSB 2020'!AS39)-1),RIGHT('Erwachsene-DOSB 2020'!AS39,2)))*$BC$59,"[mm]:ss")</f>
        <v>15:59</v>
      </c>
      <c r="AM149" s="100" t="str">
        <f>TEXT((TIME(0,LEFT('Erwachsene-DOSB 2020'!AT39,FIND(":",'Erwachsene-DOSB 2020'!AT39)-1),RIGHT('Erwachsene-DOSB 2020'!AT39,2)))*$BC$59,"[mm]:ss")</f>
        <v>13:56</v>
      </c>
      <c r="AN149" s="108" t="str">
        <f>TEXT((TIME(0,LEFT('Erwachsene-DOSB 2020'!AU39,FIND(":",'Erwachsene-DOSB 2020'!AU39)-1),RIGHT('Erwachsene-DOSB 2020'!AU39,2)))*$BC$59,"[mm]:ss")</f>
        <v>18:42</v>
      </c>
      <c r="AO149" s="99" t="str">
        <f>TEXT((TIME(0,LEFT('Erwachsene-DOSB 2020'!AV39,FIND(":",'Erwachsene-DOSB 2020'!AV39)-1),RIGHT('Erwachsene-DOSB 2020'!AV39,2)))*$BC$59,"[mm]:ss")</f>
        <v>16:40</v>
      </c>
      <c r="AP149" s="100" t="str">
        <f>TEXT((TIME(0,LEFT('Erwachsene-DOSB 2020'!AW39,FIND(":",'Erwachsene-DOSB 2020'!AW39)-1),RIGHT('Erwachsene-DOSB 2020'!AW39,2)))*$BC$59,"[mm]:ss")</f>
        <v>14:37</v>
      </c>
      <c r="AQ149" s="108" t="str">
        <f>TEXT((TIME(0,LEFT('Erwachsene-DOSB 2020'!AX39,FIND(":",'Erwachsene-DOSB 2020'!AX39)-1),RIGHT('Erwachsene-DOSB 2020'!AX39,2)))*$BC$59,"[mm]:ss")</f>
        <v>20:17</v>
      </c>
      <c r="AR149" s="99" t="str">
        <f>TEXT((TIME(0,LEFT('Erwachsene-DOSB 2020'!AY39,FIND(":",'Erwachsene-DOSB 2020'!AY39)-1),RIGHT('Erwachsene-DOSB 2020'!AY39,2)))*$BC$59,"[mm]:ss")</f>
        <v>18:15</v>
      </c>
      <c r="AS149" s="100" t="str">
        <f>TEXT((TIME(0,LEFT('Erwachsene-DOSB 2020'!AZ39,FIND(":",'Erwachsene-DOSB 2020'!AZ39)-1),RIGHT('Erwachsene-DOSB 2020'!AZ39,2)))*$BC$59,"[mm]:ss")</f>
        <v>16:12</v>
      </c>
      <c r="AT149" s="6"/>
      <c r="AU149" s="8"/>
      <c r="AV149" s="9"/>
      <c r="AW149" s="56"/>
      <c r="AX149" s="7"/>
      <c r="AY149" s="9"/>
      <c r="AZ149" s="180"/>
      <c r="BA149" s="181"/>
    </row>
    <row r="150" spans="1:53" ht="18.600000000000001" customHeight="1" x14ac:dyDescent="0.2">
      <c r="A150" s="902"/>
      <c r="B150"/>
      <c r="C150" s="844"/>
      <c r="D150" s="796"/>
      <c r="E150" s="798" t="s">
        <v>17</v>
      </c>
      <c r="F150" s="793" t="s">
        <v>155</v>
      </c>
      <c r="G150" s="832" t="s">
        <v>173</v>
      </c>
      <c r="H150" s="833"/>
      <c r="I150" s="833"/>
      <c r="J150" s="833"/>
      <c r="K150" s="833"/>
      <c r="L150" s="833"/>
      <c r="M150" s="833"/>
      <c r="N150" s="833"/>
      <c r="O150" s="833"/>
      <c r="P150" s="833"/>
      <c r="Q150" s="833"/>
      <c r="R150" s="834"/>
      <c r="S150" s="13"/>
      <c r="T150" s="14"/>
      <c r="U150" s="15"/>
      <c r="V150" s="59"/>
      <c r="W150" s="12"/>
      <c r="X150" s="15"/>
      <c r="Y150" s="184"/>
      <c r="Z150" s="185"/>
      <c r="AB150" s="902"/>
      <c r="AC150"/>
      <c r="AD150" s="844"/>
      <c r="AE150" s="796"/>
      <c r="AF150" s="798" t="s">
        <v>17</v>
      </c>
      <c r="AG150" s="793" t="s">
        <v>155</v>
      </c>
      <c r="AH150" s="832" t="s">
        <v>173</v>
      </c>
      <c r="AI150" s="833"/>
      <c r="AJ150" s="833"/>
      <c r="AK150" s="833"/>
      <c r="AL150" s="833"/>
      <c r="AM150" s="833"/>
      <c r="AN150" s="833"/>
      <c r="AO150" s="833"/>
      <c r="AP150" s="833"/>
      <c r="AQ150" s="833"/>
      <c r="AR150" s="833"/>
      <c r="AS150" s="834"/>
      <c r="AT150" s="13"/>
      <c r="AU150" s="14"/>
      <c r="AV150" s="15"/>
      <c r="AW150" s="59"/>
      <c r="AX150" s="12"/>
      <c r="AY150" s="15"/>
      <c r="AZ150" s="184"/>
      <c r="BA150" s="185"/>
    </row>
    <row r="151" spans="1:53" ht="18.600000000000001" customHeight="1" x14ac:dyDescent="0.2">
      <c r="A151" s="902"/>
      <c r="B151"/>
      <c r="C151" s="844"/>
      <c r="D151" s="796"/>
      <c r="E151" s="792"/>
      <c r="F151" s="794"/>
      <c r="G151" s="101" t="str">
        <f>TEXT((TIME(0,LEFT('Erwachsene-DOSB 2020'!AO10,FIND(":",'Erwachsene-DOSB 2020'!AO10)-1),RIGHT('Erwachsene-DOSB 2020'!AO10,2)))*$BC$61,"[mm]:ss")</f>
        <v>12:18</v>
      </c>
      <c r="H151" s="102" t="str">
        <f>TEXT((TIME(0,LEFT('Erwachsene-DOSB 2020'!AP10,FIND(":",'Erwachsene-DOSB 2020'!AP10)-1),RIGHT('Erwachsene-DOSB 2020'!AP10,2)))*$BC$61,"[mm]:ss")</f>
        <v>10:00</v>
      </c>
      <c r="I151" s="103" t="str">
        <f>TEXT((TIME(0,LEFT('Erwachsene-DOSB 2020'!AQ10,FIND(":",'Erwachsene-DOSB 2020'!AQ10)-1),RIGHT('Erwachsene-DOSB 2020'!AQ10,2)))*$BC$61,"[mm]:ss")</f>
        <v>07:48</v>
      </c>
      <c r="J151" s="109" t="str">
        <f>TEXT((TIME(0,LEFT('Erwachsene-DOSB 2020'!AR10,FIND(":",'Erwachsene-DOSB 2020'!AR10)-1),RIGHT('Erwachsene-DOSB 2020'!AR10,2)))*$BC$61,"[mm]:ss")</f>
        <v>12:30</v>
      </c>
      <c r="K151" s="102" t="str">
        <f>TEXT((TIME(0,LEFT('Erwachsene-DOSB 2020'!AS10,FIND(":",'Erwachsene-DOSB 2020'!AS10)-1),RIGHT('Erwachsene-DOSB 2020'!AS10,2)))*$BC$61,"[mm]:ss")</f>
        <v>10:12</v>
      </c>
      <c r="L151" s="103" t="str">
        <f>TEXT((TIME(0,LEFT('Erwachsene-DOSB 2020'!AT10,FIND(":",'Erwachsene-DOSB 2020'!AT10)-1),RIGHT('Erwachsene-DOSB 2020'!AT10,2)))*$BC$61,"[mm]:ss")</f>
        <v>08:06</v>
      </c>
      <c r="M151" s="109" t="str">
        <f>TEXT((TIME(0,LEFT('Erwachsene-DOSB 2020'!AU10,FIND(":",'Erwachsene-DOSB 2020'!AU10)-1),RIGHT('Erwachsene-DOSB 2020'!AU10,2)))*$BC$61,"[mm]:ss")</f>
        <v>12:42</v>
      </c>
      <c r="N151" s="102" t="str">
        <f>TEXT((TIME(0,LEFT('Erwachsene-DOSB 2020'!AV10,FIND(":",'Erwachsene-DOSB 2020'!AV10)-1),RIGHT('Erwachsene-DOSB 2020'!AV10,2)))*$BC$61,"[mm]:ss")</f>
        <v>10:30</v>
      </c>
      <c r="O151" s="103" t="str">
        <f>TEXT((TIME(0,LEFT('Erwachsene-DOSB 2020'!AW10,FIND(":",'Erwachsene-DOSB 2020'!AW10)-1),RIGHT('Erwachsene-DOSB 2020'!AW10,2)))*$BC$61,"[mm]:ss")</f>
        <v>08:30</v>
      </c>
      <c r="P151" s="109" t="str">
        <f>TEXT((TIME(0,LEFT('Erwachsene-DOSB 2020'!AX10,FIND(":",'Erwachsene-DOSB 2020'!AX10)-1),RIGHT('Erwachsene-DOSB 2020'!AX10,2)))*$BC$61,"[mm]:ss")</f>
        <v>12:54</v>
      </c>
      <c r="Q151" s="102" t="str">
        <f>TEXT((TIME(0,LEFT('Erwachsene-DOSB 2020'!AY10,FIND(":",'Erwachsene-DOSB 2020'!AY10)-1),RIGHT('Erwachsene-DOSB 2020'!AY10,2)))*$BC$61,"[mm]:ss")</f>
        <v>10:42</v>
      </c>
      <c r="R151" s="103" t="str">
        <f>TEXT((TIME(0,LEFT('Erwachsene-DOSB 2020'!AZ10,FIND(":",'Erwachsene-DOSB 2020'!AZ10)-1),RIGHT('Erwachsene-DOSB 2020'!AZ10,2)))*$BC$61,"[mm]:ss")</f>
        <v>08:48</v>
      </c>
      <c r="S151" s="13"/>
      <c r="T151" s="14"/>
      <c r="U151" s="15"/>
      <c r="V151" s="59"/>
      <c r="W151" s="12"/>
      <c r="X151" s="15"/>
      <c r="Y151" s="184"/>
      <c r="Z151" s="185"/>
      <c r="AB151" s="902"/>
      <c r="AC151"/>
      <c r="AD151" s="844"/>
      <c r="AE151" s="796"/>
      <c r="AF151" s="792"/>
      <c r="AG151" s="794"/>
      <c r="AH151" s="101" t="str">
        <f>TEXT((TIME(0,LEFT('Erwachsene-DOSB 2020'!AO42,FIND(":",'Erwachsene-DOSB 2020'!AO42)-1),RIGHT('Erwachsene-DOSB 2020'!AO42,2)))*$BC$61,"[mm]:ss")</f>
        <v>11:18</v>
      </c>
      <c r="AI151" s="102" t="str">
        <f>TEXT((TIME(0,LEFT('Erwachsene-DOSB 2020'!AP42,FIND(":",'Erwachsene-DOSB 2020'!AP42)-1),RIGHT('Erwachsene-DOSB 2020'!AP42,2)))*$BC$61,"[mm]:ss")</f>
        <v>09:12</v>
      </c>
      <c r="AJ151" s="103" t="str">
        <f>TEXT((TIME(0,LEFT('Erwachsene-DOSB 2020'!AQ42,FIND(":",'Erwachsene-DOSB 2020'!AQ42)-1),RIGHT('Erwachsene-DOSB 2020'!AQ42,2)))*$BC$61,"[mm]:ss")</f>
        <v>07:18</v>
      </c>
      <c r="AK151" s="109" t="str">
        <f>TEXT((TIME(0,LEFT('Erwachsene-DOSB 2020'!AR42,FIND(":",'Erwachsene-DOSB 2020'!AR42)-1),RIGHT('Erwachsene-DOSB 2020'!AR42,2)))*$BC$61,"[mm]:ss")</f>
        <v>11:24</v>
      </c>
      <c r="AL151" s="102" t="str">
        <f>TEXT((TIME(0,LEFT('Erwachsene-DOSB 2020'!AS42,FIND(":",'Erwachsene-DOSB 2020'!AS42)-1),RIGHT('Erwachsene-DOSB 2020'!AS42,2)))*$BC$61,"[mm]:ss")</f>
        <v>09:24</v>
      </c>
      <c r="AM151" s="103" t="str">
        <f>TEXT((TIME(0,LEFT('Erwachsene-DOSB 2020'!AT42,FIND(":",'Erwachsene-DOSB 2020'!AT42)-1),RIGHT('Erwachsene-DOSB 2020'!AT42,2)))*$BC$61,"[mm]:ss")</f>
        <v>07:24</v>
      </c>
      <c r="AN151" s="109" t="str">
        <f>TEXT((TIME(0,LEFT('Erwachsene-DOSB 2020'!AU42,FIND(":",'Erwachsene-DOSB 2020'!AU42)-1),RIGHT('Erwachsene-DOSB 2020'!AU42,2)))*$BC$61,"[mm]:ss")</f>
        <v>11:24</v>
      </c>
      <c r="AO151" s="102" t="str">
        <f>TEXT((TIME(0,LEFT('Erwachsene-DOSB 2020'!AV42,FIND(":",'Erwachsene-DOSB 2020'!AV42)-1),RIGHT('Erwachsene-DOSB 2020'!AV42,2)))*$BC$61,"[mm]:ss")</f>
        <v>09:36</v>
      </c>
      <c r="AP151" s="103" t="str">
        <f>TEXT((TIME(0,LEFT('Erwachsene-DOSB 2020'!AW42,FIND(":",'Erwachsene-DOSB 2020'!AW42)-1),RIGHT('Erwachsene-DOSB 2020'!AW42,2)))*$BC$61,"[mm]:ss")</f>
        <v>07:42</v>
      </c>
      <c r="AQ151" s="109" t="str">
        <f>TEXT((TIME(0,LEFT('Erwachsene-DOSB 2020'!AX42,FIND(":",'Erwachsene-DOSB 2020'!AX42)-1),RIGHT('Erwachsene-DOSB 2020'!AX42,2)))*$BC$61,"[mm]:ss")</f>
        <v>11:42</v>
      </c>
      <c r="AR151" s="102" t="str">
        <f>TEXT((TIME(0,LEFT('Erwachsene-DOSB 2020'!AY42,FIND(":",'Erwachsene-DOSB 2020'!AY42)-1),RIGHT('Erwachsene-DOSB 2020'!AY42,2)))*$BC$61,"[mm]:ss")</f>
        <v>09:48</v>
      </c>
      <c r="AS151" s="103" t="str">
        <f>TEXT((TIME(0,LEFT('Erwachsene-DOSB 2020'!AZ42,FIND(":",'Erwachsene-DOSB 2020'!AZ42)-1),RIGHT('Erwachsene-DOSB 2020'!AZ42,2)))*$BC$61,"[mm]:ss")</f>
        <v>08:06</v>
      </c>
      <c r="AT151" s="13"/>
      <c r="AU151" s="14"/>
      <c r="AV151" s="15"/>
      <c r="AW151" s="59"/>
      <c r="AX151" s="12"/>
      <c r="AY151" s="15"/>
      <c r="AZ151" s="184"/>
      <c r="BA151" s="185"/>
    </row>
    <row r="152" spans="1:53" ht="18.600000000000001" customHeight="1" x14ac:dyDescent="0.2">
      <c r="A152" s="902"/>
      <c r="B152"/>
      <c r="C152" s="844"/>
      <c r="D152" s="796"/>
      <c r="E152" s="106" t="s">
        <v>21</v>
      </c>
      <c r="F152" s="58" t="s">
        <v>514</v>
      </c>
      <c r="G152" s="101" t="str">
        <f>TEXT((TIME(0,LEFT('Erwachsene-DOSB 2020'!AO11,FIND(":",'Erwachsene-DOSB 2020'!AO11)-1),RIGHT('Erwachsene-DOSB 2020'!AO11,2)))*$BC$62,"[mm]:ss")</f>
        <v>72:09</v>
      </c>
      <c r="H152" s="102" t="str">
        <f>TEXT((TIME(0,LEFT('Erwachsene-DOSB 2020'!AP11,FIND(":",'Erwachsene-DOSB 2020'!AP11)-1),RIGHT('Erwachsene-DOSB 2020'!AP11,2)))*$BC$62,"[mm]:ss")</f>
        <v>63:34</v>
      </c>
      <c r="I152" s="103" t="str">
        <f>TEXT((TIME(0,LEFT('Erwachsene-DOSB 2020'!AQ11,FIND(":",'Erwachsene-DOSB 2020'!AQ11)-1),RIGHT('Erwachsene-DOSB 2020'!AQ11,2)))*$BC$62,"[mm]:ss")</f>
        <v>58:07</v>
      </c>
      <c r="J152" s="109" t="str">
        <f>TEXT((TIME(0,LEFT('Erwachsene-DOSB 2020'!AR11,FIND(":",'Erwachsene-DOSB 2020'!AR11)-1),RIGHT('Erwachsene-DOSB 2020'!AR11,2)))*$BC$62,"[mm]:ss")</f>
        <v>76:50</v>
      </c>
      <c r="K152" s="102" t="str">
        <f>TEXT((TIME(0,LEFT('Erwachsene-DOSB 2020'!AS11,FIND(":",'Erwachsene-DOSB 2020'!AS11)-1),RIGHT('Erwachsene-DOSB 2020'!AS11,2)))*$BC$62,"[mm]:ss")</f>
        <v>66:30</v>
      </c>
      <c r="L152" s="103" t="str">
        <f>TEXT((TIME(0,LEFT('Erwachsene-DOSB 2020'!AT11,FIND(":",'Erwachsene-DOSB 2020'!AT11)-1),RIGHT('Erwachsene-DOSB 2020'!AT11,2)))*$BC$62,"[mm]:ss")</f>
        <v>60:27</v>
      </c>
      <c r="M152" s="109" t="str">
        <f>TEXT((TIME(0,LEFT('Erwachsene-DOSB 2020'!AU11,FIND(":",'Erwachsene-DOSB 2020'!AU11)-1),RIGHT('Erwachsene-DOSB 2020'!AU11,2)))*$BC$62,"[mm]:ss")</f>
        <v>81:07</v>
      </c>
      <c r="N152" s="102" t="str">
        <f>TEXT((TIME(0,LEFT('Erwachsene-DOSB 2020'!AV11,FIND(":",'Erwachsene-DOSB 2020'!AV11)-1),RIGHT('Erwachsene-DOSB 2020'!AV11,2)))*$BC$62,"[mm]:ss")</f>
        <v>70:28</v>
      </c>
      <c r="O152" s="103" t="str">
        <f>TEXT((TIME(0,LEFT('Erwachsene-DOSB 2020'!AW11,FIND(":",'Erwachsene-DOSB 2020'!AW11)-1),RIGHT('Erwachsene-DOSB 2020'!AW11,2)))*$BC$62,"[mm]:ss")</f>
        <v>63:58</v>
      </c>
      <c r="P152" s="109" t="str">
        <f>TEXT((TIME(0,LEFT('Erwachsene-DOSB 2020'!AX11,FIND(":",'Erwachsene-DOSB 2020'!AX11)-1),RIGHT('Erwachsene-DOSB 2020'!AX11,2)))*$BC$62,"[mm]:ss")</f>
        <v>86:04</v>
      </c>
      <c r="Q152" s="102" t="str">
        <f>TEXT((TIME(0,LEFT('Erwachsene-DOSB 2020'!AY11,FIND(":",'Erwachsene-DOSB 2020'!AY11)-1),RIGHT('Erwachsene-DOSB 2020'!AY11,2)))*$BC$62,"[mm]:ss")</f>
        <v>74:53</v>
      </c>
      <c r="R152" s="103" t="str">
        <f>TEXT((TIME(0,LEFT('Erwachsene-DOSB 2020'!AZ11,FIND(":",'Erwachsene-DOSB 2020'!AZ11)-1),RIGHT('Erwachsene-DOSB 2020'!AZ11,2)))*$BC$62,"[mm]:ss")</f>
        <v>67:52</v>
      </c>
      <c r="S152" s="13"/>
      <c r="T152" s="14"/>
      <c r="U152" s="15"/>
      <c r="V152" s="59"/>
      <c r="W152" s="12"/>
      <c r="X152" s="15"/>
      <c r="Y152" s="182"/>
      <c r="Z152" s="183"/>
      <c r="AB152" s="902"/>
      <c r="AC152"/>
      <c r="AD152" s="844"/>
      <c r="AE152" s="796"/>
      <c r="AF152" s="106" t="s">
        <v>21</v>
      </c>
      <c r="AG152" s="58" t="s">
        <v>514</v>
      </c>
      <c r="AH152" s="101" t="str">
        <f>TEXT((TIME(0,LEFT('Erwachsene-DOSB 2020'!AO44,FIND(":",'Erwachsene-DOSB 2020'!AO44)-1),RIGHT('Erwachsene-DOSB 2020'!AO44,2)))*$BC$62,"[mm]:ss")</f>
        <v>67:13</v>
      </c>
      <c r="AI152" s="102" t="str">
        <f>TEXT((TIME(0,LEFT('Erwachsene-DOSB 2020'!AP44,FIND(":",'Erwachsene-DOSB 2020'!AP44)-1),RIGHT('Erwachsene-DOSB 2020'!AP44,2)))*$BC$62,"[mm]:ss")</f>
        <v>59:05</v>
      </c>
      <c r="AJ152" s="103" t="str">
        <f>TEXT((TIME(0,LEFT('Erwachsene-DOSB 2020'!AQ44,FIND(":",'Erwachsene-DOSB 2020'!AQ44)-1),RIGHT('Erwachsene-DOSB 2020'!AQ44,2)))*$BC$62,"[mm]:ss")</f>
        <v>56:10</v>
      </c>
      <c r="AK152" s="109" t="str">
        <f>TEXT((TIME(0,LEFT('Erwachsene-DOSB 2020'!AR44,FIND(":",'Erwachsene-DOSB 2020'!AR44)-1),RIGHT('Erwachsene-DOSB 2020'!AR44,2)))*$BC$62,"[mm]:ss")</f>
        <v>71:22</v>
      </c>
      <c r="AL152" s="102" t="str">
        <f>TEXT((TIME(0,LEFT('Erwachsene-DOSB 2020'!AS44,FIND(":",'Erwachsene-DOSB 2020'!AS44)-1),RIGHT('Erwachsene-DOSB 2020'!AS44,2)))*$BC$62,"[mm]:ss")</f>
        <v>62:12</v>
      </c>
      <c r="AM152" s="103" t="str">
        <f>TEXT((TIME(0,LEFT('Erwachsene-DOSB 2020'!AT44,FIND(":",'Erwachsene-DOSB 2020'!AT44)-1),RIGHT('Erwachsene-DOSB 2020'!AT44,2)))*$BC$62,"[mm]:ss")</f>
        <v>56:10</v>
      </c>
      <c r="AN152" s="109" t="str">
        <f>TEXT((TIME(0,LEFT('Erwachsene-DOSB 2020'!AU44,FIND(":",'Erwachsene-DOSB 2020'!AU44)-1),RIGHT('Erwachsene-DOSB 2020'!AU44,2)))*$BC$62,"[mm]:ss")</f>
        <v>74:53</v>
      </c>
      <c r="AO152" s="102" t="str">
        <f>TEXT((TIME(0,LEFT('Erwachsene-DOSB 2020'!AV44,FIND(":",'Erwachsene-DOSB 2020'!AV44)-1),RIGHT('Erwachsene-DOSB 2020'!AV44,2)))*$BC$62,"[mm]:ss")</f>
        <v>65:43</v>
      </c>
      <c r="AP152" s="103" t="str">
        <f>TEXT((TIME(0,LEFT('Erwachsene-DOSB 2020'!AW44,FIND(":",'Erwachsene-DOSB 2020'!AW44)-1),RIGHT('Erwachsene-DOSB 2020'!AW44,2)))*$BC$62,"[mm]:ss")</f>
        <v>58:53</v>
      </c>
      <c r="AQ152" s="109" t="str">
        <f>TEXT((TIME(0,LEFT('Erwachsene-DOSB 2020'!AX44,FIND(":",'Erwachsene-DOSB 2020'!AX44)-1),RIGHT('Erwachsene-DOSB 2020'!AX44,2)))*$BC$62,"[mm]:ss")</f>
        <v>80:09</v>
      </c>
      <c r="AR152" s="102" t="str">
        <f>TEXT((TIME(0,LEFT('Erwachsene-DOSB 2020'!AY44,FIND(":",'Erwachsene-DOSB 2020'!AY44)-1),RIGHT('Erwachsene-DOSB 2020'!AY44,2)))*$BC$62,"[mm]:ss")</f>
        <v>69:41</v>
      </c>
      <c r="AS152" s="103" t="str">
        <f>TEXT((TIME(0,LEFT('Erwachsene-DOSB 2020'!AZ44,FIND(":",'Erwachsene-DOSB 2020'!AZ44)-1),RIGHT('Erwachsene-DOSB 2020'!AZ44,2)))*$BC$62,"[mm]:ss")</f>
        <v>62:24</v>
      </c>
      <c r="AT152" s="13"/>
      <c r="AU152" s="14"/>
      <c r="AV152" s="15"/>
      <c r="AW152" s="59"/>
      <c r="AX152" s="12"/>
      <c r="AY152" s="15"/>
      <c r="AZ152" s="182"/>
      <c r="BA152" s="183"/>
    </row>
    <row r="153" spans="1:53" ht="18.600000000000001" customHeight="1" x14ac:dyDescent="0.2">
      <c r="A153" s="902"/>
      <c r="B153"/>
      <c r="C153" s="844"/>
      <c r="D153" s="796"/>
      <c r="E153" s="106" t="s">
        <v>22</v>
      </c>
      <c r="F153" s="58" t="s">
        <v>506</v>
      </c>
      <c r="G153" s="101" t="str">
        <f>TEXT((TIME(0,LEFT('Erwachsene-DOSB 2020'!AO12,FIND(":",'Erwachsene-DOSB 2020'!AO12)-1),RIGHT('Erwachsene-DOSB 2020'!AO12,2)))*$BC$63,"[mm]:ss")</f>
        <v>51:21</v>
      </c>
      <c r="H153" s="102" t="str">
        <f>TEXT((TIME(0,LEFT('Erwachsene-DOSB 2020'!AP12,FIND(":",'Erwachsene-DOSB 2020'!AP12)-1),RIGHT('Erwachsene-DOSB 2020'!AP12,2)))*$BC$63,"[mm]:ss")</f>
        <v>44:25</v>
      </c>
      <c r="I153" s="103" t="str">
        <f>TEXT((TIME(0,LEFT('Erwachsene-DOSB 2020'!AQ12,FIND(":",'Erwachsene-DOSB 2020'!AQ12)-1),RIGHT('Erwachsene-DOSB 2020'!AQ12,2)))*$BC$63,"[mm]:ss")</f>
        <v>39:41</v>
      </c>
      <c r="J153" s="109" t="str">
        <f>TEXT((TIME(0,LEFT('Erwachsene-DOSB 2020'!AR12,FIND(":",'Erwachsene-DOSB 2020'!AR12)-1),RIGHT('Erwachsene-DOSB 2020'!AR12,2)))*$BC$63,"[mm]:ss")</f>
        <v>53:14</v>
      </c>
      <c r="K153" s="102" t="str">
        <f>TEXT((TIME(0,LEFT('Erwachsene-DOSB 2020'!AS12,FIND(":",'Erwachsene-DOSB 2020'!AS12)-1),RIGHT('Erwachsene-DOSB 2020'!AS12,2)))*$BC$63,"[mm]:ss")</f>
        <v>47:15</v>
      </c>
      <c r="L153" s="103" t="str">
        <f>TEXT((TIME(0,LEFT('Erwachsene-DOSB 2020'!AT12,FIND(":",'Erwachsene-DOSB 2020'!AT12)-1),RIGHT('Erwachsene-DOSB 2020'!AT12,2)))*$BC$63,"[mm]:ss")</f>
        <v>41:16</v>
      </c>
      <c r="M153" s="109" t="str">
        <f>TEXT((TIME(0,LEFT('Erwachsene-DOSB 2020'!AU12,FIND(":",'Erwachsene-DOSB 2020'!AU12)-1),RIGHT('Erwachsene-DOSB 2020'!AU12,2)))*$BC$63,"[mm]:ss")</f>
        <v>56:23</v>
      </c>
      <c r="N153" s="102" t="str">
        <f>TEXT((TIME(0,LEFT('Erwachsene-DOSB 2020'!AV12,FIND(":",'Erwachsene-DOSB 2020'!AV12)-1),RIGHT('Erwachsene-DOSB 2020'!AV12,2)))*$BC$63,"[mm]:ss")</f>
        <v>50:24</v>
      </c>
      <c r="O153" s="103" t="str">
        <f>TEXT((TIME(0,LEFT('Erwachsene-DOSB 2020'!AW12,FIND(":",'Erwachsene-DOSB 2020'!AW12)-1),RIGHT('Erwachsene-DOSB 2020'!AW12,2)))*$BC$63,"[mm]:ss")</f>
        <v>43:28</v>
      </c>
      <c r="P153" s="109" t="str">
        <f>TEXT((TIME(0,LEFT('Erwachsene-DOSB 2020'!AX12,FIND(":",'Erwachsene-DOSB 2020'!AX12)-1),RIGHT('Erwachsene-DOSB 2020'!AX12,2)))*$BC$63,"[mm]:ss")</f>
        <v>58:35</v>
      </c>
      <c r="Q153" s="102" t="str">
        <f>TEXT((TIME(0,LEFT('Erwachsene-DOSB 2020'!AY12,FIND(":",'Erwachsene-DOSB 2020'!AY12)-1),RIGHT('Erwachsene-DOSB 2020'!AY12,2)))*$BC$63,"[mm]:ss")</f>
        <v>52:17</v>
      </c>
      <c r="R153" s="103" t="str">
        <f>TEXT((TIME(0,LEFT('Erwachsene-DOSB 2020'!AZ12,FIND(":",'Erwachsene-DOSB 2020'!AZ12)-1),RIGHT('Erwachsene-DOSB 2020'!AZ12,2)))*$BC$63,"[mm]:ss")</f>
        <v>45:41</v>
      </c>
      <c r="S153" s="13"/>
      <c r="T153" s="14"/>
      <c r="U153" s="15"/>
      <c r="V153" s="59"/>
      <c r="W153" s="12"/>
      <c r="X153" s="15"/>
      <c r="Y153" s="182"/>
      <c r="Z153" s="183"/>
      <c r="AB153" s="902"/>
      <c r="AC153"/>
      <c r="AD153" s="844"/>
      <c r="AE153" s="796"/>
      <c r="AF153" s="106" t="s">
        <v>22</v>
      </c>
      <c r="AG153" s="58" t="s">
        <v>506</v>
      </c>
      <c r="AH153" s="101" t="str">
        <f>TEXT((TIME(0,LEFT('Erwachsene-DOSB 2020'!AO45,FIND(":",'Erwachsene-DOSB 2020'!AO45)-1),RIGHT('Erwachsene-DOSB 2020'!AO45,2)))*$BC$63,"[mm]:ss")</f>
        <v>46:56</v>
      </c>
      <c r="AI153" s="102" t="str">
        <f>TEXT((TIME(0,LEFT('Erwachsene-DOSB 2020'!AP45,FIND(":",'Erwachsene-DOSB 2020'!AP45)-1),RIGHT('Erwachsene-DOSB 2020'!AP45,2)))*$BC$63,"[mm]:ss")</f>
        <v>39:41</v>
      </c>
      <c r="AJ153" s="103" t="str">
        <f>TEXT((TIME(0,LEFT('Erwachsene-DOSB 2020'!AQ45,FIND(":",'Erwachsene-DOSB 2020'!AQ45)-1),RIGHT('Erwachsene-DOSB 2020'!AQ45,2)))*$BC$63,"[mm]:ss")</f>
        <v>32:27</v>
      </c>
      <c r="AK153" s="109" t="str">
        <f>TEXT((TIME(0,LEFT('Erwachsene-DOSB 2020'!AR45,FIND(":",'Erwachsene-DOSB 2020'!AR45)-1),RIGHT('Erwachsene-DOSB 2020'!AR45,2)))*$BC$63,"[mm]:ss")</f>
        <v>47:53</v>
      </c>
      <c r="AL153" s="102" t="str">
        <f>TEXT((TIME(0,LEFT('Erwachsene-DOSB 2020'!AS45,FIND(":",'Erwachsene-DOSB 2020'!AS45)-1),RIGHT('Erwachsene-DOSB 2020'!AS45,2)))*$BC$63,"[mm]:ss")</f>
        <v>40:38</v>
      </c>
      <c r="AM153" s="103" t="str">
        <f>TEXT((TIME(0,LEFT('Erwachsene-DOSB 2020'!AT45,FIND(":",'Erwachsene-DOSB 2020'!AT45)-1),RIGHT('Erwachsene-DOSB 2020'!AT45,2)))*$BC$63,"[mm]:ss")</f>
        <v>33:23</v>
      </c>
      <c r="AN153" s="109" t="str">
        <f>TEXT((TIME(0,LEFT('Erwachsene-DOSB 2020'!AU45,FIND(":",'Erwachsene-DOSB 2020'!AU45)-1),RIGHT('Erwachsene-DOSB 2020'!AU45,2)))*$BC$63,"[mm]:ss")</f>
        <v>48:50</v>
      </c>
      <c r="AO153" s="102" t="str">
        <f>TEXT((TIME(0,LEFT('Erwachsene-DOSB 2020'!AV45,FIND(":",'Erwachsene-DOSB 2020'!AV45)-1),RIGHT('Erwachsene-DOSB 2020'!AV45,2)))*$BC$63,"[mm]:ss")</f>
        <v>41:54</v>
      </c>
      <c r="AP153" s="103" t="str">
        <f>TEXT((TIME(0,LEFT('Erwachsene-DOSB 2020'!AW45,FIND(":",'Erwachsene-DOSB 2020'!AW45)-1),RIGHT('Erwachsene-DOSB 2020'!AW45,2)))*$BC$63,"[mm]:ss")</f>
        <v>34:58</v>
      </c>
      <c r="AQ153" s="109" t="str">
        <f>TEXT((TIME(0,LEFT('Erwachsene-DOSB 2020'!AX45,FIND(":",'Erwachsene-DOSB 2020'!AX45)-1),RIGHT('Erwachsene-DOSB 2020'!AX45,2)))*$BC$63,"[mm]:ss")</f>
        <v>49:46</v>
      </c>
      <c r="AR153" s="102" t="str">
        <f>TEXT((TIME(0,LEFT('Erwachsene-DOSB 2020'!AY45,FIND(":",'Erwachsene-DOSB 2020'!AY45)-1),RIGHT('Erwachsene-DOSB 2020'!AY45,2)))*$BC$63,"[mm]:ss")</f>
        <v>42:50</v>
      </c>
      <c r="AS153" s="103" t="str">
        <f>TEXT((TIME(0,LEFT('Erwachsene-DOSB 2020'!AZ45,FIND(":",'Erwachsene-DOSB 2020'!AZ45)-1),RIGHT('Erwachsene-DOSB 2020'!AZ45,2)))*$BC$63,"[mm]:ss")</f>
        <v>36:32</v>
      </c>
      <c r="AT153" s="13"/>
      <c r="AU153" s="14"/>
      <c r="AV153" s="15"/>
      <c r="AW153" s="59"/>
      <c r="AX153" s="12"/>
      <c r="AY153" s="15"/>
      <c r="AZ153" s="182"/>
      <c r="BA153" s="183"/>
    </row>
    <row r="154" spans="1:53" ht="18.600000000000001" customHeight="1" x14ac:dyDescent="0.2">
      <c r="A154" s="902"/>
      <c r="B154"/>
      <c r="C154" s="844"/>
      <c r="D154" s="796"/>
      <c r="E154" s="106" t="s">
        <v>23</v>
      </c>
      <c r="F154" s="58" t="s">
        <v>427</v>
      </c>
      <c r="G154" s="160">
        <f>H154*(1-$BE$64)</f>
        <v>227.25</v>
      </c>
      <c r="H154" s="149">
        <f>W109-12.5</f>
        <v>252.5</v>
      </c>
      <c r="I154" s="150">
        <f>H154*(1+$BE$64)</f>
        <v>277.75</v>
      </c>
      <c r="J154" s="160">
        <f>K154*(1-$BE$64)</f>
        <v>216</v>
      </c>
      <c r="K154" s="149">
        <f>H154-12.5</f>
        <v>240</v>
      </c>
      <c r="L154" s="150">
        <f>K154*(1+$BE$64)</f>
        <v>264</v>
      </c>
      <c r="M154" s="160">
        <f>N154*(1-$BE$64)</f>
        <v>204.75</v>
      </c>
      <c r="N154" s="149">
        <f>K154-12.5</f>
        <v>227.5</v>
      </c>
      <c r="O154" s="150">
        <f>N154*(1+$BE$64)</f>
        <v>250.25000000000003</v>
      </c>
      <c r="P154" s="160">
        <f>Q154*(1-$BE$64)</f>
        <v>193.5</v>
      </c>
      <c r="Q154" s="149">
        <f>N154-12.5</f>
        <v>215</v>
      </c>
      <c r="R154" s="150">
        <f>Q154*(1+$BE$64)</f>
        <v>236.50000000000003</v>
      </c>
      <c r="S154" s="151"/>
      <c r="T154" s="149"/>
      <c r="U154" s="150"/>
      <c r="V154" s="151"/>
      <c r="W154" s="149"/>
      <c r="X154" s="150"/>
      <c r="Y154" s="182"/>
      <c r="Z154" s="183"/>
      <c r="AB154" s="902"/>
      <c r="AC154"/>
      <c r="AD154" s="844"/>
      <c r="AE154" s="796"/>
      <c r="AF154" s="106" t="s">
        <v>23</v>
      </c>
      <c r="AG154" s="58" t="s">
        <v>427</v>
      </c>
      <c r="AH154" s="160">
        <f>AI154*(1-$BE$64)</f>
        <v>285.75</v>
      </c>
      <c r="AI154" s="149">
        <f>AX109-12.5</f>
        <v>317.5</v>
      </c>
      <c r="AJ154" s="150">
        <f>AI154*(1+$BE$64)</f>
        <v>349.25</v>
      </c>
      <c r="AK154" s="160">
        <f>AL154*(1-$BE$64)</f>
        <v>274.5</v>
      </c>
      <c r="AL154" s="149">
        <f>AI154-12.5</f>
        <v>305</v>
      </c>
      <c r="AM154" s="150">
        <f>AL154*(1+$BE$64)</f>
        <v>335.5</v>
      </c>
      <c r="AN154" s="160">
        <f>AO154*(1-$BE$64)</f>
        <v>263.25</v>
      </c>
      <c r="AO154" s="149">
        <f>AL154-12.5</f>
        <v>292.5</v>
      </c>
      <c r="AP154" s="150">
        <f>AO154*(1+$BE$64)</f>
        <v>321.75</v>
      </c>
      <c r="AQ154" s="160">
        <f>AR154*(1-$BE$64)</f>
        <v>252</v>
      </c>
      <c r="AR154" s="149">
        <f>AO154-12.5</f>
        <v>280</v>
      </c>
      <c r="AS154" s="150">
        <f>AR154*(1+$BE$64)</f>
        <v>308</v>
      </c>
      <c r="AT154" s="151"/>
      <c r="AU154" s="149"/>
      <c r="AV154" s="150"/>
      <c r="AW154" s="151"/>
      <c r="AX154" s="149"/>
      <c r="AY154" s="150"/>
      <c r="AZ154" s="182"/>
      <c r="BA154" s="183"/>
    </row>
    <row r="155" spans="1:53" ht="18.600000000000001" customHeight="1" x14ac:dyDescent="0.2">
      <c r="A155" s="902"/>
      <c r="B155"/>
      <c r="C155" s="844"/>
      <c r="D155" s="796"/>
      <c r="E155" s="106" t="s">
        <v>24</v>
      </c>
      <c r="F155" s="58" t="s">
        <v>428</v>
      </c>
      <c r="G155" s="160">
        <f>H155*(1-$BE$64)</f>
        <v>378</v>
      </c>
      <c r="H155" s="149">
        <f>W110-15</f>
        <v>420</v>
      </c>
      <c r="I155" s="150">
        <f>H155*(1+$BE$64)</f>
        <v>462.00000000000006</v>
      </c>
      <c r="J155" s="160">
        <f>K155*(1-$BE$64)</f>
        <v>364.5</v>
      </c>
      <c r="K155" s="149">
        <f>H155-15</f>
        <v>405</v>
      </c>
      <c r="L155" s="150">
        <f>K155*(1+$BE$64)</f>
        <v>445.50000000000006</v>
      </c>
      <c r="M155" s="160">
        <f>N155*(1-$BE$64)</f>
        <v>351</v>
      </c>
      <c r="N155" s="149">
        <f>K155-15</f>
        <v>390</v>
      </c>
      <c r="O155" s="150">
        <f>N155*(1+$BE$64)</f>
        <v>429.00000000000006</v>
      </c>
      <c r="P155" s="160">
        <f>Q155*(1-$BE$64)</f>
        <v>337.5</v>
      </c>
      <c r="Q155" s="149">
        <f>N155-15</f>
        <v>375</v>
      </c>
      <c r="R155" s="150">
        <f>Q155*(1+$BE$64)</f>
        <v>412.50000000000006</v>
      </c>
      <c r="S155" s="151"/>
      <c r="T155" s="149"/>
      <c r="U155" s="150"/>
      <c r="V155" s="151"/>
      <c r="W155" s="149"/>
      <c r="X155" s="150"/>
      <c r="Y155" s="182"/>
      <c r="Z155" s="183"/>
      <c r="AB155" s="902"/>
      <c r="AC155"/>
      <c r="AD155" s="844"/>
      <c r="AE155" s="796"/>
      <c r="AF155" s="106" t="s">
        <v>24</v>
      </c>
      <c r="AG155" s="58" t="s">
        <v>428</v>
      </c>
      <c r="AH155" s="160">
        <f>AI155*(1-$BE$64)</f>
        <v>445.5</v>
      </c>
      <c r="AI155" s="149">
        <f>AX110-15</f>
        <v>495</v>
      </c>
      <c r="AJ155" s="150">
        <f>AI155*(1+$BE$64)</f>
        <v>544.5</v>
      </c>
      <c r="AK155" s="160">
        <f>AL155*(1-$BE$64)</f>
        <v>432</v>
      </c>
      <c r="AL155" s="149">
        <f>AI155-15</f>
        <v>480</v>
      </c>
      <c r="AM155" s="150">
        <f>AL155*(1+$BE$64)</f>
        <v>528</v>
      </c>
      <c r="AN155" s="160">
        <f>AO155*(1-$BE$64)</f>
        <v>418.5</v>
      </c>
      <c r="AO155" s="149">
        <f>AL155-15</f>
        <v>465</v>
      </c>
      <c r="AP155" s="150">
        <f>AO155*(1+$BE$64)</f>
        <v>511.50000000000006</v>
      </c>
      <c r="AQ155" s="160">
        <f>AR155*(1-$BE$64)</f>
        <v>405</v>
      </c>
      <c r="AR155" s="149">
        <f>AO155-15</f>
        <v>450</v>
      </c>
      <c r="AS155" s="150">
        <f>AR155*(1+$BE$64)</f>
        <v>495.00000000000006</v>
      </c>
      <c r="AT155" s="151"/>
      <c r="AU155" s="149"/>
      <c r="AV155" s="150"/>
      <c r="AW155" s="151"/>
      <c r="AX155" s="149"/>
      <c r="AY155" s="150"/>
      <c r="AZ155" s="182"/>
      <c r="BA155" s="183"/>
    </row>
    <row r="156" spans="1:53" ht="18.600000000000001" customHeight="1" x14ac:dyDescent="0.2">
      <c r="A156" s="902"/>
      <c r="B156"/>
      <c r="C156" s="844"/>
      <c r="D156" s="796"/>
      <c r="E156" s="106" t="s">
        <v>25</v>
      </c>
      <c r="F156" s="58" t="s">
        <v>429</v>
      </c>
      <c r="G156" s="160">
        <f>H156*(1-$BE$64)</f>
        <v>310.5</v>
      </c>
      <c r="H156" s="149">
        <f>W111-15</f>
        <v>345</v>
      </c>
      <c r="I156" s="150">
        <f>H156*(1+$BE$64)</f>
        <v>379.50000000000006</v>
      </c>
      <c r="J156" s="160">
        <f>K156*(1-$BE$64)</f>
        <v>297</v>
      </c>
      <c r="K156" s="149">
        <f>H156-15</f>
        <v>330</v>
      </c>
      <c r="L156" s="150">
        <f>K156*(1+$BE$64)</f>
        <v>363.00000000000006</v>
      </c>
      <c r="M156" s="160">
        <f>N156*(1-$BE$64)</f>
        <v>283.5</v>
      </c>
      <c r="N156" s="149">
        <f>K156-15</f>
        <v>315</v>
      </c>
      <c r="O156" s="150">
        <f>N156*(1+$BE$64)</f>
        <v>346.5</v>
      </c>
      <c r="P156" s="160">
        <f>Q156*(1-$BE$64)</f>
        <v>270</v>
      </c>
      <c r="Q156" s="149">
        <f>N156-15</f>
        <v>300</v>
      </c>
      <c r="R156" s="150">
        <f>Q156*(1+$BE$64)</f>
        <v>330</v>
      </c>
      <c r="S156" s="151"/>
      <c r="T156" s="149"/>
      <c r="U156" s="150"/>
      <c r="V156" s="151"/>
      <c r="W156" s="149"/>
      <c r="X156" s="150"/>
      <c r="Y156" s="182"/>
      <c r="Z156" s="183"/>
      <c r="AB156" s="902"/>
      <c r="AC156"/>
      <c r="AD156" s="844"/>
      <c r="AE156" s="796"/>
      <c r="AF156" s="106" t="s">
        <v>25</v>
      </c>
      <c r="AG156" s="58" t="s">
        <v>429</v>
      </c>
      <c r="AH156" s="160">
        <f>AI156*(1-$BE$64)</f>
        <v>373.5</v>
      </c>
      <c r="AI156" s="149">
        <f>AX111-15</f>
        <v>415</v>
      </c>
      <c r="AJ156" s="150">
        <f>AI156*(1+$BE$64)</f>
        <v>456.50000000000006</v>
      </c>
      <c r="AK156" s="160">
        <f>AL156*(1-$BE$64)</f>
        <v>360</v>
      </c>
      <c r="AL156" s="149">
        <f>AI156-15</f>
        <v>400</v>
      </c>
      <c r="AM156" s="150">
        <f>AL156*(1+$BE$64)</f>
        <v>440.00000000000006</v>
      </c>
      <c r="AN156" s="160">
        <f>AO156*(1-$BE$64)</f>
        <v>346.5</v>
      </c>
      <c r="AO156" s="149">
        <f>AL156-15</f>
        <v>385</v>
      </c>
      <c r="AP156" s="150">
        <f>AO156*(1+$BE$64)</f>
        <v>423.50000000000006</v>
      </c>
      <c r="AQ156" s="160">
        <f>AR156*(1-$BE$64)</f>
        <v>333</v>
      </c>
      <c r="AR156" s="149">
        <f>AO156-15</f>
        <v>370</v>
      </c>
      <c r="AS156" s="150">
        <f>AR156*(1+$BE$64)</f>
        <v>407.00000000000006</v>
      </c>
      <c r="AT156" s="151"/>
      <c r="AU156" s="149"/>
      <c r="AV156" s="150"/>
      <c r="AW156" s="151"/>
      <c r="AX156" s="149"/>
      <c r="AY156" s="150"/>
      <c r="AZ156" s="182"/>
      <c r="BA156" s="183"/>
    </row>
    <row r="157" spans="1:53" ht="18.600000000000001" customHeight="1" thickBot="1" x14ac:dyDescent="0.25">
      <c r="A157" s="902"/>
      <c r="B157"/>
      <c r="C157" s="845"/>
      <c r="D157" s="797"/>
      <c r="E157" s="106" t="s">
        <v>44</v>
      </c>
      <c r="F157" s="163" t="s">
        <v>430</v>
      </c>
      <c r="G157" s="164">
        <f>H157*(1-$BE$64)</f>
        <v>315</v>
      </c>
      <c r="H157" s="165">
        <f>W112-15</f>
        <v>350</v>
      </c>
      <c r="I157" s="166">
        <f>H157*(1+$BE$64)</f>
        <v>385.00000000000006</v>
      </c>
      <c r="J157" s="164">
        <f>K157*(1-$BE$64)</f>
        <v>301.5</v>
      </c>
      <c r="K157" s="165">
        <f>H157-15</f>
        <v>335</v>
      </c>
      <c r="L157" s="166">
        <f>K157*(1+$BE$64)</f>
        <v>368.50000000000006</v>
      </c>
      <c r="M157" s="164">
        <f>N157*(1-$BE$64)</f>
        <v>288</v>
      </c>
      <c r="N157" s="165">
        <f>K157-15</f>
        <v>320</v>
      </c>
      <c r="O157" s="166">
        <f>N157*(1+$BE$64)</f>
        <v>352</v>
      </c>
      <c r="P157" s="164">
        <f>Q157*(1-$BE$64)</f>
        <v>274.5</v>
      </c>
      <c r="Q157" s="165">
        <f>N157-15</f>
        <v>305</v>
      </c>
      <c r="R157" s="166">
        <f>Q157*(1+$BE$64)</f>
        <v>335.5</v>
      </c>
      <c r="S157" s="151"/>
      <c r="T157" s="149"/>
      <c r="U157" s="150"/>
      <c r="V157" s="151"/>
      <c r="W157" s="149"/>
      <c r="X157" s="150"/>
      <c r="Y157" s="186"/>
      <c r="Z157" s="187"/>
      <c r="AB157" s="902"/>
      <c r="AC157"/>
      <c r="AD157" s="845"/>
      <c r="AE157" s="797"/>
      <c r="AF157" s="106" t="s">
        <v>44</v>
      </c>
      <c r="AG157" s="163" t="s">
        <v>430</v>
      </c>
      <c r="AH157" s="164">
        <f>AI157*(1-$BE$64)</f>
        <v>378</v>
      </c>
      <c r="AI157" s="165">
        <f>AX112-15</f>
        <v>420</v>
      </c>
      <c r="AJ157" s="166">
        <f>AI157*(1+$BE$64)</f>
        <v>462.00000000000006</v>
      </c>
      <c r="AK157" s="164">
        <f>AL157*(1-$BE$64)</f>
        <v>364.5</v>
      </c>
      <c r="AL157" s="165">
        <f>AI157-15</f>
        <v>405</v>
      </c>
      <c r="AM157" s="166">
        <f>AL157*(1+$BE$64)</f>
        <v>445.50000000000006</v>
      </c>
      <c r="AN157" s="164">
        <f>AO157*(1-$BE$64)</f>
        <v>351</v>
      </c>
      <c r="AO157" s="165">
        <f>AL157-15</f>
        <v>390</v>
      </c>
      <c r="AP157" s="166">
        <f>AO157*(1+$BE$64)</f>
        <v>429.00000000000006</v>
      </c>
      <c r="AQ157" s="164">
        <f>AR157*(1-$BE$64)</f>
        <v>337.5</v>
      </c>
      <c r="AR157" s="165">
        <f>AO157-15</f>
        <v>375</v>
      </c>
      <c r="AS157" s="166">
        <f>AR157*(1+$BE$64)</f>
        <v>412.50000000000006</v>
      </c>
      <c r="AT157" s="151"/>
      <c r="AU157" s="149"/>
      <c r="AV157" s="150"/>
      <c r="AW157" s="151"/>
      <c r="AX157" s="149"/>
      <c r="AY157" s="150"/>
      <c r="AZ157" s="186"/>
      <c r="BA157" s="187"/>
    </row>
    <row r="158" spans="1:53" ht="18.600000000000001" customHeight="1" x14ac:dyDescent="0.2">
      <c r="A158" s="902"/>
      <c r="B158"/>
      <c r="C158" s="843">
        <v>2</v>
      </c>
      <c r="D158" s="795" t="s">
        <v>65</v>
      </c>
      <c r="E158" s="601" t="s">
        <v>16</v>
      </c>
      <c r="F158" s="524" t="s">
        <v>609</v>
      </c>
      <c r="G158" s="141">
        <f>'Erwachsene-DOSB 2020'!AO13*$BC$68</f>
        <v>2.6</v>
      </c>
      <c r="H158" s="132">
        <f>'Erwachsene-DOSB 2020'!AP13*$BC$68</f>
        <v>3.8000000000000003</v>
      </c>
      <c r="I158" s="133">
        <f>'Erwachsene-DOSB 2020'!AQ13*$BC$68</f>
        <v>5.2</v>
      </c>
      <c r="J158" s="134">
        <f>'Erwachsene-DOSB 2020'!AR13*$BC$68</f>
        <v>2.4000000000000004</v>
      </c>
      <c r="K158" s="132">
        <f>'Erwachsene-DOSB 2020'!AS13*$BC$68</f>
        <v>3.8000000000000003</v>
      </c>
      <c r="L158" s="133">
        <f>'Erwachsene-DOSB 2020'!AT13*$BC$68</f>
        <v>5</v>
      </c>
      <c r="M158" s="134">
        <f>'Erwachsene-DOSB 2020'!AU13*$BC$68</f>
        <v>2.4000000000000004</v>
      </c>
      <c r="N158" s="132">
        <f>'Erwachsene-DOSB 2020'!AV13*$BC$68</f>
        <v>3.6</v>
      </c>
      <c r="O158" s="133">
        <f>'Erwachsene-DOSB 2020'!AW13*$BC$68</f>
        <v>4.8000000000000007</v>
      </c>
      <c r="P158" s="134">
        <f>'Erwachsene-DOSB 2020'!AX13*$BC$68</f>
        <v>2.2000000000000002</v>
      </c>
      <c r="Q158" s="132">
        <f>'Erwachsene-DOSB 2020'!AY13*$BC$68</f>
        <v>3.4000000000000004</v>
      </c>
      <c r="R158" s="133">
        <f>'Erwachsene-DOSB 2020'!AZ13*$BC$68</f>
        <v>4.4000000000000004</v>
      </c>
      <c r="S158" s="23"/>
      <c r="T158" s="24"/>
      <c r="U158" s="64"/>
      <c r="V158" s="66"/>
      <c r="W158" s="25"/>
      <c r="X158" s="26"/>
      <c r="Y158" s="180"/>
      <c r="Z158" s="181"/>
      <c r="AB158" s="902"/>
      <c r="AC158"/>
      <c r="AD158" s="843">
        <v>2</v>
      </c>
      <c r="AE158" s="795" t="s">
        <v>65</v>
      </c>
      <c r="AF158" s="601" t="s">
        <v>16</v>
      </c>
      <c r="AG158" s="524" t="s">
        <v>609</v>
      </c>
      <c r="AH158" s="141">
        <f>'Erwachsene-DOSB 2020'!AO46*$BC$68</f>
        <v>3.6</v>
      </c>
      <c r="AI158" s="132">
        <f>'Erwachsene-DOSB 2020'!AP46*$BC$68</f>
        <v>5.2</v>
      </c>
      <c r="AJ158" s="133">
        <f>'Erwachsene-DOSB 2020'!AQ46*$BC$68</f>
        <v>6.8000000000000007</v>
      </c>
      <c r="AK158" s="134">
        <f>'Erwachsene-DOSB 2020'!AR46*$BC$68</f>
        <v>3.4000000000000004</v>
      </c>
      <c r="AL158" s="132">
        <f>'Erwachsene-DOSB 2020'!AS46*$BC$68</f>
        <v>5</v>
      </c>
      <c r="AM158" s="133">
        <f>'Erwachsene-DOSB 2020'!AT46*$BC$68</f>
        <v>6.6000000000000005</v>
      </c>
      <c r="AN158" s="134">
        <f>'Erwachsene-DOSB 2020'!AU46*$BC$68</f>
        <v>3.2</v>
      </c>
      <c r="AO158" s="132">
        <f>'Erwachsene-DOSB 2020'!AV46*$BC$68</f>
        <v>4.8000000000000007</v>
      </c>
      <c r="AP158" s="133">
        <f>'Erwachsene-DOSB 2020'!AW46*$BC$68</f>
        <v>6.4</v>
      </c>
      <c r="AQ158" s="134">
        <f>'Erwachsene-DOSB 2020'!AX46*$BC$68</f>
        <v>2.8000000000000003</v>
      </c>
      <c r="AR158" s="132">
        <f>'Erwachsene-DOSB 2020'!AY46*$BC$68</f>
        <v>4.4000000000000004</v>
      </c>
      <c r="AS158" s="133">
        <f>'Erwachsene-DOSB 2020'!AZ46*$BC$68</f>
        <v>6</v>
      </c>
      <c r="AT158" s="23"/>
      <c r="AU158" s="24"/>
      <c r="AV158" s="64"/>
      <c r="AW158" s="66"/>
      <c r="AX158" s="25"/>
      <c r="AY158" s="26"/>
      <c r="AZ158" s="180"/>
      <c r="BA158" s="181"/>
    </row>
    <row r="159" spans="1:53" ht="18.600000000000001" customHeight="1" x14ac:dyDescent="0.2">
      <c r="A159" s="902"/>
      <c r="B159"/>
      <c r="C159" s="845"/>
      <c r="D159" s="796"/>
      <c r="E159" s="801" t="s">
        <v>17</v>
      </c>
      <c r="F159" s="793" t="s">
        <v>26</v>
      </c>
      <c r="G159" s="826" t="s">
        <v>340</v>
      </c>
      <c r="H159" s="827"/>
      <c r="I159" s="827"/>
      <c r="J159" s="827"/>
      <c r="K159" s="827"/>
      <c r="L159" s="827"/>
      <c r="M159" s="827"/>
      <c r="N159" s="827"/>
      <c r="O159" s="827"/>
      <c r="P159" s="827"/>
      <c r="Q159" s="827"/>
      <c r="R159" s="828"/>
      <c r="S159" s="28"/>
      <c r="T159" s="30"/>
      <c r="U159" s="38"/>
      <c r="V159" s="61"/>
      <c r="W159" s="32"/>
      <c r="X159" s="33"/>
      <c r="Y159" s="182"/>
      <c r="Z159" s="188"/>
      <c r="AB159" s="902"/>
      <c r="AC159"/>
      <c r="AD159" s="845"/>
      <c r="AE159" s="796"/>
      <c r="AF159" s="801" t="s">
        <v>17</v>
      </c>
      <c r="AG159" s="793" t="s">
        <v>26</v>
      </c>
      <c r="AH159" s="826" t="s">
        <v>96</v>
      </c>
      <c r="AI159" s="827"/>
      <c r="AJ159" s="827"/>
      <c r="AK159" s="827"/>
      <c r="AL159" s="827"/>
      <c r="AM159" s="827"/>
      <c r="AN159" s="827"/>
      <c r="AO159" s="827"/>
      <c r="AP159" s="827"/>
      <c r="AQ159" s="827"/>
      <c r="AR159" s="827"/>
      <c r="AS159" s="828"/>
      <c r="AT159" s="28"/>
      <c r="AU159" s="30"/>
      <c r="AV159" s="38"/>
      <c r="AW159" s="61"/>
      <c r="AX159" s="32"/>
      <c r="AY159" s="33"/>
      <c r="AZ159" s="182"/>
      <c r="BA159" s="188"/>
    </row>
    <row r="160" spans="1:53" ht="18.600000000000001" customHeight="1" x14ac:dyDescent="0.2">
      <c r="A160" s="902"/>
      <c r="B160"/>
      <c r="C160" s="845"/>
      <c r="D160" s="796"/>
      <c r="E160" s="792"/>
      <c r="F160" s="794"/>
      <c r="G160" s="13">
        <f>'Erwachsene-DOSB 2020'!AO15*$BC$70</f>
        <v>3.74</v>
      </c>
      <c r="H160" s="12">
        <f>'Erwachsene-DOSB 2020'!AP15*$BC$70</f>
        <v>4.62</v>
      </c>
      <c r="I160" s="15">
        <f>'Erwachsene-DOSB 2020'!AQ15*$BC$70</f>
        <v>5.5</v>
      </c>
      <c r="J160" s="59">
        <f>'Erwachsene-DOSB 2020'!AR15*$BC$70</f>
        <v>3.52</v>
      </c>
      <c r="K160" s="12">
        <f>'Erwachsene-DOSB 2020'!AS15*$BC$70</f>
        <v>4.4000000000000004</v>
      </c>
      <c r="L160" s="15">
        <f>'Erwachsene-DOSB 2020'!AT15*$BC$70</f>
        <v>5.0599999999999996</v>
      </c>
      <c r="M160" s="59">
        <f>'Erwachsene-DOSB 2020'!AU15*$BC$70</f>
        <v>3.3</v>
      </c>
      <c r="N160" s="12">
        <f>'Erwachsene-DOSB 2020'!AV15*$BC$70</f>
        <v>3.96</v>
      </c>
      <c r="O160" s="15">
        <f>'Erwachsene-DOSB 2020'!AW15*$BC$70</f>
        <v>4.84</v>
      </c>
      <c r="P160" s="59">
        <f>'Erwachsene-DOSB 2020'!AX15*$BC$70</f>
        <v>2.86</v>
      </c>
      <c r="Q160" s="12">
        <f>'Erwachsene-DOSB 2020'!AY15*$BC$70</f>
        <v>3.74</v>
      </c>
      <c r="R160" s="15">
        <f>'Erwachsene-DOSB 2020'!AZ15*$BC$70</f>
        <v>4.4000000000000004</v>
      </c>
      <c r="S160" s="28"/>
      <c r="T160" s="30"/>
      <c r="U160" s="38"/>
      <c r="V160" s="71"/>
      <c r="W160" s="3"/>
      <c r="X160" s="4"/>
      <c r="Y160" s="182"/>
      <c r="Z160" s="188"/>
      <c r="AB160" s="902"/>
      <c r="AC160"/>
      <c r="AD160" s="845"/>
      <c r="AE160" s="796"/>
      <c r="AF160" s="792"/>
      <c r="AG160" s="794"/>
      <c r="AH160" s="13">
        <f>'Erwachsene-DOSB 2020'!AO48*$BC$70</f>
        <v>5.0599999999999996</v>
      </c>
      <c r="AI160" s="12">
        <f>'Erwachsene-DOSB 2020'!AP48*$BC$70</f>
        <v>5.72</v>
      </c>
      <c r="AJ160" s="15">
        <f>'Erwachsene-DOSB 2020'!AQ48*$BC$70</f>
        <v>6.6</v>
      </c>
      <c r="AK160" s="59">
        <f>'Erwachsene-DOSB 2020'!AR48*$BC$70</f>
        <v>4.84</v>
      </c>
      <c r="AL160" s="12">
        <f>'Erwachsene-DOSB 2020'!AS48*$BC$70</f>
        <v>5.5</v>
      </c>
      <c r="AM160" s="15">
        <f>'Erwachsene-DOSB 2020'!AT48*$BC$70</f>
        <v>6.38</v>
      </c>
      <c r="AN160" s="59">
        <f>'Erwachsene-DOSB 2020'!AU48*$BC$70</f>
        <v>4.4000000000000004</v>
      </c>
      <c r="AO160" s="12">
        <f>'Erwachsene-DOSB 2020'!AV48*$BC$70</f>
        <v>5.28</v>
      </c>
      <c r="AP160" s="15">
        <f>'Erwachsene-DOSB 2020'!AW48*$BC$70</f>
        <v>5.94</v>
      </c>
      <c r="AQ160" s="59">
        <f>'Erwachsene-DOSB 2020'!AX48*$BC$70</f>
        <v>3.96</v>
      </c>
      <c r="AR160" s="12">
        <f>'Erwachsene-DOSB 2020'!AY48*$BC$70</f>
        <v>4.62</v>
      </c>
      <c r="AS160" s="15">
        <f>'Erwachsene-DOSB 2020'!AZ48*$BC$70</f>
        <v>5.5</v>
      </c>
      <c r="AT160" s="28"/>
      <c r="AU160" s="30"/>
      <c r="AV160" s="38"/>
      <c r="AW160" s="71"/>
      <c r="AX160" s="3"/>
      <c r="AY160" s="4"/>
      <c r="AZ160" s="182"/>
      <c r="BA160" s="188"/>
    </row>
    <row r="161" spans="1:53" ht="18.600000000000001" customHeight="1" x14ac:dyDescent="0.2">
      <c r="A161" s="902"/>
      <c r="B161"/>
      <c r="C161" s="845"/>
      <c r="D161" s="796"/>
      <c r="E161" s="106" t="s">
        <v>21</v>
      </c>
      <c r="F161" s="161" t="s">
        <v>27</v>
      </c>
      <c r="G161" s="13">
        <f t="shared" ref="G161:R161" si="16">G160*$BC$71</f>
        <v>6.3580000000000005</v>
      </c>
      <c r="H161" s="12">
        <f t="shared" si="16"/>
        <v>7.8540000000000001</v>
      </c>
      <c r="I161" s="15">
        <f t="shared" si="16"/>
        <v>9.35</v>
      </c>
      <c r="J161" s="13">
        <f t="shared" si="16"/>
        <v>5.984</v>
      </c>
      <c r="K161" s="12">
        <f t="shared" si="16"/>
        <v>7.48</v>
      </c>
      <c r="L161" s="15">
        <f t="shared" si="16"/>
        <v>8.6019999999999985</v>
      </c>
      <c r="M161" s="13">
        <f t="shared" si="16"/>
        <v>5.6099999999999994</v>
      </c>
      <c r="N161" s="12">
        <f t="shared" si="16"/>
        <v>6.7320000000000002</v>
      </c>
      <c r="O161" s="15">
        <f t="shared" si="16"/>
        <v>8.2279999999999998</v>
      </c>
      <c r="P161" s="13">
        <f t="shared" si="16"/>
        <v>4.8620000000000001</v>
      </c>
      <c r="Q161" s="12">
        <f t="shared" si="16"/>
        <v>6.3580000000000005</v>
      </c>
      <c r="R161" s="15">
        <f t="shared" si="16"/>
        <v>7.48</v>
      </c>
      <c r="S161" s="28"/>
      <c r="T161" s="30"/>
      <c r="U161" s="38"/>
      <c r="V161" s="71"/>
      <c r="W161" s="3"/>
      <c r="X161" s="4"/>
      <c r="Y161" s="182"/>
      <c r="Z161" s="188"/>
      <c r="AB161" s="902"/>
      <c r="AC161"/>
      <c r="AD161" s="845"/>
      <c r="AE161" s="796"/>
      <c r="AF161" s="106" t="s">
        <v>21</v>
      </c>
      <c r="AG161" s="161" t="s">
        <v>27</v>
      </c>
      <c r="AH161" s="13">
        <f t="shared" ref="AH161:AS161" si="17">AH160*$BC$71</f>
        <v>8.6019999999999985</v>
      </c>
      <c r="AI161" s="12">
        <f t="shared" si="17"/>
        <v>9.7240000000000002</v>
      </c>
      <c r="AJ161" s="15">
        <f t="shared" si="17"/>
        <v>11.219999999999999</v>
      </c>
      <c r="AK161" s="13">
        <f t="shared" si="17"/>
        <v>8.2279999999999998</v>
      </c>
      <c r="AL161" s="12">
        <f t="shared" si="17"/>
        <v>9.35</v>
      </c>
      <c r="AM161" s="15">
        <f t="shared" si="17"/>
        <v>10.846</v>
      </c>
      <c r="AN161" s="13">
        <f t="shared" si="17"/>
        <v>7.48</v>
      </c>
      <c r="AO161" s="12">
        <f t="shared" si="17"/>
        <v>8.9760000000000009</v>
      </c>
      <c r="AP161" s="15">
        <f t="shared" si="17"/>
        <v>10.098000000000001</v>
      </c>
      <c r="AQ161" s="13">
        <f t="shared" si="17"/>
        <v>6.7320000000000002</v>
      </c>
      <c r="AR161" s="12">
        <f t="shared" si="17"/>
        <v>7.8540000000000001</v>
      </c>
      <c r="AS161" s="15">
        <f t="shared" si="17"/>
        <v>9.35</v>
      </c>
      <c r="AT161" s="28"/>
      <c r="AU161" s="30"/>
      <c r="AV161" s="38"/>
      <c r="AW161" s="71"/>
      <c r="AX161" s="3"/>
      <c r="AY161" s="4"/>
      <c r="AZ161" s="182"/>
      <c r="BA161" s="188"/>
    </row>
    <row r="162" spans="1:53" ht="18.600000000000001" customHeight="1" thickBot="1" x14ac:dyDescent="0.25">
      <c r="A162" s="902"/>
      <c r="B162"/>
      <c r="C162" s="845"/>
      <c r="D162" s="796"/>
      <c r="E162" s="106" t="s">
        <v>22</v>
      </c>
      <c r="F162" s="2" t="s">
        <v>92</v>
      </c>
      <c r="G162" s="13">
        <f>'Erwachsene-DOSB 2020'!AO18*$BC$72</f>
        <v>0.63</v>
      </c>
      <c r="H162" s="12">
        <f>'Erwachsene-DOSB 2020'!AP18*$BC$72</f>
        <v>0.80499999999999994</v>
      </c>
      <c r="I162" s="15">
        <f>'Erwachsene-DOSB 2020'!AQ18*$BC$72</f>
        <v>0.94499999999999995</v>
      </c>
      <c r="J162" s="59">
        <f>'Erwachsene-DOSB 2020'!AR18*$BC$72</f>
        <v>0.63</v>
      </c>
      <c r="K162" s="12">
        <f>'Erwachsene-DOSB 2020'!AS18*$BC$72</f>
        <v>0.77</v>
      </c>
      <c r="L162" s="15">
        <f>'Erwachsene-DOSB 2020'!AT18*$BC$72</f>
        <v>0.90999999999999992</v>
      </c>
      <c r="M162" s="59">
        <f>'Erwachsene-DOSB 2020'!AU18*$BC$72</f>
        <v>0.59499999999999997</v>
      </c>
      <c r="N162" s="12">
        <f>'Erwachsene-DOSB 2020'!AV18*$BC$72</f>
        <v>0.73499999999999999</v>
      </c>
      <c r="O162" s="15">
        <f>'Erwachsene-DOSB 2020'!AW18*$BC$72</f>
        <v>0.875</v>
      </c>
      <c r="P162" s="59">
        <f>'Erwachsene-DOSB 2020'!AX18*$BC$72</f>
        <v>0.55999999999999994</v>
      </c>
      <c r="Q162" s="12">
        <f>'Erwachsene-DOSB 2020'!AY18*$BC$72</f>
        <v>0.7</v>
      </c>
      <c r="R162" s="15">
        <f>'Erwachsene-DOSB 2020'!AZ18*$BC$72</f>
        <v>0.84</v>
      </c>
      <c r="S162" s="36"/>
      <c r="T162" s="31"/>
      <c r="U162" s="33"/>
      <c r="V162" s="71"/>
      <c r="W162" s="34"/>
      <c r="X162" s="33"/>
      <c r="Y162" s="186"/>
      <c r="Z162" s="187"/>
      <c r="AB162" s="902"/>
      <c r="AC162"/>
      <c r="AD162" s="845"/>
      <c r="AE162" s="796"/>
      <c r="AF162" s="106" t="s">
        <v>22</v>
      </c>
      <c r="AG162" s="2" t="s">
        <v>92</v>
      </c>
      <c r="AH162" s="13">
        <f>'Erwachsene-DOSB 2020'!AO51*$BC$72</f>
        <v>0.84</v>
      </c>
      <c r="AI162" s="12">
        <f>'Erwachsene-DOSB 2020'!AP51*$BC$72</f>
        <v>1.0499999999999998</v>
      </c>
      <c r="AJ162" s="15">
        <f>'Erwachsene-DOSB 2020'!AQ51*$BC$72</f>
        <v>1.26</v>
      </c>
      <c r="AK162" s="59">
        <f>'Erwachsene-DOSB 2020'!AR51*$BC$72</f>
        <v>0.80499999999999994</v>
      </c>
      <c r="AL162" s="12">
        <f>'Erwachsene-DOSB 2020'!AS51*$BC$72</f>
        <v>1.0149999999999999</v>
      </c>
      <c r="AM162" s="15">
        <f>'Erwachsene-DOSB 2020'!AT51*$BC$72</f>
        <v>1.2249999999999999</v>
      </c>
      <c r="AN162" s="59">
        <f>'Erwachsene-DOSB 2020'!AU51*$BC$72</f>
        <v>0.7</v>
      </c>
      <c r="AO162" s="12">
        <f>'Erwachsene-DOSB 2020'!AV51*$BC$72</f>
        <v>0.90999999999999992</v>
      </c>
      <c r="AP162" s="15">
        <f>'Erwachsene-DOSB 2020'!AW51*$BC$72</f>
        <v>1.1199999999999999</v>
      </c>
      <c r="AQ162" s="59">
        <f>'Erwachsene-DOSB 2020'!AX51*$BC$72</f>
        <v>0.63</v>
      </c>
      <c r="AR162" s="12">
        <f>'Erwachsene-DOSB 2020'!AY51*$BC$72</f>
        <v>0.84</v>
      </c>
      <c r="AS162" s="15">
        <f>'Erwachsene-DOSB 2020'!AZ51*$BC$72</f>
        <v>1.0499999999999998</v>
      </c>
      <c r="AT162" s="36"/>
      <c r="AU162" s="31"/>
      <c r="AV162" s="33"/>
      <c r="AW162" s="71"/>
      <c r="AX162" s="34"/>
      <c r="AY162" s="33"/>
      <c r="AZ162" s="186"/>
      <c r="BA162" s="187"/>
    </row>
    <row r="163" spans="1:53" ht="18.600000000000001" customHeight="1" x14ac:dyDescent="0.2">
      <c r="A163" s="902"/>
      <c r="B163"/>
      <c r="C163" s="843">
        <v>3</v>
      </c>
      <c r="D163" s="795" t="s">
        <v>66</v>
      </c>
      <c r="E163" s="791" t="s">
        <v>16</v>
      </c>
      <c r="F163" s="822" t="s">
        <v>156</v>
      </c>
      <c r="G163" s="955" t="s">
        <v>194</v>
      </c>
      <c r="H163" s="956"/>
      <c r="I163" s="956"/>
      <c r="J163" s="956"/>
      <c r="K163" s="956"/>
      <c r="L163" s="956"/>
      <c r="M163" s="956"/>
      <c r="N163" s="956"/>
      <c r="O163" s="956"/>
      <c r="P163" s="956"/>
      <c r="Q163" s="956"/>
      <c r="R163" s="957"/>
      <c r="S163" s="6"/>
      <c r="T163" s="8"/>
      <c r="U163" s="9"/>
      <c r="V163" s="66"/>
      <c r="W163" s="25"/>
      <c r="X163" s="26"/>
      <c r="Y163" s="180"/>
      <c r="Z163" s="181"/>
      <c r="AB163" s="902"/>
      <c r="AC163"/>
      <c r="AD163" s="843">
        <v>3</v>
      </c>
      <c r="AE163" s="795" t="s">
        <v>66</v>
      </c>
      <c r="AF163" s="791" t="s">
        <v>16</v>
      </c>
      <c r="AG163" s="822" t="s">
        <v>156</v>
      </c>
      <c r="AH163" s="955" t="s">
        <v>194</v>
      </c>
      <c r="AI163" s="956"/>
      <c r="AJ163" s="956"/>
      <c r="AK163" s="956"/>
      <c r="AL163" s="956"/>
      <c r="AM163" s="956"/>
      <c r="AN163" s="956"/>
      <c r="AO163" s="956"/>
      <c r="AP163" s="956"/>
      <c r="AQ163" s="956"/>
      <c r="AR163" s="956"/>
      <c r="AS163" s="957"/>
      <c r="AT163" s="6"/>
      <c r="AU163" s="8"/>
      <c r="AV163" s="9"/>
      <c r="AW163" s="66"/>
      <c r="AX163" s="25"/>
      <c r="AY163" s="26"/>
      <c r="AZ163" s="180"/>
      <c r="BA163" s="181"/>
    </row>
    <row r="164" spans="1:53" ht="18.600000000000001" customHeight="1" x14ac:dyDescent="0.2">
      <c r="A164" s="902"/>
      <c r="B164"/>
      <c r="C164" s="845"/>
      <c r="D164" s="796"/>
      <c r="E164" s="792"/>
      <c r="F164" s="794"/>
      <c r="G164" s="717">
        <f>'Erwachsene-DOSB 2020'!AO21*$BC$74</f>
        <v>20.25</v>
      </c>
      <c r="H164" s="718">
        <f>'Erwachsene-DOSB 2020'!AP21*$BC$74</f>
        <v>18.450000000000003</v>
      </c>
      <c r="I164" s="719">
        <f>'Erwachsene-DOSB 2020'!AQ21*$BC$74</f>
        <v>16.649999999999999</v>
      </c>
      <c r="J164" s="720">
        <f>'Erwachsene-DOSB 2020'!AR21*$BC$74</f>
        <v>21.450000000000003</v>
      </c>
      <c r="K164" s="718">
        <f>'Erwachsene-DOSB 2020'!AS21*$BC$74</f>
        <v>19.649999999999999</v>
      </c>
      <c r="L164" s="719">
        <f>'Erwachsene-DOSB 2020'!AT21*$BC$74</f>
        <v>18</v>
      </c>
      <c r="M164" s="720">
        <f>'Erwachsene-DOSB 2020'!AU21*$BC$74</f>
        <v>23.25</v>
      </c>
      <c r="N164" s="718">
        <f>'Erwachsene-DOSB 2020'!AV21*$BC$74</f>
        <v>21.450000000000003</v>
      </c>
      <c r="O164" s="719">
        <f>'Erwachsene-DOSB 2020'!AW21*$BC$74</f>
        <v>19.799999999999997</v>
      </c>
      <c r="P164" s="720">
        <f>'Erwachsene-DOSB 2020'!AX21*$BC$74</f>
        <v>25.650000000000002</v>
      </c>
      <c r="Q164" s="718">
        <f>'Erwachsene-DOSB 2020'!AY21*$BC$74</f>
        <v>23.85</v>
      </c>
      <c r="R164" s="719">
        <f>'Erwachsene-DOSB 2020'!AZ21*$BC$74</f>
        <v>22.200000000000003</v>
      </c>
      <c r="S164" s="28"/>
      <c r="T164" s="30"/>
      <c r="U164" s="38"/>
      <c r="V164" s="67"/>
      <c r="W164" s="29"/>
      <c r="X164" s="38"/>
      <c r="Y164" s="182"/>
      <c r="Z164" s="188"/>
      <c r="AB164" s="902"/>
      <c r="AC164"/>
      <c r="AD164" s="845"/>
      <c r="AE164" s="796"/>
      <c r="AF164" s="792"/>
      <c r="AG164" s="794"/>
      <c r="AH164" s="717">
        <f>'Erwachsene-DOSB 2020'!AO54*$BC$74</f>
        <v>18.299999999999997</v>
      </c>
      <c r="AI164" s="718">
        <f>'Erwachsene-DOSB 2020'!AP54*$BC$74</f>
        <v>16.799999999999997</v>
      </c>
      <c r="AJ164" s="719">
        <f>'Erwachsene-DOSB 2020'!AQ54*$BC$74</f>
        <v>15.149999999999999</v>
      </c>
      <c r="AK164" s="720">
        <f>'Erwachsene-DOSB 2020'!AR54*$BC$74</f>
        <v>19.5</v>
      </c>
      <c r="AL164" s="718">
        <f>'Erwachsene-DOSB 2020'!AS54*$BC$74</f>
        <v>18</v>
      </c>
      <c r="AM164" s="719">
        <f>'Erwachsene-DOSB 2020'!AT54*$BC$74</f>
        <v>16.350000000000001</v>
      </c>
      <c r="AN164" s="720">
        <f>'Erwachsene-DOSB 2020'!AU54*$BC$74</f>
        <v>21.15</v>
      </c>
      <c r="AO164" s="718">
        <f>'Erwachsene-DOSB 2020'!AV54*$BC$74</f>
        <v>19.649999999999999</v>
      </c>
      <c r="AP164" s="719">
        <f>'Erwachsene-DOSB 2020'!AW54*$BC$74</f>
        <v>18</v>
      </c>
      <c r="AQ164" s="720">
        <f>'Erwachsene-DOSB 2020'!AX54*$BC$74</f>
        <v>23.25</v>
      </c>
      <c r="AR164" s="718">
        <f>'Erwachsene-DOSB 2020'!AY54*$BC$74</f>
        <v>21.75</v>
      </c>
      <c r="AS164" s="719">
        <f>'Erwachsene-DOSB 2020'!AZ54*$BC$74</f>
        <v>20.100000000000001</v>
      </c>
      <c r="AT164" s="28"/>
      <c r="AU164" s="30"/>
      <c r="AV164" s="38"/>
      <c r="AW164" s="67"/>
      <c r="AX164" s="29"/>
      <c r="AY164" s="38"/>
      <c r="AZ164" s="182"/>
      <c r="BA164" s="188"/>
    </row>
    <row r="165" spans="1:53" ht="18.600000000000001" customHeight="1" x14ac:dyDescent="0.2">
      <c r="A165" s="902"/>
      <c r="B165"/>
      <c r="C165" s="845"/>
      <c r="D165" s="796"/>
      <c r="E165" s="106" t="s">
        <v>17</v>
      </c>
      <c r="F165" s="27" t="s">
        <v>158</v>
      </c>
      <c r="G165" s="69">
        <f>'Erwachsene-DOSB 2020'!AO22*$BC$75</f>
        <v>73.2</v>
      </c>
      <c r="H165" s="228">
        <f>'Erwachsene-DOSB 2020'!AP22*$BC$75</f>
        <v>60</v>
      </c>
      <c r="I165" s="229">
        <f>'Erwachsene-DOSB 2020'!AQ22*$BC$75</f>
        <v>45.6</v>
      </c>
      <c r="J165" s="230">
        <f>'Erwachsene-DOSB 2020'!AR22*$BC$75</f>
        <v>76.2</v>
      </c>
      <c r="K165" s="228">
        <f>'Erwachsene-DOSB 2020'!AS22*$BC$75</f>
        <v>62.4</v>
      </c>
      <c r="L165" s="229">
        <f>'Erwachsene-DOSB 2020'!AT22*$BC$75</f>
        <v>48</v>
      </c>
      <c r="M165" s="230">
        <f>'Erwachsene-DOSB 2020'!AU22*$BC$75</f>
        <v>78.599999999999994</v>
      </c>
      <c r="N165" s="228">
        <f>'Erwachsene-DOSB 2020'!AV22*$BC$75</f>
        <v>64.2</v>
      </c>
      <c r="O165" s="229">
        <f>'Erwachsene-DOSB 2020'!AW22*$BC$75</f>
        <v>49.8</v>
      </c>
      <c r="P165" s="230">
        <f>'Erwachsene-DOSB 2020'!AX22*$BC$75</f>
        <v>79.8</v>
      </c>
      <c r="Q165" s="228">
        <f>'Erwachsene-DOSB 2020'!AY22*$BC$75</f>
        <v>65.399999999999991</v>
      </c>
      <c r="R165" s="229">
        <f>'Erwachsene-DOSB 2020'!AZ22*$BC$75</f>
        <v>51</v>
      </c>
      <c r="S165" s="28"/>
      <c r="T165" s="30"/>
      <c r="U165" s="38"/>
      <c r="V165" s="67"/>
      <c r="W165" s="29"/>
      <c r="X165" s="38"/>
      <c r="Y165" s="182"/>
      <c r="Z165" s="188"/>
      <c r="AB165" s="902"/>
      <c r="AC165"/>
      <c r="AD165" s="845"/>
      <c r="AE165" s="796"/>
      <c r="AF165" s="106" t="s">
        <v>17</v>
      </c>
      <c r="AG165" s="27" t="s">
        <v>158</v>
      </c>
      <c r="AH165" s="69">
        <f>'Erwachsene-DOSB 2020'!AO55*$BC$75</f>
        <v>69</v>
      </c>
      <c r="AI165" s="228">
        <f>'Erwachsene-DOSB 2020'!AP55*$BC$75</f>
        <v>54.6</v>
      </c>
      <c r="AJ165" s="229">
        <f>'Erwachsene-DOSB 2020'!AQ55*$BC$75</f>
        <v>40.199999999999996</v>
      </c>
      <c r="AK165" s="230">
        <f>'Erwachsene-DOSB 2020'!AR55*$BC$75</f>
        <v>70.8</v>
      </c>
      <c r="AL165" s="228">
        <f>'Erwachsene-DOSB 2020'!AS55*$BC$75</f>
        <v>57.599999999999994</v>
      </c>
      <c r="AM165" s="229">
        <f>'Erwachsene-DOSB 2020'!AT55*$BC$75</f>
        <v>43.199999999999996</v>
      </c>
      <c r="AN165" s="230">
        <f>'Erwachsene-DOSB 2020'!AU55*$BC$75</f>
        <v>71.399999999999991</v>
      </c>
      <c r="AO165" s="228">
        <f>'Erwachsene-DOSB 2020'!AV55*$BC$75</f>
        <v>58.8</v>
      </c>
      <c r="AP165" s="229">
        <f>'Erwachsene-DOSB 2020'!AW55*$BC$75</f>
        <v>45.6</v>
      </c>
      <c r="AQ165" s="230">
        <f>'Erwachsene-DOSB 2020'!AX55*$BC$75</f>
        <v>72</v>
      </c>
      <c r="AR165" s="228">
        <f>'Erwachsene-DOSB 2020'!AY55*$BC$75</f>
        <v>60</v>
      </c>
      <c r="AS165" s="229">
        <f>'Erwachsene-DOSB 2020'!AZ55*$BC$75</f>
        <v>48</v>
      </c>
      <c r="AT165" s="28"/>
      <c r="AU165" s="30"/>
      <c r="AV165" s="38"/>
      <c r="AW165" s="67"/>
      <c r="AX165" s="29"/>
      <c r="AY165" s="38"/>
      <c r="AZ165" s="182"/>
      <c r="BA165" s="188"/>
    </row>
    <row r="166" spans="1:53" ht="18.600000000000001" customHeight="1" x14ac:dyDescent="0.2">
      <c r="A166" s="902"/>
      <c r="B166"/>
      <c r="C166" s="845"/>
      <c r="D166" s="796"/>
      <c r="E166" s="106" t="s">
        <v>21</v>
      </c>
      <c r="F166" s="27" t="s">
        <v>157</v>
      </c>
      <c r="G166" s="69">
        <f>'Erwachsene-DOSB 2020'!AO23*$BC$76</f>
        <v>54.599999999999994</v>
      </c>
      <c r="H166" s="228">
        <f>'Erwachsene-DOSB 2020'!AP23*$BC$76</f>
        <v>46.199999999999996</v>
      </c>
      <c r="I166" s="229">
        <f>'Erwachsene-DOSB 2020'!AQ23*$BC$76</f>
        <v>38.5</v>
      </c>
      <c r="J166" s="230">
        <f>'Erwachsene-DOSB 2020'!AR23*$BC$76</f>
        <v>56.699999999999996</v>
      </c>
      <c r="K166" s="228">
        <f>'Erwachsene-DOSB 2020'!AS23*$BC$76</f>
        <v>48.3</v>
      </c>
      <c r="L166" s="229">
        <f>'Erwachsene-DOSB 2020'!AT23*$BC$76</f>
        <v>39.9</v>
      </c>
      <c r="M166" s="230">
        <f>'Erwachsene-DOSB 2020'!AU23*$BC$76</f>
        <v>58.8</v>
      </c>
      <c r="N166" s="228">
        <f>'Erwachsene-DOSB 2020'!AV23*$BC$76</f>
        <v>50.4</v>
      </c>
      <c r="O166" s="229">
        <f>'Erwachsene-DOSB 2020'!AW23*$BC$76</f>
        <v>42</v>
      </c>
      <c r="P166" s="230">
        <f>'Erwachsene-DOSB 2020'!AX23*$BC$76</f>
        <v>62.3</v>
      </c>
      <c r="Q166" s="228">
        <f>'Erwachsene-DOSB 2020'!AY23*$BC$76</f>
        <v>53.199999999999996</v>
      </c>
      <c r="R166" s="229">
        <f>'Erwachsene-DOSB 2020'!AZ23*$BC$76</f>
        <v>44.099999999999994</v>
      </c>
      <c r="S166" s="28"/>
      <c r="T166" s="30"/>
      <c r="U166" s="38"/>
      <c r="V166" s="67"/>
      <c r="W166" s="29"/>
      <c r="X166" s="38"/>
      <c r="Y166" s="182"/>
      <c r="Z166" s="188"/>
      <c r="AB166" s="902"/>
      <c r="AC166"/>
      <c r="AD166" s="845"/>
      <c r="AE166" s="796"/>
      <c r="AF166" s="106" t="s">
        <v>21</v>
      </c>
      <c r="AG166" s="27" t="s">
        <v>157</v>
      </c>
      <c r="AH166" s="69">
        <f>'Erwachsene-DOSB 2020'!AO56*$BC$76</f>
        <v>52.5</v>
      </c>
      <c r="AI166" s="228">
        <f>'Erwachsene-DOSB 2020'!AP56*$BC$76</f>
        <v>41.3</v>
      </c>
      <c r="AJ166" s="229">
        <f>'Erwachsene-DOSB 2020'!AQ56*$BC$76</f>
        <v>30.099999999999998</v>
      </c>
      <c r="AK166" s="230">
        <f>'Erwachsene-DOSB 2020'!AR56*$BC$76</f>
        <v>54.599999999999994</v>
      </c>
      <c r="AL166" s="228">
        <f>'Erwachsene-DOSB 2020'!AS56*$BC$76</f>
        <v>44.099999999999994</v>
      </c>
      <c r="AM166" s="229">
        <f>'Erwachsene-DOSB 2020'!AT56*$BC$76</f>
        <v>32.199999999999996</v>
      </c>
      <c r="AN166" s="230">
        <f>'Erwachsene-DOSB 2020'!AU56*$BC$76</f>
        <v>57.4</v>
      </c>
      <c r="AO166" s="228">
        <f>'Erwachsene-DOSB 2020'!AV56*$BC$76</f>
        <v>46.199999999999996</v>
      </c>
      <c r="AP166" s="229">
        <f>'Erwachsene-DOSB 2020'!AW56*$BC$76</f>
        <v>34.299999999999997</v>
      </c>
      <c r="AQ166" s="230">
        <f>'Erwachsene-DOSB 2020'!AX56*$BC$76</f>
        <v>60.9</v>
      </c>
      <c r="AR166" s="228">
        <f>'Erwachsene-DOSB 2020'!AY56*$BC$76</f>
        <v>49.699999999999996</v>
      </c>
      <c r="AS166" s="229">
        <f>'Erwachsene-DOSB 2020'!AZ56*$BC$76</f>
        <v>37.799999999999997</v>
      </c>
      <c r="AT166" s="28"/>
      <c r="AU166" s="30"/>
      <c r="AV166" s="38"/>
      <c r="AW166" s="67"/>
      <c r="AX166" s="29"/>
      <c r="AY166" s="38"/>
      <c r="AZ166" s="182"/>
      <c r="BA166" s="188"/>
    </row>
    <row r="167" spans="1:53" ht="18.600000000000001" customHeight="1" x14ac:dyDescent="0.2">
      <c r="A167" s="902"/>
      <c r="B167"/>
      <c r="C167" s="845"/>
      <c r="D167" s="796"/>
      <c r="E167" s="798" t="s">
        <v>22</v>
      </c>
      <c r="F167" s="793" t="s">
        <v>442</v>
      </c>
      <c r="G167" s="952" t="s">
        <v>193</v>
      </c>
      <c r="H167" s="953"/>
      <c r="I167" s="953"/>
      <c r="J167" s="953"/>
      <c r="K167" s="953"/>
      <c r="L167" s="953"/>
      <c r="M167" s="953"/>
      <c r="N167" s="953"/>
      <c r="O167" s="953"/>
      <c r="P167" s="953"/>
      <c r="Q167" s="953"/>
      <c r="R167" s="953"/>
      <c r="S167" s="28"/>
      <c r="T167" s="30"/>
      <c r="U167" s="38"/>
      <c r="V167" s="67"/>
      <c r="W167" s="29"/>
      <c r="X167" s="38"/>
      <c r="Y167" s="182"/>
      <c r="Z167" s="188"/>
      <c r="AB167" s="902"/>
      <c r="AC167"/>
      <c r="AD167" s="845"/>
      <c r="AE167" s="796"/>
      <c r="AF167" s="798" t="s">
        <v>22</v>
      </c>
      <c r="AG167" s="793" t="s">
        <v>442</v>
      </c>
      <c r="AH167" s="952" t="s">
        <v>193</v>
      </c>
      <c r="AI167" s="953"/>
      <c r="AJ167" s="953"/>
      <c r="AK167" s="953"/>
      <c r="AL167" s="953"/>
      <c r="AM167" s="953"/>
      <c r="AN167" s="953"/>
      <c r="AO167" s="953"/>
      <c r="AP167" s="953"/>
      <c r="AQ167" s="953"/>
      <c r="AR167" s="953"/>
      <c r="AS167" s="953"/>
      <c r="AT167" s="28"/>
      <c r="AU167" s="30"/>
      <c r="AV167" s="38"/>
      <c r="AW167" s="67"/>
      <c r="AX167" s="29"/>
      <c r="AY167" s="38"/>
      <c r="AZ167" s="182"/>
      <c r="BA167" s="188"/>
    </row>
    <row r="168" spans="1:53" ht="18.600000000000001" customHeight="1" thickBot="1" x14ac:dyDescent="0.25">
      <c r="A168" s="902"/>
      <c r="B168"/>
      <c r="C168" s="845"/>
      <c r="D168" s="796"/>
      <c r="E168" s="792"/>
      <c r="F168" s="794"/>
      <c r="G168" s="245">
        <f t="shared" ref="G168:R168" si="18">G164*$BC$31</f>
        <v>40.5</v>
      </c>
      <c r="H168" s="246">
        <f t="shared" si="18"/>
        <v>36.900000000000006</v>
      </c>
      <c r="I168" s="247">
        <f t="shared" si="18"/>
        <v>33.299999999999997</v>
      </c>
      <c r="J168" s="245">
        <f t="shared" si="18"/>
        <v>42.900000000000006</v>
      </c>
      <c r="K168" s="246">
        <f t="shared" si="18"/>
        <v>39.299999999999997</v>
      </c>
      <c r="L168" s="247">
        <f t="shared" si="18"/>
        <v>36</v>
      </c>
      <c r="M168" s="245">
        <f t="shared" si="18"/>
        <v>46.5</v>
      </c>
      <c r="N168" s="246">
        <f t="shared" si="18"/>
        <v>42.900000000000006</v>
      </c>
      <c r="O168" s="247">
        <f t="shared" si="18"/>
        <v>39.599999999999994</v>
      </c>
      <c r="P168" s="245">
        <f t="shared" si="18"/>
        <v>51.300000000000004</v>
      </c>
      <c r="Q168" s="246">
        <f t="shared" si="18"/>
        <v>47.7</v>
      </c>
      <c r="R168" s="247">
        <f t="shared" si="18"/>
        <v>44.400000000000006</v>
      </c>
      <c r="S168" s="28"/>
      <c r="T168" s="30"/>
      <c r="U168" s="38"/>
      <c r="V168" s="67"/>
      <c r="W168" s="29"/>
      <c r="X168" s="38"/>
      <c r="Y168" s="186"/>
      <c r="Z168" s="187"/>
      <c r="AB168" s="902"/>
      <c r="AC168"/>
      <c r="AD168" s="845"/>
      <c r="AE168" s="796"/>
      <c r="AF168" s="792"/>
      <c r="AG168" s="794"/>
      <c r="AH168" s="245">
        <f t="shared" ref="AH168:AS168" si="19">AH164*$BC$31</f>
        <v>36.599999999999994</v>
      </c>
      <c r="AI168" s="246">
        <f t="shared" si="19"/>
        <v>33.599999999999994</v>
      </c>
      <c r="AJ168" s="247">
        <f t="shared" si="19"/>
        <v>30.299999999999997</v>
      </c>
      <c r="AK168" s="245">
        <f t="shared" si="19"/>
        <v>39</v>
      </c>
      <c r="AL168" s="246">
        <f t="shared" si="19"/>
        <v>36</v>
      </c>
      <c r="AM168" s="247">
        <f t="shared" si="19"/>
        <v>32.700000000000003</v>
      </c>
      <c r="AN168" s="245">
        <f t="shared" si="19"/>
        <v>42.3</v>
      </c>
      <c r="AO168" s="246">
        <f t="shared" si="19"/>
        <v>39.299999999999997</v>
      </c>
      <c r="AP168" s="247">
        <f t="shared" si="19"/>
        <v>36</v>
      </c>
      <c r="AQ168" s="245">
        <f t="shared" si="19"/>
        <v>46.5</v>
      </c>
      <c r="AR168" s="246">
        <f t="shared" si="19"/>
        <v>43.5</v>
      </c>
      <c r="AS168" s="247">
        <f t="shared" si="19"/>
        <v>40.200000000000003</v>
      </c>
      <c r="AT168" s="28"/>
      <c r="AU168" s="30"/>
      <c r="AV168" s="38"/>
      <c r="AW168" s="67"/>
      <c r="AX168" s="29"/>
      <c r="AY168" s="38"/>
      <c r="AZ168" s="186"/>
      <c r="BA168" s="187"/>
    </row>
    <row r="169" spans="1:53" ht="18.600000000000001" customHeight="1" x14ac:dyDescent="0.2">
      <c r="A169" s="902"/>
      <c r="B169"/>
      <c r="C169" s="843">
        <v>4</v>
      </c>
      <c r="D169" s="795" t="s">
        <v>67</v>
      </c>
      <c r="E169" s="601" t="s">
        <v>16</v>
      </c>
      <c r="F169" s="22" t="s">
        <v>20</v>
      </c>
      <c r="G169" s="141">
        <f>'Erwachsene-DOSB 2020'!AO25*$BC$79</f>
        <v>0.45499999999999996</v>
      </c>
      <c r="H169" s="132">
        <f>'Erwachsene-DOSB 2020'!AP25*$BC$79</f>
        <v>0.52499999999999991</v>
      </c>
      <c r="I169" s="133">
        <f>'Erwachsene-DOSB 2020'!AQ25*$BC$79</f>
        <v>0.59499999999999997</v>
      </c>
      <c r="J169" s="134">
        <f>'Erwachsene-DOSB 2020'!AR25*$BC$79</f>
        <v>0.45499999999999996</v>
      </c>
      <c r="K169" s="132">
        <f>'Erwachsene-DOSB 2020'!AS25*$BC$79</f>
        <v>0.52499999999999991</v>
      </c>
      <c r="L169" s="133">
        <f>'Erwachsene-DOSB 2020'!AT25*$BC$79</f>
        <v>0.59499999999999997</v>
      </c>
      <c r="M169" s="134">
        <f>'Erwachsene-DOSB 2020'!AU25*$BC$79</f>
        <v>0.42</v>
      </c>
      <c r="N169" s="132">
        <f>'Erwachsene-DOSB 2020'!AV25*$BC$79</f>
        <v>0.48999999999999994</v>
      </c>
      <c r="O169" s="133">
        <f>'Erwachsene-DOSB 2020'!AW25*$BC$79</f>
        <v>0.55999999999999994</v>
      </c>
      <c r="P169" s="735">
        <f>'Erwachsene-DOSB 2020'!AX25*$BC$79</f>
        <v>0.38500000000000001</v>
      </c>
      <c r="Q169" s="736">
        <f>'Erwachsene-DOSB 2020'!AY25*$BC$79</f>
        <v>0.42</v>
      </c>
      <c r="R169" s="737">
        <f>'Erwachsene-DOSB 2020'!AZ25*$BC$79</f>
        <v>0.45499999999999996</v>
      </c>
      <c r="S169" s="23"/>
      <c r="T169" s="24"/>
      <c r="U169" s="74"/>
      <c r="V169" s="66"/>
      <c r="W169" s="25"/>
      <c r="X169" s="26"/>
      <c r="Y169" s="180"/>
      <c r="Z169" s="181"/>
      <c r="AB169" s="902"/>
      <c r="AC169"/>
      <c r="AD169" s="843">
        <v>4</v>
      </c>
      <c r="AE169" s="795" t="s">
        <v>67</v>
      </c>
      <c r="AF169" s="601" t="s">
        <v>16</v>
      </c>
      <c r="AG169" s="22" t="s">
        <v>20</v>
      </c>
      <c r="AH169" s="141">
        <f>'Erwachsene-DOSB 2020'!AO58*$BC$79</f>
        <v>0.52499999999999991</v>
      </c>
      <c r="AI169" s="132">
        <f>'Erwachsene-DOSB 2020'!AP58*$BC$79</f>
        <v>0.63</v>
      </c>
      <c r="AJ169" s="133">
        <f>'Erwachsene-DOSB 2020'!AQ58*$BC$79</f>
        <v>0.7</v>
      </c>
      <c r="AK169" s="134">
        <f>'Erwachsene-DOSB 2020'!AR58*$BC$79</f>
        <v>0.52499999999999991</v>
      </c>
      <c r="AL169" s="132">
        <f>'Erwachsene-DOSB 2020'!AS58*$BC$79</f>
        <v>0.59499999999999997</v>
      </c>
      <c r="AM169" s="133">
        <f>'Erwachsene-DOSB 2020'!AT58*$BC$79</f>
        <v>0.66499999999999992</v>
      </c>
      <c r="AN169" s="134">
        <f>'Erwachsene-DOSB 2020'!AU58*$BC$79</f>
        <v>0.48999999999999994</v>
      </c>
      <c r="AO169" s="132">
        <f>'Erwachsene-DOSB 2020'!AV58*$BC$79</f>
        <v>0.55999999999999994</v>
      </c>
      <c r="AP169" s="133">
        <f>'Erwachsene-DOSB 2020'!AW58*$BC$79</f>
        <v>0.63</v>
      </c>
      <c r="AQ169" s="735">
        <f>'Erwachsene-DOSB 2020'!AX58*$BC$79</f>
        <v>0.45499999999999996</v>
      </c>
      <c r="AR169" s="736">
        <f>'Erwachsene-DOSB 2020'!AY58*$BC$79</f>
        <v>0.52499999999999991</v>
      </c>
      <c r="AS169" s="737">
        <f>'Erwachsene-DOSB 2020'!AZ58*$BC$79</f>
        <v>0.59499999999999997</v>
      </c>
      <c r="AT169" s="23"/>
      <c r="AU169" s="24"/>
      <c r="AV169" s="74"/>
      <c r="AW169" s="66"/>
      <c r="AX169" s="25"/>
      <c r="AY169" s="26"/>
      <c r="AZ169" s="180"/>
      <c r="BA169" s="181"/>
    </row>
    <row r="170" spans="1:53" ht="18.600000000000001" customHeight="1" x14ac:dyDescent="0.2">
      <c r="A170" s="902"/>
      <c r="B170"/>
      <c r="C170" s="845"/>
      <c r="D170" s="796"/>
      <c r="E170" s="106" t="s">
        <v>17</v>
      </c>
      <c r="F170" s="27" t="s">
        <v>163</v>
      </c>
      <c r="G170" s="13">
        <f>'Erwachsene-DOSB 2020'!AO27*$BC$80</f>
        <v>1.26</v>
      </c>
      <c r="H170" s="12">
        <f>'Erwachsene-DOSB 2020'!AP27*$BC$80</f>
        <v>1.54</v>
      </c>
      <c r="I170" s="15">
        <f>'Erwachsene-DOSB 2020'!AQ27*$BC$80</f>
        <v>1.8199999999999998</v>
      </c>
      <c r="J170" s="13">
        <f>'Erwachsene-DOSB 2020'!AR27*$BC$80</f>
        <v>1.1199999999999999</v>
      </c>
      <c r="K170" s="12">
        <f>'Erwachsene-DOSB 2020'!AS27*$BC$80</f>
        <v>1.4</v>
      </c>
      <c r="L170" s="15">
        <f>'Erwachsene-DOSB 2020'!AT27*$BC$80</f>
        <v>1.68</v>
      </c>
      <c r="M170" s="13">
        <f>'Erwachsene-DOSB 2020'!AU27*$BC$80</f>
        <v>0.90999999999999992</v>
      </c>
      <c r="N170" s="12">
        <f>'Erwachsene-DOSB 2020'!AV27*$BC$80</f>
        <v>1.19</v>
      </c>
      <c r="O170" s="15">
        <f>'Erwachsene-DOSB 2020'!AW27*$BC$80</f>
        <v>1.47</v>
      </c>
      <c r="P170" s="13">
        <f>'Erwachsene-DOSB 2020'!AX27*$BC$80</f>
        <v>0.77</v>
      </c>
      <c r="Q170" s="12">
        <f>'Erwachsene-DOSB 2020'!AY27*$BC$80</f>
        <v>1.0499999999999998</v>
      </c>
      <c r="R170" s="15">
        <f>'Erwachsene-DOSB 2020'!AZ27*$BC$80</f>
        <v>1.3299999999999998</v>
      </c>
      <c r="S170" s="28"/>
      <c r="T170" s="30"/>
      <c r="U170" s="38"/>
      <c r="V170" s="71"/>
      <c r="W170" s="40"/>
      <c r="X170" s="39"/>
      <c r="Y170" s="182"/>
      <c r="Z170" s="188"/>
      <c r="AB170" s="902"/>
      <c r="AC170"/>
      <c r="AD170" s="845"/>
      <c r="AE170" s="796"/>
      <c r="AF170" s="106" t="s">
        <v>17</v>
      </c>
      <c r="AG170" s="27" t="s">
        <v>163</v>
      </c>
      <c r="AH170" s="13">
        <f>'Erwachsene-DOSB 2020'!AO60*$BC$80</f>
        <v>1.68</v>
      </c>
      <c r="AI170" s="12">
        <f>'Erwachsene-DOSB 2020'!AP60*$BC$80</f>
        <v>2.0299999999999998</v>
      </c>
      <c r="AJ170" s="15">
        <f>'Erwachsene-DOSB 2020'!AQ60*$BC$80</f>
        <v>2.3099999999999996</v>
      </c>
      <c r="AK170" s="14">
        <f>'Erwachsene-DOSB 2020'!AR60*$BC$80</f>
        <v>1.47</v>
      </c>
      <c r="AL170" s="12">
        <f>'Erwachsene-DOSB 2020'!AS60*$BC$80</f>
        <v>1.8199999999999998</v>
      </c>
      <c r="AM170" s="60">
        <f>'Erwachsene-DOSB 2020'!AT60*$BC$80</f>
        <v>2.17</v>
      </c>
      <c r="AN170" s="14">
        <f>'Erwachsene-DOSB 2020'!AU60*$BC$80</f>
        <v>1.3299999999999998</v>
      </c>
      <c r="AO170" s="12">
        <f>'Erwachsene-DOSB 2020'!AV60*$BC$80</f>
        <v>1.68</v>
      </c>
      <c r="AP170" s="60">
        <f>'Erwachsene-DOSB 2020'!AW60*$BC$80</f>
        <v>2.0299999999999998</v>
      </c>
      <c r="AQ170" s="14">
        <f>'Erwachsene-DOSB 2020'!AX60*$BC$80</f>
        <v>1.1199999999999999</v>
      </c>
      <c r="AR170" s="12">
        <f>'Erwachsene-DOSB 2020'!AY60*$BC$80</f>
        <v>1.47</v>
      </c>
      <c r="AS170" s="60">
        <f>'Erwachsene-DOSB 2020'!AZ60*$BC$80</f>
        <v>1.8199999999999998</v>
      </c>
      <c r="AT170" s="28"/>
      <c r="AU170" s="30"/>
      <c r="AV170" s="38"/>
      <c r="AW170" s="71"/>
      <c r="AX170" s="40"/>
      <c r="AY170" s="39"/>
      <c r="AZ170" s="182"/>
      <c r="BA170" s="188"/>
    </row>
    <row r="171" spans="1:53" ht="18.600000000000001" customHeight="1" x14ac:dyDescent="0.2">
      <c r="A171" s="902"/>
      <c r="B171"/>
      <c r="C171" s="845"/>
      <c r="D171" s="796"/>
      <c r="E171" s="106" t="s">
        <v>21</v>
      </c>
      <c r="F171" s="2" t="s">
        <v>520</v>
      </c>
      <c r="G171" s="13">
        <f>'Erwachsene-DOSB 2020'!AO28*$BC$81</f>
        <v>9.6000000000000014</v>
      </c>
      <c r="H171" s="12">
        <f>'Erwachsene-DOSB 2020'!AP28*$BC$81</f>
        <v>12.4</v>
      </c>
      <c r="I171" s="15">
        <f>'Erwachsene-DOSB 2020'!AQ28*$BC$81</f>
        <v>14.8</v>
      </c>
      <c r="J171" s="59">
        <f>'Erwachsene-DOSB 2020'!AR28*$BC$81</f>
        <v>8.8000000000000007</v>
      </c>
      <c r="K171" s="12">
        <f>'Erwachsene-DOSB 2020'!AS28*$BC$81</f>
        <v>11.600000000000001</v>
      </c>
      <c r="L171" s="15">
        <f>'Erwachsene-DOSB 2020'!AT28*$BC$81</f>
        <v>14</v>
      </c>
      <c r="M171" s="59">
        <f>'Erwachsene-DOSB 2020'!AU28*$BC$81</f>
        <v>7.6000000000000005</v>
      </c>
      <c r="N171" s="12">
        <f>'Erwachsene-DOSB 2020'!AV28*$BC$81</f>
        <v>10.4</v>
      </c>
      <c r="O171" s="15">
        <f>'Erwachsene-DOSB 2020'!AW28*$BC$81</f>
        <v>12.8</v>
      </c>
      <c r="P171" s="59">
        <f>'Erwachsene-DOSB 2020'!AX28*$BC$81</f>
        <v>6</v>
      </c>
      <c r="Q171" s="12">
        <f>'Erwachsene-DOSB 2020'!AY28*$BC$81</f>
        <v>8.8000000000000007</v>
      </c>
      <c r="R171" s="15">
        <f>'Erwachsene-DOSB 2020'!AZ28*$BC$81</f>
        <v>11.200000000000001</v>
      </c>
      <c r="S171" s="28"/>
      <c r="T171" s="30"/>
      <c r="U171" s="38"/>
      <c r="V171" s="71"/>
      <c r="W171" s="41"/>
      <c r="X171" s="39"/>
      <c r="Y171" s="182"/>
      <c r="Z171" s="188"/>
      <c r="AB171" s="902"/>
      <c r="AC171"/>
      <c r="AD171" s="845"/>
      <c r="AE171" s="796"/>
      <c r="AF171" s="106" t="s">
        <v>21</v>
      </c>
      <c r="AG171" s="2" t="s">
        <v>520</v>
      </c>
      <c r="AH171" s="13">
        <f>'Erwachsene-DOSB 2020'!AO61*$BC$81</f>
        <v>12.8</v>
      </c>
      <c r="AI171" s="12">
        <f>'Erwachsene-DOSB 2020'!AP61*$BC$81</f>
        <v>16.8</v>
      </c>
      <c r="AJ171" s="15">
        <f>'Erwachsene-DOSB 2020'!AQ61*$BC$81</f>
        <v>20.8</v>
      </c>
      <c r="AK171" s="59">
        <f>'Erwachsene-DOSB 2020'!AR61*$BC$81</f>
        <v>11.200000000000001</v>
      </c>
      <c r="AL171" s="12">
        <f>'Erwachsene-DOSB 2020'!AS61*$BC$81</f>
        <v>15.200000000000001</v>
      </c>
      <c r="AM171" s="15">
        <f>'Erwachsene-DOSB 2020'!AT61*$BC$81</f>
        <v>19.200000000000003</v>
      </c>
      <c r="AN171" s="59">
        <f>'Erwachsene-DOSB 2020'!AU61*$BC$81</f>
        <v>9.6000000000000014</v>
      </c>
      <c r="AO171" s="12">
        <f>'Erwachsene-DOSB 2020'!AV61*$BC$81</f>
        <v>13.200000000000001</v>
      </c>
      <c r="AP171" s="15">
        <f>'Erwachsene-DOSB 2020'!AW61*$BC$81</f>
        <v>16.8</v>
      </c>
      <c r="AQ171" s="59">
        <f>'Erwachsene-DOSB 2020'!AX61*$BC$81</f>
        <v>8.4</v>
      </c>
      <c r="AR171" s="12">
        <f>'Erwachsene-DOSB 2020'!AY61*$BC$81</f>
        <v>12</v>
      </c>
      <c r="AS171" s="15">
        <f>'Erwachsene-DOSB 2020'!AZ61*$BC$81</f>
        <v>15.600000000000001</v>
      </c>
      <c r="AT171" s="28"/>
      <c r="AU171" s="30"/>
      <c r="AV171" s="38"/>
      <c r="AW171" s="71"/>
      <c r="AX171" s="41"/>
      <c r="AY171" s="39"/>
      <c r="AZ171" s="182"/>
      <c r="BA171" s="188"/>
    </row>
    <row r="172" spans="1:53" ht="18.600000000000001" customHeight="1" x14ac:dyDescent="0.2">
      <c r="A172" s="902"/>
      <c r="B172"/>
      <c r="C172" s="845"/>
      <c r="D172" s="796"/>
      <c r="E172" s="798" t="s">
        <v>22</v>
      </c>
      <c r="F172" s="793" t="s">
        <v>159</v>
      </c>
      <c r="G172" s="782" t="s">
        <v>423</v>
      </c>
      <c r="H172" s="783"/>
      <c r="I172" s="783"/>
      <c r="J172" s="783"/>
      <c r="K172" s="783"/>
      <c r="L172" s="783"/>
      <c r="M172" s="783"/>
      <c r="N172" s="783"/>
      <c r="O172" s="783"/>
      <c r="P172" s="783"/>
      <c r="Q172" s="783"/>
      <c r="R172" s="784"/>
      <c r="S172" s="28"/>
      <c r="T172" s="30"/>
      <c r="U172" s="38"/>
      <c r="V172" s="71"/>
      <c r="W172" s="41"/>
      <c r="X172" s="39"/>
      <c r="Y172" s="182"/>
      <c r="Z172" s="188"/>
      <c r="AB172" s="902"/>
      <c r="AC172"/>
      <c r="AD172" s="845"/>
      <c r="AE172" s="796"/>
      <c r="AF172" s="798" t="s">
        <v>22</v>
      </c>
      <c r="AG172" s="793" t="s">
        <v>159</v>
      </c>
      <c r="AH172" s="782" t="s">
        <v>423</v>
      </c>
      <c r="AI172" s="783"/>
      <c r="AJ172" s="783"/>
      <c r="AK172" s="783"/>
      <c r="AL172" s="783"/>
      <c r="AM172" s="783"/>
      <c r="AN172" s="783"/>
      <c r="AO172" s="783"/>
      <c r="AP172" s="783"/>
      <c r="AQ172" s="783"/>
      <c r="AR172" s="783"/>
      <c r="AS172" s="784"/>
      <c r="AT172" s="28"/>
      <c r="AU172" s="30"/>
      <c r="AV172" s="38"/>
      <c r="AW172" s="71"/>
      <c r="AX172" s="41"/>
      <c r="AY172" s="39"/>
      <c r="AZ172" s="182"/>
      <c r="BA172" s="188"/>
    </row>
    <row r="173" spans="1:53" ht="18.600000000000001" customHeight="1" x14ac:dyDescent="0.2">
      <c r="A173" s="902"/>
      <c r="B173"/>
      <c r="C173" s="845"/>
      <c r="D173" s="796"/>
      <c r="E173" s="792"/>
      <c r="F173" s="794"/>
      <c r="G173" s="42">
        <v>10</v>
      </c>
      <c r="H173" s="43">
        <v>15</v>
      </c>
      <c r="I173" s="135">
        <v>20</v>
      </c>
      <c r="J173" s="42">
        <v>10</v>
      </c>
      <c r="K173" s="43">
        <v>15</v>
      </c>
      <c r="L173" s="135">
        <v>20</v>
      </c>
      <c r="M173" s="42">
        <v>10</v>
      </c>
      <c r="N173" s="43">
        <v>15</v>
      </c>
      <c r="O173" s="135">
        <v>20</v>
      </c>
      <c r="P173" s="42">
        <v>10</v>
      </c>
      <c r="Q173" s="43">
        <v>15</v>
      </c>
      <c r="R173" s="135">
        <v>20</v>
      </c>
      <c r="S173" s="28"/>
      <c r="T173" s="30"/>
      <c r="U173" s="38"/>
      <c r="V173" s="71"/>
      <c r="W173" s="41"/>
      <c r="X173" s="39"/>
      <c r="Y173" s="182"/>
      <c r="Z173" s="188"/>
      <c r="AB173" s="902"/>
      <c r="AC173"/>
      <c r="AD173" s="845"/>
      <c r="AE173" s="796"/>
      <c r="AF173" s="792"/>
      <c r="AG173" s="794"/>
      <c r="AH173" s="42">
        <v>10</v>
      </c>
      <c r="AI173" s="43">
        <v>15</v>
      </c>
      <c r="AJ173" s="135">
        <v>20</v>
      </c>
      <c r="AK173" s="42">
        <v>10</v>
      </c>
      <c r="AL173" s="43">
        <v>15</v>
      </c>
      <c r="AM173" s="135">
        <v>20</v>
      </c>
      <c r="AN173" s="42">
        <v>10</v>
      </c>
      <c r="AO173" s="43">
        <v>15</v>
      </c>
      <c r="AP173" s="135">
        <v>20</v>
      </c>
      <c r="AQ173" s="42">
        <v>10</v>
      </c>
      <c r="AR173" s="43">
        <v>15</v>
      </c>
      <c r="AS173" s="135">
        <v>20</v>
      </c>
      <c r="AT173" s="42"/>
      <c r="AU173" s="43"/>
      <c r="AV173" s="135"/>
      <c r="AW173" s="42"/>
      <c r="AX173" s="43"/>
      <c r="AY173" s="135"/>
      <c r="AZ173" s="182"/>
      <c r="BA173" s="188"/>
    </row>
    <row r="174" spans="1:53" ht="18.600000000000001" customHeight="1" thickBot="1" x14ac:dyDescent="0.25">
      <c r="A174" s="902"/>
      <c r="B174"/>
      <c r="C174" s="923"/>
      <c r="D174" s="796"/>
      <c r="E174" s="140" t="s">
        <v>23</v>
      </c>
      <c r="F174" s="159" t="s">
        <v>432</v>
      </c>
      <c r="G174" s="190" t="s">
        <v>433</v>
      </c>
      <c r="H174" s="191" t="s">
        <v>434</v>
      </c>
      <c r="I174" s="192" t="s">
        <v>435</v>
      </c>
      <c r="J174" s="190" t="s">
        <v>433</v>
      </c>
      <c r="K174" s="191" t="s">
        <v>434</v>
      </c>
      <c r="L174" s="192" t="s">
        <v>435</v>
      </c>
      <c r="M174" s="190" t="s">
        <v>433</v>
      </c>
      <c r="N174" s="191" t="s">
        <v>434</v>
      </c>
      <c r="O174" s="192" t="s">
        <v>435</v>
      </c>
      <c r="P174" s="190" t="s">
        <v>433</v>
      </c>
      <c r="Q174" s="191" t="s">
        <v>434</v>
      </c>
      <c r="R174" s="192" t="s">
        <v>435</v>
      </c>
      <c r="S174" s="117"/>
      <c r="T174" s="176"/>
      <c r="U174" s="116"/>
      <c r="V174" s="177"/>
      <c r="W174" s="193"/>
      <c r="X174" s="179"/>
      <c r="Y174" s="186"/>
      <c r="Z174" s="187"/>
      <c r="AB174" s="902"/>
      <c r="AC174"/>
      <c r="AD174" s="923"/>
      <c r="AE174" s="796"/>
      <c r="AF174" s="140" t="s">
        <v>23</v>
      </c>
      <c r="AG174" s="159" t="s">
        <v>432</v>
      </c>
      <c r="AH174" s="190" t="s">
        <v>433</v>
      </c>
      <c r="AI174" s="191" t="s">
        <v>434</v>
      </c>
      <c r="AJ174" s="192" t="s">
        <v>435</v>
      </c>
      <c r="AK174" s="190" t="s">
        <v>433</v>
      </c>
      <c r="AL174" s="191" t="s">
        <v>434</v>
      </c>
      <c r="AM174" s="192" t="s">
        <v>435</v>
      </c>
      <c r="AN174" s="190" t="s">
        <v>433</v>
      </c>
      <c r="AO174" s="191" t="s">
        <v>434</v>
      </c>
      <c r="AP174" s="192" t="s">
        <v>435</v>
      </c>
      <c r="AQ174" s="190" t="s">
        <v>433</v>
      </c>
      <c r="AR174" s="191" t="s">
        <v>434</v>
      </c>
      <c r="AS174" s="192" t="s">
        <v>435</v>
      </c>
      <c r="AT174" s="117"/>
      <c r="AU174" s="176"/>
      <c r="AV174" s="116"/>
      <c r="AW174" s="177"/>
      <c r="AX174" s="193"/>
      <c r="AY174" s="179"/>
      <c r="AZ174" s="186"/>
      <c r="BA174" s="187"/>
    </row>
    <row r="175" spans="1:53" ht="18.75" thickBot="1" x14ac:dyDescent="0.3">
      <c r="A175" s="853" t="s">
        <v>495</v>
      </c>
      <c r="B175"/>
      <c r="C175" s="905" t="s">
        <v>51</v>
      </c>
      <c r="D175" s="906"/>
      <c r="E175" s="907"/>
      <c r="F175" s="907"/>
      <c r="G175" s="907" t="s">
        <v>616</v>
      </c>
      <c r="H175" s="907"/>
      <c r="I175" s="907"/>
      <c r="J175" s="907"/>
      <c r="K175" s="907"/>
      <c r="L175" s="907"/>
      <c r="M175" s="907"/>
      <c r="N175" s="907"/>
      <c r="O175" s="907"/>
      <c r="P175" s="907"/>
      <c r="Q175" s="907"/>
      <c r="R175" s="908" t="s">
        <v>52</v>
      </c>
      <c r="S175" s="908"/>
      <c r="T175" s="908"/>
      <c r="U175" s="908"/>
      <c r="V175" s="908"/>
      <c r="W175" s="908"/>
      <c r="X175" s="908"/>
      <c r="Y175" s="802" t="s">
        <v>53</v>
      </c>
      <c r="Z175" s="803"/>
      <c r="AB175" s="853" t="s">
        <v>495</v>
      </c>
      <c r="AC175"/>
      <c r="AD175" s="905" t="s">
        <v>51</v>
      </c>
      <c r="AE175" s="906"/>
      <c r="AF175" s="907"/>
      <c r="AG175" s="907"/>
      <c r="AH175" s="907" t="s">
        <v>616</v>
      </c>
      <c r="AI175" s="907"/>
      <c r="AJ175" s="907"/>
      <c r="AK175" s="907"/>
      <c r="AL175" s="907"/>
      <c r="AM175" s="907"/>
      <c r="AN175" s="907"/>
      <c r="AO175" s="907"/>
      <c r="AP175" s="907"/>
      <c r="AQ175" s="907"/>
      <c r="AR175" s="907"/>
      <c r="AS175" s="908" t="s">
        <v>52</v>
      </c>
      <c r="AT175" s="908"/>
      <c r="AU175" s="908"/>
      <c r="AV175" s="908"/>
      <c r="AW175" s="908"/>
      <c r="AX175" s="908"/>
      <c r="AY175" s="908"/>
      <c r="AZ175" s="802" t="s">
        <v>53</v>
      </c>
      <c r="BA175" s="803"/>
    </row>
    <row r="176" spans="1:53" ht="13.5" thickBot="1" x14ac:dyDescent="0.25">
      <c r="A176" s="853"/>
      <c r="B176"/>
      <c r="C176" s="914" t="s">
        <v>585</v>
      </c>
      <c r="D176" s="915"/>
      <c r="E176" s="915"/>
      <c r="F176" s="915"/>
      <c r="G176" s="915"/>
      <c r="H176" s="915"/>
      <c r="I176" s="916"/>
      <c r="J176" s="917" t="s">
        <v>68</v>
      </c>
      <c r="K176" s="918"/>
      <c r="L176" s="918"/>
      <c r="M176" s="918"/>
      <c r="N176" s="918"/>
      <c r="O176" s="918"/>
      <c r="P176" s="918"/>
      <c r="Q176" s="919"/>
      <c r="R176" s="920" t="s">
        <v>69</v>
      </c>
      <c r="S176" s="921"/>
      <c r="T176" s="921"/>
      <c r="U176" s="921"/>
      <c r="V176" s="921"/>
      <c r="W176" s="921"/>
      <c r="X176" s="922"/>
      <c r="Y176" s="75" t="s">
        <v>70</v>
      </c>
      <c r="Z176" s="76"/>
      <c r="AB176" s="853"/>
      <c r="AC176"/>
      <c r="AD176" s="914" t="s">
        <v>585</v>
      </c>
      <c r="AE176" s="915"/>
      <c r="AF176" s="915"/>
      <c r="AG176" s="915"/>
      <c r="AH176" s="915"/>
      <c r="AI176" s="915"/>
      <c r="AJ176" s="916"/>
      <c r="AK176" s="917" t="s">
        <v>68</v>
      </c>
      <c r="AL176" s="918"/>
      <c r="AM176" s="918"/>
      <c r="AN176" s="918"/>
      <c r="AO176" s="918"/>
      <c r="AP176" s="918"/>
      <c r="AQ176" s="918"/>
      <c r="AR176" s="919"/>
      <c r="AS176" s="920" t="s">
        <v>69</v>
      </c>
      <c r="AT176" s="921"/>
      <c r="AU176" s="921"/>
      <c r="AV176" s="921"/>
      <c r="AW176" s="921"/>
      <c r="AX176" s="921"/>
      <c r="AY176" s="922"/>
      <c r="AZ176" s="75" t="s">
        <v>70</v>
      </c>
      <c r="BA176" s="76"/>
    </row>
    <row r="177" spans="1:53" ht="14.25" customHeight="1" thickBot="1" x14ac:dyDescent="0.3">
      <c r="A177" s="853"/>
      <c r="B177" s="44"/>
      <c r="C177" s="909" t="s">
        <v>71</v>
      </c>
      <c r="D177" s="910"/>
      <c r="E177" s="910"/>
      <c r="F177" s="910"/>
      <c r="G177" s="910"/>
      <c r="H177" s="910"/>
      <c r="I177" s="77"/>
      <c r="J177" s="911"/>
      <c r="K177" s="912"/>
      <c r="L177" s="912"/>
      <c r="M177" s="912"/>
      <c r="N177" s="912"/>
      <c r="O177" s="912"/>
      <c r="P177" s="912"/>
      <c r="Q177" s="913"/>
      <c r="R177" s="898" t="s">
        <v>72</v>
      </c>
      <c r="S177" s="899"/>
      <c r="T177" s="810"/>
      <c r="U177" s="810"/>
      <c r="V177" s="810"/>
      <c r="W177" s="810"/>
      <c r="X177" s="811"/>
      <c r="Y177" s="75" t="s">
        <v>73</v>
      </c>
      <c r="Z177" s="78" t="s">
        <v>54</v>
      </c>
      <c r="AB177" s="853"/>
      <c r="AC177" s="44"/>
      <c r="AD177" s="909" t="s">
        <v>71</v>
      </c>
      <c r="AE177" s="910"/>
      <c r="AF177" s="910"/>
      <c r="AG177" s="910"/>
      <c r="AH177" s="910"/>
      <c r="AI177" s="910"/>
      <c r="AJ177" s="77"/>
      <c r="AK177" s="911"/>
      <c r="AL177" s="912"/>
      <c r="AM177" s="912"/>
      <c r="AN177" s="912"/>
      <c r="AO177" s="912"/>
      <c r="AP177" s="912"/>
      <c r="AQ177" s="912"/>
      <c r="AR177" s="913"/>
      <c r="AS177" s="898" t="s">
        <v>72</v>
      </c>
      <c r="AT177" s="899"/>
      <c r="AU177" s="810"/>
      <c r="AV177" s="810"/>
      <c r="AW177" s="810"/>
      <c r="AX177" s="810"/>
      <c r="AY177" s="811"/>
      <c r="AZ177" s="75" t="s">
        <v>73</v>
      </c>
      <c r="BA177" s="78" t="s">
        <v>54</v>
      </c>
    </row>
    <row r="178" spans="1:53" ht="13.5" thickBot="1" x14ac:dyDescent="0.25">
      <c r="A178" s="853"/>
      <c r="B178"/>
      <c r="C178" s="812" t="s">
        <v>74</v>
      </c>
      <c r="D178" s="813"/>
      <c r="E178" s="813"/>
      <c r="F178" s="813"/>
      <c r="G178" s="813"/>
      <c r="H178" s="813"/>
      <c r="I178" s="77"/>
      <c r="J178" s="807"/>
      <c r="K178" s="808"/>
      <c r="L178" s="808"/>
      <c r="M178" s="808"/>
      <c r="N178" s="808"/>
      <c r="O178" s="808"/>
      <c r="P178" s="808"/>
      <c r="Q178" s="809"/>
      <c r="R178" s="898" t="s">
        <v>75</v>
      </c>
      <c r="S178" s="899"/>
      <c r="T178" s="810"/>
      <c r="U178" s="810"/>
      <c r="V178" s="810"/>
      <c r="W178" s="810"/>
      <c r="X178" s="811"/>
      <c r="Y178" s="75" t="s">
        <v>76</v>
      </c>
      <c r="Z178" s="79"/>
      <c r="AB178" s="853"/>
      <c r="AC178"/>
      <c r="AD178" s="812" t="s">
        <v>74</v>
      </c>
      <c r="AE178" s="813"/>
      <c r="AF178" s="813"/>
      <c r="AG178" s="813"/>
      <c r="AH178" s="813"/>
      <c r="AI178" s="813"/>
      <c r="AJ178" s="77"/>
      <c r="AK178" s="807"/>
      <c r="AL178" s="808"/>
      <c r="AM178" s="808"/>
      <c r="AN178" s="808"/>
      <c r="AO178" s="808"/>
      <c r="AP178" s="808"/>
      <c r="AQ178" s="808"/>
      <c r="AR178" s="809"/>
      <c r="AS178" s="898" t="s">
        <v>75</v>
      </c>
      <c r="AT178" s="899"/>
      <c r="AU178" s="810"/>
      <c r="AV178" s="810"/>
      <c r="AW178" s="810"/>
      <c r="AX178" s="810"/>
      <c r="AY178" s="811"/>
      <c r="AZ178" s="75" t="s">
        <v>76</v>
      </c>
      <c r="BA178" s="79"/>
    </row>
    <row r="179" spans="1:53" ht="13.5" thickBot="1" x14ac:dyDescent="0.25">
      <c r="A179" s="853"/>
      <c r="B179"/>
      <c r="C179" s="812" t="s">
        <v>518</v>
      </c>
      <c r="D179" s="813"/>
      <c r="E179" s="813"/>
      <c r="F179" s="813"/>
      <c r="G179" s="813"/>
      <c r="H179" s="813"/>
      <c r="I179" s="77"/>
      <c r="J179" s="814"/>
      <c r="K179" s="815"/>
      <c r="L179" s="815"/>
      <c r="M179" s="815"/>
      <c r="N179" s="815"/>
      <c r="O179" s="815"/>
      <c r="P179" s="815"/>
      <c r="Q179" s="816"/>
      <c r="R179" s="898" t="s">
        <v>77</v>
      </c>
      <c r="S179" s="899"/>
      <c r="T179" s="810"/>
      <c r="U179" s="810"/>
      <c r="V179" s="810"/>
      <c r="W179" s="810"/>
      <c r="X179" s="811"/>
      <c r="Y179" s="75" t="s">
        <v>78</v>
      </c>
      <c r="Z179" s="79"/>
      <c r="AB179" s="853"/>
      <c r="AC179"/>
      <c r="AD179" s="812" t="s">
        <v>518</v>
      </c>
      <c r="AE179" s="813"/>
      <c r="AF179" s="813"/>
      <c r="AG179" s="813"/>
      <c r="AH179" s="813"/>
      <c r="AI179" s="813"/>
      <c r="AJ179" s="77"/>
      <c r="AK179" s="814"/>
      <c r="AL179" s="815"/>
      <c r="AM179" s="815"/>
      <c r="AN179" s="815"/>
      <c r="AO179" s="815"/>
      <c r="AP179" s="815"/>
      <c r="AQ179" s="815"/>
      <c r="AR179" s="816"/>
      <c r="AS179" s="898" t="s">
        <v>77</v>
      </c>
      <c r="AT179" s="899"/>
      <c r="AU179" s="810"/>
      <c r="AV179" s="810"/>
      <c r="AW179" s="810"/>
      <c r="AX179" s="810"/>
      <c r="AY179" s="811"/>
      <c r="AZ179" s="75" t="s">
        <v>78</v>
      </c>
      <c r="BA179" s="79"/>
    </row>
    <row r="180" spans="1:53" ht="13.5" thickBot="1" x14ac:dyDescent="0.25">
      <c r="A180" s="853"/>
      <c r="B180"/>
      <c r="C180" s="812" t="s">
        <v>586</v>
      </c>
      <c r="D180" s="813"/>
      <c r="E180" s="813"/>
      <c r="F180" s="813"/>
      <c r="G180" s="813"/>
      <c r="H180" s="813"/>
      <c r="I180" s="77"/>
      <c r="J180" s="80"/>
      <c r="K180" s="80"/>
      <c r="L180" s="80"/>
      <c r="M180" s="80"/>
      <c r="N180" s="80"/>
      <c r="O180" s="80"/>
      <c r="P180" s="80"/>
      <c r="Q180" s="80"/>
      <c r="R180" s="872" t="s">
        <v>79</v>
      </c>
      <c r="S180" s="873"/>
      <c r="T180" s="874"/>
      <c r="U180" s="874"/>
      <c r="V180" s="874"/>
      <c r="W180" s="874"/>
      <c r="X180" s="875"/>
      <c r="Y180" s="81"/>
      <c r="Z180" s="82"/>
      <c r="AB180" s="853"/>
      <c r="AC180"/>
      <c r="AD180" s="812" t="s">
        <v>586</v>
      </c>
      <c r="AE180" s="813"/>
      <c r="AF180" s="813"/>
      <c r="AG180" s="813"/>
      <c r="AH180" s="813"/>
      <c r="AI180" s="813"/>
      <c r="AJ180" s="77"/>
      <c r="AK180" s="80"/>
      <c r="AL180" s="80"/>
      <c r="AM180" s="80"/>
      <c r="AN180" s="80"/>
      <c r="AO180" s="80"/>
      <c r="AP180" s="80"/>
      <c r="AQ180" s="80"/>
      <c r="AR180" s="80"/>
      <c r="AS180" s="872" t="s">
        <v>79</v>
      </c>
      <c r="AT180" s="873"/>
      <c r="AU180" s="874"/>
      <c r="AV180" s="874"/>
      <c r="AW180" s="874"/>
      <c r="AX180" s="874"/>
      <c r="AY180" s="875"/>
      <c r="AZ180" s="81"/>
      <c r="BA180" s="82"/>
    </row>
    <row r="181" spans="1:53" ht="15" customHeight="1" x14ac:dyDescent="0.2">
      <c r="A181" s="904">
        <f>A136+1</f>
        <v>15</v>
      </c>
      <c r="B181"/>
      <c r="C181" s="841" t="s">
        <v>587</v>
      </c>
      <c r="D181" s="813"/>
      <c r="E181" s="813"/>
      <c r="F181" s="813"/>
      <c r="G181" s="813"/>
      <c r="H181" s="813"/>
      <c r="I181" s="77"/>
      <c r="U181" s="45"/>
      <c r="W181" s="781" t="s">
        <v>648</v>
      </c>
      <c r="X181" s="781"/>
      <c r="Y181" s="781"/>
      <c r="Z181" s="781"/>
      <c r="AB181" s="904">
        <f>AB136+1</f>
        <v>18</v>
      </c>
      <c r="AC181"/>
      <c r="AD181" s="841" t="s">
        <v>587</v>
      </c>
      <c r="AE181" s="813"/>
      <c r="AF181" s="813"/>
      <c r="AG181" s="813"/>
      <c r="AH181" s="813"/>
      <c r="AI181" s="813"/>
      <c r="AJ181" s="77"/>
      <c r="AV181" s="45"/>
      <c r="AX181" s="781" t="s">
        <v>647</v>
      </c>
      <c r="AY181" s="781"/>
      <c r="AZ181" s="781"/>
      <c r="BA181" s="781"/>
    </row>
    <row r="182" spans="1:53" ht="13.5" customHeight="1" thickBot="1" x14ac:dyDescent="0.25">
      <c r="A182" s="904"/>
      <c r="B182"/>
      <c r="C182" s="804" t="s">
        <v>80</v>
      </c>
      <c r="D182" s="805"/>
      <c r="E182" s="805"/>
      <c r="F182" s="805"/>
      <c r="G182" s="805"/>
      <c r="H182" s="805"/>
      <c r="I182" s="806"/>
      <c r="W182" s="781"/>
      <c r="X182" s="781"/>
      <c r="Y182" s="781"/>
      <c r="Z182" s="781"/>
      <c r="AB182" s="904"/>
      <c r="AC182"/>
      <c r="AD182" s="804" t="s">
        <v>80</v>
      </c>
      <c r="AE182" s="805"/>
      <c r="AF182" s="805"/>
      <c r="AG182" s="805"/>
      <c r="AH182" s="805"/>
      <c r="AI182" s="805"/>
      <c r="AJ182" s="806"/>
      <c r="AX182" s="781"/>
      <c r="AY182" s="781"/>
      <c r="AZ182" s="781"/>
      <c r="BA182" s="781"/>
    </row>
  </sheetData>
  <mergeCells count="708">
    <mergeCell ref="A136:A137"/>
    <mergeCell ref="A147:A174"/>
    <mergeCell ref="A175:A180"/>
    <mergeCell ref="A181:A182"/>
    <mergeCell ref="A140:A146"/>
    <mergeCell ref="AB136:AB137"/>
    <mergeCell ref="AB147:AB174"/>
    <mergeCell ref="AB175:AB180"/>
    <mergeCell ref="AB181:AB182"/>
    <mergeCell ref="D149:D157"/>
    <mergeCell ref="C163:C168"/>
    <mergeCell ref="D163:D168"/>
    <mergeCell ref="E163:E164"/>
    <mergeCell ref="F163:F164"/>
    <mergeCell ref="G163:R163"/>
    <mergeCell ref="C143:F143"/>
    <mergeCell ref="G143:X143"/>
    <mergeCell ref="C147:E148"/>
    <mergeCell ref="F147:F148"/>
    <mergeCell ref="G147:I147"/>
    <mergeCell ref="J147:L147"/>
    <mergeCell ref="M147:O147"/>
    <mergeCell ref="C145:F145"/>
    <mergeCell ref="L145:Q145"/>
    <mergeCell ref="A8:A39"/>
    <mergeCell ref="A40:A45"/>
    <mergeCell ref="A46:A47"/>
    <mergeCell ref="A57:A84"/>
    <mergeCell ref="A85:A90"/>
    <mergeCell ref="A91:A92"/>
    <mergeCell ref="A50:A56"/>
    <mergeCell ref="A102:A129"/>
    <mergeCell ref="A130:A135"/>
    <mergeCell ref="A95:A101"/>
    <mergeCell ref="AN2:AY2"/>
    <mergeCell ref="AZ2:BA2"/>
    <mergeCell ref="C3:L3"/>
    <mergeCell ref="M3:X3"/>
    <mergeCell ref="Y3:Z3"/>
    <mergeCell ref="AD3:AM3"/>
    <mergeCell ref="AN3:AY3"/>
    <mergeCell ref="AZ3:BA3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C4:F4"/>
    <mergeCell ref="G4:X4"/>
    <mergeCell ref="AD4:AG4"/>
    <mergeCell ref="AH4:AY4"/>
    <mergeCell ref="C5:F5"/>
    <mergeCell ref="G5:K5"/>
    <mergeCell ref="L5:Z5"/>
    <mergeCell ref="AD5:AG5"/>
    <mergeCell ref="AH5:AL5"/>
    <mergeCell ref="AM5:BA5"/>
    <mergeCell ref="AM6:AR6"/>
    <mergeCell ref="AS6:AW6"/>
    <mergeCell ref="AX6:BA7"/>
    <mergeCell ref="C7:F7"/>
    <mergeCell ref="L7:Q7"/>
    <mergeCell ref="R7:V7"/>
    <mergeCell ref="AD7:AG7"/>
    <mergeCell ref="AM7:AR7"/>
    <mergeCell ref="AS7:AW7"/>
    <mergeCell ref="C6:F6"/>
    <mergeCell ref="L6:Q6"/>
    <mergeCell ref="R6:V6"/>
    <mergeCell ref="W6:Z7"/>
    <mergeCell ref="AD6:AG6"/>
    <mergeCell ref="G6:K6"/>
    <mergeCell ref="AT8:AV8"/>
    <mergeCell ref="AW8:AY8"/>
    <mergeCell ref="Y9:Z9"/>
    <mergeCell ref="AZ9:BA9"/>
    <mergeCell ref="S8:U8"/>
    <mergeCell ref="V8:X8"/>
    <mergeCell ref="AD8:AF9"/>
    <mergeCell ref="AG8:AG9"/>
    <mergeCell ref="AH8:AJ8"/>
    <mergeCell ref="AK8:AM8"/>
    <mergeCell ref="AB8:AB39"/>
    <mergeCell ref="AF12:AF13"/>
    <mergeCell ref="AG12:AG13"/>
    <mergeCell ref="AH12:AP12"/>
    <mergeCell ref="AQ12:AY12"/>
    <mergeCell ref="AT22:AV22"/>
    <mergeCell ref="AD27:AD32"/>
    <mergeCell ref="AG27:AG28"/>
    <mergeCell ref="AF31:AF32"/>
    <mergeCell ref="AE27:AE32"/>
    <mergeCell ref="AF27:AF28"/>
    <mergeCell ref="AQ37:AY37"/>
    <mergeCell ref="AH20:AP20"/>
    <mergeCell ref="AD20:AD26"/>
    <mergeCell ref="C10:C19"/>
    <mergeCell ref="D10:D19"/>
    <mergeCell ref="AD10:AD19"/>
    <mergeCell ref="AE10:AE19"/>
    <mergeCell ref="E12:E13"/>
    <mergeCell ref="F12:F13"/>
    <mergeCell ref="G12:O12"/>
    <mergeCell ref="P12:X12"/>
    <mergeCell ref="AN8:AP8"/>
    <mergeCell ref="C8:E9"/>
    <mergeCell ref="F8:F9"/>
    <mergeCell ref="G8:I8"/>
    <mergeCell ref="J8:L8"/>
    <mergeCell ref="M8:O8"/>
    <mergeCell ref="P8:R8"/>
    <mergeCell ref="E14:E15"/>
    <mergeCell ref="F14:F15"/>
    <mergeCell ref="J14:L14"/>
    <mergeCell ref="M14:X14"/>
    <mergeCell ref="AF14:AF15"/>
    <mergeCell ref="AG14:AG15"/>
    <mergeCell ref="AK14:AM14"/>
    <mergeCell ref="AN14:AY14"/>
    <mergeCell ref="AQ8:AS8"/>
    <mergeCell ref="C20:C26"/>
    <mergeCell ref="D20:D26"/>
    <mergeCell ref="E20:E21"/>
    <mergeCell ref="F20:F21"/>
    <mergeCell ref="E22:E23"/>
    <mergeCell ref="F22:F23"/>
    <mergeCell ref="P22:R22"/>
    <mergeCell ref="S22:X22"/>
    <mergeCell ref="C27:C32"/>
    <mergeCell ref="D27:D32"/>
    <mergeCell ref="E27:E28"/>
    <mergeCell ref="F27:F28"/>
    <mergeCell ref="G27:L27"/>
    <mergeCell ref="M27:R27"/>
    <mergeCell ref="S27:X27"/>
    <mergeCell ref="E31:E32"/>
    <mergeCell ref="F31:F32"/>
    <mergeCell ref="G31:L31"/>
    <mergeCell ref="M31:R31"/>
    <mergeCell ref="S31:X31"/>
    <mergeCell ref="G20:O20"/>
    <mergeCell ref="P20:X20"/>
    <mergeCell ref="C33:C39"/>
    <mergeCell ref="D33:D39"/>
    <mergeCell ref="AD33:AD39"/>
    <mergeCell ref="AE33:AE39"/>
    <mergeCell ref="E35:E36"/>
    <mergeCell ref="F35:F36"/>
    <mergeCell ref="G35:O35"/>
    <mergeCell ref="P35:X35"/>
    <mergeCell ref="E37:E38"/>
    <mergeCell ref="F37:F38"/>
    <mergeCell ref="G37:O37"/>
    <mergeCell ref="P37:X37"/>
    <mergeCell ref="AZ40:BA40"/>
    <mergeCell ref="C41:I41"/>
    <mergeCell ref="J41:Q41"/>
    <mergeCell ref="R41:X41"/>
    <mergeCell ref="AD41:AJ41"/>
    <mergeCell ref="AK41:AR41"/>
    <mergeCell ref="AS41:AY41"/>
    <mergeCell ref="C40:F40"/>
    <mergeCell ref="G40:Q40"/>
    <mergeCell ref="R40:X40"/>
    <mergeCell ref="Y40:Z40"/>
    <mergeCell ref="AD40:AG40"/>
    <mergeCell ref="AH40:AR40"/>
    <mergeCell ref="AS42:AT42"/>
    <mergeCell ref="AU42:AY42"/>
    <mergeCell ref="AS43:AT43"/>
    <mergeCell ref="AU43:AY43"/>
    <mergeCell ref="C42:H42"/>
    <mergeCell ref="J42:Q42"/>
    <mergeCell ref="R42:S42"/>
    <mergeCell ref="T42:X42"/>
    <mergeCell ref="AD42:AI42"/>
    <mergeCell ref="AK42:AR42"/>
    <mergeCell ref="AB40:AB45"/>
    <mergeCell ref="C43:H43"/>
    <mergeCell ref="J43:Q43"/>
    <mergeCell ref="R43:S43"/>
    <mergeCell ref="AS40:AY40"/>
    <mergeCell ref="AS44:AT44"/>
    <mergeCell ref="AU44:AY44"/>
    <mergeCell ref="AS45:AT45"/>
    <mergeCell ref="AU45:AY45"/>
    <mergeCell ref="R44:S44"/>
    <mergeCell ref="T44:X44"/>
    <mergeCell ref="AD44:AI44"/>
    <mergeCell ref="AK44:AR44"/>
    <mergeCell ref="T43:X43"/>
    <mergeCell ref="AD43:AI43"/>
    <mergeCell ref="AK43:AR43"/>
    <mergeCell ref="C44:H44"/>
    <mergeCell ref="J44:Q44"/>
    <mergeCell ref="C46:H46"/>
    <mergeCell ref="AD46:AI46"/>
    <mergeCell ref="C47:I47"/>
    <mergeCell ref="AD47:AJ47"/>
    <mergeCell ref="C45:H45"/>
    <mergeCell ref="R45:S45"/>
    <mergeCell ref="T45:X45"/>
    <mergeCell ref="AD45:AI45"/>
    <mergeCell ref="AB46:AB47"/>
    <mergeCell ref="C51:L51"/>
    <mergeCell ref="M51:X51"/>
    <mergeCell ref="Y51:Z51"/>
    <mergeCell ref="AD51:AM51"/>
    <mergeCell ref="AN51:AY51"/>
    <mergeCell ref="AZ51:BA51"/>
    <mergeCell ref="C50:L50"/>
    <mergeCell ref="M50:Y50"/>
    <mergeCell ref="AB50:AB56"/>
    <mergeCell ref="AD50:AM50"/>
    <mergeCell ref="C52:L52"/>
    <mergeCell ref="M52:X52"/>
    <mergeCell ref="Y52:Z52"/>
    <mergeCell ref="AD52:AM52"/>
    <mergeCell ref="C54:F54"/>
    <mergeCell ref="G54:K54"/>
    <mergeCell ref="L54:Z54"/>
    <mergeCell ref="AD54:AG54"/>
    <mergeCell ref="AH54:AL54"/>
    <mergeCell ref="L56:Q56"/>
    <mergeCell ref="R56:V56"/>
    <mergeCell ref="AD56:AG56"/>
    <mergeCell ref="AM56:AR56"/>
    <mergeCell ref="AS56:AW56"/>
    <mergeCell ref="AN52:AY52"/>
    <mergeCell ref="AZ52:BA52"/>
    <mergeCell ref="C55:F55"/>
    <mergeCell ref="L55:Q55"/>
    <mergeCell ref="R55:V55"/>
    <mergeCell ref="W55:Z56"/>
    <mergeCell ref="AD55:AG55"/>
    <mergeCell ref="AM55:AR55"/>
    <mergeCell ref="AS55:AW55"/>
    <mergeCell ref="AX55:BA56"/>
    <mergeCell ref="C56:F56"/>
    <mergeCell ref="C53:F53"/>
    <mergeCell ref="G53:X53"/>
    <mergeCell ref="AD53:AG53"/>
    <mergeCell ref="AH53:AY53"/>
    <mergeCell ref="AK57:AM57"/>
    <mergeCell ref="AN57:AP57"/>
    <mergeCell ref="AQ57:AS57"/>
    <mergeCell ref="AH60:AY60"/>
    <mergeCell ref="G77:U77"/>
    <mergeCell ref="V77:X77"/>
    <mergeCell ref="G82:U82"/>
    <mergeCell ref="V82:X82"/>
    <mergeCell ref="AH73:AV73"/>
    <mergeCell ref="AW73:AY73"/>
    <mergeCell ref="AH77:AV77"/>
    <mergeCell ref="AW77:AY77"/>
    <mergeCell ref="AF69:AF70"/>
    <mergeCell ref="AG69:AG70"/>
    <mergeCell ref="AD68:AD72"/>
    <mergeCell ref="AE68:AE72"/>
    <mergeCell ref="G69:X69"/>
    <mergeCell ref="G73:U73"/>
    <mergeCell ref="V73:X73"/>
    <mergeCell ref="AF77:AF78"/>
    <mergeCell ref="AG77:AG78"/>
    <mergeCell ref="AH69:AY69"/>
    <mergeCell ref="AB57:AB84"/>
    <mergeCell ref="AF82:AF83"/>
    <mergeCell ref="AZ58:BA58"/>
    <mergeCell ref="C59:C67"/>
    <mergeCell ref="D59:D67"/>
    <mergeCell ref="AD59:AD67"/>
    <mergeCell ref="AE59:AE67"/>
    <mergeCell ref="E60:E61"/>
    <mergeCell ref="F60:F61"/>
    <mergeCell ref="G60:X60"/>
    <mergeCell ref="AF60:AF61"/>
    <mergeCell ref="AG60:AG61"/>
    <mergeCell ref="C57:E58"/>
    <mergeCell ref="F57:F58"/>
    <mergeCell ref="G57:I57"/>
    <mergeCell ref="J57:L57"/>
    <mergeCell ref="M57:O57"/>
    <mergeCell ref="AT57:AV57"/>
    <mergeCell ref="AW57:AY57"/>
    <mergeCell ref="Y58:Z58"/>
    <mergeCell ref="P57:R57"/>
    <mergeCell ref="S57:U57"/>
    <mergeCell ref="V57:X57"/>
    <mergeCell ref="AD57:AF58"/>
    <mergeCell ref="AG57:AG58"/>
    <mergeCell ref="AH57:AJ57"/>
    <mergeCell ref="AG82:AG83"/>
    <mergeCell ref="AH82:AV82"/>
    <mergeCell ref="AW82:AY82"/>
    <mergeCell ref="C85:F85"/>
    <mergeCell ref="G85:Q85"/>
    <mergeCell ref="R85:X85"/>
    <mergeCell ref="Y85:Z85"/>
    <mergeCell ref="AD85:AG85"/>
    <mergeCell ref="AH85:AR85"/>
    <mergeCell ref="C79:C84"/>
    <mergeCell ref="D79:D84"/>
    <mergeCell ref="AD79:AD84"/>
    <mergeCell ref="AE79:AE84"/>
    <mergeCell ref="E82:E83"/>
    <mergeCell ref="F82:F83"/>
    <mergeCell ref="AS85:AY85"/>
    <mergeCell ref="AZ85:BA85"/>
    <mergeCell ref="C86:I86"/>
    <mergeCell ref="J86:Q86"/>
    <mergeCell ref="R86:X86"/>
    <mergeCell ref="AD86:AJ86"/>
    <mergeCell ref="AK86:AR86"/>
    <mergeCell ref="AS86:AY86"/>
    <mergeCell ref="AK87:AR87"/>
    <mergeCell ref="AB85:AB90"/>
    <mergeCell ref="AS90:AT90"/>
    <mergeCell ref="C89:H89"/>
    <mergeCell ref="J89:Q89"/>
    <mergeCell ref="AU90:AY90"/>
    <mergeCell ref="R89:S89"/>
    <mergeCell ref="T89:X89"/>
    <mergeCell ref="AD89:AI89"/>
    <mergeCell ref="AK89:AR89"/>
    <mergeCell ref="AS87:AT87"/>
    <mergeCell ref="AU87:AY87"/>
    <mergeCell ref="AS88:AT88"/>
    <mergeCell ref="AU88:AY88"/>
    <mergeCell ref="AS89:AT89"/>
    <mergeCell ref="AU89:AY89"/>
    <mergeCell ref="AK88:AR88"/>
    <mergeCell ref="C68:C72"/>
    <mergeCell ref="D68:D72"/>
    <mergeCell ref="E69:E70"/>
    <mergeCell ref="F69:F70"/>
    <mergeCell ref="C73:C78"/>
    <mergeCell ref="D73:D78"/>
    <mergeCell ref="E73:E74"/>
    <mergeCell ref="F73:F74"/>
    <mergeCell ref="E77:E78"/>
    <mergeCell ref="F77:F78"/>
    <mergeCell ref="C92:I92"/>
    <mergeCell ref="AD92:AJ92"/>
    <mergeCell ref="C90:H90"/>
    <mergeCell ref="R90:S90"/>
    <mergeCell ref="T90:X90"/>
    <mergeCell ref="AD90:AI90"/>
    <mergeCell ref="AB91:AB92"/>
    <mergeCell ref="R87:S87"/>
    <mergeCell ref="T87:X87"/>
    <mergeCell ref="AD87:AI87"/>
    <mergeCell ref="C88:H88"/>
    <mergeCell ref="J88:Q88"/>
    <mergeCell ref="R88:S88"/>
    <mergeCell ref="T88:X88"/>
    <mergeCell ref="AD88:AI88"/>
    <mergeCell ref="C87:H87"/>
    <mergeCell ref="J87:Q87"/>
    <mergeCell ref="C91:H91"/>
    <mergeCell ref="AD91:AI91"/>
    <mergeCell ref="AD99:AG99"/>
    <mergeCell ref="AH99:AL99"/>
    <mergeCell ref="AM99:BA99"/>
    <mergeCell ref="C100:F100"/>
    <mergeCell ref="L100:Q100"/>
    <mergeCell ref="R100:V100"/>
    <mergeCell ref="W100:Z101"/>
    <mergeCell ref="AD100:AG100"/>
    <mergeCell ref="AM100:AR100"/>
    <mergeCell ref="AS100:AW100"/>
    <mergeCell ref="AX100:BA101"/>
    <mergeCell ref="C101:F101"/>
    <mergeCell ref="L101:Q101"/>
    <mergeCell ref="R101:V101"/>
    <mergeCell ref="AD101:AG101"/>
    <mergeCell ref="AM101:AR101"/>
    <mergeCell ref="AS101:AW101"/>
    <mergeCell ref="AN97:AY97"/>
    <mergeCell ref="AZ97:BA97"/>
    <mergeCell ref="C98:F98"/>
    <mergeCell ref="G98:X98"/>
    <mergeCell ref="AD98:AG98"/>
    <mergeCell ref="AH98:AY98"/>
    <mergeCell ref="AN95:AZ95"/>
    <mergeCell ref="C96:L96"/>
    <mergeCell ref="M96:X96"/>
    <mergeCell ref="Y96:Z96"/>
    <mergeCell ref="AD96:AM96"/>
    <mergeCell ref="AN96:AY96"/>
    <mergeCell ref="AZ96:BA96"/>
    <mergeCell ref="C95:L95"/>
    <mergeCell ref="M95:Y95"/>
    <mergeCell ref="AB95:AB101"/>
    <mergeCell ref="AD95:AM95"/>
    <mergeCell ref="C97:L97"/>
    <mergeCell ref="M97:X97"/>
    <mergeCell ref="Y97:Z97"/>
    <mergeCell ref="AD97:AM97"/>
    <mergeCell ref="C99:F99"/>
    <mergeCell ref="G99:K99"/>
    <mergeCell ref="L99:Z99"/>
    <mergeCell ref="AZ103:BA103"/>
    <mergeCell ref="C104:C112"/>
    <mergeCell ref="D104:D112"/>
    <mergeCell ref="AD104:AD112"/>
    <mergeCell ref="AE104:AE112"/>
    <mergeCell ref="E105:E106"/>
    <mergeCell ref="F105:F106"/>
    <mergeCell ref="C102:E103"/>
    <mergeCell ref="F102:F103"/>
    <mergeCell ref="G102:I102"/>
    <mergeCell ref="J102:L102"/>
    <mergeCell ref="M102:O102"/>
    <mergeCell ref="P102:R102"/>
    <mergeCell ref="AB102:AB129"/>
    <mergeCell ref="G105:I105"/>
    <mergeCell ref="AG102:AG103"/>
    <mergeCell ref="AH102:AJ102"/>
    <mergeCell ref="AH118:AY118"/>
    <mergeCell ref="AH122:AY122"/>
    <mergeCell ref="AG105:AG106"/>
    <mergeCell ref="AH105:AJ105"/>
    <mergeCell ref="AK105:AY105"/>
    <mergeCell ref="AE118:AE123"/>
    <mergeCell ref="AG122:AG123"/>
    <mergeCell ref="S102:U102"/>
    <mergeCell ref="V102:X102"/>
    <mergeCell ref="AD102:AF103"/>
    <mergeCell ref="C113:C117"/>
    <mergeCell ref="D113:D117"/>
    <mergeCell ref="AD113:AD117"/>
    <mergeCell ref="AE113:AE117"/>
    <mergeCell ref="E114:E115"/>
    <mergeCell ref="D118:D123"/>
    <mergeCell ref="E118:E119"/>
    <mergeCell ref="F118:F119"/>
    <mergeCell ref="G118:X118"/>
    <mergeCell ref="AD118:AD123"/>
    <mergeCell ref="E122:E123"/>
    <mergeCell ref="F122:F123"/>
    <mergeCell ref="G122:X122"/>
    <mergeCell ref="AF122:AF123"/>
    <mergeCell ref="F114:F115"/>
    <mergeCell ref="G114:I114"/>
    <mergeCell ref="AF118:AF119"/>
    <mergeCell ref="AZ130:BA130"/>
    <mergeCell ref="C131:I131"/>
    <mergeCell ref="J131:Q131"/>
    <mergeCell ref="R131:X131"/>
    <mergeCell ref="AD131:AJ131"/>
    <mergeCell ref="AK131:AR131"/>
    <mergeCell ref="AS131:AY131"/>
    <mergeCell ref="C118:C123"/>
    <mergeCell ref="AF127:AF128"/>
    <mergeCell ref="AG127:AG128"/>
    <mergeCell ref="AH127:AV127"/>
    <mergeCell ref="AW127:AY127"/>
    <mergeCell ref="C130:F130"/>
    <mergeCell ref="G130:Q130"/>
    <mergeCell ref="R130:X130"/>
    <mergeCell ref="Y130:Z130"/>
    <mergeCell ref="AD130:AG130"/>
    <mergeCell ref="C124:C129"/>
    <mergeCell ref="D124:D129"/>
    <mergeCell ref="AD124:AD129"/>
    <mergeCell ref="AE124:AE129"/>
    <mergeCell ref="E127:E128"/>
    <mergeCell ref="F127:F128"/>
    <mergeCell ref="AS135:AT135"/>
    <mergeCell ref="AU135:AY135"/>
    <mergeCell ref="R134:S134"/>
    <mergeCell ref="T134:X134"/>
    <mergeCell ref="AD134:AI134"/>
    <mergeCell ref="AK134:AR134"/>
    <mergeCell ref="AS132:AT132"/>
    <mergeCell ref="AU132:AY132"/>
    <mergeCell ref="R133:S133"/>
    <mergeCell ref="T133:X133"/>
    <mergeCell ref="AD133:AI133"/>
    <mergeCell ref="AK133:AR133"/>
    <mergeCell ref="AS133:AT133"/>
    <mergeCell ref="AU133:AY133"/>
    <mergeCell ref="R132:S132"/>
    <mergeCell ref="T132:X132"/>
    <mergeCell ref="AD132:AI132"/>
    <mergeCell ref="AK132:AR132"/>
    <mergeCell ref="AB130:AB135"/>
    <mergeCell ref="AS130:AY130"/>
    <mergeCell ref="AD143:AG143"/>
    <mergeCell ref="AH143:AY143"/>
    <mergeCell ref="AN140:AZ140"/>
    <mergeCell ref="C141:L141"/>
    <mergeCell ref="M141:X141"/>
    <mergeCell ref="Y141:Z141"/>
    <mergeCell ref="AD141:AM141"/>
    <mergeCell ref="AN141:AY141"/>
    <mergeCell ref="AZ141:BA141"/>
    <mergeCell ref="C140:L140"/>
    <mergeCell ref="M140:Y140"/>
    <mergeCell ref="AB140:AB146"/>
    <mergeCell ref="AD140:AM140"/>
    <mergeCell ref="C142:L142"/>
    <mergeCell ref="M142:X142"/>
    <mergeCell ref="Y142:Z142"/>
    <mergeCell ref="AD142:AM142"/>
    <mergeCell ref="C144:F144"/>
    <mergeCell ref="G144:K144"/>
    <mergeCell ref="L144:Z144"/>
    <mergeCell ref="AD144:AG144"/>
    <mergeCell ref="AM146:AR146"/>
    <mergeCell ref="AS146:AW146"/>
    <mergeCell ref="AM144:BA144"/>
    <mergeCell ref="R145:V145"/>
    <mergeCell ref="W145:Z146"/>
    <mergeCell ref="AD145:AG145"/>
    <mergeCell ref="AM145:AR145"/>
    <mergeCell ref="AS145:AW145"/>
    <mergeCell ref="AX145:BA146"/>
    <mergeCell ref="C146:F146"/>
    <mergeCell ref="AH144:AL144"/>
    <mergeCell ref="AZ148:BA148"/>
    <mergeCell ref="AW147:AY147"/>
    <mergeCell ref="L146:Q146"/>
    <mergeCell ref="R146:V146"/>
    <mergeCell ref="AD146:AG146"/>
    <mergeCell ref="AK147:AM147"/>
    <mergeCell ref="AN147:AP147"/>
    <mergeCell ref="AQ147:AS147"/>
    <mergeCell ref="AT147:AV147"/>
    <mergeCell ref="Y148:Z148"/>
    <mergeCell ref="P147:R147"/>
    <mergeCell ref="S147:U147"/>
    <mergeCell ref="V147:X147"/>
    <mergeCell ref="AD147:AF148"/>
    <mergeCell ref="AG147:AG148"/>
    <mergeCell ref="AH147:AJ147"/>
    <mergeCell ref="AE158:AE162"/>
    <mergeCell ref="E159:E160"/>
    <mergeCell ref="C149:C157"/>
    <mergeCell ref="AG159:AG160"/>
    <mergeCell ref="AF159:AF160"/>
    <mergeCell ref="F159:F160"/>
    <mergeCell ref="G159:R159"/>
    <mergeCell ref="AD149:AD157"/>
    <mergeCell ref="AE149:AE157"/>
    <mergeCell ref="E150:E151"/>
    <mergeCell ref="F150:F151"/>
    <mergeCell ref="G150:R150"/>
    <mergeCell ref="AS175:AY175"/>
    <mergeCell ref="AZ175:BA175"/>
    <mergeCell ref="C176:I176"/>
    <mergeCell ref="J176:Q176"/>
    <mergeCell ref="R176:X176"/>
    <mergeCell ref="AD176:AJ176"/>
    <mergeCell ref="AK176:AR176"/>
    <mergeCell ref="AS176:AY176"/>
    <mergeCell ref="C175:F175"/>
    <mergeCell ref="G175:Q175"/>
    <mergeCell ref="R175:X175"/>
    <mergeCell ref="Y175:Z175"/>
    <mergeCell ref="AU178:AY178"/>
    <mergeCell ref="C177:H177"/>
    <mergeCell ref="AU179:AY179"/>
    <mergeCell ref="C180:H180"/>
    <mergeCell ref="R180:S180"/>
    <mergeCell ref="T180:X180"/>
    <mergeCell ref="AD180:AI180"/>
    <mergeCell ref="AS180:AT180"/>
    <mergeCell ref="AU180:AY180"/>
    <mergeCell ref="C178:H178"/>
    <mergeCell ref="R178:S178"/>
    <mergeCell ref="T178:X178"/>
    <mergeCell ref="AD178:AI178"/>
    <mergeCell ref="AK178:AR178"/>
    <mergeCell ref="R177:S177"/>
    <mergeCell ref="T177:X177"/>
    <mergeCell ref="AD177:AI177"/>
    <mergeCell ref="AK177:AR177"/>
    <mergeCell ref="J178:Q178"/>
    <mergeCell ref="AU177:AY177"/>
    <mergeCell ref="J177:Q177"/>
    <mergeCell ref="AF172:AF173"/>
    <mergeCell ref="AG172:AG173"/>
    <mergeCell ref="C179:H179"/>
    <mergeCell ref="J179:Q179"/>
    <mergeCell ref="R179:S179"/>
    <mergeCell ref="C181:H181"/>
    <mergeCell ref="AD181:AI181"/>
    <mergeCell ref="C182:I182"/>
    <mergeCell ref="AD182:AJ182"/>
    <mergeCell ref="AD175:AG175"/>
    <mergeCell ref="C169:C174"/>
    <mergeCell ref="D169:D174"/>
    <mergeCell ref="AD169:AD174"/>
    <mergeCell ref="AE169:AE174"/>
    <mergeCell ref="E172:E173"/>
    <mergeCell ref="F172:F173"/>
    <mergeCell ref="G172:R172"/>
    <mergeCell ref="C133:H133"/>
    <mergeCell ref="J133:Q133"/>
    <mergeCell ref="C132:H132"/>
    <mergeCell ref="J132:Q132"/>
    <mergeCell ref="AH130:AR130"/>
    <mergeCell ref="G127:U127"/>
    <mergeCell ref="V127:X127"/>
    <mergeCell ref="C134:H134"/>
    <mergeCell ref="J134:Q134"/>
    <mergeCell ref="AG167:AG168"/>
    <mergeCell ref="F167:F168"/>
    <mergeCell ref="G167:R167"/>
    <mergeCell ref="AE163:AE168"/>
    <mergeCell ref="AF163:AF164"/>
    <mergeCell ref="AG163:AG164"/>
    <mergeCell ref="E167:E168"/>
    <mergeCell ref="AF167:AF168"/>
    <mergeCell ref="AD135:AI135"/>
    <mergeCell ref="C136:H136"/>
    <mergeCell ref="AD136:AI136"/>
    <mergeCell ref="C137:I137"/>
    <mergeCell ref="AD137:AJ137"/>
    <mergeCell ref="C135:H135"/>
    <mergeCell ref="R135:S135"/>
    <mergeCell ref="T135:X135"/>
    <mergeCell ref="AD163:AD168"/>
    <mergeCell ref="AH159:AS159"/>
    <mergeCell ref="AF150:AF151"/>
    <mergeCell ref="AG150:AG151"/>
    <mergeCell ref="AH150:AS150"/>
    <mergeCell ref="C158:C162"/>
    <mergeCell ref="D158:D162"/>
    <mergeCell ref="AD158:AD162"/>
    <mergeCell ref="AE20:AE26"/>
    <mergeCell ref="AF20:AF21"/>
    <mergeCell ref="AG20:AG21"/>
    <mergeCell ref="AF22:AF23"/>
    <mergeCell ref="AG22:AG23"/>
    <mergeCell ref="AQ22:AS22"/>
    <mergeCell ref="AH6:AL6"/>
    <mergeCell ref="G55:K55"/>
    <mergeCell ref="AH55:AL55"/>
    <mergeCell ref="AQ20:AY20"/>
    <mergeCell ref="AF35:AF36"/>
    <mergeCell ref="AG35:AG36"/>
    <mergeCell ref="AH35:AP35"/>
    <mergeCell ref="AQ35:AY35"/>
    <mergeCell ref="AH27:AM27"/>
    <mergeCell ref="AN27:AS27"/>
    <mergeCell ref="AT27:AY27"/>
    <mergeCell ref="AG31:AG32"/>
    <mergeCell ref="AH31:AM31"/>
    <mergeCell ref="AN31:AS31"/>
    <mergeCell ref="AT31:AY31"/>
    <mergeCell ref="AW22:AY22"/>
    <mergeCell ref="AM54:BA54"/>
    <mergeCell ref="AN50:AZ50"/>
    <mergeCell ref="AH145:AL145"/>
    <mergeCell ref="W46:Z47"/>
    <mergeCell ref="AF37:AF38"/>
    <mergeCell ref="AG37:AG38"/>
    <mergeCell ref="AH37:AP37"/>
    <mergeCell ref="AN102:AP102"/>
    <mergeCell ref="AD73:AD78"/>
    <mergeCell ref="AE73:AE78"/>
    <mergeCell ref="AF73:AF74"/>
    <mergeCell ref="AG73:AG74"/>
    <mergeCell ref="AK114:AP114"/>
    <mergeCell ref="AG114:AG115"/>
    <mergeCell ref="AH114:AJ114"/>
    <mergeCell ref="AK102:AM102"/>
    <mergeCell ref="J114:X114"/>
    <mergeCell ref="AF114:AF115"/>
    <mergeCell ref="AN142:AY142"/>
    <mergeCell ref="AS134:AT134"/>
    <mergeCell ref="AX46:BA47"/>
    <mergeCell ref="AX91:BA92"/>
    <mergeCell ref="AX136:BA137"/>
    <mergeCell ref="AG118:AG119"/>
    <mergeCell ref="AZ142:BA142"/>
    <mergeCell ref="AU134:AY134"/>
    <mergeCell ref="AX181:BA182"/>
    <mergeCell ref="W181:Z182"/>
    <mergeCell ref="W136:Z137"/>
    <mergeCell ref="W91:Z92"/>
    <mergeCell ref="J105:X105"/>
    <mergeCell ref="AF105:AF106"/>
    <mergeCell ref="Y103:Z103"/>
    <mergeCell ref="AQ102:AS102"/>
    <mergeCell ref="AT102:AV102"/>
    <mergeCell ref="AQ114:AY114"/>
    <mergeCell ref="AW102:AY102"/>
    <mergeCell ref="AH167:AS167"/>
    <mergeCell ref="AH163:AS163"/>
    <mergeCell ref="AH172:AS172"/>
    <mergeCell ref="AS179:AT179"/>
    <mergeCell ref="T179:X179"/>
    <mergeCell ref="AD179:AI179"/>
    <mergeCell ref="AK179:AR179"/>
    <mergeCell ref="AS177:AT177"/>
    <mergeCell ref="AS178:AT178"/>
    <mergeCell ref="AH175:AR175"/>
    <mergeCell ref="G100:K100"/>
    <mergeCell ref="AH100:AL100"/>
    <mergeCell ref="G145:K145"/>
  </mergeCells>
  <pageMargins left="0.59055118110236227" right="0" top="0.98425196850393704" bottom="0.19685039370078741" header="0.51181102362204722" footer="0.51181102362204722"/>
  <pageSetup paperSize="9" scale="60" fitToWidth="2" fitToHeight="4" orientation="landscape" r:id="rId1"/>
  <headerFooter alignWithMargins="0"/>
  <rowBreaks count="3" manualBreakCount="3">
    <brk id="49" max="53" man="1"/>
    <brk id="93" max="16383" man="1"/>
    <brk id="138" max="16383" man="1"/>
  </rowBreaks>
  <colBreaks count="1" manualBreakCount="1">
    <brk id="2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E174"/>
  <sheetViews>
    <sheetView view="pageBreakPreview" topLeftCell="U1" zoomScale="96" zoomScaleNormal="70" zoomScaleSheetLayoutView="96" zoomScalePageLayoutView="70" workbookViewId="0">
      <selection activeCell="AG8" sqref="AG8:AG9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707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707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619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7.100000000000001" customHeight="1" x14ac:dyDescent="0.2">
      <c r="A10" s="902"/>
      <c r="B10"/>
      <c r="C10" s="844">
        <v>1</v>
      </c>
      <c r="D10" s="796" t="s">
        <v>64</v>
      </c>
      <c r="E10" s="602" t="s">
        <v>16</v>
      </c>
      <c r="F10" s="58" t="s">
        <v>498</v>
      </c>
      <c r="G10" s="101" t="str">
        <f>TEXT((TIME(0,LEFT('JUGEND-DOSB 2020'!E8,FIND(":",'JUGEND-DOSB 2020'!E8)-1),RIGHT('JUGEND-DOSB 2020'!E8,2)))*$BC$10,"[mm]:ss")</f>
        <v>04:00</v>
      </c>
      <c r="H10" s="102" t="str">
        <f>TEXT((TIME(0,LEFT('JUGEND-DOSB 2020'!F8,FIND(":",'JUGEND-DOSB 2020'!F8)-1),RIGHT('JUGEND-DOSB 2020'!F8,2)))*$BC$10,"[mm]:ss")</f>
        <v>06:00</v>
      </c>
      <c r="I10" s="103" t="str">
        <f>TEXT((TIME(0,LEFT('JUGEND-DOSB 2020'!G8,FIND(":",'JUGEND-DOSB 2020'!G8)-1),RIGHT('JUGEND-DOSB 2020'!G8,2)))*$BC$10,"[mm]:ss")</f>
        <v>08:30</v>
      </c>
      <c r="J10" s="109" t="str">
        <f>TEXT((TIME(0,LEFT('JUGEND-DOSB 2020'!H8,FIND(":",'JUGEND-DOSB 2020'!H8)-1),RIGHT('JUGEND-DOSB 2020'!H8,2)))*$BC$10,"[mm]:ss")</f>
        <v>05:00</v>
      </c>
      <c r="K10" s="102" t="str">
        <f>TEXT((TIME(0,LEFT('JUGEND-DOSB 2020'!I8,FIND(":",'JUGEND-DOSB 2020'!I8)-1),RIGHT('JUGEND-DOSB 2020'!I8,2)))*$BC$10,"[mm]:ss")</f>
        <v>07:30</v>
      </c>
      <c r="L10" s="103" t="str">
        <f>TEXT((TIME(0,LEFT('JUGEND-DOSB 2020'!J8,FIND(":",'JUGEND-DOSB 2020'!J8)-1),RIGHT('JUGEND-DOSB 2020'!J8,2)))*$BC$10,"[mm]:ss")</f>
        <v>10:00</v>
      </c>
      <c r="M10" s="109" t="str">
        <f>TEXT((TIME(0,LEFT('JUGEND-DOSB 2020'!K8,FIND(":",'JUGEND-DOSB 2020'!K8)-1),RIGHT('JUGEND-DOSB 2020'!K8,2)))*$BC$10,"[mm]:ss")</f>
        <v>07:30</v>
      </c>
      <c r="N10" s="102" t="str">
        <f>TEXT((TIME(0,LEFT('JUGEND-DOSB 2020'!L8,FIND(":",'JUGEND-DOSB 2020'!L8)-1),RIGHT('JUGEND-DOSB 2020'!L8,2)))*$BC$10,"[mm]:ss")</f>
        <v>10:00</v>
      </c>
      <c r="O10" s="103" t="str">
        <f>TEXT((TIME(0,LEFT('JUGEND-DOSB 2020'!M8,FIND(":",'JUGEND-DOSB 2020'!M8)-1),RIGHT('JUGEND-DOSB 2020'!M8,2)))*$BC$10,"[mm]:ss")</f>
        <v>15:00</v>
      </c>
      <c r="P10" s="109" t="str">
        <f>TEXT((TIME(0,LEFT('JUGEND-DOSB 2020'!N8,FIND(":",'JUGEND-DOSB 2020'!N8)-1),RIGHT('JUGEND-DOSB 2020'!N8,2)))*$BC$10,"[mm]:ss")</f>
        <v>10:00</v>
      </c>
      <c r="Q10" s="102" t="str">
        <f>TEXT((TIME(0,LEFT('JUGEND-DOSB 2020'!O8,FIND(":",'JUGEND-DOSB 2020'!O8)-1),RIGHT('JUGEND-DOSB 2020'!O8,2)))*$BC$10,"[mm]:ss")</f>
        <v>15:00</v>
      </c>
      <c r="R10" s="103" t="str">
        <f>TEXT((TIME(0,LEFT('JUGEND-DOSB 2020'!P8,FIND(":",'JUGEND-DOSB 2020'!P8)-1),RIGHT('JUGEND-DOSB 2020'!P8,2)))*$BC$10,"[mm]:ss")</f>
        <v>20:00</v>
      </c>
      <c r="S10" s="109" t="str">
        <f>TEXT((TIME(0,LEFT('JUGEND-DOSB 2020'!Q8,FIND(":",'JUGEND-DOSB 2020'!Q8)-1),RIGHT('JUGEND-DOSB 2020'!Q8,2)))*$BC$10,"[mm]:ss")</f>
        <v>15:00</v>
      </c>
      <c r="T10" s="102" t="str">
        <f>TEXT((TIME(0,LEFT('JUGEND-DOSB 2020'!R8,FIND(":",'JUGEND-DOSB 2020'!R8)-1),RIGHT('JUGEND-DOSB 2020'!R8,2)))*$BC$10,"[mm]:ss")</f>
        <v>20:00</v>
      </c>
      <c r="U10" s="103" t="str">
        <f>TEXT((TIME(0,LEFT('JUGEND-DOSB 2020'!S8,FIND(":",'JUGEND-DOSB 2020'!S8)-1),RIGHT('JUGEND-DOSB 2020'!S8,2)))*$BC$10,"[mm]:ss")</f>
        <v>25:00</v>
      </c>
      <c r="V10" s="109" t="str">
        <f>TEXT((TIME(0,LEFT('JUGEND-DOSB 2020'!T8,FIND(":",'JUGEND-DOSB 2020'!T8)-1),RIGHT('JUGEND-DOSB 2020'!T8,2)))*$BC$10,"[mm]:ss")</f>
        <v>22:30</v>
      </c>
      <c r="W10" s="102" t="str">
        <f>TEXT((TIME(0,LEFT('JUGEND-DOSB 2020'!U8,FIND(":",'JUGEND-DOSB 2020'!U8)-1),RIGHT('JUGEND-DOSB 2020'!U8,2)))*$BC$10,"[mm]:ss")</f>
        <v>30:00</v>
      </c>
      <c r="X10" s="103" t="str">
        <f>TEXT((TIME(0,LEFT('JUGEND-DOSB 2020'!V8,FIND(":",'JUGEND-DOSB 2020'!V8)-1),RIGHT('JUGEND-DOSB 2020'!V8,2)))*$BC$10,"[mm]:ss")</f>
        <v>37:30</v>
      </c>
      <c r="Y10" s="180"/>
      <c r="Z10" s="189"/>
      <c r="AB10" s="902"/>
      <c r="AC10"/>
      <c r="AD10" s="844">
        <v>1</v>
      </c>
      <c r="AE10" s="796" t="s">
        <v>64</v>
      </c>
      <c r="AF10" s="602" t="s">
        <v>16</v>
      </c>
      <c r="AG10" s="58" t="s">
        <v>498</v>
      </c>
      <c r="AH10" s="101" t="str">
        <f>TEXT((TIME(0,LEFT('JUGEND-DOSB 2020'!E39,FIND(":",'JUGEND-DOSB 2020'!E39)-1),RIGHT('JUGEND-DOSB 2020'!E39,2)))*$BC$10,"[mm]:ss")</f>
        <v>05:00</v>
      </c>
      <c r="AI10" s="102" t="str">
        <f>TEXT((TIME(0,LEFT('JUGEND-DOSB 2020'!F39,FIND(":",'JUGEND-DOSB 2020'!F39)-1),RIGHT('JUGEND-DOSB 2020'!F39,2)))*$BC$10,"[mm]:ss")</f>
        <v>07:30</v>
      </c>
      <c r="AJ10" s="103" t="str">
        <f>TEXT((TIME(0,LEFT('JUGEND-DOSB 2020'!G39,FIND(":",'JUGEND-DOSB 2020'!G39)-1),RIGHT('JUGEND-DOSB 2020'!G39,2)))*$BC$10,"[mm]:ss")</f>
        <v>10:00</v>
      </c>
      <c r="AK10" s="109" t="str">
        <f>TEXT((TIME(0,LEFT('JUGEND-DOSB 2020'!H39,FIND(":",'JUGEND-DOSB 2020'!H39)-1),RIGHT('JUGEND-DOSB 2020'!H39,2)))*$BC$10,"[mm]:ss")</f>
        <v>06:00</v>
      </c>
      <c r="AL10" s="102" t="str">
        <f>TEXT((TIME(0,LEFT('JUGEND-DOSB 2020'!I39,FIND(":",'JUGEND-DOSB 2020'!I39)-1),RIGHT('JUGEND-DOSB 2020'!I39,2)))*$BC$10,"[mm]:ss")</f>
        <v>08:30</v>
      </c>
      <c r="AM10" s="103" t="str">
        <f>TEXT((TIME(0,LEFT('JUGEND-DOSB 2020'!J39,FIND(":",'JUGEND-DOSB 2020'!J39)-1),RIGHT('JUGEND-DOSB 2020'!J39,2)))*$BC$10,"[mm]:ss")</f>
        <v>11:30</v>
      </c>
      <c r="AN10" s="109" t="str">
        <f>TEXT((TIME(0,LEFT('JUGEND-DOSB 2020'!K39,FIND(":",'JUGEND-DOSB 2020'!K39)-1),RIGHT('JUGEND-DOSB 2020'!K39,2)))*$BC$10,"[mm]:ss")</f>
        <v>08:30</v>
      </c>
      <c r="AO10" s="102" t="str">
        <f>TEXT((TIME(0,LEFT('JUGEND-DOSB 2020'!L39,FIND(":",'JUGEND-DOSB 2020'!L39)-1),RIGHT('JUGEND-DOSB 2020'!L39,2)))*$BC$10,"[mm]:ss")</f>
        <v>12:30</v>
      </c>
      <c r="AP10" s="103" t="str">
        <f>TEXT((TIME(0,LEFT('JUGEND-DOSB 2020'!M39,FIND(":",'JUGEND-DOSB 2020'!M39)-1),RIGHT('JUGEND-DOSB 2020'!M39,2)))*$BC$10,"[mm]:ss")</f>
        <v>17:30</v>
      </c>
      <c r="AQ10" s="109" t="str">
        <f>TEXT((TIME(0,LEFT('JUGEND-DOSB 2020'!N39,FIND(":",'JUGEND-DOSB 2020'!N39)-1),RIGHT('JUGEND-DOSB 2020'!N39,2)))*$BC$10,"[mm]:ss")</f>
        <v>12:30</v>
      </c>
      <c r="AR10" s="102" t="str">
        <f>TEXT((TIME(0,LEFT('JUGEND-DOSB 2020'!O39,FIND(":",'JUGEND-DOSB 2020'!O39)-1),RIGHT('JUGEND-DOSB 2020'!O39,2)))*$BC$10,"[mm]:ss")</f>
        <v>17:30</v>
      </c>
      <c r="AS10" s="103" t="str">
        <f>TEXT((TIME(0,LEFT('JUGEND-DOSB 2020'!P39,FIND(":",'JUGEND-DOSB 2020'!P39)-1),RIGHT('JUGEND-DOSB 2020'!P39,2)))*$BC$10,"[mm]:ss")</f>
        <v>22:30</v>
      </c>
      <c r="AT10" s="109" t="str">
        <f>TEXT((TIME(0,LEFT('JUGEND-DOSB 2020'!Q39,FIND(":",'JUGEND-DOSB 2020'!Q39)-1),RIGHT('JUGEND-DOSB 2020'!Q39,2)))*$BC$10,"[mm]:ss")</f>
        <v>17:30</v>
      </c>
      <c r="AU10" s="102" t="str">
        <f>TEXT((TIME(0,LEFT('JUGEND-DOSB 2020'!R39,FIND(":",'JUGEND-DOSB 2020'!R39)-1),RIGHT('JUGEND-DOSB 2020'!R39,2)))*$BC$10,"[mm]:ss")</f>
        <v>22:30</v>
      </c>
      <c r="AV10" s="103" t="str">
        <f>TEXT((TIME(0,LEFT('JUGEND-DOSB 2020'!S39,FIND(":",'JUGEND-DOSB 2020'!S39)-1),RIGHT('JUGEND-DOSB 2020'!S39,2)))*$BC$10,"[mm]:ss")</f>
        <v>30:00</v>
      </c>
      <c r="AW10" s="109" t="str">
        <f>TEXT((TIME(0,LEFT('JUGEND-DOSB 2020'!T39,FIND(":",'JUGEND-DOSB 2020'!T39)-1),RIGHT('JUGEND-DOSB 2020'!T39,2)))*$BC$10,"[mm]:ss")</f>
        <v>27:30</v>
      </c>
      <c r="AX10" s="102" t="str">
        <f>TEXT((TIME(0,LEFT('JUGEND-DOSB 2020'!U39,FIND(":",'JUGEND-DOSB 2020'!U39)-1),RIGHT('JUGEND-DOSB 2020'!U39,2)))*$BC$10,"[mm]:ss")</f>
        <v>35:00</v>
      </c>
      <c r="AY10" s="103" t="str">
        <f>TEXT((TIME(0,LEFT('JUGEND-DOSB 2020'!V39,FIND(":",'JUGEND-DOSB 2020'!V39)-1),RIGHT('JUGEND-DOSB 2020'!V39,2)))*$BC$10,"[mm]:ss")</f>
        <v>45:00</v>
      </c>
      <c r="AZ10" s="180"/>
      <c r="BA10" s="189"/>
      <c r="BC10" s="143">
        <v>0.5</v>
      </c>
      <c r="BD10" s="5" t="s">
        <v>153</v>
      </c>
    </row>
    <row r="11" spans="1:56" ht="17.100000000000001" customHeight="1" x14ac:dyDescent="0.2">
      <c r="A11" s="902"/>
      <c r="B11"/>
      <c r="C11" s="844"/>
      <c r="D11" s="796"/>
      <c r="E11" s="798" t="s">
        <v>17</v>
      </c>
      <c r="F11" s="793" t="s">
        <v>155</v>
      </c>
      <c r="G11" s="826" t="s">
        <v>173</v>
      </c>
      <c r="H11" s="827"/>
      <c r="I11" s="827"/>
      <c r="J11" s="827"/>
      <c r="K11" s="827"/>
      <c r="L11" s="827"/>
      <c r="M11" s="827"/>
      <c r="N11" s="827"/>
      <c r="O11" s="828"/>
      <c r="P11" s="827" t="s">
        <v>174</v>
      </c>
      <c r="Q11" s="827"/>
      <c r="R11" s="827"/>
      <c r="S11" s="827"/>
      <c r="T11" s="827"/>
      <c r="U11" s="827"/>
      <c r="V11" s="827"/>
      <c r="W11" s="827"/>
      <c r="X11" s="828"/>
      <c r="Y11" s="184"/>
      <c r="Z11" s="185"/>
      <c r="AB11" s="902"/>
      <c r="AC11"/>
      <c r="AD11" s="844"/>
      <c r="AE11" s="796"/>
      <c r="AF11" s="798" t="s">
        <v>17</v>
      </c>
      <c r="AG11" s="793" t="s">
        <v>155</v>
      </c>
      <c r="AH11" s="826" t="s">
        <v>173</v>
      </c>
      <c r="AI11" s="827"/>
      <c r="AJ11" s="827"/>
      <c r="AK11" s="827"/>
      <c r="AL11" s="827"/>
      <c r="AM11" s="827"/>
      <c r="AN11" s="827"/>
      <c r="AO11" s="827"/>
      <c r="AP11" s="828"/>
      <c r="AQ11" s="827" t="s">
        <v>174</v>
      </c>
      <c r="AR11" s="827"/>
      <c r="AS11" s="827"/>
      <c r="AT11" s="827"/>
      <c r="AU11" s="827"/>
      <c r="AV11" s="827"/>
      <c r="AW11" s="827"/>
      <c r="AX11" s="827"/>
      <c r="AY11" s="828"/>
      <c r="AZ11" s="184"/>
      <c r="BA11" s="185"/>
    </row>
    <row r="12" spans="1:56" ht="17.100000000000001" customHeight="1" x14ac:dyDescent="0.2">
      <c r="A12" s="902"/>
      <c r="B12"/>
      <c r="C12" s="844"/>
      <c r="D12" s="796"/>
      <c r="E12" s="792"/>
      <c r="F12" s="794"/>
      <c r="G12" s="101" t="str">
        <f>TEXT((TIME(0,LEFT('JUGEND-DOSB 2020'!E10,FIND(":",'JUGEND-DOSB 2020'!E10)-1),RIGHT('JUGEND-DOSB 2020'!E10,2)))*$BC$12,"[mm]:ss")</f>
        <v>10:48</v>
      </c>
      <c r="H12" s="102" t="str">
        <f>TEXT((TIME(0,LEFT('JUGEND-DOSB 2020'!F10,FIND(":",'JUGEND-DOSB 2020'!F10)-1),RIGHT('JUGEND-DOSB 2020'!F10,2)))*$BC$12,"[mm]:ss")</f>
        <v>09:12</v>
      </c>
      <c r="I12" s="103" t="str">
        <f>TEXT((TIME(0,LEFT('JUGEND-DOSB 2020'!G10,FIND(":",'JUGEND-DOSB 2020'!G10)-1),RIGHT('JUGEND-DOSB 2020'!G10,2)))*$BC$12,"[mm]:ss")</f>
        <v>07:36</v>
      </c>
      <c r="J12" s="109" t="str">
        <f>TEXT((TIME(0,LEFT('JUGEND-DOSB 2020'!H10,FIND(":",'JUGEND-DOSB 2020'!H10)-1),RIGHT('JUGEND-DOSB 2020'!H10,2)))*$BC$12,"[mm]:ss")</f>
        <v>09:36</v>
      </c>
      <c r="K12" s="102" t="str">
        <f>TEXT((TIME(0,LEFT('JUGEND-DOSB 2020'!I10,FIND(":",'JUGEND-DOSB 2020'!I10)-1),RIGHT('JUGEND-DOSB 2020'!I10,2)))*$BC$12,"[mm]:ss")</f>
        <v>08:24</v>
      </c>
      <c r="L12" s="103" t="str">
        <f>TEXT((TIME(0,LEFT('JUGEND-DOSB 2020'!J10,FIND(":",'JUGEND-DOSB 2020'!J10)-1),RIGHT('JUGEND-DOSB 2020'!J10,2)))*$BC$12,"[mm]:ss")</f>
        <v>07:06</v>
      </c>
      <c r="M12" s="109" t="str">
        <f>TEXT((TIME(0,LEFT('JUGEND-DOSB 2020'!K10,FIND(":",'JUGEND-DOSB 2020'!K10)-1),RIGHT('JUGEND-DOSB 2020'!K10,2)))*$BC$12,"[mm]:ss")</f>
        <v>08:48</v>
      </c>
      <c r="N12" s="102" t="str">
        <f>TEXT((TIME(0,LEFT('JUGEND-DOSB 2020'!L10,FIND(":",'JUGEND-DOSB 2020'!L10)-1),RIGHT('JUGEND-DOSB 2020'!L10,2)))*$BC$12,"[mm]:ss")</f>
        <v>07:42</v>
      </c>
      <c r="O12" s="103" t="str">
        <f>TEXT((TIME(0,LEFT('JUGEND-DOSB 2020'!M10,FIND(":",'JUGEND-DOSB 2020'!M10)-1),RIGHT('JUGEND-DOSB 2020'!M10,2)))*$BC$12,"[mm]:ss")</f>
        <v>06:36</v>
      </c>
      <c r="P12" s="109" t="str">
        <f>TEXT((TIME(0,LEFT('JUGEND-DOSB 2020'!N10,FIND(":",'JUGEND-DOSB 2020'!N10)-1),RIGHT('JUGEND-DOSB 2020'!N10,2)))*$BC$12,"[mm]:ss")</f>
        <v>17:48</v>
      </c>
      <c r="Q12" s="102" t="str">
        <f>TEXT((TIME(0,LEFT('JUGEND-DOSB 2020'!O10,FIND(":",'JUGEND-DOSB 2020'!O10)-1),RIGHT('JUGEND-DOSB 2020'!O10,2)))*$BC$12,"[mm]:ss")</f>
        <v>15:30</v>
      </c>
      <c r="R12" s="103" t="str">
        <f>TEXT((TIME(0,LEFT('JUGEND-DOSB 2020'!P10,FIND(":",'JUGEND-DOSB 2020'!P10)-1),RIGHT('JUGEND-DOSB 2020'!P10,2)))*$BC$12,"[mm]:ss")</f>
        <v>13:12</v>
      </c>
      <c r="S12" s="109" t="str">
        <f>TEXT((TIME(0,LEFT('JUGEND-DOSB 2020'!Q10,FIND(":",'JUGEND-DOSB 2020'!Q10)-1),RIGHT('JUGEND-DOSB 2020'!Q10,2)))*$BC$12,"[mm]:ss")</f>
        <v>15:42</v>
      </c>
      <c r="T12" s="102" t="str">
        <f>TEXT((TIME(0,LEFT('JUGEND-DOSB 2020'!R10,FIND(":",'JUGEND-DOSB 2020'!R10)-1),RIGHT('JUGEND-DOSB 2020'!R10,2)))*$BC$12,"[mm]:ss")</f>
        <v>14:00</v>
      </c>
      <c r="U12" s="103" t="str">
        <f>TEXT((TIME(0,LEFT('JUGEND-DOSB 2020'!S10,FIND(":",'JUGEND-DOSB 2020'!S10)-1),RIGHT('JUGEND-DOSB 2020'!S10,2)))*$BC$12,"[mm]:ss")</f>
        <v>12:00</v>
      </c>
      <c r="V12" s="109" t="str">
        <f>TEXT((TIME(0,LEFT('JUGEND-DOSB 2020'!T10,FIND(":",'JUGEND-DOSB 2020'!T10)-1),RIGHT('JUGEND-DOSB 2020'!T10,2)))*$BC$12,"[mm]:ss")</f>
        <v>14:12</v>
      </c>
      <c r="W12" s="102" t="str">
        <f>TEXT((TIME(0,LEFT('JUGEND-DOSB 2020'!U10,FIND(":",'JUGEND-DOSB 2020'!U10)-1),RIGHT('JUGEND-DOSB 2020'!U10,2)))*$BC$12,"[mm]:ss")</f>
        <v>12:36</v>
      </c>
      <c r="X12" s="103" t="str">
        <f>TEXT((TIME(0,LEFT('JUGEND-DOSB 2020'!V10,FIND(":",'JUGEND-DOSB 2020'!V10)-1),RIGHT('JUGEND-DOSB 2020'!V10,2)))*$BC$12,"[mm]:ss")</f>
        <v>10:54</v>
      </c>
      <c r="Y12" s="184"/>
      <c r="Z12" s="185"/>
      <c r="AB12" s="902"/>
      <c r="AC12"/>
      <c r="AD12" s="844"/>
      <c r="AE12" s="796"/>
      <c r="AF12" s="792"/>
      <c r="AG12" s="794"/>
      <c r="AH12" s="600" t="str">
        <f>TEXT((TIME(0,LEFT('JUGEND-DOSB 2020'!E41,FIND(":",'JUGEND-DOSB 2020'!E41)-1),RIGHT('JUGEND-DOSB 2020'!E41,2)))*$BC$12,"[mm]:ss")</f>
        <v>10:48</v>
      </c>
      <c r="AI12" s="102" t="str">
        <f>TEXT((TIME(0,LEFT('JUGEND-DOSB 2020'!F41,FIND(":",'JUGEND-DOSB 2020'!F41)-1),RIGHT('JUGEND-DOSB 2020'!F41,2)))*$BC$12,"[mm]:ss")</f>
        <v>08:48</v>
      </c>
      <c r="AJ12" s="109" t="str">
        <f>TEXT((TIME(0,LEFT('JUGEND-DOSB 2020'!G41,FIND(":",'JUGEND-DOSB 2020'!G41)-1),RIGHT('JUGEND-DOSB 2020'!G41,2)))*$BC$12,"[mm]:ss")</f>
        <v>07:24</v>
      </c>
      <c r="AK12" s="101" t="str">
        <f>TEXT((TIME(0,LEFT('JUGEND-DOSB 2020'!H41,FIND(":",'JUGEND-DOSB 2020'!H41)-1),RIGHT('JUGEND-DOSB 2020'!H41,2)))*$BC$12,"[mm]:ss")</f>
        <v>09:36</v>
      </c>
      <c r="AL12" s="102" t="str">
        <f>TEXT((TIME(0,LEFT('JUGEND-DOSB 2020'!I41,FIND(":",'JUGEND-DOSB 2020'!I41)-1),RIGHT('JUGEND-DOSB 2020'!I41,2)))*$BC$12,"[mm]:ss")</f>
        <v>08:06</v>
      </c>
      <c r="AM12" s="109" t="str">
        <f>TEXT((TIME(0,LEFT('JUGEND-DOSB 2020'!J41,FIND(":",'JUGEND-DOSB 2020'!J41)-1),RIGHT('JUGEND-DOSB 2020'!J41,2)))*$BC$12,"[mm]:ss")</f>
        <v>06:48</v>
      </c>
      <c r="AN12" s="101" t="str">
        <f>TEXT((TIME(0,LEFT('JUGEND-DOSB 2020'!K41,FIND(":",'JUGEND-DOSB 2020'!K41)-1),RIGHT('JUGEND-DOSB 2020'!K41,2)))*$BC$12,"[mm]:ss")</f>
        <v>08:24</v>
      </c>
      <c r="AO12" s="102" t="str">
        <f>TEXT((TIME(0,LEFT('JUGEND-DOSB 2020'!L41,FIND(":",'JUGEND-DOSB 2020'!L41)-1),RIGHT('JUGEND-DOSB 2020'!L41,2)))*$BC$12,"[mm]:ss")</f>
        <v>07:36</v>
      </c>
      <c r="AP12" s="109" t="str">
        <f>TEXT((TIME(0,LEFT('JUGEND-DOSB 2020'!M41,FIND(":",'JUGEND-DOSB 2020'!M41)-1),RIGHT('JUGEND-DOSB 2020'!M41,2)))*$BC$12,"[mm]:ss")</f>
        <v>06:12</v>
      </c>
      <c r="AQ12" s="101" t="str">
        <f>TEXT((TIME(0,LEFT('JUGEND-DOSB 2020'!N41,FIND(":",'JUGEND-DOSB 2020'!N41)-1),RIGHT('JUGEND-DOSB 2020'!N41,2)))*$BC$12,"[mm]:ss")</f>
        <v>16:12</v>
      </c>
      <c r="AR12" s="102" t="str">
        <f>TEXT((TIME(0,LEFT('JUGEND-DOSB 2020'!O41,FIND(":",'JUGEND-DOSB 2020'!O41)-1),RIGHT('JUGEND-DOSB 2020'!O41,2)))*$BC$12,"[mm]:ss")</f>
        <v>13:48</v>
      </c>
      <c r="AS12" s="109" t="str">
        <f>TEXT((TIME(0,LEFT('JUGEND-DOSB 2020'!P41,FIND(":",'JUGEND-DOSB 2020'!P41)-1),RIGHT('JUGEND-DOSB 2020'!P41,2)))*$BC$12,"[mm]:ss")</f>
        <v>11:42</v>
      </c>
      <c r="AT12" s="101" t="str">
        <f>TEXT((TIME(0,LEFT('JUGEND-DOSB 2020'!Q41,FIND(":",'JUGEND-DOSB 2020'!Q41)-1),RIGHT('JUGEND-DOSB 2020'!Q41,2)))*$BC$12,"[mm]:ss")</f>
        <v>14:24</v>
      </c>
      <c r="AU12" s="102" t="str">
        <f>TEXT((TIME(0,LEFT('JUGEND-DOSB 2020'!R41,FIND(":",'JUGEND-DOSB 2020'!R41)-1),RIGHT('JUGEND-DOSB 2020'!R41,2)))*$BC$12,"[mm]:ss")</f>
        <v>12:18</v>
      </c>
      <c r="AV12" s="109" t="str">
        <f>TEXT((TIME(0,LEFT('JUGEND-DOSB 2020'!S41,FIND(":",'JUGEND-DOSB 2020'!S41)-1),RIGHT('JUGEND-DOSB 2020'!S41,2)))*$BC$12,"[mm]:ss")</f>
        <v>10:36</v>
      </c>
      <c r="AW12" s="101" t="str">
        <f>TEXT((TIME(0,LEFT('JUGEND-DOSB 2020'!T41,FIND(":",'JUGEND-DOSB 2020'!T41)-1),RIGHT('JUGEND-DOSB 2020'!T41,2)))*$BC$12,"[mm]:ss")</f>
        <v>13:12</v>
      </c>
      <c r="AX12" s="102" t="str">
        <f>TEXT((TIME(0,LEFT('JUGEND-DOSB 2020'!U41,FIND(":",'JUGEND-DOSB 2020'!U41)-1),RIGHT('JUGEND-DOSB 2020'!U41,2)))*$BC$12,"[mm]:ss")</f>
        <v>11:36</v>
      </c>
      <c r="AY12" s="109" t="str">
        <f>TEXT((TIME(0,LEFT('JUGEND-DOSB 2020'!V41,FIND(":",'JUGEND-DOSB 2020'!V41)-1),RIGHT('JUGEND-DOSB 2020'!V41,2)))*$BC$12,"[mm]:ss")</f>
        <v>10:00</v>
      </c>
      <c r="AZ12" s="184"/>
      <c r="BA12" s="185"/>
      <c r="BC12" s="143">
        <v>1.2</v>
      </c>
      <c r="BD12" s="148" t="s">
        <v>155</v>
      </c>
    </row>
    <row r="13" spans="1:56" ht="17.100000000000001" customHeight="1" x14ac:dyDescent="0.2">
      <c r="A13" s="902"/>
      <c r="B13"/>
      <c r="C13" s="844"/>
      <c r="D13" s="796"/>
      <c r="E13" s="798" t="s">
        <v>21</v>
      </c>
      <c r="F13" s="793" t="s">
        <v>32</v>
      </c>
      <c r="G13" s="118"/>
      <c r="H13" s="119"/>
      <c r="I13" s="120"/>
      <c r="J13" s="827" t="s">
        <v>177</v>
      </c>
      <c r="K13" s="827"/>
      <c r="L13" s="828"/>
      <c r="M13" s="827" t="s">
        <v>178</v>
      </c>
      <c r="N13" s="827"/>
      <c r="O13" s="827"/>
      <c r="P13" s="827"/>
      <c r="Q13" s="827"/>
      <c r="R13" s="827"/>
      <c r="S13" s="827"/>
      <c r="T13" s="827"/>
      <c r="U13" s="827"/>
      <c r="V13" s="827"/>
      <c r="W13" s="827"/>
      <c r="X13" s="828"/>
      <c r="Y13" s="182"/>
      <c r="Z13" s="183"/>
      <c r="AB13" s="902"/>
      <c r="AC13"/>
      <c r="AD13" s="844"/>
      <c r="AE13" s="796"/>
      <c r="AF13" s="798" t="s">
        <v>21</v>
      </c>
      <c r="AG13" s="793" t="s">
        <v>32</v>
      </c>
      <c r="AH13" s="118"/>
      <c r="AI13" s="119"/>
      <c r="AJ13" s="120"/>
      <c r="AK13" s="827" t="s">
        <v>177</v>
      </c>
      <c r="AL13" s="827"/>
      <c r="AM13" s="828"/>
      <c r="AN13" s="827" t="s">
        <v>178</v>
      </c>
      <c r="AO13" s="827"/>
      <c r="AP13" s="827"/>
      <c r="AQ13" s="827"/>
      <c r="AR13" s="827"/>
      <c r="AS13" s="827"/>
      <c r="AT13" s="827"/>
      <c r="AU13" s="827"/>
      <c r="AV13" s="827"/>
      <c r="AW13" s="827"/>
      <c r="AX13" s="827"/>
      <c r="AY13" s="828"/>
      <c r="AZ13" s="182"/>
      <c r="BA13" s="183"/>
    </row>
    <row r="14" spans="1:56" ht="17.100000000000001" customHeight="1" x14ac:dyDescent="0.2">
      <c r="A14" s="902"/>
      <c r="B14"/>
      <c r="C14" s="844"/>
      <c r="D14" s="796"/>
      <c r="E14" s="792"/>
      <c r="F14" s="900"/>
      <c r="G14" s="121"/>
      <c r="H14" s="122"/>
      <c r="I14" s="123"/>
      <c r="J14" s="109" t="str">
        <f>TEXT((TIME(0,LEFT('JUGEND-DOSB 2020'!H12,FIND(":",'JUGEND-DOSB 2020'!H12)-1),RIGHT('JUGEND-DOSB 2020'!H12,2)))*$BC$14,"[mm]:ss")</f>
        <v>37:48</v>
      </c>
      <c r="K14" s="102" t="str">
        <f>TEXT((TIME(0,LEFT('JUGEND-DOSB 2020'!I12,FIND(":",'JUGEND-DOSB 2020'!I12)-1),RIGHT('JUGEND-DOSB 2020'!I12,2)))*$BC$14,"[mm]:ss")</f>
        <v>33:36</v>
      </c>
      <c r="L14" s="103" t="str">
        <f>TEXT((TIME(0,LEFT('JUGEND-DOSB 2020'!J12,FIND(":",'JUGEND-DOSB 2020'!J12)-1),RIGHT('JUGEND-DOSB 2020'!J12,2)))*$BC$14,"[mm]:ss")</f>
        <v>29:24</v>
      </c>
      <c r="M14" s="109" t="str">
        <f>TEXT((TIME(0,LEFT('JUGEND-DOSB 2020'!K12,FIND(":",'JUGEND-DOSB 2020'!K12)-1),RIGHT('JUGEND-DOSB 2020'!K12,2)))*$BC$14,"[mm]:ss")</f>
        <v>70:42</v>
      </c>
      <c r="N14" s="102" t="str">
        <f>TEXT((TIME(0,LEFT('JUGEND-DOSB 2020'!L12,FIND(":",'JUGEND-DOSB 2020'!L12)-1),RIGHT('JUGEND-DOSB 2020'!L12,2)))*$BC$14,"[mm]:ss")</f>
        <v>60:12</v>
      </c>
      <c r="O14" s="103" t="str">
        <f>TEXT((TIME(0,LEFT('JUGEND-DOSB 2020'!M12,FIND(":",'JUGEND-DOSB 2020'!M12)-1),RIGHT('JUGEND-DOSB 2020'!M12,2)))*$BC$14,"[mm]:ss")</f>
        <v>49:42</v>
      </c>
      <c r="P14" s="109" t="str">
        <f>TEXT((TIME(0,LEFT('JUGEND-DOSB 2020'!N12,FIND(":",'JUGEND-DOSB 2020'!N12)-1),RIGHT('JUGEND-DOSB 2020'!N12,2)))*$BC$14,"[mm]:ss")</f>
        <v>63:00</v>
      </c>
      <c r="Q14" s="102" t="str">
        <f>TEXT((TIME(0,LEFT('JUGEND-DOSB 2020'!O12,FIND(":",'JUGEND-DOSB 2020'!O12)-1),RIGHT('JUGEND-DOSB 2020'!O12,2)))*$BC$14,"[mm]:ss")</f>
        <v>55:18</v>
      </c>
      <c r="R14" s="103" t="str">
        <f>TEXT((TIME(0,LEFT('JUGEND-DOSB 2020'!P12,FIND(":",'JUGEND-DOSB 2020'!P12)-1),RIGHT('JUGEND-DOSB 2020'!P12,2)))*$BC$14,"[mm]:ss")</f>
        <v>46:54</v>
      </c>
      <c r="S14" s="109" t="str">
        <f>TEXT((TIME(0,LEFT('JUGEND-DOSB 2020'!Q12,FIND(":",'JUGEND-DOSB 2020'!Q12)-1),RIGHT('JUGEND-DOSB 2020'!Q12,2)))*$BC$14,"[mm]:ss")</f>
        <v>53:12</v>
      </c>
      <c r="T14" s="102" t="str">
        <f>TEXT((TIME(0,LEFT('JUGEND-DOSB 2020'!R12,FIND(":",'JUGEND-DOSB 2020'!R12)-1),RIGHT('JUGEND-DOSB 2020'!R12,2)))*$BC$14,"[mm]:ss")</f>
        <v>45:30</v>
      </c>
      <c r="U14" s="103" t="str">
        <f>TEXT((TIME(0,LEFT('JUGEND-DOSB 2020'!S12,FIND(":",'JUGEND-DOSB 2020'!S12)-1),RIGHT('JUGEND-DOSB 2020'!S12,2)))*$BC$14,"[mm]:ss")</f>
        <v>39:54</v>
      </c>
      <c r="V14" s="109" t="str">
        <f>TEXT((TIME(0,LEFT('JUGEND-DOSB 2020'!T12,FIND(":",'JUGEND-DOSB 2020'!T12)-1),RIGHT('JUGEND-DOSB 2020'!T12,2)))*$BC$14,"[mm]:ss")</f>
        <v>45:30</v>
      </c>
      <c r="W14" s="102" t="str">
        <f>TEXT((TIME(0,LEFT('JUGEND-DOSB 2020'!U12,FIND(":",'JUGEND-DOSB 2020'!U12)-1),RIGHT('JUGEND-DOSB 2020'!U12,2)))*$BC$14,"[mm]:ss")</f>
        <v>39:54</v>
      </c>
      <c r="X14" s="103" t="str">
        <f>TEXT((TIME(0,LEFT('JUGEND-DOSB 2020'!V12,FIND(":",'JUGEND-DOSB 2020'!V12)-1),RIGHT('JUGEND-DOSB 2020'!V12,2)))*$BC$14,"[mm]:ss")</f>
        <v>35:00</v>
      </c>
      <c r="Y14" s="182"/>
      <c r="Z14" s="183"/>
      <c r="AB14" s="902"/>
      <c r="AC14"/>
      <c r="AD14" s="844"/>
      <c r="AE14" s="796"/>
      <c r="AF14" s="792"/>
      <c r="AG14" s="900"/>
      <c r="AH14" s="121"/>
      <c r="AI14" s="122"/>
      <c r="AJ14" s="123"/>
      <c r="AK14" s="109" t="str">
        <f>TEXT((TIME(0,LEFT('JUGEND-DOSB 2020'!H43,FIND(":",'JUGEND-DOSB 2020'!H43)-1),RIGHT('JUGEND-DOSB 2020'!H43,2)))*$BC$14,"[mm]:ss")</f>
        <v>37:06</v>
      </c>
      <c r="AL14" s="102" t="str">
        <f>TEXT((TIME(0,LEFT('JUGEND-DOSB 2020'!I43,FIND(":",'JUGEND-DOSB 2020'!I43)-1),RIGHT('JUGEND-DOSB 2020'!I43,2)))*$BC$14,"[mm]:ss")</f>
        <v>32:54</v>
      </c>
      <c r="AM14" s="103" t="str">
        <f>TEXT((TIME(0,LEFT('JUGEND-DOSB 2020'!J43,FIND(":",'JUGEND-DOSB 2020'!J43)-1),RIGHT('JUGEND-DOSB 2020'!J43,2)))*$BC$14,"[mm]:ss")</f>
        <v>28:42</v>
      </c>
      <c r="AN14" s="109" t="str">
        <f>TEXT((TIME(0,LEFT('JUGEND-DOSB 2020'!K43,FIND(":",'JUGEND-DOSB 2020'!K43)-1),RIGHT('JUGEND-DOSB 2020'!K43,2)))*$BC$14,"[mm]:ss")</f>
        <v>67:54</v>
      </c>
      <c r="AO14" s="102" t="str">
        <f>TEXT((TIME(0,LEFT('JUGEND-DOSB 2020'!L43,FIND(":",'JUGEND-DOSB 2020'!L43)-1),RIGHT('JUGEND-DOSB 2020'!L43,2)))*$BC$14,"[mm]:ss")</f>
        <v>57:24</v>
      </c>
      <c r="AP14" s="103" t="str">
        <f>TEXT((TIME(0,LEFT('JUGEND-DOSB 2020'!M43,FIND(":",'JUGEND-DOSB 2020'!M43)-1),RIGHT('JUGEND-DOSB 2020'!M43,2)))*$BC$14,"[mm]:ss")</f>
        <v>46:54</v>
      </c>
      <c r="AQ14" s="109" t="str">
        <f>TEXT((TIME(0,LEFT('JUGEND-DOSB 2020'!N43,FIND(":",'JUGEND-DOSB 2020'!N43)-1),RIGHT('JUGEND-DOSB 2020'!N43,2)))*$BC$14,"[mm]:ss")</f>
        <v>60:12</v>
      </c>
      <c r="AR14" s="102" t="str">
        <f>TEXT((TIME(0,LEFT('JUGEND-DOSB 2020'!O43,FIND(":",'JUGEND-DOSB 2020'!O43)-1),RIGHT('JUGEND-DOSB 2020'!O43,2)))*$BC$14,"[mm]:ss")</f>
        <v>51:48</v>
      </c>
      <c r="AS14" s="103" t="str">
        <f>TEXT((TIME(0,LEFT('JUGEND-DOSB 2020'!P43,FIND(":",'JUGEND-DOSB 2020'!P43)-1),RIGHT('JUGEND-DOSB 2020'!P43,2)))*$BC$14,"[mm]:ss")</f>
        <v>44:06</v>
      </c>
      <c r="AT14" s="109" t="str">
        <f>TEXT((TIME(0,LEFT('JUGEND-DOSB 2020'!Q43,FIND(":",'JUGEND-DOSB 2020'!Q43)-1),RIGHT('JUGEND-DOSB 2020'!Q43,2)))*$BC$14,"[mm]:ss")</f>
        <v>44:48</v>
      </c>
      <c r="AU14" s="102" t="str">
        <f>TEXT((TIME(0,LEFT('JUGEND-DOSB 2020'!R43,FIND(":",'JUGEND-DOSB 2020'!R43)-1),RIGHT('JUGEND-DOSB 2020'!R43,2)))*$BC$14,"[mm]:ss")</f>
        <v>39:12</v>
      </c>
      <c r="AV14" s="103" t="str">
        <f>TEXT((TIME(0,LEFT('JUGEND-DOSB 2020'!S43,FIND(":",'JUGEND-DOSB 2020'!S43)-1),RIGHT('JUGEND-DOSB 2020'!S43,2)))*$BC$14,"[mm]:ss")</f>
        <v>33:36</v>
      </c>
      <c r="AW14" s="109" t="str">
        <f>TEXT((TIME(0,LEFT('JUGEND-DOSB 2020'!T43,FIND(":",'JUGEND-DOSB 2020'!T43)-1),RIGHT('JUGEND-DOSB 2020'!T43,2)))*$BC$14,"[mm]:ss")</f>
        <v>37:48</v>
      </c>
      <c r="AX14" s="102" t="str">
        <f>TEXT((TIME(0,LEFT('JUGEND-DOSB 2020'!U43,FIND(":",'JUGEND-DOSB 2020'!U43)-1),RIGHT('JUGEND-DOSB 2020'!U43,2)))*$BC$14,"[mm]:ss")</f>
        <v>32:54</v>
      </c>
      <c r="AY14" s="103" t="str">
        <f>TEXT((TIME(0,LEFT('JUGEND-DOSB 2020'!V43,FIND(":",'JUGEND-DOSB 2020'!V43)-1),RIGHT('JUGEND-DOSB 2020'!V43,2)))*$BC$14,"[mm]:ss")</f>
        <v>28:42</v>
      </c>
      <c r="AZ14" s="182"/>
      <c r="BA14" s="183"/>
      <c r="BC14" s="143">
        <v>1.4</v>
      </c>
      <c r="BD14" s="148" t="s">
        <v>32</v>
      </c>
    </row>
    <row r="15" spans="1:56" ht="17.100000000000001" customHeight="1" x14ac:dyDescent="0.2">
      <c r="A15" s="902"/>
      <c r="B15"/>
      <c r="C15" s="844"/>
      <c r="D15" s="796"/>
      <c r="E15" s="106" t="s">
        <v>22</v>
      </c>
      <c r="F15" s="58" t="s">
        <v>427</v>
      </c>
      <c r="G15" s="160">
        <f>H15*(1-$BE$61)</f>
        <v>168.75</v>
      </c>
      <c r="H15" s="149">
        <f>K15-12.5</f>
        <v>187.5</v>
      </c>
      <c r="I15" s="150">
        <f>H15*(1+$BE$61)</f>
        <v>206.25000000000003</v>
      </c>
      <c r="J15" s="160">
        <f>K15*(1-$BE$61)</f>
        <v>180</v>
      </c>
      <c r="K15" s="149">
        <f>N15-12.5</f>
        <v>200</v>
      </c>
      <c r="L15" s="150">
        <f>K15*(1+$BE$61)</f>
        <v>220.00000000000003</v>
      </c>
      <c r="M15" s="160">
        <f>N15*(1-$BE$61)</f>
        <v>191.25</v>
      </c>
      <c r="N15" s="149">
        <f>Q15-12.5</f>
        <v>212.5</v>
      </c>
      <c r="O15" s="150">
        <f>N15*(1+$BE$61)</f>
        <v>233.75000000000003</v>
      </c>
      <c r="P15" s="160">
        <f>Q15*(1-$BE$61)</f>
        <v>202.5</v>
      </c>
      <c r="Q15" s="149">
        <f>T15-12.5</f>
        <v>225</v>
      </c>
      <c r="R15" s="150">
        <f>Q15*(1+$BE$61)</f>
        <v>247.50000000000003</v>
      </c>
      <c r="S15" s="160">
        <f>T15*(1-$BE$61)</f>
        <v>213.75</v>
      </c>
      <c r="T15" s="149">
        <f>W15-12.5</f>
        <v>237.5</v>
      </c>
      <c r="U15" s="150">
        <f>T15*(1+$BE$61)</f>
        <v>261.25</v>
      </c>
      <c r="V15" s="160">
        <f>W15*(1-$BE$61)</f>
        <v>225</v>
      </c>
      <c r="W15" s="149">
        <f>H61-100</f>
        <v>250</v>
      </c>
      <c r="X15" s="150">
        <f>W15*(1+$BE$61)</f>
        <v>275</v>
      </c>
      <c r="Y15" s="182"/>
      <c r="Z15" s="183"/>
      <c r="AB15" s="902"/>
      <c r="AC15"/>
      <c r="AD15" s="844"/>
      <c r="AE15" s="796"/>
      <c r="AF15" s="106" t="s">
        <v>22</v>
      </c>
      <c r="AG15" s="58" t="s">
        <v>427</v>
      </c>
      <c r="AH15" s="160">
        <f>AI15*(1-$BE$61)</f>
        <v>227.25</v>
      </c>
      <c r="AI15" s="149">
        <f>AL15-12.5</f>
        <v>252.5</v>
      </c>
      <c r="AJ15" s="150">
        <f>AI15*(1+$BE$61)</f>
        <v>277.75</v>
      </c>
      <c r="AK15" s="160">
        <f>AL15*(1-$BE$61)</f>
        <v>238.5</v>
      </c>
      <c r="AL15" s="149">
        <f>AO15-12.5</f>
        <v>265</v>
      </c>
      <c r="AM15" s="150">
        <f>AL15*(1+$BE$61)</f>
        <v>291.5</v>
      </c>
      <c r="AN15" s="160">
        <f>AO15*(1-$BE$61)</f>
        <v>249.75</v>
      </c>
      <c r="AO15" s="149">
        <f>AR15-12.5</f>
        <v>277.5</v>
      </c>
      <c r="AP15" s="150">
        <f>AO15*(1+$BE$61)</f>
        <v>305.25</v>
      </c>
      <c r="AQ15" s="160">
        <f>AR15*(1-$BE$61)</f>
        <v>261</v>
      </c>
      <c r="AR15" s="149">
        <f>AU15-12.5</f>
        <v>290</v>
      </c>
      <c r="AS15" s="150">
        <f>AR15*(1+$BE$61)</f>
        <v>319</v>
      </c>
      <c r="AT15" s="160">
        <f>AU15*(1-$BE$61)</f>
        <v>272.25</v>
      </c>
      <c r="AU15" s="149">
        <f>AX15-12.5</f>
        <v>302.5</v>
      </c>
      <c r="AV15" s="150">
        <f>AU15*(1+$BE$61)</f>
        <v>332.75</v>
      </c>
      <c r="AW15" s="160">
        <f>AX15*(1-$BE$61)</f>
        <v>283.5</v>
      </c>
      <c r="AX15" s="149">
        <f>AI61-100</f>
        <v>315</v>
      </c>
      <c r="AY15" s="150">
        <f>AX15*(1+$BE$61)</f>
        <v>346.5</v>
      </c>
      <c r="AZ15" s="182"/>
      <c r="BA15" s="183"/>
      <c r="BD15" s="5"/>
    </row>
    <row r="16" spans="1:56" ht="17.100000000000001" customHeight="1" x14ac:dyDescent="0.2">
      <c r="A16" s="902"/>
      <c r="B16"/>
      <c r="C16" s="844"/>
      <c r="D16" s="796"/>
      <c r="E16" s="106" t="s">
        <v>23</v>
      </c>
      <c r="F16" s="58" t="s">
        <v>428</v>
      </c>
      <c r="G16" s="160">
        <f>H16*(1-$BE$61)</f>
        <v>328.5</v>
      </c>
      <c r="H16" s="149">
        <f>K16-15</f>
        <v>365</v>
      </c>
      <c r="I16" s="150">
        <f>H16*(1+$BE$61)</f>
        <v>401.50000000000006</v>
      </c>
      <c r="J16" s="160">
        <f>K16*(1-$BE$61)</f>
        <v>342</v>
      </c>
      <c r="K16" s="149">
        <f>N16-15</f>
        <v>380</v>
      </c>
      <c r="L16" s="150">
        <f>K16*(1+$BE$61)</f>
        <v>418.00000000000006</v>
      </c>
      <c r="M16" s="160">
        <f>N16*(1-$BE$61)</f>
        <v>355.5</v>
      </c>
      <c r="N16" s="149">
        <f>Q16-15</f>
        <v>395</v>
      </c>
      <c r="O16" s="150">
        <f>N16*(1+$BE$61)</f>
        <v>434.50000000000006</v>
      </c>
      <c r="P16" s="160">
        <f>Q16*(1-$BE$61)</f>
        <v>369</v>
      </c>
      <c r="Q16" s="149">
        <f>T16-15</f>
        <v>410</v>
      </c>
      <c r="R16" s="150">
        <f>Q16*(1+$BE$61)</f>
        <v>451.00000000000006</v>
      </c>
      <c r="S16" s="160">
        <f>T16*(1-$BE$61)</f>
        <v>382.5</v>
      </c>
      <c r="T16" s="149">
        <f>W16-15</f>
        <v>425</v>
      </c>
      <c r="U16" s="150">
        <f>T16*(1+$BE$61)</f>
        <v>467.50000000000006</v>
      </c>
      <c r="V16" s="160">
        <f>W16*(1-$BE$61)</f>
        <v>396</v>
      </c>
      <c r="W16" s="149">
        <f>H62-100</f>
        <v>440</v>
      </c>
      <c r="X16" s="150">
        <f>W16*(1+$BE$61)</f>
        <v>484.00000000000006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428</v>
      </c>
      <c r="AH16" s="160">
        <f>AI16*(1-$BE$61)</f>
        <v>396</v>
      </c>
      <c r="AI16" s="149">
        <f>AL16-15</f>
        <v>440</v>
      </c>
      <c r="AJ16" s="150">
        <f>AI16*(1+$BE$61)</f>
        <v>484.00000000000006</v>
      </c>
      <c r="AK16" s="160">
        <f>AL16*(1-$BE$61)</f>
        <v>409.5</v>
      </c>
      <c r="AL16" s="149">
        <f>AO16-15</f>
        <v>455</v>
      </c>
      <c r="AM16" s="150">
        <f>AL16*(1+$BE$61)</f>
        <v>500.50000000000006</v>
      </c>
      <c r="AN16" s="160">
        <f>AO16*(1-$BE$61)</f>
        <v>423</v>
      </c>
      <c r="AO16" s="149">
        <f>AR16-15</f>
        <v>470</v>
      </c>
      <c r="AP16" s="150">
        <f>AO16*(1+$BE$61)</f>
        <v>517</v>
      </c>
      <c r="AQ16" s="160">
        <f>AR16*(1-$BE$61)</f>
        <v>436.5</v>
      </c>
      <c r="AR16" s="149">
        <f>AU16-15</f>
        <v>485</v>
      </c>
      <c r="AS16" s="150">
        <f>AR16*(1+$BE$61)</f>
        <v>533.5</v>
      </c>
      <c r="AT16" s="160">
        <f>AU16*(1-$BE$61)</f>
        <v>450</v>
      </c>
      <c r="AU16" s="149">
        <f>AX16-15</f>
        <v>500</v>
      </c>
      <c r="AV16" s="150">
        <f>AU16*(1+$BE$61)</f>
        <v>550</v>
      </c>
      <c r="AW16" s="160">
        <f>AX16*(1-$BE$61)</f>
        <v>463.5</v>
      </c>
      <c r="AX16" s="149">
        <f>AI62-100</f>
        <v>515</v>
      </c>
      <c r="AY16" s="150">
        <f>AX16*(1+$BE$61)</f>
        <v>566.5</v>
      </c>
      <c r="AZ16" s="182"/>
      <c r="BA16" s="183"/>
      <c r="BD16" s="5"/>
    </row>
    <row r="17" spans="1:56" ht="17.100000000000001" customHeight="1" x14ac:dyDescent="0.2">
      <c r="A17" s="902"/>
      <c r="B17"/>
      <c r="C17" s="844"/>
      <c r="D17" s="796"/>
      <c r="E17" s="106" t="s">
        <v>24</v>
      </c>
      <c r="F17" s="58" t="s">
        <v>429</v>
      </c>
      <c r="G17" s="160">
        <f>H17*(1-$BE$61)</f>
        <v>261</v>
      </c>
      <c r="H17" s="149">
        <f>K17-15</f>
        <v>290</v>
      </c>
      <c r="I17" s="150">
        <f>H17*(1+$BE$61)</f>
        <v>319</v>
      </c>
      <c r="J17" s="160">
        <f>K17*(1-$BE$61)</f>
        <v>274.5</v>
      </c>
      <c r="K17" s="149">
        <f>N17-15</f>
        <v>305</v>
      </c>
      <c r="L17" s="150">
        <f>K17*(1+$BE$61)</f>
        <v>335.5</v>
      </c>
      <c r="M17" s="160">
        <f>N17*(1-$BE$61)</f>
        <v>288</v>
      </c>
      <c r="N17" s="149">
        <f>Q17-15</f>
        <v>320</v>
      </c>
      <c r="O17" s="150">
        <f>N17*(1+$BE$61)</f>
        <v>352</v>
      </c>
      <c r="P17" s="160">
        <f>Q17*(1-$BE$61)</f>
        <v>301.5</v>
      </c>
      <c r="Q17" s="149">
        <f>T17-15</f>
        <v>335</v>
      </c>
      <c r="R17" s="150">
        <f>Q17*(1+$BE$61)</f>
        <v>368.50000000000006</v>
      </c>
      <c r="S17" s="160">
        <f>T17*(1-$BE$61)</f>
        <v>315</v>
      </c>
      <c r="T17" s="149">
        <f>W17-15</f>
        <v>350</v>
      </c>
      <c r="U17" s="150">
        <f>T17*(1+$BE$61)</f>
        <v>385.00000000000006</v>
      </c>
      <c r="V17" s="160">
        <f>W17*(1-$BE$61)</f>
        <v>328.5</v>
      </c>
      <c r="W17" s="149">
        <f>H63-100</f>
        <v>365</v>
      </c>
      <c r="X17" s="150">
        <f>W17*(1+$BE$61)</f>
        <v>401.50000000000006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429</v>
      </c>
      <c r="AH17" s="160">
        <f>AI17*(1-$BE$61)</f>
        <v>324</v>
      </c>
      <c r="AI17" s="149">
        <f>AL17-15</f>
        <v>360</v>
      </c>
      <c r="AJ17" s="150">
        <f>AI17*(1+$BE$61)</f>
        <v>396.00000000000006</v>
      </c>
      <c r="AK17" s="160">
        <f>AL17*(1-$BE$61)</f>
        <v>337.5</v>
      </c>
      <c r="AL17" s="149">
        <f>AO17-15</f>
        <v>375</v>
      </c>
      <c r="AM17" s="150">
        <f>AL17*(1+$BE$61)</f>
        <v>412.50000000000006</v>
      </c>
      <c r="AN17" s="160">
        <f>AO17*(1-$BE$61)</f>
        <v>351</v>
      </c>
      <c r="AO17" s="149">
        <f>AR17-15</f>
        <v>390</v>
      </c>
      <c r="AP17" s="150">
        <f>AO17*(1+$BE$61)</f>
        <v>429.00000000000006</v>
      </c>
      <c r="AQ17" s="160">
        <f>AR17*(1-$BE$61)</f>
        <v>364.5</v>
      </c>
      <c r="AR17" s="149">
        <f>AU17-15</f>
        <v>405</v>
      </c>
      <c r="AS17" s="150">
        <f>AR17*(1+$BE$61)</f>
        <v>445.50000000000006</v>
      </c>
      <c r="AT17" s="160">
        <f>AU17*(1-$BE$61)</f>
        <v>378</v>
      </c>
      <c r="AU17" s="149">
        <f>AX17-15</f>
        <v>420</v>
      </c>
      <c r="AV17" s="150">
        <f>AU17*(1+$BE$61)</f>
        <v>462.00000000000006</v>
      </c>
      <c r="AW17" s="160">
        <f>AX17*(1-$BE$61)</f>
        <v>391.5</v>
      </c>
      <c r="AX17" s="149">
        <f>AI63-100</f>
        <v>435</v>
      </c>
      <c r="AY17" s="150">
        <f>AX17*(1+$BE$61)</f>
        <v>478.50000000000006</v>
      </c>
      <c r="AZ17" s="182"/>
      <c r="BA17" s="183"/>
      <c r="BD17" s="5"/>
    </row>
    <row r="18" spans="1:56" ht="17.100000000000001" customHeight="1" thickBot="1" x14ac:dyDescent="0.25">
      <c r="A18" s="902"/>
      <c r="B18"/>
      <c r="C18" s="845"/>
      <c r="D18" s="797"/>
      <c r="E18" s="107" t="s">
        <v>25</v>
      </c>
      <c r="F18" s="58" t="s">
        <v>430</v>
      </c>
      <c r="G18" s="160">
        <f>H18*(1-$BE$61)</f>
        <v>265.5</v>
      </c>
      <c r="H18" s="149">
        <f>K18-15</f>
        <v>295</v>
      </c>
      <c r="I18" s="150">
        <f>H18*(1+$BE$61)</f>
        <v>324.5</v>
      </c>
      <c r="J18" s="160">
        <f>K18*(1-$BE$61)</f>
        <v>279</v>
      </c>
      <c r="K18" s="149">
        <f>N18-15</f>
        <v>310</v>
      </c>
      <c r="L18" s="150">
        <f>K18*(1+$BE$61)</f>
        <v>341</v>
      </c>
      <c r="M18" s="160">
        <f>N18*(1-$BE$61)</f>
        <v>292.5</v>
      </c>
      <c r="N18" s="149">
        <f>Q18-15</f>
        <v>325</v>
      </c>
      <c r="O18" s="150">
        <f>N18*(1+$BE$61)</f>
        <v>357.50000000000006</v>
      </c>
      <c r="P18" s="160">
        <f>Q18*(1-$BE$61)</f>
        <v>306</v>
      </c>
      <c r="Q18" s="149">
        <f>T18-15</f>
        <v>340</v>
      </c>
      <c r="R18" s="150">
        <f>Q18*(1+$BE$61)</f>
        <v>374.00000000000006</v>
      </c>
      <c r="S18" s="164">
        <f>T18*(1-$BE$61)</f>
        <v>319.5</v>
      </c>
      <c r="T18" s="165">
        <f>W18-15</f>
        <v>355</v>
      </c>
      <c r="U18" s="166">
        <f>T18*(1+$BE$61)</f>
        <v>390.50000000000006</v>
      </c>
      <c r="V18" s="164">
        <f>W18*(1-$BE$61)</f>
        <v>333</v>
      </c>
      <c r="W18" s="165">
        <f>H64-100</f>
        <v>370</v>
      </c>
      <c r="X18" s="166">
        <f>W18*(1+$BE$61)</f>
        <v>407.00000000000006</v>
      </c>
      <c r="Y18" s="186"/>
      <c r="Z18" s="187"/>
      <c r="AB18" s="902"/>
      <c r="AC18"/>
      <c r="AD18" s="845"/>
      <c r="AE18" s="797"/>
      <c r="AF18" s="106" t="s">
        <v>25</v>
      </c>
      <c r="AG18" s="58" t="s">
        <v>430</v>
      </c>
      <c r="AH18" s="164">
        <f>AI18*(1-$BE$61)</f>
        <v>328.5</v>
      </c>
      <c r="AI18" s="165">
        <f>AL18-15</f>
        <v>365</v>
      </c>
      <c r="AJ18" s="166">
        <f>AI18*(1+$BE$61)</f>
        <v>401.50000000000006</v>
      </c>
      <c r="AK18" s="164">
        <f>AL18*(1-$BE$61)</f>
        <v>342</v>
      </c>
      <c r="AL18" s="165">
        <f>AO18-15</f>
        <v>380</v>
      </c>
      <c r="AM18" s="166">
        <f>AL18*(1+$BE$61)</f>
        <v>418.00000000000006</v>
      </c>
      <c r="AN18" s="164">
        <f>AO18*(1-$BE$61)</f>
        <v>355.5</v>
      </c>
      <c r="AO18" s="165">
        <f>AR18-15</f>
        <v>395</v>
      </c>
      <c r="AP18" s="166">
        <f>AO18*(1+$BE$61)</f>
        <v>434.50000000000006</v>
      </c>
      <c r="AQ18" s="164">
        <f>AR18*(1-$BE$61)</f>
        <v>369</v>
      </c>
      <c r="AR18" s="165">
        <f>AU18-15</f>
        <v>410</v>
      </c>
      <c r="AS18" s="166">
        <f>AR18*(1+$BE$61)</f>
        <v>451.00000000000006</v>
      </c>
      <c r="AT18" s="164">
        <f>AU18*(1-$BE$61)</f>
        <v>382.5</v>
      </c>
      <c r="AU18" s="165">
        <f>AX18-15</f>
        <v>425</v>
      </c>
      <c r="AV18" s="166">
        <f>AU18*(1+$BE$61)</f>
        <v>467.50000000000006</v>
      </c>
      <c r="AW18" s="164">
        <f>AX18*(1-$BE$61)</f>
        <v>396</v>
      </c>
      <c r="AX18" s="165">
        <f>AI64-100</f>
        <v>440</v>
      </c>
      <c r="AY18" s="166">
        <f>AX18*(1+$BE$61)</f>
        <v>484.00000000000006</v>
      </c>
      <c r="AZ18" s="186"/>
      <c r="BA18" s="187"/>
      <c r="BD18" s="146"/>
    </row>
    <row r="19" spans="1:56" ht="17.100000000000001" customHeight="1" x14ac:dyDescent="0.2">
      <c r="A19" s="902"/>
      <c r="B19"/>
      <c r="C19" s="843">
        <v>2</v>
      </c>
      <c r="D19" s="795" t="s">
        <v>65</v>
      </c>
      <c r="E19" s="943" t="s">
        <v>16</v>
      </c>
      <c r="F19" s="822" t="s">
        <v>420</v>
      </c>
      <c r="G19" s="788" t="s">
        <v>421</v>
      </c>
      <c r="H19" s="789"/>
      <c r="I19" s="789"/>
      <c r="J19" s="789"/>
      <c r="K19" s="789"/>
      <c r="L19" s="789"/>
      <c r="M19" s="789"/>
      <c r="N19" s="789"/>
      <c r="O19" s="789"/>
      <c r="P19" s="788" t="s">
        <v>422</v>
      </c>
      <c r="Q19" s="789"/>
      <c r="R19" s="789"/>
      <c r="S19" s="789"/>
      <c r="T19" s="789"/>
      <c r="U19" s="789"/>
      <c r="V19" s="789"/>
      <c r="W19" s="789"/>
      <c r="X19" s="790"/>
      <c r="Y19" s="180"/>
      <c r="Z19" s="181"/>
      <c r="AB19" s="902"/>
      <c r="AC19"/>
      <c r="AD19" s="843">
        <v>2</v>
      </c>
      <c r="AE19" s="795" t="s">
        <v>65</v>
      </c>
      <c r="AF19" s="985" t="s">
        <v>16</v>
      </c>
      <c r="AG19" s="822" t="s">
        <v>420</v>
      </c>
      <c r="AH19" s="788" t="s">
        <v>421</v>
      </c>
      <c r="AI19" s="789"/>
      <c r="AJ19" s="789"/>
      <c r="AK19" s="789"/>
      <c r="AL19" s="789"/>
      <c r="AM19" s="789"/>
      <c r="AN19" s="789"/>
      <c r="AO19" s="789"/>
      <c r="AP19" s="789"/>
      <c r="AQ19" s="788" t="s">
        <v>422</v>
      </c>
      <c r="AR19" s="789"/>
      <c r="AS19" s="789"/>
      <c r="AT19" s="789"/>
      <c r="AU19" s="789"/>
      <c r="AV19" s="789"/>
      <c r="AW19" s="789"/>
      <c r="AX19" s="789"/>
      <c r="AY19" s="790"/>
      <c r="AZ19" s="180"/>
      <c r="BA19" s="181"/>
    </row>
    <row r="20" spans="1:56" ht="17.100000000000001" customHeight="1" x14ac:dyDescent="0.2">
      <c r="A20" s="902"/>
      <c r="B20"/>
      <c r="C20" s="845"/>
      <c r="D20" s="796"/>
      <c r="E20" s="792"/>
      <c r="F20" s="794"/>
      <c r="G20" s="28">
        <f>'JUGEND-DOSB 2020'!E14*$BC$20</f>
        <v>4.8000000000000007</v>
      </c>
      <c r="H20" s="29">
        <f>'JUGEND-DOSB 2020'!F14*$BC$20</f>
        <v>7.2</v>
      </c>
      <c r="I20" s="707">
        <f>'JUGEND-DOSB 2020'!G14*$BC$20</f>
        <v>9.6000000000000014</v>
      </c>
      <c r="J20" s="67">
        <f>'JUGEND-DOSB 2020'!H14*$BC$20</f>
        <v>7.2</v>
      </c>
      <c r="K20" s="29">
        <f>'JUGEND-DOSB 2020'!I14*$BC$20</f>
        <v>9.6000000000000014</v>
      </c>
      <c r="L20" s="38">
        <f>'JUGEND-DOSB 2020'!J14*$BC$20</f>
        <v>12</v>
      </c>
      <c r="M20" s="67">
        <f>'JUGEND-DOSB 2020'!K14*$BC$20</f>
        <v>8.8000000000000007</v>
      </c>
      <c r="N20" s="29">
        <f>'JUGEND-DOSB 2020'!L14*$BC$20</f>
        <v>12</v>
      </c>
      <c r="O20" s="38">
        <f>'JUGEND-DOSB 2020'!M14*$BC$20</f>
        <v>14.4</v>
      </c>
      <c r="P20" s="708">
        <f>'JUGEND-DOSB 2020'!N14*$BC$20</f>
        <v>12</v>
      </c>
      <c r="Q20" s="709">
        <f>'JUGEND-DOSB 2020'!O14*$BC$20</f>
        <v>14.4</v>
      </c>
      <c r="R20" s="707">
        <f>'JUGEND-DOSB 2020'!P14*$BC$20</f>
        <v>17.600000000000001</v>
      </c>
      <c r="S20" s="67">
        <f>'JUGEND-DOSB 2020'!Q14*$BC$20</f>
        <v>16</v>
      </c>
      <c r="T20" s="29">
        <f>'JUGEND-DOSB 2020'!R14*$BC$20</f>
        <v>19.200000000000003</v>
      </c>
      <c r="U20" s="29">
        <f>'JUGEND-DOSB 2020'!S14*$BC$20</f>
        <v>21.6</v>
      </c>
      <c r="V20" s="29">
        <f>'JUGEND-DOSB 2020'!T14*$BC$20</f>
        <v>19.200000000000003</v>
      </c>
      <c r="W20" s="29">
        <f>'JUGEND-DOSB 2020'!U14*$BC$20</f>
        <v>21.6</v>
      </c>
      <c r="X20" s="707">
        <f>'JUGEND-DOSB 2020'!V14*$BC$20</f>
        <v>24.8</v>
      </c>
      <c r="Y20" s="182"/>
      <c r="Z20" s="188"/>
      <c r="AB20" s="902"/>
      <c r="AC20"/>
      <c r="AD20" s="845"/>
      <c r="AE20" s="796"/>
      <c r="AF20" s="792"/>
      <c r="AG20" s="794"/>
      <c r="AH20" s="28">
        <f>'JUGEND-DOSB 2020'!E45*$BC$20</f>
        <v>9.6000000000000014</v>
      </c>
      <c r="AI20" s="29">
        <f>'JUGEND-DOSB 2020'!F45*$BC$20</f>
        <v>12</v>
      </c>
      <c r="AJ20" s="38">
        <f>'JUGEND-DOSB 2020'!G45*$BC$20</f>
        <v>13.600000000000001</v>
      </c>
      <c r="AK20" s="67">
        <f>'JUGEND-DOSB 2020'!H45*$BC$20</f>
        <v>13.600000000000001</v>
      </c>
      <c r="AL20" s="29">
        <f>'JUGEND-DOSB 2020'!I45*$BC$20</f>
        <v>16</v>
      </c>
      <c r="AM20" s="38">
        <f>'JUGEND-DOSB 2020'!J45*$BC$20</f>
        <v>18.400000000000002</v>
      </c>
      <c r="AN20" s="67">
        <f>'JUGEND-DOSB 2020'!K45*$BC$20</f>
        <v>16.8</v>
      </c>
      <c r="AO20" s="29">
        <f>'JUGEND-DOSB 2020'!L45*$BC$20</f>
        <v>20</v>
      </c>
      <c r="AP20" s="38">
        <f>'JUGEND-DOSB 2020'!M45*$BC$20</f>
        <v>22.400000000000002</v>
      </c>
      <c r="AQ20" s="67">
        <f>'JUGEND-DOSB 2020'!N45*$BC$20</f>
        <v>20.8</v>
      </c>
      <c r="AR20" s="29">
        <f>'JUGEND-DOSB 2020'!O45*$BC$20</f>
        <v>24</v>
      </c>
      <c r="AS20" s="38">
        <f>'JUGEND-DOSB 2020'!P45*$BC$20</f>
        <v>26.400000000000002</v>
      </c>
      <c r="AT20" s="67">
        <f>'JUGEND-DOSB 2020'!Q45*$BC$20</f>
        <v>24</v>
      </c>
      <c r="AU20" s="29">
        <f>'JUGEND-DOSB 2020'!R45*$BC$20</f>
        <v>27.200000000000003</v>
      </c>
      <c r="AV20" s="38">
        <f>'JUGEND-DOSB 2020'!S45*$BC$20</f>
        <v>29.6</v>
      </c>
      <c r="AW20" s="701">
        <f>'JUGEND-DOSB 2020'!T45*$BC$20</f>
        <v>27.200000000000003</v>
      </c>
      <c r="AX20" s="702">
        <f>'JUGEND-DOSB 2020'!U45*$BC$20</f>
        <v>30.400000000000002</v>
      </c>
      <c r="AY20" s="703">
        <f>'JUGEND-DOSB 2020'!V45*$BC$20</f>
        <v>33.6</v>
      </c>
      <c r="AZ20" s="182"/>
      <c r="BA20" s="188"/>
      <c r="BC20" s="143">
        <v>0.8</v>
      </c>
      <c r="BD20" s="148" t="s">
        <v>420</v>
      </c>
    </row>
    <row r="21" spans="1:56" ht="17.100000000000001" customHeight="1" x14ac:dyDescent="0.2">
      <c r="A21" s="902"/>
      <c r="B21"/>
      <c r="C21" s="845"/>
      <c r="D21" s="796"/>
      <c r="E21" s="798" t="s">
        <v>17</v>
      </c>
      <c r="F21" s="793" t="s">
        <v>26</v>
      </c>
      <c r="G21" s="124"/>
      <c r="H21" s="125"/>
      <c r="I21" s="126"/>
      <c r="J21" s="127"/>
      <c r="K21" s="125"/>
      <c r="L21" s="126"/>
      <c r="M21" s="127"/>
      <c r="N21" s="125"/>
      <c r="O21" s="126"/>
      <c r="P21" s="782" t="s">
        <v>340</v>
      </c>
      <c r="Q21" s="783"/>
      <c r="R21" s="784"/>
      <c r="S21" s="783" t="s">
        <v>96</v>
      </c>
      <c r="T21" s="783"/>
      <c r="U21" s="783"/>
      <c r="V21" s="783"/>
      <c r="W21" s="783"/>
      <c r="X21" s="784"/>
      <c r="Y21" s="182"/>
      <c r="Z21" s="188"/>
      <c r="AB21" s="902"/>
      <c r="AC21"/>
      <c r="AD21" s="845"/>
      <c r="AE21" s="796"/>
      <c r="AF21" s="798" t="s">
        <v>17</v>
      </c>
      <c r="AG21" s="793" t="s">
        <v>26</v>
      </c>
      <c r="AH21" s="124"/>
      <c r="AI21" s="125"/>
      <c r="AJ21" s="126"/>
      <c r="AK21" s="127"/>
      <c r="AL21" s="125"/>
      <c r="AM21" s="126"/>
      <c r="AN21" s="127"/>
      <c r="AO21" s="125"/>
      <c r="AP21" s="126"/>
      <c r="AQ21" s="783" t="s">
        <v>96</v>
      </c>
      <c r="AR21" s="783"/>
      <c r="AS21" s="784"/>
      <c r="AT21" s="783" t="s">
        <v>219</v>
      </c>
      <c r="AU21" s="783"/>
      <c r="AV21" s="784"/>
      <c r="AW21" s="783" t="s">
        <v>220</v>
      </c>
      <c r="AX21" s="783"/>
      <c r="AY21" s="784"/>
      <c r="AZ21" s="182"/>
      <c r="BA21" s="188"/>
    </row>
    <row r="22" spans="1:56" ht="17.100000000000001" customHeight="1" x14ac:dyDescent="0.2">
      <c r="A22" s="902"/>
      <c r="B22"/>
      <c r="C22" s="845"/>
      <c r="D22" s="796"/>
      <c r="E22" s="792"/>
      <c r="F22" s="794"/>
      <c r="G22" s="124"/>
      <c r="H22" s="125"/>
      <c r="I22" s="126"/>
      <c r="J22" s="127"/>
      <c r="K22" s="125"/>
      <c r="L22" s="126"/>
      <c r="M22" s="127"/>
      <c r="N22" s="125"/>
      <c r="O22" s="126"/>
      <c r="P22" s="67">
        <f>'JUGEND-DOSB 2020'!N16*$BC$22</f>
        <v>3.5625</v>
      </c>
      <c r="Q22" s="29">
        <f>'JUGEND-DOSB 2020'!O16*$BC$22</f>
        <v>3.9375</v>
      </c>
      <c r="R22" s="38">
        <f>'JUGEND-DOSB 2020'!P16*$BC$22</f>
        <v>4.3125</v>
      </c>
      <c r="S22" s="67">
        <f>'JUGEND-DOSB 2020'!Q16*$BC$22</f>
        <v>4.125</v>
      </c>
      <c r="T22" s="29">
        <f>'JUGEND-DOSB 2020'!R16*$BC$22</f>
        <v>4.5</v>
      </c>
      <c r="U22" s="38">
        <f>'JUGEND-DOSB 2020'!S16*$BC$22</f>
        <v>4.875</v>
      </c>
      <c r="V22" s="67">
        <f>'JUGEND-DOSB 2020'!T16*$BC$22</f>
        <v>4.3125</v>
      </c>
      <c r="W22" s="29">
        <f>'JUGEND-DOSB 2020'!U16*$BC$22</f>
        <v>4.6875</v>
      </c>
      <c r="X22" s="38">
        <f>'JUGEND-DOSB 2020'!V16*$BC$22</f>
        <v>5.0625</v>
      </c>
      <c r="Y22" s="184"/>
      <c r="Z22" s="185"/>
      <c r="AB22" s="902"/>
      <c r="AC22"/>
      <c r="AD22" s="845"/>
      <c r="AE22" s="796"/>
      <c r="AF22" s="792"/>
      <c r="AG22" s="794"/>
      <c r="AH22" s="124"/>
      <c r="AI22" s="125"/>
      <c r="AJ22" s="126"/>
      <c r="AK22" s="127"/>
      <c r="AL22" s="125"/>
      <c r="AM22" s="126"/>
      <c r="AN22" s="127"/>
      <c r="AO22" s="125"/>
      <c r="AP22" s="126"/>
      <c r="AQ22" s="67">
        <f>'JUGEND-DOSB 2020'!N47*$BC$22</f>
        <v>4.6875</v>
      </c>
      <c r="AR22" s="29">
        <f>'JUGEND-DOSB 2020'!O47*$BC$22</f>
        <v>5.0625</v>
      </c>
      <c r="AS22" s="38">
        <f>'JUGEND-DOSB 2020'!P47*$BC$22</f>
        <v>5.4375</v>
      </c>
      <c r="AT22" s="67">
        <f>'JUGEND-DOSB 2020'!Q47*$BC$22</f>
        <v>5.25</v>
      </c>
      <c r="AU22" s="29">
        <f>'JUGEND-DOSB 2020'!R47*$BC$22</f>
        <v>5.625</v>
      </c>
      <c r="AV22" s="38">
        <f>'JUGEND-DOSB 2020'!S47*$BC$22</f>
        <v>6</v>
      </c>
      <c r="AW22" s="67">
        <f>'JUGEND-DOSB 2020'!T47*$BC$22</f>
        <v>5.625</v>
      </c>
      <c r="AX22" s="29">
        <f>'JUGEND-DOSB 2020'!U47*$BC$22</f>
        <v>6</v>
      </c>
      <c r="AY22" s="38">
        <f>'JUGEND-DOSB 2020'!V47*$BC$22</f>
        <v>6.375</v>
      </c>
      <c r="AZ22" s="184"/>
      <c r="BA22" s="185"/>
      <c r="BC22" s="143">
        <v>0.75</v>
      </c>
      <c r="BD22" s="148" t="s">
        <v>26</v>
      </c>
    </row>
    <row r="23" spans="1:56" ht="17.100000000000001" customHeight="1" x14ac:dyDescent="0.2">
      <c r="A23" s="902"/>
      <c r="B23"/>
      <c r="C23" s="845"/>
      <c r="D23" s="796"/>
      <c r="E23" s="106" t="s">
        <v>21</v>
      </c>
      <c r="F23" s="104" t="s">
        <v>27</v>
      </c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P22*$BC$23</f>
        <v>6.0562499999999995</v>
      </c>
      <c r="Q23" s="67">
        <f t="shared" ref="Q23:X23" si="0">Q22*$BC$23</f>
        <v>6.6937499999999996</v>
      </c>
      <c r="R23" s="38">
        <f t="shared" si="0"/>
        <v>7.3312499999999998</v>
      </c>
      <c r="S23" s="67">
        <f t="shared" si="0"/>
        <v>7.0125000000000002</v>
      </c>
      <c r="T23" s="67">
        <f t="shared" si="0"/>
        <v>7.6499999999999995</v>
      </c>
      <c r="U23" s="38">
        <f t="shared" si="0"/>
        <v>8.2874999999999996</v>
      </c>
      <c r="V23" s="67">
        <f t="shared" si="0"/>
        <v>7.3312499999999998</v>
      </c>
      <c r="W23" s="67">
        <f t="shared" si="0"/>
        <v>7.96875</v>
      </c>
      <c r="X23" s="67">
        <f t="shared" si="0"/>
        <v>8.6062499999999993</v>
      </c>
      <c r="Y23" s="184"/>
      <c r="Z23" s="185"/>
      <c r="AB23" s="902"/>
      <c r="AC23"/>
      <c r="AD23" s="845"/>
      <c r="AE23" s="796"/>
      <c r="AF23" s="106" t="s">
        <v>21</v>
      </c>
      <c r="AG23" s="104" t="s">
        <v>27</v>
      </c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 t="shared" ref="AQ23:AY23" si="1">AQ22*$BC$23</f>
        <v>7.96875</v>
      </c>
      <c r="AR23" s="67">
        <f t="shared" si="1"/>
        <v>8.6062499999999993</v>
      </c>
      <c r="AS23" s="38">
        <f t="shared" si="1"/>
        <v>9.2437500000000004</v>
      </c>
      <c r="AT23" s="67">
        <f t="shared" si="1"/>
        <v>8.9249999999999989</v>
      </c>
      <c r="AU23" s="67">
        <f t="shared" si="1"/>
        <v>9.5625</v>
      </c>
      <c r="AV23" s="38">
        <f t="shared" si="1"/>
        <v>10.199999999999999</v>
      </c>
      <c r="AW23" s="67">
        <f t="shared" si="1"/>
        <v>9.5625</v>
      </c>
      <c r="AX23" s="67">
        <f t="shared" si="1"/>
        <v>10.199999999999999</v>
      </c>
      <c r="AY23" s="67">
        <f t="shared" si="1"/>
        <v>10.8375</v>
      </c>
      <c r="AZ23" s="184"/>
      <c r="BA23" s="185"/>
      <c r="BC23" s="145">
        <v>1.7</v>
      </c>
      <c r="BD23" s="146" t="s">
        <v>27</v>
      </c>
    </row>
    <row r="24" spans="1:56" ht="17.100000000000001" customHeight="1" x14ac:dyDescent="0.2">
      <c r="A24" s="902"/>
      <c r="B24"/>
      <c r="C24" s="845"/>
      <c r="D24" s="796"/>
      <c r="E24" s="106" t="s">
        <v>22</v>
      </c>
      <c r="F24" s="104" t="s">
        <v>92</v>
      </c>
      <c r="G24" s="28">
        <f>'JUGEND-DOSB 2020'!E17*$BC$24</f>
        <v>0.73499999999999999</v>
      </c>
      <c r="H24" s="29">
        <f>'JUGEND-DOSB 2020'!F17*$BC$24</f>
        <v>0.875</v>
      </c>
      <c r="I24" s="38">
        <f>'JUGEND-DOSB 2020'!G17*$BC$24</f>
        <v>0.97999999999999987</v>
      </c>
      <c r="J24" s="67">
        <f>'JUGEND-DOSB 2020'!H17*$BC$24</f>
        <v>0.80499999999999994</v>
      </c>
      <c r="K24" s="29">
        <f>'JUGEND-DOSB 2020'!I17*$BC$24</f>
        <v>0.90999999999999992</v>
      </c>
      <c r="L24" s="38">
        <f>'JUGEND-DOSB 2020'!J17*$BC$24</f>
        <v>1.0499999999999998</v>
      </c>
      <c r="M24" s="67">
        <f>'JUGEND-DOSB 2020'!K17*$BC$24</f>
        <v>0.90999999999999992</v>
      </c>
      <c r="N24" s="29">
        <f>'JUGEND-DOSB 2020'!L17*$BC$24</f>
        <v>1.0149999999999999</v>
      </c>
      <c r="O24" s="38">
        <f>'JUGEND-DOSB 2020'!M17*$BC$24</f>
        <v>1.1549999999999998</v>
      </c>
      <c r="P24" s="67">
        <f>'JUGEND-DOSB 2020'!N17*$BC$24</f>
        <v>0.97999999999999987</v>
      </c>
      <c r="Q24" s="29">
        <f>'JUGEND-DOSB 2020'!O17*$BC$24</f>
        <v>1.1199999999999999</v>
      </c>
      <c r="R24" s="38">
        <f>'JUGEND-DOSB 2020'!P17*$BC$24</f>
        <v>1.26</v>
      </c>
      <c r="S24" s="67">
        <f>'JUGEND-DOSB 2020'!Q17*$BC$24</f>
        <v>1.085</v>
      </c>
      <c r="T24" s="29">
        <f>'JUGEND-DOSB 2020'!R17*$BC$24</f>
        <v>1.19</v>
      </c>
      <c r="U24" s="38">
        <f>'JUGEND-DOSB 2020'!S17*$BC$24</f>
        <v>1.3299999999999998</v>
      </c>
      <c r="V24" s="67">
        <f>'JUGEND-DOSB 2020'!T17*$BC$24</f>
        <v>1.1549999999999998</v>
      </c>
      <c r="W24" s="29">
        <f>'JUGEND-DOSB 2020'!U17*$BC$24</f>
        <v>1.26</v>
      </c>
      <c r="X24" s="38">
        <f>'JUGEND-DOSB 2020'!V17*$BC$24</f>
        <v>1.4</v>
      </c>
      <c r="Y24" s="182"/>
      <c r="Z24" s="188"/>
      <c r="AB24" s="902"/>
      <c r="AC24"/>
      <c r="AD24" s="845"/>
      <c r="AE24" s="796"/>
      <c r="AF24" s="106" t="s">
        <v>22</v>
      </c>
      <c r="AG24" s="104" t="s">
        <v>92</v>
      </c>
      <c r="AH24" s="28">
        <f>'JUGEND-DOSB 2020'!E48*$BC$24</f>
        <v>0.80499999999999994</v>
      </c>
      <c r="AI24" s="29">
        <f>'JUGEND-DOSB 2020'!F48*$BC$24</f>
        <v>0.94499999999999995</v>
      </c>
      <c r="AJ24" s="38">
        <f>'JUGEND-DOSB 2020'!G48*$BC$24</f>
        <v>1.0499999999999998</v>
      </c>
      <c r="AK24" s="67">
        <f>'JUGEND-DOSB 2020'!H48*$BC$24</f>
        <v>0.90999999999999992</v>
      </c>
      <c r="AL24" s="29">
        <f>'JUGEND-DOSB 2020'!I48*$BC$24</f>
        <v>1.0499999999999998</v>
      </c>
      <c r="AM24" s="38">
        <f>'JUGEND-DOSB 2020'!J48*$BC$24</f>
        <v>1.1549999999999998</v>
      </c>
      <c r="AN24" s="67">
        <f>'JUGEND-DOSB 2020'!K48*$BC$24</f>
        <v>1.0499999999999998</v>
      </c>
      <c r="AO24" s="29">
        <f>'JUGEND-DOSB 2020'!L48*$BC$24</f>
        <v>1.19</v>
      </c>
      <c r="AP24" s="38">
        <f>'JUGEND-DOSB 2020'!M48*$BC$24</f>
        <v>1.2949999999999999</v>
      </c>
      <c r="AQ24" s="67">
        <f>'JUGEND-DOSB 2020'!N48*$BC$24</f>
        <v>1.19</v>
      </c>
      <c r="AR24" s="29">
        <f>'JUGEND-DOSB 2020'!O48*$BC$24</f>
        <v>1.3299999999999998</v>
      </c>
      <c r="AS24" s="38">
        <f>'JUGEND-DOSB 2020'!P48*$BC$24</f>
        <v>1.4349999999999998</v>
      </c>
      <c r="AT24" s="67">
        <f>'JUGEND-DOSB 2020'!Q48*$BC$24</f>
        <v>1.3299999999999998</v>
      </c>
      <c r="AU24" s="29">
        <f>'JUGEND-DOSB 2020'!R48*$BC$24</f>
        <v>1.4349999999999998</v>
      </c>
      <c r="AV24" s="38">
        <f>'JUGEND-DOSB 2020'!S48*$BC$24</f>
        <v>1.575</v>
      </c>
      <c r="AW24" s="67">
        <f>'JUGEND-DOSB 2020'!T48*$BC$24</f>
        <v>1.4349999999999998</v>
      </c>
      <c r="AX24" s="29">
        <f>'JUGEND-DOSB 2020'!U48*$BC$24</f>
        <v>1.54</v>
      </c>
      <c r="AY24" s="38">
        <f>'JUGEND-DOSB 2020'!V48*$BC$24</f>
        <v>1.68</v>
      </c>
      <c r="AZ24" s="182"/>
      <c r="BA24" s="188"/>
      <c r="BC24" s="143">
        <v>0.7</v>
      </c>
      <c r="BD24" s="146" t="s">
        <v>92</v>
      </c>
    </row>
    <row r="25" spans="1:56" s="158" customFormat="1" ht="17.100000000000001" customHeight="1" thickBot="1" x14ac:dyDescent="0.25">
      <c r="A25" s="902"/>
      <c r="C25" s="845"/>
      <c r="D25" s="796"/>
      <c r="E25" s="106" t="s">
        <v>23</v>
      </c>
      <c r="F25" s="564" t="s">
        <v>613</v>
      </c>
      <c r="G25" s="67">
        <f t="shared" ref="G25:U25" si="2">J25-0.5</f>
        <v>3</v>
      </c>
      <c r="H25" s="29">
        <f t="shared" si="2"/>
        <v>3.4000000000000004</v>
      </c>
      <c r="I25" s="38">
        <f t="shared" si="2"/>
        <v>4</v>
      </c>
      <c r="J25" s="67">
        <f t="shared" si="2"/>
        <v>3.5</v>
      </c>
      <c r="K25" s="29">
        <f t="shared" si="2"/>
        <v>3.9000000000000004</v>
      </c>
      <c r="L25" s="38">
        <f t="shared" si="2"/>
        <v>4.5</v>
      </c>
      <c r="M25" s="67">
        <f t="shared" si="2"/>
        <v>4</v>
      </c>
      <c r="N25" s="29">
        <f t="shared" si="2"/>
        <v>4.4000000000000004</v>
      </c>
      <c r="O25" s="38">
        <f t="shared" si="2"/>
        <v>5</v>
      </c>
      <c r="P25" s="67">
        <f t="shared" si="2"/>
        <v>4.5</v>
      </c>
      <c r="Q25" s="29">
        <f t="shared" si="2"/>
        <v>4.9000000000000004</v>
      </c>
      <c r="R25" s="38">
        <f t="shared" si="2"/>
        <v>5.5</v>
      </c>
      <c r="S25" s="67">
        <f t="shared" si="2"/>
        <v>5</v>
      </c>
      <c r="T25" s="29">
        <f t="shared" si="2"/>
        <v>5.4</v>
      </c>
      <c r="U25" s="38">
        <f t="shared" si="2"/>
        <v>6</v>
      </c>
      <c r="V25" s="67">
        <f>G65-0.5</f>
        <v>5.5</v>
      </c>
      <c r="W25" s="29">
        <f>H65-0.5</f>
        <v>5.9</v>
      </c>
      <c r="X25" s="38">
        <f>I65-0.5</f>
        <v>6.5</v>
      </c>
      <c r="Y25" s="186"/>
      <c r="Z25" s="187"/>
      <c r="AB25" s="902"/>
      <c r="AD25" s="845"/>
      <c r="AE25" s="796"/>
      <c r="AF25" s="106" t="s">
        <v>23</v>
      </c>
      <c r="AG25" s="564" t="s">
        <v>613</v>
      </c>
      <c r="AH25" s="67">
        <f t="shared" ref="AH25:AV25" si="3">AK25-0.5</f>
        <v>5.2000000000000011</v>
      </c>
      <c r="AI25" s="29">
        <f t="shared" si="3"/>
        <v>5.8000000000000007</v>
      </c>
      <c r="AJ25" s="38">
        <f t="shared" si="3"/>
        <v>6.4</v>
      </c>
      <c r="AK25" s="67">
        <f t="shared" si="3"/>
        <v>5.7000000000000011</v>
      </c>
      <c r="AL25" s="29">
        <f t="shared" si="3"/>
        <v>6.3000000000000007</v>
      </c>
      <c r="AM25" s="38">
        <f t="shared" si="3"/>
        <v>6.9</v>
      </c>
      <c r="AN25" s="37">
        <f t="shared" si="3"/>
        <v>6.2000000000000011</v>
      </c>
      <c r="AO25" s="19">
        <f t="shared" si="3"/>
        <v>6.8000000000000007</v>
      </c>
      <c r="AP25" s="21">
        <f t="shared" si="3"/>
        <v>7.4</v>
      </c>
      <c r="AQ25" s="63">
        <f t="shared" si="3"/>
        <v>6.7000000000000011</v>
      </c>
      <c r="AR25" s="19">
        <f t="shared" si="3"/>
        <v>7.3000000000000007</v>
      </c>
      <c r="AS25" s="21">
        <f t="shared" si="3"/>
        <v>7.9</v>
      </c>
      <c r="AT25" s="63">
        <f t="shared" si="3"/>
        <v>7.2000000000000011</v>
      </c>
      <c r="AU25" s="19">
        <f t="shared" si="3"/>
        <v>7.8000000000000007</v>
      </c>
      <c r="AV25" s="21">
        <f t="shared" si="3"/>
        <v>8.4</v>
      </c>
      <c r="AW25" s="63">
        <f>AH65-0.5</f>
        <v>7.7000000000000011</v>
      </c>
      <c r="AX25" s="19">
        <f>AI65-0.5</f>
        <v>8.3000000000000007</v>
      </c>
      <c r="AY25" s="21">
        <f>AJ65-0.5</f>
        <v>8.9</v>
      </c>
      <c r="AZ25" s="186"/>
      <c r="BA25" s="187"/>
      <c r="BC25" s="153"/>
      <c r="BD25" s="523" t="s">
        <v>609</v>
      </c>
    </row>
    <row r="26" spans="1:56" ht="17.100000000000001" customHeight="1" x14ac:dyDescent="0.2">
      <c r="A26" s="902"/>
      <c r="B26"/>
      <c r="C26" s="843">
        <v>3</v>
      </c>
      <c r="D26" s="795" t="s">
        <v>66</v>
      </c>
      <c r="E26" s="791" t="s">
        <v>16</v>
      </c>
      <c r="F26" s="822" t="s">
        <v>156</v>
      </c>
      <c r="G26" s="971" t="s">
        <v>193</v>
      </c>
      <c r="H26" s="972"/>
      <c r="I26" s="972"/>
      <c r="J26" s="972"/>
      <c r="K26" s="972"/>
      <c r="L26" s="973"/>
      <c r="M26" s="962" t="s">
        <v>194</v>
      </c>
      <c r="N26" s="963"/>
      <c r="O26" s="963"/>
      <c r="P26" s="963"/>
      <c r="Q26" s="963"/>
      <c r="R26" s="964"/>
      <c r="S26" s="971" t="s">
        <v>195</v>
      </c>
      <c r="T26" s="972"/>
      <c r="U26" s="972"/>
      <c r="V26" s="972"/>
      <c r="W26" s="972"/>
      <c r="X26" s="973"/>
      <c r="Y26" s="180"/>
      <c r="Z26" s="181"/>
      <c r="AB26" s="902"/>
      <c r="AC26"/>
      <c r="AD26" s="843">
        <v>3</v>
      </c>
      <c r="AE26" s="795" t="s">
        <v>66</v>
      </c>
      <c r="AF26" s="791" t="s">
        <v>16</v>
      </c>
      <c r="AG26" s="822" t="s">
        <v>156</v>
      </c>
      <c r="AH26" s="971" t="s">
        <v>193</v>
      </c>
      <c r="AI26" s="972"/>
      <c r="AJ26" s="972"/>
      <c r="AK26" s="972"/>
      <c r="AL26" s="972"/>
      <c r="AM26" s="973"/>
      <c r="AN26" s="974" t="s">
        <v>194</v>
      </c>
      <c r="AO26" s="974"/>
      <c r="AP26" s="974"/>
      <c r="AQ26" s="974"/>
      <c r="AR26" s="974"/>
      <c r="AS26" s="975"/>
      <c r="AT26" s="965" t="s">
        <v>195</v>
      </c>
      <c r="AU26" s="965"/>
      <c r="AV26" s="965"/>
      <c r="AW26" s="965"/>
      <c r="AX26" s="965"/>
      <c r="AY26" s="966"/>
      <c r="AZ26" s="180"/>
      <c r="BA26" s="181"/>
    </row>
    <row r="27" spans="1:56" ht="17.100000000000001" customHeight="1" x14ac:dyDescent="0.2">
      <c r="A27" s="902"/>
      <c r="B27"/>
      <c r="C27" s="845"/>
      <c r="D27" s="796"/>
      <c r="E27" s="792"/>
      <c r="F27" s="794"/>
      <c r="G27" s="220">
        <f>'JUGEND-DOSB 2020'!E20*$BC$27</f>
        <v>12</v>
      </c>
      <c r="H27" s="221">
        <f>'JUGEND-DOSB 2020'!F20*$BC$27</f>
        <v>10.649999999999999</v>
      </c>
      <c r="I27" s="72">
        <f>'JUGEND-DOSB 2020'!G20*$BC$27</f>
        <v>9.4499999999999993</v>
      </c>
      <c r="J27" s="222">
        <f>'JUGEND-DOSB 2020'!H20*$BC$27</f>
        <v>11.100000000000001</v>
      </c>
      <c r="K27" s="221">
        <f>'JUGEND-DOSB 2020'!I20*$BC$27</f>
        <v>9.8999999999999986</v>
      </c>
      <c r="L27" s="72">
        <f>'JUGEND-DOSB 2020'!J20*$BC$27</f>
        <v>8.5500000000000007</v>
      </c>
      <c r="M27" s="222">
        <f>'JUGEND-DOSB 2020'!K20*$BC$27</f>
        <v>16.5</v>
      </c>
      <c r="N27" s="221">
        <f>'JUGEND-DOSB 2020'!L20*$BC$27</f>
        <v>15.149999999999999</v>
      </c>
      <c r="O27" s="72">
        <f>'JUGEND-DOSB 2020'!M20*$BC$27</f>
        <v>13.649999999999999</v>
      </c>
      <c r="P27" s="222">
        <f>'JUGEND-DOSB 2020'!N20*$BC$27</f>
        <v>15.899999999999999</v>
      </c>
      <c r="Q27" s="221">
        <f>'JUGEND-DOSB 2020'!O20*$BC$27</f>
        <v>14.399999999999999</v>
      </c>
      <c r="R27" s="72">
        <f>'JUGEND-DOSB 2020'!P20*$BC$27</f>
        <v>12.75</v>
      </c>
      <c r="S27" s="222">
        <f>'JUGEND-DOSB 2020'!Q20*$BC$27</f>
        <v>27.900000000000002</v>
      </c>
      <c r="T27" s="221">
        <f>'JUGEND-DOSB 2020'!R20*$BC$27</f>
        <v>25.5</v>
      </c>
      <c r="U27" s="72">
        <f>'JUGEND-DOSB 2020'!S20*$BC$27</f>
        <v>23.25</v>
      </c>
      <c r="V27" s="222">
        <f>'JUGEND-DOSB 2020'!T20*$BC$27</f>
        <v>26.400000000000002</v>
      </c>
      <c r="W27" s="221">
        <f>'JUGEND-DOSB 2020'!U20*$BC$27</f>
        <v>24.450000000000003</v>
      </c>
      <c r="X27" s="223">
        <f>'JUGEND-DOSB 2020'!V20*$BC$27</f>
        <v>22.5</v>
      </c>
      <c r="Y27" s="182"/>
      <c r="Z27" s="188"/>
      <c r="AB27" s="902"/>
      <c r="AC27"/>
      <c r="AD27" s="845"/>
      <c r="AE27" s="796"/>
      <c r="AF27" s="792"/>
      <c r="AG27" s="794"/>
      <c r="AH27" s="70">
        <f>'JUGEND-DOSB 2020'!E51*$BC$27</f>
        <v>11.55</v>
      </c>
      <c r="AI27" s="35">
        <f>'JUGEND-DOSB 2020'!F51*$BC$27</f>
        <v>10.199999999999999</v>
      </c>
      <c r="AJ27" s="72">
        <f>'JUGEND-DOSB 2020'!G51*$BC$27</f>
        <v>9</v>
      </c>
      <c r="AK27" s="224">
        <f>'JUGEND-DOSB 2020'!H51*$BC$27</f>
        <v>10.8</v>
      </c>
      <c r="AL27" s="35">
        <f>'JUGEND-DOSB 2020'!I51*$BC$27</f>
        <v>9.6000000000000014</v>
      </c>
      <c r="AM27" s="72">
        <f>'JUGEND-DOSB 2020'!J51*$BC$27</f>
        <v>8.5500000000000007</v>
      </c>
      <c r="AN27" s="224">
        <f>'JUGEND-DOSB 2020'!K51*$BC$27</f>
        <v>15.450000000000001</v>
      </c>
      <c r="AO27" s="35">
        <f>'JUGEND-DOSB 2020'!L51*$BC$27</f>
        <v>13.950000000000001</v>
      </c>
      <c r="AP27" s="72">
        <f>'JUGEND-DOSB 2020'!M51*$BC$27</f>
        <v>12.600000000000001</v>
      </c>
      <c r="AQ27" s="224">
        <f>'JUGEND-DOSB 2020'!N51*$BC$27</f>
        <v>14.549999999999999</v>
      </c>
      <c r="AR27" s="35">
        <f>'JUGEND-DOSB 2020'!O51*$BC$27</f>
        <v>13.350000000000001</v>
      </c>
      <c r="AS27" s="72">
        <f>'JUGEND-DOSB 2020'!P51*$BC$27</f>
        <v>12.149999999999999</v>
      </c>
      <c r="AT27" s="224">
        <f>'JUGEND-DOSB 2020'!Q51*$BC$27</f>
        <v>25.5</v>
      </c>
      <c r="AU27" s="35">
        <f>'JUGEND-DOSB 2020'!R51*$BC$27</f>
        <v>23.1</v>
      </c>
      <c r="AV27" s="72">
        <f>'JUGEND-DOSB 2020'!S51*$BC$27</f>
        <v>21.15</v>
      </c>
      <c r="AW27" s="224">
        <f>'JUGEND-DOSB 2020'!T51*$BC$27</f>
        <v>24.450000000000003</v>
      </c>
      <c r="AX27" s="35">
        <f>'JUGEND-DOSB 2020'!U51*$BC$27</f>
        <v>22.200000000000003</v>
      </c>
      <c r="AY27" s="72">
        <f>'JUGEND-DOSB 2020'!V51*$BC$27</f>
        <v>20.25</v>
      </c>
      <c r="AZ27" s="182"/>
      <c r="BA27" s="188"/>
      <c r="BC27" s="143">
        <v>1.5</v>
      </c>
      <c r="BD27" s="148" t="s">
        <v>156</v>
      </c>
    </row>
    <row r="28" spans="1:56" ht="17.100000000000001" customHeight="1" x14ac:dyDescent="0.2">
      <c r="A28" s="902"/>
      <c r="B28"/>
      <c r="C28" s="845"/>
      <c r="D28" s="796"/>
      <c r="E28" s="106" t="s">
        <v>17</v>
      </c>
      <c r="F28" s="27" t="s">
        <v>158</v>
      </c>
      <c r="G28" s="70">
        <f>'JUGEND-DOSB 2020'!E21*$BC$28</f>
        <v>55.8</v>
      </c>
      <c r="H28" s="35">
        <f>'JUGEND-DOSB 2020'!F21*$BC$28</f>
        <v>46.199999999999996</v>
      </c>
      <c r="I28" s="72">
        <f>'JUGEND-DOSB 2020'!G21*$BC$28</f>
        <v>36.6</v>
      </c>
      <c r="J28" s="224">
        <f>'JUGEND-DOSB 2020'!H21*$BC$28</f>
        <v>50.4</v>
      </c>
      <c r="K28" s="35">
        <f>'JUGEND-DOSB 2020'!I21*$BC$28</f>
        <v>40.799999999999997</v>
      </c>
      <c r="L28" s="72">
        <f>'JUGEND-DOSB 2020'!J21*$BC$28</f>
        <v>33.6</v>
      </c>
      <c r="M28" s="224">
        <f>'JUGEND-DOSB 2020'!K21*$BC$28</f>
        <v>46.8</v>
      </c>
      <c r="N28" s="35">
        <f>'JUGEND-DOSB 2020'!L21*$BC$28</f>
        <v>37.799999999999997</v>
      </c>
      <c r="O28" s="72">
        <f>'JUGEND-DOSB 2020'!M21*$BC$28</f>
        <v>30.599999999999998</v>
      </c>
      <c r="P28" s="224">
        <f>'JUGEND-DOSB 2020'!N21*$BC$28</f>
        <v>42</v>
      </c>
      <c r="Q28" s="35">
        <f>'JUGEND-DOSB 2020'!O21*$BC$28</f>
        <v>34.799999999999997</v>
      </c>
      <c r="R28" s="72">
        <f>'JUGEND-DOSB 2020'!P21*$BC$28</f>
        <v>28.2</v>
      </c>
      <c r="S28" s="224">
        <f>'JUGEND-DOSB 2020'!Q21*$BC$28</f>
        <v>39.6</v>
      </c>
      <c r="T28" s="35">
        <f>'JUGEND-DOSB 2020'!R21*$BC$28</f>
        <v>33</v>
      </c>
      <c r="U28" s="72">
        <f>'JUGEND-DOSB 2020'!S21*$BC$28</f>
        <v>25.8</v>
      </c>
      <c r="V28" s="224">
        <f>'JUGEND-DOSB 2020'!T21*$BC$28</f>
        <v>36.6</v>
      </c>
      <c r="W28" s="35">
        <f>'JUGEND-DOSB 2020'!U21*$BC$28</f>
        <v>30.599999999999998</v>
      </c>
      <c r="X28" s="72">
        <f>'JUGEND-DOSB 2020'!V21*$BC$28</f>
        <v>24</v>
      </c>
      <c r="Y28" s="182"/>
      <c r="Z28" s="188"/>
      <c r="AB28" s="902"/>
      <c r="AC28"/>
      <c r="AD28" s="845"/>
      <c r="AE28" s="796"/>
      <c r="AF28" s="106" t="s">
        <v>17</v>
      </c>
      <c r="AG28" s="27" t="s">
        <v>158</v>
      </c>
      <c r="AH28" s="70">
        <f>'JUGEND-DOSB 2020'!E52*$BC$28</f>
        <v>55.199999999999996</v>
      </c>
      <c r="AI28" s="35">
        <f>'JUGEND-DOSB 2020'!F52*$BC$28</f>
        <v>45.6</v>
      </c>
      <c r="AJ28" s="72">
        <f>'JUGEND-DOSB 2020'!G52*$BC$28</f>
        <v>36</v>
      </c>
      <c r="AK28" s="224">
        <f>'JUGEND-DOSB 2020'!H52*$BC$28</f>
        <v>49.199999999999996</v>
      </c>
      <c r="AL28" s="35">
        <f>'JUGEND-DOSB 2020'!I52*$BC$28</f>
        <v>39.6</v>
      </c>
      <c r="AM28" s="72">
        <f>'JUGEND-DOSB 2020'!J52*$BC$28</f>
        <v>31.2</v>
      </c>
      <c r="AN28" s="224">
        <f>'JUGEND-DOSB 2020'!K52*$BC$28</f>
        <v>43.199999999999996</v>
      </c>
      <c r="AO28" s="35">
        <f>'JUGEND-DOSB 2020'!L52*$BC$28</f>
        <v>34.799999999999997</v>
      </c>
      <c r="AP28" s="72">
        <f>'JUGEND-DOSB 2020'!M52*$BC$28</f>
        <v>27</v>
      </c>
      <c r="AQ28" s="224">
        <f>'JUGEND-DOSB 2020'!N52*$BC$28</f>
        <v>39.6</v>
      </c>
      <c r="AR28" s="35">
        <f>'JUGEND-DOSB 2020'!O52*$BC$28</f>
        <v>32.4</v>
      </c>
      <c r="AS28" s="72">
        <f>'JUGEND-DOSB 2020'!P52*$BC$28</f>
        <v>25.2</v>
      </c>
      <c r="AT28" s="224">
        <f>'JUGEND-DOSB 2020'!Q52*$BC$28</f>
        <v>37.199999999999996</v>
      </c>
      <c r="AU28" s="35">
        <f>'JUGEND-DOSB 2020'!R52*$BC$28</f>
        <v>30.599999999999998</v>
      </c>
      <c r="AV28" s="72">
        <f>'JUGEND-DOSB 2020'!S52*$BC$28</f>
        <v>24</v>
      </c>
      <c r="AW28" s="224">
        <f>'JUGEND-DOSB 2020'!T52*$BC$28</f>
        <v>35.4</v>
      </c>
      <c r="AX28" s="35">
        <f>'JUGEND-DOSB 2020'!U52*$BC$28</f>
        <v>29.4</v>
      </c>
      <c r="AY28" s="72">
        <f>'JUGEND-DOSB 2020'!V52*$BC$28</f>
        <v>22.8</v>
      </c>
      <c r="AZ28" s="182"/>
      <c r="BA28" s="188"/>
      <c r="BC28" s="143">
        <v>1.2</v>
      </c>
      <c r="BD28" s="146" t="s">
        <v>158</v>
      </c>
    </row>
    <row r="29" spans="1:56" ht="17.100000000000001" customHeight="1" x14ac:dyDescent="0.2">
      <c r="A29" s="902"/>
      <c r="B29"/>
      <c r="C29" s="845"/>
      <c r="D29" s="796"/>
      <c r="E29" s="106" t="s">
        <v>21</v>
      </c>
      <c r="F29" s="27" t="s">
        <v>157</v>
      </c>
      <c r="G29" s="235"/>
      <c r="H29" s="236"/>
      <c r="I29" s="237"/>
      <c r="J29" s="238">
        <f>'JUGEND-DOSB 2020'!H22*$BC$29</f>
        <v>57.4</v>
      </c>
      <c r="K29" s="239">
        <f>'JUGEND-DOSB 2020'!I22*$BC$29</f>
        <v>50.4</v>
      </c>
      <c r="L29" s="240">
        <f>'JUGEND-DOSB 2020'!J22*$BC$29</f>
        <v>43.4</v>
      </c>
      <c r="M29" s="238">
        <f>'JUGEND-DOSB 2020'!K22*$BC$29</f>
        <v>51.8</v>
      </c>
      <c r="N29" s="239">
        <f>'JUGEND-DOSB 2020'!L22*$BC$29</f>
        <v>44.8</v>
      </c>
      <c r="O29" s="240">
        <f>'JUGEND-DOSB 2020'!M22*$BC$29</f>
        <v>37.799999999999997</v>
      </c>
      <c r="P29" s="238">
        <f>'JUGEND-DOSB 2020'!N22*$BC$29</f>
        <v>43.4</v>
      </c>
      <c r="Q29" s="239">
        <f>'JUGEND-DOSB 2020'!O22*$BC$29</f>
        <v>37.799999999999997</v>
      </c>
      <c r="R29" s="240">
        <f>'JUGEND-DOSB 2020'!P22*$BC$29</f>
        <v>32.9</v>
      </c>
      <c r="S29" s="238">
        <f>'JUGEND-DOSB 2020'!Q22*$BC$29</f>
        <v>37.799999999999997</v>
      </c>
      <c r="T29" s="239">
        <f>'JUGEND-DOSB 2020'!R22*$BC$29</f>
        <v>34.299999999999997</v>
      </c>
      <c r="U29" s="240">
        <f>'JUGEND-DOSB 2020'!S22*$BC$29</f>
        <v>30.099999999999998</v>
      </c>
      <c r="V29" s="238">
        <f>'JUGEND-DOSB 2020'!T22*$BC$29</f>
        <v>35</v>
      </c>
      <c r="W29" s="239">
        <f>'JUGEND-DOSB 2020'!U22*$BC$29</f>
        <v>31.499999999999996</v>
      </c>
      <c r="X29" s="240">
        <f>'JUGEND-DOSB 2020'!V22*$BC$29</f>
        <v>28</v>
      </c>
      <c r="Y29" s="182"/>
      <c r="Z29" s="188"/>
      <c r="AB29" s="902"/>
      <c r="AC29"/>
      <c r="AD29" s="845"/>
      <c r="AE29" s="796"/>
      <c r="AF29" s="106" t="s">
        <v>21</v>
      </c>
      <c r="AG29" s="27" t="s">
        <v>157</v>
      </c>
      <c r="AH29" s="235"/>
      <c r="AI29" s="236"/>
      <c r="AJ29" s="237"/>
      <c r="AK29" s="238">
        <f>'JUGEND-DOSB 2020'!H53*$BC$29</f>
        <v>53.199999999999996</v>
      </c>
      <c r="AL29" s="239">
        <f>'JUGEND-DOSB 2020'!I53*$BC$29</f>
        <v>46.199999999999996</v>
      </c>
      <c r="AM29" s="240">
        <f>'JUGEND-DOSB 2020'!J53*$BC$29</f>
        <v>39.199999999999996</v>
      </c>
      <c r="AN29" s="238">
        <f>'JUGEND-DOSB 2020'!K53*$BC$29</f>
        <v>49</v>
      </c>
      <c r="AO29" s="239">
        <f>'JUGEND-DOSB 2020'!L53*$BC$29</f>
        <v>42.699999999999996</v>
      </c>
      <c r="AP29" s="240">
        <f>'JUGEND-DOSB 2020'!M53*$BC$29</f>
        <v>36.4</v>
      </c>
      <c r="AQ29" s="238">
        <f>'JUGEND-DOSB 2020'!N53*$BC$29</f>
        <v>41.3</v>
      </c>
      <c r="AR29" s="239">
        <f>'JUGEND-DOSB 2020'!O53*$BC$29</f>
        <v>36.4</v>
      </c>
      <c r="AS29" s="240">
        <f>'JUGEND-DOSB 2020'!P53*$BC$29</f>
        <v>31.499999999999996</v>
      </c>
      <c r="AT29" s="238">
        <f>'JUGEND-DOSB 2020'!Q53*$BC$29</f>
        <v>33.599999999999994</v>
      </c>
      <c r="AU29" s="239">
        <f>'JUGEND-DOSB 2020'!R53*$BC$29</f>
        <v>30.099999999999998</v>
      </c>
      <c r="AV29" s="240">
        <f>'JUGEND-DOSB 2020'!S53*$BC$29</f>
        <v>26.599999999999998</v>
      </c>
      <c r="AW29" s="238">
        <f>'JUGEND-DOSB 2020'!T53*$BC$29</f>
        <v>30.799999999999997</v>
      </c>
      <c r="AX29" s="239">
        <f>'JUGEND-DOSB 2020'!U53*$BC$29</f>
        <v>27.299999999999997</v>
      </c>
      <c r="AY29" s="240">
        <f>'JUGEND-DOSB 2020'!V53*$BC$29</f>
        <v>23.799999999999997</v>
      </c>
      <c r="AZ29" s="182"/>
      <c r="BA29" s="188"/>
      <c r="BC29" s="143">
        <v>1.4</v>
      </c>
      <c r="BD29" s="146" t="s">
        <v>157</v>
      </c>
    </row>
    <row r="30" spans="1:56" ht="17.100000000000001" customHeight="1" x14ac:dyDescent="0.2">
      <c r="A30" s="902"/>
      <c r="B30"/>
      <c r="C30" s="845"/>
      <c r="D30" s="796"/>
      <c r="E30" s="798" t="s">
        <v>22</v>
      </c>
      <c r="F30" s="793" t="s">
        <v>442</v>
      </c>
      <c r="G30" s="952" t="s">
        <v>193</v>
      </c>
      <c r="H30" s="953"/>
      <c r="I30" s="953"/>
      <c r="J30" s="953"/>
      <c r="K30" s="953"/>
      <c r="L30" s="954"/>
      <c r="M30" s="967" t="s">
        <v>194</v>
      </c>
      <c r="N30" s="968"/>
      <c r="O30" s="968"/>
      <c r="P30" s="968"/>
      <c r="Q30" s="968"/>
      <c r="R30" s="969"/>
      <c r="S30" s="952" t="s">
        <v>195</v>
      </c>
      <c r="T30" s="953"/>
      <c r="U30" s="953"/>
      <c r="V30" s="953"/>
      <c r="W30" s="953"/>
      <c r="X30" s="954"/>
      <c r="Y30" s="182"/>
      <c r="Z30" s="188"/>
      <c r="AB30" s="902"/>
      <c r="AC30"/>
      <c r="AD30" s="845"/>
      <c r="AE30" s="796"/>
      <c r="AF30" s="798" t="s">
        <v>22</v>
      </c>
      <c r="AG30" s="793" t="s">
        <v>442</v>
      </c>
      <c r="AH30" s="952" t="s">
        <v>193</v>
      </c>
      <c r="AI30" s="953"/>
      <c r="AJ30" s="953"/>
      <c r="AK30" s="953"/>
      <c r="AL30" s="953"/>
      <c r="AM30" s="954"/>
      <c r="AN30" s="967" t="s">
        <v>194</v>
      </c>
      <c r="AO30" s="968"/>
      <c r="AP30" s="968"/>
      <c r="AQ30" s="968"/>
      <c r="AR30" s="968"/>
      <c r="AS30" s="969"/>
      <c r="AT30" s="952" t="s">
        <v>195</v>
      </c>
      <c r="AU30" s="953"/>
      <c r="AV30" s="953"/>
      <c r="AW30" s="953"/>
      <c r="AX30" s="953"/>
      <c r="AY30" s="954"/>
      <c r="AZ30" s="182"/>
      <c r="BA30" s="188"/>
      <c r="BC30" s="143">
        <v>2</v>
      </c>
      <c r="BD30" s="146"/>
    </row>
    <row r="31" spans="1:56" ht="17.100000000000001" customHeight="1" thickBot="1" x14ac:dyDescent="0.25">
      <c r="A31" s="902"/>
      <c r="B31"/>
      <c r="C31" s="845"/>
      <c r="D31" s="796"/>
      <c r="E31" s="970"/>
      <c r="F31" s="794"/>
      <c r="G31" s="70">
        <f t="shared" ref="G31:X31" si="4">G27*$BC$30</f>
        <v>24</v>
      </c>
      <c r="H31" s="35">
        <f t="shared" si="4"/>
        <v>21.299999999999997</v>
      </c>
      <c r="I31" s="72">
        <f t="shared" si="4"/>
        <v>18.899999999999999</v>
      </c>
      <c r="J31" s="70">
        <f t="shared" si="4"/>
        <v>22.200000000000003</v>
      </c>
      <c r="K31" s="35">
        <f t="shared" si="4"/>
        <v>19.799999999999997</v>
      </c>
      <c r="L31" s="72">
        <f t="shared" si="4"/>
        <v>17.100000000000001</v>
      </c>
      <c r="M31" s="70">
        <f t="shared" si="4"/>
        <v>33</v>
      </c>
      <c r="N31" s="35">
        <f t="shared" si="4"/>
        <v>30.299999999999997</v>
      </c>
      <c r="O31" s="72">
        <f t="shared" si="4"/>
        <v>27.299999999999997</v>
      </c>
      <c r="P31" s="70">
        <f t="shared" si="4"/>
        <v>31.799999999999997</v>
      </c>
      <c r="Q31" s="35">
        <f t="shared" si="4"/>
        <v>28.799999999999997</v>
      </c>
      <c r="R31" s="72">
        <f t="shared" si="4"/>
        <v>25.5</v>
      </c>
      <c r="S31" s="70">
        <f t="shared" si="4"/>
        <v>55.800000000000004</v>
      </c>
      <c r="T31" s="35">
        <f t="shared" si="4"/>
        <v>51</v>
      </c>
      <c r="U31" s="72">
        <f t="shared" si="4"/>
        <v>46.5</v>
      </c>
      <c r="V31" s="70">
        <f t="shared" si="4"/>
        <v>52.800000000000004</v>
      </c>
      <c r="W31" s="35">
        <f t="shared" si="4"/>
        <v>48.900000000000006</v>
      </c>
      <c r="X31" s="72">
        <f t="shared" si="4"/>
        <v>45</v>
      </c>
      <c r="Y31" s="186"/>
      <c r="Z31" s="187"/>
      <c r="AB31" s="902"/>
      <c r="AC31"/>
      <c r="AD31" s="845"/>
      <c r="AE31" s="796"/>
      <c r="AF31" s="970"/>
      <c r="AG31" s="794"/>
      <c r="AH31" s="245">
        <f>AH27*$BC$30</f>
        <v>23.1</v>
      </c>
      <c r="AI31" s="246">
        <f t="shared" ref="AI31:AY31" si="5">AI27*$BC$30</f>
        <v>20.399999999999999</v>
      </c>
      <c r="AJ31" s="247">
        <f t="shared" si="5"/>
        <v>18</v>
      </c>
      <c r="AK31" s="245">
        <f t="shared" si="5"/>
        <v>21.6</v>
      </c>
      <c r="AL31" s="246">
        <f t="shared" si="5"/>
        <v>19.200000000000003</v>
      </c>
      <c r="AM31" s="247">
        <f t="shared" si="5"/>
        <v>17.100000000000001</v>
      </c>
      <c r="AN31" s="245">
        <f t="shared" si="5"/>
        <v>30.900000000000002</v>
      </c>
      <c r="AO31" s="246">
        <f t="shared" si="5"/>
        <v>27.900000000000002</v>
      </c>
      <c r="AP31" s="247">
        <f t="shared" si="5"/>
        <v>25.200000000000003</v>
      </c>
      <c r="AQ31" s="245">
        <f t="shared" si="5"/>
        <v>29.099999999999998</v>
      </c>
      <c r="AR31" s="246">
        <f t="shared" si="5"/>
        <v>26.700000000000003</v>
      </c>
      <c r="AS31" s="247">
        <f t="shared" si="5"/>
        <v>24.299999999999997</v>
      </c>
      <c r="AT31" s="245">
        <f t="shared" si="5"/>
        <v>51</v>
      </c>
      <c r="AU31" s="246">
        <f t="shared" si="5"/>
        <v>46.2</v>
      </c>
      <c r="AV31" s="247">
        <f t="shared" si="5"/>
        <v>42.3</v>
      </c>
      <c r="AW31" s="245">
        <f t="shared" si="5"/>
        <v>48.900000000000006</v>
      </c>
      <c r="AX31" s="246">
        <f t="shared" si="5"/>
        <v>44.400000000000006</v>
      </c>
      <c r="AY31" s="247">
        <f t="shared" si="5"/>
        <v>40.5</v>
      </c>
      <c r="AZ31" s="186"/>
      <c r="BA31" s="187"/>
      <c r="BD31" s="146"/>
    </row>
    <row r="32" spans="1:56" ht="17.100000000000001" customHeight="1" x14ac:dyDescent="0.2">
      <c r="A32" s="902"/>
      <c r="B32"/>
      <c r="C32" s="843">
        <v>4</v>
      </c>
      <c r="D32" s="795" t="s">
        <v>67</v>
      </c>
      <c r="E32" s="601" t="s">
        <v>16</v>
      </c>
      <c r="F32" s="22" t="s">
        <v>20</v>
      </c>
      <c r="G32" s="128"/>
      <c r="H32" s="129"/>
      <c r="I32" s="130"/>
      <c r="J32" s="131"/>
      <c r="K32" s="129"/>
      <c r="L32" s="130"/>
      <c r="M32" s="56">
        <f>'JUGEND-DOSB 2020'!K24*$BC$32</f>
        <v>0.55999999999999994</v>
      </c>
      <c r="N32" s="7">
        <f>'JUGEND-DOSB 2020'!L24*$BC$32</f>
        <v>0.63</v>
      </c>
      <c r="O32" s="9">
        <f>'JUGEND-DOSB 2020'!M24*$BC$32</f>
        <v>0.7</v>
      </c>
      <c r="P32" s="56">
        <f>'JUGEND-DOSB 2020'!N24*$BC$32</f>
        <v>0.63</v>
      </c>
      <c r="Q32" s="7">
        <f>'JUGEND-DOSB 2020'!O24*$BC$32</f>
        <v>0.7</v>
      </c>
      <c r="R32" s="9">
        <f>'JUGEND-DOSB 2020'!P24*$BC$32</f>
        <v>0.77</v>
      </c>
      <c r="S32" s="56">
        <f>'JUGEND-DOSB 2020'!Q24*$BC$32</f>
        <v>0.66499999999999992</v>
      </c>
      <c r="T32" s="7">
        <f>'JUGEND-DOSB 2020'!R24*$BC$32</f>
        <v>0.73499999999999999</v>
      </c>
      <c r="U32" s="9">
        <f>'JUGEND-DOSB 2020'!S24*$BC$32</f>
        <v>0.80499999999999994</v>
      </c>
      <c r="V32" s="56">
        <f>'JUGEND-DOSB 2020'!T24*$BC$32</f>
        <v>0.73499999999999999</v>
      </c>
      <c r="W32" s="7">
        <f>'JUGEND-DOSB 2020'!U24*$BC$32</f>
        <v>0.80499999999999994</v>
      </c>
      <c r="X32" s="9">
        <f>'JUGEND-DOSB 2020'!V24*$BC$32</f>
        <v>0.875</v>
      </c>
      <c r="Y32" s="180"/>
      <c r="Z32" s="181"/>
      <c r="AB32" s="902"/>
      <c r="AC32"/>
      <c r="AD32" s="843">
        <v>4</v>
      </c>
      <c r="AE32" s="795" t="s">
        <v>67</v>
      </c>
      <c r="AF32" s="601" t="s">
        <v>16</v>
      </c>
      <c r="AG32" s="22" t="s">
        <v>20</v>
      </c>
      <c r="AH32" s="136"/>
      <c r="AI32" s="137"/>
      <c r="AJ32" s="138"/>
      <c r="AK32" s="139"/>
      <c r="AL32" s="137"/>
      <c r="AM32" s="138"/>
      <c r="AN32" s="134">
        <f>'JUGEND-DOSB 2020'!K55*$BC$32</f>
        <v>0.59499999999999997</v>
      </c>
      <c r="AO32" s="132">
        <f>'JUGEND-DOSB 2020'!L55*$BC$32</f>
        <v>0.66499999999999992</v>
      </c>
      <c r="AP32" s="133">
        <f>'JUGEND-DOSB 2020'!M55*$BC$32</f>
        <v>0.73499999999999999</v>
      </c>
      <c r="AQ32" s="134">
        <f>'JUGEND-DOSB 2020'!N55*$BC$32</f>
        <v>0.66499999999999992</v>
      </c>
      <c r="AR32" s="132">
        <f>'JUGEND-DOSB 2020'!O55*$BC$32</f>
        <v>0.73499999999999999</v>
      </c>
      <c r="AS32" s="133">
        <f>'JUGEND-DOSB 2020'!P55*$BC$32</f>
        <v>0.80499999999999994</v>
      </c>
      <c r="AT32" s="134">
        <f>'JUGEND-DOSB 2020'!Q55*$BC$32</f>
        <v>0.77</v>
      </c>
      <c r="AU32" s="132">
        <f>'JUGEND-DOSB 2020'!R55*$BC$32</f>
        <v>0.84</v>
      </c>
      <c r="AV32" s="133">
        <f>'JUGEND-DOSB 2020'!S55*$BC$32</f>
        <v>0.90999999999999992</v>
      </c>
      <c r="AW32" s="134">
        <f>'JUGEND-DOSB 2020'!T55*$BC$32</f>
        <v>0.84</v>
      </c>
      <c r="AX32" s="132">
        <f>'JUGEND-DOSB 2020'!U55*$BC$32</f>
        <v>0.90999999999999992</v>
      </c>
      <c r="AY32" s="133">
        <f>'JUGEND-DOSB 2020'!V55*$BC$32</f>
        <v>0.97999999999999987</v>
      </c>
      <c r="AZ32" s="180"/>
      <c r="BA32" s="181"/>
      <c r="BC32" s="143">
        <v>0.7</v>
      </c>
      <c r="BD32" s="146" t="s">
        <v>20</v>
      </c>
    </row>
    <row r="33" spans="1:56" ht="17.100000000000001" customHeight="1" x14ac:dyDescent="0.2">
      <c r="A33" s="902"/>
      <c r="B33"/>
      <c r="C33" s="845"/>
      <c r="D33" s="796"/>
      <c r="E33" s="798" t="s">
        <v>17</v>
      </c>
      <c r="F33" s="793" t="s">
        <v>159</v>
      </c>
      <c r="G33" s="782" t="s">
        <v>424</v>
      </c>
      <c r="H33" s="783"/>
      <c r="I33" s="783"/>
      <c r="J33" s="783"/>
      <c r="K33" s="783"/>
      <c r="L33" s="783"/>
      <c r="M33" s="783"/>
      <c r="N33" s="783"/>
      <c r="O33" s="784"/>
      <c r="P33" s="782" t="s">
        <v>425</v>
      </c>
      <c r="Q33" s="783"/>
      <c r="R33" s="783"/>
      <c r="S33" s="783"/>
      <c r="T33" s="783"/>
      <c r="U33" s="783"/>
      <c r="V33" s="783"/>
      <c r="W33" s="783"/>
      <c r="X33" s="784"/>
      <c r="Y33" s="182"/>
      <c r="Z33" s="188"/>
      <c r="AB33" s="902"/>
      <c r="AC33"/>
      <c r="AD33" s="845"/>
      <c r="AE33" s="796"/>
      <c r="AF33" s="798" t="s">
        <v>17</v>
      </c>
      <c r="AG33" s="793" t="s">
        <v>159</v>
      </c>
      <c r="AH33" s="782" t="s">
        <v>424</v>
      </c>
      <c r="AI33" s="783"/>
      <c r="AJ33" s="783"/>
      <c r="AK33" s="783"/>
      <c r="AL33" s="783"/>
      <c r="AM33" s="783"/>
      <c r="AN33" s="783"/>
      <c r="AO33" s="783"/>
      <c r="AP33" s="784"/>
      <c r="AQ33" s="782" t="s">
        <v>425</v>
      </c>
      <c r="AR33" s="783"/>
      <c r="AS33" s="783"/>
      <c r="AT33" s="783"/>
      <c r="AU33" s="783"/>
      <c r="AV33" s="783"/>
      <c r="AW33" s="783"/>
      <c r="AX33" s="783"/>
      <c r="AY33" s="784"/>
      <c r="AZ33" s="182"/>
      <c r="BA33" s="188"/>
      <c r="BD33" s="148"/>
    </row>
    <row r="34" spans="1:56" ht="17.100000000000001" customHeight="1" x14ac:dyDescent="0.2">
      <c r="A34" s="902"/>
      <c r="B34"/>
      <c r="C34" s="845"/>
      <c r="D34" s="796"/>
      <c r="E34" s="792"/>
      <c r="F34" s="794"/>
      <c r="G34" s="42">
        <v>10</v>
      </c>
      <c r="H34" s="43">
        <v>15</v>
      </c>
      <c r="I34" s="135">
        <v>20</v>
      </c>
      <c r="J34" s="42">
        <v>10</v>
      </c>
      <c r="K34" s="43">
        <v>15</v>
      </c>
      <c r="L34" s="135">
        <v>20</v>
      </c>
      <c r="M34" s="42">
        <v>10</v>
      </c>
      <c r="N34" s="43">
        <v>15</v>
      </c>
      <c r="O34" s="135">
        <v>20</v>
      </c>
      <c r="P34" s="42">
        <v>10</v>
      </c>
      <c r="Q34" s="43">
        <v>15</v>
      </c>
      <c r="R34" s="135">
        <v>20</v>
      </c>
      <c r="S34" s="42">
        <v>10</v>
      </c>
      <c r="T34" s="43">
        <v>15</v>
      </c>
      <c r="U34" s="135">
        <v>20</v>
      </c>
      <c r="V34" s="42">
        <v>10</v>
      </c>
      <c r="W34" s="43">
        <v>15</v>
      </c>
      <c r="X34" s="135">
        <v>20</v>
      </c>
      <c r="Y34" s="182"/>
      <c r="Z34" s="188"/>
      <c r="AB34" s="902"/>
      <c r="AC34"/>
      <c r="AD34" s="845"/>
      <c r="AE34" s="796"/>
      <c r="AF34" s="792"/>
      <c r="AG34" s="794"/>
      <c r="AH34" s="42">
        <v>10</v>
      </c>
      <c r="AI34" s="43">
        <v>15</v>
      </c>
      <c r="AJ34" s="135">
        <v>20</v>
      </c>
      <c r="AK34" s="42">
        <v>10</v>
      </c>
      <c r="AL34" s="43">
        <v>15</v>
      </c>
      <c r="AM34" s="135">
        <v>20</v>
      </c>
      <c r="AN34" s="42">
        <v>10</v>
      </c>
      <c r="AO34" s="43">
        <v>15</v>
      </c>
      <c r="AP34" s="135">
        <v>20</v>
      </c>
      <c r="AQ34" s="42">
        <v>10</v>
      </c>
      <c r="AR34" s="43">
        <v>15</v>
      </c>
      <c r="AS34" s="135">
        <v>20</v>
      </c>
      <c r="AT34" s="42">
        <v>10</v>
      </c>
      <c r="AU34" s="43">
        <v>15</v>
      </c>
      <c r="AV34" s="135">
        <v>20</v>
      </c>
      <c r="AW34" s="42">
        <v>10</v>
      </c>
      <c r="AX34" s="43">
        <v>15</v>
      </c>
      <c r="AY34" s="135">
        <v>20</v>
      </c>
      <c r="AZ34" s="182"/>
      <c r="BA34" s="188"/>
      <c r="BD34" s="148"/>
    </row>
    <row r="35" spans="1:56" ht="17.100000000000001" customHeight="1" x14ac:dyDescent="0.2">
      <c r="A35" s="902"/>
      <c r="B35"/>
      <c r="C35" s="845"/>
      <c r="D35" s="796"/>
      <c r="E35" s="983" t="s">
        <v>21</v>
      </c>
      <c r="F35" s="855" t="s">
        <v>601</v>
      </c>
      <c r="G35" s="850" t="s">
        <v>557</v>
      </c>
      <c r="H35" s="850"/>
      <c r="I35" s="850"/>
      <c r="J35" s="850"/>
      <c r="K35" s="850"/>
      <c r="L35" s="850"/>
      <c r="M35" s="850"/>
      <c r="N35" s="850"/>
      <c r="O35" s="850"/>
      <c r="P35" s="782" t="s">
        <v>203</v>
      </c>
      <c r="Q35" s="783"/>
      <c r="R35" s="783"/>
      <c r="S35" s="783"/>
      <c r="T35" s="783"/>
      <c r="U35" s="783"/>
      <c r="V35" s="783"/>
      <c r="W35" s="783"/>
      <c r="X35" s="784"/>
      <c r="Y35" s="182"/>
      <c r="Z35" s="188"/>
      <c r="AB35" s="902"/>
      <c r="AC35"/>
      <c r="AD35" s="845"/>
      <c r="AE35" s="796"/>
      <c r="AF35" s="983" t="s">
        <v>21</v>
      </c>
      <c r="AG35" s="855" t="s">
        <v>601</v>
      </c>
      <c r="AH35" s="850" t="s">
        <v>557</v>
      </c>
      <c r="AI35" s="850"/>
      <c r="AJ35" s="850"/>
      <c r="AK35" s="850"/>
      <c r="AL35" s="850"/>
      <c r="AM35" s="850"/>
      <c r="AN35" s="850"/>
      <c r="AO35" s="850"/>
      <c r="AP35" s="850"/>
      <c r="AQ35" s="782" t="s">
        <v>203</v>
      </c>
      <c r="AR35" s="783"/>
      <c r="AS35" s="783"/>
      <c r="AT35" s="783"/>
      <c r="AU35" s="783"/>
      <c r="AV35" s="783"/>
      <c r="AW35" s="783"/>
      <c r="AX35" s="783"/>
      <c r="AY35" s="784"/>
      <c r="AZ35" s="182" t="s">
        <v>54</v>
      </c>
      <c r="BA35" s="188"/>
      <c r="BD35" s="148"/>
    </row>
    <row r="36" spans="1:56" ht="17.100000000000001" customHeight="1" x14ac:dyDescent="0.2">
      <c r="A36" s="902"/>
      <c r="B36"/>
      <c r="C36" s="845"/>
      <c r="D36" s="796"/>
      <c r="E36" s="984"/>
      <c r="F36" s="794"/>
      <c r="G36" s="539">
        <f>'JUGEND-DOSB 2020'!E28*$BC$36</f>
        <v>9.6000000000000014</v>
      </c>
      <c r="H36" s="539">
        <f>'JUGEND-DOSB 2020'!F28*$BC$36</f>
        <v>12</v>
      </c>
      <c r="I36" s="135">
        <f>'JUGEND-DOSB 2020'!G28*$BC$36</f>
        <v>16.8</v>
      </c>
      <c r="J36" s="539">
        <f>'JUGEND-DOSB 2020'!H28*$BC$36</f>
        <v>14.4</v>
      </c>
      <c r="K36" s="539">
        <f>'JUGEND-DOSB 2020'!I28*$BC$36</f>
        <v>16.8</v>
      </c>
      <c r="L36" s="135">
        <f>'JUGEND-DOSB 2020'!J28*$BC$36</f>
        <v>21.6</v>
      </c>
      <c r="M36" s="539">
        <f>'JUGEND-DOSB 2020'!K28*$BC$36</f>
        <v>21.6</v>
      </c>
      <c r="N36" s="539">
        <f>'JUGEND-DOSB 2020'!L28*$BC$36</f>
        <v>24</v>
      </c>
      <c r="O36" s="135">
        <f>'JUGEND-DOSB 2020'!M28*$BC$36</f>
        <v>28.8</v>
      </c>
      <c r="P36" s="67">
        <f>'JUGEND-DOSB 2020'!N28*$BC$36</f>
        <v>13.600000000000001</v>
      </c>
      <c r="Q36" s="67">
        <f>'JUGEND-DOSB 2020'!O28*$BC$36</f>
        <v>15.600000000000001</v>
      </c>
      <c r="R36" s="38">
        <f>'JUGEND-DOSB 2020'!P28*$BC$36</f>
        <v>17.600000000000001</v>
      </c>
      <c r="S36" s="67">
        <f>'JUGEND-DOSB 2020'!Q28*$BC$36</f>
        <v>15.600000000000001</v>
      </c>
      <c r="T36" s="67">
        <f>'JUGEND-DOSB 2020'!R28*$BC$36</f>
        <v>18</v>
      </c>
      <c r="U36" s="38">
        <f>'JUGEND-DOSB 2020'!S28*$BC$36</f>
        <v>20.400000000000002</v>
      </c>
      <c r="V36" s="67">
        <f>'JUGEND-DOSB 2020'!T28*$BC$36</f>
        <v>17.600000000000001</v>
      </c>
      <c r="W36" s="67">
        <f>'JUGEND-DOSB 2020'!U28*$BC$36</f>
        <v>20</v>
      </c>
      <c r="X36" s="38">
        <f>'JUGEND-DOSB 2020'!V28*$BC$36</f>
        <v>22.400000000000002</v>
      </c>
      <c r="Y36" s="182"/>
      <c r="Z36" s="188"/>
      <c r="AB36" s="902"/>
      <c r="AC36"/>
      <c r="AD36" s="845"/>
      <c r="AE36" s="796"/>
      <c r="AF36" s="984"/>
      <c r="AG36" s="794"/>
      <c r="AH36" s="42">
        <f>'JUGEND-DOSB 2020'!E59*$BC$36</f>
        <v>12</v>
      </c>
      <c r="AI36" s="539">
        <f>'JUGEND-DOSB 2020'!F59*$BC$36</f>
        <v>14.4</v>
      </c>
      <c r="AJ36" s="521">
        <f>'JUGEND-DOSB 2020'!G59*$BC$36</f>
        <v>19.200000000000003</v>
      </c>
      <c r="AK36" s="42">
        <f>'JUGEND-DOSB 2020'!H59*$BC$36</f>
        <v>16.8</v>
      </c>
      <c r="AL36" s="539">
        <f>'JUGEND-DOSB 2020'!I59*$BC$36</f>
        <v>21.6</v>
      </c>
      <c r="AM36" s="521">
        <f>'JUGEND-DOSB 2020'!J59*$BC$36</f>
        <v>26.400000000000002</v>
      </c>
      <c r="AN36" s="42">
        <f>'JUGEND-DOSB 2020'!K59*$BC$36</f>
        <v>26.400000000000002</v>
      </c>
      <c r="AO36" s="539">
        <f>'JUGEND-DOSB 2020'!L59*$BC$36</f>
        <v>31.200000000000003</v>
      </c>
      <c r="AP36" s="521">
        <f>'JUGEND-DOSB 2020'!M59*$BC$36</f>
        <v>36</v>
      </c>
      <c r="AQ36" s="28">
        <f>'JUGEND-DOSB 2020'!N59*$BC$36</f>
        <v>15.600000000000001</v>
      </c>
      <c r="AR36" s="67">
        <f>'JUGEND-DOSB 2020'!O59*$BC$36</f>
        <v>19.200000000000003</v>
      </c>
      <c r="AS36" s="68">
        <f>'JUGEND-DOSB 2020'!P59*$BC$36</f>
        <v>22</v>
      </c>
      <c r="AT36" s="28">
        <f>'JUGEND-DOSB 2020'!Q59*$BC$36</f>
        <v>18.8</v>
      </c>
      <c r="AU36" s="67">
        <f>'JUGEND-DOSB 2020'!R59*$BC$36</f>
        <v>22.400000000000002</v>
      </c>
      <c r="AV36" s="68">
        <f>'JUGEND-DOSB 2020'!S59*$BC$36</f>
        <v>25.6</v>
      </c>
      <c r="AW36" s="28">
        <f>'JUGEND-DOSB 2020'!T59*$BC$36</f>
        <v>22</v>
      </c>
      <c r="AX36" s="67">
        <f>'JUGEND-DOSB 2020'!U59*$BC$36</f>
        <v>25.6</v>
      </c>
      <c r="AY36" s="68">
        <f>'JUGEND-DOSB 2020'!V59*$BC$36</f>
        <v>29.200000000000003</v>
      </c>
      <c r="AZ36" s="182"/>
      <c r="BA36" s="188"/>
      <c r="BC36" s="143">
        <v>0.8</v>
      </c>
      <c r="BD36" s="146" t="s">
        <v>520</v>
      </c>
    </row>
    <row r="37" spans="1:56" ht="17.100000000000001" customHeight="1" thickBot="1" x14ac:dyDescent="0.25">
      <c r="A37" s="902"/>
      <c r="B37"/>
      <c r="C37" s="923"/>
      <c r="D37" s="796"/>
      <c r="E37" s="540" t="s">
        <v>22</v>
      </c>
      <c r="F37" s="541" t="s">
        <v>432</v>
      </c>
      <c r="G37" s="535" t="s">
        <v>433</v>
      </c>
      <c r="H37" s="536" t="s">
        <v>434</v>
      </c>
      <c r="I37" s="537" t="s">
        <v>435</v>
      </c>
      <c r="J37" s="535" t="s">
        <v>433</v>
      </c>
      <c r="K37" s="536" t="s">
        <v>434</v>
      </c>
      <c r="L37" s="537" t="s">
        <v>435</v>
      </c>
      <c r="M37" s="535" t="s">
        <v>433</v>
      </c>
      <c r="N37" s="536" t="s">
        <v>434</v>
      </c>
      <c r="O37" s="537" t="s">
        <v>435</v>
      </c>
      <c r="P37" s="535" t="s">
        <v>433</v>
      </c>
      <c r="Q37" s="536" t="s">
        <v>434</v>
      </c>
      <c r="R37" s="537" t="s">
        <v>435</v>
      </c>
      <c r="S37" s="535" t="s">
        <v>433</v>
      </c>
      <c r="T37" s="536" t="s">
        <v>434</v>
      </c>
      <c r="U37" s="537" t="s">
        <v>435</v>
      </c>
      <c r="V37" s="535" t="s">
        <v>433</v>
      </c>
      <c r="W37" s="536" t="s">
        <v>434</v>
      </c>
      <c r="X37" s="537" t="s">
        <v>435</v>
      </c>
      <c r="Y37" s="186"/>
      <c r="Z37" s="187"/>
      <c r="AB37" s="902"/>
      <c r="AC37"/>
      <c r="AD37" s="923"/>
      <c r="AE37" s="796"/>
      <c r="AF37" s="540" t="s">
        <v>22</v>
      </c>
      <c r="AG37" s="541" t="s">
        <v>432</v>
      </c>
      <c r="AH37" s="535" t="s">
        <v>433</v>
      </c>
      <c r="AI37" s="536" t="s">
        <v>434</v>
      </c>
      <c r="AJ37" s="537" t="s">
        <v>435</v>
      </c>
      <c r="AK37" s="535" t="s">
        <v>433</v>
      </c>
      <c r="AL37" s="536" t="s">
        <v>434</v>
      </c>
      <c r="AM37" s="537" t="s">
        <v>435</v>
      </c>
      <c r="AN37" s="535" t="s">
        <v>433</v>
      </c>
      <c r="AO37" s="536" t="s">
        <v>434</v>
      </c>
      <c r="AP37" s="537" t="s">
        <v>435</v>
      </c>
      <c r="AQ37" s="535" t="s">
        <v>433</v>
      </c>
      <c r="AR37" s="536" t="s">
        <v>434</v>
      </c>
      <c r="AS37" s="537" t="s">
        <v>435</v>
      </c>
      <c r="AT37" s="535" t="s">
        <v>433</v>
      </c>
      <c r="AU37" s="536" t="s">
        <v>434</v>
      </c>
      <c r="AV37" s="537" t="s">
        <v>435</v>
      </c>
      <c r="AW37" s="535" t="s">
        <v>433</v>
      </c>
      <c r="AX37" s="536" t="s">
        <v>434</v>
      </c>
      <c r="AY37" s="537" t="s">
        <v>435</v>
      </c>
      <c r="AZ37" s="186"/>
      <c r="BA37" s="187"/>
      <c r="BD37" s="146"/>
    </row>
    <row r="38" spans="1:56" s="44" customFormat="1" ht="19.5" customHeight="1" thickBot="1" x14ac:dyDescent="0.3">
      <c r="A38" s="853" t="s">
        <v>495</v>
      </c>
      <c r="B38"/>
      <c r="C38" s="905" t="s">
        <v>51</v>
      </c>
      <c r="D38" s="906"/>
      <c r="E38" s="907"/>
      <c r="F38" s="907"/>
      <c r="G38" s="907" t="s">
        <v>616</v>
      </c>
      <c r="H38" s="907"/>
      <c r="I38" s="907"/>
      <c r="J38" s="907"/>
      <c r="K38" s="907"/>
      <c r="L38" s="907"/>
      <c r="M38" s="907"/>
      <c r="N38" s="907"/>
      <c r="O38" s="907"/>
      <c r="P38" s="907"/>
      <c r="Q38" s="907"/>
      <c r="R38" s="908" t="s">
        <v>52</v>
      </c>
      <c r="S38" s="908"/>
      <c r="T38" s="908"/>
      <c r="U38" s="908"/>
      <c r="V38" s="908"/>
      <c r="W38" s="908"/>
      <c r="X38" s="908"/>
      <c r="Y38" s="802" t="s">
        <v>53</v>
      </c>
      <c r="Z38" s="803"/>
      <c r="AB38" s="853" t="s">
        <v>495</v>
      </c>
      <c r="AC38"/>
      <c r="AD38" s="905" t="s">
        <v>51</v>
      </c>
      <c r="AE38" s="906"/>
      <c r="AF38" s="907"/>
      <c r="AG38" s="907"/>
      <c r="AH38" s="907" t="s">
        <v>616</v>
      </c>
      <c r="AI38" s="907"/>
      <c r="AJ38" s="907"/>
      <c r="AK38" s="907"/>
      <c r="AL38" s="907"/>
      <c r="AM38" s="907"/>
      <c r="AN38" s="907"/>
      <c r="AO38" s="907"/>
      <c r="AP38" s="907"/>
      <c r="AQ38" s="907"/>
      <c r="AR38" s="907"/>
      <c r="AS38" s="908" t="s">
        <v>52</v>
      </c>
      <c r="AT38" s="908"/>
      <c r="AU38" s="908"/>
      <c r="AV38" s="908"/>
      <c r="AW38" s="908"/>
      <c r="AX38" s="908"/>
      <c r="AY38" s="908"/>
      <c r="AZ38" s="802" t="s">
        <v>53</v>
      </c>
      <c r="BA38" s="803"/>
      <c r="BC38" s="144"/>
      <c r="BD38" s="147"/>
    </row>
    <row r="39" spans="1:56" ht="15.75" thickBot="1" x14ac:dyDescent="0.25">
      <c r="A39" s="853"/>
      <c r="B39"/>
      <c r="C39" s="914" t="s">
        <v>585</v>
      </c>
      <c r="D39" s="915"/>
      <c r="E39" s="915"/>
      <c r="F39" s="915"/>
      <c r="G39" s="915"/>
      <c r="H39" s="915"/>
      <c r="I39" s="916"/>
      <c r="J39" s="917" t="s">
        <v>68</v>
      </c>
      <c r="K39" s="918"/>
      <c r="L39" s="918"/>
      <c r="M39" s="918"/>
      <c r="N39" s="918"/>
      <c r="O39" s="918"/>
      <c r="P39" s="918"/>
      <c r="Q39" s="919"/>
      <c r="R39" s="920" t="s">
        <v>69</v>
      </c>
      <c r="S39" s="921"/>
      <c r="T39" s="921"/>
      <c r="U39" s="921"/>
      <c r="V39" s="921"/>
      <c r="W39" s="921"/>
      <c r="X39" s="922"/>
      <c r="Y39" s="75" t="s">
        <v>70</v>
      </c>
      <c r="Z39" s="76"/>
      <c r="AA39" s="45"/>
      <c r="AB39" s="853"/>
      <c r="AC39"/>
      <c r="AD39" s="914" t="s">
        <v>585</v>
      </c>
      <c r="AE39" s="915"/>
      <c r="AF39" s="915"/>
      <c r="AG39" s="915"/>
      <c r="AH39" s="915"/>
      <c r="AI39" s="915"/>
      <c r="AJ39" s="916"/>
      <c r="AK39" s="917" t="s">
        <v>68</v>
      </c>
      <c r="AL39" s="918"/>
      <c r="AM39" s="918"/>
      <c r="AN39" s="918"/>
      <c r="AO39" s="918"/>
      <c r="AP39" s="918"/>
      <c r="AQ39" s="918"/>
      <c r="AR39" s="919"/>
      <c r="AS39" s="920" t="s">
        <v>69</v>
      </c>
      <c r="AT39" s="921"/>
      <c r="AU39" s="921"/>
      <c r="AV39" s="921"/>
      <c r="AW39" s="921"/>
      <c r="AX39" s="921"/>
      <c r="AY39" s="922"/>
      <c r="AZ39" s="75" t="s">
        <v>70</v>
      </c>
      <c r="BA39" s="76"/>
      <c r="BB39" s="45"/>
    </row>
    <row r="40" spans="1:56" ht="15" customHeight="1" thickBot="1" x14ac:dyDescent="0.3">
      <c r="A40" s="853"/>
      <c r="B40" s="44"/>
      <c r="C40" s="909" t="s">
        <v>71</v>
      </c>
      <c r="D40" s="910"/>
      <c r="E40" s="910"/>
      <c r="F40" s="910"/>
      <c r="G40" s="910"/>
      <c r="H40" s="910"/>
      <c r="I40" s="77"/>
      <c r="J40" s="911"/>
      <c r="K40" s="912"/>
      <c r="L40" s="912"/>
      <c r="M40" s="912"/>
      <c r="N40" s="912"/>
      <c r="O40" s="912"/>
      <c r="P40" s="912"/>
      <c r="Q40" s="913"/>
      <c r="R40" s="898" t="s">
        <v>72</v>
      </c>
      <c r="S40" s="899"/>
      <c r="T40" s="810"/>
      <c r="U40" s="810"/>
      <c r="V40" s="810"/>
      <c r="W40" s="810"/>
      <c r="X40" s="811"/>
      <c r="Y40" s="75" t="s">
        <v>73</v>
      </c>
      <c r="Z40" s="78" t="s">
        <v>54</v>
      </c>
      <c r="AA40" s="45"/>
      <c r="AB40" s="853"/>
      <c r="AC40" s="44"/>
      <c r="AD40" s="909" t="s">
        <v>71</v>
      </c>
      <c r="AE40" s="910"/>
      <c r="AF40" s="910"/>
      <c r="AG40" s="910"/>
      <c r="AH40" s="910"/>
      <c r="AI40" s="910"/>
      <c r="AJ40" s="77"/>
      <c r="AK40" s="911"/>
      <c r="AL40" s="912"/>
      <c r="AM40" s="912"/>
      <c r="AN40" s="912"/>
      <c r="AO40" s="912"/>
      <c r="AP40" s="912"/>
      <c r="AQ40" s="912"/>
      <c r="AR40" s="913"/>
      <c r="AS40" s="898" t="s">
        <v>72</v>
      </c>
      <c r="AT40" s="899"/>
      <c r="AU40" s="810"/>
      <c r="AV40" s="810"/>
      <c r="AW40" s="810"/>
      <c r="AX40" s="810"/>
      <c r="AY40" s="811"/>
      <c r="AZ40" s="75" t="s">
        <v>73</v>
      </c>
      <c r="BA40" s="78" t="s">
        <v>54</v>
      </c>
      <c r="BB40" s="45"/>
    </row>
    <row r="41" spans="1:56" ht="15" customHeight="1" thickBot="1" x14ac:dyDescent="0.25">
      <c r="A41" s="853"/>
      <c r="B41"/>
      <c r="C41" s="812" t="s">
        <v>74</v>
      </c>
      <c r="D41" s="813"/>
      <c r="E41" s="813"/>
      <c r="F41" s="813"/>
      <c r="G41" s="813"/>
      <c r="H41" s="813"/>
      <c r="I41" s="77"/>
      <c r="J41" s="807"/>
      <c r="K41" s="808"/>
      <c r="L41" s="808"/>
      <c r="M41" s="808"/>
      <c r="N41" s="808"/>
      <c r="O41" s="808"/>
      <c r="P41" s="808"/>
      <c r="Q41" s="809"/>
      <c r="R41" s="898" t="s">
        <v>75</v>
      </c>
      <c r="S41" s="899"/>
      <c r="T41" s="810"/>
      <c r="U41" s="810"/>
      <c r="V41" s="810"/>
      <c r="W41" s="810"/>
      <c r="X41" s="811"/>
      <c r="Y41" s="75" t="s">
        <v>76</v>
      </c>
      <c r="Z41" s="79"/>
      <c r="AA41" s="45"/>
      <c r="AB41" s="853"/>
      <c r="AC41"/>
      <c r="AD41" s="812" t="s">
        <v>74</v>
      </c>
      <c r="AE41" s="813"/>
      <c r="AF41" s="813"/>
      <c r="AG41" s="813"/>
      <c r="AH41" s="813"/>
      <c r="AI41" s="813"/>
      <c r="AJ41" s="77"/>
      <c r="AK41" s="807"/>
      <c r="AL41" s="808"/>
      <c r="AM41" s="808"/>
      <c r="AN41" s="808"/>
      <c r="AO41" s="808"/>
      <c r="AP41" s="808"/>
      <c r="AQ41" s="808"/>
      <c r="AR41" s="809"/>
      <c r="AS41" s="898" t="s">
        <v>75</v>
      </c>
      <c r="AT41" s="899"/>
      <c r="AU41" s="810"/>
      <c r="AV41" s="810"/>
      <c r="AW41" s="810"/>
      <c r="AX41" s="810"/>
      <c r="AY41" s="811"/>
      <c r="AZ41" s="75" t="s">
        <v>76</v>
      </c>
      <c r="BA41" s="79"/>
      <c r="BB41" s="45"/>
    </row>
    <row r="42" spans="1:56" ht="15.75" thickBot="1" x14ac:dyDescent="0.25">
      <c r="A42" s="853"/>
      <c r="B42"/>
      <c r="C42" s="812" t="s">
        <v>518</v>
      </c>
      <c r="D42" s="813"/>
      <c r="E42" s="813"/>
      <c r="F42" s="813"/>
      <c r="G42" s="813"/>
      <c r="H42" s="813"/>
      <c r="I42" s="77"/>
      <c r="J42" s="814"/>
      <c r="K42" s="815"/>
      <c r="L42" s="815"/>
      <c r="M42" s="815"/>
      <c r="N42" s="815"/>
      <c r="O42" s="815"/>
      <c r="P42" s="815"/>
      <c r="Q42" s="816"/>
      <c r="R42" s="898" t="s">
        <v>77</v>
      </c>
      <c r="S42" s="899"/>
      <c r="T42" s="810"/>
      <c r="U42" s="810"/>
      <c r="V42" s="810"/>
      <c r="W42" s="810"/>
      <c r="X42" s="811"/>
      <c r="Y42" s="75" t="s">
        <v>78</v>
      </c>
      <c r="Z42" s="79"/>
      <c r="AA42" s="45"/>
      <c r="AB42" s="853"/>
      <c r="AC42"/>
      <c r="AD42" s="812" t="s">
        <v>518</v>
      </c>
      <c r="AE42" s="813"/>
      <c r="AF42" s="813"/>
      <c r="AG42" s="813"/>
      <c r="AH42" s="813"/>
      <c r="AI42" s="813"/>
      <c r="AJ42" s="77"/>
      <c r="AK42" s="814"/>
      <c r="AL42" s="815"/>
      <c r="AM42" s="815"/>
      <c r="AN42" s="815"/>
      <c r="AO42" s="815"/>
      <c r="AP42" s="815"/>
      <c r="AQ42" s="815"/>
      <c r="AR42" s="816"/>
      <c r="AS42" s="898" t="s">
        <v>77</v>
      </c>
      <c r="AT42" s="899"/>
      <c r="AU42" s="810"/>
      <c r="AV42" s="810"/>
      <c r="AW42" s="810"/>
      <c r="AX42" s="810"/>
      <c r="AY42" s="811"/>
      <c r="AZ42" s="75" t="s">
        <v>78</v>
      </c>
      <c r="BA42" s="79"/>
      <c r="BB42" s="45"/>
    </row>
    <row r="43" spans="1:56" ht="15.75" thickBot="1" x14ac:dyDescent="0.25">
      <c r="A43" s="853"/>
      <c r="B43"/>
      <c r="C43" s="812" t="s">
        <v>586</v>
      </c>
      <c r="D43" s="813"/>
      <c r="E43" s="813"/>
      <c r="F43" s="813"/>
      <c r="G43" s="813"/>
      <c r="H43" s="813"/>
      <c r="I43" s="77"/>
      <c r="J43" s="80"/>
      <c r="K43" s="80"/>
      <c r="L43" s="80"/>
      <c r="M43" s="80"/>
      <c r="N43" s="80"/>
      <c r="O43" s="80"/>
      <c r="P43" s="80"/>
      <c r="Q43" s="80"/>
      <c r="R43" s="872" t="s">
        <v>79</v>
      </c>
      <c r="S43" s="873"/>
      <c r="T43" s="874"/>
      <c r="U43" s="874"/>
      <c r="V43" s="874"/>
      <c r="W43" s="874"/>
      <c r="X43" s="875"/>
      <c r="Y43" s="81"/>
      <c r="Z43" s="82"/>
      <c r="AA43" s="45"/>
      <c r="AB43" s="853"/>
      <c r="AC43"/>
      <c r="AD43" s="812" t="s">
        <v>586</v>
      </c>
      <c r="AE43" s="813"/>
      <c r="AF43" s="813"/>
      <c r="AG43" s="813"/>
      <c r="AH43" s="813"/>
      <c r="AI43" s="813"/>
      <c r="AJ43" s="77"/>
      <c r="AK43" s="80"/>
      <c r="AL43" s="80"/>
      <c r="AM43" s="80"/>
      <c r="AN43" s="80"/>
      <c r="AO43" s="80"/>
      <c r="AP43" s="80"/>
      <c r="AQ43" s="80"/>
      <c r="AR43" s="80"/>
      <c r="AS43" s="872" t="s">
        <v>79</v>
      </c>
      <c r="AT43" s="873"/>
      <c r="AU43" s="874"/>
      <c r="AV43" s="874"/>
      <c r="AW43" s="874"/>
      <c r="AX43" s="874"/>
      <c r="AY43" s="875"/>
      <c r="AZ43" s="81"/>
      <c r="BA43" s="82"/>
      <c r="BB43" s="45"/>
    </row>
    <row r="44" spans="1:56" ht="15" customHeight="1" x14ac:dyDescent="0.2">
      <c r="A44" s="904">
        <v>7</v>
      </c>
      <c r="B44"/>
      <c r="C44" s="841" t="s">
        <v>587</v>
      </c>
      <c r="D44" s="813"/>
      <c r="E44" s="813"/>
      <c r="F44" s="813"/>
      <c r="G44" s="813"/>
      <c r="H44" s="813"/>
      <c r="I44" s="77"/>
      <c r="U44" s="45"/>
      <c r="W44" s="781" t="s">
        <v>624</v>
      </c>
      <c r="X44" s="781"/>
      <c r="Y44" s="781"/>
      <c r="Z44" s="781"/>
      <c r="AB44" s="904">
        <f>A44+1</f>
        <v>8</v>
      </c>
      <c r="AC44"/>
      <c r="AD44" s="841" t="s">
        <v>587</v>
      </c>
      <c r="AE44" s="813"/>
      <c r="AF44" s="813"/>
      <c r="AG44" s="813"/>
      <c r="AH44" s="813"/>
      <c r="AI44" s="813"/>
      <c r="AJ44" s="77"/>
      <c r="AV44" s="45"/>
      <c r="AX44" s="781" t="s">
        <v>652</v>
      </c>
      <c r="AY44" s="781"/>
      <c r="AZ44" s="781"/>
      <c r="BA44" s="781"/>
    </row>
    <row r="45" spans="1:56" ht="13.5" customHeight="1" thickBot="1" x14ac:dyDescent="0.25">
      <c r="A45" s="904"/>
      <c r="B45"/>
      <c r="C45" s="804" t="s">
        <v>80</v>
      </c>
      <c r="D45" s="805"/>
      <c r="E45" s="805"/>
      <c r="F45" s="805"/>
      <c r="G45" s="805"/>
      <c r="H45" s="805"/>
      <c r="I45" s="806"/>
      <c r="W45" s="781"/>
      <c r="X45" s="781"/>
      <c r="Y45" s="781"/>
      <c r="Z45" s="781"/>
      <c r="AB45" s="904"/>
      <c r="AC45"/>
      <c r="AD45" s="804" t="s">
        <v>80</v>
      </c>
      <c r="AE45" s="805"/>
      <c r="AF45" s="805"/>
      <c r="AG45" s="805"/>
      <c r="AH45" s="805"/>
      <c r="AI45" s="805"/>
      <c r="AJ45" s="806"/>
      <c r="AX45" s="781"/>
      <c r="AY45" s="781"/>
      <c r="AZ45" s="781"/>
      <c r="BA45" s="781"/>
    </row>
    <row r="47" spans="1:56" ht="13.5" thickBot="1" x14ac:dyDescent="0.25"/>
    <row r="48" spans="1:56" ht="18" customHeight="1" x14ac:dyDescent="0.25">
      <c r="A48" s="930" t="s">
        <v>496</v>
      </c>
      <c r="B48"/>
      <c r="C48" s="932" t="s">
        <v>584</v>
      </c>
      <c r="D48" s="933"/>
      <c r="E48" s="933"/>
      <c r="F48" s="933"/>
      <c r="G48" s="933"/>
      <c r="H48" s="933"/>
      <c r="I48" s="933"/>
      <c r="J48" s="933"/>
      <c r="K48" s="933"/>
      <c r="L48" s="934"/>
      <c r="M48" s="935" t="s">
        <v>137</v>
      </c>
      <c r="N48" s="935"/>
      <c r="O48" s="935"/>
      <c r="P48" s="935"/>
      <c r="Q48" s="935"/>
      <c r="R48" s="935"/>
      <c r="S48" s="935"/>
      <c r="T48" s="935"/>
      <c r="U48" s="935"/>
      <c r="V48" s="935"/>
      <c r="W48" s="935"/>
      <c r="X48" s="935"/>
      <c r="Y48" s="935"/>
      <c r="Z48" s="1" t="s">
        <v>749</v>
      </c>
      <c r="AB48" s="930" t="s">
        <v>496</v>
      </c>
      <c r="AC48"/>
      <c r="AD48" s="932" t="s">
        <v>584</v>
      </c>
      <c r="AE48" s="933"/>
      <c r="AF48" s="933"/>
      <c r="AG48" s="933"/>
      <c r="AH48" s="933"/>
      <c r="AI48" s="933"/>
      <c r="AJ48" s="933"/>
      <c r="AK48" s="933"/>
      <c r="AL48" s="933"/>
      <c r="AM48" s="934"/>
      <c r="AN48" s="935" t="s">
        <v>143</v>
      </c>
      <c r="AO48" s="935"/>
      <c r="AP48" s="935"/>
      <c r="AQ48" s="935"/>
      <c r="AR48" s="935"/>
      <c r="AS48" s="935"/>
      <c r="AT48" s="935"/>
      <c r="AU48" s="935"/>
      <c r="AV48" s="935"/>
      <c r="AW48" s="935"/>
      <c r="AX48" s="935"/>
      <c r="AY48" s="935"/>
      <c r="AZ48" s="935"/>
      <c r="BA48" s="1" t="s">
        <v>749</v>
      </c>
    </row>
    <row r="49" spans="1:57" x14ac:dyDescent="0.2">
      <c r="A49" s="931"/>
      <c r="B49"/>
      <c r="C49" s="856" t="s">
        <v>1</v>
      </c>
      <c r="D49" s="857"/>
      <c r="E49" s="857"/>
      <c r="F49" s="857"/>
      <c r="G49" s="857"/>
      <c r="H49" s="857"/>
      <c r="I49" s="857"/>
      <c r="J49" s="857"/>
      <c r="K49" s="857"/>
      <c r="L49" s="858"/>
      <c r="M49" s="893" t="s">
        <v>2</v>
      </c>
      <c r="N49" s="893"/>
      <c r="O49" s="893"/>
      <c r="P49" s="893"/>
      <c r="Q49" s="893"/>
      <c r="R49" s="893"/>
      <c r="S49" s="893"/>
      <c r="T49" s="893"/>
      <c r="U49" s="893"/>
      <c r="V49" s="893"/>
      <c r="W49" s="893"/>
      <c r="X49" s="893"/>
      <c r="Y49" s="893" t="s">
        <v>55</v>
      </c>
      <c r="Z49" s="894"/>
      <c r="AB49" s="931"/>
      <c r="AC49"/>
      <c r="AD49" s="856" t="s">
        <v>1</v>
      </c>
      <c r="AE49" s="857"/>
      <c r="AF49" s="857"/>
      <c r="AG49" s="857"/>
      <c r="AH49" s="857"/>
      <c r="AI49" s="857"/>
      <c r="AJ49" s="857"/>
      <c r="AK49" s="857"/>
      <c r="AL49" s="857"/>
      <c r="AM49" s="858"/>
      <c r="AN49" s="893" t="s">
        <v>2</v>
      </c>
      <c r="AO49" s="893"/>
      <c r="AP49" s="893"/>
      <c r="AQ49" s="893"/>
      <c r="AR49" s="893"/>
      <c r="AS49" s="893"/>
      <c r="AT49" s="893"/>
      <c r="AU49" s="893"/>
      <c r="AV49" s="893"/>
      <c r="AW49" s="893"/>
      <c r="AX49" s="893"/>
      <c r="AY49" s="893"/>
      <c r="AZ49" s="893" t="s">
        <v>55</v>
      </c>
      <c r="BA49" s="894"/>
      <c r="BC49" s="143">
        <v>0.74666666666666603</v>
      </c>
    </row>
    <row r="50" spans="1:57" x14ac:dyDescent="0.2">
      <c r="A50" s="931"/>
      <c r="B50"/>
      <c r="C50" s="856" t="s">
        <v>3</v>
      </c>
      <c r="D50" s="857"/>
      <c r="E50" s="857"/>
      <c r="F50" s="857"/>
      <c r="G50" s="857"/>
      <c r="H50" s="857"/>
      <c r="I50" s="857"/>
      <c r="J50" s="857"/>
      <c r="K50" s="857"/>
      <c r="L50" s="858"/>
      <c r="M50" s="893" t="s">
        <v>4</v>
      </c>
      <c r="N50" s="893"/>
      <c r="O50" s="893"/>
      <c r="P50" s="893"/>
      <c r="Q50" s="893"/>
      <c r="R50" s="893"/>
      <c r="S50" s="893"/>
      <c r="T50" s="893"/>
      <c r="U50" s="893"/>
      <c r="V50" s="893"/>
      <c r="W50" s="893"/>
      <c r="X50" s="893"/>
      <c r="Y50" s="893" t="s">
        <v>5</v>
      </c>
      <c r="Z50" s="894"/>
      <c r="AB50" s="931"/>
      <c r="AC50"/>
      <c r="AD50" s="856" t="s">
        <v>3</v>
      </c>
      <c r="AE50" s="857"/>
      <c r="AF50" s="857"/>
      <c r="AG50" s="857"/>
      <c r="AH50" s="857"/>
      <c r="AI50" s="857"/>
      <c r="AJ50" s="857"/>
      <c r="AK50" s="857"/>
      <c r="AL50" s="857"/>
      <c r="AM50" s="858"/>
      <c r="AN50" s="893" t="s">
        <v>4</v>
      </c>
      <c r="AO50" s="893"/>
      <c r="AP50" s="893"/>
      <c r="AQ50" s="893"/>
      <c r="AR50" s="893"/>
      <c r="AS50" s="893"/>
      <c r="AT50" s="893"/>
      <c r="AU50" s="893"/>
      <c r="AV50" s="893"/>
      <c r="AW50" s="893"/>
      <c r="AX50" s="893"/>
      <c r="AY50" s="893"/>
      <c r="AZ50" s="893" t="s">
        <v>5</v>
      </c>
      <c r="BA50" s="894"/>
    </row>
    <row r="51" spans="1:57" x14ac:dyDescent="0.2">
      <c r="A51" s="931"/>
      <c r="B51"/>
      <c r="C51" s="856" t="s">
        <v>56</v>
      </c>
      <c r="D51" s="867"/>
      <c r="E51" s="867"/>
      <c r="F51" s="868"/>
      <c r="G51" s="869" t="s">
        <v>57</v>
      </c>
      <c r="H51" s="870"/>
      <c r="I51" s="870"/>
      <c r="J51" s="870"/>
      <c r="K51" s="870"/>
      <c r="L51" s="870"/>
      <c r="M51" s="870"/>
      <c r="N51" s="870"/>
      <c r="O51" s="870"/>
      <c r="P51" s="870"/>
      <c r="Q51" s="870"/>
      <c r="R51" s="870"/>
      <c r="S51" s="870"/>
      <c r="T51" s="870"/>
      <c r="U51" s="870"/>
      <c r="V51" s="870"/>
      <c r="W51" s="870"/>
      <c r="X51" s="871"/>
      <c r="Y51" s="47"/>
      <c r="Z51" s="48"/>
      <c r="AB51" s="931"/>
      <c r="AC51"/>
      <c r="AD51" s="856" t="s">
        <v>56</v>
      </c>
      <c r="AE51" s="867"/>
      <c r="AF51" s="867"/>
      <c r="AG51" s="868"/>
      <c r="AH51" s="869" t="s">
        <v>57</v>
      </c>
      <c r="AI51" s="870"/>
      <c r="AJ51" s="870"/>
      <c r="AK51" s="870"/>
      <c r="AL51" s="870"/>
      <c r="AM51" s="870"/>
      <c r="AN51" s="870"/>
      <c r="AO51" s="870"/>
      <c r="AP51" s="870"/>
      <c r="AQ51" s="870"/>
      <c r="AR51" s="870"/>
      <c r="AS51" s="870"/>
      <c r="AT51" s="870"/>
      <c r="AU51" s="870"/>
      <c r="AV51" s="870"/>
      <c r="AW51" s="870"/>
      <c r="AX51" s="870"/>
      <c r="AY51" s="871"/>
      <c r="AZ51" s="47"/>
      <c r="BA51" s="48"/>
    </row>
    <row r="52" spans="1:57" ht="15.75" x14ac:dyDescent="0.25">
      <c r="A52" s="931"/>
      <c r="B52"/>
      <c r="C52" s="838" t="s">
        <v>508</v>
      </c>
      <c r="D52" s="839"/>
      <c r="E52" s="839"/>
      <c r="F52" s="840"/>
      <c r="G52" s="817" t="s">
        <v>617</v>
      </c>
      <c r="H52" s="818"/>
      <c r="I52" s="818"/>
      <c r="J52" s="818"/>
      <c r="K52" s="819"/>
      <c r="L52" s="851" t="s">
        <v>707</v>
      </c>
      <c r="M52" s="851"/>
      <c r="N52" s="851"/>
      <c r="O52" s="851"/>
      <c r="P52" s="851"/>
      <c r="Q52" s="851"/>
      <c r="R52" s="851"/>
      <c r="S52" s="851"/>
      <c r="T52" s="851"/>
      <c r="U52" s="851"/>
      <c r="V52" s="851"/>
      <c r="W52" s="851"/>
      <c r="X52" s="851"/>
      <c r="Y52" s="851"/>
      <c r="Z52" s="852"/>
      <c r="AB52" s="931"/>
      <c r="AC52"/>
      <c r="AD52" s="838" t="s">
        <v>508</v>
      </c>
      <c r="AE52" s="839"/>
      <c r="AF52" s="839"/>
      <c r="AG52" s="840"/>
      <c r="AH52" s="817" t="s">
        <v>617</v>
      </c>
      <c r="AI52" s="818"/>
      <c r="AJ52" s="818"/>
      <c r="AK52" s="818"/>
      <c r="AL52" s="819"/>
      <c r="AM52" s="851" t="s">
        <v>707</v>
      </c>
      <c r="AN52" s="851"/>
      <c r="AO52" s="851"/>
      <c r="AP52" s="851"/>
      <c r="AQ52" s="851"/>
      <c r="AR52" s="851"/>
      <c r="AS52" s="851"/>
      <c r="AT52" s="851"/>
      <c r="AU52" s="851"/>
      <c r="AV52" s="851"/>
      <c r="AW52" s="851"/>
      <c r="AX52" s="851"/>
      <c r="AY52" s="851"/>
      <c r="AZ52" s="851"/>
      <c r="BA52" s="852"/>
    </row>
    <row r="53" spans="1:57" ht="15.6" customHeight="1" x14ac:dyDescent="0.2">
      <c r="A53" s="931"/>
      <c r="B53"/>
      <c r="C53" s="856"/>
      <c r="D53" s="857"/>
      <c r="E53" s="857"/>
      <c r="F53" s="858"/>
      <c r="G53" s="989" t="s">
        <v>618</v>
      </c>
      <c r="H53" s="990"/>
      <c r="I53" s="990"/>
      <c r="J53" s="990"/>
      <c r="K53" s="991"/>
      <c r="L53" s="883" t="s">
        <v>6</v>
      </c>
      <c r="M53" s="883"/>
      <c r="N53" s="884"/>
      <c r="O53" s="884"/>
      <c r="P53" s="884"/>
      <c r="Q53" s="884"/>
      <c r="R53" s="883" t="s">
        <v>7</v>
      </c>
      <c r="S53" s="883"/>
      <c r="T53" s="883"/>
      <c r="U53" s="883"/>
      <c r="V53" s="883"/>
      <c r="W53" s="858" t="s">
        <v>689</v>
      </c>
      <c r="X53" s="893"/>
      <c r="Y53" s="893"/>
      <c r="Z53" s="894"/>
      <c r="AB53" s="931"/>
      <c r="AC53"/>
      <c r="AD53" s="856"/>
      <c r="AE53" s="857"/>
      <c r="AF53" s="857"/>
      <c r="AG53" s="858"/>
      <c r="AH53" s="817" t="s">
        <v>619</v>
      </c>
      <c r="AI53" s="818"/>
      <c r="AJ53" s="818"/>
      <c r="AK53" s="818"/>
      <c r="AL53" s="819"/>
      <c r="AM53" s="883" t="s">
        <v>6</v>
      </c>
      <c r="AN53" s="883"/>
      <c r="AO53" s="884"/>
      <c r="AP53" s="884"/>
      <c r="AQ53" s="884"/>
      <c r="AR53" s="884"/>
      <c r="AS53" s="883" t="s">
        <v>7</v>
      </c>
      <c r="AT53" s="883"/>
      <c r="AU53" s="883"/>
      <c r="AV53" s="883"/>
      <c r="AW53" s="883"/>
      <c r="AX53" s="858" t="s">
        <v>689</v>
      </c>
      <c r="AY53" s="893"/>
      <c r="AZ53" s="893"/>
      <c r="BA53" s="894"/>
    </row>
    <row r="54" spans="1:57" ht="16.5" thickBot="1" x14ac:dyDescent="0.3">
      <c r="A54" s="931"/>
      <c r="B54"/>
      <c r="C54" s="856"/>
      <c r="D54" s="857"/>
      <c r="E54" s="857"/>
      <c r="F54" s="858"/>
      <c r="G54" s="50"/>
      <c r="H54" s="51"/>
      <c r="I54" s="51"/>
      <c r="J54" s="51"/>
      <c r="K54" s="52"/>
      <c r="L54" s="846" t="s">
        <v>8</v>
      </c>
      <c r="M54" s="847"/>
      <c r="N54" s="848"/>
      <c r="O54" s="848"/>
      <c r="P54" s="848"/>
      <c r="Q54" s="849"/>
      <c r="R54" s="928"/>
      <c r="S54" s="928"/>
      <c r="T54" s="928"/>
      <c r="U54" s="928"/>
      <c r="V54" s="928"/>
      <c r="W54" s="895"/>
      <c r="X54" s="896"/>
      <c r="Y54" s="896"/>
      <c r="Z54" s="897"/>
      <c r="AB54" s="931"/>
      <c r="AC54"/>
      <c r="AD54" s="856"/>
      <c r="AE54" s="857"/>
      <c r="AF54" s="857"/>
      <c r="AG54" s="858"/>
      <c r="AH54" s="50"/>
      <c r="AI54" s="51"/>
      <c r="AJ54" s="51"/>
      <c r="AK54" s="51"/>
      <c r="AL54" s="52"/>
      <c r="AM54" s="846" t="s">
        <v>8</v>
      </c>
      <c r="AN54" s="847"/>
      <c r="AO54" s="848"/>
      <c r="AP54" s="848"/>
      <c r="AQ54" s="848"/>
      <c r="AR54" s="849"/>
      <c r="AS54" s="928"/>
      <c r="AT54" s="928"/>
      <c r="AU54" s="928"/>
      <c r="AV54" s="928"/>
      <c r="AW54" s="928"/>
      <c r="AX54" s="895"/>
      <c r="AY54" s="896"/>
      <c r="AZ54" s="896"/>
      <c r="BA54" s="897"/>
    </row>
    <row r="55" spans="1:57" ht="13.5" customHeight="1" thickBot="1" x14ac:dyDescent="0.25">
      <c r="A55" s="901" t="s">
        <v>750</v>
      </c>
      <c r="B55"/>
      <c r="C55" s="861"/>
      <c r="D55" s="862"/>
      <c r="E55" s="863"/>
      <c r="F55" s="820" t="s">
        <v>9</v>
      </c>
      <c r="G55" s="829" t="s">
        <v>132</v>
      </c>
      <c r="H55" s="835"/>
      <c r="I55" s="836"/>
      <c r="J55" s="829" t="s">
        <v>133</v>
      </c>
      <c r="K55" s="835"/>
      <c r="L55" s="836"/>
      <c r="M55" s="829" t="s">
        <v>134</v>
      </c>
      <c r="N55" s="830"/>
      <c r="O55" s="831"/>
      <c r="P55" s="829" t="s">
        <v>135</v>
      </c>
      <c r="Q55" s="830"/>
      <c r="R55" s="831"/>
      <c r="S55" s="829" t="s">
        <v>136</v>
      </c>
      <c r="T55" s="830"/>
      <c r="U55" s="831"/>
      <c r="V55" s="842" t="s">
        <v>81</v>
      </c>
      <c r="W55" s="830"/>
      <c r="X55" s="831"/>
      <c r="Y55" s="53" t="s">
        <v>10</v>
      </c>
      <c r="Z55" s="54" t="s">
        <v>60</v>
      </c>
      <c r="AB55" s="901" t="s">
        <v>750</v>
      </c>
      <c r="AC55"/>
      <c r="AD55" s="861"/>
      <c r="AE55" s="862"/>
      <c r="AF55" s="863"/>
      <c r="AG55" s="820" t="s">
        <v>9</v>
      </c>
      <c r="AH55" s="829" t="s">
        <v>132</v>
      </c>
      <c r="AI55" s="835"/>
      <c r="AJ55" s="836"/>
      <c r="AK55" s="829" t="s">
        <v>133</v>
      </c>
      <c r="AL55" s="835"/>
      <c r="AM55" s="836"/>
      <c r="AN55" s="829" t="s">
        <v>134</v>
      </c>
      <c r="AO55" s="830"/>
      <c r="AP55" s="831"/>
      <c r="AQ55" s="829" t="s">
        <v>135</v>
      </c>
      <c r="AR55" s="830"/>
      <c r="AS55" s="831"/>
      <c r="AT55" s="829" t="s">
        <v>136</v>
      </c>
      <c r="AU55" s="830"/>
      <c r="AV55" s="831"/>
      <c r="AW55" s="842" t="s">
        <v>81</v>
      </c>
      <c r="AX55" s="830"/>
      <c r="AY55" s="831"/>
      <c r="AZ55" s="53" t="s">
        <v>10</v>
      </c>
      <c r="BA55" s="54" t="s">
        <v>60</v>
      </c>
    </row>
    <row r="56" spans="1:57" ht="27" customHeight="1" thickBot="1" x14ac:dyDescent="0.25">
      <c r="A56" s="902"/>
      <c r="B56"/>
      <c r="C56" s="864"/>
      <c r="D56" s="865"/>
      <c r="E56" s="866"/>
      <c r="F56" s="821"/>
      <c r="G56" s="155" t="s">
        <v>493</v>
      </c>
      <c r="H56" s="156" t="s">
        <v>494</v>
      </c>
      <c r="I56" s="157" t="s">
        <v>516</v>
      </c>
      <c r="J56" s="155" t="s">
        <v>493</v>
      </c>
      <c r="K56" s="156" t="s">
        <v>494</v>
      </c>
      <c r="L56" s="157" t="s">
        <v>516</v>
      </c>
      <c r="M56" s="155" t="s">
        <v>493</v>
      </c>
      <c r="N56" s="156" t="s">
        <v>494</v>
      </c>
      <c r="O56" s="157" t="s">
        <v>516</v>
      </c>
      <c r="P56" s="155" t="s">
        <v>493</v>
      </c>
      <c r="Q56" s="156" t="s">
        <v>494</v>
      </c>
      <c r="R56" s="157" t="s">
        <v>516</v>
      </c>
      <c r="S56" s="155" t="s">
        <v>493</v>
      </c>
      <c r="T56" s="156" t="s">
        <v>494</v>
      </c>
      <c r="U56" s="157" t="s">
        <v>516</v>
      </c>
      <c r="V56" s="155" t="s">
        <v>493</v>
      </c>
      <c r="W56" s="156" t="s">
        <v>494</v>
      </c>
      <c r="X56" s="157" t="s">
        <v>516</v>
      </c>
      <c r="Y56" s="881" t="s">
        <v>15</v>
      </c>
      <c r="Z56" s="882"/>
      <c r="AB56" s="902"/>
      <c r="AC56"/>
      <c r="AD56" s="864"/>
      <c r="AE56" s="865"/>
      <c r="AF56" s="866"/>
      <c r="AG56" s="821"/>
      <c r="AH56" s="155" t="s">
        <v>493</v>
      </c>
      <c r="AI56" s="156" t="s">
        <v>494</v>
      </c>
      <c r="AJ56" s="157" t="s">
        <v>516</v>
      </c>
      <c r="AK56" s="155" t="s">
        <v>493</v>
      </c>
      <c r="AL56" s="156" t="s">
        <v>494</v>
      </c>
      <c r="AM56" s="157" t="s">
        <v>516</v>
      </c>
      <c r="AN56" s="155" t="s">
        <v>493</v>
      </c>
      <c r="AO56" s="156" t="s">
        <v>494</v>
      </c>
      <c r="AP56" s="157" t="s">
        <v>516</v>
      </c>
      <c r="AQ56" s="155" t="s">
        <v>493</v>
      </c>
      <c r="AR56" s="156" t="s">
        <v>494</v>
      </c>
      <c r="AS56" s="157" t="s">
        <v>516</v>
      </c>
      <c r="AT56" s="155" t="s">
        <v>493</v>
      </c>
      <c r="AU56" s="156" t="s">
        <v>494</v>
      </c>
      <c r="AV56" s="157" t="s">
        <v>516</v>
      </c>
      <c r="AW56" s="155" t="s">
        <v>493</v>
      </c>
      <c r="AX56" s="156" t="s">
        <v>494</v>
      </c>
      <c r="AY56" s="157" t="s">
        <v>516</v>
      </c>
      <c r="AZ56" s="881" t="s">
        <v>15</v>
      </c>
      <c r="BA56" s="882"/>
    </row>
    <row r="57" spans="1:57" ht="18.600000000000001" customHeight="1" x14ac:dyDescent="0.2">
      <c r="A57" s="902"/>
      <c r="B57"/>
      <c r="C57" s="844">
        <v>1</v>
      </c>
      <c r="D57" s="796" t="s">
        <v>64</v>
      </c>
      <c r="E57" s="985" t="s">
        <v>16</v>
      </c>
      <c r="F57" s="793" t="s">
        <v>155</v>
      </c>
      <c r="G57" s="832" t="s">
        <v>305</v>
      </c>
      <c r="H57" s="833"/>
      <c r="I57" s="833"/>
      <c r="J57" s="833"/>
      <c r="K57" s="833"/>
      <c r="L57" s="833"/>
      <c r="M57" s="833"/>
      <c r="N57" s="833"/>
      <c r="O57" s="833"/>
      <c r="P57" s="833"/>
      <c r="Q57" s="833"/>
      <c r="R57" s="833"/>
      <c r="S57" s="833"/>
      <c r="T57" s="833"/>
      <c r="U57" s="833"/>
      <c r="V57" s="833"/>
      <c r="W57" s="833"/>
      <c r="X57" s="834"/>
      <c r="Y57" s="194"/>
      <c r="Z57" s="195"/>
      <c r="AB57" s="902"/>
      <c r="AC57"/>
      <c r="AD57" s="844">
        <v>1</v>
      </c>
      <c r="AE57" s="796" t="s">
        <v>64</v>
      </c>
      <c r="AF57" s="985" t="s">
        <v>16</v>
      </c>
      <c r="AG57" s="793" t="s">
        <v>155</v>
      </c>
      <c r="AH57" s="832" t="s">
        <v>305</v>
      </c>
      <c r="AI57" s="833"/>
      <c r="AJ57" s="833"/>
      <c r="AK57" s="833"/>
      <c r="AL57" s="833"/>
      <c r="AM57" s="833"/>
      <c r="AN57" s="833"/>
      <c r="AO57" s="833"/>
      <c r="AP57" s="833"/>
      <c r="AQ57" s="833"/>
      <c r="AR57" s="833"/>
      <c r="AS57" s="833"/>
      <c r="AT57" s="833"/>
      <c r="AU57" s="833"/>
      <c r="AV57" s="833"/>
      <c r="AW57" s="833"/>
      <c r="AX57" s="833"/>
      <c r="AY57" s="834"/>
      <c r="AZ57" s="194"/>
      <c r="BA57" s="195"/>
      <c r="BD57" s="5"/>
    </row>
    <row r="58" spans="1:57" ht="18.600000000000001" customHeight="1" x14ac:dyDescent="0.2">
      <c r="A58" s="902"/>
      <c r="B58"/>
      <c r="C58" s="844"/>
      <c r="D58" s="796"/>
      <c r="E58" s="792"/>
      <c r="F58" s="794"/>
      <c r="G58" s="101" t="str">
        <f>TEXT((TIME(0,LEFT('Erwachsene-DOSB 2020'!E10,FIND(":",'Erwachsene-DOSB 2020'!E10)-1),RIGHT('Erwachsene-DOSB 2020'!E10,2)))*$BC$58,"[mm]:ss")</f>
        <v>28:48</v>
      </c>
      <c r="H58" s="102" t="str">
        <f>TEXT((TIME(0,LEFT('Erwachsene-DOSB 2020'!F10,FIND(":",'Erwachsene-DOSB 2020'!F10)-1),RIGHT('Erwachsene-DOSB 2020'!F10,2)))*$BC$58,"[mm]:ss")</f>
        <v>25:24</v>
      </c>
      <c r="I58" s="103" t="str">
        <f>TEXT((TIME(0,LEFT('Erwachsene-DOSB 2020'!G10,FIND(":",'Erwachsene-DOSB 2020'!G10)-1),RIGHT('Erwachsene-DOSB 2020'!G10,2)))*$BC$58,"[mm]:ss")</f>
        <v>22:06</v>
      </c>
      <c r="J58" s="109" t="str">
        <f>TEXT((TIME(0,LEFT('Erwachsene-DOSB 2020'!H10,FIND(":",'Erwachsene-DOSB 2020'!H10)-1),RIGHT('Erwachsene-DOSB 2020'!H10,2)))*$BC$58,"[mm]:ss")</f>
        <v>28:18</v>
      </c>
      <c r="K58" s="102" t="str">
        <f>TEXT((TIME(0,LEFT('Erwachsene-DOSB 2020'!I10,FIND(":",'Erwachsene-DOSB 2020'!I10)-1),RIGHT('Erwachsene-DOSB 2020'!I10,2)))*$BC$58,"[mm]:ss")</f>
        <v>25:00</v>
      </c>
      <c r="L58" s="103" t="str">
        <f>TEXT((TIME(0,LEFT('Erwachsene-DOSB 2020'!J10,FIND(":",'Erwachsene-DOSB 2020'!J10)-1),RIGHT('Erwachsene-DOSB 2020'!J10,2)))*$BC$58,"[mm]:ss")</f>
        <v>21:36</v>
      </c>
      <c r="M58" s="109" t="str">
        <f>TEXT((TIME(0,LEFT('Erwachsene-DOSB 2020'!K10,FIND(":",'Erwachsene-DOSB 2020'!K10)-1),RIGHT('Erwachsene-DOSB 2020'!K10,2)))*$BC$58,"[mm]:ss")</f>
        <v>30:36</v>
      </c>
      <c r="N58" s="102" t="str">
        <f>TEXT((TIME(0,LEFT('Erwachsene-DOSB 2020'!L10,FIND(":",'Erwachsene-DOSB 2020'!L10)-1),RIGHT('Erwachsene-DOSB 2020'!L10,2)))*$BC$58,"[mm]:ss")</f>
        <v>25:18</v>
      </c>
      <c r="O58" s="103" t="str">
        <f>TEXT((TIME(0,LEFT('Erwachsene-DOSB 2020'!M10,FIND(":",'Erwachsene-DOSB 2020'!M10)-1),RIGHT('Erwachsene-DOSB 2020'!M10,2)))*$BC$58,"[mm]:ss")</f>
        <v>22:24</v>
      </c>
      <c r="P58" s="109" t="str">
        <f>TEXT((TIME(0,LEFT('Erwachsene-DOSB 2020'!N10,FIND(":",'Erwachsene-DOSB 2020'!N10)-1),RIGHT('Erwachsene-DOSB 2020'!N10,2)))*$BC$58,"[mm]:ss")</f>
        <v>34:36</v>
      </c>
      <c r="Q58" s="102" t="str">
        <f>TEXT((TIME(0,LEFT('Erwachsene-DOSB 2020'!O10,FIND(":",'Erwachsene-DOSB 2020'!O10)-1),RIGHT('Erwachsene-DOSB 2020'!O10,2)))*$BC$58,"[mm]:ss")</f>
        <v>28:24</v>
      </c>
      <c r="R58" s="103" t="str">
        <f>TEXT((TIME(0,LEFT('Erwachsene-DOSB 2020'!P10,FIND(":",'Erwachsene-DOSB 2020'!P10)-1),RIGHT('Erwachsene-DOSB 2020'!P10,2)))*$BC$58,"[mm]:ss")</f>
        <v>23:24</v>
      </c>
      <c r="S58" s="109" t="str">
        <f>TEXT((TIME(0,LEFT('Erwachsene-DOSB 2020'!Q10,FIND(":",'Erwachsene-DOSB 2020'!Q10)-1),RIGHT('Erwachsene-DOSB 2020'!Q10,2)))*$BC$58,"[mm]:ss")</f>
        <v>38:24</v>
      </c>
      <c r="T58" s="102" t="str">
        <f>TEXT((TIME(0,LEFT('Erwachsene-DOSB 2020'!R10,FIND(":",'Erwachsene-DOSB 2020'!R10)-1),RIGHT('Erwachsene-DOSB 2020'!R10,2)))*$BC$58,"[mm]:ss")</f>
        <v>30:42</v>
      </c>
      <c r="U58" s="103" t="str">
        <f>TEXT((TIME(0,LEFT('Erwachsene-DOSB 2020'!S10,FIND(":",'Erwachsene-DOSB 2020'!S10)-1),RIGHT('Erwachsene-DOSB 2020'!S10,2)))*$BC$58,"[mm]:ss")</f>
        <v>24:24</v>
      </c>
      <c r="V58" s="109" t="str">
        <f>TEXT((TIME(0,LEFT('Erwachsene-DOSB 2020'!T10,FIND(":",'Erwachsene-DOSB 2020'!T10)-1),RIGHT('Erwachsene-DOSB 2020'!T10,2)))*$BC$58,"[mm]:ss")</f>
        <v>40:48</v>
      </c>
      <c r="W58" s="102" t="str">
        <f>TEXT((TIME(0,LEFT('Erwachsene-DOSB 2020'!U10,FIND(":",'Erwachsene-DOSB 2020'!U10)-1),RIGHT('Erwachsene-DOSB 2020'!U10,2)))*$BC$58,"[mm]:ss")</f>
        <v>33:12</v>
      </c>
      <c r="X58" s="103" t="str">
        <f>TEXT((TIME(0,LEFT('Erwachsene-DOSB 2020'!V10,FIND(":",'Erwachsene-DOSB 2020'!V10)-1),RIGHT('Erwachsene-DOSB 2020'!V10,2)))*$BC$58,"[mm]:ss")</f>
        <v>25:36</v>
      </c>
      <c r="Y58" s="184"/>
      <c r="Z58" s="185"/>
      <c r="AB58" s="902"/>
      <c r="AC58"/>
      <c r="AD58" s="844"/>
      <c r="AE58" s="796"/>
      <c r="AF58" s="792"/>
      <c r="AG58" s="794"/>
      <c r="AH58" s="101" t="str">
        <f>TEXT((TIME(0,LEFT('Erwachsene-DOSB 2020'!E42,FIND(":",'Erwachsene-DOSB 2020'!E42)-1),RIGHT('Erwachsene-DOSB 2020'!E42,2)))*$BC$58,"[mm]:ss")</f>
        <v>27:06</v>
      </c>
      <c r="AI58" s="102" t="str">
        <f>TEXT((TIME(0,LEFT('Erwachsene-DOSB 2020'!F42,FIND(":",'Erwachsene-DOSB 2020'!F42)-1),RIGHT('Erwachsene-DOSB 2020'!F42,2)))*$BC$58,"[mm]:ss")</f>
        <v>23:48</v>
      </c>
      <c r="AJ58" s="103" t="str">
        <f>TEXT((TIME(0,LEFT('Erwachsene-DOSB 2020'!G42,FIND(":",'Erwachsene-DOSB 2020'!G42)-1),RIGHT('Erwachsene-DOSB 2020'!G42,2)))*$BC$58,"[mm]:ss")</f>
        <v>20:24</v>
      </c>
      <c r="AK58" s="109" t="str">
        <f>TEXT((TIME(0,LEFT('Erwachsene-DOSB 2020'!H42,FIND(":",'Erwachsene-DOSB 2020'!H42)-1),RIGHT('Erwachsene-DOSB 2020'!H42,2)))*$BC$58,"[mm]:ss")</f>
        <v>26:36</v>
      </c>
      <c r="AL58" s="102" t="str">
        <f>TEXT((TIME(0,LEFT('Erwachsene-DOSB 2020'!I42,FIND(":",'Erwachsene-DOSB 2020'!I42)-1),RIGHT('Erwachsene-DOSB 2020'!I42,2)))*$BC$58,"[mm]:ss")</f>
        <v>23:24</v>
      </c>
      <c r="AM58" s="103" t="str">
        <f>TEXT((TIME(0,LEFT('Erwachsene-DOSB 2020'!J42,FIND(":",'Erwachsene-DOSB 2020'!J42)-1),RIGHT('Erwachsene-DOSB 2020'!J42,2)))*$BC$58,"[mm]:ss")</f>
        <v>19:42</v>
      </c>
      <c r="AN58" s="109" t="str">
        <f>TEXT((TIME(0,LEFT('Erwachsene-DOSB 2020'!K42,FIND(":",'Erwachsene-DOSB 2020'!K42)-1),RIGHT('Erwachsene-DOSB 2020'!K42,2)))*$BC$58,"[mm]:ss")</f>
        <v>27:48</v>
      </c>
      <c r="AO58" s="102" t="str">
        <f>TEXT((TIME(0,LEFT('Erwachsene-DOSB 2020'!L42,FIND(":",'Erwachsene-DOSB 2020'!L42)-1),RIGHT('Erwachsene-DOSB 2020'!L42,2)))*$BC$58,"[mm]:ss")</f>
        <v>24:00</v>
      </c>
      <c r="AP58" s="103" t="str">
        <f>TEXT((TIME(0,LEFT('Erwachsene-DOSB 2020'!M42,FIND(":",'Erwachsene-DOSB 2020'!M42)-1),RIGHT('Erwachsene-DOSB 2020'!M42,2)))*$BC$58,"[mm]:ss")</f>
        <v>20:24</v>
      </c>
      <c r="AQ58" s="109" t="str">
        <f>TEXT((TIME(0,LEFT('Erwachsene-DOSB 2020'!N42,FIND(":",'Erwachsene-DOSB 2020'!N42)-1),RIGHT('Erwachsene-DOSB 2020'!N42,2)))*$BC$58,"[mm]:ss")</f>
        <v>30:54</v>
      </c>
      <c r="AR58" s="102" t="str">
        <f>TEXT((TIME(0,LEFT('Erwachsene-DOSB 2020'!O42,FIND(":",'Erwachsene-DOSB 2020'!O42)-1),RIGHT('Erwachsene-DOSB 2020'!O42,2)))*$BC$58,"[mm]:ss")</f>
        <v>25:48</v>
      </c>
      <c r="AS58" s="103" t="str">
        <f>TEXT((TIME(0,LEFT('Erwachsene-DOSB 2020'!P42,FIND(":",'Erwachsene-DOSB 2020'!P42)-1),RIGHT('Erwachsene-DOSB 2020'!P42,2)))*$BC$58,"[mm]:ss")</f>
        <v>21:36</v>
      </c>
      <c r="AT58" s="109" t="str">
        <f>TEXT((TIME(0,LEFT('Erwachsene-DOSB 2020'!Q42,FIND(":",'Erwachsene-DOSB 2020'!Q42)-1),RIGHT('Erwachsene-DOSB 2020'!Q42,2)))*$BC$58,"[mm]:ss")</f>
        <v>34:36</v>
      </c>
      <c r="AU58" s="102" t="str">
        <f>TEXT((TIME(0,LEFT('Erwachsene-DOSB 2020'!R42,FIND(":",'Erwachsene-DOSB 2020'!R42)-1),RIGHT('Erwachsene-DOSB 2020'!R42,2)))*$BC$58,"[mm]:ss")</f>
        <v>28:48</v>
      </c>
      <c r="AV58" s="103" t="str">
        <f>TEXT((TIME(0,LEFT('Erwachsene-DOSB 2020'!S42,FIND(":",'Erwachsene-DOSB 2020'!S42)-1),RIGHT('Erwachsene-DOSB 2020'!S42,2)))*$BC$58,"[mm]:ss")</f>
        <v>23:06</v>
      </c>
      <c r="AW58" s="109" t="str">
        <f>TEXT((TIME(0,LEFT('Erwachsene-DOSB 2020'!T42,FIND(":",'Erwachsene-DOSB 2020'!T42)-1),RIGHT('Erwachsene-DOSB 2020'!T42,2)))*$BC$58,"[mm]:ss")</f>
        <v>38:54</v>
      </c>
      <c r="AX58" s="102" t="str">
        <f>TEXT((TIME(0,LEFT('Erwachsene-DOSB 2020'!U42,FIND(":",'Erwachsene-DOSB 2020'!U42)-1),RIGHT('Erwachsene-DOSB 2020'!U42,2)))*$BC$58,"[mm]:ss")</f>
        <v>31:42</v>
      </c>
      <c r="AY58" s="103" t="str">
        <f>TEXT((TIME(0,LEFT('Erwachsene-DOSB 2020'!V42,FIND(":",'Erwachsene-DOSB 2020'!V42)-1),RIGHT('Erwachsene-DOSB 2020'!V42,2)))*$BC$58,"[mm]:ss")</f>
        <v>24:30</v>
      </c>
      <c r="AZ58" s="184"/>
      <c r="BA58" s="185"/>
      <c r="BC58" s="143">
        <v>1.2</v>
      </c>
      <c r="BD58" s="5" t="s">
        <v>155</v>
      </c>
    </row>
    <row r="59" spans="1:57" ht="18.600000000000001" customHeight="1" x14ac:dyDescent="0.2">
      <c r="A59" s="902"/>
      <c r="B59"/>
      <c r="C59" s="844"/>
      <c r="D59" s="796"/>
      <c r="E59" s="106" t="s">
        <v>17</v>
      </c>
      <c r="F59" s="58" t="s">
        <v>514</v>
      </c>
      <c r="G59" s="101" t="str">
        <f>TEXT((TIME(0,LEFT('Erwachsene-DOSB 2020'!E11,FIND(":",'Erwachsene-DOSB 2020'!E11)-1),RIGHT('Erwachsene-DOSB 2020'!E11,2)))*$BC$59,"[mm]:ss")</f>
        <v>54:13</v>
      </c>
      <c r="H59" s="102" t="str">
        <f>TEXT((TIME(0,LEFT('Erwachsene-DOSB 2020'!F11,FIND(":",'Erwachsene-DOSB 2020'!F11)-1),RIGHT('Erwachsene-DOSB 2020'!F11,2)))*$BC$59,"[mm]:ss")</f>
        <v>51:29</v>
      </c>
      <c r="I59" s="103" t="str">
        <f>TEXT((TIME(0,LEFT('Erwachsene-DOSB 2020'!G11,FIND(":",'Erwachsene-DOSB 2020'!G11)-1),RIGHT('Erwachsene-DOSB 2020'!G11,2)))*$BC$59,"[mm]:ss")</f>
        <v>48:22</v>
      </c>
      <c r="J59" s="109" t="str">
        <f>TEXT((TIME(0,LEFT('Erwachsene-DOSB 2020'!H11,FIND(":",'Erwachsene-DOSB 2020'!H11)-1),RIGHT('Erwachsene-DOSB 2020'!H11,2)))*$BC$59,"[mm]:ss")</f>
        <v>51:52</v>
      </c>
      <c r="K59" s="102" t="str">
        <f>TEXT((TIME(0,LEFT('Erwachsene-DOSB 2020'!I11,FIND(":",'Erwachsene-DOSB 2020'!I11)-1),RIGHT('Erwachsene-DOSB 2020'!I11,2)))*$BC$59,"[mm]:ss")</f>
        <v>49:08</v>
      </c>
      <c r="L59" s="103" t="str">
        <f>TEXT((TIME(0,LEFT('Erwachsene-DOSB 2020'!J11,FIND(":",'Erwachsene-DOSB 2020'!J11)-1),RIGHT('Erwachsene-DOSB 2020'!J11,2)))*$BC$59,"[mm]:ss")</f>
        <v>46:25</v>
      </c>
      <c r="M59" s="109" t="str">
        <f>TEXT((TIME(0,LEFT('Erwachsene-DOSB 2020'!K11,FIND(":",'Erwachsene-DOSB 2020'!K11)-1),RIGHT('Erwachsene-DOSB 2020'!K11,2)))*$BC$59,"[mm]:ss")</f>
        <v>52:16</v>
      </c>
      <c r="N59" s="102" t="str">
        <f>TEXT((TIME(0,LEFT('Erwachsene-DOSB 2020'!L11,FIND(":",'Erwachsene-DOSB 2020'!L11)-1),RIGHT('Erwachsene-DOSB 2020'!L11,2)))*$BC$59,"[mm]:ss")</f>
        <v>49:32</v>
      </c>
      <c r="O59" s="103" t="str">
        <f>TEXT((TIME(0,LEFT('Erwachsene-DOSB 2020'!M11,FIND(":",'Erwachsene-DOSB 2020'!M11)-1),RIGHT('Erwachsene-DOSB 2020'!M11,2)))*$BC$59,"[mm]:ss")</f>
        <v>46:48</v>
      </c>
      <c r="P59" s="109" t="str">
        <f>TEXT((TIME(0,LEFT('Erwachsene-DOSB 2020'!N11,FIND(":",'Erwachsene-DOSB 2020'!N11)-1),RIGHT('Erwachsene-DOSB 2020'!N11,2)))*$BC$59,"[mm]:ss")</f>
        <v>52:39</v>
      </c>
      <c r="Q59" s="102" t="str">
        <f>TEXT((TIME(0,LEFT('Erwachsene-DOSB 2020'!O11,FIND(":",'Erwachsene-DOSB 2020'!O11)-1),RIGHT('Erwachsene-DOSB 2020'!O11,2)))*$BC$59,"[mm]:ss")</f>
        <v>49:55</v>
      </c>
      <c r="R59" s="654" t="str">
        <f>TEXT((TIME(0,LEFT('Erwachsene-DOSB 2020'!P11,FIND(":",'Erwachsene-DOSB 2020'!P11)-1),RIGHT('Erwachsene-DOSB 2020'!P11,2)))*$BC$59,"[mm]:ss")</f>
        <v>47:08</v>
      </c>
      <c r="S59" s="109" t="str">
        <f>TEXT((TIME(0,LEFT('Erwachsene-DOSB 2020'!Q11,FIND(":",'Erwachsene-DOSB 2020'!Q11)-1),RIGHT('Erwachsene-DOSB 2020'!Q11,2)))*$BC$59,"[mm]:ss")</f>
        <v>54:36</v>
      </c>
      <c r="T59" s="102" t="str">
        <f>TEXT((TIME(0,LEFT('Erwachsene-DOSB 2020'!R11,FIND(":",'Erwachsene-DOSB 2020'!R11)-1),RIGHT('Erwachsene-DOSB 2020'!R11,2)))*$BC$59,"[mm]:ss")</f>
        <v>50:42</v>
      </c>
      <c r="U59" s="655" t="str">
        <f>TEXT((TIME(0,LEFT('Erwachsene-DOSB 2020'!S11,FIND(":",'Erwachsene-DOSB 2020'!S11)-1),RIGHT('Erwachsene-DOSB 2020'!S11,2)))*$BC$59,"[mm]:ss")</f>
        <v>47:23</v>
      </c>
      <c r="V59" s="109" t="str">
        <f>TEXT((TIME(0,LEFT('Erwachsene-DOSB 2020'!T11,FIND(":",'Erwachsene-DOSB 2020'!T11)-1),RIGHT('Erwachsene-DOSB 2020'!T11,2)))*$BC$59,"[mm]:ss")</f>
        <v>56:56</v>
      </c>
      <c r="W59" s="102" t="str">
        <f>TEXT((TIME(0,LEFT('Erwachsene-DOSB 2020'!U11,FIND(":",'Erwachsene-DOSB 2020'!U11)-1),RIGHT('Erwachsene-DOSB 2020'!U11,2)))*$BC$59,"[mm]:ss")</f>
        <v>52:16</v>
      </c>
      <c r="X59" s="103" t="str">
        <f>TEXT((TIME(0,LEFT('Erwachsene-DOSB 2020'!V11,FIND(":",'Erwachsene-DOSB 2020'!V11)-1),RIGHT('Erwachsene-DOSB 2020'!V11,2)))*$BC$59,"[mm]:ss")</f>
        <v>47:35</v>
      </c>
      <c r="Y59" s="182"/>
      <c r="Z59" s="183"/>
      <c r="AB59" s="902"/>
      <c r="AC59"/>
      <c r="AD59" s="844"/>
      <c r="AE59" s="796"/>
      <c r="AF59" s="106" t="s">
        <v>17</v>
      </c>
      <c r="AG59" s="58" t="s">
        <v>514</v>
      </c>
      <c r="AH59" s="101" t="str">
        <f>TEXT((TIME(0,LEFT('Erwachsene-DOSB 2020'!E44,FIND(":",'Erwachsene-DOSB 2020'!E44)-1),RIGHT('Erwachsene-DOSB 2020'!E44,2)))*$BC$59,"[mm]:ss")</f>
        <v>45:38</v>
      </c>
      <c r="AI59" s="102" t="str">
        <f>TEXT((TIME(0,LEFT('Erwachsene-DOSB 2020'!F44,FIND(":",'Erwachsene-DOSB 2020'!F44)-1),RIGHT('Erwachsene-DOSB 2020'!F44,2)))*$BC$59,"[mm]:ss")</f>
        <v>42:31</v>
      </c>
      <c r="AJ59" s="103" t="str">
        <f>TEXT((TIME(0,LEFT('Erwachsene-DOSB 2020'!G44,FIND(":",'Erwachsene-DOSB 2020'!G44)-1),RIGHT('Erwachsene-DOSB 2020'!G44,2)))*$BC$59,"[mm]:ss")</f>
        <v>39:23</v>
      </c>
      <c r="AK59" s="109" t="str">
        <f>TEXT((TIME(0,LEFT('Erwachsene-DOSB 2020'!H44,FIND(":",'Erwachsene-DOSB 2020'!H44)-1),RIGHT('Erwachsene-DOSB 2020'!H44,2)))*$BC$59,"[mm]:ss")</f>
        <v>44:28</v>
      </c>
      <c r="AL59" s="102" t="str">
        <f>TEXT((TIME(0,LEFT('Erwachsene-DOSB 2020'!I44,FIND(":",'Erwachsene-DOSB 2020'!I44)-1),RIGHT('Erwachsene-DOSB 2020'!I44,2)))*$BC$59,"[mm]:ss")</f>
        <v>41:20</v>
      </c>
      <c r="AM59" s="103" t="str">
        <f>TEXT((TIME(0,LEFT('Erwachsene-DOSB 2020'!J44,FIND(":",'Erwachsene-DOSB 2020'!J44)-1),RIGHT('Erwachsene-DOSB 2020'!J44,2)))*$BC$59,"[mm]:ss")</f>
        <v>38:13</v>
      </c>
      <c r="AN59" s="109" t="str">
        <f>TEXT((TIME(0,LEFT('Erwachsene-DOSB 2020'!K44,FIND(":",'Erwachsene-DOSB 2020'!K44)-1),RIGHT('Erwachsene-DOSB 2020'!K44,2)))*$BC$59,"[mm]:ss")</f>
        <v>45:38</v>
      </c>
      <c r="AO59" s="102" t="str">
        <f>TEXT((TIME(0,LEFT('Erwachsene-DOSB 2020'!L44,FIND(":",'Erwachsene-DOSB 2020'!L44)-1),RIGHT('Erwachsene-DOSB 2020'!L44,2)))*$BC$59,"[mm]:ss")</f>
        <v>42:31</v>
      </c>
      <c r="AP59" s="103" t="str">
        <f>TEXT((TIME(0,LEFT('Erwachsene-DOSB 2020'!M44,FIND(":",'Erwachsene-DOSB 2020'!M44)-1),RIGHT('Erwachsene-DOSB 2020'!M44,2)))*$BC$59,"[mm]:ss")</f>
        <v>39:23</v>
      </c>
      <c r="AQ59" s="109" t="str">
        <f>TEXT((TIME(0,LEFT('Erwachsene-DOSB 2020'!N44,FIND(":",'Erwachsene-DOSB 2020'!N44)-1),RIGHT('Erwachsene-DOSB 2020'!N44,2)))*$BC$59,"[mm]:ss")</f>
        <v>48:45</v>
      </c>
      <c r="AR59" s="102" t="str">
        <f>TEXT((TIME(0,LEFT('Erwachsene-DOSB 2020'!O44,FIND(":",'Erwachsene-DOSB 2020'!O44)-1),RIGHT('Erwachsene-DOSB 2020'!O44,2)))*$BC$59,"[mm]:ss")</f>
        <v>44:28</v>
      </c>
      <c r="AS59" s="103" t="str">
        <f>TEXT((TIME(0,LEFT('Erwachsene-DOSB 2020'!P44,FIND(":",'Erwachsene-DOSB 2020'!P44)-1),RIGHT('Erwachsene-DOSB 2020'!P44,2)))*$BC$59,"[mm]:ss")</f>
        <v>39:47</v>
      </c>
      <c r="AT59" s="109" t="str">
        <f>TEXT((TIME(0,LEFT('Erwachsene-DOSB 2020'!Q44,FIND(":",'Erwachsene-DOSB 2020'!Q44)-1),RIGHT('Erwachsene-DOSB 2020'!Q44,2)))*$BC$59,"[mm]:ss")</f>
        <v>50:42</v>
      </c>
      <c r="AU59" s="102" t="str">
        <f>TEXT((TIME(0,LEFT('Erwachsene-DOSB 2020'!R44,FIND(":",'Erwachsene-DOSB 2020'!R44)-1),RIGHT('Erwachsene-DOSB 2020'!R44,2)))*$BC$59,"[mm]:ss")</f>
        <v>45:38</v>
      </c>
      <c r="AV59" s="103" t="str">
        <f>TEXT((TIME(0,LEFT('Erwachsene-DOSB 2020'!S44,FIND(":",'Erwachsene-DOSB 2020'!S44)-1),RIGHT('Erwachsene-DOSB 2020'!S44,2)))*$BC$59,"[mm]:ss")</f>
        <v>41:44</v>
      </c>
      <c r="AW59" s="109" t="str">
        <f>TEXT((TIME(0,LEFT('Erwachsene-DOSB 2020'!T44,FIND(":",'Erwachsene-DOSB 2020'!T44)-1),RIGHT('Erwachsene-DOSB 2020'!T44,2)))*$BC$59,"[mm]:ss")</f>
        <v>51:29</v>
      </c>
      <c r="AX59" s="102" t="str">
        <f>TEXT((TIME(0,LEFT('Erwachsene-DOSB 2020'!U44,FIND(":",'Erwachsene-DOSB 2020'!U44)-1),RIGHT('Erwachsene-DOSB 2020'!U44,2)))*$BC$59,"[mm]:ss")</f>
        <v>47:11</v>
      </c>
      <c r="AY59" s="103" t="str">
        <f>TEXT((TIME(0,LEFT('Erwachsene-DOSB 2020'!V44,FIND(":",'Erwachsene-DOSB 2020'!V44)-1),RIGHT('Erwachsene-DOSB 2020'!V44,2)))*$BC$59,"[mm]:ss")</f>
        <v>42:07</v>
      </c>
      <c r="AZ59" s="182"/>
      <c r="BA59" s="183"/>
      <c r="BC59" s="143">
        <v>0.78</v>
      </c>
      <c r="BD59" s="5" t="s">
        <v>512</v>
      </c>
    </row>
    <row r="60" spans="1:57" ht="18.600000000000001" customHeight="1" x14ac:dyDescent="0.2">
      <c r="A60" s="902"/>
      <c r="B60"/>
      <c r="C60" s="844"/>
      <c r="D60" s="796"/>
      <c r="E60" s="106" t="s">
        <v>21</v>
      </c>
      <c r="F60" s="58" t="s">
        <v>506</v>
      </c>
      <c r="G60" s="101" t="str">
        <f>TEXT((TIME(0,LEFT('Erwachsene-DOSB 2020'!E12,FIND(":",'Erwachsene-DOSB 2020'!E12)-1),RIGHT('Erwachsene-DOSB 2020'!E12,2)))*$BC$60,"[mm]:ss")</f>
        <v>36:14</v>
      </c>
      <c r="H60" s="102" t="str">
        <f>TEXT((TIME(0,LEFT('Erwachsene-DOSB 2020'!F12,FIND(":",'Erwachsene-DOSB 2020'!F12)-1),RIGHT('Erwachsene-DOSB 2020'!F12,2)))*$BC$60,"[mm]:ss")</f>
        <v>32:46</v>
      </c>
      <c r="I60" s="103" t="str">
        <f>TEXT((TIME(0,LEFT('Erwachsene-DOSB 2020'!G12,FIND(":",'Erwachsene-DOSB 2020'!G12)-1),RIGHT('Erwachsene-DOSB 2020'!G12,2)))*$BC$60,"[mm]:ss")</f>
        <v>29:18</v>
      </c>
      <c r="J60" s="109" t="str">
        <f>TEXT((TIME(0,LEFT('Erwachsene-DOSB 2020'!H12,FIND(":",'Erwachsene-DOSB 2020'!H12)-1),RIGHT('Erwachsene-DOSB 2020'!H12,2)))*$BC$60,"[mm]:ss")</f>
        <v>35:55</v>
      </c>
      <c r="K60" s="102" t="str">
        <f>TEXT((TIME(0,LEFT('Erwachsene-DOSB 2020'!I12,FIND(":",'Erwachsene-DOSB 2020'!I12)-1),RIGHT('Erwachsene-DOSB 2020'!I12,2)))*$BC$60,"[mm]:ss")</f>
        <v>32:27</v>
      </c>
      <c r="L60" s="103" t="str">
        <f>TEXT((TIME(0,LEFT('Erwachsene-DOSB 2020'!J12,FIND(":",'Erwachsene-DOSB 2020'!J12)-1),RIGHT('Erwachsene-DOSB 2020'!J12,2)))*$BC$60,"[mm]:ss")</f>
        <v>28:40</v>
      </c>
      <c r="M60" s="109" t="str">
        <f>TEXT((TIME(0,LEFT('Erwachsene-DOSB 2020'!K12,FIND(":",'Erwachsene-DOSB 2020'!K12)-1),RIGHT('Erwachsene-DOSB 2020'!K12,2)))*$BC$60,"[mm]:ss")</f>
        <v>35:17</v>
      </c>
      <c r="N60" s="102" t="str">
        <f>TEXT((TIME(0,LEFT('Erwachsene-DOSB 2020'!L12,FIND(":",'Erwachsene-DOSB 2020'!L12)-1),RIGHT('Erwachsene-DOSB 2020'!L12,2)))*$BC$60,"[mm]:ss")</f>
        <v>31:49</v>
      </c>
      <c r="O60" s="103" t="str">
        <f>TEXT((TIME(0,LEFT('Erwachsene-DOSB 2020'!M12,FIND(":",'Erwachsene-DOSB 2020'!M12)-1),RIGHT('Erwachsene-DOSB 2020'!M12,2)))*$BC$60,"[mm]:ss")</f>
        <v>28:21</v>
      </c>
      <c r="P60" s="109" t="str">
        <f>TEXT((TIME(0,LEFT('Erwachsene-DOSB 2020'!N12,FIND(":",'Erwachsene-DOSB 2020'!N12)-1),RIGHT('Erwachsene-DOSB 2020'!N12,2)))*$BC$60,"[mm]:ss")</f>
        <v>35:55</v>
      </c>
      <c r="Q60" s="102" t="str">
        <f>TEXT((TIME(0,LEFT('Erwachsene-DOSB 2020'!O12,FIND(":",'Erwachsene-DOSB 2020'!O12)-1),RIGHT('Erwachsene-DOSB 2020'!O12,2)))*$BC$60,"[mm]:ss")</f>
        <v>32:27</v>
      </c>
      <c r="R60" s="103" t="str">
        <f>TEXT((TIME(0,LEFT('Erwachsene-DOSB 2020'!P12,FIND(":",'Erwachsene-DOSB 2020'!P12)-1),RIGHT('Erwachsene-DOSB 2020'!P12,2)))*$BC$60,"[mm]:ss")</f>
        <v>28:40</v>
      </c>
      <c r="S60" s="109" t="str">
        <f>TEXT((TIME(0,LEFT('Erwachsene-DOSB 2020'!Q12,FIND(":",'Erwachsene-DOSB 2020'!Q12)-1),RIGHT('Erwachsene-DOSB 2020'!Q12,2)))*$BC$60,"[mm]:ss")</f>
        <v>37:48</v>
      </c>
      <c r="T60" s="102" t="str">
        <f>TEXT((TIME(0,LEFT('Erwachsene-DOSB 2020'!R12,FIND(":",'Erwachsene-DOSB 2020'!R12)-1),RIGHT('Erwachsene-DOSB 2020'!R12,2)))*$BC$60,"[mm]:ss")</f>
        <v>33:23</v>
      </c>
      <c r="U60" s="103" t="str">
        <f>TEXT((TIME(0,LEFT('Erwachsene-DOSB 2020'!S12,FIND(":",'Erwachsene-DOSB 2020'!S12)-1),RIGHT('Erwachsene-DOSB 2020'!S12,2)))*$BC$60,"[mm]:ss")</f>
        <v>29:37</v>
      </c>
      <c r="V60" s="109" t="str">
        <f>TEXT((TIME(0,LEFT('Erwachsene-DOSB 2020'!T12,FIND(":",'Erwachsene-DOSB 2020'!T12)-1),RIGHT('Erwachsene-DOSB 2020'!T12,2)))*$BC$60,"[mm]:ss")</f>
        <v>40:19</v>
      </c>
      <c r="W60" s="102" t="str">
        <f>TEXT((TIME(0,LEFT('Erwachsene-DOSB 2020'!U12,FIND(":",'Erwachsene-DOSB 2020'!U12)-1),RIGHT('Erwachsene-DOSB 2020'!U12,2)))*$BC$60,"[mm]:ss")</f>
        <v>34:58</v>
      </c>
      <c r="X60" s="103" t="str">
        <f>TEXT((TIME(0,LEFT('Erwachsene-DOSB 2020'!V12,FIND(":",'Erwachsene-DOSB 2020'!V12)-1),RIGHT('Erwachsene-DOSB 2020'!V12,2)))*$BC$60,"[mm]:ss")</f>
        <v>31:11</v>
      </c>
      <c r="Y60" s="182"/>
      <c r="Z60" s="183"/>
      <c r="AB60" s="902"/>
      <c r="AC60"/>
      <c r="AD60" s="844"/>
      <c r="AE60" s="796"/>
      <c r="AF60" s="106" t="s">
        <v>21</v>
      </c>
      <c r="AG60" s="58" t="s">
        <v>506</v>
      </c>
      <c r="AH60" s="101" t="str">
        <f>TEXT((TIME(0,LEFT('Erwachsene-DOSB 2020'!E45,FIND(":",'Erwachsene-DOSB 2020'!E45)-1),RIGHT('Erwachsene-DOSB 2020'!E45,2)))*$BC$60,"[mm]:ss")</f>
        <v>29:37</v>
      </c>
      <c r="AI60" s="102" t="str">
        <f>TEXT((TIME(0,LEFT('Erwachsene-DOSB 2020'!F45,FIND(":",'Erwachsene-DOSB 2020'!F45)-1),RIGHT('Erwachsene-DOSB 2020'!F45,2)))*$BC$60,"[mm]:ss")</f>
        <v>26:47</v>
      </c>
      <c r="AJ60" s="103" t="str">
        <f>TEXT((TIME(0,LEFT('Erwachsene-DOSB 2020'!G45,FIND(":",'Erwachsene-DOSB 2020'!G45)-1),RIGHT('Erwachsene-DOSB 2020'!G45,2)))*$BC$60,"[mm]:ss")</f>
        <v>24:15</v>
      </c>
      <c r="AK60" s="109" t="str">
        <f>TEXT((TIME(0,LEFT('Erwachsene-DOSB 2020'!H45,FIND(":",'Erwachsene-DOSB 2020'!H45)-1),RIGHT('Erwachsene-DOSB 2020'!H45,2)))*$BC$60,"[mm]:ss")</f>
        <v>29:18</v>
      </c>
      <c r="AL60" s="102" t="str">
        <f>TEXT((TIME(0,LEFT('Erwachsene-DOSB 2020'!I45,FIND(":",'Erwachsene-DOSB 2020'!I45)-1),RIGHT('Erwachsene-DOSB 2020'!I45,2)))*$BC$60,"[mm]:ss")</f>
        <v>26:28</v>
      </c>
      <c r="AM60" s="103" t="str">
        <f>TEXT((TIME(0,LEFT('Erwachsene-DOSB 2020'!J45,FIND(":",'Erwachsene-DOSB 2020'!J45)-1),RIGHT('Erwachsene-DOSB 2020'!J45,2)))*$BC$60,"[mm]:ss")</f>
        <v>23:37</v>
      </c>
      <c r="AN60" s="109" t="str">
        <f>TEXT((TIME(0,LEFT('Erwachsene-DOSB 2020'!K45,FIND(":",'Erwachsene-DOSB 2020'!K45)-1),RIGHT('Erwachsene-DOSB 2020'!K45,2)))*$BC$60,"[mm]:ss")</f>
        <v>31:30</v>
      </c>
      <c r="AO60" s="102" t="str">
        <f>TEXT((TIME(0,LEFT('Erwachsene-DOSB 2020'!L45,FIND(":",'Erwachsene-DOSB 2020'!L45)-1),RIGHT('Erwachsene-DOSB 2020'!L45,2)))*$BC$60,"[mm]:ss")</f>
        <v>28:02</v>
      </c>
      <c r="AP60" s="103" t="str">
        <f>TEXT((TIME(0,LEFT('Erwachsene-DOSB 2020'!M45,FIND(":",'Erwachsene-DOSB 2020'!M45)-1),RIGHT('Erwachsene-DOSB 2020'!M45,2)))*$BC$60,"[mm]:ss")</f>
        <v>24:34</v>
      </c>
      <c r="AQ60" s="109" t="str">
        <f>TEXT((TIME(0,LEFT('Erwachsene-DOSB 2020'!N45,FIND(":",'Erwachsene-DOSB 2020'!N45)-1),RIGHT('Erwachsene-DOSB 2020'!N45,2)))*$BC$60,"[mm]:ss")</f>
        <v>33:42</v>
      </c>
      <c r="AR60" s="102" t="str">
        <f>TEXT((TIME(0,LEFT('Erwachsene-DOSB 2020'!O45,FIND(":",'Erwachsene-DOSB 2020'!O45)-1),RIGHT('Erwachsene-DOSB 2020'!O45,2)))*$BC$60,"[mm]:ss")</f>
        <v>29:37</v>
      </c>
      <c r="AS60" s="103" t="str">
        <f>TEXT((TIME(0,LEFT('Erwachsene-DOSB 2020'!P45,FIND(":",'Erwachsene-DOSB 2020'!P45)-1),RIGHT('Erwachsene-DOSB 2020'!P45,2)))*$BC$60,"[mm]:ss")</f>
        <v>25:31</v>
      </c>
      <c r="AT60" s="109" t="str">
        <f>TEXT((TIME(0,LEFT('Erwachsene-DOSB 2020'!Q45,FIND(":",'Erwachsene-DOSB 2020'!Q45)-1),RIGHT('Erwachsene-DOSB 2020'!Q45,2)))*$BC$60,"[mm]:ss")</f>
        <v>36:32</v>
      </c>
      <c r="AU60" s="102" t="str">
        <f>TEXT((TIME(0,LEFT('Erwachsene-DOSB 2020'!R45,FIND(":",'Erwachsene-DOSB 2020'!R45)-1),RIGHT('Erwachsene-DOSB 2020'!R45,2)))*$BC$60,"[mm]:ss")</f>
        <v>31:30</v>
      </c>
      <c r="AV60" s="103" t="str">
        <f>TEXT((TIME(0,LEFT('Erwachsene-DOSB 2020'!S45,FIND(":",'Erwachsene-DOSB 2020'!S45)-1),RIGHT('Erwachsene-DOSB 2020'!S45,2)))*$BC$60,"[mm]:ss")</f>
        <v>26:09</v>
      </c>
      <c r="AW60" s="109" t="str">
        <f>TEXT((TIME(0,LEFT('Erwachsene-DOSB 2020'!T45,FIND(":",'Erwachsene-DOSB 2020'!T45)-1),RIGHT('Erwachsene-DOSB 2020'!T45,2)))*$BC$60,"[mm]:ss")</f>
        <v>39:41</v>
      </c>
      <c r="AX60" s="102" t="str">
        <f>TEXT((TIME(0,LEFT('Erwachsene-DOSB 2020'!U45,FIND(":",'Erwachsene-DOSB 2020'!U45)-1),RIGHT('Erwachsene-DOSB 2020'!U45,2)))*$BC$60,"[mm]:ss")</f>
        <v>32:46</v>
      </c>
      <c r="AY60" s="103" t="str">
        <f>TEXT((TIME(0,LEFT('Erwachsene-DOSB 2020'!V45,FIND(":",'Erwachsene-DOSB 2020'!V45)-1),RIGHT('Erwachsene-DOSB 2020'!V45,2)))*$BC$60,"[mm]:ss")</f>
        <v>27:24</v>
      </c>
      <c r="AZ60" s="182"/>
      <c r="BA60" s="183"/>
      <c r="BC60" s="143">
        <v>0.63</v>
      </c>
      <c r="BD60" s="5" t="s">
        <v>515</v>
      </c>
    </row>
    <row r="61" spans="1:57" ht="18.600000000000001" customHeight="1" x14ac:dyDescent="0.2">
      <c r="A61" s="902"/>
      <c r="B61"/>
      <c r="C61" s="844"/>
      <c r="D61" s="796"/>
      <c r="E61" s="106" t="s">
        <v>22</v>
      </c>
      <c r="F61" s="58" t="s">
        <v>427</v>
      </c>
      <c r="G61" s="160">
        <f>H61*(1-$BE$61)</f>
        <v>315</v>
      </c>
      <c r="H61" s="149">
        <v>350</v>
      </c>
      <c r="I61" s="150">
        <f>H61*(1+$BE$61)</f>
        <v>385.00000000000006</v>
      </c>
      <c r="J61" s="160">
        <f>K61*(1-$BE$61)</f>
        <v>315</v>
      </c>
      <c r="K61" s="149">
        <f>H61</f>
        <v>350</v>
      </c>
      <c r="L61" s="150">
        <f>K61*(1+$BE$61)</f>
        <v>385.00000000000006</v>
      </c>
      <c r="M61" s="160">
        <f>N61*(1-$BE$61)</f>
        <v>315</v>
      </c>
      <c r="N61" s="149">
        <f>H61</f>
        <v>350</v>
      </c>
      <c r="O61" s="150">
        <f>N61*(1+$BE$61)</f>
        <v>385.00000000000006</v>
      </c>
      <c r="P61" s="160">
        <f>Q61*(1-$BE$61)</f>
        <v>303.75</v>
      </c>
      <c r="Q61" s="149">
        <f>H61-12.5</f>
        <v>337.5</v>
      </c>
      <c r="R61" s="150">
        <f>Q61*(1+$BE$61)</f>
        <v>371.25000000000006</v>
      </c>
      <c r="S61" s="160">
        <f>T61*(1-$BE$61)</f>
        <v>303.75</v>
      </c>
      <c r="T61" s="149">
        <f>Q61</f>
        <v>337.5</v>
      </c>
      <c r="U61" s="150">
        <f>T61*(1+$BE$61)</f>
        <v>371.25000000000006</v>
      </c>
      <c r="V61" s="160">
        <f>W61*(1-$BE$61)</f>
        <v>292.5</v>
      </c>
      <c r="W61" s="149">
        <f>T61-12.5</f>
        <v>325</v>
      </c>
      <c r="X61" s="150">
        <f>W61*(1+$BE$61)</f>
        <v>357.50000000000006</v>
      </c>
      <c r="Y61" s="182"/>
      <c r="Z61" s="183"/>
      <c r="AB61" s="902"/>
      <c r="AC61"/>
      <c r="AD61" s="844"/>
      <c r="AE61" s="796"/>
      <c r="AF61" s="106" t="s">
        <v>22</v>
      </c>
      <c r="AG61" s="58" t="s">
        <v>427</v>
      </c>
      <c r="AH61" s="160">
        <f>AI61*(1-$BE$61)</f>
        <v>373.5</v>
      </c>
      <c r="AI61" s="149">
        <v>415</v>
      </c>
      <c r="AJ61" s="150">
        <f>AI61*(1+$BE$61)</f>
        <v>456.50000000000006</v>
      </c>
      <c r="AK61" s="160">
        <f>AL61*(1-$BE$61)</f>
        <v>373.5</v>
      </c>
      <c r="AL61" s="149">
        <f>AI61</f>
        <v>415</v>
      </c>
      <c r="AM61" s="150">
        <f>AL61*(1+$BE$61)</f>
        <v>456.50000000000006</v>
      </c>
      <c r="AN61" s="160">
        <f>AO61*(1-$BE$61)</f>
        <v>373.5</v>
      </c>
      <c r="AO61" s="149">
        <f>AI61</f>
        <v>415</v>
      </c>
      <c r="AP61" s="150">
        <f>AO61*(1+$BE$61)</f>
        <v>456.50000000000006</v>
      </c>
      <c r="AQ61" s="160">
        <f>AR61*(1-$BE$61)</f>
        <v>362.25</v>
      </c>
      <c r="AR61" s="149">
        <f>AI61-12.5</f>
        <v>402.5</v>
      </c>
      <c r="AS61" s="150">
        <f>AR61*(1+$BE$61)</f>
        <v>442.75000000000006</v>
      </c>
      <c r="AT61" s="160">
        <f>AU61*(1-$BE$61)</f>
        <v>362.25</v>
      </c>
      <c r="AU61" s="149">
        <f>AR61</f>
        <v>402.5</v>
      </c>
      <c r="AV61" s="150">
        <f>AU61*(1+$BE$61)</f>
        <v>442.75000000000006</v>
      </c>
      <c r="AW61" s="160">
        <f>AX61*(1-$BE$61)</f>
        <v>351</v>
      </c>
      <c r="AX61" s="149">
        <f>AU61-12.5</f>
        <v>390</v>
      </c>
      <c r="AY61" s="150">
        <f>AX61*(1+$BE$61)</f>
        <v>429.00000000000006</v>
      </c>
      <c r="AZ61" s="182"/>
      <c r="BA61" s="183"/>
      <c r="BD61" s="5" t="s">
        <v>431</v>
      </c>
      <c r="BE61" s="152">
        <v>0.1</v>
      </c>
    </row>
    <row r="62" spans="1:57" ht="18.600000000000001" customHeight="1" x14ac:dyDescent="0.2">
      <c r="A62" s="902"/>
      <c r="B62"/>
      <c r="C62" s="844"/>
      <c r="D62" s="796"/>
      <c r="E62" s="106" t="s">
        <v>23</v>
      </c>
      <c r="F62" s="58" t="s">
        <v>428</v>
      </c>
      <c r="G62" s="160">
        <f>H62*(1-$BE$61)</f>
        <v>486</v>
      </c>
      <c r="H62" s="149">
        <v>540</v>
      </c>
      <c r="I62" s="150">
        <f>H62*(1+$BE$61)</f>
        <v>594</v>
      </c>
      <c r="J62" s="160">
        <f>K62*(1-$BE$61)</f>
        <v>486</v>
      </c>
      <c r="K62" s="149">
        <f>H62</f>
        <v>540</v>
      </c>
      <c r="L62" s="150">
        <f>K62*(1+$BE$61)</f>
        <v>594</v>
      </c>
      <c r="M62" s="160">
        <f>N62*(1-$BE$61)</f>
        <v>486</v>
      </c>
      <c r="N62" s="149">
        <f>H62</f>
        <v>540</v>
      </c>
      <c r="O62" s="150">
        <f>N62*(1+$BE$61)</f>
        <v>594</v>
      </c>
      <c r="P62" s="160">
        <f>Q62*(1-$BE$61)</f>
        <v>472.5</v>
      </c>
      <c r="Q62" s="149">
        <f>H62-15</f>
        <v>525</v>
      </c>
      <c r="R62" s="150">
        <f>Q62*(1+$BE$61)</f>
        <v>577.5</v>
      </c>
      <c r="S62" s="160">
        <f>T62*(1-$BE$61)</f>
        <v>472.5</v>
      </c>
      <c r="T62" s="149">
        <f>Q62</f>
        <v>525</v>
      </c>
      <c r="U62" s="150">
        <f>T62*(1+$BE$61)</f>
        <v>577.5</v>
      </c>
      <c r="V62" s="160">
        <f>W62*(1-$BE$61)</f>
        <v>459</v>
      </c>
      <c r="W62" s="149">
        <f>T62-15</f>
        <v>510</v>
      </c>
      <c r="X62" s="150">
        <f>W62*(1+$BE$61)</f>
        <v>561</v>
      </c>
      <c r="Y62" s="182"/>
      <c r="Z62" s="183"/>
      <c r="AB62" s="902"/>
      <c r="AC62"/>
      <c r="AD62" s="844"/>
      <c r="AE62" s="796"/>
      <c r="AF62" s="106" t="s">
        <v>23</v>
      </c>
      <c r="AG62" s="58" t="s">
        <v>428</v>
      </c>
      <c r="AH62" s="160">
        <f>AI62*(1-$BE$61)</f>
        <v>553.5</v>
      </c>
      <c r="AI62" s="149">
        <v>615</v>
      </c>
      <c r="AJ62" s="150">
        <f>AI62*(1+$BE$61)</f>
        <v>676.5</v>
      </c>
      <c r="AK62" s="160">
        <f>AL62*(1-$BE$61)</f>
        <v>553.5</v>
      </c>
      <c r="AL62" s="149">
        <f>AI62</f>
        <v>615</v>
      </c>
      <c r="AM62" s="150">
        <f>AL62*(1+$BE$61)</f>
        <v>676.5</v>
      </c>
      <c r="AN62" s="160">
        <f>AO62*(1-$BE$61)</f>
        <v>580.5</v>
      </c>
      <c r="AO62" s="149">
        <v>645</v>
      </c>
      <c r="AP62" s="150">
        <f>AO62*(1+$BE$61)</f>
        <v>709.50000000000011</v>
      </c>
      <c r="AQ62" s="160">
        <f>AR62*(1-$BE$61)</f>
        <v>540</v>
      </c>
      <c r="AR62" s="149">
        <f>AI62-15</f>
        <v>600</v>
      </c>
      <c r="AS62" s="150">
        <f>AR62*(1+$BE$61)</f>
        <v>660</v>
      </c>
      <c r="AT62" s="160">
        <f>AU62*(1-$BE$61)</f>
        <v>540</v>
      </c>
      <c r="AU62" s="149">
        <f>AR62</f>
        <v>600</v>
      </c>
      <c r="AV62" s="150">
        <f>AU62*(1+$BE$61)</f>
        <v>660</v>
      </c>
      <c r="AW62" s="160">
        <f>AX62*(1-$BE$61)</f>
        <v>526.5</v>
      </c>
      <c r="AX62" s="149">
        <f>AU62-15</f>
        <v>585</v>
      </c>
      <c r="AY62" s="150">
        <f>AX62*(1+$BE$61)</f>
        <v>643.5</v>
      </c>
      <c r="AZ62" s="182"/>
      <c r="BA62" s="183"/>
      <c r="BD62" s="5"/>
    </row>
    <row r="63" spans="1:57" ht="18.600000000000001" customHeight="1" x14ac:dyDescent="0.2">
      <c r="A63" s="902"/>
      <c r="B63"/>
      <c r="C63" s="844"/>
      <c r="D63" s="796"/>
      <c r="E63" s="106" t="s">
        <v>24</v>
      </c>
      <c r="F63" s="58" t="s">
        <v>429</v>
      </c>
      <c r="G63" s="160">
        <f>H63*(1-$BE$61)</f>
        <v>418.5</v>
      </c>
      <c r="H63" s="149">
        <v>465</v>
      </c>
      <c r="I63" s="150">
        <f>H63*(1+$BE$61)</f>
        <v>511.50000000000006</v>
      </c>
      <c r="J63" s="160">
        <f>K63*(1-$BE$61)</f>
        <v>418.5</v>
      </c>
      <c r="K63" s="149">
        <f>H63</f>
        <v>465</v>
      </c>
      <c r="L63" s="150">
        <f>K63*(1+$BE$61)</f>
        <v>511.50000000000006</v>
      </c>
      <c r="M63" s="160">
        <f>N63*(1-$BE$61)</f>
        <v>418.5</v>
      </c>
      <c r="N63" s="149">
        <f>H63</f>
        <v>465</v>
      </c>
      <c r="O63" s="150">
        <f>N63*(1+$BE$61)</f>
        <v>511.50000000000006</v>
      </c>
      <c r="P63" s="160">
        <f>Q63*(1-$BE$61)</f>
        <v>405</v>
      </c>
      <c r="Q63" s="149">
        <f>H63-15</f>
        <v>450</v>
      </c>
      <c r="R63" s="150">
        <f>Q63*(1+$BE$61)</f>
        <v>495.00000000000006</v>
      </c>
      <c r="S63" s="160">
        <f>T63*(1-$BE$61)</f>
        <v>405</v>
      </c>
      <c r="T63" s="149">
        <f>Q63</f>
        <v>450</v>
      </c>
      <c r="U63" s="150">
        <f>T63*(1+$BE$61)</f>
        <v>495.00000000000006</v>
      </c>
      <c r="V63" s="160">
        <f>W63*(1-$BE$61)</f>
        <v>391.5</v>
      </c>
      <c r="W63" s="149">
        <f>T63-15</f>
        <v>435</v>
      </c>
      <c r="X63" s="150">
        <f>W63*(1+$BE$61)</f>
        <v>478.50000000000006</v>
      </c>
      <c r="Y63" s="182"/>
      <c r="Z63" s="183"/>
      <c r="AB63" s="902"/>
      <c r="AC63"/>
      <c r="AD63" s="844"/>
      <c r="AE63" s="796"/>
      <c r="AF63" s="106" t="s">
        <v>24</v>
      </c>
      <c r="AG63" s="58" t="s">
        <v>429</v>
      </c>
      <c r="AH63" s="160">
        <f>AI63*(1-$BE$61)</f>
        <v>481.5</v>
      </c>
      <c r="AI63" s="149">
        <v>535</v>
      </c>
      <c r="AJ63" s="150">
        <f>AI63*(1+$BE$61)</f>
        <v>588.5</v>
      </c>
      <c r="AK63" s="160">
        <f>AL63*(1-$BE$61)</f>
        <v>481.5</v>
      </c>
      <c r="AL63" s="149">
        <f>AI63</f>
        <v>535</v>
      </c>
      <c r="AM63" s="150">
        <f>AL63*(1+$BE$61)</f>
        <v>588.5</v>
      </c>
      <c r="AN63" s="160">
        <f>AO63*(1-$BE$61)</f>
        <v>508.5</v>
      </c>
      <c r="AO63" s="149">
        <v>565</v>
      </c>
      <c r="AP63" s="150">
        <f>AO63*(1+$BE$61)</f>
        <v>621.5</v>
      </c>
      <c r="AQ63" s="160">
        <f>AR63*(1-$BE$61)</f>
        <v>468</v>
      </c>
      <c r="AR63" s="149">
        <f>AI63-15</f>
        <v>520</v>
      </c>
      <c r="AS63" s="150">
        <f>AR63*(1+$BE$61)</f>
        <v>572</v>
      </c>
      <c r="AT63" s="160">
        <f>AU63*(1-$BE$61)</f>
        <v>468</v>
      </c>
      <c r="AU63" s="149">
        <f>AR63</f>
        <v>520</v>
      </c>
      <c r="AV63" s="150">
        <f>AU63*(1+$BE$61)</f>
        <v>572</v>
      </c>
      <c r="AW63" s="160">
        <f>AX63*(1-$BE$61)</f>
        <v>454.5</v>
      </c>
      <c r="AX63" s="149">
        <f>AU63-15</f>
        <v>505</v>
      </c>
      <c r="AY63" s="150">
        <f>AX63*(1+$BE$61)</f>
        <v>555.5</v>
      </c>
      <c r="AZ63" s="182"/>
      <c r="BA63" s="183"/>
      <c r="BD63" s="5"/>
    </row>
    <row r="64" spans="1:57" ht="18.600000000000001" customHeight="1" thickBot="1" x14ac:dyDescent="0.25">
      <c r="A64" s="902"/>
      <c r="B64"/>
      <c r="C64" s="845"/>
      <c r="D64" s="797"/>
      <c r="E64" s="106" t="s">
        <v>25</v>
      </c>
      <c r="F64" s="163" t="s">
        <v>430</v>
      </c>
      <c r="G64" s="164">
        <f>H64*(1-$BE$61)</f>
        <v>423</v>
      </c>
      <c r="H64" s="165">
        <v>470</v>
      </c>
      <c r="I64" s="166">
        <f>H64*(1+$BE$61)</f>
        <v>517</v>
      </c>
      <c r="J64" s="164">
        <f>K64*(1-$BE$61)</f>
        <v>423</v>
      </c>
      <c r="K64" s="165">
        <f>H64</f>
        <v>470</v>
      </c>
      <c r="L64" s="166">
        <f>K64*(1+$BE$61)</f>
        <v>517</v>
      </c>
      <c r="M64" s="164">
        <f>N64*(1-$BE$61)</f>
        <v>423</v>
      </c>
      <c r="N64" s="165">
        <f>H64</f>
        <v>470</v>
      </c>
      <c r="O64" s="166">
        <f>N64*(1+$BE$61)</f>
        <v>517</v>
      </c>
      <c r="P64" s="164">
        <f>Q64*(1-$BE$61)</f>
        <v>409.5</v>
      </c>
      <c r="Q64" s="165">
        <f>H64-15</f>
        <v>455</v>
      </c>
      <c r="R64" s="166">
        <f>Q64*(1+$BE$61)</f>
        <v>500.50000000000006</v>
      </c>
      <c r="S64" s="164">
        <f>T64*(1-$BE$61)</f>
        <v>409.5</v>
      </c>
      <c r="T64" s="165">
        <f>Q64</f>
        <v>455</v>
      </c>
      <c r="U64" s="166">
        <f>T64*(1+$BE$61)</f>
        <v>500.50000000000006</v>
      </c>
      <c r="V64" s="164">
        <f>W64*(1-$BE$61)</f>
        <v>396</v>
      </c>
      <c r="W64" s="165">
        <f>T64-15</f>
        <v>440</v>
      </c>
      <c r="X64" s="166">
        <f>W64*(1+$BE$61)</f>
        <v>484.00000000000006</v>
      </c>
      <c r="Y64" s="186"/>
      <c r="Z64" s="187"/>
      <c r="AB64" s="902"/>
      <c r="AC64"/>
      <c r="AD64" s="845"/>
      <c r="AE64" s="797"/>
      <c r="AF64" s="106" t="s">
        <v>25</v>
      </c>
      <c r="AG64" s="163" t="s">
        <v>430</v>
      </c>
      <c r="AH64" s="160">
        <f>AI64*(1-$BE$61)</f>
        <v>486</v>
      </c>
      <c r="AI64" s="149">
        <v>540</v>
      </c>
      <c r="AJ64" s="150">
        <f>AI64*(1+$BE$61)</f>
        <v>594</v>
      </c>
      <c r="AK64" s="160">
        <f>AL64*(1-$BE$61)</f>
        <v>486</v>
      </c>
      <c r="AL64" s="149">
        <f>AI64</f>
        <v>540</v>
      </c>
      <c r="AM64" s="150">
        <f>AL64*(1+$BE$61)</f>
        <v>594</v>
      </c>
      <c r="AN64" s="160">
        <f>AO64*(1-$BE$61)</f>
        <v>513</v>
      </c>
      <c r="AO64" s="149">
        <v>570</v>
      </c>
      <c r="AP64" s="150">
        <f>AO64*(1+$BE$61)</f>
        <v>627</v>
      </c>
      <c r="AQ64" s="160">
        <f>AR64*(1-$BE$61)</f>
        <v>472.5</v>
      </c>
      <c r="AR64" s="149">
        <f>AI64-15</f>
        <v>525</v>
      </c>
      <c r="AS64" s="150">
        <f>AR64*(1+$BE$61)</f>
        <v>577.5</v>
      </c>
      <c r="AT64" s="160">
        <f>AU64*(1-$BE$61)</f>
        <v>472.5</v>
      </c>
      <c r="AU64" s="149">
        <f>AR64</f>
        <v>525</v>
      </c>
      <c r="AV64" s="150">
        <f>AU64*(1+$BE$61)</f>
        <v>577.5</v>
      </c>
      <c r="AW64" s="160">
        <f>AX64*(1-$BE$61)</f>
        <v>459</v>
      </c>
      <c r="AX64" s="149">
        <f>AU64-15</f>
        <v>510</v>
      </c>
      <c r="AY64" s="150">
        <f>AX64*(1+$BE$61)</f>
        <v>561</v>
      </c>
      <c r="AZ64" s="186"/>
      <c r="BA64" s="187"/>
      <c r="BD64" s="5"/>
    </row>
    <row r="65" spans="1:56" ht="18.600000000000001" customHeight="1" x14ac:dyDescent="0.2">
      <c r="A65" s="902"/>
      <c r="B65"/>
      <c r="C65" s="843">
        <v>2</v>
      </c>
      <c r="D65" s="795" t="s">
        <v>65</v>
      </c>
      <c r="E65" s="601" t="s">
        <v>16</v>
      </c>
      <c r="F65" s="524" t="s">
        <v>609</v>
      </c>
      <c r="G65" s="141">
        <f>'Erwachsene-DOSB 2020'!E13*$BC$65</f>
        <v>6</v>
      </c>
      <c r="H65" s="132">
        <f>'Erwachsene-DOSB 2020'!F13*$BC$65</f>
        <v>6.4</v>
      </c>
      <c r="I65" s="133">
        <f>'Erwachsene-DOSB 2020'!G13*$BC$65</f>
        <v>7</v>
      </c>
      <c r="J65" s="682">
        <f>'Erwachsene-DOSB 2020'!H13*$BC$65</f>
        <v>6</v>
      </c>
      <c r="K65" s="132">
        <f>'Erwachsene-DOSB 2020'!I13*$BC$65</f>
        <v>6.4</v>
      </c>
      <c r="L65" s="684">
        <f>'Erwachsene-DOSB 2020'!J13*$BC$65</f>
        <v>7</v>
      </c>
      <c r="M65" s="134">
        <f>'Erwachsene-DOSB 2020'!K13*$BC$65</f>
        <v>5.6000000000000005</v>
      </c>
      <c r="N65" s="132">
        <f>'Erwachsene-DOSB 2020'!L13*$BC$65</f>
        <v>6.2</v>
      </c>
      <c r="O65" s="133">
        <f>'Erwachsene-DOSB 2020'!M13*$BC$65</f>
        <v>6.8000000000000007</v>
      </c>
      <c r="P65" s="134">
        <f>'Erwachsene-DOSB 2020'!N13*$BC$65</f>
        <v>5.2</v>
      </c>
      <c r="Q65" s="132">
        <f>'Erwachsene-DOSB 2020'!O13*$BC$65</f>
        <v>6</v>
      </c>
      <c r="R65" s="684">
        <f>'Erwachsene-DOSB 2020'!P13*$BC$65</f>
        <v>6.8000000000000007</v>
      </c>
      <c r="S65" s="134">
        <f>'Erwachsene-DOSB 2020'!Q13*$BC$65</f>
        <v>4.8000000000000007</v>
      </c>
      <c r="T65" s="132">
        <f>'Erwachsene-DOSB 2020'!R13*$BC$65</f>
        <v>5.8000000000000007</v>
      </c>
      <c r="U65" s="133">
        <f>'Erwachsene-DOSB 2020'!S13*$BC$65</f>
        <v>6.6000000000000005</v>
      </c>
      <c r="V65" s="134">
        <f>'Erwachsene-DOSB 2020'!T13*$BC$65</f>
        <v>4.2</v>
      </c>
      <c r="W65" s="132">
        <f>'Erwachsene-DOSB 2020'!U13*$BC$65</f>
        <v>5.4</v>
      </c>
      <c r="X65" s="133">
        <f>'Erwachsene-DOSB 2020'!V13*$BC$65</f>
        <v>6.6000000000000005</v>
      </c>
      <c r="Y65" s="180"/>
      <c r="Z65" s="181"/>
      <c r="AB65" s="902"/>
      <c r="AC65"/>
      <c r="AD65" s="843">
        <v>2</v>
      </c>
      <c r="AE65" s="795" t="s">
        <v>65</v>
      </c>
      <c r="AF65" s="601" t="s">
        <v>16</v>
      </c>
      <c r="AG65" s="524" t="s">
        <v>609</v>
      </c>
      <c r="AH65" s="6">
        <f>'Erwachsene-DOSB 2020'!E46*$BC$65</f>
        <v>8.2000000000000011</v>
      </c>
      <c r="AI65" s="7">
        <f>'Erwachsene-DOSB 2020'!F46*$BC$65</f>
        <v>8.8000000000000007</v>
      </c>
      <c r="AJ65" s="9">
        <f>'Erwachsene-DOSB 2020'!G46*$BC$65</f>
        <v>9.4</v>
      </c>
      <c r="AK65" s="673">
        <f>'Erwachsene-DOSB 2020'!H46*$BC$65</f>
        <v>8.2000000000000011</v>
      </c>
      <c r="AL65" s="674">
        <f>'Erwachsene-DOSB 2020'!I46*$BC$65</f>
        <v>9</v>
      </c>
      <c r="AM65" s="675">
        <f>'Erwachsene-DOSB 2020'!J46*$BC$65</f>
        <v>9.6000000000000014</v>
      </c>
      <c r="AN65" s="56">
        <f>'Erwachsene-DOSB 2020'!K46*$BC$65</f>
        <v>7.8000000000000007</v>
      </c>
      <c r="AO65" s="7">
        <f>'Erwachsene-DOSB 2020'!L46*$BC$65</f>
        <v>8.6</v>
      </c>
      <c r="AP65" s="9">
        <f>'Erwachsene-DOSB 2020'!M46*$BC$65</f>
        <v>9.4</v>
      </c>
      <c r="AQ65" s="56">
        <f>'Erwachsene-DOSB 2020'!N46*$BC$65</f>
        <v>7.2</v>
      </c>
      <c r="AR65" s="7">
        <f>'Erwachsene-DOSB 2020'!O46*$BC$65</f>
        <v>8.2000000000000011</v>
      </c>
      <c r="AS65" s="9">
        <f>'Erwachsene-DOSB 2020'!P46*$BC$65</f>
        <v>9.2000000000000011</v>
      </c>
      <c r="AT65" s="56">
        <f>'Erwachsene-DOSB 2020'!Q46*$BC$65</f>
        <v>6.6000000000000005</v>
      </c>
      <c r="AU65" s="7">
        <f>'Erwachsene-DOSB 2020'!R46*$BC$65</f>
        <v>7.8000000000000007</v>
      </c>
      <c r="AV65" s="9">
        <f>'Erwachsene-DOSB 2020'!S46*$BC$65</f>
        <v>9</v>
      </c>
      <c r="AW65" s="56">
        <f>'Erwachsene-DOSB 2020'!T46*$BC$65</f>
        <v>6.2</v>
      </c>
      <c r="AX65" s="7">
        <f>'Erwachsene-DOSB 2020'!U46*$BC$65</f>
        <v>7.4</v>
      </c>
      <c r="AY65" s="9">
        <f>'Erwachsene-DOSB 2020'!V46*$BC$65</f>
        <v>8.6</v>
      </c>
      <c r="AZ65" s="180"/>
      <c r="BA65" s="181"/>
      <c r="BC65" s="143">
        <v>0.8</v>
      </c>
      <c r="BD65" s="523" t="s">
        <v>609</v>
      </c>
    </row>
    <row r="66" spans="1:56" ht="18.600000000000001" customHeight="1" x14ac:dyDescent="0.2">
      <c r="A66" s="902"/>
      <c r="B66"/>
      <c r="C66" s="845"/>
      <c r="D66" s="796"/>
      <c r="E66" s="801" t="s">
        <v>17</v>
      </c>
      <c r="F66" s="793" t="s">
        <v>26</v>
      </c>
      <c r="G66" s="826" t="s">
        <v>219</v>
      </c>
      <c r="H66" s="827"/>
      <c r="I66" s="827"/>
      <c r="J66" s="827"/>
      <c r="K66" s="827"/>
      <c r="L66" s="827"/>
      <c r="M66" s="827"/>
      <c r="N66" s="827"/>
      <c r="O66" s="827"/>
      <c r="P66" s="827"/>
      <c r="Q66" s="827"/>
      <c r="R66" s="827"/>
      <c r="S66" s="827"/>
      <c r="T66" s="827"/>
      <c r="U66" s="827"/>
      <c r="V66" s="827"/>
      <c r="W66" s="827"/>
      <c r="X66" s="828"/>
      <c r="Y66" s="182"/>
      <c r="Z66" s="188"/>
      <c r="AB66" s="902"/>
      <c r="AC66"/>
      <c r="AD66" s="845"/>
      <c r="AE66" s="796"/>
      <c r="AF66" s="801" t="s">
        <v>17</v>
      </c>
      <c r="AG66" s="793" t="s">
        <v>26</v>
      </c>
      <c r="AH66" s="826" t="s">
        <v>415</v>
      </c>
      <c r="AI66" s="827"/>
      <c r="AJ66" s="827"/>
      <c r="AK66" s="827"/>
      <c r="AL66" s="827"/>
      <c r="AM66" s="827"/>
      <c r="AN66" s="827"/>
      <c r="AO66" s="827"/>
      <c r="AP66" s="827"/>
      <c r="AQ66" s="827"/>
      <c r="AR66" s="827"/>
      <c r="AS66" s="827"/>
      <c r="AT66" s="827"/>
      <c r="AU66" s="827"/>
      <c r="AV66" s="827"/>
      <c r="AW66" s="827"/>
      <c r="AX66" s="827"/>
      <c r="AY66" s="828"/>
      <c r="AZ66" s="182"/>
      <c r="BA66" s="188"/>
      <c r="BD66" s="146"/>
    </row>
    <row r="67" spans="1:56" ht="18.600000000000001" customHeight="1" x14ac:dyDescent="0.2">
      <c r="A67" s="902"/>
      <c r="B67"/>
      <c r="C67" s="845"/>
      <c r="D67" s="796"/>
      <c r="E67" s="792"/>
      <c r="F67" s="794"/>
      <c r="G67" s="13">
        <f>'Erwachsene-DOSB 2020'!E15*$BC$67</f>
        <v>5.5249999999999995</v>
      </c>
      <c r="H67" s="12">
        <f>'Erwachsene-DOSB 2020'!F15*$BC$67</f>
        <v>5.95</v>
      </c>
      <c r="I67" s="283">
        <f>'Erwachsene-DOSB 2020'!G15*$BC$67</f>
        <v>6.375</v>
      </c>
      <c r="J67" s="281">
        <f>'Erwachsene-DOSB 2020'!H15*$BC$67</f>
        <v>5.5249999999999995</v>
      </c>
      <c r="K67" s="282">
        <f>'Erwachsene-DOSB 2020'!I15*$BC$67</f>
        <v>5.95</v>
      </c>
      <c r="L67" s="283">
        <f>'Erwachsene-DOSB 2020'!J15*$BC$67</f>
        <v>6.375</v>
      </c>
      <c r="M67" s="281">
        <f>'Erwachsene-DOSB 2020'!K15*$BC$67</f>
        <v>5.5249999999999995</v>
      </c>
      <c r="N67" s="282">
        <f>'Erwachsene-DOSB 2020'!L15*$BC$67</f>
        <v>5.95</v>
      </c>
      <c r="O67" s="283">
        <f>'Erwachsene-DOSB 2020'!M15*$BC$67</f>
        <v>6.375</v>
      </c>
      <c r="P67" s="281">
        <f>'Erwachsene-DOSB 2020'!N15*$BC$67</f>
        <v>5.3125</v>
      </c>
      <c r="Q67" s="282">
        <f>'Erwachsene-DOSB 2020'!O15*$BC$67</f>
        <v>5.7374999999999998</v>
      </c>
      <c r="R67" s="283">
        <f>'Erwachsene-DOSB 2020'!P15*$BC$67</f>
        <v>6.1624999999999996</v>
      </c>
      <c r="S67" s="282">
        <f>'Erwachsene-DOSB 2020'!Q15*$BC$67</f>
        <v>5.0999999999999996</v>
      </c>
      <c r="T67" s="282">
        <f>'Erwachsene-DOSB 2020'!R15*$BC$67</f>
        <v>5.5249999999999995</v>
      </c>
      <c r="U67" s="283">
        <f>'Erwachsene-DOSB 2020'!S15*$BC$67</f>
        <v>5.95</v>
      </c>
      <c r="V67" s="281">
        <f>'Erwachsene-DOSB 2020'!T15*$BC$67</f>
        <v>4.6749999999999998</v>
      </c>
      <c r="W67" s="282">
        <f>'Erwachsene-DOSB 2020'!U15*$BC$67</f>
        <v>5.0999999999999996</v>
      </c>
      <c r="X67" s="283">
        <f>'Erwachsene-DOSB 2020'!V15*$BC$67</f>
        <v>5.5249999999999995</v>
      </c>
      <c r="Y67" s="182"/>
      <c r="Z67" s="188"/>
      <c r="AB67" s="902"/>
      <c r="AC67"/>
      <c r="AD67" s="845"/>
      <c r="AE67" s="796"/>
      <c r="AF67" s="792"/>
      <c r="AG67" s="794"/>
      <c r="AH67" s="13">
        <f>'Erwachsene-DOSB 2020'!E48*$BC$67</f>
        <v>6.5874999999999995</v>
      </c>
      <c r="AI67" s="12">
        <f>'Erwachsene-DOSB 2020'!F48*$BC$67</f>
        <v>7.0125000000000002</v>
      </c>
      <c r="AJ67" s="15">
        <f>'Erwachsene-DOSB 2020'!G48*$BC$67</f>
        <v>7.4375</v>
      </c>
      <c r="AK67" s="59">
        <f>'Erwachsene-DOSB 2020'!H48*$BC$67</f>
        <v>6.5874999999999995</v>
      </c>
      <c r="AL67" s="12">
        <f>'Erwachsene-DOSB 2020'!I48*$BC$67</f>
        <v>7.2249999999999996</v>
      </c>
      <c r="AM67" s="15">
        <f>'Erwachsene-DOSB 2020'!J48*$BC$67</f>
        <v>7.6499999999999995</v>
      </c>
      <c r="AN67" s="59">
        <f>'Erwachsene-DOSB 2020'!K48*$BC$67</f>
        <v>6.375</v>
      </c>
      <c r="AO67" s="12">
        <f>'Erwachsene-DOSB 2020'!L48*$BC$67</f>
        <v>7.0125000000000002</v>
      </c>
      <c r="AP67" s="15">
        <f>'Erwachsene-DOSB 2020'!M48*$BC$67</f>
        <v>7.4375</v>
      </c>
      <c r="AQ67" s="59">
        <f>'Erwachsene-DOSB 2020'!N48*$BC$67</f>
        <v>5.95</v>
      </c>
      <c r="AR67" s="12">
        <f>'Erwachsene-DOSB 2020'!O48*$BC$67</f>
        <v>6.5874999999999995</v>
      </c>
      <c r="AS67" s="15">
        <f>'Erwachsene-DOSB 2020'!P48*$BC$67</f>
        <v>7.0125000000000002</v>
      </c>
      <c r="AT67" s="59">
        <f>'Erwachsene-DOSB 2020'!Q48*$BC$67</f>
        <v>5.7374999999999998</v>
      </c>
      <c r="AU67" s="12">
        <f>'Erwachsene-DOSB 2020'!R48*$BC$67</f>
        <v>6.1624999999999996</v>
      </c>
      <c r="AV67" s="15">
        <f>'Erwachsene-DOSB 2020'!S48*$BC$67</f>
        <v>6.8</v>
      </c>
      <c r="AW67" s="59">
        <f>'Erwachsene-DOSB 2020'!T48*$BC$67</f>
        <v>5.3125</v>
      </c>
      <c r="AX67" s="12">
        <f>'Erwachsene-DOSB 2020'!U48*$BC$67</f>
        <v>5.95</v>
      </c>
      <c r="AY67" s="15">
        <f>'Erwachsene-DOSB 2020'!V48*$BC$67</f>
        <v>6.5874999999999995</v>
      </c>
      <c r="AZ67" s="182"/>
      <c r="BA67" s="188"/>
      <c r="BC67" s="143">
        <v>0.85</v>
      </c>
      <c r="BD67" s="146" t="s">
        <v>26</v>
      </c>
    </row>
    <row r="68" spans="1:56" ht="18.600000000000001" customHeight="1" x14ac:dyDescent="0.2">
      <c r="A68" s="902"/>
      <c r="B68"/>
      <c r="C68" s="845"/>
      <c r="D68" s="796"/>
      <c r="E68" s="106" t="s">
        <v>21</v>
      </c>
      <c r="F68" s="161" t="s">
        <v>27</v>
      </c>
      <c r="G68" s="13">
        <f t="shared" ref="G68:X68" si="6">G67*$BC$68</f>
        <v>9.3924999999999983</v>
      </c>
      <c r="H68" s="12">
        <f t="shared" si="6"/>
        <v>10.115</v>
      </c>
      <c r="I68" s="283">
        <f t="shared" si="6"/>
        <v>10.8375</v>
      </c>
      <c r="J68" s="284">
        <f t="shared" si="6"/>
        <v>9.3924999999999983</v>
      </c>
      <c r="K68" s="282">
        <f t="shared" si="6"/>
        <v>10.115</v>
      </c>
      <c r="L68" s="283">
        <f t="shared" si="6"/>
        <v>10.8375</v>
      </c>
      <c r="M68" s="284">
        <f t="shared" si="6"/>
        <v>9.3924999999999983</v>
      </c>
      <c r="N68" s="282">
        <f t="shared" si="6"/>
        <v>10.115</v>
      </c>
      <c r="O68" s="283">
        <f t="shared" si="6"/>
        <v>10.8375</v>
      </c>
      <c r="P68" s="284">
        <f t="shared" si="6"/>
        <v>9.03125</v>
      </c>
      <c r="Q68" s="282">
        <f t="shared" si="6"/>
        <v>9.7537500000000001</v>
      </c>
      <c r="R68" s="283">
        <f t="shared" si="6"/>
        <v>10.476249999999999</v>
      </c>
      <c r="S68" s="284">
        <f t="shared" si="6"/>
        <v>8.67</v>
      </c>
      <c r="T68" s="282">
        <f t="shared" si="6"/>
        <v>9.3924999999999983</v>
      </c>
      <c r="U68" s="283">
        <f t="shared" si="6"/>
        <v>10.115</v>
      </c>
      <c r="V68" s="284">
        <f t="shared" si="6"/>
        <v>7.9474999999999998</v>
      </c>
      <c r="W68" s="282">
        <f t="shared" si="6"/>
        <v>8.67</v>
      </c>
      <c r="X68" s="283">
        <f t="shared" si="6"/>
        <v>9.3924999999999983</v>
      </c>
      <c r="Y68" s="182"/>
      <c r="Z68" s="188"/>
      <c r="AB68" s="902"/>
      <c r="AC68"/>
      <c r="AD68" s="845"/>
      <c r="AE68" s="796"/>
      <c r="AF68" s="106" t="s">
        <v>21</v>
      </c>
      <c r="AG68" s="161" t="s">
        <v>27</v>
      </c>
      <c r="AH68" s="13">
        <f t="shared" ref="AH68:AY68" si="7">AH67*$BC$68</f>
        <v>11.198749999999999</v>
      </c>
      <c r="AI68" s="12">
        <f t="shared" si="7"/>
        <v>11.921250000000001</v>
      </c>
      <c r="AJ68" s="15">
        <f t="shared" si="7"/>
        <v>12.643749999999999</v>
      </c>
      <c r="AK68" s="13">
        <f t="shared" si="7"/>
        <v>11.198749999999999</v>
      </c>
      <c r="AL68" s="12">
        <f t="shared" si="7"/>
        <v>12.282499999999999</v>
      </c>
      <c r="AM68" s="15">
        <f t="shared" si="7"/>
        <v>13.004999999999999</v>
      </c>
      <c r="AN68" s="13">
        <f t="shared" si="7"/>
        <v>10.8375</v>
      </c>
      <c r="AO68" s="12">
        <f t="shared" si="7"/>
        <v>11.921250000000001</v>
      </c>
      <c r="AP68" s="15">
        <f t="shared" si="7"/>
        <v>12.643749999999999</v>
      </c>
      <c r="AQ68" s="13">
        <f t="shared" si="7"/>
        <v>10.115</v>
      </c>
      <c r="AR68" s="12">
        <f t="shared" si="7"/>
        <v>11.198749999999999</v>
      </c>
      <c r="AS68" s="15">
        <f t="shared" si="7"/>
        <v>11.921250000000001</v>
      </c>
      <c r="AT68" s="13">
        <f t="shared" si="7"/>
        <v>9.7537500000000001</v>
      </c>
      <c r="AU68" s="12">
        <f t="shared" si="7"/>
        <v>10.476249999999999</v>
      </c>
      <c r="AV68" s="15">
        <f t="shared" si="7"/>
        <v>11.559999999999999</v>
      </c>
      <c r="AW68" s="13">
        <f t="shared" si="7"/>
        <v>9.03125</v>
      </c>
      <c r="AX68" s="12">
        <f t="shared" si="7"/>
        <v>10.115</v>
      </c>
      <c r="AY68" s="15">
        <f t="shared" si="7"/>
        <v>11.198749999999999</v>
      </c>
      <c r="AZ68" s="182"/>
      <c r="BA68" s="188"/>
      <c r="BC68" s="145">
        <v>1.7</v>
      </c>
      <c r="BD68" s="146" t="s">
        <v>27</v>
      </c>
    </row>
    <row r="69" spans="1:56" ht="18.600000000000001" customHeight="1" thickBot="1" x14ac:dyDescent="0.25">
      <c r="A69" s="902"/>
      <c r="B69"/>
      <c r="C69" s="845"/>
      <c r="D69" s="796"/>
      <c r="E69" s="106" t="s">
        <v>22</v>
      </c>
      <c r="F69" s="2" t="s">
        <v>92</v>
      </c>
      <c r="G69" s="13">
        <f>'Erwachsene-DOSB 2020'!E18*$BC$69</f>
        <v>1.1549999999999998</v>
      </c>
      <c r="H69" s="12">
        <f>'Erwachsene-DOSB 2020'!F18*$BC$69</f>
        <v>1.2949999999999999</v>
      </c>
      <c r="I69" s="283">
        <f>'Erwachsene-DOSB 2020'!G18*$BC$69</f>
        <v>1.4349999999999998</v>
      </c>
      <c r="J69" s="281">
        <f>'Erwachsene-DOSB 2020'!H18*$BC$69</f>
        <v>1.1199999999999999</v>
      </c>
      <c r="K69" s="282">
        <f>'Erwachsene-DOSB 2020'!I18*$BC$69</f>
        <v>1.26</v>
      </c>
      <c r="L69" s="283">
        <f>'Erwachsene-DOSB 2020'!J18*$BC$69</f>
        <v>1.4</v>
      </c>
      <c r="M69" s="281">
        <f>'Erwachsene-DOSB 2020'!K18*$BC$69</f>
        <v>1.0499999999999998</v>
      </c>
      <c r="N69" s="282">
        <f>'Erwachsene-DOSB 2020'!L18*$BC$69</f>
        <v>1.19</v>
      </c>
      <c r="O69" s="283">
        <f>'Erwachsene-DOSB 2020'!M18*$BC$69</f>
        <v>1.365</v>
      </c>
      <c r="P69" s="281">
        <f>'Erwachsene-DOSB 2020'!N18*$BC$69</f>
        <v>0.94499999999999995</v>
      </c>
      <c r="Q69" s="282">
        <f>'Erwachsene-DOSB 2020'!O18*$BC$69</f>
        <v>1.1199999999999999</v>
      </c>
      <c r="R69" s="283">
        <f>'Erwachsene-DOSB 2020'!P18*$BC$69</f>
        <v>1.2949999999999999</v>
      </c>
      <c r="S69" s="281">
        <f>'Erwachsene-DOSB 2020'!Q18*$BC$69</f>
        <v>0.875</v>
      </c>
      <c r="T69" s="282">
        <f>'Erwachsene-DOSB 2020'!R18*$BC$69</f>
        <v>1.0499999999999998</v>
      </c>
      <c r="U69" s="283">
        <f>'Erwachsene-DOSB 2020'!S18*$BC$69</f>
        <v>1.26</v>
      </c>
      <c r="V69" s="281">
        <f>'Erwachsene-DOSB 2020'!T18*$BC$69</f>
        <v>0.80499999999999994</v>
      </c>
      <c r="W69" s="282">
        <f>'Erwachsene-DOSB 2020'!U18*$BC$69</f>
        <v>0.97999999999999987</v>
      </c>
      <c r="X69" s="283">
        <f>'Erwachsene-DOSB 2020'!V18*$BC$69</f>
        <v>1.1549999999999998</v>
      </c>
      <c r="Y69" s="186"/>
      <c r="Z69" s="187"/>
      <c r="AB69" s="902"/>
      <c r="AC69"/>
      <c r="AD69" s="845"/>
      <c r="AE69" s="796"/>
      <c r="AF69" s="106" t="s">
        <v>22</v>
      </c>
      <c r="AG69" s="2" t="s">
        <v>92</v>
      </c>
      <c r="AH69" s="13">
        <f>'Erwachsene-DOSB 2020'!E51*$BC$69</f>
        <v>1.47</v>
      </c>
      <c r="AI69" s="12">
        <f>'Erwachsene-DOSB 2020'!F51*$BC$69</f>
        <v>1.6099999999999999</v>
      </c>
      <c r="AJ69" s="15">
        <f>'Erwachsene-DOSB 2020'!G51*$BC$69</f>
        <v>1.75</v>
      </c>
      <c r="AK69" s="59">
        <f>'Erwachsene-DOSB 2020'!H51*$BC$69</f>
        <v>1.47</v>
      </c>
      <c r="AL69" s="12">
        <f>'Erwachsene-DOSB 2020'!I51*$BC$69</f>
        <v>1.6099999999999999</v>
      </c>
      <c r="AM69" s="15">
        <f>'Erwachsene-DOSB 2020'!J51*$BC$69</f>
        <v>1.75</v>
      </c>
      <c r="AN69" s="59">
        <f>'Erwachsene-DOSB 2020'!K51*$BC$69</f>
        <v>1.4349999999999998</v>
      </c>
      <c r="AO69" s="12">
        <f>'Erwachsene-DOSB 2020'!L51*$BC$69</f>
        <v>1.575</v>
      </c>
      <c r="AP69" s="15">
        <f>'Erwachsene-DOSB 2020'!M51*$BC$69</f>
        <v>1.7150000000000001</v>
      </c>
      <c r="AQ69" s="59">
        <f>'Erwachsene-DOSB 2020'!N51*$BC$69</f>
        <v>1.2949999999999999</v>
      </c>
      <c r="AR69" s="12">
        <f>'Erwachsene-DOSB 2020'!O51*$BC$69</f>
        <v>1.47</v>
      </c>
      <c r="AS69" s="15">
        <f>'Erwachsene-DOSB 2020'!P51*$BC$69</f>
        <v>1.645</v>
      </c>
      <c r="AT69" s="59">
        <f>'Erwachsene-DOSB 2020'!Q51*$BC$69</f>
        <v>1.1549999999999998</v>
      </c>
      <c r="AU69" s="12">
        <f>'Erwachsene-DOSB 2020'!R51*$BC$69</f>
        <v>1.365</v>
      </c>
      <c r="AV69" s="15">
        <f>'Erwachsene-DOSB 2020'!S51*$BC$69</f>
        <v>1.575</v>
      </c>
      <c r="AW69" s="59">
        <f>'Erwachsene-DOSB 2020'!T51*$BC$69</f>
        <v>1.085</v>
      </c>
      <c r="AX69" s="12">
        <f>'Erwachsene-DOSB 2020'!U51*$BC$69</f>
        <v>1.2949999999999999</v>
      </c>
      <c r="AY69" s="15">
        <f>'Erwachsene-DOSB 2020'!V51*$BC$69</f>
        <v>1.5049999999999999</v>
      </c>
      <c r="AZ69" s="186"/>
      <c r="BA69" s="187"/>
      <c r="BC69" s="143">
        <v>0.7</v>
      </c>
      <c r="BD69" s="146" t="s">
        <v>92</v>
      </c>
    </row>
    <row r="70" spans="1:56" ht="18.600000000000001" customHeight="1" x14ac:dyDescent="0.2">
      <c r="A70" s="902"/>
      <c r="B70"/>
      <c r="C70" s="843">
        <v>3</v>
      </c>
      <c r="D70" s="795" t="s">
        <v>66</v>
      </c>
      <c r="E70" s="791" t="s">
        <v>16</v>
      </c>
      <c r="F70" s="822" t="s">
        <v>156</v>
      </c>
      <c r="G70" s="971" t="s">
        <v>195</v>
      </c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3"/>
      <c r="V70" s="962" t="s">
        <v>194</v>
      </c>
      <c r="W70" s="963"/>
      <c r="X70" s="964"/>
      <c r="Y70" s="180"/>
      <c r="Z70" s="181"/>
      <c r="AB70" s="902"/>
      <c r="AC70"/>
      <c r="AD70" s="843">
        <v>3</v>
      </c>
      <c r="AE70" s="795" t="s">
        <v>66</v>
      </c>
      <c r="AF70" s="791" t="s">
        <v>16</v>
      </c>
      <c r="AG70" s="822" t="s">
        <v>156</v>
      </c>
      <c r="AH70" s="971" t="s">
        <v>195</v>
      </c>
      <c r="AI70" s="972"/>
      <c r="AJ70" s="972"/>
      <c r="AK70" s="972"/>
      <c r="AL70" s="972"/>
      <c r="AM70" s="972"/>
      <c r="AN70" s="972"/>
      <c r="AO70" s="972"/>
      <c r="AP70" s="972"/>
      <c r="AQ70" s="972"/>
      <c r="AR70" s="972"/>
      <c r="AS70" s="972"/>
      <c r="AT70" s="972"/>
      <c r="AU70" s="972"/>
      <c r="AV70" s="973"/>
      <c r="AW70" s="962" t="s">
        <v>194</v>
      </c>
      <c r="AX70" s="963"/>
      <c r="AY70" s="964"/>
      <c r="AZ70" s="180"/>
      <c r="BA70" s="181"/>
      <c r="BD70" s="146"/>
    </row>
    <row r="71" spans="1:56" ht="18.600000000000001" customHeight="1" x14ac:dyDescent="0.2">
      <c r="A71" s="902"/>
      <c r="B71"/>
      <c r="C71" s="845"/>
      <c r="D71" s="796"/>
      <c r="E71" s="792"/>
      <c r="F71" s="794"/>
      <c r="G71" s="69">
        <f>'Erwachsene-DOSB 2020'!E21*$BC$71</f>
        <v>27.299999999999997</v>
      </c>
      <c r="H71" s="228">
        <f>'Erwachsene-DOSB 2020'!F21*$BC$71</f>
        <v>24.75</v>
      </c>
      <c r="I71" s="229">
        <f>'Erwachsene-DOSB 2020'!G21*$BC$71</f>
        <v>22.950000000000003</v>
      </c>
      <c r="J71" s="230">
        <f>'Erwachsene-DOSB 2020'!H21*$BC$71</f>
        <v>27.75</v>
      </c>
      <c r="K71" s="228">
        <f>'Erwachsene-DOSB 2020'!I21*$BC$71</f>
        <v>25.200000000000003</v>
      </c>
      <c r="L71" s="229">
        <f>'Erwachsene-DOSB 2020'!J21*$BC$71</f>
        <v>23.4</v>
      </c>
      <c r="M71" s="230">
        <f>'Erwachsene-DOSB 2020'!K21*$BC$71</f>
        <v>28.349999999999998</v>
      </c>
      <c r="N71" s="228">
        <f>'Erwachsene-DOSB 2020'!L21*$BC$71</f>
        <v>25.799999999999997</v>
      </c>
      <c r="O71" s="229">
        <f>'Erwachsene-DOSB 2020'!M21*$BC$71</f>
        <v>24</v>
      </c>
      <c r="P71" s="230">
        <f>'Erwachsene-DOSB 2020'!N21*$BC$71</f>
        <v>29.400000000000002</v>
      </c>
      <c r="Q71" s="228">
        <f>'Erwachsene-DOSB 2020'!O21*$BC$71</f>
        <v>26.700000000000003</v>
      </c>
      <c r="R71" s="229">
        <f>'Erwachsene-DOSB 2020'!P21*$BC$71</f>
        <v>24.599999999999998</v>
      </c>
      <c r="S71" s="230">
        <f>'Erwachsene-DOSB 2020'!Q21*$BC$71</f>
        <v>30.599999999999998</v>
      </c>
      <c r="T71" s="228">
        <f>'Erwachsene-DOSB 2020'!R21*$BC$71</f>
        <v>27.900000000000002</v>
      </c>
      <c r="U71" s="229">
        <f>'Erwachsene-DOSB 2020'!S21*$BC$71</f>
        <v>25.5</v>
      </c>
      <c r="V71" s="230">
        <f>'Erwachsene-DOSB 2020'!T21*$BC$71</f>
        <v>16.5</v>
      </c>
      <c r="W71" s="228">
        <f>'Erwachsene-DOSB 2020'!U21*$BC$71</f>
        <v>14.850000000000001</v>
      </c>
      <c r="X71" s="229">
        <f>'Erwachsene-DOSB 2020'!V21*$BC$71</f>
        <v>13.200000000000001</v>
      </c>
      <c r="Y71" s="182"/>
      <c r="Z71" s="188"/>
      <c r="AB71" s="902"/>
      <c r="AC71"/>
      <c r="AD71" s="845"/>
      <c r="AE71" s="796"/>
      <c r="AF71" s="792"/>
      <c r="AG71" s="794"/>
      <c r="AH71" s="69">
        <f>'Erwachsene-DOSB 2020'!E54*$BC$71</f>
        <v>24</v>
      </c>
      <c r="AI71" s="228">
        <f>'Erwachsene-DOSB 2020'!F54*$BC$71</f>
        <v>21.9</v>
      </c>
      <c r="AJ71" s="229">
        <f>'Erwachsene-DOSB 2020'!G54*$BC$71</f>
        <v>19.799999999999997</v>
      </c>
      <c r="AK71" s="230">
        <f>'Erwachsene-DOSB 2020'!H54*$BC$71</f>
        <v>23.700000000000003</v>
      </c>
      <c r="AL71" s="228">
        <f>'Erwachsene-DOSB 2020'!I54*$BC$71</f>
        <v>21.6</v>
      </c>
      <c r="AM71" s="229">
        <f>'Erwachsene-DOSB 2020'!J54*$BC$71</f>
        <v>19.5</v>
      </c>
      <c r="AN71" s="230">
        <f>'Erwachsene-DOSB 2020'!K54*$BC$71</f>
        <v>24.450000000000003</v>
      </c>
      <c r="AO71" s="228">
        <f>'Erwachsene-DOSB 2020'!L54*$BC$71</f>
        <v>22.200000000000003</v>
      </c>
      <c r="AP71" s="229">
        <f>'Erwachsene-DOSB 2020'!M54*$BC$71</f>
        <v>19.950000000000003</v>
      </c>
      <c r="AQ71" s="230">
        <f>'Erwachsene-DOSB 2020'!N54*$BC$71</f>
        <v>25.200000000000003</v>
      </c>
      <c r="AR71" s="228">
        <f>'Erwachsene-DOSB 2020'!O54*$BC$71</f>
        <v>22.65</v>
      </c>
      <c r="AS71" s="229">
        <f>'Erwachsene-DOSB 2020'!P54*$BC$71</f>
        <v>20.399999999999999</v>
      </c>
      <c r="AT71" s="230">
        <f>'Erwachsene-DOSB 2020'!Q54*$BC$71</f>
        <v>26.400000000000002</v>
      </c>
      <c r="AU71" s="228">
        <f>'Erwachsene-DOSB 2020'!R54*$BC$71</f>
        <v>23.85</v>
      </c>
      <c r="AV71" s="229">
        <f>'Erwachsene-DOSB 2020'!S54*$BC$71</f>
        <v>21.299999999999997</v>
      </c>
      <c r="AW71" s="230">
        <f>'Erwachsene-DOSB 2020'!T54*$BC$71</f>
        <v>14.399999999999999</v>
      </c>
      <c r="AX71" s="228">
        <f>'Erwachsene-DOSB 2020'!U54*$BC$71</f>
        <v>13.049999999999999</v>
      </c>
      <c r="AY71" s="229">
        <f>'Erwachsene-DOSB 2020'!V54*$BC$71</f>
        <v>11.55</v>
      </c>
      <c r="AZ71" s="182"/>
      <c r="BA71" s="188"/>
      <c r="BC71" s="143">
        <v>1.5</v>
      </c>
      <c r="BD71" s="146" t="s">
        <v>156</v>
      </c>
    </row>
    <row r="72" spans="1:56" ht="18.600000000000001" customHeight="1" x14ac:dyDescent="0.2">
      <c r="A72" s="902"/>
      <c r="B72"/>
      <c r="C72" s="845"/>
      <c r="D72" s="796"/>
      <c r="E72" s="106" t="s">
        <v>17</v>
      </c>
      <c r="F72" s="27" t="s">
        <v>158</v>
      </c>
      <c r="G72" s="69">
        <f>'Erwachsene-DOSB 2020'!E22*$BC$72</f>
        <v>35.4</v>
      </c>
      <c r="H72" s="228">
        <f>'Erwachsene-DOSB 2020'!F22*$BC$72</f>
        <v>28.799999999999997</v>
      </c>
      <c r="I72" s="229">
        <f>'Erwachsene-DOSB 2020'!G22*$BC$72</f>
        <v>22.2</v>
      </c>
      <c r="J72" s="230">
        <f>'Erwachsene-DOSB 2020'!H22*$BC$72</f>
        <v>34.799999999999997</v>
      </c>
      <c r="K72" s="228">
        <f>'Erwachsene-DOSB 2020'!I22*$BC$72</f>
        <v>28.799999999999997</v>
      </c>
      <c r="L72" s="229">
        <f>'Erwachsene-DOSB 2020'!J22*$BC$72</f>
        <v>22.2</v>
      </c>
      <c r="M72" s="230">
        <f>'Erwachsene-DOSB 2020'!K22*$BC$72</f>
        <v>36</v>
      </c>
      <c r="N72" s="228">
        <f>'Erwachsene-DOSB 2020'!L22*$BC$72</f>
        <v>30</v>
      </c>
      <c r="O72" s="229">
        <f>'Erwachsene-DOSB 2020'!M22*$BC$72</f>
        <v>23.4</v>
      </c>
      <c r="P72" s="230">
        <f>'Erwachsene-DOSB 2020'!N22*$BC$72</f>
        <v>39</v>
      </c>
      <c r="Q72" s="228">
        <f>'Erwachsene-DOSB 2020'!O22*$BC$72</f>
        <v>31.799999999999997</v>
      </c>
      <c r="R72" s="229">
        <f>'Erwachsene-DOSB 2020'!P22*$BC$72</f>
        <v>25.2</v>
      </c>
      <c r="S72" s="230">
        <f>'Erwachsene-DOSB 2020'!Q22*$BC$72</f>
        <v>43.199999999999996</v>
      </c>
      <c r="T72" s="228">
        <f>'Erwachsene-DOSB 2020'!R22*$BC$72</f>
        <v>34.799999999999997</v>
      </c>
      <c r="U72" s="229">
        <f>'Erwachsene-DOSB 2020'!S22*$BC$72</f>
        <v>26.4</v>
      </c>
      <c r="V72" s="230">
        <f>'Erwachsene-DOSB 2020'!T22*$BC$72</f>
        <v>48</v>
      </c>
      <c r="W72" s="228">
        <f>'Erwachsene-DOSB 2020'!U22*$BC$72</f>
        <v>37.799999999999997</v>
      </c>
      <c r="X72" s="229">
        <f>'Erwachsene-DOSB 2020'!V22*$BC$72</f>
        <v>28.2</v>
      </c>
      <c r="Y72" s="182"/>
      <c r="Z72" s="188"/>
      <c r="AB72" s="902"/>
      <c r="AC72"/>
      <c r="AD72" s="845"/>
      <c r="AE72" s="796"/>
      <c r="AF72" s="106" t="s">
        <v>17</v>
      </c>
      <c r="AG72" s="27" t="s">
        <v>158</v>
      </c>
      <c r="AH72" s="69">
        <f>'Erwachsene-DOSB 2020'!E55*$BC$72</f>
        <v>33.6</v>
      </c>
      <c r="AI72" s="228">
        <f>'Erwachsene-DOSB 2020'!F55*$BC$72</f>
        <v>27.599999999999998</v>
      </c>
      <c r="AJ72" s="229">
        <f>'Erwachsene-DOSB 2020'!G55*$BC$72</f>
        <v>21</v>
      </c>
      <c r="AK72" s="230">
        <f>'Erwachsene-DOSB 2020'!H55*$BC$72</f>
        <v>32.4</v>
      </c>
      <c r="AL72" s="228">
        <f>'Erwachsene-DOSB 2020'!I55*$BC$72</f>
        <v>26.4</v>
      </c>
      <c r="AM72" s="229">
        <f>'Erwachsene-DOSB 2020'!J55*$BC$72</f>
        <v>18.599999999999998</v>
      </c>
      <c r="AN72" s="230">
        <f>'Erwachsene-DOSB 2020'!K55*$BC$72</f>
        <v>34.799999999999997</v>
      </c>
      <c r="AO72" s="228">
        <f>'Erwachsene-DOSB 2020'!L55*$BC$72</f>
        <v>27.599999999999998</v>
      </c>
      <c r="AP72" s="229">
        <f>'Erwachsene-DOSB 2020'!M55*$BC$72</f>
        <v>19.8</v>
      </c>
      <c r="AQ72" s="230">
        <f>'Erwachsene-DOSB 2020'!N55*$BC$72</f>
        <v>37.799999999999997</v>
      </c>
      <c r="AR72" s="228">
        <f>'Erwachsene-DOSB 2020'!O55*$BC$72</f>
        <v>28.799999999999997</v>
      </c>
      <c r="AS72" s="229">
        <f>'Erwachsene-DOSB 2020'!P55*$BC$72</f>
        <v>20.399999999999999</v>
      </c>
      <c r="AT72" s="230">
        <f>'Erwachsene-DOSB 2020'!Q55*$BC$72</f>
        <v>42</v>
      </c>
      <c r="AU72" s="228">
        <f>'Erwachsene-DOSB 2020'!R55*$BC$72</f>
        <v>31.799999999999997</v>
      </c>
      <c r="AV72" s="229">
        <f>'Erwachsene-DOSB 2020'!S55*$BC$72</f>
        <v>22.2</v>
      </c>
      <c r="AW72" s="230">
        <f>'Erwachsene-DOSB 2020'!T55*$BC$72</f>
        <v>46.199999999999996</v>
      </c>
      <c r="AX72" s="228">
        <f>'Erwachsene-DOSB 2020'!U55*$BC$72</f>
        <v>35.4</v>
      </c>
      <c r="AY72" s="229">
        <f>'Erwachsene-DOSB 2020'!V55*$BC$72</f>
        <v>22.8</v>
      </c>
      <c r="AZ72" s="182"/>
      <c r="BA72" s="188"/>
      <c r="BC72" s="143">
        <v>1.2</v>
      </c>
      <c r="BD72" s="146" t="s">
        <v>158</v>
      </c>
    </row>
    <row r="73" spans="1:56" ht="18.600000000000001" customHeight="1" x14ac:dyDescent="0.2">
      <c r="A73" s="902"/>
      <c r="B73"/>
      <c r="C73" s="845"/>
      <c r="D73" s="796"/>
      <c r="E73" s="106" t="s">
        <v>21</v>
      </c>
      <c r="F73" s="27" t="s">
        <v>157</v>
      </c>
      <c r="G73" s="248">
        <f>'Erwachsene-DOSB 2020'!E23*$BC$73</f>
        <v>33.599999999999994</v>
      </c>
      <c r="H73" s="249">
        <f>'Erwachsene-DOSB 2020'!F23*$BC$73</f>
        <v>30.799999999999997</v>
      </c>
      <c r="I73" s="250">
        <f>'Erwachsene-DOSB 2020'!G23*$BC$73</f>
        <v>27.299999999999997</v>
      </c>
      <c r="J73" s="251">
        <f>'Erwachsene-DOSB 2020'!H23*$BC$73</f>
        <v>34.299999999999997</v>
      </c>
      <c r="K73" s="249">
        <f>'Erwachsene-DOSB 2020'!I23*$BC$73</f>
        <v>30.799999999999997</v>
      </c>
      <c r="L73" s="250">
        <f>'Erwachsene-DOSB 2020'!J23*$BC$73</f>
        <v>27.299999999999997</v>
      </c>
      <c r="M73" s="251">
        <f>'Erwachsene-DOSB 2020'!K23*$BC$73</f>
        <v>35</v>
      </c>
      <c r="N73" s="249">
        <f>'Erwachsene-DOSB 2020'!L23*$BC$73</f>
        <v>31.499999999999996</v>
      </c>
      <c r="O73" s="250">
        <f>'Erwachsene-DOSB 2020'!M23*$BC$73</f>
        <v>28</v>
      </c>
      <c r="P73" s="251">
        <f>'Erwachsene-DOSB 2020'!N23*$BC$73</f>
        <v>36.4</v>
      </c>
      <c r="Q73" s="249">
        <f>'Erwachsene-DOSB 2020'!O23*$BC$73</f>
        <v>32.9</v>
      </c>
      <c r="R73" s="250">
        <f>'Erwachsene-DOSB 2020'!P23*$BC$73</f>
        <v>30.099999999999998</v>
      </c>
      <c r="S73" s="251">
        <f>'Erwachsene-DOSB 2020'!Q23*$BC$73</f>
        <v>38.5</v>
      </c>
      <c r="T73" s="249">
        <f>'Erwachsene-DOSB 2020'!R23*$BC$73</f>
        <v>34.299999999999997</v>
      </c>
      <c r="U73" s="250">
        <f>'Erwachsene-DOSB 2020'!S23*$BC$73</f>
        <v>30.799999999999997</v>
      </c>
      <c r="V73" s="251">
        <f>'Erwachsene-DOSB 2020'!T23*$BC$73</f>
        <v>40.599999999999994</v>
      </c>
      <c r="W73" s="249">
        <f>'Erwachsene-DOSB 2020'!U23*$BC$73</f>
        <v>35.699999999999996</v>
      </c>
      <c r="X73" s="250">
        <f>'Erwachsene-DOSB 2020'!V23*$BC$73</f>
        <v>31.499999999999996</v>
      </c>
      <c r="Y73" s="182"/>
      <c r="Z73" s="188"/>
      <c r="AB73" s="902"/>
      <c r="AC73"/>
      <c r="AD73" s="845"/>
      <c r="AE73" s="796"/>
      <c r="AF73" s="106" t="s">
        <v>21</v>
      </c>
      <c r="AG73" s="27" t="s">
        <v>157</v>
      </c>
      <c r="AH73" s="248">
        <f>'Erwachsene-DOSB 2020'!E56*$BC$73</f>
        <v>28.7</v>
      </c>
      <c r="AI73" s="249">
        <f>'Erwachsene-DOSB 2020'!F56*$BC$73</f>
        <v>25.2</v>
      </c>
      <c r="AJ73" s="250">
        <f>'Erwachsene-DOSB 2020'!G56*$BC$73</f>
        <v>21.7</v>
      </c>
      <c r="AK73" s="251">
        <f>'Erwachsene-DOSB 2020'!H56*$BC$73</f>
        <v>28</v>
      </c>
      <c r="AL73" s="249">
        <f>'Erwachsene-DOSB 2020'!I56*$BC$73</f>
        <v>24.5</v>
      </c>
      <c r="AM73" s="250">
        <f>'Erwachsene-DOSB 2020'!J56*$BC$73</f>
        <v>21</v>
      </c>
      <c r="AN73" s="251">
        <f>'Erwachsene-DOSB 2020'!K56*$BC$73</f>
        <v>29.4</v>
      </c>
      <c r="AO73" s="249">
        <f>'Erwachsene-DOSB 2020'!L56*$BC$73</f>
        <v>25.2</v>
      </c>
      <c r="AP73" s="250">
        <f>'Erwachsene-DOSB 2020'!M56*$BC$73</f>
        <v>21</v>
      </c>
      <c r="AQ73" s="251">
        <f>'Erwachsene-DOSB 2020'!N56*$BC$73</f>
        <v>31.499999999999996</v>
      </c>
      <c r="AR73" s="249">
        <f>'Erwachsene-DOSB 2020'!O56*$BC$73</f>
        <v>25.9</v>
      </c>
      <c r="AS73" s="250">
        <f>'Erwachsene-DOSB 2020'!P56*$BC$73</f>
        <v>21</v>
      </c>
      <c r="AT73" s="251">
        <f>'Erwachsene-DOSB 2020'!Q56*$BC$73</f>
        <v>33.599999999999994</v>
      </c>
      <c r="AU73" s="249">
        <f>'Erwachsene-DOSB 2020'!R56*$BC$73</f>
        <v>28</v>
      </c>
      <c r="AV73" s="250">
        <f>'Erwachsene-DOSB 2020'!S56*$BC$73</f>
        <v>21.7</v>
      </c>
      <c r="AW73" s="251">
        <f>'Erwachsene-DOSB 2020'!T56*$BC$73</f>
        <v>37.099999999999994</v>
      </c>
      <c r="AX73" s="249">
        <f>'Erwachsene-DOSB 2020'!U56*$BC$73</f>
        <v>30.099999999999998</v>
      </c>
      <c r="AY73" s="250">
        <f>'Erwachsene-DOSB 2020'!V56*$BC$73</f>
        <v>23.099999999999998</v>
      </c>
      <c r="AZ73" s="182"/>
      <c r="BA73" s="188"/>
      <c r="BC73" s="143">
        <v>1.4</v>
      </c>
      <c r="BD73" s="146" t="s">
        <v>157</v>
      </c>
    </row>
    <row r="74" spans="1:56" ht="18.600000000000001" customHeight="1" x14ac:dyDescent="0.2">
      <c r="A74" s="902"/>
      <c r="B74"/>
      <c r="C74" s="845"/>
      <c r="D74" s="796"/>
      <c r="E74" s="798" t="s">
        <v>22</v>
      </c>
      <c r="F74" s="793" t="s">
        <v>442</v>
      </c>
      <c r="G74" s="952" t="s">
        <v>195</v>
      </c>
      <c r="H74" s="953"/>
      <c r="I74" s="953"/>
      <c r="J74" s="953"/>
      <c r="K74" s="953"/>
      <c r="L74" s="953"/>
      <c r="M74" s="953"/>
      <c r="N74" s="953"/>
      <c r="O74" s="953"/>
      <c r="P74" s="953"/>
      <c r="Q74" s="953"/>
      <c r="R74" s="953"/>
      <c r="S74" s="953"/>
      <c r="T74" s="953"/>
      <c r="U74" s="954"/>
      <c r="V74" s="967" t="s">
        <v>194</v>
      </c>
      <c r="W74" s="968"/>
      <c r="X74" s="969"/>
      <c r="Y74" s="182"/>
      <c r="Z74" s="188"/>
      <c r="AB74" s="902"/>
      <c r="AC74"/>
      <c r="AD74" s="845"/>
      <c r="AE74" s="796"/>
      <c r="AF74" s="798" t="s">
        <v>22</v>
      </c>
      <c r="AG74" s="793" t="s">
        <v>442</v>
      </c>
      <c r="AH74" s="952" t="s">
        <v>195</v>
      </c>
      <c r="AI74" s="953"/>
      <c r="AJ74" s="953"/>
      <c r="AK74" s="953"/>
      <c r="AL74" s="953"/>
      <c r="AM74" s="953"/>
      <c r="AN74" s="953"/>
      <c r="AO74" s="953"/>
      <c r="AP74" s="953"/>
      <c r="AQ74" s="953"/>
      <c r="AR74" s="953"/>
      <c r="AS74" s="953"/>
      <c r="AT74" s="953"/>
      <c r="AU74" s="953"/>
      <c r="AV74" s="954"/>
      <c r="AW74" s="967" t="s">
        <v>194</v>
      </c>
      <c r="AX74" s="968"/>
      <c r="AY74" s="969"/>
      <c r="AZ74" s="182"/>
      <c r="BA74" s="188"/>
      <c r="BC74" s="143">
        <v>2</v>
      </c>
      <c r="BD74" s="146"/>
    </row>
    <row r="75" spans="1:56" ht="18.600000000000001" customHeight="1" thickBot="1" x14ac:dyDescent="0.25">
      <c r="A75" s="902"/>
      <c r="B75"/>
      <c r="C75" s="845"/>
      <c r="D75" s="796"/>
      <c r="E75" s="792"/>
      <c r="F75" s="794"/>
      <c r="G75" s="245">
        <f t="shared" ref="G75:X75" si="8">G71*$BC$30</f>
        <v>54.599999999999994</v>
      </c>
      <c r="H75" s="246">
        <f t="shared" si="8"/>
        <v>49.5</v>
      </c>
      <c r="I75" s="247">
        <f t="shared" si="8"/>
        <v>45.900000000000006</v>
      </c>
      <c r="J75" s="245">
        <f t="shared" si="8"/>
        <v>55.5</v>
      </c>
      <c r="K75" s="246">
        <f t="shared" si="8"/>
        <v>50.400000000000006</v>
      </c>
      <c r="L75" s="247">
        <f t="shared" si="8"/>
        <v>46.8</v>
      </c>
      <c r="M75" s="245">
        <f t="shared" si="8"/>
        <v>56.699999999999996</v>
      </c>
      <c r="N75" s="246">
        <f t="shared" si="8"/>
        <v>51.599999999999994</v>
      </c>
      <c r="O75" s="247">
        <f t="shared" si="8"/>
        <v>48</v>
      </c>
      <c r="P75" s="245">
        <f t="shared" si="8"/>
        <v>58.800000000000004</v>
      </c>
      <c r="Q75" s="246">
        <f t="shared" si="8"/>
        <v>53.400000000000006</v>
      </c>
      <c r="R75" s="247">
        <f t="shared" si="8"/>
        <v>49.199999999999996</v>
      </c>
      <c r="S75" s="245">
        <f t="shared" si="8"/>
        <v>61.199999999999996</v>
      </c>
      <c r="T75" s="246">
        <f t="shared" si="8"/>
        <v>55.800000000000004</v>
      </c>
      <c r="U75" s="247">
        <f t="shared" si="8"/>
        <v>51</v>
      </c>
      <c r="V75" s="245">
        <f t="shared" si="8"/>
        <v>33</v>
      </c>
      <c r="W75" s="246">
        <f t="shared" si="8"/>
        <v>29.700000000000003</v>
      </c>
      <c r="X75" s="247">
        <f t="shared" si="8"/>
        <v>26.400000000000002</v>
      </c>
      <c r="Y75" s="186"/>
      <c r="Z75" s="187"/>
      <c r="AB75" s="902"/>
      <c r="AC75"/>
      <c r="AD75" s="845"/>
      <c r="AE75" s="796"/>
      <c r="AF75" s="792"/>
      <c r="AG75" s="794"/>
      <c r="AH75" s="70">
        <f t="shared" ref="AH75:AY75" si="9">AH71*$BC$30</f>
        <v>48</v>
      </c>
      <c r="AI75" s="35">
        <f t="shared" si="9"/>
        <v>43.8</v>
      </c>
      <c r="AJ75" s="72">
        <f t="shared" si="9"/>
        <v>39.599999999999994</v>
      </c>
      <c r="AK75" s="70">
        <f t="shared" si="9"/>
        <v>47.400000000000006</v>
      </c>
      <c r="AL75" s="35">
        <f t="shared" si="9"/>
        <v>43.2</v>
      </c>
      <c r="AM75" s="72">
        <f t="shared" si="9"/>
        <v>39</v>
      </c>
      <c r="AN75" s="70">
        <f t="shared" si="9"/>
        <v>48.900000000000006</v>
      </c>
      <c r="AO75" s="35">
        <f t="shared" si="9"/>
        <v>44.400000000000006</v>
      </c>
      <c r="AP75" s="72">
        <f t="shared" si="9"/>
        <v>39.900000000000006</v>
      </c>
      <c r="AQ75" s="70">
        <f t="shared" si="9"/>
        <v>50.400000000000006</v>
      </c>
      <c r="AR75" s="35">
        <f t="shared" si="9"/>
        <v>45.3</v>
      </c>
      <c r="AS75" s="72">
        <f t="shared" si="9"/>
        <v>40.799999999999997</v>
      </c>
      <c r="AT75" s="70">
        <f t="shared" si="9"/>
        <v>52.800000000000004</v>
      </c>
      <c r="AU75" s="35">
        <f t="shared" si="9"/>
        <v>47.7</v>
      </c>
      <c r="AV75" s="72">
        <f t="shared" si="9"/>
        <v>42.599999999999994</v>
      </c>
      <c r="AW75" s="70">
        <f t="shared" si="9"/>
        <v>28.799999999999997</v>
      </c>
      <c r="AX75" s="35">
        <f t="shared" si="9"/>
        <v>26.099999999999998</v>
      </c>
      <c r="AY75" s="72">
        <f t="shared" si="9"/>
        <v>23.1</v>
      </c>
      <c r="AZ75" s="186"/>
      <c r="BA75" s="187"/>
      <c r="BD75" s="146"/>
    </row>
    <row r="76" spans="1:56" ht="18.600000000000001" customHeight="1" x14ac:dyDescent="0.2">
      <c r="A76" s="902"/>
      <c r="B76"/>
      <c r="C76" s="843">
        <v>4</v>
      </c>
      <c r="D76" s="795" t="s">
        <v>67</v>
      </c>
      <c r="E76" s="601" t="s">
        <v>16</v>
      </c>
      <c r="F76" s="22" t="s">
        <v>20</v>
      </c>
      <c r="G76" s="141">
        <f>'Erwachsene-DOSB 2020'!E25*$BC$76</f>
        <v>0.77</v>
      </c>
      <c r="H76" s="132">
        <f>'Erwachsene-DOSB 2020'!F25*$BC$76</f>
        <v>0.84</v>
      </c>
      <c r="I76" s="133">
        <f>'Erwachsene-DOSB 2020'!G25*$BC$76</f>
        <v>0.90999999999999992</v>
      </c>
      <c r="J76" s="134">
        <f>'Erwachsene-DOSB 2020'!H25*$BC$76</f>
        <v>0.77</v>
      </c>
      <c r="K76" s="132">
        <f>'Erwachsene-DOSB 2020'!I25*$BC$76</f>
        <v>0.84</v>
      </c>
      <c r="L76" s="133">
        <f>'Erwachsene-DOSB 2020'!J25*$BC$76</f>
        <v>0.90999999999999992</v>
      </c>
      <c r="M76" s="134">
        <f>'Erwachsene-DOSB 2020'!K25*$BC$76</f>
        <v>0.73499999999999999</v>
      </c>
      <c r="N76" s="132">
        <f>'Erwachsene-DOSB 2020'!L25*$BC$76</f>
        <v>0.80499999999999994</v>
      </c>
      <c r="O76" s="133">
        <f>'Erwachsene-DOSB 2020'!M25*$BC$76</f>
        <v>0.875</v>
      </c>
      <c r="P76" s="134">
        <f>'Erwachsene-DOSB 2020'!N25*$BC$76</f>
        <v>0.7</v>
      </c>
      <c r="Q76" s="132">
        <f>'Erwachsene-DOSB 2020'!O25*$BC$76</f>
        <v>0.77</v>
      </c>
      <c r="R76" s="133">
        <f>'Erwachsene-DOSB 2020'!P25*$BC$76</f>
        <v>0.84</v>
      </c>
      <c r="S76" s="134">
        <f>'Erwachsene-DOSB 2020'!Q25*$BC$76</f>
        <v>0.66499999999999992</v>
      </c>
      <c r="T76" s="132">
        <f>'Erwachsene-DOSB 2020'!R25*$BC$76</f>
        <v>0.73499999999999999</v>
      </c>
      <c r="U76" s="133">
        <f>'Erwachsene-DOSB 2020'!S25*$BC$76</f>
        <v>0.80499999999999994</v>
      </c>
      <c r="V76" s="134">
        <f>'Erwachsene-DOSB 2020'!T25*$BC$76</f>
        <v>0.63</v>
      </c>
      <c r="W76" s="132">
        <f>'Erwachsene-DOSB 2020'!U25*$BC$76</f>
        <v>0.7</v>
      </c>
      <c r="X76" s="133">
        <f>'Erwachsene-DOSB 2020'!V25*$BC$76</f>
        <v>0.77</v>
      </c>
      <c r="Y76" s="180"/>
      <c r="Z76" s="181"/>
      <c r="AB76" s="902"/>
      <c r="AC76"/>
      <c r="AD76" s="843">
        <v>4</v>
      </c>
      <c r="AE76" s="795" t="s">
        <v>67</v>
      </c>
      <c r="AF76" s="601" t="s">
        <v>16</v>
      </c>
      <c r="AG76" s="22" t="s">
        <v>20</v>
      </c>
      <c r="AH76" s="6">
        <f>'Erwachsene-DOSB 2020'!E58*$BC$76</f>
        <v>0.90999999999999992</v>
      </c>
      <c r="AI76" s="7">
        <f>'Erwachsene-DOSB 2020'!F58*$BC$76</f>
        <v>0.97999999999999987</v>
      </c>
      <c r="AJ76" s="9">
        <f>'Erwachsene-DOSB 2020'!G58*$BC$76</f>
        <v>1.0499999999999998</v>
      </c>
      <c r="AK76" s="673">
        <f>'Erwachsene-DOSB 2020'!H58*$BC$76</f>
        <v>0.94499999999999995</v>
      </c>
      <c r="AL76" s="674">
        <f>'Erwachsene-DOSB 2020'!I58*$BC$76</f>
        <v>1.0149999999999999</v>
      </c>
      <c r="AM76" s="9">
        <f>'Erwachsene-DOSB 2020'!J58*$BC$76</f>
        <v>1.085</v>
      </c>
      <c r="AN76" s="56">
        <f>'Erwachsene-DOSB 2020'!K58*$BC$76</f>
        <v>0.90999999999999992</v>
      </c>
      <c r="AO76" s="7">
        <f>'Erwachsene-DOSB 2020'!L58*$BC$76</f>
        <v>0.97999999999999987</v>
      </c>
      <c r="AP76" s="9">
        <f>'Erwachsene-DOSB 2020'!M58*$BC$76</f>
        <v>1.0499999999999998</v>
      </c>
      <c r="AQ76" s="56">
        <f>'Erwachsene-DOSB 2020'!N58*$BC$76</f>
        <v>0.90999999999999992</v>
      </c>
      <c r="AR76" s="7">
        <f>'Erwachsene-DOSB 2020'!O58*$BC$76</f>
        <v>0.97999999999999987</v>
      </c>
      <c r="AS76" s="9">
        <f>'Erwachsene-DOSB 2020'!P58*$BC$76</f>
        <v>1.0499999999999998</v>
      </c>
      <c r="AT76" s="56">
        <f>'Erwachsene-DOSB 2020'!Q58*$BC$76</f>
        <v>0.875</v>
      </c>
      <c r="AU76" s="7">
        <f>'Erwachsene-DOSB 2020'!R58*$BC$76</f>
        <v>0.94499999999999995</v>
      </c>
      <c r="AV76" s="9">
        <f>'Erwachsene-DOSB 2020'!S58*$BC$76</f>
        <v>1.0149999999999999</v>
      </c>
      <c r="AW76" s="56">
        <f>'Erwachsene-DOSB 2020'!T58*$BC$76</f>
        <v>0.84</v>
      </c>
      <c r="AX76" s="7">
        <f>'Erwachsene-DOSB 2020'!U58*$BC$76</f>
        <v>0.90999999999999992</v>
      </c>
      <c r="AY76" s="9">
        <f>'Erwachsene-DOSB 2020'!V58*$BC$76</f>
        <v>0.97999999999999987</v>
      </c>
      <c r="AZ76" s="180"/>
      <c r="BA76" s="181"/>
      <c r="BC76" s="143">
        <v>0.7</v>
      </c>
      <c r="BD76" s="146" t="s">
        <v>20</v>
      </c>
    </row>
    <row r="77" spans="1:56" ht="18.600000000000001" customHeight="1" x14ac:dyDescent="0.2">
      <c r="A77" s="902"/>
      <c r="B77"/>
      <c r="C77" s="845"/>
      <c r="D77" s="796"/>
      <c r="E77" s="106" t="s">
        <v>17</v>
      </c>
      <c r="F77" s="2" t="s">
        <v>520</v>
      </c>
      <c r="G77" s="13">
        <f>'Erwachsene-DOSB 2020'!E28*$BC$77</f>
        <v>18.8</v>
      </c>
      <c r="H77" s="12">
        <f>'Erwachsene-DOSB 2020'!F28*$BC$77</f>
        <v>21.200000000000003</v>
      </c>
      <c r="I77" s="15">
        <f>'Erwachsene-DOSB 2020'!G28*$BC$77</f>
        <v>23.200000000000003</v>
      </c>
      <c r="J77" s="59">
        <f>'Erwachsene-DOSB 2020'!H28*$BC$77</f>
        <v>19.200000000000003</v>
      </c>
      <c r="K77" s="12">
        <f>'Erwachsene-DOSB 2020'!I28*$BC$77</f>
        <v>21.6</v>
      </c>
      <c r="L77" s="15">
        <f>'Erwachsene-DOSB 2020'!J28*$BC$77</f>
        <v>23.6</v>
      </c>
      <c r="M77" s="59">
        <f>'Erwachsene-DOSB 2020'!K28*$BC$77</f>
        <v>19.200000000000003</v>
      </c>
      <c r="N77" s="12">
        <f>'Erwachsene-DOSB 2020'!L28*$BC$77</f>
        <v>21.6</v>
      </c>
      <c r="O77" s="15">
        <f>'Erwachsene-DOSB 2020'!M28*$BC$77</f>
        <v>23.6</v>
      </c>
      <c r="P77" s="59">
        <f>'Erwachsene-DOSB 2020'!N28*$BC$77</f>
        <v>17.600000000000001</v>
      </c>
      <c r="Q77" s="12">
        <f>'Erwachsene-DOSB 2020'!O28*$BC$77</f>
        <v>20</v>
      </c>
      <c r="R77" s="15">
        <f>'Erwachsene-DOSB 2020'!P28*$BC$77</f>
        <v>22</v>
      </c>
      <c r="S77" s="59">
        <f>'Erwachsene-DOSB 2020'!Q28*$BC$77</f>
        <v>16.8</v>
      </c>
      <c r="T77" s="12">
        <f>'Erwachsene-DOSB 2020'!R28*$BC$77</f>
        <v>19.200000000000003</v>
      </c>
      <c r="U77" s="15">
        <f>'Erwachsene-DOSB 2020'!S28*$BC$77</f>
        <v>21.200000000000003</v>
      </c>
      <c r="V77" s="59">
        <f>'Erwachsene-DOSB 2020'!T28*$BC$77</f>
        <v>15.600000000000001</v>
      </c>
      <c r="W77" s="12">
        <f>'Erwachsene-DOSB 2020'!U28*$BC$77</f>
        <v>18</v>
      </c>
      <c r="X77" s="15">
        <f>'Erwachsene-DOSB 2020'!V28*$BC$77</f>
        <v>20</v>
      </c>
      <c r="Y77" s="182"/>
      <c r="Z77" s="188"/>
      <c r="AB77" s="902"/>
      <c r="AC77"/>
      <c r="AD77" s="845"/>
      <c r="AE77" s="796"/>
      <c r="AF77" s="106" t="s">
        <v>17</v>
      </c>
      <c r="AG77" s="2" t="s">
        <v>520</v>
      </c>
      <c r="AH77" s="13">
        <f>'Erwachsene-DOSB 2020'!E61*$BC$77</f>
        <v>25.200000000000003</v>
      </c>
      <c r="AI77" s="12">
        <f>'Erwachsene-DOSB 2020'!F61*$BC$77</f>
        <v>28.8</v>
      </c>
      <c r="AJ77" s="15">
        <f>'Erwachsene-DOSB 2020'!G61*$BC$77</f>
        <v>32.4</v>
      </c>
      <c r="AK77" s="59">
        <f>'Erwachsene-DOSB 2020'!H61*$BC$77</f>
        <v>26.400000000000002</v>
      </c>
      <c r="AL77" s="12">
        <f>'Erwachsene-DOSB 2020'!I61*$BC$77</f>
        <v>30.400000000000002</v>
      </c>
      <c r="AM77" s="15">
        <f>'Erwachsene-DOSB 2020'!J61*$BC$77</f>
        <v>33.6</v>
      </c>
      <c r="AN77" s="59">
        <f>'Erwachsene-DOSB 2020'!K61*$BC$77</f>
        <v>26</v>
      </c>
      <c r="AO77" s="12">
        <f>'Erwachsene-DOSB 2020'!L61*$BC$77</f>
        <v>30</v>
      </c>
      <c r="AP77" s="15">
        <f>'Erwachsene-DOSB 2020'!M61*$BC$77</f>
        <v>33.200000000000003</v>
      </c>
      <c r="AQ77" s="59">
        <f>'Erwachsene-DOSB 2020'!N61*$BC$77</f>
        <v>24</v>
      </c>
      <c r="AR77" s="12">
        <f>'Erwachsene-DOSB 2020'!O61*$BC$77</f>
        <v>28</v>
      </c>
      <c r="AS77" s="15">
        <f>'Erwachsene-DOSB 2020'!P61*$BC$77</f>
        <v>32</v>
      </c>
      <c r="AT77" s="59">
        <f>'Erwachsene-DOSB 2020'!Q61*$BC$77</f>
        <v>22.8</v>
      </c>
      <c r="AU77" s="12">
        <f>'Erwachsene-DOSB 2020'!R61*$BC$77</f>
        <v>26.8</v>
      </c>
      <c r="AV77" s="15">
        <f>'Erwachsene-DOSB 2020'!S61*$BC$77</f>
        <v>30.8</v>
      </c>
      <c r="AW77" s="59">
        <f>'Erwachsene-DOSB 2020'!T61*$BC$77</f>
        <v>22.400000000000002</v>
      </c>
      <c r="AX77" s="12">
        <f>'Erwachsene-DOSB 2020'!U61*$BC$77</f>
        <v>26.400000000000002</v>
      </c>
      <c r="AY77" s="15">
        <f>'Erwachsene-DOSB 2020'!V61*$BC$77</f>
        <v>30.400000000000002</v>
      </c>
      <c r="AZ77" s="182"/>
      <c r="BA77" s="188"/>
      <c r="BC77" s="143">
        <v>0.8</v>
      </c>
      <c r="BD77" s="146" t="s">
        <v>520</v>
      </c>
    </row>
    <row r="78" spans="1:56" ht="18.600000000000001" customHeight="1" x14ac:dyDescent="0.2">
      <c r="A78" s="902"/>
      <c r="B78"/>
      <c r="C78" s="845"/>
      <c r="D78" s="796"/>
      <c r="E78" s="798" t="s">
        <v>21</v>
      </c>
      <c r="F78" s="793" t="s">
        <v>159</v>
      </c>
      <c r="G78" s="782" t="s">
        <v>426</v>
      </c>
      <c r="H78" s="783"/>
      <c r="I78" s="783"/>
      <c r="J78" s="783"/>
      <c r="K78" s="783"/>
      <c r="L78" s="783"/>
      <c r="M78" s="783"/>
      <c r="N78" s="783"/>
      <c r="O78" s="783"/>
      <c r="P78" s="783"/>
      <c r="Q78" s="783"/>
      <c r="R78" s="783"/>
      <c r="S78" s="783"/>
      <c r="T78" s="783"/>
      <c r="U78" s="784"/>
      <c r="V78" s="783" t="s">
        <v>425</v>
      </c>
      <c r="W78" s="783"/>
      <c r="X78" s="784"/>
      <c r="Y78" s="182"/>
      <c r="Z78" s="188"/>
      <c r="AB78" s="902"/>
      <c r="AC78"/>
      <c r="AD78" s="845"/>
      <c r="AE78" s="796"/>
      <c r="AF78" s="798" t="s">
        <v>21</v>
      </c>
      <c r="AG78" s="793" t="s">
        <v>159</v>
      </c>
      <c r="AH78" s="782" t="s">
        <v>426</v>
      </c>
      <c r="AI78" s="783"/>
      <c r="AJ78" s="783"/>
      <c r="AK78" s="783"/>
      <c r="AL78" s="783"/>
      <c r="AM78" s="783"/>
      <c r="AN78" s="783"/>
      <c r="AO78" s="783"/>
      <c r="AP78" s="783"/>
      <c r="AQ78" s="783"/>
      <c r="AR78" s="783"/>
      <c r="AS78" s="783"/>
      <c r="AT78" s="783"/>
      <c r="AU78" s="783"/>
      <c r="AV78" s="784"/>
      <c r="AW78" s="783" t="s">
        <v>425</v>
      </c>
      <c r="AX78" s="783"/>
      <c r="AY78" s="784"/>
      <c r="AZ78" s="182"/>
      <c r="BA78" s="188"/>
      <c r="BD78" s="148"/>
    </row>
    <row r="79" spans="1:56" ht="18.600000000000001" customHeight="1" x14ac:dyDescent="0.2">
      <c r="A79" s="902"/>
      <c r="B79"/>
      <c r="C79" s="845"/>
      <c r="D79" s="796"/>
      <c r="E79" s="792"/>
      <c r="F79" s="794"/>
      <c r="G79" s="42">
        <v>10</v>
      </c>
      <c r="H79" s="43">
        <v>15</v>
      </c>
      <c r="I79" s="135">
        <v>20</v>
      </c>
      <c r="J79" s="42">
        <v>10</v>
      </c>
      <c r="K79" s="43">
        <v>15</v>
      </c>
      <c r="L79" s="135">
        <v>20</v>
      </c>
      <c r="M79" s="42">
        <v>10</v>
      </c>
      <c r="N79" s="43">
        <v>15</v>
      </c>
      <c r="O79" s="135">
        <v>20</v>
      </c>
      <c r="P79" s="42">
        <v>10</v>
      </c>
      <c r="Q79" s="43">
        <v>15</v>
      </c>
      <c r="R79" s="135">
        <v>20</v>
      </c>
      <c r="S79" s="42">
        <v>10</v>
      </c>
      <c r="T79" s="43">
        <v>15</v>
      </c>
      <c r="U79" s="135">
        <v>20</v>
      </c>
      <c r="V79" s="42">
        <v>10</v>
      </c>
      <c r="W79" s="43">
        <v>15</v>
      </c>
      <c r="X79" s="135">
        <v>20</v>
      </c>
      <c r="Y79" s="182"/>
      <c r="Z79" s="188"/>
      <c r="AB79" s="902"/>
      <c r="AC79"/>
      <c r="AD79" s="845"/>
      <c r="AE79" s="796"/>
      <c r="AF79" s="792"/>
      <c r="AG79" s="794"/>
      <c r="AH79" s="42">
        <v>10</v>
      </c>
      <c r="AI79" s="43">
        <v>15</v>
      </c>
      <c r="AJ79" s="135">
        <v>20</v>
      </c>
      <c r="AK79" s="42">
        <v>10</v>
      </c>
      <c r="AL79" s="43">
        <v>15</v>
      </c>
      <c r="AM79" s="135">
        <v>20</v>
      </c>
      <c r="AN79" s="42">
        <v>10</v>
      </c>
      <c r="AO79" s="43">
        <v>15</v>
      </c>
      <c r="AP79" s="135">
        <v>20</v>
      </c>
      <c r="AQ79" s="42">
        <v>10</v>
      </c>
      <c r="AR79" s="43">
        <v>15</v>
      </c>
      <c r="AS79" s="135">
        <v>20</v>
      </c>
      <c r="AT79" s="42">
        <v>10</v>
      </c>
      <c r="AU79" s="43">
        <v>15</v>
      </c>
      <c r="AV79" s="135">
        <v>20</v>
      </c>
      <c r="AW79" s="42">
        <v>10</v>
      </c>
      <c r="AX79" s="43">
        <v>15</v>
      </c>
      <c r="AY79" s="135">
        <v>20</v>
      </c>
      <c r="AZ79" s="182"/>
      <c r="BA79" s="188"/>
      <c r="BD79" s="148"/>
    </row>
    <row r="80" spans="1:56" ht="18.600000000000001" customHeight="1" thickBot="1" x14ac:dyDescent="0.25">
      <c r="A80" s="902"/>
      <c r="B80"/>
      <c r="C80" s="923"/>
      <c r="D80" s="796"/>
      <c r="E80" s="140" t="s">
        <v>22</v>
      </c>
      <c r="F80" s="159" t="s">
        <v>432</v>
      </c>
      <c r="G80" s="190" t="s">
        <v>433</v>
      </c>
      <c r="H80" s="191" t="s">
        <v>434</v>
      </c>
      <c r="I80" s="192" t="s">
        <v>435</v>
      </c>
      <c r="J80" s="190" t="s">
        <v>433</v>
      </c>
      <c r="K80" s="191" t="s">
        <v>434</v>
      </c>
      <c r="L80" s="192" t="s">
        <v>435</v>
      </c>
      <c r="M80" s="190" t="s">
        <v>433</v>
      </c>
      <c r="N80" s="191" t="s">
        <v>434</v>
      </c>
      <c r="O80" s="192" t="s">
        <v>435</v>
      </c>
      <c r="P80" s="190" t="s">
        <v>433</v>
      </c>
      <c r="Q80" s="191" t="s">
        <v>434</v>
      </c>
      <c r="R80" s="192" t="s">
        <v>435</v>
      </c>
      <c r="S80" s="190" t="s">
        <v>433</v>
      </c>
      <c r="T80" s="191" t="s">
        <v>434</v>
      </c>
      <c r="U80" s="192" t="s">
        <v>435</v>
      </c>
      <c r="V80" s="190" t="s">
        <v>433</v>
      </c>
      <c r="W80" s="191" t="s">
        <v>434</v>
      </c>
      <c r="X80" s="192" t="s">
        <v>435</v>
      </c>
      <c r="Y80" s="186"/>
      <c r="Z80" s="187"/>
      <c r="AB80" s="902"/>
      <c r="AC80"/>
      <c r="AD80" s="923"/>
      <c r="AE80" s="796"/>
      <c r="AF80" s="140" t="s">
        <v>22</v>
      </c>
      <c r="AG80" s="159" t="s">
        <v>432</v>
      </c>
      <c r="AH80" s="190" t="s">
        <v>433</v>
      </c>
      <c r="AI80" s="191" t="s">
        <v>434</v>
      </c>
      <c r="AJ80" s="192" t="s">
        <v>435</v>
      </c>
      <c r="AK80" s="190" t="s">
        <v>433</v>
      </c>
      <c r="AL80" s="191" t="s">
        <v>434</v>
      </c>
      <c r="AM80" s="192" t="s">
        <v>435</v>
      </c>
      <c r="AN80" s="190" t="s">
        <v>433</v>
      </c>
      <c r="AO80" s="191" t="s">
        <v>434</v>
      </c>
      <c r="AP80" s="192" t="s">
        <v>435</v>
      </c>
      <c r="AQ80" s="190" t="s">
        <v>433</v>
      </c>
      <c r="AR80" s="191" t="s">
        <v>434</v>
      </c>
      <c r="AS80" s="192" t="s">
        <v>435</v>
      </c>
      <c r="AT80" s="190" t="s">
        <v>433</v>
      </c>
      <c r="AU80" s="191" t="s">
        <v>434</v>
      </c>
      <c r="AV80" s="192" t="s">
        <v>435</v>
      </c>
      <c r="AW80" s="190" t="s">
        <v>433</v>
      </c>
      <c r="AX80" s="191" t="s">
        <v>434</v>
      </c>
      <c r="AY80" s="192" t="s">
        <v>435</v>
      </c>
      <c r="AZ80" s="186"/>
      <c r="BA80" s="187"/>
      <c r="BD80" s="146"/>
    </row>
    <row r="81" spans="1:53" ht="18.75" thickBot="1" x14ac:dyDescent="0.3">
      <c r="A81" s="853" t="s">
        <v>495</v>
      </c>
      <c r="B81"/>
      <c r="C81" s="905" t="s">
        <v>51</v>
      </c>
      <c r="D81" s="906"/>
      <c r="E81" s="907"/>
      <c r="F81" s="907"/>
      <c r="G81" s="907" t="s">
        <v>616</v>
      </c>
      <c r="H81" s="907"/>
      <c r="I81" s="907"/>
      <c r="J81" s="907"/>
      <c r="K81" s="907"/>
      <c r="L81" s="907"/>
      <c r="M81" s="907"/>
      <c r="N81" s="907"/>
      <c r="O81" s="907"/>
      <c r="P81" s="907"/>
      <c r="Q81" s="907"/>
      <c r="R81" s="908" t="s">
        <v>52</v>
      </c>
      <c r="S81" s="908"/>
      <c r="T81" s="908"/>
      <c r="U81" s="908"/>
      <c r="V81" s="908"/>
      <c r="W81" s="908"/>
      <c r="X81" s="908"/>
      <c r="Y81" s="802" t="s">
        <v>53</v>
      </c>
      <c r="Z81" s="803"/>
      <c r="AB81" s="853" t="s">
        <v>495</v>
      </c>
      <c r="AC81"/>
      <c r="AD81" s="905" t="s">
        <v>51</v>
      </c>
      <c r="AE81" s="906"/>
      <c r="AF81" s="907"/>
      <c r="AG81" s="907"/>
      <c r="AH81" s="907" t="s">
        <v>616</v>
      </c>
      <c r="AI81" s="907"/>
      <c r="AJ81" s="907"/>
      <c r="AK81" s="907"/>
      <c r="AL81" s="907"/>
      <c r="AM81" s="907"/>
      <c r="AN81" s="907"/>
      <c r="AO81" s="907"/>
      <c r="AP81" s="907"/>
      <c r="AQ81" s="907"/>
      <c r="AR81" s="907"/>
      <c r="AS81" s="908" t="s">
        <v>52</v>
      </c>
      <c r="AT81" s="908"/>
      <c r="AU81" s="908"/>
      <c r="AV81" s="908"/>
      <c r="AW81" s="908"/>
      <c r="AX81" s="908"/>
      <c r="AY81" s="908"/>
      <c r="AZ81" s="802" t="s">
        <v>53</v>
      </c>
      <c r="BA81" s="803"/>
    </row>
    <row r="82" spans="1:53" ht="13.5" thickBot="1" x14ac:dyDescent="0.25">
      <c r="A82" s="853"/>
      <c r="B82"/>
      <c r="C82" s="914" t="s">
        <v>585</v>
      </c>
      <c r="D82" s="915"/>
      <c r="E82" s="915"/>
      <c r="F82" s="915"/>
      <c r="G82" s="915"/>
      <c r="H82" s="915"/>
      <c r="I82" s="916"/>
      <c r="J82" s="917" t="s">
        <v>68</v>
      </c>
      <c r="K82" s="918"/>
      <c r="L82" s="918"/>
      <c r="M82" s="918"/>
      <c r="N82" s="918"/>
      <c r="O82" s="918"/>
      <c r="P82" s="918"/>
      <c r="Q82" s="919"/>
      <c r="R82" s="920" t="s">
        <v>69</v>
      </c>
      <c r="S82" s="921"/>
      <c r="T82" s="921"/>
      <c r="U82" s="921"/>
      <c r="V82" s="921"/>
      <c r="W82" s="921"/>
      <c r="X82" s="922"/>
      <c r="Y82" s="75" t="s">
        <v>70</v>
      </c>
      <c r="Z82" s="76"/>
      <c r="AB82" s="853"/>
      <c r="AC82"/>
      <c r="AD82" s="914" t="s">
        <v>585</v>
      </c>
      <c r="AE82" s="915"/>
      <c r="AF82" s="915"/>
      <c r="AG82" s="915"/>
      <c r="AH82" s="915"/>
      <c r="AI82" s="915"/>
      <c r="AJ82" s="916"/>
      <c r="AK82" s="917" t="s">
        <v>68</v>
      </c>
      <c r="AL82" s="918"/>
      <c r="AM82" s="918"/>
      <c r="AN82" s="918"/>
      <c r="AO82" s="918"/>
      <c r="AP82" s="918"/>
      <c r="AQ82" s="918"/>
      <c r="AR82" s="919"/>
      <c r="AS82" s="920" t="s">
        <v>69</v>
      </c>
      <c r="AT82" s="921"/>
      <c r="AU82" s="921"/>
      <c r="AV82" s="921"/>
      <c r="AW82" s="921"/>
      <c r="AX82" s="921"/>
      <c r="AY82" s="922"/>
      <c r="AZ82" s="75" t="s">
        <v>70</v>
      </c>
      <c r="BA82" s="76"/>
    </row>
    <row r="83" spans="1:53" ht="15" customHeight="1" thickBot="1" x14ac:dyDescent="0.3">
      <c r="A83" s="853"/>
      <c r="B83" s="44"/>
      <c r="C83" s="909" t="s">
        <v>71</v>
      </c>
      <c r="D83" s="910"/>
      <c r="E83" s="910"/>
      <c r="F83" s="910"/>
      <c r="G83" s="910"/>
      <c r="H83" s="910"/>
      <c r="I83" s="77"/>
      <c r="J83" s="911"/>
      <c r="K83" s="912"/>
      <c r="L83" s="912"/>
      <c r="M83" s="912"/>
      <c r="N83" s="912"/>
      <c r="O83" s="912"/>
      <c r="P83" s="912"/>
      <c r="Q83" s="913"/>
      <c r="R83" s="898" t="s">
        <v>72</v>
      </c>
      <c r="S83" s="899"/>
      <c r="T83" s="810"/>
      <c r="U83" s="810"/>
      <c r="V83" s="810"/>
      <c r="W83" s="810"/>
      <c r="X83" s="811"/>
      <c r="Y83" s="75" t="s">
        <v>73</v>
      </c>
      <c r="Z83" s="78" t="s">
        <v>54</v>
      </c>
      <c r="AB83" s="853"/>
      <c r="AC83" s="44"/>
      <c r="AD83" s="909" t="s">
        <v>71</v>
      </c>
      <c r="AE83" s="910"/>
      <c r="AF83" s="910"/>
      <c r="AG83" s="910"/>
      <c r="AH83" s="910"/>
      <c r="AI83" s="910"/>
      <c r="AJ83" s="77"/>
      <c r="AK83" s="911"/>
      <c r="AL83" s="912"/>
      <c r="AM83" s="912"/>
      <c r="AN83" s="912"/>
      <c r="AO83" s="912"/>
      <c r="AP83" s="912"/>
      <c r="AQ83" s="912"/>
      <c r="AR83" s="913"/>
      <c r="AS83" s="898" t="s">
        <v>72</v>
      </c>
      <c r="AT83" s="899"/>
      <c r="AU83" s="810"/>
      <c r="AV83" s="810"/>
      <c r="AW83" s="810"/>
      <c r="AX83" s="810"/>
      <c r="AY83" s="811"/>
      <c r="AZ83" s="75" t="s">
        <v>73</v>
      </c>
      <c r="BA83" s="78" t="s">
        <v>54</v>
      </c>
    </row>
    <row r="84" spans="1:53" ht="13.5" thickBot="1" x14ac:dyDescent="0.25">
      <c r="A84" s="853"/>
      <c r="B84"/>
      <c r="C84" s="812" t="s">
        <v>74</v>
      </c>
      <c r="D84" s="813"/>
      <c r="E84" s="813"/>
      <c r="F84" s="813"/>
      <c r="G84" s="813"/>
      <c r="H84" s="813"/>
      <c r="I84" s="77"/>
      <c r="J84" s="807"/>
      <c r="K84" s="808"/>
      <c r="L84" s="808"/>
      <c r="M84" s="808"/>
      <c r="N84" s="808"/>
      <c r="O84" s="808"/>
      <c r="P84" s="808"/>
      <c r="Q84" s="809"/>
      <c r="R84" s="898" t="s">
        <v>75</v>
      </c>
      <c r="S84" s="899"/>
      <c r="T84" s="810"/>
      <c r="U84" s="810"/>
      <c r="V84" s="810"/>
      <c r="W84" s="810"/>
      <c r="X84" s="811"/>
      <c r="Y84" s="75" t="s">
        <v>76</v>
      </c>
      <c r="Z84" s="79"/>
      <c r="AB84" s="853"/>
      <c r="AC84"/>
      <c r="AD84" s="812" t="s">
        <v>74</v>
      </c>
      <c r="AE84" s="813"/>
      <c r="AF84" s="813"/>
      <c r="AG84" s="813"/>
      <c r="AH84" s="813"/>
      <c r="AI84" s="813"/>
      <c r="AJ84" s="77"/>
      <c r="AK84" s="807"/>
      <c r="AL84" s="808"/>
      <c r="AM84" s="808"/>
      <c r="AN84" s="808"/>
      <c r="AO84" s="808"/>
      <c r="AP84" s="808"/>
      <c r="AQ84" s="808"/>
      <c r="AR84" s="809"/>
      <c r="AS84" s="898" t="s">
        <v>75</v>
      </c>
      <c r="AT84" s="899"/>
      <c r="AU84" s="810"/>
      <c r="AV84" s="810"/>
      <c r="AW84" s="810"/>
      <c r="AX84" s="810"/>
      <c r="AY84" s="811"/>
      <c r="AZ84" s="75" t="s">
        <v>76</v>
      </c>
      <c r="BA84" s="79"/>
    </row>
    <row r="85" spans="1:53" ht="13.5" thickBot="1" x14ac:dyDescent="0.25">
      <c r="A85" s="853"/>
      <c r="B85"/>
      <c r="C85" s="812" t="s">
        <v>518</v>
      </c>
      <c r="D85" s="813"/>
      <c r="E85" s="813"/>
      <c r="F85" s="813"/>
      <c r="G85" s="813"/>
      <c r="H85" s="813"/>
      <c r="I85" s="77"/>
      <c r="J85" s="814"/>
      <c r="K85" s="815"/>
      <c r="L85" s="815"/>
      <c r="M85" s="815"/>
      <c r="N85" s="815"/>
      <c r="O85" s="815"/>
      <c r="P85" s="815"/>
      <c r="Q85" s="816"/>
      <c r="R85" s="898" t="s">
        <v>77</v>
      </c>
      <c r="S85" s="899"/>
      <c r="T85" s="810"/>
      <c r="U85" s="810"/>
      <c r="V85" s="810"/>
      <c r="W85" s="810"/>
      <c r="X85" s="811"/>
      <c r="Y85" s="75" t="s">
        <v>78</v>
      </c>
      <c r="Z85" s="79"/>
      <c r="AB85" s="853"/>
      <c r="AC85"/>
      <c r="AD85" s="812" t="s">
        <v>518</v>
      </c>
      <c r="AE85" s="813"/>
      <c r="AF85" s="813"/>
      <c r="AG85" s="813"/>
      <c r="AH85" s="813"/>
      <c r="AI85" s="813"/>
      <c r="AJ85" s="77"/>
      <c r="AK85" s="814"/>
      <c r="AL85" s="815"/>
      <c r="AM85" s="815"/>
      <c r="AN85" s="815"/>
      <c r="AO85" s="815"/>
      <c r="AP85" s="815"/>
      <c r="AQ85" s="815"/>
      <c r="AR85" s="816"/>
      <c r="AS85" s="898" t="s">
        <v>77</v>
      </c>
      <c r="AT85" s="899"/>
      <c r="AU85" s="810"/>
      <c r="AV85" s="810"/>
      <c r="AW85" s="810"/>
      <c r="AX85" s="810"/>
      <c r="AY85" s="811"/>
      <c r="AZ85" s="75" t="s">
        <v>78</v>
      </c>
      <c r="BA85" s="79"/>
    </row>
    <row r="86" spans="1:53" ht="13.5" thickBot="1" x14ac:dyDescent="0.25">
      <c r="A86" s="853"/>
      <c r="B86"/>
      <c r="C86" s="812" t="s">
        <v>586</v>
      </c>
      <c r="D86" s="813"/>
      <c r="E86" s="813"/>
      <c r="F86" s="813"/>
      <c r="G86" s="813"/>
      <c r="H86" s="813"/>
      <c r="I86" s="77"/>
      <c r="J86" s="80"/>
      <c r="K86" s="80"/>
      <c r="L86" s="80"/>
      <c r="M86" s="80"/>
      <c r="N86" s="80"/>
      <c r="O86" s="80"/>
      <c r="P86" s="80"/>
      <c r="Q86" s="80"/>
      <c r="R86" s="872" t="s">
        <v>79</v>
      </c>
      <c r="S86" s="873"/>
      <c r="T86" s="874"/>
      <c r="U86" s="874"/>
      <c r="V86" s="874"/>
      <c r="W86" s="874"/>
      <c r="X86" s="875"/>
      <c r="Y86" s="81"/>
      <c r="Z86" s="82"/>
      <c r="AB86" s="853"/>
      <c r="AC86"/>
      <c r="AD86" s="812" t="s">
        <v>586</v>
      </c>
      <c r="AE86" s="813"/>
      <c r="AF86" s="813"/>
      <c r="AG86" s="813"/>
      <c r="AH86" s="813"/>
      <c r="AI86" s="813"/>
      <c r="AJ86" s="77"/>
      <c r="AK86" s="80"/>
      <c r="AL86" s="80"/>
      <c r="AM86" s="80"/>
      <c r="AN86" s="80"/>
      <c r="AO86" s="80"/>
      <c r="AP86" s="80"/>
      <c r="AQ86" s="80"/>
      <c r="AR86" s="80"/>
      <c r="AS86" s="872" t="s">
        <v>79</v>
      </c>
      <c r="AT86" s="873"/>
      <c r="AU86" s="874"/>
      <c r="AV86" s="874"/>
      <c r="AW86" s="874"/>
      <c r="AX86" s="874"/>
      <c r="AY86" s="875"/>
      <c r="AZ86" s="81"/>
      <c r="BA86" s="82"/>
    </row>
    <row r="87" spans="1:53" ht="15" x14ac:dyDescent="0.2">
      <c r="A87" s="904">
        <v>19</v>
      </c>
      <c r="B87"/>
      <c r="C87" s="841" t="s">
        <v>587</v>
      </c>
      <c r="D87" s="813"/>
      <c r="E87" s="813"/>
      <c r="F87" s="813"/>
      <c r="G87" s="813"/>
      <c r="H87" s="813"/>
      <c r="I87" s="77"/>
      <c r="U87" s="45"/>
      <c r="W87" s="781" t="s">
        <v>650</v>
      </c>
      <c r="X87" s="781"/>
      <c r="Y87" s="781"/>
      <c r="Z87" s="781"/>
      <c r="AB87" s="904">
        <f>A87+3</f>
        <v>22</v>
      </c>
      <c r="AC87"/>
      <c r="AD87" s="841" t="s">
        <v>587</v>
      </c>
      <c r="AE87" s="813"/>
      <c r="AF87" s="813"/>
      <c r="AG87" s="813"/>
      <c r="AH87" s="813"/>
      <c r="AI87" s="813"/>
      <c r="AJ87" s="77"/>
      <c r="AV87" s="45"/>
      <c r="AX87" s="781" t="s">
        <v>651</v>
      </c>
      <c r="AY87" s="781"/>
      <c r="AZ87" s="781"/>
      <c r="BA87" s="781"/>
    </row>
    <row r="88" spans="1:53" ht="13.5" thickBot="1" x14ac:dyDescent="0.25">
      <c r="A88" s="904"/>
      <c r="B88"/>
      <c r="C88" s="804" t="s">
        <v>80</v>
      </c>
      <c r="D88" s="805"/>
      <c r="E88" s="805"/>
      <c r="F88" s="805"/>
      <c r="G88" s="805"/>
      <c r="H88" s="805"/>
      <c r="I88" s="806"/>
      <c r="W88" s="781"/>
      <c r="X88" s="781"/>
      <c r="Y88" s="781"/>
      <c r="Z88" s="781"/>
      <c r="AB88" s="904"/>
      <c r="AC88"/>
      <c r="AD88" s="804" t="s">
        <v>80</v>
      </c>
      <c r="AE88" s="805"/>
      <c r="AF88" s="805"/>
      <c r="AG88" s="805"/>
      <c r="AH88" s="805"/>
      <c r="AI88" s="805"/>
      <c r="AJ88" s="806"/>
      <c r="AX88" s="781"/>
      <c r="AY88" s="781"/>
      <c r="AZ88" s="781"/>
      <c r="BA88" s="781"/>
    </row>
    <row r="90" spans="1:53" ht="13.5" thickBot="1" x14ac:dyDescent="0.25"/>
    <row r="91" spans="1:53" ht="18" customHeight="1" x14ac:dyDescent="0.25">
      <c r="A91" s="930" t="s">
        <v>496</v>
      </c>
      <c r="B91"/>
      <c r="C91" s="932" t="s">
        <v>584</v>
      </c>
      <c r="D91" s="933"/>
      <c r="E91" s="933"/>
      <c r="F91" s="933"/>
      <c r="G91" s="933"/>
      <c r="H91" s="933"/>
      <c r="I91" s="933"/>
      <c r="J91" s="933"/>
      <c r="K91" s="933"/>
      <c r="L91" s="934"/>
      <c r="M91" s="935" t="s">
        <v>138</v>
      </c>
      <c r="N91" s="935"/>
      <c r="O91" s="935"/>
      <c r="P91" s="935"/>
      <c r="Q91" s="935"/>
      <c r="R91" s="935"/>
      <c r="S91" s="935"/>
      <c r="T91" s="935"/>
      <c r="U91" s="935"/>
      <c r="V91" s="935"/>
      <c r="W91" s="935"/>
      <c r="X91" s="935"/>
      <c r="Y91" s="935"/>
      <c r="Z91" s="1" t="s">
        <v>749</v>
      </c>
      <c r="AB91" s="930" t="s">
        <v>496</v>
      </c>
      <c r="AC91"/>
      <c r="AD91" s="932" t="s">
        <v>584</v>
      </c>
      <c r="AE91" s="933"/>
      <c r="AF91" s="933"/>
      <c r="AG91" s="933"/>
      <c r="AH91" s="933"/>
      <c r="AI91" s="933"/>
      <c r="AJ91" s="933"/>
      <c r="AK91" s="933"/>
      <c r="AL91" s="933"/>
      <c r="AM91" s="934"/>
      <c r="AN91" s="935" t="s">
        <v>144</v>
      </c>
      <c r="AO91" s="935"/>
      <c r="AP91" s="935"/>
      <c r="AQ91" s="935"/>
      <c r="AR91" s="935"/>
      <c r="AS91" s="935"/>
      <c r="AT91" s="935"/>
      <c r="AU91" s="935"/>
      <c r="AV91" s="935"/>
      <c r="AW91" s="935"/>
      <c r="AX91" s="935"/>
      <c r="AY91" s="935"/>
      <c r="AZ91" s="935"/>
      <c r="BA91" s="1" t="s">
        <v>749</v>
      </c>
    </row>
    <row r="92" spans="1:53" x14ac:dyDescent="0.2">
      <c r="A92" s="931"/>
      <c r="B92"/>
      <c r="C92" s="856" t="s">
        <v>1</v>
      </c>
      <c r="D92" s="857"/>
      <c r="E92" s="857"/>
      <c r="F92" s="857"/>
      <c r="G92" s="857"/>
      <c r="H92" s="857"/>
      <c r="I92" s="857"/>
      <c r="J92" s="857"/>
      <c r="K92" s="857"/>
      <c r="L92" s="858"/>
      <c r="M92" s="893" t="s">
        <v>2</v>
      </c>
      <c r="N92" s="893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 t="s">
        <v>55</v>
      </c>
      <c r="Z92" s="894"/>
      <c r="AB92" s="931"/>
      <c r="AC92"/>
      <c r="AD92" s="856" t="s">
        <v>1</v>
      </c>
      <c r="AE92" s="857"/>
      <c r="AF92" s="857"/>
      <c r="AG92" s="857"/>
      <c r="AH92" s="857"/>
      <c r="AI92" s="857"/>
      <c r="AJ92" s="857"/>
      <c r="AK92" s="857"/>
      <c r="AL92" s="857"/>
      <c r="AM92" s="858"/>
      <c r="AN92" s="893" t="s">
        <v>2</v>
      </c>
      <c r="AO92" s="893"/>
      <c r="AP92" s="893"/>
      <c r="AQ92" s="893"/>
      <c r="AR92" s="893"/>
      <c r="AS92" s="893"/>
      <c r="AT92" s="893"/>
      <c r="AU92" s="893"/>
      <c r="AV92" s="893"/>
      <c r="AW92" s="893"/>
      <c r="AX92" s="893"/>
      <c r="AY92" s="893"/>
      <c r="AZ92" s="893" t="s">
        <v>55</v>
      </c>
      <c r="BA92" s="894"/>
    </row>
    <row r="93" spans="1:53" x14ac:dyDescent="0.2">
      <c r="A93" s="931"/>
      <c r="B93"/>
      <c r="C93" s="856" t="s">
        <v>3</v>
      </c>
      <c r="D93" s="857"/>
      <c r="E93" s="857"/>
      <c r="F93" s="857"/>
      <c r="G93" s="857"/>
      <c r="H93" s="857"/>
      <c r="I93" s="857"/>
      <c r="J93" s="857"/>
      <c r="K93" s="857"/>
      <c r="L93" s="858"/>
      <c r="M93" s="893" t="s">
        <v>4</v>
      </c>
      <c r="N93" s="893"/>
      <c r="O93" s="893"/>
      <c r="P93" s="893"/>
      <c r="Q93" s="893"/>
      <c r="R93" s="893"/>
      <c r="S93" s="893"/>
      <c r="T93" s="893"/>
      <c r="U93" s="893"/>
      <c r="V93" s="893"/>
      <c r="W93" s="893"/>
      <c r="X93" s="893"/>
      <c r="Y93" s="893" t="s">
        <v>5</v>
      </c>
      <c r="Z93" s="894"/>
      <c r="AB93" s="931"/>
      <c r="AC93"/>
      <c r="AD93" s="856" t="s">
        <v>3</v>
      </c>
      <c r="AE93" s="857"/>
      <c r="AF93" s="857"/>
      <c r="AG93" s="857"/>
      <c r="AH93" s="857"/>
      <c r="AI93" s="857"/>
      <c r="AJ93" s="857"/>
      <c r="AK93" s="857"/>
      <c r="AL93" s="857"/>
      <c r="AM93" s="858"/>
      <c r="AN93" s="893" t="s">
        <v>4</v>
      </c>
      <c r="AO93" s="893"/>
      <c r="AP93" s="893"/>
      <c r="AQ93" s="893"/>
      <c r="AR93" s="893"/>
      <c r="AS93" s="893"/>
      <c r="AT93" s="893"/>
      <c r="AU93" s="893"/>
      <c r="AV93" s="893"/>
      <c r="AW93" s="893"/>
      <c r="AX93" s="893"/>
      <c r="AY93" s="893"/>
      <c r="AZ93" s="893" t="s">
        <v>5</v>
      </c>
      <c r="BA93" s="894"/>
    </row>
    <row r="94" spans="1:53" x14ac:dyDescent="0.2">
      <c r="A94" s="931"/>
      <c r="B94"/>
      <c r="C94" s="856" t="s">
        <v>56</v>
      </c>
      <c r="D94" s="867"/>
      <c r="E94" s="867"/>
      <c r="F94" s="868"/>
      <c r="G94" s="869" t="s">
        <v>57</v>
      </c>
      <c r="H94" s="870"/>
      <c r="I94" s="870"/>
      <c r="J94" s="870"/>
      <c r="K94" s="870"/>
      <c r="L94" s="870"/>
      <c r="M94" s="870"/>
      <c r="N94" s="870"/>
      <c r="O94" s="870"/>
      <c r="P94" s="870"/>
      <c r="Q94" s="870"/>
      <c r="R94" s="870"/>
      <c r="S94" s="870"/>
      <c r="T94" s="870"/>
      <c r="U94" s="870"/>
      <c r="V94" s="870"/>
      <c r="W94" s="870"/>
      <c r="X94" s="871"/>
      <c r="Y94" s="47"/>
      <c r="Z94" s="48"/>
      <c r="AB94" s="931"/>
      <c r="AC94"/>
      <c r="AD94" s="856" t="s">
        <v>56</v>
      </c>
      <c r="AE94" s="867"/>
      <c r="AF94" s="867"/>
      <c r="AG94" s="868"/>
      <c r="AH94" s="869" t="s">
        <v>57</v>
      </c>
      <c r="AI94" s="870"/>
      <c r="AJ94" s="870"/>
      <c r="AK94" s="870"/>
      <c r="AL94" s="870"/>
      <c r="AM94" s="870"/>
      <c r="AN94" s="870"/>
      <c r="AO94" s="870"/>
      <c r="AP94" s="870"/>
      <c r="AQ94" s="870"/>
      <c r="AR94" s="870"/>
      <c r="AS94" s="870"/>
      <c r="AT94" s="870"/>
      <c r="AU94" s="870"/>
      <c r="AV94" s="870"/>
      <c r="AW94" s="870"/>
      <c r="AX94" s="870"/>
      <c r="AY94" s="871"/>
      <c r="AZ94" s="47"/>
      <c r="BA94" s="48"/>
    </row>
    <row r="95" spans="1:53" ht="15.75" x14ac:dyDescent="0.25">
      <c r="A95" s="931"/>
      <c r="B95"/>
      <c r="C95" s="838" t="s">
        <v>508</v>
      </c>
      <c r="D95" s="839"/>
      <c r="E95" s="839"/>
      <c r="F95" s="840"/>
      <c r="G95" s="817" t="s">
        <v>617</v>
      </c>
      <c r="H95" s="818"/>
      <c r="I95" s="818"/>
      <c r="J95" s="818"/>
      <c r="K95" s="819"/>
      <c r="L95" s="851" t="s">
        <v>707</v>
      </c>
      <c r="M95" s="851"/>
      <c r="N95" s="851"/>
      <c r="O95" s="851"/>
      <c r="P95" s="851"/>
      <c r="Q95" s="851"/>
      <c r="R95" s="851"/>
      <c r="S95" s="851"/>
      <c r="T95" s="851"/>
      <c r="U95" s="851"/>
      <c r="V95" s="851"/>
      <c r="W95" s="851"/>
      <c r="X95" s="851"/>
      <c r="Y95" s="851"/>
      <c r="Z95" s="852"/>
      <c r="AB95" s="931"/>
      <c r="AC95"/>
      <c r="AD95" s="838" t="s">
        <v>508</v>
      </c>
      <c r="AE95" s="839"/>
      <c r="AF95" s="839"/>
      <c r="AG95" s="840"/>
      <c r="AH95" s="817" t="s">
        <v>617</v>
      </c>
      <c r="AI95" s="818"/>
      <c r="AJ95" s="818"/>
      <c r="AK95" s="818"/>
      <c r="AL95" s="819"/>
      <c r="AM95" s="851" t="s">
        <v>707</v>
      </c>
      <c r="AN95" s="851"/>
      <c r="AO95" s="851"/>
      <c r="AP95" s="851"/>
      <c r="AQ95" s="851"/>
      <c r="AR95" s="851"/>
      <c r="AS95" s="851"/>
      <c r="AT95" s="851"/>
      <c r="AU95" s="851"/>
      <c r="AV95" s="851"/>
      <c r="AW95" s="851"/>
      <c r="AX95" s="851"/>
      <c r="AY95" s="851"/>
      <c r="AZ95" s="851"/>
      <c r="BA95" s="852"/>
    </row>
    <row r="96" spans="1:53" ht="15.6" customHeight="1" x14ac:dyDescent="0.2">
      <c r="A96" s="931"/>
      <c r="B96"/>
      <c r="C96" s="856"/>
      <c r="D96" s="857"/>
      <c r="E96" s="857"/>
      <c r="F96" s="858"/>
      <c r="G96" s="817" t="s">
        <v>618</v>
      </c>
      <c r="H96" s="818"/>
      <c r="I96" s="818"/>
      <c r="J96" s="818"/>
      <c r="K96" s="819"/>
      <c r="L96" s="883" t="s">
        <v>6</v>
      </c>
      <c r="M96" s="883"/>
      <c r="N96" s="884"/>
      <c r="O96" s="884"/>
      <c r="P96" s="884"/>
      <c r="Q96" s="884"/>
      <c r="R96" s="883" t="s">
        <v>7</v>
      </c>
      <c r="S96" s="883"/>
      <c r="T96" s="883"/>
      <c r="U96" s="883"/>
      <c r="V96" s="883"/>
      <c r="W96" s="858" t="s">
        <v>689</v>
      </c>
      <c r="X96" s="893"/>
      <c r="Y96" s="893"/>
      <c r="Z96" s="894"/>
      <c r="AB96" s="931"/>
      <c r="AC96"/>
      <c r="AD96" s="856"/>
      <c r="AE96" s="857"/>
      <c r="AF96" s="857"/>
      <c r="AG96" s="858"/>
      <c r="AH96" s="817" t="s">
        <v>619</v>
      </c>
      <c r="AI96" s="818"/>
      <c r="AJ96" s="818"/>
      <c r="AK96" s="818"/>
      <c r="AL96" s="819"/>
      <c r="AM96" s="883" t="s">
        <v>6</v>
      </c>
      <c r="AN96" s="883"/>
      <c r="AO96" s="884"/>
      <c r="AP96" s="884"/>
      <c r="AQ96" s="884"/>
      <c r="AR96" s="884"/>
      <c r="AS96" s="883" t="s">
        <v>7</v>
      </c>
      <c r="AT96" s="883"/>
      <c r="AU96" s="883"/>
      <c r="AV96" s="883"/>
      <c r="AW96" s="883"/>
      <c r="AX96" s="858" t="s">
        <v>689</v>
      </c>
      <c r="AY96" s="893"/>
      <c r="AZ96" s="893"/>
      <c r="BA96" s="894"/>
    </row>
    <row r="97" spans="1:53" ht="16.5" thickBot="1" x14ac:dyDescent="0.3">
      <c r="A97" s="931"/>
      <c r="B97"/>
      <c r="C97" s="856"/>
      <c r="D97" s="857"/>
      <c r="E97" s="857"/>
      <c r="F97" s="858"/>
      <c r="G97" s="50"/>
      <c r="H97" s="51"/>
      <c r="I97" s="51"/>
      <c r="J97" s="51"/>
      <c r="K97" s="52"/>
      <c r="L97" s="846" t="s">
        <v>8</v>
      </c>
      <c r="M97" s="847"/>
      <c r="N97" s="848"/>
      <c r="O97" s="848"/>
      <c r="P97" s="848"/>
      <c r="Q97" s="849"/>
      <c r="R97" s="928"/>
      <c r="S97" s="928"/>
      <c r="T97" s="928"/>
      <c r="U97" s="928"/>
      <c r="V97" s="928"/>
      <c r="W97" s="895"/>
      <c r="X97" s="896"/>
      <c r="Y97" s="896"/>
      <c r="Z97" s="897"/>
      <c r="AB97" s="931"/>
      <c r="AC97"/>
      <c r="AD97" s="856"/>
      <c r="AE97" s="857"/>
      <c r="AF97" s="857"/>
      <c r="AG97" s="858"/>
      <c r="AH97" s="50"/>
      <c r="AI97" s="51"/>
      <c r="AJ97" s="51"/>
      <c r="AK97" s="51"/>
      <c r="AL97" s="52"/>
      <c r="AM97" s="846" t="s">
        <v>8</v>
      </c>
      <c r="AN97" s="847"/>
      <c r="AO97" s="848"/>
      <c r="AP97" s="848"/>
      <c r="AQ97" s="848"/>
      <c r="AR97" s="849"/>
      <c r="AS97" s="928"/>
      <c r="AT97" s="928"/>
      <c r="AU97" s="928"/>
      <c r="AV97" s="928"/>
      <c r="AW97" s="928"/>
      <c r="AX97" s="895"/>
      <c r="AY97" s="896"/>
      <c r="AZ97" s="896"/>
      <c r="BA97" s="897"/>
    </row>
    <row r="98" spans="1:53" ht="13.5" customHeight="1" thickBot="1" x14ac:dyDescent="0.25">
      <c r="A98" s="901" t="s">
        <v>750</v>
      </c>
      <c r="B98"/>
      <c r="C98" s="861"/>
      <c r="D98" s="862"/>
      <c r="E98" s="863"/>
      <c r="F98" s="820" t="s">
        <v>9</v>
      </c>
      <c r="G98" s="829" t="s">
        <v>82</v>
      </c>
      <c r="H98" s="835"/>
      <c r="I98" s="836"/>
      <c r="J98" s="829" t="s">
        <v>83</v>
      </c>
      <c r="K98" s="835"/>
      <c r="L98" s="836"/>
      <c r="M98" s="829" t="s">
        <v>84</v>
      </c>
      <c r="N98" s="830"/>
      <c r="O98" s="831"/>
      <c r="P98" s="829" t="s">
        <v>85</v>
      </c>
      <c r="Q98" s="830"/>
      <c r="R98" s="831"/>
      <c r="S98" s="829" t="s">
        <v>86</v>
      </c>
      <c r="T98" s="830"/>
      <c r="U98" s="831"/>
      <c r="V98" s="842" t="s">
        <v>87</v>
      </c>
      <c r="W98" s="830"/>
      <c r="X98" s="831"/>
      <c r="Y98" s="53" t="s">
        <v>10</v>
      </c>
      <c r="Z98" s="54" t="s">
        <v>60</v>
      </c>
      <c r="AB98" s="901" t="s">
        <v>750</v>
      </c>
      <c r="AC98"/>
      <c r="AD98" s="861"/>
      <c r="AE98" s="862"/>
      <c r="AF98" s="863"/>
      <c r="AG98" s="820" t="s">
        <v>9</v>
      </c>
      <c r="AH98" s="829" t="s">
        <v>82</v>
      </c>
      <c r="AI98" s="835"/>
      <c r="AJ98" s="836"/>
      <c r="AK98" s="829" t="s">
        <v>83</v>
      </c>
      <c r="AL98" s="835"/>
      <c r="AM98" s="836"/>
      <c r="AN98" s="829" t="s">
        <v>84</v>
      </c>
      <c r="AO98" s="830"/>
      <c r="AP98" s="831"/>
      <c r="AQ98" s="829" t="s">
        <v>85</v>
      </c>
      <c r="AR98" s="830"/>
      <c r="AS98" s="831"/>
      <c r="AT98" s="829" t="s">
        <v>86</v>
      </c>
      <c r="AU98" s="830"/>
      <c r="AV98" s="831"/>
      <c r="AW98" s="842" t="s">
        <v>87</v>
      </c>
      <c r="AX98" s="830"/>
      <c r="AY98" s="831"/>
      <c r="AZ98" s="53" t="s">
        <v>10</v>
      </c>
      <c r="BA98" s="54" t="s">
        <v>60</v>
      </c>
    </row>
    <row r="99" spans="1:53" ht="27" customHeight="1" thickBot="1" x14ac:dyDescent="0.25">
      <c r="A99" s="902"/>
      <c r="B99"/>
      <c r="C99" s="864"/>
      <c r="D99" s="865"/>
      <c r="E99" s="866"/>
      <c r="F99" s="821"/>
      <c r="G99" s="155" t="s">
        <v>493</v>
      </c>
      <c r="H99" s="156" t="s">
        <v>494</v>
      </c>
      <c r="I99" s="157" t="s">
        <v>516</v>
      </c>
      <c r="J99" s="155" t="s">
        <v>493</v>
      </c>
      <c r="K99" s="156" t="s">
        <v>494</v>
      </c>
      <c r="L99" s="157" t="s">
        <v>516</v>
      </c>
      <c r="M99" s="155" t="s">
        <v>493</v>
      </c>
      <c r="N99" s="156" t="s">
        <v>494</v>
      </c>
      <c r="O99" s="157" t="s">
        <v>516</v>
      </c>
      <c r="P99" s="155" t="s">
        <v>493</v>
      </c>
      <c r="Q99" s="156" t="s">
        <v>494</v>
      </c>
      <c r="R99" s="157" t="s">
        <v>516</v>
      </c>
      <c r="S99" s="155" t="s">
        <v>493</v>
      </c>
      <c r="T99" s="156" t="s">
        <v>494</v>
      </c>
      <c r="U99" s="157" t="s">
        <v>516</v>
      </c>
      <c r="V99" s="155" t="s">
        <v>493</v>
      </c>
      <c r="W99" s="156" t="s">
        <v>494</v>
      </c>
      <c r="X99" s="157" t="s">
        <v>516</v>
      </c>
      <c r="Y99" s="881" t="s">
        <v>15</v>
      </c>
      <c r="Z99" s="882"/>
      <c r="AB99" s="902"/>
      <c r="AC99"/>
      <c r="AD99" s="864"/>
      <c r="AE99" s="865"/>
      <c r="AF99" s="866"/>
      <c r="AG99" s="821"/>
      <c r="AH99" s="155" t="s">
        <v>493</v>
      </c>
      <c r="AI99" s="156" t="s">
        <v>494</v>
      </c>
      <c r="AJ99" s="157" t="s">
        <v>516</v>
      </c>
      <c r="AK99" s="155" t="s">
        <v>493</v>
      </c>
      <c r="AL99" s="156" t="s">
        <v>494</v>
      </c>
      <c r="AM99" s="157" t="s">
        <v>516</v>
      </c>
      <c r="AN99" s="155" t="s">
        <v>493</v>
      </c>
      <c r="AO99" s="156" t="s">
        <v>494</v>
      </c>
      <c r="AP99" s="157" t="s">
        <v>516</v>
      </c>
      <c r="AQ99" s="155" t="s">
        <v>493</v>
      </c>
      <c r="AR99" s="156" t="s">
        <v>494</v>
      </c>
      <c r="AS99" s="157" t="s">
        <v>516</v>
      </c>
      <c r="AT99" s="155" t="s">
        <v>493</v>
      </c>
      <c r="AU99" s="156" t="s">
        <v>494</v>
      </c>
      <c r="AV99" s="157" t="s">
        <v>516</v>
      </c>
      <c r="AW99" s="155" t="s">
        <v>493</v>
      </c>
      <c r="AX99" s="156" t="s">
        <v>494</v>
      </c>
      <c r="AY99" s="157" t="s">
        <v>516</v>
      </c>
      <c r="AZ99" s="881" t="s">
        <v>15</v>
      </c>
      <c r="BA99" s="882"/>
    </row>
    <row r="100" spans="1:53" ht="18.600000000000001" customHeight="1" x14ac:dyDescent="0.2">
      <c r="A100" s="902"/>
      <c r="B100"/>
      <c r="C100" s="844">
        <v>1</v>
      </c>
      <c r="D100" s="796" t="s">
        <v>64</v>
      </c>
      <c r="E100" s="985" t="s">
        <v>16</v>
      </c>
      <c r="F100" s="793" t="s">
        <v>155</v>
      </c>
      <c r="G100" s="832" t="s">
        <v>305</v>
      </c>
      <c r="H100" s="833"/>
      <c r="I100" s="834"/>
      <c r="J100" s="832" t="s">
        <v>174</v>
      </c>
      <c r="K100" s="833"/>
      <c r="L100" s="833"/>
      <c r="M100" s="833"/>
      <c r="N100" s="833"/>
      <c r="O100" s="833"/>
      <c r="P100" s="833"/>
      <c r="Q100" s="833"/>
      <c r="R100" s="833"/>
      <c r="S100" s="833"/>
      <c r="T100" s="833"/>
      <c r="U100" s="833"/>
      <c r="V100" s="833"/>
      <c r="W100" s="833"/>
      <c r="X100" s="834"/>
      <c r="Y100" s="194"/>
      <c r="Z100" s="195"/>
      <c r="AB100" s="902"/>
      <c r="AC100"/>
      <c r="AD100" s="844">
        <v>1</v>
      </c>
      <c r="AE100" s="796" t="s">
        <v>64</v>
      </c>
      <c r="AF100" s="985" t="s">
        <v>16</v>
      </c>
      <c r="AG100" s="793" t="s">
        <v>155</v>
      </c>
      <c r="AH100" s="832" t="s">
        <v>305</v>
      </c>
      <c r="AI100" s="833"/>
      <c r="AJ100" s="834"/>
      <c r="AK100" s="832" t="s">
        <v>174</v>
      </c>
      <c r="AL100" s="833"/>
      <c r="AM100" s="833"/>
      <c r="AN100" s="833"/>
      <c r="AO100" s="833"/>
      <c r="AP100" s="833"/>
      <c r="AQ100" s="833"/>
      <c r="AR100" s="833"/>
      <c r="AS100" s="833"/>
      <c r="AT100" s="833"/>
      <c r="AU100" s="833"/>
      <c r="AV100" s="833"/>
      <c r="AW100" s="833"/>
      <c r="AX100" s="833"/>
      <c r="AY100" s="834"/>
      <c r="AZ100" s="194"/>
      <c r="BA100" s="195"/>
    </row>
    <row r="101" spans="1:53" ht="18.600000000000001" customHeight="1" x14ac:dyDescent="0.2">
      <c r="A101" s="902"/>
      <c r="B101"/>
      <c r="C101" s="844"/>
      <c r="D101" s="796"/>
      <c r="E101" s="792"/>
      <c r="F101" s="794"/>
      <c r="G101" s="101" t="str">
        <f>TEXT((TIME(0,LEFT('Erwachsene-DOSB 2020'!W10,FIND(":",'Erwachsene-DOSB 2020'!W10)-1),RIGHT('Erwachsene-DOSB 2020'!W10,2)))*$BC$58,"[mm]:ss")</f>
        <v>42:24</v>
      </c>
      <c r="H101" s="102" t="str">
        <f>TEXT((TIME(0,LEFT('Erwachsene-DOSB 2020'!X10,FIND(":",'Erwachsene-DOSB 2020'!X10)-1),RIGHT('Erwachsene-DOSB 2020'!X10,2)))*$BC$58,"[mm]:ss")</f>
        <v>34:48</v>
      </c>
      <c r="I101" s="103" t="str">
        <f>TEXT((TIME(0,LEFT('Erwachsene-DOSB 2020'!Y10,FIND(":",'Erwachsene-DOSB 2020'!Y10)-1),RIGHT('Erwachsene-DOSB 2020'!Y10,2)))*$BC$58,"[mm]:ss")</f>
        <v>25:48</v>
      </c>
      <c r="J101" s="109" t="str">
        <f>TEXT((TIME(0,LEFT('Erwachsene-DOSB 2020'!Z10,FIND(":",'Erwachsene-DOSB 2020'!Z10)-1),RIGHT('Erwachsene-DOSB 2020'!Z10,2)))*$BC$58,"[mm]:ss")</f>
        <v>21:36</v>
      </c>
      <c r="K101" s="102" t="str">
        <f>TEXT((TIME(0,LEFT('Erwachsene-DOSB 2020'!AA10,FIND(":",'Erwachsene-DOSB 2020'!AA10)-1),RIGHT('Erwachsene-DOSB 2020'!AA10,2)))*$BC$58,"[mm]:ss")</f>
        <v>18:00</v>
      </c>
      <c r="L101" s="103" t="str">
        <f>TEXT((TIME(0,LEFT('Erwachsene-DOSB 2020'!AB10,FIND(":",'Erwachsene-DOSB 2020'!AB10)-1),RIGHT('Erwachsene-DOSB 2020'!AB10,2)))*$BC$58,"[mm]:ss")</f>
        <v>13:48</v>
      </c>
      <c r="M101" s="109" t="str">
        <f>TEXT((TIME(0,LEFT('Erwachsene-DOSB 2020'!AC10,FIND(":",'Erwachsene-DOSB 2020'!AC10)-1),RIGHT('Erwachsene-DOSB 2020'!AC10,2)))*$BC$58,"[mm]:ss")</f>
        <v>22:18</v>
      </c>
      <c r="N101" s="102" t="str">
        <f>TEXT((TIME(0,LEFT('Erwachsene-DOSB 2020'!AD10,FIND(":",'Erwachsene-DOSB 2020'!AD10)-1),RIGHT('Erwachsene-DOSB 2020'!AD10,2)))*$BC$58,"[mm]:ss")</f>
        <v>18:24</v>
      </c>
      <c r="O101" s="103" t="str">
        <f>TEXT((TIME(0,LEFT('Erwachsene-DOSB 2020'!AE10,FIND(":",'Erwachsene-DOSB 2020'!AE10)-1),RIGHT('Erwachsene-DOSB 2020'!AE10,2)))*$BC$58,"[mm]:ss")</f>
        <v>14:18</v>
      </c>
      <c r="P101" s="109" t="str">
        <f>TEXT((TIME(0,LEFT('Erwachsene-DOSB 2020'!AF10,FIND(":",'Erwachsene-DOSB 2020'!AF10)-1),RIGHT('Erwachsene-DOSB 2020'!AF10,2)))*$BC$58,"[mm]:ss")</f>
        <v>22:48</v>
      </c>
      <c r="Q101" s="102" t="str">
        <f>TEXT((TIME(0,LEFT('Erwachsene-DOSB 2020'!AG10,FIND(":",'Erwachsene-DOSB 2020'!AG10)-1),RIGHT('Erwachsene-DOSB 2020'!AG10,2)))*$BC$58,"[mm]:ss")</f>
        <v>18:42</v>
      </c>
      <c r="R101" s="103" t="str">
        <f>TEXT((TIME(0,LEFT('Erwachsene-DOSB 2020'!AH10,FIND(":",'Erwachsene-DOSB 2020'!AH10)-1),RIGHT('Erwachsene-DOSB 2020'!AH10,2)))*$BC$58,"[mm]:ss")</f>
        <v>14:36</v>
      </c>
      <c r="S101" s="109" t="str">
        <f>TEXT((TIME(0,LEFT('Erwachsene-DOSB 2020'!AI10,FIND(":",'Erwachsene-DOSB 2020'!AI10)-1),RIGHT('Erwachsene-DOSB 2020'!AI10,2)))*$BC$58,"[mm]:ss")</f>
        <v>23:18</v>
      </c>
      <c r="T101" s="102" t="str">
        <f>TEXT((TIME(0,LEFT('Erwachsene-DOSB 2020'!AJ10,FIND(":",'Erwachsene-DOSB 2020'!AJ10)-1),RIGHT('Erwachsene-DOSB 2020'!AJ10,2)))*$BC$58,"[mm]:ss")</f>
        <v>18:54</v>
      </c>
      <c r="U101" s="103" t="str">
        <f>TEXT((TIME(0,LEFT('Erwachsene-DOSB 2020'!AK10,FIND(":",'Erwachsene-DOSB 2020'!AK10)-1),RIGHT('Erwachsene-DOSB 2020'!AK10,2)))*$BC$58,"[mm]:ss")</f>
        <v>14:42</v>
      </c>
      <c r="V101" s="109" t="str">
        <f>TEXT((TIME(0,LEFT('Erwachsene-DOSB 2020'!AL10,FIND(":",'Erwachsene-DOSB 2020'!AL10)-1),RIGHT('Erwachsene-DOSB 2020'!AL10,2)))*$BC$58,"[mm]:ss")</f>
        <v>23:48</v>
      </c>
      <c r="W101" s="102" t="str">
        <f>TEXT((TIME(0,LEFT('Erwachsene-DOSB 2020'!AM10,FIND(":",'Erwachsene-DOSB 2020'!AM10)-1),RIGHT('Erwachsene-DOSB 2020'!AM10,2)))*$BC$58,"[mm]:ss")</f>
        <v>19:18</v>
      </c>
      <c r="X101" s="103" t="str">
        <f>TEXT((TIME(0,LEFT('Erwachsene-DOSB 2020'!AN10,FIND(":",'Erwachsene-DOSB 2020'!AN10)-1),RIGHT('Erwachsene-DOSB 2020'!AN10,2)))*$BC$58,"[mm]:ss")</f>
        <v>15:12</v>
      </c>
      <c r="Y101" s="184"/>
      <c r="Z101" s="185"/>
      <c r="AB101" s="902"/>
      <c r="AC101"/>
      <c r="AD101" s="844"/>
      <c r="AE101" s="796"/>
      <c r="AF101" s="792"/>
      <c r="AG101" s="794"/>
      <c r="AH101" s="101" t="str">
        <f>TEXT((TIME(0,LEFT('Erwachsene-DOSB 2020'!W42,FIND(":",'Erwachsene-DOSB 2020'!W42)-1),RIGHT('Erwachsene-DOSB 2020'!W42,2)))*$BC$58,"[mm]:ss")</f>
        <v>41:24</v>
      </c>
      <c r="AI101" s="102" t="str">
        <f>TEXT((TIME(0,LEFT('Erwachsene-DOSB 2020'!X42,FIND(":",'Erwachsene-DOSB 2020'!X42)-1),RIGHT('Erwachsene-DOSB 2020'!X42,2)))*$BC$58,"[mm]:ss")</f>
        <v>33:24</v>
      </c>
      <c r="AJ101" s="103" t="str">
        <f>TEXT((TIME(0,LEFT('Erwachsene-DOSB 2020'!Y42,FIND(":",'Erwachsene-DOSB 2020'!Y42)-1),RIGHT('Erwachsene-DOSB 2020'!Y42,2)))*$BC$58,"[mm]:ss")</f>
        <v>24:48</v>
      </c>
      <c r="AK101" s="109" t="str">
        <f>TEXT((TIME(0,LEFT('Erwachsene-DOSB 2020'!Z42,FIND(":",'Erwachsene-DOSB 2020'!Z42)-1),RIGHT('Erwachsene-DOSB 2020'!Z42,2)))*$BC$58,"[mm]:ss")</f>
        <v>20:54</v>
      </c>
      <c r="AL101" s="102" t="str">
        <f>TEXT((TIME(0,LEFT('Erwachsene-DOSB 2020'!AA42,FIND(":",'Erwachsene-DOSB 2020'!AA42)-1),RIGHT('Erwachsene-DOSB 2020'!AA42,2)))*$BC$58,"[mm]:ss")</f>
        <v>17:12</v>
      </c>
      <c r="AM101" s="103" t="str">
        <f>TEXT((TIME(0,LEFT('Erwachsene-DOSB 2020'!AB42,FIND(":",'Erwachsene-DOSB 2020'!AB42)-1),RIGHT('Erwachsene-DOSB 2020'!AB42,2)))*$BC$58,"[mm]:ss")</f>
        <v>12:54</v>
      </c>
      <c r="AN101" s="109" t="str">
        <f>TEXT((TIME(0,LEFT('Erwachsene-DOSB 2020'!AC42,FIND(":",'Erwachsene-DOSB 2020'!AC42)-1),RIGHT('Erwachsene-DOSB 2020'!AC42,2)))*$BC$58,"[mm]:ss")</f>
        <v>21:24</v>
      </c>
      <c r="AO101" s="102" t="str">
        <f>TEXT((TIME(0,LEFT('Erwachsene-DOSB 2020'!AD42,FIND(":",'Erwachsene-DOSB 2020'!AD42)-1),RIGHT('Erwachsene-DOSB 2020'!AD42,2)))*$BC$58,"[mm]:ss")</f>
        <v>17:30</v>
      </c>
      <c r="AP101" s="103" t="str">
        <f>TEXT((TIME(0,LEFT('Erwachsene-DOSB 2020'!AE42,FIND(":",'Erwachsene-DOSB 2020'!AE42)-1),RIGHT('Erwachsene-DOSB 2020'!AE42,2)))*$BC$58,"[mm]:ss")</f>
        <v>13:36</v>
      </c>
      <c r="AQ101" s="109" t="str">
        <f>TEXT((TIME(0,LEFT('Erwachsene-DOSB 2020'!AF42,FIND(":",'Erwachsene-DOSB 2020'!AF42)-1),RIGHT('Erwachsene-DOSB 2020'!AF42,2)))*$BC$58,"[mm]:ss")</f>
        <v>21:48</v>
      </c>
      <c r="AR101" s="102" t="str">
        <f>TEXT((TIME(0,LEFT('Erwachsene-DOSB 2020'!AG42,FIND(":",'Erwachsene-DOSB 2020'!AG42)-1),RIGHT('Erwachsene-DOSB 2020'!AG42,2)))*$BC$58,"[mm]:ss")</f>
        <v>17:42</v>
      </c>
      <c r="AS101" s="103" t="str">
        <f>TEXT((TIME(0,LEFT('Erwachsene-DOSB 2020'!AH42,FIND(":",'Erwachsene-DOSB 2020'!AH42)-1),RIGHT('Erwachsene-DOSB 2020'!AH42,2)))*$BC$58,"[mm]:ss")</f>
        <v>13:42</v>
      </c>
      <c r="AT101" s="109" t="str">
        <f>TEXT((TIME(0,LEFT('Erwachsene-DOSB 2020'!AI42,FIND(":",'Erwachsene-DOSB 2020'!AI42)-1),RIGHT('Erwachsene-DOSB 2020'!AI42,2)))*$BC$58,"[mm]:ss")</f>
        <v>22:06</v>
      </c>
      <c r="AU101" s="102" t="str">
        <f>TEXT((TIME(0,LEFT('Erwachsene-DOSB 2020'!AJ42,FIND(":",'Erwachsene-DOSB 2020'!AJ42)-1),RIGHT('Erwachsene-DOSB 2020'!AJ42,2)))*$BC$58,"[mm]:ss")</f>
        <v>18:06</v>
      </c>
      <c r="AV101" s="103" t="str">
        <f>TEXT((TIME(0,LEFT('Erwachsene-DOSB 2020'!AK42,FIND(":",'Erwachsene-DOSB 2020'!AK42)-1),RIGHT('Erwachsene-DOSB 2020'!AK42,2)))*$BC$58,"[mm]:ss")</f>
        <v>13:48</v>
      </c>
      <c r="AW101" s="109" t="str">
        <f>TEXT((TIME(0,LEFT('Erwachsene-DOSB 2020'!AL42,FIND(":",'Erwachsene-DOSB 2020'!AL42)-1),RIGHT('Erwachsene-DOSB 2020'!AL42,2)))*$BC$58,"[mm]:ss")</f>
        <v>22:06</v>
      </c>
      <c r="AX101" s="102" t="str">
        <f>TEXT((TIME(0,LEFT('Erwachsene-DOSB 2020'!AM42,FIND(":",'Erwachsene-DOSB 2020'!AM42)-1),RIGHT('Erwachsene-DOSB 2020'!AM42,2)))*$BC$58,"[mm]:ss")</f>
        <v>18:18</v>
      </c>
      <c r="AY101" s="103" t="str">
        <f>TEXT((TIME(0,LEFT('Erwachsene-DOSB 2020'!AN42,FIND(":",'Erwachsene-DOSB 2020'!AN42)-1),RIGHT('Erwachsene-DOSB 2020'!AN42,2)))*$BC$58,"[mm]:ss")</f>
        <v>13:54</v>
      </c>
      <c r="AZ101" s="184"/>
      <c r="BA101" s="185"/>
    </row>
    <row r="102" spans="1:53" ht="18.600000000000001" customHeight="1" x14ac:dyDescent="0.2">
      <c r="A102" s="902"/>
      <c r="B102"/>
      <c r="C102" s="844"/>
      <c r="D102" s="796"/>
      <c r="E102" s="106" t="s">
        <v>17</v>
      </c>
      <c r="F102" s="58" t="s">
        <v>514</v>
      </c>
      <c r="G102" s="101" t="str">
        <f>TEXT((TIME(0,LEFT('Erwachsene-DOSB 2020'!W11,FIND(":",'Erwachsene-DOSB 2020'!W11)-1),RIGHT('Erwachsene-DOSB 2020'!W11,2)))*$BC$59,"[mm]:ss")</f>
        <v>58:53</v>
      </c>
      <c r="H102" s="102" t="str">
        <f>TEXT((TIME(0,LEFT('Erwachsene-DOSB 2020'!X11,FIND(":",'Erwachsene-DOSB 2020'!X11)-1),RIGHT('Erwachsene-DOSB 2020'!X11,2)))*$BC$59,"[mm]:ss")</f>
        <v>53:49</v>
      </c>
      <c r="I102" s="103" t="str">
        <f>TEXT((TIME(0,LEFT('Erwachsene-DOSB 2020'!Y11,FIND(":",'Erwachsene-DOSB 2020'!Y11)-1),RIGHT('Erwachsene-DOSB 2020'!Y11,2)))*$BC$59,"[mm]:ss")</f>
        <v>48:22</v>
      </c>
      <c r="J102" s="109" t="str">
        <f>TEXT((TIME(0,LEFT('Erwachsene-DOSB 2020'!Z11,FIND(":",'Erwachsene-DOSB 2020'!Z11)-1),RIGHT('Erwachsene-DOSB 2020'!Z11,2)))*$BC$59,"[mm]:ss")</f>
        <v>60:50</v>
      </c>
      <c r="K102" s="102" t="str">
        <f>TEXT((TIME(0,LEFT('Erwachsene-DOSB 2020'!AA11,FIND(":",'Erwachsene-DOSB 2020'!AA11)-1),RIGHT('Erwachsene-DOSB 2020'!AA11,2)))*$BC$59,"[mm]:ss")</f>
        <v>55:23</v>
      </c>
      <c r="L102" s="103" t="str">
        <f>TEXT((TIME(0,LEFT('Erwachsene-DOSB 2020'!AB11,FIND(":",'Erwachsene-DOSB 2020'!AB11)-1),RIGHT('Erwachsene-DOSB 2020'!AB11,2)))*$BC$59,"[mm]:ss")</f>
        <v>49:55</v>
      </c>
      <c r="M102" s="109" t="str">
        <f>TEXT((TIME(0,LEFT('Erwachsene-DOSB 2020'!AC11,FIND(":",'Erwachsene-DOSB 2020'!AC11)-1),RIGHT('Erwachsene-DOSB 2020'!AC11,2)))*$BC$59,"[mm]:ss")</f>
        <v>62:24</v>
      </c>
      <c r="N102" s="102" t="str">
        <f>TEXT((TIME(0,LEFT('Erwachsene-DOSB 2020'!AD11,FIND(":",'Erwachsene-DOSB 2020'!AD11)-1),RIGHT('Erwachsene-DOSB 2020'!AD11,2)))*$BC$59,"[mm]:ss")</f>
        <v>56:56</v>
      </c>
      <c r="O102" s="103" t="str">
        <f>TEXT((TIME(0,LEFT('Erwachsene-DOSB 2020'!AE11,FIND(":",'Erwachsene-DOSB 2020'!AE11)-1),RIGHT('Erwachsene-DOSB 2020'!AE11,2)))*$BC$59,"[mm]:ss")</f>
        <v>51:29</v>
      </c>
      <c r="P102" s="109" t="str">
        <f>TEXT((TIME(0,LEFT('Erwachsene-DOSB 2020'!AF11,FIND(":",'Erwachsene-DOSB 2020'!AF11)-1),RIGHT('Erwachsene-DOSB 2020'!AF11,2)))*$BC$59,"[mm]:ss")</f>
        <v>64:21</v>
      </c>
      <c r="Q102" s="102" t="str">
        <f>TEXT((TIME(0,LEFT('Erwachsene-DOSB 2020'!AG11,FIND(":",'Erwachsene-DOSB 2020'!AG11)-1),RIGHT('Erwachsene-DOSB 2020'!AG11,2)))*$BC$59,"[mm]:ss")</f>
        <v>58:07</v>
      </c>
      <c r="R102" s="103" t="str">
        <f>TEXT((TIME(0,LEFT('Erwachsene-DOSB 2020'!AH11,FIND(":",'Erwachsene-DOSB 2020'!AH11)-1),RIGHT('Erwachsene-DOSB 2020'!AH11,2)))*$BC$59,"[mm]:ss")</f>
        <v>52:39</v>
      </c>
      <c r="S102" s="109" t="str">
        <f>TEXT((TIME(0,LEFT('Erwachsene-DOSB 2020'!AI11,FIND(":",'Erwachsene-DOSB 2020'!AI11)-1),RIGHT('Erwachsene-DOSB 2020'!AI11,2)))*$BC$59,"[mm]:ss")</f>
        <v>65:43</v>
      </c>
      <c r="T102" s="102" t="str">
        <f>TEXT((TIME(0,LEFT('Erwachsene-DOSB 2020'!AJ11,FIND(":",'Erwachsene-DOSB 2020'!AJ11)-1),RIGHT('Erwachsene-DOSB 2020'!AJ11,2)))*$BC$59,"[mm]:ss")</f>
        <v>59:40</v>
      </c>
      <c r="U102" s="103" t="str">
        <f>TEXT((TIME(0,LEFT('Erwachsene-DOSB 2020'!AK11,FIND(":",'Erwachsene-DOSB 2020'!AK11)-1),RIGHT('Erwachsene-DOSB 2020'!AK11,2)))*$BC$59,"[mm]:ss")</f>
        <v>54:36</v>
      </c>
      <c r="V102" s="109" t="str">
        <f>TEXT((TIME(0,LEFT('Erwachsene-DOSB 2020'!AL11,FIND(":",'Erwachsene-DOSB 2020'!AL11)-1),RIGHT('Erwachsene-DOSB 2020'!AL11,2)))*$BC$59,"[mm]:ss")</f>
        <v>68:50</v>
      </c>
      <c r="W102" s="102" t="str">
        <f>TEXT((TIME(0,LEFT('Erwachsene-DOSB 2020'!AM11,FIND(":",'Erwachsene-DOSB 2020'!AM11)-1),RIGHT('Erwachsene-DOSB 2020'!AM11,2)))*$BC$59,"[mm]:ss")</f>
        <v>61:37</v>
      </c>
      <c r="X102" s="103" t="str">
        <f>TEXT((TIME(0,LEFT('Erwachsene-DOSB 2020'!AN11,FIND(":",'Erwachsene-DOSB 2020'!AN11)-1),RIGHT('Erwachsene-DOSB 2020'!AN11,2)))*$BC$59,"[mm]:ss")</f>
        <v>56:10</v>
      </c>
      <c r="Y102" s="182"/>
      <c r="Z102" s="183"/>
      <c r="AB102" s="902"/>
      <c r="AC102"/>
      <c r="AD102" s="844"/>
      <c r="AE102" s="796"/>
      <c r="AF102" s="106" t="s">
        <v>17</v>
      </c>
      <c r="AG102" s="58" t="s">
        <v>514</v>
      </c>
      <c r="AH102" s="101" t="str">
        <f>TEXT((TIME(0,LEFT('Erwachsene-DOSB 2020'!W44,FIND(":",'Erwachsene-DOSB 2020'!W44)-1),RIGHT('Erwachsene-DOSB 2020'!W44,2)))*$BC$59,"[mm]:ss")</f>
        <v>53:26</v>
      </c>
      <c r="AI102" s="102" t="str">
        <f>TEXT((TIME(0,LEFT('Erwachsene-DOSB 2020'!X44,FIND(":",'Erwachsene-DOSB 2020'!X44)-1),RIGHT('Erwachsene-DOSB 2020'!X44,2)))*$BC$59,"[mm]:ss")</f>
        <v>48:45</v>
      </c>
      <c r="AJ102" s="103" t="str">
        <f>TEXT((TIME(0,LEFT('Erwachsene-DOSB 2020'!Y44,FIND(":",'Erwachsene-DOSB 2020'!Y44)-1),RIGHT('Erwachsene-DOSB 2020'!Y44,2)))*$BC$59,"[mm]:ss")</f>
        <v>42:54</v>
      </c>
      <c r="AK102" s="109" t="str">
        <f>TEXT((TIME(0,LEFT('Erwachsene-DOSB 2020'!Z44,FIND(":",'Erwachsene-DOSB 2020'!Z44)-1),RIGHT('Erwachsene-DOSB 2020'!Z44,2)))*$BC$59,"[mm]:ss")</f>
        <v>55:23</v>
      </c>
      <c r="AL102" s="102" t="str">
        <f>TEXT((TIME(0,LEFT('Erwachsene-DOSB 2020'!AA44,FIND(":",'Erwachsene-DOSB 2020'!AA44)-1),RIGHT('Erwachsene-DOSB 2020'!AA44,2)))*$BC$59,"[mm]:ss")</f>
        <v>49:55</v>
      </c>
      <c r="AM102" s="103" t="str">
        <f>TEXT((TIME(0,LEFT('Erwachsene-DOSB 2020'!AB44,FIND(":",'Erwachsene-DOSB 2020'!AB44)-1),RIGHT('Erwachsene-DOSB 2020'!AB44,2)))*$BC$59,"[mm]:ss")</f>
        <v>44:51</v>
      </c>
      <c r="AN102" s="109" t="str">
        <f>TEXT((TIME(0,LEFT('Erwachsene-DOSB 2020'!AC44,FIND(":",'Erwachsene-DOSB 2020'!AC44)-1),RIGHT('Erwachsene-DOSB 2020'!AC44,2)))*$BC$59,"[mm]:ss")</f>
        <v>56:56</v>
      </c>
      <c r="AO102" s="102" t="str">
        <f>TEXT((TIME(0,LEFT('Erwachsene-DOSB 2020'!AD44,FIND(":",'Erwachsene-DOSB 2020'!AD44)-1),RIGHT('Erwachsene-DOSB 2020'!AD44,2)))*$BC$59,"[mm]:ss")</f>
        <v>50:42</v>
      </c>
      <c r="AP102" s="103" t="str">
        <f>TEXT((TIME(0,LEFT('Erwachsene-DOSB 2020'!AE44,FIND(":",'Erwachsene-DOSB 2020'!AE44)-1),RIGHT('Erwachsene-DOSB 2020'!AE44,2)))*$BC$59,"[mm]:ss")</f>
        <v>46:01</v>
      </c>
      <c r="AQ102" s="109" t="str">
        <f>TEXT((TIME(0,LEFT('Erwachsene-DOSB 2020'!AF44,FIND(":",'Erwachsene-DOSB 2020'!AF44)-1),RIGHT('Erwachsene-DOSB 2020'!AF44,2)))*$BC$59,"[mm]:ss")</f>
        <v>59:05</v>
      </c>
      <c r="AR102" s="102" t="str">
        <f>TEXT((TIME(0,LEFT('Erwachsene-DOSB 2020'!AG44,FIND(":",'Erwachsene-DOSB 2020'!AG44)-1),RIGHT('Erwachsene-DOSB 2020'!AG44,2)))*$BC$59,"[mm]:ss")</f>
        <v>52:39</v>
      </c>
      <c r="AS102" s="103" t="str">
        <f>TEXT((TIME(0,LEFT('Erwachsene-DOSB 2020'!AH44,FIND(":",'Erwachsene-DOSB 2020'!AH44)-1),RIGHT('Erwachsene-DOSB 2020'!AH44,2)))*$BC$59,"[mm]:ss")</f>
        <v>47:11</v>
      </c>
      <c r="AT102" s="109" t="str">
        <f>TEXT((TIME(0,LEFT('Erwachsene-DOSB 2020'!AI44,FIND(":",'Erwachsene-DOSB 2020'!AI44)-1),RIGHT('Erwachsene-DOSB 2020'!AI44,2)))*$BC$59,"[mm]:ss")</f>
        <v>60:58</v>
      </c>
      <c r="AU102" s="102" t="str">
        <f>TEXT((TIME(0,LEFT('Erwachsene-DOSB 2020'!AJ44,FIND(":",'Erwachsene-DOSB 2020'!AJ44)-1),RIGHT('Erwachsene-DOSB 2020'!AJ44,2)))*$BC$59,"[mm]:ss")</f>
        <v>54:13</v>
      </c>
      <c r="AV102" s="103" t="str">
        <f>TEXT((TIME(0,LEFT('Erwachsene-DOSB 2020'!AK44,FIND(":",'Erwachsene-DOSB 2020'!AK44)-1),RIGHT('Erwachsene-DOSB 2020'!AK44,2)))*$BC$59,"[mm]:ss")</f>
        <v>48:22</v>
      </c>
      <c r="AW102" s="109" t="str">
        <f>TEXT((TIME(0,LEFT('Erwachsene-DOSB 2020'!AL44,FIND(":",'Erwachsene-DOSB 2020'!AL44)-1),RIGHT('Erwachsene-DOSB 2020'!AL44,2)))*$BC$59,"[mm]:ss")</f>
        <v>63:34</v>
      </c>
      <c r="AX102" s="102" t="str">
        <f>TEXT((TIME(0,LEFT('Erwachsene-DOSB 2020'!AM44,FIND(":",'Erwachsene-DOSB 2020'!AM44)-1),RIGHT('Erwachsene-DOSB 2020'!AM44,2)))*$BC$59,"[mm]:ss")</f>
        <v>56:10</v>
      </c>
      <c r="AY102" s="103" t="str">
        <f>TEXT((TIME(0,LEFT('Erwachsene-DOSB 2020'!AN44,FIND(":",'Erwachsene-DOSB 2020'!AN44)-1),RIGHT('Erwachsene-DOSB 2020'!AN44,2)))*$BC$59,"[mm]:ss")</f>
        <v>50:42</v>
      </c>
      <c r="AZ102" s="182"/>
      <c r="BA102" s="183"/>
    </row>
    <row r="103" spans="1:53" ht="18.600000000000001" customHeight="1" x14ac:dyDescent="0.2">
      <c r="A103" s="902"/>
      <c r="B103"/>
      <c r="C103" s="844"/>
      <c r="D103" s="796"/>
      <c r="E103" s="106" t="s">
        <v>21</v>
      </c>
      <c r="F103" s="58" t="s">
        <v>506</v>
      </c>
      <c r="G103" s="101" t="str">
        <f>TEXT((TIME(0,LEFT('Erwachsene-DOSB 2020'!W12,FIND(":",'Erwachsene-DOSB 2020'!W12)-1),RIGHT('Erwachsene-DOSB 2020'!W12,2)))*$BC$60,"[mm]:ss")</f>
        <v>42:13</v>
      </c>
      <c r="H103" s="102" t="str">
        <f>TEXT((TIME(0,LEFT('Erwachsene-DOSB 2020'!X12,FIND(":",'Erwachsene-DOSB 2020'!X12)-1),RIGHT('Erwachsene-DOSB 2020'!X12,2)))*$BC$60,"[mm]:ss")</f>
        <v>36:51</v>
      </c>
      <c r="I103" s="103" t="str">
        <f>TEXT((TIME(0,LEFT('Erwachsene-DOSB 2020'!Y12,FIND(":",'Erwachsene-DOSB 2020'!Y12)-1),RIGHT('Erwachsene-DOSB 2020'!Y12,2)))*$BC$60,"[mm]:ss")</f>
        <v>32:27</v>
      </c>
      <c r="J103" s="109" t="str">
        <f>TEXT((TIME(0,LEFT('Erwachsene-DOSB 2020'!Z12,FIND(":",'Erwachsene-DOSB 2020'!Z12)-1),RIGHT('Erwachsene-DOSB 2020'!Z12,2)))*$BC$60,"[mm]:ss")</f>
        <v>43:28</v>
      </c>
      <c r="K103" s="102" t="str">
        <f>TEXT((TIME(0,LEFT('Erwachsene-DOSB 2020'!AA12,FIND(":",'Erwachsene-DOSB 2020'!AA12)-1),RIGHT('Erwachsene-DOSB 2020'!AA12,2)))*$BC$60,"[mm]:ss")</f>
        <v>38:26</v>
      </c>
      <c r="L103" s="103" t="str">
        <f>TEXT((TIME(0,LEFT('Erwachsene-DOSB 2020'!AB12,FIND(":",'Erwachsene-DOSB 2020'!AB12)-1),RIGHT('Erwachsene-DOSB 2020'!AB12,2)))*$BC$60,"[mm]:ss")</f>
        <v>33:42</v>
      </c>
      <c r="M103" s="109" t="str">
        <f>TEXT((TIME(0,LEFT('Erwachsene-DOSB 2020'!AC12,FIND(":",'Erwachsene-DOSB 2020'!AC12)-1),RIGHT('Erwachsene-DOSB 2020'!AC12,2)))*$BC$60,"[mm]:ss")</f>
        <v>45:03</v>
      </c>
      <c r="N103" s="102" t="str">
        <f>TEXT((TIME(0,LEFT('Erwachsene-DOSB 2020'!AD12,FIND(":",'Erwachsene-DOSB 2020'!AD12)-1),RIGHT('Erwachsene-DOSB 2020'!AD12,2)))*$BC$60,"[mm]:ss")</f>
        <v>39:41</v>
      </c>
      <c r="O103" s="103" t="str">
        <f>TEXT((TIME(0,LEFT('Erwachsene-DOSB 2020'!AE12,FIND(":",'Erwachsene-DOSB 2020'!AE12)-1),RIGHT('Erwachsene-DOSB 2020'!AE12,2)))*$BC$60,"[mm]:ss")</f>
        <v>34:58</v>
      </c>
      <c r="P103" s="109" t="str">
        <f>TEXT((TIME(0,LEFT('Erwachsene-DOSB 2020'!AF12,FIND(":",'Erwachsene-DOSB 2020'!AF12)-1),RIGHT('Erwachsene-DOSB 2020'!AF12,2)))*$BC$60,"[mm]:ss")</f>
        <v>46:37</v>
      </c>
      <c r="Q103" s="102" t="str">
        <f>TEXT((TIME(0,LEFT('Erwachsene-DOSB 2020'!AG12,FIND(":",'Erwachsene-DOSB 2020'!AG12)-1),RIGHT('Erwachsene-DOSB 2020'!AG12,2)))*$BC$60,"[mm]:ss")</f>
        <v>40:57</v>
      </c>
      <c r="R103" s="103" t="str">
        <f>TEXT((TIME(0,LEFT('Erwachsene-DOSB 2020'!AH12,FIND(":",'Erwachsene-DOSB 2020'!AH12)-1),RIGHT('Erwachsene-DOSB 2020'!AH12,2)))*$BC$60,"[mm]:ss")</f>
        <v>35:55</v>
      </c>
      <c r="S103" s="109" t="str">
        <f>TEXT((TIME(0,LEFT('Erwachsene-DOSB 2020'!AI12,FIND(":",'Erwachsene-DOSB 2020'!AI12)-1),RIGHT('Erwachsene-DOSB 2020'!AI12,2)))*$BC$60,"[mm]:ss")</f>
        <v>47:34</v>
      </c>
      <c r="T103" s="102" t="str">
        <f>TEXT((TIME(0,LEFT('Erwachsene-DOSB 2020'!AJ12,FIND(":",'Erwachsene-DOSB 2020'!AJ12)-1),RIGHT('Erwachsene-DOSB 2020'!AJ12,2)))*$BC$60,"[mm]:ss")</f>
        <v>41:54</v>
      </c>
      <c r="U103" s="103" t="str">
        <f>TEXT((TIME(0,LEFT('Erwachsene-DOSB 2020'!AK12,FIND(":",'Erwachsene-DOSB 2020'!AK12)-1),RIGHT('Erwachsene-DOSB 2020'!AK12,2)))*$BC$60,"[mm]:ss")</f>
        <v>36:51</v>
      </c>
      <c r="V103" s="109" t="str">
        <f>TEXT((TIME(0,LEFT('Erwachsene-DOSB 2020'!AL12,FIND(":",'Erwachsene-DOSB 2020'!AL12)-1),RIGHT('Erwachsene-DOSB 2020'!AL12,2)))*$BC$60,"[mm]:ss")</f>
        <v>49:08</v>
      </c>
      <c r="W103" s="102" t="str">
        <f>TEXT((TIME(0,LEFT('Erwachsene-DOSB 2020'!AM12,FIND(":",'Erwachsene-DOSB 2020'!AM12)-1),RIGHT('Erwachsene-DOSB 2020'!AM12,2)))*$BC$60,"[mm]:ss")</f>
        <v>43:09</v>
      </c>
      <c r="X103" s="103" t="str">
        <f>TEXT((TIME(0,LEFT('Erwachsene-DOSB 2020'!AN12,FIND(":",'Erwachsene-DOSB 2020'!AN12)-1),RIGHT('Erwachsene-DOSB 2020'!AN12,2)))*$BC$60,"[mm]:ss")</f>
        <v>38:07</v>
      </c>
      <c r="Y103" s="182"/>
      <c r="Z103" s="183"/>
      <c r="AB103" s="902"/>
      <c r="AC103"/>
      <c r="AD103" s="844"/>
      <c r="AE103" s="796"/>
      <c r="AF103" s="106" t="s">
        <v>21</v>
      </c>
      <c r="AG103" s="58" t="s">
        <v>506</v>
      </c>
      <c r="AH103" s="101" t="str">
        <f>TEXT((TIME(0,LEFT('Erwachsene-DOSB 2020'!W45,FIND(":",'Erwachsene-DOSB 2020'!W45)-1),RIGHT('Erwachsene-DOSB 2020'!W45,2)))*$BC$60,"[mm]:ss")</f>
        <v>41:35</v>
      </c>
      <c r="AI103" s="102" t="str">
        <f>TEXT((TIME(0,LEFT('Erwachsene-DOSB 2020'!X45,FIND(":",'Erwachsene-DOSB 2020'!X45)-1),RIGHT('Erwachsene-DOSB 2020'!X45,2)))*$BC$60,"[mm]:ss")</f>
        <v>34:39</v>
      </c>
      <c r="AJ103" s="103" t="str">
        <f>TEXT((TIME(0,LEFT('Erwachsene-DOSB 2020'!Y45,FIND(":",'Erwachsene-DOSB 2020'!Y45)-1),RIGHT('Erwachsene-DOSB 2020'!Y45,2)))*$BC$60,"[mm]:ss")</f>
        <v>28:21</v>
      </c>
      <c r="AK103" s="109" t="str">
        <f>TEXT((TIME(0,LEFT('Erwachsene-DOSB 2020'!Z45,FIND(":",'Erwachsene-DOSB 2020'!Z45)-1),RIGHT('Erwachsene-DOSB 2020'!Z45,2)))*$BC$60,"[mm]:ss")</f>
        <v>43:09</v>
      </c>
      <c r="AL103" s="102" t="str">
        <f>TEXT((TIME(0,LEFT('Erwachsene-DOSB 2020'!AA45,FIND(":",'Erwachsene-DOSB 2020'!AA45)-1),RIGHT('Erwachsene-DOSB 2020'!AA45,2)))*$BC$60,"[mm]:ss")</f>
        <v>35:55</v>
      </c>
      <c r="AM103" s="103" t="str">
        <f>TEXT((TIME(0,LEFT('Erwachsene-DOSB 2020'!AB45,FIND(":",'Erwachsene-DOSB 2020'!AB45)-1),RIGHT('Erwachsene-DOSB 2020'!AB45,2)))*$BC$60,"[mm]:ss")</f>
        <v>29:18</v>
      </c>
      <c r="AN103" s="109" t="str">
        <f>TEXT((TIME(0,LEFT('Erwachsene-DOSB 2020'!AC45,FIND(":",'Erwachsene-DOSB 2020'!AC45)-1),RIGHT('Erwachsene-DOSB 2020'!AC45,2)))*$BC$60,"[mm]:ss")</f>
        <v>44:25</v>
      </c>
      <c r="AO103" s="102" t="str">
        <f>TEXT((TIME(0,LEFT('Erwachsene-DOSB 2020'!AD45,FIND(":",'Erwachsene-DOSB 2020'!AD45)-1),RIGHT('Erwachsene-DOSB 2020'!AD45,2)))*$BC$60,"[mm]:ss")</f>
        <v>36:51</v>
      </c>
      <c r="AP103" s="103" t="str">
        <f>TEXT((TIME(0,LEFT('Erwachsene-DOSB 2020'!AE45,FIND(":",'Erwachsene-DOSB 2020'!AE45)-1),RIGHT('Erwachsene-DOSB 2020'!AE45,2)))*$BC$60,"[mm]:ss")</f>
        <v>29:56</v>
      </c>
      <c r="AQ103" s="109" t="str">
        <f>TEXT((TIME(0,LEFT('Erwachsene-DOSB 2020'!AF45,FIND(":",'Erwachsene-DOSB 2020'!AF45)-1),RIGHT('Erwachsene-DOSB 2020'!AF45,2)))*$BC$60,"[mm]:ss")</f>
        <v>45:03</v>
      </c>
      <c r="AR103" s="102" t="str">
        <f>TEXT((TIME(0,LEFT('Erwachsene-DOSB 2020'!AG45,FIND(":",'Erwachsene-DOSB 2020'!AG45)-1),RIGHT('Erwachsene-DOSB 2020'!AG45,2)))*$BC$60,"[mm]:ss")</f>
        <v>37:48</v>
      </c>
      <c r="AS103" s="103" t="str">
        <f>TEXT((TIME(0,LEFT('Erwachsene-DOSB 2020'!AH45,FIND(":",'Erwachsene-DOSB 2020'!AH45)-1),RIGHT('Erwachsene-DOSB 2020'!AH45,2)))*$BC$60,"[mm]:ss")</f>
        <v>30:14</v>
      </c>
      <c r="AT103" s="109" t="str">
        <f>TEXT((TIME(0,LEFT('Erwachsene-DOSB 2020'!AI45,FIND(":",'Erwachsene-DOSB 2020'!AI45)-1),RIGHT('Erwachsene-DOSB 2020'!AI45,2)))*$BC$60,"[mm]:ss")</f>
        <v>45:41</v>
      </c>
      <c r="AU103" s="102" t="str">
        <f>TEXT((TIME(0,LEFT('Erwachsene-DOSB 2020'!AJ45,FIND(":",'Erwachsene-DOSB 2020'!AJ45)-1),RIGHT('Erwachsene-DOSB 2020'!AJ45,2)))*$BC$60,"[mm]:ss")</f>
        <v>38:07</v>
      </c>
      <c r="AV103" s="103" t="str">
        <f>TEXT((TIME(0,LEFT('Erwachsene-DOSB 2020'!AK45,FIND(":",'Erwachsene-DOSB 2020'!AK45)-1),RIGHT('Erwachsene-DOSB 2020'!AK45,2)))*$BC$60,"[mm]:ss")</f>
        <v>30:33</v>
      </c>
      <c r="AW103" s="109" t="str">
        <f>TEXT((TIME(0,LEFT('Erwachsene-DOSB 2020'!AL45,FIND(":",'Erwachsene-DOSB 2020'!AL45)-1),RIGHT('Erwachsene-DOSB 2020'!AL45,2)))*$BC$60,"[mm]:ss")</f>
        <v>46:18</v>
      </c>
      <c r="AX103" s="102" t="str">
        <f>TEXT((TIME(0,LEFT('Erwachsene-DOSB 2020'!AM45,FIND(":",'Erwachsene-DOSB 2020'!AM45)-1),RIGHT('Erwachsene-DOSB 2020'!AM45,2)))*$BC$60,"[mm]:ss")</f>
        <v>38:45</v>
      </c>
      <c r="AY103" s="103" t="str">
        <f>TEXT((TIME(0,LEFT('Erwachsene-DOSB 2020'!AN45,FIND(":",'Erwachsene-DOSB 2020'!AN45)-1),RIGHT('Erwachsene-DOSB 2020'!AN45,2)))*$BC$60,"[mm]:ss")</f>
        <v>31:11</v>
      </c>
      <c r="AZ103" s="182"/>
      <c r="BA103" s="183"/>
    </row>
    <row r="104" spans="1:53" ht="18.600000000000001" customHeight="1" x14ac:dyDescent="0.2">
      <c r="A104" s="902"/>
      <c r="B104"/>
      <c r="C104" s="844"/>
      <c r="D104" s="796"/>
      <c r="E104" s="106" t="s">
        <v>22</v>
      </c>
      <c r="F104" s="58" t="s">
        <v>427</v>
      </c>
      <c r="G104" s="160">
        <f>H104*(1-$BE$61)</f>
        <v>281.25</v>
      </c>
      <c r="H104" s="149">
        <f>W61-12.5</f>
        <v>312.5</v>
      </c>
      <c r="I104" s="150">
        <f>H104*(1+$BE$61)</f>
        <v>343.75</v>
      </c>
      <c r="J104" s="160">
        <f>K104*(1-$BE$61)</f>
        <v>270</v>
      </c>
      <c r="K104" s="149">
        <f>H104-12.5</f>
        <v>300</v>
      </c>
      <c r="L104" s="150">
        <f>K104*(1+$BE$61)</f>
        <v>330</v>
      </c>
      <c r="M104" s="160">
        <f>N104*(1-$BE$61)</f>
        <v>258.75</v>
      </c>
      <c r="N104" s="149">
        <f>K104-12.5</f>
        <v>287.5</v>
      </c>
      <c r="O104" s="150">
        <f>N104*(1+$BE$61)</f>
        <v>316.25</v>
      </c>
      <c r="P104" s="160">
        <f>Q104*(1-$BE$61)</f>
        <v>247.5</v>
      </c>
      <c r="Q104" s="149">
        <f>N104-12.5</f>
        <v>275</v>
      </c>
      <c r="R104" s="150">
        <f>Q104*(1+$BE$61)</f>
        <v>302.5</v>
      </c>
      <c r="S104" s="160">
        <f>T104*(1-$BE$61)</f>
        <v>236.25</v>
      </c>
      <c r="T104" s="149">
        <f>Q104-12.5</f>
        <v>262.5</v>
      </c>
      <c r="U104" s="150">
        <f>T104*(1+$BE$61)</f>
        <v>288.75</v>
      </c>
      <c r="V104" s="160">
        <f>W104*(1-$BE$61)</f>
        <v>225</v>
      </c>
      <c r="W104" s="149">
        <f>T104-12.5</f>
        <v>250</v>
      </c>
      <c r="X104" s="150">
        <f>W104*(1+$BE$61)</f>
        <v>275</v>
      </c>
      <c r="Y104" s="182"/>
      <c r="Z104" s="183"/>
      <c r="AB104" s="902"/>
      <c r="AC104"/>
      <c r="AD104" s="844"/>
      <c r="AE104" s="796"/>
      <c r="AF104" s="106" t="s">
        <v>22</v>
      </c>
      <c r="AG104" s="58" t="s">
        <v>427</v>
      </c>
      <c r="AH104" s="160">
        <f>AI104*(1-$BE$61)</f>
        <v>339.75</v>
      </c>
      <c r="AI104" s="149">
        <f>AX61-12.5</f>
        <v>377.5</v>
      </c>
      <c r="AJ104" s="150">
        <f>AI104*(1+$BE$61)</f>
        <v>415.25000000000006</v>
      </c>
      <c r="AK104" s="160">
        <f>AL104*(1-$BE$61)</f>
        <v>328.5</v>
      </c>
      <c r="AL104" s="149">
        <f>AI104-12.5</f>
        <v>365</v>
      </c>
      <c r="AM104" s="150">
        <f>AL104*(1+$BE$61)</f>
        <v>401.50000000000006</v>
      </c>
      <c r="AN104" s="160">
        <f>AO104*(1-$BE$61)</f>
        <v>317.25</v>
      </c>
      <c r="AO104" s="149">
        <f>AL104-12.5</f>
        <v>352.5</v>
      </c>
      <c r="AP104" s="150">
        <f>AO104*(1+$BE$61)</f>
        <v>387.75000000000006</v>
      </c>
      <c r="AQ104" s="160">
        <f>AR104*(1-$BE$61)</f>
        <v>306</v>
      </c>
      <c r="AR104" s="149">
        <f>AO104-12.5</f>
        <v>340</v>
      </c>
      <c r="AS104" s="150">
        <f>AR104*(1+$BE$61)</f>
        <v>374.00000000000006</v>
      </c>
      <c r="AT104" s="160">
        <f>AU104*(1-$BE$61)</f>
        <v>294.75</v>
      </c>
      <c r="AU104" s="149">
        <f>AR104-12.5</f>
        <v>327.5</v>
      </c>
      <c r="AV104" s="150">
        <f>AU104*(1+$BE$61)</f>
        <v>360.25000000000006</v>
      </c>
      <c r="AW104" s="160">
        <f>AX104*(1-$BE$61)</f>
        <v>283.5</v>
      </c>
      <c r="AX104" s="149">
        <f>AU104-12.5</f>
        <v>315</v>
      </c>
      <c r="AY104" s="150">
        <f>AX104*(1+$BE$61)</f>
        <v>346.5</v>
      </c>
      <c r="AZ104" s="182"/>
      <c r="BA104" s="183"/>
    </row>
    <row r="105" spans="1:53" ht="18.600000000000001" customHeight="1" x14ac:dyDescent="0.2">
      <c r="A105" s="902"/>
      <c r="B105"/>
      <c r="C105" s="844"/>
      <c r="D105" s="796"/>
      <c r="E105" s="106" t="s">
        <v>23</v>
      </c>
      <c r="F105" s="58" t="s">
        <v>428</v>
      </c>
      <c r="G105" s="160">
        <f>H105*(1-$BE$61)</f>
        <v>445.5</v>
      </c>
      <c r="H105" s="149">
        <f>W62-15</f>
        <v>495</v>
      </c>
      <c r="I105" s="150">
        <f>H105*(1+$BE$61)</f>
        <v>544.5</v>
      </c>
      <c r="J105" s="160">
        <f>K105*(1-$BE$61)</f>
        <v>432</v>
      </c>
      <c r="K105" s="149">
        <f>H105-15</f>
        <v>480</v>
      </c>
      <c r="L105" s="150">
        <f>K105*(1+$BE$61)</f>
        <v>528</v>
      </c>
      <c r="M105" s="160">
        <f>N105*(1-$BE$61)</f>
        <v>418.5</v>
      </c>
      <c r="N105" s="149">
        <f>K105-15</f>
        <v>465</v>
      </c>
      <c r="O105" s="150">
        <f>N105*(1+$BE$61)</f>
        <v>511.50000000000006</v>
      </c>
      <c r="P105" s="160">
        <f>Q105*(1-$BE$61)</f>
        <v>405</v>
      </c>
      <c r="Q105" s="149">
        <f>N105-15</f>
        <v>450</v>
      </c>
      <c r="R105" s="150">
        <f>Q105*(1+$BE$61)</f>
        <v>495.00000000000006</v>
      </c>
      <c r="S105" s="160">
        <f>T105*(1-$BE$61)</f>
        <v>391.5</v>
      </c>
      <c r="T105" s="149">
        <f>Q105-15</f>
        <v>435</v>
      </c>
      <c r="U105" s="150">
        <f>T105*(1+$BE$61)</f>
        <v>478.50000000000006</v>
      </c>
      <c r="V105" s="160">
        <f>W105*(1-$BE$61)</f>
        <v>378</v>
      </c>
      <c r="W105" s="149">
        <f>T105-15</f>
        <v>420</v>
      </c>
      <c r="X105" s="150">
        <f>W105*(1+$BE$61)</f>
        <v>462.00000000000006</v>
      </c>
      <c r="Y105" s="182"/>
      <c r="Z105" s="183"/>
      <c r="AB105" s="902"/>
      <c r="AC105"/>
      <c r="AD105" s="844"/>
      <c r="AE105" s="796"/>
      <c r="AF105" s="106" t="s">
        <v>23</v>
      </c>
      <c r="AG105" s="58" t="s">
        <v>428</v>
      </c>
      <c r="AH105" s="160">
        <f>AI105*(1-$BE$61)</f>
        <v>513</v>
      </c>
      <c r="AI105" s="149">
        <f>AX62-15</f>
        <v>570</v>
      </c>
      <c r="AJ105" s="150">
        <f>AI105*(1+$BE$61)</f>
        <v>627</v>
      </c>
      <c r="AK105" s="160">
        <f>AL105*(1-$BE$61)</f>
        <v>499.5</v>
      </c>
      <c r="AL105" s="149">
        <f>AI105-15</f>
        <v>555</v>
      </c>
      <c r="AM105" s="150">
        <f>AL105*(1+$BE$61)</f>
        <v>610.5</v>
      </c>
      <c r="AN105" s="160">
        <f>AO105*(1-$BE$61)</f>
        <v>486</v>
      </c>
      <c r="AO105" s="149">
        <f>AL105-15</f>
        <v>540</v>
      </c>
      <c r="AP105" s="150">
        <f>AO105*(1+$BE$61)</f>
        <v>594</v>
      </c>
      <c r="AQ105" s="160">
        <f>AR105*(1-$BE$61)</f>
        <v>472.5</v>
      </c>
      <c r="AR105" s="149">
        <f>AO105-15</f>
        <v>525</v>
      </c>
      <c r="AS105" s="150">
        <f>AR105*(1+$BE$61)</f>
        <v>577.5</v>
      </c>
      <c r="AT105" s="160">
        <f>AU105*(1-$BE$61)</f>
        <v>459</v>
      </c>
      <c r="AU105" s="149">
        <f>AR105-15</f>
        <v>510</v>
      </c>
      <c r="AV105" s="150">
        <f>AU105*(1+$BE$61)</f>
        <v>561</v>
      </c>
      <c r="AW105" s="160">
        <f>AX105*(1-$BE$61)</f>
        <v>445.5</v>
      </c>
      <c r="AX105" s="149">
        <f>AU105-15</f>
        <v>495</v>
      </c>
      <c r="AY105" s="150">
        <f>AX105*(1+$BE$61)</f>
        <v>544.5</v>
      </c>
      <c r="AZ105" s="182"/>
      <c r="BA105" s="183"/>
    </row>
    <row r="106" spans="1:53" ht="18.600000000000001" customHeight="1" x14ac:dyDescent="0.2">
      <c r="A106" s="902"/>
      <c r="B106"/>
      <c r="C106" s="844"/>
      <c r="D106" s="796"/>
      <c r="E106" s="106" t="s">
        <v>24</v>
      </c>
      <c r="F106" s="58" t="s">
        <v>429</v>
      </c>
      <c r="G106" s="160">
        <f>H106*(1-$BE$61)</f>
        <v>378</v>
      </c>
      <c r="H106" s="149">
        <f>W63-15</f>
        <v>420</v>
      </c>
      <c r="I106" s="150">
        <f>H106*(1+$BE$61)</f>
        <v>462.00000000000006</v>
      </c>
      <c r="J106" s="160">
        <f>K106*(1-$BE$61)</f>
        <v>364.5</v>
      </c>
      <c r="K106" s="149">
        <f>H106-15</f>
        <v>405</v>
      </c>
      <c r="L106" s="150">
        <f>K106*(1+$BE$61)</f>
        <v>445.50000000000006</v>
      </c>
      <c r="M106" s="160">
        <f>N106*(1-$BE$61)</f>
        <v>351</v>
      </c>
      <c r="N106" s="149">
        <f>K106-15</f>
        <v>390</v>
      </c>
      <c r="O106" s="150">
        <f>N106*(1+$BE$61)</f>
        <v>429.00000000000006</v>
      </c>
      <c r="P106" s="160">
        <f>Q106*(1-$BE$61)</f>
        <v>337.5</v>
      </c>
      <c r="Q106" s="149">
        <f>N106-15</f>
        <v>375</v>
      </c>
      <c r="R106" s="150">
        <f>Q106*(1+$BE$61)</f>
        <v>412.50000000000006</v>
      </c>
      <c r="S106" s="160">
        <f>T106*(1-$BE$61)</f>
        <v>324</v>
      </c>
      <c r="T106" s="149">
        <f>Q106-15</f>
        <v>360</v>
      </c>
      <c r="U106" s="150">
        <f>T106*(1+$BE$61)</f>
        <v>396.00000000000006</v>
      </c>
      <c r="V106" s="160">
        <f>W106*(1-$BE$61)</f>
        <v>310.5</v>
      </c>
      <c r="W106" s="149">
        <f>T106-15</f>
        <v>345</v>
      </c>
      <c r="X106" s="150">
        <f>W106*(1+$BE$61)</f>
        <v>379.50000000000006</v>
      </c>
      <c r="Y106" s="182"/>
      <c r="Z106" s="183"/>
      <c r="AB106" s="902"/>
      <c r="AC106"/>
      <c r="AD106" s="844"/>
      <c r="AE106" s="796"/>
      <c r="AF106" s="106" t="s">
        <v>24</v>
      </c>
      <c r="AG106" s="58" t="s">
        <v>429</v>
      </c>
      <c r="AH106" s="160">
        <f>AI106*(1-$BE$61)</f>
        <v>441</v>
      </c>
      <c r="AI106" s="149">
        <f>AX63-15</f>
        <v>490</v>
      </c>
      <c r="AJ106" s="150">
        <f>AI106*(1+$BE$61)</f>
        <v>539</v>
      </c>
      <c r="AK106" s="160">
        <f>AL106*(1-$BE$61)</f>
        <v>427.5</v>
      </c>
      <c r="AL106" s="149">
        <f>AI106-15</f>
        <v>475</v>
      </c>
      <c r="AM106" s="150">
        <f>AL106*(1+$BE$61)</f>
        <v>522.5</v>
      </c>
      <c r="AN106" s="160">
        <f>AO106*(1-$BE$61)</f>
        <v>414</v>
      </c>
      <c r="AO106" s="149">
        <f>AL106-15</f>
        <v>460</v>
      </c>
      <c r="AP106" s="150">
        <f>AO106*(1+$BE$61)</f>
        <v>506.00000000000006</v>
      </c>
      <c r="AQ106" s="160">
        <f>AR106*(1-$BE$61)</f>
        <v>400.5</v>
      </c>
      <c r="AR106" s="149">
        <f>AO106-15</f>
        <v>445</v>
      </c>
      <c r="AS106" s="150">
        <f>AR106*(1+$BE$61)</f>
        <v>489.50000000000006</v>
      </c>
      <c r="AT106" s="160">
        <f>AU106*(1-$BE$61)</f>
        <v>387</v>
      </c>
      <c r="AU106" s="149">
        <f>AR106-15</f>
        <v>430</v>
      </c>
      <c r="AV106" s="150">
        <f>AU106*(1+$BE$61)</f>
        <v>473.00000000000006</v>
      </c>
      <c r="AW106" s="160">
        <f>AX106*(1-$BE$61)</f>
        <v>373.5</v>
      </c>
      <c r="AX106" s="149">
        <f>AU106-15</f>
        <v>415</v>
      </c>
      <c r="AY106" s="150">
        <f>AX106*(1+$BE$61)</f>
        <v>456.50000000000006</v>
      </c>
      <c r="AZ106" s="182"/>
      <c r="BA106" s="183"/>
    </row>
    <row r="107" spans="1:53" ht="18.600000000000001" customHeight="1" thickBot="1" x14ac:dyDescent="0.25">
      <c r="A107" s="902"/>
      <c r="B107"/>
      <c r="C107" s="845"/>
      <c r="D107" s="797"/>
      <c r="E107" s="106" t="s">
        <v>25</v>
      </c>
      <c r="F107" s="163" t="s">
        <v>430</v>
      </c>
      <c r="G107" s="164">
        <f>H107*(1-$BE$61)</f>
        <v>382.5</v>
      </c>
      <c r="H107" s="165">
        <f>W64-15</f>
        <v>425</v>
      </c>
      <c r="I107" s="166">
        <f>H107*(1+$BE$61)</f>
        <v>467.50000000000006</v>
      </c>
      <c r="J107" s="164">
        <f>K107*(1-$BE$61)</f>
        <v>369</v>
      </c>
      <c r="K107" s="165">
        <f>H107-15</f>
        <v>410</v>
      </c>
      <c r="L107" s="166">
        <f>K107*(1+$BE$61)</f>
        <v>451.00000000000006</v>
      </c>
      <c r="M107" s="164">
        <f>N107*(1-$BE$61)</f>
        <v>355.5</v>
      </c>
      <c r="N107" s="165">
        <f>K107-15</f>
        <v>395</v>
      </c>
      <c r="O107" s="166">
        <f>N107*(1+$BE$61)</f>
        <v>434.50000000000006</v>
      </c>
      <c r="P107" s="164">
        <f>Q107*(1-$BE$61)</f>
        <v>342</v>
      </c>
      <c r="Q107" s="165">
        <f>N107-15</f>
        <v>380</v>
      </c>
      <c r="R107" s="166">
        <f>Q107*(1+$BE$61)</f>
        <v>418.00000000000006</v>
      </c>
      <c r="S107" s="164">
        <f>T107*(1-$BE$61)</f>
        <v>328.5</v>
      </c>
      <c r="T107" s="165">
        <f>Q107-15</f>
        <v>365</v>
      </c>
      <c r="U107" s="166">
        <f>T107*(1+$BE$61)</f>
        <v>401.50000000000006</v>
      </c>
      <c r="V107" s="164">
        <f>W107*(1-$BE$61)</f>
        <v>315</v>
      </c>
      <c r="W107" s="165">
        <f>T107-15</f>
        <v>350</v>
      </c>
      <c r="X107" s="166">
        <f>W107*(1+$BE$61)</f>
        <v>385.00000000000006</v>
      </c>
      <c r="Y107" s="186"/>
      <c r="Z107" s="187"/>
      <c r="AB107" s="902"/>
      <c r="AC107"/>
      <c r="AD107" s="845"/>
      <c r="AE107" s="797"/>
      <c r="AF107" s="106" t="s">
        <v>25</v>
      </c>
      <c r="AG107" s="163" t="s">
        <v>430</v>
      </c>
      <c r="AH107" s="164">
        <f>AI107*(1-$BE$61)</f>
        <v>445.5</v>
      </c>
      <c r="AI107" s="165">
        <f>AX64-15</f>
        <v>495</v>
      </c>
      <c r="AJ107" s="166">
        <f>AI107*(1+$BE$61)</f>
        <v>544.5</v>
      </c>
      <c r="AK107" s="164">
        <f>AL107*(1-$BE$61)</f>
        <v>432</v>
      </c>
      <c r="AL107" s="165">
        <f>AI107-15</f>
        <v>480</v>
      </c>
      <c r="AM107" s="166">
        <f>AL107*(1+$BE$61)</f>
        <v>528</v>
      </c>
      <c r="AN107" s="164">
        <f>AO107*(1-$BE$61)</f>
        <v>418.5</v>
      </c>
      <c r="AO107" s="165">
        <f>AL107-15</f>
        <v>465</v>
      </c>
      <c r="AP107" s="166">
        <f>AO107*(1+$BE$61)</f>
        <v>511.50000000000006</v>
      </c>
      <c r="AQ107" s="164">
        <f>AR107*(1-$BE$61)</f>
        <v>405</v>
      </c>
      <c r="AR107" s="165">
        <f>AO107-15</f>
        <v>450</v>
      </c>
      <c r="AS107" s="166">
        <f>AR107*(1+$BE$61)</f>
        <v>495.00000000000006</v>
      </c>
      <c r="AT107" s="164">
        <f>AU107*(1-$BE$61)</f>
        <v>391.5</v>
      </c>
      <c r="AU107" s="165">
        <f>AR107-15</f>
        <v>435</v>
      </c>
      <c r="AV107" s="166">
        <f>AU107*(1+$BE$61)</f>
        <v>478.50000000000006</v>
      </c>
      <c r="AW107" s="164">
        <f>AX107*(1-$BE$61)</f>
        <v>378</v>
      </c>
      <c r="AX107" s="165">
        <f>AU107-15</f>
        <v>420</v>
      </c>
      <c r="AY107" s="166">
        <f>AX107*(1+$BE$61)</f>
        <v>462.00000000000006</v>
      </c>
      <c r="AZ107" s="186"/>
      <c r="BA107" s="187"/>
    </row>
    <row r="108" spans="1:53" ht="18.600000000000001" customHeight="1" x14ac:dyDescent="0.2">
      <c r="A108" s="902"/>
      <c r="B108"/>
      <c r="C108" s="843">
        <v>2</v>
      </c>
      <c r="D108" s="795" t="s">
        <v>65</v>
      </c>
      <c r="E108" s="601" t="s">
        <v>16</v>
      </c>
      <c r="F108" s="524" t="s">
        <v>609</v>
      </c>
      <c r="G108" s="141">
        <f>'Erwachsene-DOSB 2020'!W13*$BC$65</f>
        <v>3.8000000000000003</v>
      </c>
      <c r="H108" s="132">
        <f>'Erwachsene-DOSB 2020'!X13*$BC$65</f>
        <v>5.2</v>
      </c>
      <c r="I108" s="133">
        <f>'Erwachsene-DOSB 2020'!Y13*$BC$65</f>
        <v>6.4</v>
      </c>
      <c r="J108" s="134">
        <f>'Erwachsene-DOSB 2020'!Z13*$BC$65</f>
        <v>3.4000000000000004</v>
      </c>
      <c r="K108" s="132">
        <f>'Erwachsene-DOSB 2020'!AA13*$BC$65</f>
        <v>4.8000000000000007</v>
      </c>
      <c r="L108" s="133">
        <f>'Erwachsene-DOSB 2020'!AB13*$BC$65</f>
        <v>6.2</v>
      </c>
      <c r="M108" s="134">
        <f>'Erwachsene-DOSB 2020'!AC13*$BC$65</f>
        <v>3.2</v>
      </c>
      <c r="N108" s="132">
        <f>'Erwachsene-DOSB 2020'!AD13*$BC$65</f>
        <v>4.6000000000000005</v>
      </c>
      <c r="O108" s="133">
        <f>'Erwachsene-DOSB 2020'!AE13*$BC$65</f>
        <v>6</v>
      </c>
      <c r="P108" s="134">
        <f>'Erwachsene-DOSB 2020'!AF13*$BC$65</f>
        <v>3</v>
      </c>
      <c r="Q108" s="132">
        <f>'Erwachsene-DOSB 2020'!AG13*$BC$65</f>
        <v>4.4000000000000004</v>
      </c>
      <c r="R108" s="133">
        <f>'Erwachsene-DOSB 2020'!AH13*$BC$65</f>
        <v>5.8000000000000007</v>
      </c>
      <c r="S108" s="134">
        <f>'Erwachsene-DOSB 2020'!AI13*$BC$65</f>
        <v>2.8000000000000003</v>
      </c>
      <c r="T108" s="132">
        <f>'Erwachsene-DOSB 2020'!AJ13*$BC$65</f>
        <v>4.2</v>
      </c>
      <c r="U108" s="133">
        <f>'Erwachsene-DOSB 2020'!AK13*$BC$65</f>
        <v>5.6000000000000005</v>
      </c>
      <c r="V108" s="134">
        <f>'Erwachsene-DOSB 2020'!AL13*$BC$65</f>
        <v>2.6</v>
      </c>
      <c r="W108" s="132">
        <f>'Erwachsene-DOSB 2020'!AM13*$BC$65</f>
        <v>4</v>
      </c>
      <c r="X108" s="133">
        <f>'Erwachsene-DOSB 2020'!AN13*$BC$65</f>
        <v>5.4</v>
      </c>
      <c r="Y108" s="180"/>
      <c r="Z108" s="181"/>
      <c r="AB108" s="902"/>
      <c r="AC108"/>
      <c r="AD108" s="843">
        <v>2</v>
      </c>
      <c r="AE108" s="795" t="s">
        <v>65</v>
      </c>
      <c r="AF108" s="601" t="s">
        <v>16</v>
      </c>
      <c r="AG108" s="524" t="s">
        <v>609</v>
      </c>
      <c r="AH108" s="141">
        <f>'Erwachsene-DOSB 2020'!W46*$BC$65</f>
        <v>5.6000000000000005</v>
      </c>
      <c r="AI108" s="132">
        <f>'Erwachsene-DOSB 2020'!X46*$BC$65</f>
        <v>7</v>
      </c>
      <c r="AJ108" s="133">
        <f>'Erwachsene-DOSB 2020'!Y46*$BC$65</f>
        <v>8.4</v>
      </c>
      <c r="AK108" s="134">
        <f>'Erwachsene-DOSB 2020'!Z46*$BC$65</f>
        <v>5.2</v>
      </c>
      <c r="AL108" s="132">
        <f>'Erwachsene-DOSB 2020'!AA46*$BC$65</f>
        <v>6.8000000000000007</v>
      </c>
      <c r="AM108" s="133">
        <f>'Erwachsene-DOSB 2020'!AB46*$BC$65</f>
        <v>8.2000000000000011</v>
      </c>
      <c r="AN108" s="134">
        <f>'Erwachsene-DOSB 2020'!AC46*$BC$65</f>
        <v>4.8000000000000007</v>
      </c>
      <c r="AO108" s="132">
        <f>'Erwachsene-DOSB 2020'!AD46*$BC$65</f>
        <v>6.6000000000000005</v>
      </c>
      <c r="AP108" s="133">
        <f>'Erwachsene-DOSB 2020'!AE46*$BC$65</f>
        <v>8</v>
      </c>
      <c r="AQ108" s="134">
        <f>'Erwachsene-DOSB 2020'!AF46*$BC$65</f>
        <v>4.6000000000000005</v>
      </c>
      <c r="AR108" s="132">
        <f>'Erwachsene-DOSB 2020'!AG46*$BC$65</f>
        <v>6.2</v>
      </c>
      <c r="AS108" s="133">
        <f>'Erwachsene-DOSB 2020'!AH46*$BC$65</f>
        <v>7.8000000000000007</v>
      </c>
      <c r="AT108" s="134">
        <f>'Erwachsene-DOSB 2020'!AI46*$BC$65</f>
        <v>4.2</v>
      </c>
      <c r="AU108" s="132">
        <f>'Erwachsene-DOSB 2020'!AJ46*$BC$65</f>
        <v>5.8000000000000007</v>
      </c>
      <c r="AV108" s="133">
        <f>'Erwachsene-DOSB 2020'!AK46*$BC$65</f>
        <v>7.4</v>
      </c>
      <c r="AW108" s="134">
        <f>'Erwachsene-DOSB 2020'!AL46*$BC$65</f>
        <v>4</v>
      </c>
      <c r="AX108" s="132">
        <f>'Erwachsene-DOSB 2020'!AM46*$BC$65</f>
        <v>5.6000000000000005</v>
      </c>
      <c r="AY108" s="133">
        <f>'Erwachsene-DOSB 2020'!AN46*$BC$65</f>
        <v>7.2</v>
      </c>
      <c r="AZ108" s="180"/>
      <c r="BA108" s="181"/>
    </row>
    <row r="109" spans="1:53" ht="18.600000000000001" customHeight="1" x14ac:dyDescent="0.2">
      <c r="A109" s="902"/>
      <c r="B109"/>
      <c r="C109" s="845"/>
      <c r="D109" s="796"/>
      <c r="E109" s="801" t="s">
        <v>17</v>
      </c>
      <c r="F109" s="793" t="s">
        <v>26</v>
      </c>
      <c r="G109" s="826" t="s">
        <v>219</v>
      </c>
      <c r="H109" s="827"/>
      <c r="I109" s="828"/>
      <c r="J109" s="826" t="s">
        <v>96</v>
      </c>
      <c r="K109" s="827"/>
      <c r="L109" s="827"/>
      <c r="M109" s="827"/>
      <c r="N109" s="827"/>
      <c r="O109" s="827"/>
      <c r="P109" s="827"/>
      <c r="Q109" s="827"/>
      <c r="R109" s="827"/>
      <c r="S109" s="827"/>
      <c r="T109" s="827"/>
      <c r="U109" s="827"/>
      <c r="V109" s="827"/>
      <c r="W109" s="827"/>
      <c r="X109" s="828"/>
      <c r="Y109" s="182"/>
      <c r="Z109" s="188"/>
      <c r="AB109" s="902"/>
      <c r="AC109"/>
      <c r="AD109" s="845"/>
      <c r="AE109" s="796"/>
      <c r="AF109" s="801" t="s">
        <v>17</v>
      </c>
      <c r="AG109" s="793" t="s">
        <v>26</v>
      </c>
      <c r="AH109" s="826" t="s">
        <v>415</v>
      </c>
      <c r="AI109" s="827"/>
      <c r="AJ109" s="828"/>
      <c r="AK109" s="826" t="s">
        <v>220</v>
      </c>
      <c r="AL109" s="827"/>
      <c r="AM109" s="827"/>
      <c r="AN109" s="827"/>
      <c r="AO109" s="827"/>
      <c r="AP109" s="828"/>
      <c r="AQ109" s="826" t="s">
        <v>219</v>
      </c>
      <c r="AR109" s="827"/>
      <c r="AS109" s="827"/>
      <c r="AT109" s="827"/>
      <c r="AU109" s="827"/>
      <c r="AV109" s="827"/>
      <c r="AW109" s="827"/>
      <c r="AX109" s="827"/>
      <c r="AY109" s="828"/>
      <c r="AZ109" s="182"/>
      <c r="BA109" s="188"/>
    </row>
    <row r="110" spans="1:53" ht="18.600000000000001" customHeight="1" x14ac:dyDescent="0.2">
      <c r="A110" s="902"/>
      <c r="B110"/>
      <c r="C110" s="845"/>
      <c r="D110" s="796"/>
      <c r="E110" s="792"/>
      <c r="F110" s="794"/>
      <c r="G110" s="13">
        <f>'Erwachsene-DOSB 2020'!W15*$BC$67</f>
        <v>4.4624999999999995</v>
      </c>
      <c r="H110" s="12">
        <f>'Erwachsene-DOSB 2020'!X15*$BC$67</f>
        <v>4.8875000000000002</v>
      </c>
      <c r="I110" s="15">
        <f>'Erwachsene-DOSB 2020'!Y15*$BC$67</f>
        <v>5.3125</v>
      </c>
      <c r="J110" s="59">
        <f>'Erwachsene-DOSB 2020'!Z15*$BC$67</f>
        <v>4.4624999999999995</v>
      </c>
      <c r="K110" s="12">
        <f>'Erwachsene-DOSB 2020'!AA15*$BC$67</f>
        <v>5.0999999999999996</v>
      </c>
      <c r="L110" s="15">
        <f>'Erwachsene-DOSB 2020'!AB15*$BC$67</f>
        <v>5.95</v>
      </c>
      <c r="M110" s="59">
        <f>'Erwachsene-DOSB 2020'!AC15*$BC$67</f>
        <v>4.25</v>
      </c>
      <c r="N110" s="12">
        <f>'Erwachsene-DOSB 2020'!AD15*$BC$67</f>
        <v>4.8875000000000002</v>
      </c>
      <c r="O110" s="15">
        <f>'Erwachsene-DOSB 2020'!AE15*$BC$67</f>
        <v>5.5249999999999995</v>
      </c>
      <c r="P110" s="59">
        <f>'Erwachsene-DOSB 2020'!AF15*$BC$67</f>
        <v>4.0374999999999996</v>
      </c>
      <c r="Q110" s="12">
        <f>'Erwachsene-DOSB 2020'!AG15*$BC$67</f>
        <v>4.6749999999999998</v>
      </c>
      <c r="R110" s="15">
        <f>'Erwachsene-DOSB 2020'!AH15*$BC$67</f>
        <v>5.3125</v>
      </c>
      <c r="S110" s="59">
        <f>'Erwachsene-DOSB 2020'!AI15*$BC$67</f>
        <v>3.8249999999999997</v>
      </c>
      <c r="T110" s="12">
        <f>'Erwachsene-DOSB 2020'!AJ15*$BC$67</f>
        <v>4.4624999999999995</v>
      </c>
      <c r="U110" s="15">
        <f>'Erwachsene-DOSB 2020'!AK15*$BC$67</f>
        <v>5.3125</v>
      </c>
      <c r="V110" s="59">
        <f>'Erwachsene-DOSB 2020'!AL15*$BC$67</f>
        <v>3.6124999999999998</v>
      </c>
      <c r="W110" s="12">
        <f>'Erwachsene-DOSB 2020'!AM15*$BC$67</f>
        <v>4.25</v>
      </c>
      <c r="X110" s="15">
        <f>'Erwachsene-DOSB 2020'!AN15*$BC$67</f>
        <v>5.0999999999999996</v>
      </c>
      <c r="Y110" s="182"/>
      <c r="Z110" s="188"/>
      <c r="AB110" s="902"/>
      <c r="AC110"/>
      <c r="AD110" s="845"/>
      <c r="AE110" s="796"/>
      <c r="AF110" s="792"/>
      <c r="AG110" s="794"/>
      <c r="AH110" s="13">
        <f>'Erwachsene-DOSB 2020'!W48*$BC$67</f>
        <v>5.0999999999999996</v>
      </c>
      <c r="AI110" s="12">
        <f>'Erwachsene-DOSB 2020'!X48*$BC$67</f>
        <v>5.7374999999999998</v>
      </c>
      <c r="AJ110" s="15">
        <f>'Erwachsene-DOSB 2020'!Y48*$BC$67</f>
        <v>6.375</v>
      </c>
      <c r="AK110" s="59">
        <f>'Erwachsene-DOSB 2020'!Z48*$BC$67</f>
        <v>5.3125</v>
      </c>
      <c r="AL110" s="12">
        <f>'Erwachsene-DOSB 2020'!AA48*$BC$67</f>
        <v>5.95</v>
      </c>
      <c r="AM110" s="15">
        <f>'Erwachsene-DOSB 2020'!AB48*$BC$67</f>
        <v>6.8</v>
      </c>
      <c r="AN110" s="59">
        <f>'Erwachsene-DOSB 2020'!AC48*$BC$67</f>
        <v>5.0999999999999996</v>
      </c>
      <c r="AO110" s="12">
        <f>'Erwachsene-DOSB 2020'!AD48*$BC$67</f>
        <v>5.7374999999999998</v>
      </c>
      <c r="AP110" s="15">
        <f>'Erwachsene-DOSB 2020'!AE48*$BC$67</f>
        <v>6.375</v>
      </c>
      <c r="AQ110" s="59">
        <f>'Erwachsene-DOSB 2020'!AF48*$BC$67</f>
        <v>5.0999999999999996</v>
      </c>
      <c r="AR110" s="12">
        <f>'Erwachsene-DOSB 2020'!AG48*$BC$67</f>
        <v>5.95</v>
      </c>
      <c r="AS110" s="15">
        <f>'Erwachsene-DOSB 2020'!AH48*$BC$67</f>
        <v>6.8</v>
      </c>
      <c r="AT110" s="59">
        <f>'Erwachsene-DOSB 2020'!AI48*$BC$67</f>
        <v>4.8875000000000002</v>
      </c>
      <c r="AU110" s="282">
        <f>'Erwachsene-DOSB 2020'!AJ48*$BC$67</f>
        <v>5.7374999999999998</v>
      </c>
      <c r="AV110" s="283">
        <f>'Erwachsene-DOSB 2020'!AK48*$BC$67</f>
        <v>6.375</v>
      </c>
      <c r="AW110" s="281">
        <f>'Erwachsene-DOSB 2020'!AL48*$BC$67-0.3</f>
        <v>4.8</v>
      </c>
      <c r="AX110" s="282">
        <f>'Erwachsene-DOSB 2020'!AM48*$BC$67-0.14</f>
        <v>5.5975000000000001</v>
      </c>
      <c r="AY110" s="283">
        <f>'Erwachsene-DOSB 2020'!AN48*$BC$67-0.39</f>
        <v>6.1974999999999998</v>
      </c>
      <c r="AZ110" s="292"/>
      <c r="BA110" s="188"/>
    </row>
    <row r="111" spans="1:53" ht="18.600000000000001" customHeight="1" x14ac:dyDescent="0.2">
      <c r="A111" s="902"/>
      <c r="B111"/>
      <c r="C111" s="845"/>
      <c r="D111" s="796"/>
      <c r="E111" s="106" t="s">
        <v>21</v>
      </c>
      <c r="F111" s="161" t="s">
        <v>27</v>
      </c>
      <c r="G111" s="13">
        <f t="shared" ref="G111:X111" si="10">G110*$BC$68</f>
        <v>7.5862499999999988</v>
      </c>
      <c r="H111" s="12">
        <f t="shared" si="10"/>
        <v>8.3087499999999999</v>
      </c>
      <c r="I111" s="15">
        <f t="shared" si="10"/>
        <v>9.03125</v>
      </c>
      <c r="J111" s="13">
        <f t="shared" si="10"/>
        <v>7.5862499999999988</v>
      </c>
      <c r="K111" s="12">
        <f t="shared" si="10"/>
        <v>8.67</v>
      </c>
      <c r="L111" s="15">
        <f t="shared" si="10"/>
        <v>10.115</v>
      </c>
      <c r="M111" s="13">
        <f t="shared" si="10"/>
        <v>7.2249999999999996</v>
      </c>
      <c r="N111" s="12">
        <f t="shared" si="10"/>
        <v>8.3087499999999999</v>
      </c>
      <c r="O111" s="15">
        <f t="shared" si="10"/>
        <v>9.3924999999999983</v>
      </c>
      <c r="P111" s="13">
        <f t="shared" si="10"/>
        <v>6.8637499999999996</v>
      </c>
      <c r="Q111" s="12">
        <f t="shared" si="10"/>
        <v>7.9474999999999998</v>
      </c>
      <c r="R111" s="15">
        <f t="shared" si="10"/>
        <v>9.03125</v>
      </c>
      <c r="S111" s="13">
        <f t="shared" si="10"/>
        <v>6.5024999999999995</v>
      </c>
      <c r="T111" s="12">
        <f t="shared" si="10"/>
        <v>7.5862499999999988</v>
      </c>
      <c r="U111" s="15">
        <f t="shared" si="10"/>
        <v>9.03125</v>
      </c>
      <c r="V111" s="13">
        <f t="shared" si="10"/>
        <v>6.1412499999999994</v>
      </c>
      <c r="W111" s="12">
        <f t="shared" si="10"/>
        <v>7.2249999999999996</v>
      </c>
      <c r="X111" s="15">
        <f t="shared" si="10"/>
        <v>8.67</v>
      </c>
      <c r="Y111" s="182"/>
      <c r="Z111" s="188"/>
      <c r="AB111" s="902"/>
      <c r="AC111"/>
      <c r="AD111" s="845"/>
      <c r="AE111" s="796"/>
      <c r="AF111" s="106" t="s">
        <v>21</v>
      </c>
      <c r="AG111" s="161" t="s">
        <v>27</v>
      </c>
      <c r="AH111" s="13">
        <f t="shared" ref="AH111:AY111" si="11">AH110*$BC$68</f>
        <v>8.67</v>
      </c>
      <c r="AI111" s="12">
        <f t="shared" si="11"/>
        <v>9.7537500000000001</v>
      </c>
      <c r="AJ111" s="15">
        <f t="shared" si="11"/>
        <v>10.8375</v>
      </c>
      <c r="AK111" s="13">
        <f t="shared" si="11"/>
        <v>9.03125</v>
      </c>
      <c r="AL111" s="12">
        <f t="shared" si="11"/>
        <v>10.115</v>
      </c>
      <c r="AM111" s="15">
        <f t="shared" si="11"/>
        <v>11.559999999999999</v>
      </c>
      <c r="AN111" s="13">
        <f t="shared" si="11"/>
        <v>8.67</v>
      </c>
      <c r="AO111" s="12">
        <f t="shared" si="11"/>
        <v>9.7537500000000001</v>
      </c>
      <c r="AP111" s="15">
        <f t="shared" si="11"/>
        <v>10.8375</v>
      </c>
      <c r="AQ111" s="13">
        <f t="shared" si="11"/>
        <v>8.67</v>
      </c>
      <c r="AR111" s="12">
        <f t="shared" si="11"/>
        <v>10.115</v>
      </c>
      <c r="AS111" s="15">
        <f t="shared" si="11"/>
        <v>11.559999999999999</v>
      </c>
      <c r="AT111" s="13">
        <f t="shared" si="11"/>
        <v>8.3087499999999999</v>
      </c>
      <c r="AU111" s="282">
        <f t="shared" si="11"/>
        <v>9.7537500000000001</v>
      </c>
      <c r="AV111" s="283">
        <f t="shared" si="11"/>
        <v>10.8375</v>
      </c>
      <c r="AW111" s="284">
        <f t="shared" si="11"/>
        <v>8.16</v>
      </c>
      <c r="AX111" s="282">
        <f t="shared" si="11"/>
        <v>9.5157500000000006</v>
      </c>
      <c r="AY111" s="283">
        <f t="shared" si="11"/>
        <v>10.53575</v>
      </c>
      <c r="AZ111" s="292"/>
      <c r="BA111" s="188"/>
    </row>
    <row r="112" spans="1:53" ht="18.600000000000001" customHeight="1" thickBot="1" x14ac:dyDescent="0.25">
      <c r="A112" s="902"/>
      <c r="B112"/>
      <c r="C112" s="845"/>
      <c r="D112" s="796"/>
      <c r="E112" s="106" t="s">
        <v>22</v>
      </c>
      <c r="F112" s="2" t="s">
        <v>92</v>
      </c>
      <c r="G112" s="13">
        <f>'Erwachsene-DOSB 2020'!W18*$BC$69</f>
        <v>0.77</v>
      </c>
      <c r="H112" s="12">
        <f>'Erwachsene-DOSB 2020'!X18*$BC$69</f>
        <v>0.94499999999999995</v>
      </c>
      <c r="I112" s="15">
        <f>'Erwachsene-DOSB 2020'!Y18*$BC$69</f>
        <v>1.1199999999999999</v>
      </c>
      <c r="J112" s="59">
        <f>'Erwachsene-DOSB 2020'!Z18*$BC$69</f>
        <v>0.7</v>
      </c>
      <c r="K112" s="680">
        <f>'Erwachsene-DOSB 2020'!AA18*$BC$69</f>
        <v>0.90999999999999992</v>
      </c>
      <c r="L112" s="681">
        <f>'Erwachsene-DOSB 2020'!AB18*$BC$69</f>
        <v>1.085</v>
      </c>
      <c r="M112" s="59">
        <f>'Erwachsene-DOSB 2020'!AC18*$BC$69</f>
        <v>0.66499999999999992</v>
      </c>
      <c r="N112" s="12">
        <f>'Erwachsene-DOSB 2020'!AD18*$BC$69</f>
        <v>0.84</v>
      </c>
      <c r="O112" s="15">
        <f>'Erwachsene-DOSB 2020'!AE18*$BC$69</f>
        <v>1.0149999999999999</v>
      </c>
      <c r="P112" s="59">
        <f>'Erwachsene-DOSB 2020'!AF18*$BC$69</f>
        <v>0.66499999999999992</v>
      </c>
      <c r="Q112" s="12">
        <f>'Erwachsene-DOSB 2020'!AG18*$BC$69</f>
        <v>0.84</v>
      </c>
      <c r="R112" s="15">
        <f>'Erwachsene-DOSB 2020'!AH18*$BC$69</f>
        <v>1.0149999999999999</v>
      </c>
      <c r="S112" s="59">
        <f>'Erwachsene-DOSB 2020'!AI18*$BC$69</f>
        <v>0.63</v>
      </c>
      <c r="T112" s="12">
        <f>'Erwachsene-DOSB 2020'!AJ18*$BC$69</f>
        <v>0.80499999999999994</v>
      </c>
      <c r="U112" s="15">
        <f>'Erwachsene-DOSB 2020'!AK18*$BC$69</f>
        <v>0.97999999999999987</v>
      </c>
      <c r="V112" s="59">
        <f>'Erwachsene-DOSB 2020'!AL18*$BC$69</f>
        <v>0.63</v>
      </c>
      <c r="W112" s="12">
        <f>'Erwachsene-DOSB 2020'!AM18*$BC$69</f>
        <v>0.80499999999999994</v>
      </c>
      <c r="X112" s="15">
        <f>'Erwachsene-DOSB 2020'!AN18*$BC$69</f>
        <v>0.94499999999999995</v>
      </c>
      <c r="Y112" s="186"/>
      <c r="Z112" s="187"/>
      <c r="AB112" s="902"/>
      <c r="AC112"/>
      <c r="AD112" s="845"/>
      <c r="AE112" s="796"/>
      <c r="AF112" s="106" t="s">
        <v>22</v>
      </c>
      <c r="AG112" s="2" t="s">
        <v>92</v>
      </c>
      <c r="AH112" s="13">
        <f>'Erwachsene-DOSB 2020'!W51*$BC$69</f>
        <v>1.0149999999999999</v>
      </c>
      <c r="AI112" s="12">
        <f>'Erwachsene-DOSB 2020'!X51*$BC$69</f>
        <v>1.2249999999999999</v>
      </c>
      <c r="AJ112" s="15">
        <f>'Erwachsene-DOSB 2020'!Y51*$BC$69</f>
        <v>1.4349999999999998</v>
      </c>
      <c r="AK112" s="679">
        <f>'Erwachsene-DOSB 2020'!Z51*$BC$69</f>
        <v>0.97999999999999987</v>
      </c>
      <c r="AL112" s="680">
        <f>'Erwachsene-DOSB 2020'!AA51*$BC$69</f>
        <v>1.19</v>
      </c>
      <c r="AM112" s="681">
        <f>'Erwachsene-DOSB 2020'!AB51*$BC$69</f>
        <v>1.4</v>
      </c>
      <c r="AN112" s="679">
        <f>'Erwachsene-DOSB 2020'!AC51*$BC$69</f>
        <v>0.94499999999999995</v>
      </c>
      <c r="AO112" s="680">
        <f>'Erwachsene-DOSB 2020'!AD51*$BC$69</f>
        <v>1.1549999999999998</v>
      </c>
      <c r="AP112" s="681">
        <f>'Erwachsene-DOSB 2020'!AE51*$BC$69</f>
        <v>1.365</v>
      </c>
      <c r="AQ112" s="59">
        <f>'Erwachsene-DOSB 2020'!AF51*$BC$69</f>
        <v>0.90999999999999992</v>
      </c>
      <c r="AR112" s="12">
        <f>'Erwachsene-DOSB 2020'!AG51*$BC$69</f>
        <v>1.1199999999999999</v>
      </c>
      <c r="AS112" s="15">
        <f>'Erwachsene-DOSB 2020'!AH51*$BC$69</f>
        <v>1.3299999999999998</v>
      </c>
      <c r="AT112" s="59">
        <f>'Erwachsene-DOSB 2020'!AI51*$BC$69</f>
        <v>0.90999999999999992</v>
      </c>
      <c r="AU112" s="12">
        <f>'Erwachsene-DOSB 2020'!AJ51*$BC$69</f>
        <v>1.1199999999999999</v>
      </c>
      <c r="AV112" s="15">
        <f>'Erwachsene-DOSB 2020'!AK51*$BC$69</f>
        <v>1.3299999999999998</v>
      </c>
      <c r="AW112" s="59">
        <f>'Erwachsene-DOSB 2020'!AL51*$BC$69</f>
        <v>0.875</v>
      </c>
      <c r="AX112" s="12">
        <f>'Erwachsene-DOSB 2020'!AM51*$BC$69</f>
        <v>1.085</v>
      </c>
      <c r="AY112" s="15">
        <f>'Erwachsene-DOSB 2020'!AN51*$BC$69</f>
        <v>1.2949999999999999</v>
      </c>
      <c r="AZ112" s="186"/>
      <c r="BA112" s="187"/>
    </row>
    <row r="113" spans="1:53" ht="18.600000000000001" customHeight="1" x14ac:dyDescent="0.2">
      <c r="A113" s="902"/>
      <c r="B113"/>
      <c r="C113" s="843">
        <v>3</v>
      </c>
      <c r="D113" s="795" t="s">
        <v>66</v>
      </c>
      <c r="E113" s="791" t="s">
        <v>16</v>
      </c>
      <c r="F113" s="822" t="s">
        <v>156</v>
      </c>
      <c r="G113" s="971" t="s">
        <v>194</v>
      </c>
      <c r="H113" s="972"/>
      <c r="I113" s="972"/>
      <c r="J113" s="972"/>
      <c r="K113" s="972"/>
      <c r="L113" s="972"/>
      <c r="M113" s="972"/>
      <c r="N113" s="972"/>
      <c r="O113" s="972"/>
      <c r="P113" s="972"/>
      <c r="Q113" s="972"/>
      <c r="R113" s="972"/>
      <c r="S113" s="972"/>
      <c r="T113" s="972"/>
      <c r="U113" s="972"/>
      <c r="V113" s="972"/>
      <c r="W113" s="972"/>
      <c r="X113" s="973"/>
      <c r="Y113" s="180"/>
      <c r="Z113" s="181"/>
      <c r="AB113" s="902"/>
      <c r="AC113"/>
      <c r="AD113" s="843">
        <v>3</v>
      </c>
      <c r="AE113" s="795" t="s">
        <v>66</v>
      </c>
      <c r="AF113" s="791" t="s">
        <v>16</v>
      </c>
      <c r="AG113" s="822" t="s">
        <v>156</v>
      </c>
      <c r="AH113" s="971" t="s">
        <v>194</v>
      </c>
      <c r="AI113" s="972"/>
      <c r="AJ113" s="972"/>
      <c r="AK113" s="972"/>
      <c r="AL113" s="972"/>
      <c r="AM113" s="972"/>
      <c r="AN113" s="972"/>
      <c r="AO113" s="972"/>
      <c r="AP113" s="972"/>
      <c r="AQ113" s="972"/>
      <c r="AR113" s="972"/>
      <c r="AS113" s="972"/>
      <c r="AT113" s="972"/>
      <c r="AU113" s="972"/>
      <c r="AV113" s="972"/>
      <c r="AW113" s="972"/>
      <c r="AX113" s="972"/>
      <c r="AY113" s="973"/>
      <c r="AZ113" s="180"/>
      <c r="BA113" s="181"/>
    </row>
    <row r="114" spans="1:53" ht="18.600000000000001" customHeight="1" x14ac:dyDescent="0.2">
      <c r="A114" s="902"/>
      <c r="B114"/>
      <c r="C114" s="845"/>
      <c r="D114" s="796"/>
      <c r="E114" s="792"/>
      <c r="F114" s="794"/>
      <c r="G114" s="69">
        <f>'Erwachsene-DOSB 2020'!W21*$BC$71</f>
        <v>17.25</v>
      </c>
      <c r="H114" s="228">
        <f>'Erwachsene-DOSB 2020'!X21*$BC$71</f>
        <v>15.450000000000001</v>
      </c>
      <c r="I114" s="229">
        <f>'Erwachsene-DOSB 2020'!Y21*$BC$71</f>
        <v>13.649999999999999</v>
      </c>
      <c r="J114" s="230">
        <f>'Erwachsene-DOSB 2020'!Z21*$BC$71</f>
        <v>17.850000000000001</v>
      </c>
      <c r="K114" s="228">
        <f>'Erwachsene-DOSB 2020'!AA21*$BC$71</f>
        <v>16.049999999999997</v>
      </c>
      <c r="L114" s="229">
        <f>'Erwachsene-DOSB 2020'!AB21*$BC$71</f>
        <v>14.25</v>
      </c>
      <c r="M114" s="230">
        <f>'Erwachsene-DOSB 2020'!AC21*$BC$71</f>
        <v>18.600000000000001</v>
      </c>
      <c r="N114" s="228">
        <f>'Erwachsene-DOSB 2020'!AD21*$BC$71</f>
        <v>16.799999999999997</v>
      </c>
      <c r="O114" s="229">
        <f>'Erwachsene-DOSB 2020'!AE21*$BC$71</f>
        <v>14.850000000000001</v>
      </c>
      <c r="P114" s="230">
        <f>'Erwachsene-DOSB 2020'!AF21*$BC$71</f>
        <v>18.899999999999999</v>
      </c>
      <c r="Q114" s="228">
        <f>'Erwachsene-DOSB 2020'!AG21*$BC$71</f>
        <v>17.100000000000001</v>
      </c>
      <c r="R114" s="229">
        <f>'Erwachsene-DOSB 2020'!AH21*$BC$71</f>
        <v>15.299999999999999</v>
      </c>
      <c r="S114" s="230">
        <f>'Erwachsene-DOSB 2020'!AI21*$BC$71</f>
        <v>19.200000000000003</v>
      </c>
      <c r="T114" s="228">
        <f>'Erwachsene-DOSB 2020'!AJ21*$BC$71</f>
        <v>17.399999999999999</v>
      </c>
      <c r="U114" s="229">
        <f>'Erwachsene-DOSB 2020'!AK21*$BC$71</f>
        <v>15.600000000000001</v>
      </c>
      <c r="V114" s="230">
        <f>'Erwachsene-DOSB 2020'!AL21*$BC$71</f>
        <v>19.5</v>
      </c>
      <c r="W114" s="228">
        <f>'Erwachsene-DOSB 2020'!AM21*$BC$71</f>
        <v>17.700000000000003</v>
      </c>
      <c r="X114" s="229">
        <f>'Erwachsene-DOSB 2020'!AN21*$BC$71</f>
        <v>15.899999999999999</v>
      </c>
      <c r="Y114" s="182"/>
      <c r="Z114" s="188"/>
      <c r="AB114" s="902"/>
      <c r="AC114"/>
      <c r="AD114" s="845"/>
      <c r="AE114" s="796"/>
      <c r="AF114" s="792"/>
      <c r="AG114" s="794"/>
      <c r="AH114" s="69">
        <f>'Erwachsene-DOSB 2020'!W54*$BC$71</f>
        <v>15</v>
      </c>
      <c r="AI114" s="228">
        <f>'Erwachsene-DOSB 2020'!X54*$BC$71</f>
        <v>13.350000000000001</v>
      </c>
      <c r="AJ114" s="229">
        <f>'Erwachsene-DOSB 2020'!Y54*$BC$71</f>
        <v>11.850000000000001</v>
      </c>
      <c r="AK114" s="230">
        <f>'Erwachsene-DOSB 2020'!Z54*$BC$71</f>
        <v>15.450000000000001</v>
      </c>
      <c r="AL114" s="228">
        <f>'Erwachsene-DOSB 2020'!AA54*$BC$71</f>
        <v>13.649999999999999</v>
      </c>
      <c r="AM114" s="229">
        <f>'Erwachsene-DOSB 2020'!AB54*$BC$71</f>
        <v>12.299999999999999</v>
      </c>
      <c r="AN114" s="230">
        <f>'Erwachsene-DOSB 2020'!AC54*$BC$71</f>
        <v>15.75</v>
      </c>
      <c r="AO114" s="228">
        <f>'Erwachsene-DOSB 2020'!AD54*$BC$71</f>
        <v>14.100000000000001</v>
      </c>
      <c r="AP114" s="229">
        <f>'Erwachsene-DOSB 2020'!AE54*$BC$71</f>
        <v>12.75</v>
      </c>
      <c r="AQ114" s="230">
        <f>'Erwachsene-DOSB 2020'!AF54*$BC$71</f>
        <v>16.200000000000003</v>
      </c>
      <c r="AR114" s="228">
        <f>'Erwachsene-DOSB 2020'!AG54*$BC$71</f>
        <v>14.549999999999999</v>
      </c>
      <c r="AS114" s="229">
        <f>'Erwachsene-DOSB 2020'!AH54*$BC$71</f>
        <v>13.200000000000001</v>
      </c>
      <c r="AT114" s="230">
        <f>'Erwachsene-DOSB 2020'!AI54*$BC$71</f>
        <v>16.799999999999997</v>
      </c>
      <c r="AU114" s="228">
        <f>'Erwachsene-DOSB 2020'!AJ54*$BC$71</f>
        <v>15.299999999999999</v>
      </c>
      <c r="AV114" s="229">
        <f>'Erwachsene-DOSB 2020'!AK54*$BC$71</f>
        <v>13.649999999999999</v>
      </c>
      <c r="AW114" s="230">
        <f>'Erwachsene-DOSB 2020'!AL54*$BC$71</f>
        <v>17.549999999999997</v>
      </c>
      <c r="AX114" s="228">
        <f>'Erwachsene-DOSB 2020'!AM54*$BC$71</f>
        <v>16.049999999999997</v>
      </c>
      <c r="AY114" s="229">
        <f>'Erwachsene-DOSB 2020'!AN54*$BC$71</f>
        <v>14.399999999999999</v>
      </c>
      <c r="AZ114" s="182"/>
      <c r="BA114" s="188"/>
    </row>
    <row r="115" spans="1:53" ht="18.600000000000001" customHeight="1" x14ac:dyDescent="0.2">
      <c r="A115" s="902"/>
      <c r="B115"/>
      <c r="C115" s="845"/>
      <c r="D115" s="796"/>
      <c r="E115" s="106" t="s">
        <v>17</v>
      </c>
      <c r="F115" s="27" t="s">
        <v>158</v>
      </c>
      <c r="G115" s="69">
        <f>'Erwachsene-DOSB 2020'!W22*$BC$72</f>
        <v>52.8</v>
      </c>
      <c r="H115" s="228">
        <f>'Erwachsene-DOSB 2020'!X22*$BC$72</f>
        <v>42</v>
      </c>
      <c r="I115" s="229">
        <f>'Erwachsene-DOSB 2020'!Y22*$BC$72</f>
        <v>30</v>
      </c>
      <c r="J115" s="230">
        <f>'Erwachsene-DOSB 2020'!Z22*$BC$72</f>
        <v>57.599999999999994</v>
      </c>
      <c r="K115" s="228">
        <f>'Erwachsene-DOSB 2020'!AA22*$BC$72</f>
        <v>46.8</v>
      </c>
      <c r="L115" s="229">
        <f>'Erwachsene-DOSB 2020'!AB22*$BC$72</f>
        <v>33.6</v>
      </c>
      <c r="M115" s="230">
        <f>'Erwachsene-DOSB 2020'!AC22*$BC$72</f>
        <v>61.8</v>
      </c>
      <c r="N115" s="228">
        <f>'Erwachsene-DOSB 2020'!AD22*$BC$72</f>
        <v>51</v>
      </c>
      <c r="O115" s="229">
        <f>'Erwachsene-DOSB 2020'!AE22*$BC$72</f>
        <v>36.6</v>
      </c>
      <c r="P115" s="230">
        <f>'Erwachsene-DOSB 2020'!AF22*$BC$72</f>
        <v>65.399999999999991</v>
      </c>
      <c r="Q115" s="228">
        <f>'Erwachsene-DOSB 2020'!AG22*$BC$72</f>
        <v>53.4</v>
      </c>
      <c r="R115" s="229">
        <f>'Erwachsene-DOSB 2020'!AH22*$BC$72</f>
        <v>39</v>
      </c>
      <c r="S115" s="230">
        <f>'Erwachsene-DOSB 2020'!AI22*$BC$72</f>
        <v>67.8</v>
      </c>
      <c r="T115" s="228">
        <f>'Erwachsene-DOSB 2020'!AJ22*$BC$72</f>
        <v>55.8</v>
      </c>
      <c r="U115" s="229">
        <f>'Erwachsene-DOSB 2020'!AK22*$BC$72</f>
        <v>41.4</v>
      </c>
      <c r="V115" s="230">
        <f>'Erwachsene-DOSB 2020'!AL22*$BC$72</f>
        <v>70.8</v>
      </c>
      <c r="W115" s="228">
        <f>'Erwachsene-DOSB 2020'!AM22*$BC$72</f>
        <v>57.599999999999994</v>
      </c>
      <c r="X115" s="229">
        <f>'Erwachsene-DOSB 2020'!AN22*$BC$72</f>
        <v>43.199999999999996</v>
      </c>
      <c r="Y115" s="182"/>
      <c r="Z115" s="188"/>
      <c r="AB115" s="902"/>
      <c r="AC115"/>
      <c r="AD115" s="845"/>
      <c r="AE115" s="796"/>
      <c r="AF115" s="106" t="s">
        <v>17</v>
      </c>
      <c r="AG115" s="27" t="s">
        <v>158</v>
      </c>
      <c r="AH115" s="69">
        <f>'Erwachsene-DOSB 2020'!W55*$BC$72</f>
        <v>50.4</v>
      </c>
      <c r="AI115" s="228">
        <f>'Erwachsene-DOSB 2020'!X55*$BC$72</f>
        <v>39</v>
      </c>
      <c r="AJ115" s="229">
        <f>'Erwachsene-DOSB 2020'!Y55*$BC$72</f>
        <v>24.599999999999998</v>
      </c>
      <c r="AK115" s="230">
        <f>'Erwachsene-DOSB 2020'!Z55*$BC$72</f>
        <v>54</v>
      </c>
      <c r="AL115" s="228">
        <f>'Erwachsene-DOSB 2020'!AA55*$BC$72</f>
        <v>42</v>
      </c>
      <c r="AM115" s="229">
        <f>'Erwachsene-DOSB 2020'!AB55*$BC$72</f>
        <v>27.599999999999998</v>
      </c>
      <c r="AN115" s="230">
        <f>'Erwachsene-DOSB 2020'!AC55*$BC$72</f>
        <v>58.8</v>
      </c>
      <c r="AO115" s="228">
        <f>'Erwachsene-DOSB 2020'!AD55*$BC$72</f>
        <v>44.4</v>
      </c>
      <c r="AP115" s="229">
        <f>'Erwachsene-DOSB 2020'!AE55*$BC$72</f>
        <v>30</v>
      </c>
      <c r="AQ115" s="230">
        <f>'Erwachsene-DOSB 2020'!AF55*$BC$72</f>
        <v>61.199999999999996</v>
      </c>
      <c r="AR115" s="228">
        <f>'Erwachsene-DOSB 2020'!AG55*$BC$72</f>
        <v>46.8</v>
      </c>
      <c r="AS115" s="229">
        <f>'Erwachsene-DOSB 2020'!AH55*$BC$72</f>
        <v>32.4</v>
      </c>
      <c r="AT115" s="230">
        <f>'Erwachsene-DOSB 2020'!AI55*$BC$72</f>
        <v>63</v>
      </c>
      <c r="AU115" s="228">
        <f>'Erwachsene-DOSB 2020'!AJ55*$BC$72</f>
        <v>48.6</v>
      </c>
      <c r="AV115" s="229">
        <f>'Erwachsene-DOSB 2020'!AK55*$BC$72</f>
        <v>34.199999999999996</v>
      </c>
      <c r="AW115" s="230">
        <f>'Erwachsene-DOSB 2020'!AL55*$BC$72</f>
        <v>66</v>
      </c>
      <c r="AX115" s="228">
        <f>'Erwachsene-DOSB 2020'!AM55*$BC$72</f>
        <v>51.6</v>
      </c>
      <c r="AY115" s="229">
        <f>'Erwachsene-DOSB 2020'!AN55*$BC$72</f>
        <v>37.199999999999996</v>
      </c>
      <c r="AZ115" s="182"/>
      <c r="BA115" s="188"/>
    </row>
    <row r="116" spans="1:53" ht="18.600000000000001" customHeight="1" x14ac:dyDescent="0.2">
      <c r="A116" s="902"/>
      <c r="B116"/>
      <c r="C116" s="845"/>
      <c r="D116" s="796"/>
      <c r="E116" s="106" t="s">
        <v>21</v>
      </c>
      <c r="F116" s="27" t="s">
        <v>157</v>
      </c>
      <c r="G116" s="248">
        <f>'Erwachsene-DOSB 2020'!W23*$BC$73</f>
        <v>42.699999999999996</v>
      </c>
      <c r="H116" s="249">
        <f>'Erwachsene-DOSB 2020'!X23*$BC$73</f>
        <v>37.799999999999997</v>
      </c>
      <c r="I116" s="250">
        <f>'Erwachsene-DOSB 2020'!Y23*$BC$73</f>
        <v>32.199999999999996</v>
      </c>
      <c r="J116" s="251">
        <f>'Erwachsene-DOSB 2020'!Z23*$BC$73</f>
        <v>44.8</v>
      </c>
      <c r="K116" s="249">
        <f>'Erwachsene-DOSB 2020'!AA23*$BC$73</f>
        <v>39.199999999999996</v>
      </c>
      <c r="L116" s="250">
        <f>'Erwachsene-DOSB 2020'!AB23*$BC$73</f>
        <v>32.9</v>
      </c>
      <c r="M116" s="251">
        <f>'Erwachsene-DOSB 2020'!AC23*$BC$73</f>
        <v>46.9</v>
      </c>
      <c r="N116" s="249">
        <f>'Erwachsene-DOSB 2020'!AD23*$BC$73</f>
        <v>40.599999999999994</v>
      </c>
      <c r="O116" s="250">
        <f>'Erwachsene-DOSB 2020'!AE23*$BC$73</f>
        <v>33.599999999999994</v>
      </c>
      <c r="P116" s="251">
        <f>'Erwachsene-DOSB 2020'!AF23*$BC$73</f>
        <v>49</v>
      </c>
      <c r="Q116" s="249">
        <f>'Erwachsene-DOSB 2020'!AG23*$BC$73</f>
        <v>42</v>
      </c>
      <c r="R116" s="250">
        <f>'Erwachsene-DOSB 2020'!AH23*$BC$73</f>
        <v>35</v>
      </c>
      <c r="S116" s="251">
        <f>'Erwachsene-DOSB 2020'!AI23*$BC$73</f>
        <v>50.4</v>
      </c>
      <c r="T116" s="249">
        <f>'Erwachsene-DOSB 2020'!AJ23*$BC$73</f>
        <v>43.4</v>
      </c>
      <c r="U116" s="250">
        <f>'Erwachsene-DOSB 2020'!AK23*$BC$73</f>
        <v>35.699999999999996</v>
      </c>
      <c r="V116" s="251">
        <f>'Erwachsene-DOSB 2020'!AL23*$BC$73</f>
        <v>53.199999999999996</v>
      </c>
      <c r="W116" s="249">
        <f>'Erwachsene-DOSB 2020'!AM23*$BC$73</f>
        <v>44.8</v>
      </c>
      <c r="X116" s="250">
        <f>'Erwachsene-DOSB 2020'!AN23*$BC$73</f>
        <v>37.099999999999994</v>
      </c>
      <c r="Y116" s="182"/>
      <c r="Z116" s="188"/>
      <c r="AB116" s="902"/>
      <c r="AC116"/>
      <c r="AD116" s="845"/>
      <c r="AE116" s="796"/>
      <c r="AF116" s="106" t="s">
        <v>21</v>
      </c>
      <c r="AG116" s="27" t="s">
        <v>157</v>
      </c>
      <c r="AH116" s="248">
        <f>'Erwachsene-DOSB 2020'!W56*$BC$73</f>
        <v>39.9</v>
      </c>
      <c r="AI116" s="249">
        <f>'Erwachsene-DOSB 2020'!X56*$BC$73</f>
        <v>32.199999999999996</v>
      </c>
      <c r="AJ116" s="250">
        <f>'Erwachsene-DOSB 2020'!Y56*$BC$73</f>
        <v>23.799999999999997</v>
      </c>
      <c r="AK116" s="251">
        <f>'Erwachsene-DOSB 2020'!Z56*$BC$73</f>
        <v>42</v>
      </c>
      <c r="AL116" s="249">
        <f>'Erwachsene-DOSB 2020'!AA56*$BC$73</f>
        <v>33.599999999999994</v>
      </c>
      <c r="AM116" s="250">
        <f>'Erwachsene-DOSB 2020'!AB56*$BC$73</f>
        <v>25.2</v>
      </c>
      <c r="AN116" s="251">
        <f>'Erwachsene-DOSB 2020'!AC56*$BC$73</f>
        <v>44.8</v>
      </c>
      <c r="AO116" s="249">
        <f>'Erwachsene-DOSB 2020'!AD56*$BC$73</f>
        <v>35</v>
      </c>
      <c r="AP116" s="250">
        <f>'Erwachsene-DOSB 2020'!AE56*$BC$73</f>
        <v>25.9</v>
      </c>
      <c r="AQ116" s="251">
        <f>'Erwachsene-DOSB 2020'!AF56*$BC$73</f>
        <v>46.9</v>
      </c>
      <c r="AR116" s="249">
        <f>'Erwachsene-DOSB 2020'!AG56*$BC$73</f>
        <v>36.4</v>
      </c>
      <c r="AS116" s="250">
        <f>'Erwachsene-DOSB 2020'!AH56*$BC$73</f>
        <v>26.599999999999998</v>
      </c>
      <c r="AT116" s="251">
        <f>'Erwachsene-DOSB 2020'!AI56*$BC$73</f>
        <v>49</v>
      </c>
      <c r="AU116" s="249">
        <f>'Erwachsene-DOSB 2020'!AJ56*$BC$73</f>
        <v>37.799999999999997</v>
      </c>
      <c r="AV116" s="250">
        <f>'Erwachsene-DOSB 2020'!AK56*$BC$73</f>
        <v>27.299999999999997</v>
      </c>
      <c r="AW116" s="251">
        <f>'Erwachsene-DOSB 2020'!AL56*$BC$73</f>
        <v>50.4</v>
      </c>
      <c r="AX116" s="249">
        <f>'Erwachsene-DOSB 2020'!AM56*$BC$73</f>
        <v>39.9</v>
      </c>
      <c r="AY116" s="250">
        <f>'Erwachsene-DOSB 2020'!AN56*$BC$73</f>
        <v>28</v>
      </c>
      <c r="AZ116" s="182"/>
      <c r="BA116" s="188"/>
    </row>
    <row r="117" spans="1:53" ht="18.600000000000001" customHeight="1" x14ac:dyDescent="0.2">
      <c r="A117" s="902"/>
      <c r="B117"/>
      <c r="C117" s="845"/>
      <c r="D117" s="796"/>
      <c r="E117" s="798" t="s">
        <v>22</v>
      </c>
      <c r="F117" s="793" t="s">
        <v>442</v>
      </c>
      <c r="G117" s="952" t="s">
        <v>194</v>
      </c>
      <c r="H117" s="953"/>
      <c r="I117" s="953"/>
      <c r="J117" s="953"/>
      <c r="K117" s="953"/>
      <c r="L117" s="953"/>
      <c r="M117" s="953"/>
      <c r="N117" s="953"/>
      <c r="O117" s="953"/>
      <c r="P117" s="953"/>
      <c r="Q117" s="953"/>
      <c r="R117" s="953"/>
      <c r="S117" s="953"/>
      <c r="T117" s="953"/>
      <c r="U117" s="953"/>
      <c r="V117" s="953"/>
      <c r="W117" s="953"/>
      <c r="X117" s="954"/>
      <c r="Y117" s="182"/>
      <c r="Z117" s="188"/>
      <c r="AB117" s="902"/>
      <c r="AC117"/>
      <c r="AD117" s="845"/>
      <c r="AE117" s="796"/>
      <c r="AF117" s="798" t="s">
        <v>22</v>
      </c>
      <c r="AG117" s="793" t="s">
        <v>442</v>
      </c>
      <c r="AH117" s="952" t="s">
        <v>194</v>
      </c>
      <c r="AI117" s="953"/>
      <c r="AJ117" s="953"/>
      <c r="AK117" s="953"/>
      <c r="AL117" s="953"/>
      <c r="AM117" s="953"/>
      <c r="AN117" s="953"/>
      <c r="AO117" s="953"/>
      <c r="AP117" s="953"/>
      <c r="AQ117" s="953"/>
      <c r="AR117" s="953"/>
      <c r="AS117" s="953"/>
      <c r="AT117" s="953"/>
      <c r="AU117" s="953"/>
      <c r="AV117" s="953"/>
      <c r="AW117" s="953"/>
      <c r="AX117" s="953"/>
      <c r="AY117" s="954"/>
      <c r="AZ117" s="182"/>
      <c r="BA117" s="188"/>
    </row>
    <row r="118" spans="1:53" ht="18.600000000000001" customHeight="1" thickBot="1" x14ac:dyDescent="0.25">
      <c r="A118" s="902"/>
      <c r="B118"/>
      <c r="C118" s="845"/>
      <c r="D118" s="796"/>
      <c r="E118" s="792"/>
      <c r="F118" s="794"/>
      <c r="G118" s="245">
        <f t="shared" ref="G118:X118" si="12">G114*$BC$30</f>
        <v>34.5</v>
      </c>
      <c r="H118" s="246">
        <f t="shared" si="12"/>
        <v>30.900000000000002</v>
      </c>
      <c r="I118" s="247">
        <f t="shared" si="12"/>
        <v>27.299999999999997</v>
      </c>
      <c r="J118" s="245">
        <f t="shared" si="12"/>
        <v>35.700000000000003</v>
      </c>
      <c r="K118" s="246">
        <f t="shared" si="12"/>
        <v>32.099999999999994</v>
      </c>
      <c r="L118" s="247">
        <f t="shared" si="12"/>
        <v>28.5</v>
      </c>
      <c r="M118" s="245">
        <f t="shared" si="12"/>
        <v>37.200000000000003</v>
      </c>
      <c r="N118" s="246">
        <f t="shared" si="12"/>
        <v>33.599999999999994</v>
      </c>
      <c r="O118" s="247">
        <f t="shared" si="12"/>
        <v>29.700000000000003</v>
      </c>
      <c r="P118" s="245">
        <f t="shared" si="12"/>
        <v>37.799999999999997</v>
      </c>
      <c r="Q118" s="246">
        <f t="shared" si="12"/>
        <v>34.200000000000003</v>
      </c>
      <c r="R118" s="247">
        <f t="shared" si="12"/>
        <v>30.599999999999998</v>
      </c>
      <c r="S118" s="245">
        <f t="shared" si="12"/>
        <v>38.400000000000006</v>
      </c>
      <c r="T118" s="246">
        <f t="shared" si="12"/>
        <v>34.799999999999997</v>
      </c>
      <c r="U118" s="247">
        <f t="shared" si="12"/>
        <v>31.200000000000003</v>
      </c>
      <c r="V118" s="245">
        <f t="shared" si="12"/>
        <v>39</v>
      </c>
      <c r="W118" s="246">
        <f t="shared" si="12"/>
        <v>35.400000000000006</v>
      </c>
      <c r="X118" s="247">
        <f t="shared" si="12"/>
        <v>31.799999999999997</v>
      </c>
      <c r="Y118" s="186"/>
      <c r="Z118" s="187"/>
      <c r="AB118" s="902"/>
      <c r="AC118"/>
      <c r="AD118" s="845"/>
      <c r="AE118" s="796"/>
      <c r="AF118" s="792"/>
      <c r="AG118" s="860"/>
      <c r="AH118" s="245">
        <f t="shared" ref="AH118:AY118" si="13">AH114*$BC$30</f>
        <v>30</v>
      </c>
      <c r="AI118" s="246">
        <f t="shared" si="13"/>
        <v>26.700000000000003</v>
      </c>
      <c r="AJ118" s="247">
        <f t="shared" si="13"/>
        <v>23.700000000000003</v>
      </c>
      <c r="AK118" s="245">
        <f t="shared" si="13"/>
        <v>30.900000000000002</v>
      </c>
      <c r="AL118" s="246">
        <f t="shared" si="13"/>
        <v>27.299999999999997</v>
      </c>
      <c r="AM118" s="247">
        <f t="shared" si="13"/>
        <v>24.599999999999998</v>
      </c>
      <c r="AN118" s="245">
        <f t="shared" si="13"/>
        <v>31.5</v>
      </c>
      <c r="AO118" s="246">
        <f t="shared" si="13"/>
        <v>28.200000000000003</v>
      </c>
      <c r="AP118" s="247">
        <f t="shared" si="13"/>
        <v>25.5</v>
      </c>
      <c r="AQ118" s="245">
        <f t="shared" si="13"/>
        <v>32.400000000000006</v>
      </c>
      <c r="AR118" s="246">
        <f t="shared" si="13"/>
        <v>29.099999999999998</v>
      </c>
      <c r="AS118" s="247">
        <f t="shared" si="13"/>
        <v>26.400000000000002</v>
      </c>
      <c r="AT118" s="245">
        <f t="shared" si="13"/>
        <v>33.599999999999994</v>
      </c>
      <c r="AU118" s="246">
        <f t="shared" si="13"/>
        <v>30.599999999999998</v>
      </c>
      <c r="AV118" s="247">
        <f t="shared" si="13"/>
        <v>27.299999999999997</v>
      </c>
      <c r="AW118" s="245">
        <f t="shared" si="13"/>
        <v>35.099999999999994</v>
      </c>
      <c r="AX118" s="246">
        <f t="shared" si="13"/>
        <v>32.099999999999994</v>
      </c>
      <c r="AY118" s="247">
        <f t="shared" si="13"/>
        <v>28.799999999999997</v>
      </c>
      <c r="AZ118" s="186"/>
      <c r="BA118" s="187"/>
    </row>
    <row r="119" spans="1:53" ht="18.600000000000001" customHeight="1" x14ac:dyDescent="0.2">
      <c r="A119" s="902"/>
      <c r="B119"/>
      <c r="C119" s="843">
        <v>4</v>
      </c>
      <c r="D119" s="795" t="s">
        <v>67</v>
      </c>
      <c r="E119" s="601" t="s">
        <v>16</v>
      </c>
      <c r="F119" s="22" t="s">
        <v>20</v>
      </c>
      <c r="G119" s="141">
        <f>'Erwachsene-DOSB 2020'!W25*$BC$76</f>
        <v>0.63</v>
      </c>
      <c r="H119" s="132">
        <f>'Erwachsene-DOSB 2020'!X25*$BC$76</f>
        <v>0.7</v>
      </c>
      <c r="I119" s="133">
        <f>'Erwachsene-DOSB 2020'!Y25*$BC$76</f>
        <v>0.77</v>
      </c>
      <c r="J119" s="134">
        <f>'Erwachsene-DOSB 2020'!Z25*$BC$76</f>
        <v>0.59499999999999997</v>
      </c>
      <c r="K119" s="132">
        <f>'Erwachsene-DOSB 2020'!AA25*$BC$76</f>
        <v>0.66499999999999992</v>
      </c>
      <c r="L119" s="133">
        <f>'Erwachsene-DOSB 2020'!AB25*$BC$76</f>
        <v>0.73499999999999999</v>
      </c>
      <c r="M119" s="134">
        <f>'Erwachsene-DOSB 2020'!AC25*$BC$76</f>
        <v>0.55999999999999994</v>
      </c>
      <c r="N119" s="132">
        <f>'Erwachsene-DOSB 2020'!AD25*$BC$76</f>
        <v>0.63</v>
      </c>
      <c r="O119" s="133">
        <f>'Erwachsene-DOSB 2020'!AE25*$BC$76</f>
        <v>0.7</v>
      </c>
      <c r="P119" s="134">
        <f>'Erwachsene-DOSB 2020'!AF25*$BC$76</f>
        <v>0.52499999999999991</v>
      </c>
      <c r="Q119" s="132">
        <f>'Erwachsene-DOSB 2020'!AG25*$BC$76</f>
        <v>0.59499999999999997</v>
      </c>
      <c r="R119" s="133">
        <f>'Erwachsene-DOSB 2020'!AH25*$BC$76</f>
        <v>0.66499999999999992</v>
      </c>
      <c r="S119" s="134">
        <f>'Erwachsene-DOSB 2020'!AI25*$BC$76</f>
        <v>0.52499999999999991</v>
      </c>
      <c r="T119" s="132">
        <f>'Erwachsene-DOSB 2020'!AJ25*$BC$76</f>
        <v>0.59499999999999997</v>
      </c>
      <c r="U119" s="133">
        <f>'Erwachsene-DOSB 2020'!AK25*$BC$76</f>
        <v>0.66499999999999992</v>
      </c>
      <c r="V119" s="134">
        <f>'Erwachsene-DOSB 2020'!AL25*$BC$76</f>
        <v>0.48999999999999994</v>
      </c>
      <c r="W119" s="132">
        <f>'Erwachsene-DOSB 2020'!AM25*$BC$76</f>
        <v>0.55999999999999994</v>
      </c>
      <c r="X119" s="133">
        <f>'Erwachsene-DOSB 2020'!AN25*$BC$76</f>
        <v>0.63</v>
      </c>
      <c r="Y119" s="180"/>
      <c r="Z119" s="181"/>
      <c r="AB119" s="902"/>
      <c r="AC119"/>
      <c r="AD119" s="843">
        <v>4</v>
      </c>
      <c r="AE119" s="795" t="s">
        <v>67</v>
      </c>
      <c r="AF119" s="601" t="s">
        <v>16</v>
      </c>
      <c r="AG119" s="161" t="s">
        <v>20</v>
      </c>
      <c r="AH119" s="141">
        <f>'Erwachsene-DOSB 2020'!W58*$BC$76</f>
        <v>0.80499999999999994</v>
      </c>
      <c r="AI119" s="132">
        <f>'Erwachsene-DOSB 2020'!X58*$BC$76</f>
        <v>0.875</v>
      </c>
      <c r="AJ119" s="133">
        <f>'Erwachsene-DOSB 2020'!Y58*$BC$76</f>
        <v>0.94499999999999995</v>
      </c>
      <c r="AK119" s="134">
        <f>'Erwachsene-DOSB 2020'!Z58*$BC$76</f>
        <v>0.73499999999999999</v>
      </c>
      <c r="AL119" s="132">
        <f>'Erwachsene-DOSB 2020'!AA58*$BC$76</f>
        <v>0.80499999999999994</v>
      </c>
      <c r="AM119" s="133">
        <f>'Erwachsene-DOSB 2020'!AB58*$BC$76</f>
        <v>0.875</v>
      </c>
      <c r="AN119" s="134">
        <f>'Erwachsene-DOSB 2020'!AC58*$BC$76</f>
        <v>0.7</v>
      </c>
      <c r="AO119" s="132">
        <f>'Erwachsene-DOSB 2020'!AD58*$BC$76</f>
        <v>0.77</v>
      </c>
      <c r="AP119" s="133">
        <f>'Erwachsene-DOSB 2020'!AE58*$BC$76</f>
        <v>0.84</v>
      </c>
      <c r="AQ119" s="134">
        <f>'Erwachsene-DOSB 2020'!AF58*$BC$76</f>
        <v>0.66499999999999992</v>
      </c>
      <c r="AR119" s="132">
        <f>'Erwachsene-DOSB 2020'!AG58*$BC$76</f>
        <v>0.73499999999999999</v>
      </c>
      <c r="AS119" s="133">
        <f>'Erwachsene-DOSB 2020'!AH58*$BC$76</f>
        <v>0.80499999999999994</v>
      </c>
      <c r="AT119" s="134">
        <f>'Erwachsene-DOSB 2020'!AI58*$BC$76</f>
        <v>0.59499999999999997</v>
      </c>
      <c r="AU119" s="132">
        <f>'Erwachsene-DOSB 2020'!AJ58*$BC$76</f>
        <v>0.7</v>
      </c>
      <c r="AV119" s="133">
        <f>'Erwachsene-DOSB 2020'!AK58*$BC$76</f>
        <v>0.77</v>
      </c>
      <c r="AW119" s="134">
        <f>'Erwachsene-DOSB 2020'!AL58*$BC$76</f>
        <v>0.55999999999999994</v>
      </c>
      <c r="AX119" s="132">
        <f>'Erwachsene-DOSB 2020'!AM58*$BC$76</f>
        <v>0.66499999999999992</v>
      </c>
      <c r="AY119" s="133">
        <f>'Erwachsene-DOSB 2020'!AN58*$BC$76</f>
        <v>0.73499999999999999</v>
      </c>
      <c r="AZ119" s="180"/>
      <c r="BA119" s="181"/>
    </row>
    <row r="120" spans="1:53" ht="18.600000000000001" customHeight="1" x14ac:dyDescent="0.2">
      <c r="A120" s="902"/>
      <c r="B120"/>
      <c r="C120" s="845"/>
      <c r="D120" s="796"/>
      <c r="E120" s="106" t="s">
        <v>17</v>
      </c>
      <c r="F120" s="2" t="s">
        <v>520</v>
      </c>
      <c r="G120" s="13">
        <f>'Erwachsene-DOSB 2020'!W28*$BC$77</f>
        <v>14.8</v>
      </c>
      <c r="H120" s="12">
        <f>'Erwachsene-DOSB 2020'!X28*$BC$77</f>
        <v>17.2</v>
      </c>
      <c r="I120" s="15">
        <f>'Erwachsene-DOSB 2020'!Y28*$BC$77</f>
        <v>19.200000000000003</v>
      </c>
      <c r="J120" s="59">
        <f>'Erwachsene-DOSB 2020'!Z28*$BC$77</f>
        <v>13.200000000000001</v>
      </c>
      <c r="K120" s="12">
        <f>'Erwachsene-DOSB 2020'!AA28*$BC$77</f>
        <v>16</v>
      </c>
      <c r="L120" s="15">
        <f>'Erwachsene-DOSB 2020'!AB28*$BC$77</f>
        <v>18.400000000000002</v>
      </c>
      <c r="M120" s="59">
        <f>'Erwachsene-DOSB 2020'!AC28*$BC$77</f>
        <v>12.4</v>
      </c>
      <c r="N120" s="12">
        <f>'Erwachsene-DOSB 2020'!AD28*$BC$77</f>
        <v>15.200000000000001</v>
      </c>
      <c r="O120" s="15">
        <f>'Erwachsene-DOSB 2020'!AE28*$BC$77</f>
        <v>17.600000000000001</v>
      </c>
      <c r="P120" s="59">
        <f>'Erwachsene-DOSB 2020'!AF28*$BC$77</f>
        <v>11.600000000000001</v>
      </c>
      <c r="Q120" s="12">
        <f>'Erwachsene-DOSB 2020'!AG28*$BC$77</f>
        <v>14.4</v>
      </c>
      <c r="R120" s="15">
        <f>'Erwachsene-DOSB 2020'!AH28*$BC$77</f>
        <v>16.8</v>
      </c>
      <c r="S120" s="59">
        <f>'Erwachsene-DOSB 2020'!AI28*$BC$77</f>
        <v>10.8</v>
      </c>
      <c r="T120" s="12">
        <f>'Erwachsene-DOSB 2020'!AJ28*$BC$77</f>
        <v>13.600000000000001</v>
      </c>
      <c r="U120" s="15">
        <f>'Erwachsene-DOSB 2020'!AK28*$BC$77</f>
        <v>16</v>
      </c>
      <c r="V120" s="59">
        <f>'Erwachsene-DOSB 2020'!AL28*$BC$77</f>
        <v>10.4</v>
      </c>
      <c r="W120" s="12">
        <f>'Erwachsene-DOSB 2020'!AM28*$BC$77</f>
        <v>13.200000000000001</v>
      </c>
      <c r="X120" s="15">
        <f>'Erwachsene-DOSB 2020'!AN28*$BC$77</f>
        <v>15.600000000000001</v>
      </c>
      <c r="Y120" s="182"/>
      <c r="Z120" s="188"/>
      <c r="AB120" s="902"/>
      <c r="AC120"/>
      <c r="AD120" s="845"/>
      <c r="AE120" s="796"/>
      <c r="AF120" s="106" t="s">
        <v>17</v>
      </c>
      <c r="AG120" s="2" t="s">
        <v>520</v>
      </c>
      <c r="AH120" s="13">
        <f>'Erwachsene-DOSB 2020'!W61*$BC$77</f>
        <v>21.6</v>
      </c>
      <c r="AI120" s="12">
        <f>'Erwachsene-DOSB 2020'!X61*$BC$77</f>
        <v>25.6</v>
      </c>
      <c r="AJ120" s="15">
        <f>'Erwachsene-DOSB 2020'!Y61*$BC$77</f>
        <v>30</v>
      </c>
      <c r="AK120" s="59">
        <f>'Erwachsene-DOSB 2020'!Z61*$BC$77</f>
        <v>20.400000000000002</v>
      </c>
      <c r="AL120" s="12">
        <f>'Erwachsene-DOSB 2020'!AA61*$BC$77</f>
        <v>24.8</v>
      </c>
      <c r="AM120" s="15">
        <f>'Erwachsene-DOSB 2020'!AB61*$BC$77</f>
        <v>29.200000000000003</v>
      </c>
      <c r="AN120" s="59">
        <f>'Erwachsene-DOSB 2020'!AC61*$BC$77</f>
        <v>18.8</v>
      </c>
      <c r="AO120" s="12">
        <f>'Erwachsene-DOSB 2020'!AD61*$BC$77</f>
        <v>23.200000000000003</v>
      </c>
      <c r="AP120" s="15">
        <f>'Erwachsene-DOSB 2020'!AE61*$BC$77</f>
        <v>28</v>
      </c>
      <c r="AQ120" s="59">
        <f>'Erwachsene-DOSB 2020'!AF61*$BC$77</f>
        <v>18</v>
      </c>
      <c r="AR120" s="12">
        <f>'Erwachsene-DOSB 2020'!AG61*$BC$77</f>
        <v>22.400000000000002</v>
      </c>
      <c r="AS120" s="15">
        <f>'Erwachsene-DOSB 2020'!AH61*$BC$77</f>
        <v>27.200000000000003</v>
      </c>
      <c r="AT120" s="59">
        <f>'Erwachsene-DOSB 2020'!AI61*$BC$77</f>
        <v>16</v>
      </c>
      <c r="AU120" s="12">
        <f>'Erwachsene-DOSB 2020'!AJ61*$BC$77</f>
        <v>20.400000000000002</v>
      </c>
      <c r="AV120" s="15">
        <f>'Erwachsene-DOSB 2020'!AK61*$BC$77</f>
        <v>24.400000000000002</v>
      </c>
      <c r="AW120" s="59">
        <f>'Erwachsene-DOSB 2020'!AL61*$BC$77</f>
        <v>14.8</v>
      </c>
      <c r="AX120" s="12">
        <f>'Erwachsene-DOSB 2020'!AM61*$BC$77</f>
        <v>19.200000000000003</v>
      </c>
      <c r="AY120" s="15">
        <f>'Erwachsene-DOSB 2020'!AN61*$BC$77</f>
        <v>23.200000000000003</v>
      </c>
      <c r="AZ120" s="182"/>
      <c r="BA120" s="188"/>
    </row>
    <row r="121" spans="1:53" ht="18.600000000000001" customHeight="1" x14ac:dyDescent="0.2">
      <c r="A121" s="902"/>
      <c r="B121"/>
      <c r="C121" s="845"/>
      <c r="D121" s="796"/>
      <c r="E121" s="798" t="s">
        <v>21</v>
      </c>
      <c r="F121" s="793" t="s">
        <v>159</v>
      </c>
      <c r="G121" s="782" t="s">
        <v>425</v>
      </c>
      <c r="H121" s="783"/>
      <c r="I121" s="783"/>
      <c r="J121" s="783"/>
      <c r="K121" s="783"/>
      <c r="L121" s="783"/>
      <c r="M121" s="783"/>
      <c r="N121" s="783"/>
      <c r="O121" s="783"/>
      <c r="P121" s="783"/>
      <c r="Q121" s="783"/>
      <c r="R121" s="783"/>
      <c r="S121" s="783"/>
      <c r="T121" s="783"/>
      <c r="U121" s="784"/>
      <c r="V121" s="783" t="s">
        <v>424</v>
      </c>
      <c r="W121" s="783"/>
      <c r="X121" s="784"/>
      <c r="Y121" s="182"/>
      <c r="Z121" s="188"/>
      <c r="AB121" s="902"/>
      <c r="AC121"/>
      <c r="AD121" s="845"/>
      <c r="AE121" s="796"/>
      <c r="AF121" s="798" t="s">
        <v>21</v>
      </c>
      <c r="AG121" s="793" t="s">
        <v>159</v>
      </c>
      <c r="AH121" s="782" t="s">
        <v>425</v>
      </c>
      <c r="AI121" s="783"/>
      <c r="AJ121" s="783"/>
      <c r="AK121" s="783"/>
      <c r="AL121" s="783"/>
      <c r="AM121" s="783"/>
      <c r="AN121" s="783"/>
      <c r="AO121" s="783"/>
      <c r="AP121" s="783"/>
      <c r="AQ121" s="783"/>
      <c r="AR121" s="783"/>
      <c r="AS121" s="783"/>
      <c r="AT121" s="783"/>
      <c r="AU121" s="783"/>
      <c r="AV121" s="784"/>
      <c r="AW121" s="783" t="s">
        <v>424</v>
      </c>
      <c r="AX121" s="783"/>
      <c r="AY121" s="784"/>
      <c r="AZ121" s="182"/>
      <c r="BA121" s="188"/>
    </row>
    <row r="122" spans="1:53" ht="18.600000000000001" customHeight="1" x14ac:dyDescent="0.2">
      <c r="A122" s="902"/>
      <c r="B122"/>
      <c r="C122" s="845"/>
      <c r="D122" s="796"/>
      <c r="E122" s="792"/>
      <c r="F122" s="794"/>
      <c r="G122" s="42">
        <v>10</v>
      </c>
      <c r="H122" s="43">
        <v>15</v>
      </c>
      <c r="I122" s="135">
        <v>20</v>
      </c>
      <c r="J122" s="42">
        <v>10</v>
      </c>
      <c r="K122" s="43">
        <v>15</v>
      </c>
      <c r="L122" s="135">
        <v>20</v>
      </c>
      <c r="M122" s="42">
        <v>10</v>
      </c>
      <c r="N122" s="43">
        <v>15</v>
      </c>
      <c r="O122" s="135">
        <v>20</v>
      </c>
      <c r="P122" s="42">
        <v>10</v>
      </c>
      <c r="Q122" s="43">
        <v>15</v>
      </c>
      <c r="R122" s="135">
        <v>20</v>
      </c>
      <c r="S122" s="42">
        <v>10</v>
      </c>
      <c r="T122" s="43">
        <v>15</v>
      </c>
      <c r="U122" s="135">
        <v>20</v>
      </c>
      <c r="V122" s="42">
        <v>10</v>
      </c>
      <c r="W122" s="43">
        <v>15</v>
      </c>
      <c r="X122" s="135">
        <v>20</v>
      </c>
      <c r="Y122" s="182"/>
      <c r="Z122" s="188"/>
      <c r="AB122" s="902"/>
      <c r="AC122"/>
      <c r="AD122" s="845"/>
      <c r="AE122" s="796"/>
      <c r="AF122" s="792"/>
      <c r="AG122" s="794"/>
      <c r="AH122" s="42">
        <v>10</v>
      </c>
      <c r="AI122" s="43">
        <v>15</v>
      </c>
      <c r="AJ122" s="135">
        <v>20</v>
      </c>
      <c r="AK122" s="42">
        <v>10</v>
      </c>
      <c r="AL122" s="43">
        <v>15</v>
      </c>
      <c r="AM122" s="135">
        <v>20</v>
      </c>
      <c r="AN122" s="42">
        <v>10</v>
      </c>
      <c r="AO122" s="43">
        <v>15</v>
      </c>
      <c r="AP122" s="135">
        <v>20</v>
      </c>
      <c r="AQ122" s="42">
        <v>10</v>
      </c>
      <c r="AR122" s="43">
        <v>15</v>
      </c>
      <c r="AS122" s="135">
        <v>20</v>
      </c>
      <c r="AT122" s="42">
        <v>10</v>
      </c>
      <c r="AU122" s="43">
        <v>15</v>
      </c>
      <c r="AV122" s="135">
        <v>20</v>
      </c>
      <c r="AW122" s="42">
        <v>10</v>
      </c>
      <c r="AX122" s="43">
        <v>15</v>
      </c>
      <c r="AY122" s="135">
        <v>20</v>
      </c>
      <c r="AZ122" s="182"/>
      <c r="BA122" s="188"/>
    </row>
    <row r="123" spans="1:53" ht="18.600000000000001" customHeight="1" thickBot="1" x14ac:dyDescent="0.25">
      <c r="A123" s="902"/>
      <c r="B123"/>
      <c r="C123" s="923"/>
      <c r="D123" s="796"/>
      <c r="E123" s="140" t="s">
        <v>22</v>
      </c>
      <c r="F123" s="159" t="s">
        <v>432</v>
      </c>
      <c r="G123" s="190" t="s">
        <v>433</v>
      </c>
      <c r="H123" s="191" t="s">
        <v>434</v>
      </c>
      <c r="I123" s="192" t="s">
        <v>435</v>
      </c>
      <c r="J123" s="190" t="s">
        <v>433</v>
      </c>
      <c r="K123" s="191" t="s">
        <v>434</v>
      </c>
      <c r="L123" s="192" t="s">
        <v>435</v>
      </c>
      <c r="M123" s="190" t="s">
        <v>433</v>
      </c>
      <c r="N123" s="191" t="s">
        <v>434</v>
      </c>
      <c r="O123" s="192" t="s">
        <v>435</v>
      </c>
      <c r="P123" s="190" t="s">
        <v>433</v>
      </c>
      <c r="Q123" s="191" t="s">
        <v>434</v>
      </c>
      <c r="R123" s="192" t="s">
        <v>435</v>
      </c>
      <c r="S123" s="190" t="s">
        <v>433</v>
      </c>
      <c r="T123" s="191" t="s">
        <v>434</v>
      </c>
      <c r="U123" s="192" t="s">
        <v>435</v>
      </c>
      <c r="V123" s="190" t="s">
        <v>433</v>
      </c>
      <c r="W123" s="191" t="s">
        <v>434</v>
      </c>
      <c r="X123" s="192" t="s">
        <v>435</v>
      </c>
      <c r="Y123" s="186"/>
      <c r="Z123" s="187"/>
      <c r="AB123" s="902"/>
      <c r="AC123"/>
      <c r="AD123" s="923"/>
      <c r="AE123" s="796"/>
      <c r="AF123" s="140" t="s">
        <v>22</v>
      </c>
      <c r="AG123" s="159" t="s">
        <v>432</v>
      </c>
      <c r="AH123" s="190" t="s">
        <v>433</v>
      </c>
      <c r="AI123" s="191" t="s">
        <v>434</v>
      </c>
      <c r="AJ123" s="192" t="s">
        <v>435</v>
      </c>
      <c r="AK123" s="190" t="s">
        <v>433</v>
      </c>
      <c r="AL123" s="191" t="s">
        <v>434</v>
      </c>
      <c r="AM123" s="192" t="s">
        <v>435</v>
      </c>
      <c r="AN123" s="190" t="s">
        <v>433</v>
      </c>
      <c r="AO123" s="191" t="s">
        <v>434</v>
      </c>
      <c r="AP123" s="192" t="s">
        <v>435</v>
      </c>
      <c r="AQ123" s="190" t="s">
        <v>433</v>
      </c>
      <c r="AR123" s="191" t="s">
        <v>434</v>
      </c>
      <c r="AS123" s="192" t="s">
        <v>435</v>
      </c>
      <c r="AT123" s="190" t="s">
        <v>433</v>
      </c>
      <c r="AU123" s="191" t="s">
        <v>434</v>
      </c>
      <c r="AV123" s="192" t="s">
        <v>435</v>
      </c>
      <c r="AW123" s="190" t="s">
        <v>433</v>
      </c>
      <c r="AX123" s="191" t="s">
        <v>434</v>
      </c>
      <c r="AY123" s="192" t="s">
        <v>435</v>
      </c>
      <c r="AZ123" s="186"/>
      <c r="BA123" s="187"/>
    </row>
    <row r="124" spans="1:53" ht="18.75" thickBot="1" x14ac:dyDescent="0.3">
      <c r="A124" s="853" t="s">
        <v>495</v>
      </c>
      <c r="B124"/>
      <c r="C124" s="905" t="s">
        <v>51</v>
      </c>
      <c r="D124" s="906"/>
      <c r="E124" s="907"/>
      <c r="F124" s="907"/>
      <c r="G124" s="907" t="s">
        <v>616</v>
      </c>
      <c r="H124" s="907"/>
      <c r="I124" s="907"/>
      <c r="J124" s="907"/>
      <c r="K124" s="907"/>
      <c r="L124" s="907"/>
      <c r="M124" s="907"/>
      <c r="N124" s="907"/>
      <c r="O124" s="907"/>
      <c r="P124" s="907"/>
      <c r="Q124" s="907"/>
      <c r="R124" s="908" t="s">
        <v>52</v>
      </c>
      <c r="S124" s="908"/>
      <c r="T124" s="908"/>
      <c r="U124" s="908"/>
      <c r="V124" s="908"/>
      <c r="W124" s="908"/>
      <c r="X124" s="908"/>
      <c r="Y124" s="802" t="s">
        <v>53</v>
      </c>
      <c r="Z124" s="803"/>
      <c r="AB124" s="853" t="s">
        <v>495</v>
      </c>
      <c r="AC124"/>
      <c r="AD124" s="905" t="s">
        <v>51</v>
      </c>
      <c r="AE124" s="906"/>
      <c r="AF124" s="907"/>
      <c r="AG124" s="907"/>
      <c r="AH124" s="907" t="s">
        <v>616</v>
      </c>
      <c r="AI124" s="907"/>
      <c r="AJ124" s="907"/>
      <c r="AK124" s="907"/>
      <c r="AL124" s="907"/>
      <c r="AM124" s="907"/>
      <c r="AN124" s="907"/>
      <c r="AO124" s="907"/>
      <c r="AP124" s="907"/>
      <c r="AQ124" s="907"/>
      <c r="AR124" s="907"/>
      <c r="AS124" s="908" t="s">
        <v>52</v>
      </c>
      <c r="AT124" s="908"/>
      <c r="AU124" s="908"/>
      <c r="AV124" s="908"/>
      <c r="AW124" s="908"/>
      <c r="AX124" s="908"/>
      <c r="AY124" s="908"/>
      <c r="AZ124" s="802" t="s">
        <v>53</v>
      </c>
      <c r="BA124" s="803"/>
    </row>
    <row r="125" spans="1:53" ht="13.5" thickBot="1" x14ac:dyDescent="0.25">
      <c r="A125" s="853"/>
      <c r="B125"/>
      <c r="C125" s="914" t="s">
        <v>585</v>
      </c>
      <c r="D125" s="915"/>
      <c r="E125" s="915"/>
      <c r="F125" s="915"/>
      <c r="G125" s="915"/>
      <c r="H125" s="915"/>
      <c r="I125" s="916"/>
      <c r="J125" s="917" t="s">
        <v>68</v>
      </c>
      <c r="K125" s="918"/>
      <c r="L125" s="918"/>
      <c r="M125" s="918"/>
      <c r="N125" s="918"/>
      <c r="O125" s="918"/>
      <c r="P125" s="918"/>
      <c r="Q125" s="919"/>
      <c r="R125" s="920" t="s">
        <v>69</v>
      </c>
      <c r="S125" s="921"/>
      <c r="T125" s="921"/>
      <c r="U125" s="921"/>
      <c r="V125" s="921"/>
      <c r="W125" s="921"/>
      <c r="X125" s="922"/>
      <c r="Y125" s="75" t="s">
        <v>70</v>
      </c>
      <c r="Z125" s="76"/>
      <c r="AB125" s="853"/>
      <c r="AC125"/>
      <c r="AD125" s="914" t="s">
        <v>585</v>
      </c>
      <c r="AE125" s="915"/>
      <c r="AF125" s="915"/>
      <c r="AG125" s="915"/>
      <c r="AH125" s="915"/>
      <c r="AI125" s="915"/>
      <c r="AJ125" s="916"/>
      <c r="AK125" s="917" t="s">
        <v>68</v>
      </c>
      <c r="AL125" s="918"/>
      <c r="AM125" s="918"/>
      <c r="AN125" s="918"/>
      <c r="AO125" s="918"/>
      <c r="AP125" s="918"/>
      <c r="AQ125" s="918"/>
      <c r="AR125" s="919"/>
      <c r="AS125" s="920" t="s">
        <v>69</v>
      </c>
      <c r="AT125" s="921"/>
      <c r="AU125" s="921"/>
      <c r="AV125" s="921"/>
      <c r="AW125" s="921"/>
      <c r="AX125" s="921"/>
      <c r="AY125" s="922"/>
      <c r="AZ125" s="75" t="s">
        <v>70</v>
      </c>
      <c r="BA125" s="76"/>
    </row>
    <row r="126" spans="1:53" ht="15" customHeight="1" thickBot="1" x14ac:dyDescent="0.3">
      <c r="A126" s="853"/>
      <c r="B126" s="44"/>
      <c r="C126" s="909" t="s">
        <v>71</v>
      </c>
      <c r="D126" s="910"/>
      <c r="E126" s="910"/>
      <c r="F126" s="910"/>
      <c r="G126" s="910"/>
      <c r="H126" s="910"/>
      <c r="I126" s="77"/>
      <c r="J126" s="911"/>
      <c r="K126" s="912"/>
      <c r="L126" s="912"/>
      <c r="M126" s="912"/>
      <c r="N126" s="912"/>
      <c r="O126" s="912"/>
      <c r="P126" s="912"/>
      <c r="Q126" s="913"/>
      <c r="R126" s="898" t="s">
        <v>72</v>
      </c>
      <c r="S126" s="899"/>
      <c r="T126" s="810"/>
      <c r="U126" s="810"/>
      <c r="V126" s="810"/>
      <c r="W126" s="810"/>
      <c r="X126" s="811"/>
      <c r="Y126" s="75" t="s">
        <v>73</v>
      </c>
      <c r="Z126" s="78" t="s">
        <v>54</v>
      </c>
      <c r="AB126" s="853"/>
      <c r="AC126" s="44"/>
      <c r="AD126" s="909" t="s">
        <v>71</v>
      </c>
      <c r="AE126" s="910"/>
      <c r="AF126" s="910"/>
      <c r="AG126" s="910"/>
      <c r="AH126" s="910"/>
      <c r="AI126" s="910"/>
      <c r="AJ126" s="77"/>
      <c r="AK126" s="911"/>
      <c r="AL126" s="912"/>
      <c r="AM126" s="912"/>
      <c r="AN126" s="912"/>
      <c r="AO126" s="912"/>
      <c r="AP126" s="912"/>
      <c r="AQ126" s="912"/>
      <c r="AR126" s="913"/>
      <c r="AS126" s="898" t="s">
        <v>72</v>
      </c>
      <c r="AT126" s="899"/>
      <c r="AU126" s="810"/>
      <c r="AV126" s="810"/>
      <c r="AW126" s="810"/>
      <c r="AX126" s="810"/>
      <c r="AY126" s="811"/>
      <c r="AZ126" s="75" t="s">
        <v>73</v>
      </c>
      <c r="BA126" s="78" t="s">
        <v>54</v>
      </c>
    </row>
    <row r="127" spans="1:53" ht="13.5" thickBot="1" x14ac:dyDescent="0.25">
      <c r="A127" s="853"/>
      <c r="B127"/>
      <c r="C127" s="812" t="s">
        <v>74</v>
      </c>
      <c r="D127" s="813"/>
      <c r="E127" s="813"/>
      <c r="F127" s="813"/>
      <c r="G127" s="813"/>
      <c r="H127" s="813"/>
      <c r="I127" s="77"/>
      <c r="J127" s="807"/>
      <c r="K127" s="808"/>
      <c r="L127" s="808"/>
      <c r="M127" s="808"/>
      <c r="N127" s="808"/>
      <c r="O127" s="808"/>
      <c r="P127" s="808"/>
      <c r="Q127" s="809"/>
      <c r="R127" s="898" t="s">
        <v>75</v>
      </c>
      <c r="S127" s="899"/>
      <c r="T127" s="810"/>
      <c r="U127" s="810"/>
      <c r="V127" s="810"/>
      <c r="W127" s="810"/>
      <c r="X127" s="811"/>
      <c r="Y127" s="75" t="s">
        <v>76</v>
      </c>
      <c r="Z127" s="79"/>
      <c r="AB127" s="853"/>
      <c r="AC127"/>
      <c r="AD127" s="812" t="s">
        <v>74</v>
      </c>
      <c r="AE127" s="813"/>
      <c r="AF127" s="813"/>
      <c r="AG127" s="813"/>
      <c r="AH127" s="813"/>
      <c r="AI127" s="813"/>
      <c r="AJ127" s="77"/>
      <c r="AK127" s="807"/>
      <c r="AL127" s="808"/>
      <c r="AM127" s="808"/>
      <c r="AN127" s="808"/>
      <c r="AO127" s="808"/>
      <c r="AP127" s="808"/>
      <c r="AQ127" s="808"/>
      <c r="AR127" s="809"/>
      <c r="AS127" s="898" t="s">
        <v>75</v>
      </c>
      <c r="AT127" s="899"/>
      <c r="AU127" s="810"/>
      <c r="AV127" s="810"/>
      <c r="AW127" s="810"/>
      <c r="AX127" s="810"/>
      <c r="AY127" s="811"/>
      <c r="AZ127" s="75" t="s">
        <v>76</v>
      </c>
      <c r="BA127" s="79"/>
    </row>
    <row r="128" spans="1:53" ht="13.5" thickBot="1" x14ac:dyDescent="0.25">
      <c r="A128" s="853"/>
      <c r="B128"/>
      <c r="C128" s="812" t="s">
        <v>518</v>
      </c>
      <c r="D128" s="813"/>
      <c r="E128" s="813"/>
      <c r="F128" s="813"/>
      <c r="G128" s="813"/>
      <c r="H128" s="813"/>
      <c r="I128" s="77"/>
      <c r="J128" s="814"/>
      <c r="K128" s="815"/>
      <c r="L128" s="815"/>
      <c r="M128" s="815"/>
      <c r="N128" s="815"/>
      <c r="O128" s="815"/>
      <c r="P128" s="815"/>
      <c r="Q128" s="816"/>
      <c r="R128" s="898" t="s">
        <v>77</v>
      </c>
      <c r="S128" s="899"/>
      <c r="T128" s="810"/>
      <c r="U128" s="810"/>
      <c r="V128" s="810"/>
      <c r="W128" s="810"/>
      <c r="X128" s="811"/>
      <c r="Y128" s="75" t="s">
        <v>78</v>
      </c>
      <c r="Z128" s="79"/>
      <c r="AB128" s="853"/>
      <c r="AC128"/>
      <c r="AD128" s="812" t="s">
        <v>518</v>
      </c>
      <c r="AE128" s="813"/>
      <c r="AF128" s="813"/>
      <c r="AG128" s="813"/>
      <c r="AH128" s="813"/>
      <c r="AI128" s="813"/>
      <c r="AJ128" s="77"/>
      <c r="AK128" s="814"/>
      <c r="AL128" s="815"/>
      <c r="AM128" s="815"/>
      <c r="AN128" s="815"/>
      <c r="AO128" s="815"/>
      <c r="AP128" s="815"/>
      <c r="AQ128" s="815"/>
      <c r="AR128" s="816"/>
      <c r="AS128" s="898" t="s">
        <v>77</v>
      </c>
      <c r="AT128" s="899"/>
      <c r="AU128" s="810"/>
      <c r="AV128" s="810"/>
      <c r="AW128" s="810"/>
      <c r="AX128" s="810"/>
      <c r="AY128" s="811"/>
      <c r="AZ128" s="75" t="s">
        <v>78</v>
      </c>
      <c r="BA128" s="79"/>
    </row>
    <row r="129" spans="1:53" ht="13.5" thickBot="1" x14ac:dyDescent="0.25">
      <c r="A129" s="853"/>
      <c r="B129"/>
      <c r="C129" s="812" t="s">
        <v>586</v>
      </c>
      <c r="D129" s="813"/>
      <c r="E129" s="813"/>
      <c r="F129" s="813"/>
      <c r="G129" s="813"/>
      <c r="H129" s="813"/>
      <c r="I129" s="77"/>
      <c r="J129" s="80"/>
      <c r="K129" s="80"/>
      <c r="L129" s="80"/>
      <c r="M129" s="80"/>
      <c r="N129" s="80"/>
      <c r="O129" s="80"/>
      <c r="P129" s="80"/>
      <c r="Q129" s="80"/>
      <c r="R129" s="872" t="s">
        <v>79</v>
      </c>
      <c r="S129" s="873"/>
      <c r="T129" s="874"/>
      <c r="U129" s="874"/>
      <c r="V129" s="874"/>
      <c r="W129" s="874"/>
      <c r="X129" s="875"/>
      <c r="Y129" s="81"/>
      <c r="Z129" s="82"/>
      <c r="AB129" s="853"/>
      <c r="AC129"/>
      <c r="AD129" s="812" t="s">
        <v>586</v>
      </c>
      <c r="AE129" s="813"/>
      <c r="AF129" s="813"/>
      <c r="AG129" s="813"/>
      <c r="AH129" s="813"/>
      <c r="AI129" s="813"/>
      <c r="AJ129" s="77"/>
      <c r="AK129" s="80"/>
      <c r="AL129" s="80"/>
      <c r="AM129" s="80"/>
      <c r="AN129" s="80"/>
      <c r="AO129" s="80"/>
      <c r="AP129" s="80"/>
      <c r="AQ129" s="80"/>
      <c r="AR129" s="80"/>
      <c r="AS129" s="872" t="s">
        <v>79</v>
      </c>
      <c r="AT129" s="873"/>
      <c r="AU129" s="874"/>
      <c r="AV129" s="874"/>
      <c r="AW129" s="874"/>
      <c r="AX129" s="874"/>
      <c r="AY129" s="875"/>
      <c r="AZ129" s="81"/>
      <c r="BA129" s="82"/>
    </row>
    <row r="130" spans="1:53" ht="15" x14ac:dyDescent="0.2">
      <c r="A130" s="904">
        <f>A87+1</f>
        <v>20</v>
      </c>
      <c r="B130"/>
      <c r="C130" s="841" t="s">
        <v>587</v>
      </c>
      <c r="D130" s="813"/>
      <c r="E130" s="813"/>
      <c r="F130" s="813"/>
      <c r="G130" s="813"/>
      <c r="H130" s="813"/>
      <c r="I130" s="77"/>
      <c r="U130" s="45"/>
      <c r="W130" s="781" t="s">
        <v>650</v>
      </c>
      <c r="X130" s="781"/>
      <c r="Y130" s="781"/>
      <c r="Z130" s="781"/>
      <c r="AB130" s="904">
        <f>AB87+1</f>
        <v>23</v>
      </c>
      <c r="AC130"/>
      <c r="AD130" s="841" t="s">
        <v>587</v>
      </c>
      <c r="AE130" s="813"/>
      <c r="AF130" s="813"/>
      <c r="AG130" s="813"/>
      <c r="AH130" s="813"/>
      <c r="AI130" s="813"/>
      <c r="AJ130" s="77"/>
      <c r="AV130" s="45"/>
      <c r="AX130" s="781" t="s">
        <v>651</v>
      </c>
      <c r="AY130" s="781"/>
      <c r="AZ130" s="781"/>
      <c r="BA130" s="781"/>
    </row>
    <row r="131" spans="1:53" ht="13.5" thickBot="1" x14ac:dyDescent="0.25">
      <c r="A131" s="904"/>
      <c r="B131"/>
      <c r="C131" s="804" t="s">
        <v>80</v>
      </c>
      <c r="D131" s="805"/>
      <c r="E131" s="805"/>
      <c r="F131" s="805"/>
      <c r="G131" s="805"/>
      <c r="H131" s="805"/>
      <c r="I131" s="806"/>
      <c r="W131" s="781"/>
      <c r="X131" s="781"/>
      <c r="Y131" s="781"/>
      <c r="Z131" s="781"/>
      <c r="AB131" s="904"/>
      <c r="AC131"/>
      <c r="AD131" s="804" t="s">
        <v>80</v>
      </c>
      <c r="AE131" s="805"/>
      <c r="AF131" s="805"/>
      <c r="AG131" s="805"/>
      <c r="AH131" s="805"/>
      <c r="AI131" s="805"/>
      <c r="AJ131" s="806"/>
      <c r="AX131" s="781"/>
      <c r="AY131" s="781"/>
      <c r="AZ131" s="781"/>
      <c r="BA131" s="781"/>
    </row>
    <row r="133" spans="1:53" ht="13.5" thickBot="1" x14ac:dyDescent="0.25"/>
    <row r="134" spans="1:53" ht="18" customHeight="1" x14ac:dyDescent="0.25">
      <c r="A134" s="930" t="s">
        <v>496</v>
      </c>
      <c r="B134"/>
      <c r="C134" s="932" t="s">
        <v>584</v>
      </c>
      <c r="D134" s="933"/>
      <c r="E134" s="933"/>
      <c r="F134" s="933"/>
      <c r="G134" s="933"/>
      <c r="H134" s="933"/>
      <c r="I134" s="933"/>
      <c r="J134" s="933"/>
      <c r="K134" s="933"/>
      <c r="L134" s="934"/>
      <c r="M134" s="935" t="s">
        <v>142</v>
      </c>
      <c r="N134" s="935"/>
      <c r="O134" s="935"/>
      <c r="P134" s="935"/>
      <c r="Q134" s="935"/>
      <c r="R134" s="935"/>
      <c r="S134" s="935"/>
      <c r="T134" s="935"/>
      <c r="U134" s="935"/>
      <c r="V134" s="935"/>
      <c r="W134" s="935"/>
      <c r="X134" s="935"/>
      <c r="Y134" s="935"/>
      <c r="Z134" s="1" t="s">
        <v>749</v>
      </c>
      <c r="AB134" s="930" t="s">
        <v>496</v>
      </c>
      <c r="AC134"/>
      <c r="AD134" s="932" t="s">
        <v>584</v>
      </c>
      <c r="AE134" s="933"/>
      <c r="AF134" s="933"/>
      <c r="AG134" s="933"/>
      <c r="AH134" s="933"/>
      <c r="AI134" s="933"/>
      <c r="AJ134" s="933"/>
      <c r="AK134" s="933"/>
      <c r="AL134" s="933"/>
      <c r="AM134" s="934"/>
      <c r="AN134" s="935" t="s">
        <v>145</v>
      </c>
      <c r="AO134" s="935"/>
      <c r="AP134" s="935"/>
      <c r="AQ134" s="935"/>
      <c r="AR134" s="935"/>
      <c r="AS134" s="935"/>
      <c r="AT134" s="935"/>
      <c r="AU134" s="935"/>
      <c r="AV134" s="935"/>
      <c r="AW134" s="935"/>
      <c r="AX134" s="935"/>
      <c r="AY134" s="935"/>
      <c r="AZ134" s="935"/>
      <c r="BA134" s="1" t="s">
        <v>749</v>
      </c>
    </row>
    <row r="135" spans="1:53" x14ac:dyDescent="0.2">
      <c r="A135" s="931"/>
      <c r="B135"/>
      <c r="C135" s="856" t="s">
        <v>1</v>
      </c>
      <c r="D135" s="857"/>
      <c r="E135" s="857"/>
      <c r="F135" s="857"/>
      <c r="G135" s="857"/>
      <c r="H135" s="857"/>
      <c r="I135" s="857"/>
      <c r="J135" s="857"/>
      <c r="K135" s="857"/>
      <c r="L135" s="858"/>
      <c r="M135" s="893" t="s">
        <v>2</v>
      </c>
      <c r="N135" s="893"/>
      <c r="O135" s="893"/>
      <c r="P135" s="893"/>
      <c r="Q135" s="893"/>
      <c r="R135" s="893"/>
      <c r="S135" s="893"/>
      <c r="T135" s="893"/>
      <c r="U135" s="893"/>
      <c r="V135" s="893"/>
      <c r="W135" s="893"/>
      <c r="X135" s="893"/>
      <c r="Y135" s="893" t="s">
        <v>55</v>
      </c>
      <c r="Z135" s="894"/>
      <c r="AB135" s="931"/>
      <c r="AC135"/>
      <c r="AD135" s="856" t="s">
        <v>1</v>
      </c>
      <c r="AE135" s="857"/>
      <c r="AF135" s="857"/>
      <c r="AG135" s="857"/>
      <c r="AH135" s="857"/>
      <c r="AI135" s="857"/>
      <c r="AJ135" s="857"/>
      <c r="AK135" s="857"/>
      <c r="AL135" s="857"/>
      <c r="AM135" s="858"/>
      <c r="AN135" s="893" t="s">
        <v>2</v>
      </c>
      <c r="AO135" s="893"/>
      <c r="AP135" s="893"/>
      <c r="AQ135" s="893"/>
      <c r="AR135" s="893"/>
      <c r="AS135" s="893"/>
      <c r="AT135" s="893"/>
      <c r="AU135" s="893"/>
      <c r="AV135" s="893"/>
      <c r="AW135" s="893"/>
      <c r="AX135" s="893"/>
      <c r="AY135" s="893"/>
      <c r="AZ135" s="893" t="s">
        <v>55</v>
      </c>
      <c r="BA135" s="894"/>
    </row>
    <row r="136" spans="1:53" x14ac:dyDescent="0.2">
      <c r="A136" s="931"/>
      <c r="B136"/>
      <c r="C136" s="856" t="s">
        <v>3</v>
      </c>
      <c r="D136" s="857"/>
      <c r="E136" s="857"/>
      <c r="F136" s="857"/>
      <c r="G136" s="857"/>
      <c r="H136" s="857"/>
      <c r="I136" s="857"/>
      <c r="J136" s="857"/>
      <c r="K136" s="857"/>
      <c r="L136" s="858"/>
      <c r="M136" s="893" t="s">
        <v>4</v>
      </c>
      <c r="N136" s="893"/>
      <c r="O136" s="893"/>
      <c r="P136" s="893"/>
      <c r="Q136" s="893"/>
      <c r="R136" s="893"/>
      <c r="S136" s="893"/>
      <c r="T136" s="893"/>
      <c r="U136" s="893"/>
      <c r="V136" s="893"/>
      <c r="W136" s="893"/>
      <c r="X136" s="893"/>
      <c r="Y136" s="893" t="s">
        <v>5</v>
      </c>
      <c r="Z136" s="894"/>
      <c r="AB136" s="931"/>
      <c r="AC136"/>
      <c r="AD136" s="856" t="s">
        <v>3</v>
      </c>
      <c r="AE136" s="857"/>
      <c r="AF136" s="857"/>
      <c r="AG136" s="857"/>
      <c r="AH136" s="857"/>
      <c r="AI136" s="857"/>
      <c r="AJ136" s="857"/>
      <c r="AK136" s="857"/>
      <c r="AL136" s="857"/>
      <c r="AM136" s="858"/>
      <c r="AN136" s="893" t="s">
        <v>4</v>
      </c>
      <c r="AO136" s="893"/>
      <c r="AP136" s="893"/>
      <c r="AQ136" s="893"/>
      <c r="AR136" s="893"/>
      <c r="AS136" s="893"/>
      <c r="AT136" s="893"/>
      <c r="AU136" s="893"/>
      <c r="AV136" s="893"/>
      <c r="AW136" s="893"/>
      <c r="AX136" s="893"/>
      <c r="AY136" s="893"/>
      <c r="AZ136" s="893" t="s">
        <v>5</v>
      </c>
      <c r="BA136" s="894"/>
    </row>
    <row r="137" spans="1:53" x14ac:dyDescent="0.2">
      <c r="A137" s="931"/>
      <c r="B137"/>
      <c r="C137" s="856" t="s">
        <v>56</v>
      </c>
      <c r="D137" s="867"/>
      <c r="E137" s="867"/>
      <c r="F137" s="868"/>
      <c r="G137" s="869" t="s">
        <v>57</v>
      </c>
      <c r="H137" s="870"/>
      <c r="I137" s="870"/>
      <c r="J137" s="870"/>
      <c r="K137" s="870"/>
      <c r="L137" s="870"/>
      <c r="M137" s="870"/>
      <c r="N137" s="870"/>
      <c r="O137" s="870"/>
      <c r="P137" s="870"/>
      <c r="Q137" s="870"/>
      <c r="R137" s="870"/>
      <c r="S137" s="870"/>
      <c r="T137" s="870"/>
      <c r="U137" s="870"/>
      <c r="V137" s="870"/>
      <c r="W137" s="870"/>
      <c r="X137" s="871"/>
      <c r="Y137" s="47"/>
      <c r="Z137" s="48"/>
      <c r="AB137" s="931"/>
      <c r="AC137"/>
      <c r="AD137" s="856" t="s">
        <v>56</v>
      </c>
      <c r="AE137" s="867"/>
      <c r="AF137" s="867"/>
      <c r="AG137" s="868"/>
      <c r="AH137" s="869" t="s">
        <v>57</v>
      </c>
      <c r="AI137" s="870"/>
      <c r="AJ137" s="870"/>
      <c r="AK137" s="870"/>
      <c r="AL137" s="870"/>
      <c r="AM137" s="870"/>
      <c r="AN137" s="870"/>
      <c r="AO137" s="870"/>
      <c r="AP137" s="870"/>
      <c r="AQ137" s="870"/>
      <c r="AR137" s="870"/>
      <c r="AS137" s="870"/>
      <c r="AT137" s="870"/>
      <c r="AU137" s="870"/>
      <c r="AV137" s="870"/>
      <c r="AW137" s="870"/>
      <c r="AX137" s="870"/>
      <c r="AY137" s="871"/>
      <c r="AZ137" s="47"/>
      <c r="BA137" s="48"/>
    </row>
    <row r="138" spans="1:53" ht="15.75" x14ac:dyDescent="0.25">
      <c r="A138" s="931"/>
      <c r="B138"/>
      <c r="C138" s="838" t="s">
        <v>508</v>
      </c>
      <c r="D138" s="839"/>
      <c r="E138" s="839"/>
      <c r="F138" s="840"/>
      <c r="G138" s="817" t="s">
        <v>617</v>
      </c>
      <c r="H138" s="818"/>
      <c r="I138" s="818"/>
      <c r="J138" s="818"/>
      <c r="K138" s="819"/>
      <c r="L138" s="851" t="s">
        <v>707</v>
      </c>
      <c r="M138" s="851"/>
      <c r="N138" s="851"/>
      <c r="O138" s="851"/>
      <c r="P138" s="851"/>
      <c r="Q138" s="851"/>
      <c r="R138" s="851"/>
      <c r="S138" s="851"/>
      <c r="T138" s="851"/>
      <c r="U138" s="851"/>
      <c r="V138" s="851"/>
      <c r="W138" s="851"/>
      <c r="X138" s="851"/>
      <c r="Y138" s="851"/>
      <c r="Z138" s="852"/>
      <c r="AB138" s="931"/>
      <c r="AC138"/>
      <c r="AD138" s="838" t="s">
        <v>508</v>
      </c>
      <c r="AE138" s="839"/>
      <c r="AF138" s="839"/>
      <c r="AG138" s="840"/>
      <c r="AH138" s="817" t="s">
        <v>617</v>
      </c>
      <c r="AI138" s="818"/>
      <c r="AJ138" s="818"/>
      <c r="AK138" s="818"/>
      <c r="AL138" s="819"/>
      <c r="AM138" s="851" t="s">
        <v>707</v>
      </c>
      <c r="AN138" s="851"/>
      <c r="AO138" s="851"/>
      <c r="AP138" s="851"/>
      <c r="AQ138" s="851"/>
      <c r="AR138" s="851"/>
      <c r="AS138" s="851"/>
      <c r="AT138" s="851"/>
      <c r="AU138" s="851"/>
      <c r="AV138" s="851"/>
      <c r="AW138" s="851"/>
      <c r="AX138" s="851"/>
      <c r="AY138" s="851"/>
      <c r="AZ138" s="851"/>
      <c r="BA138" s="852"/>
    </row>
    <row r="139" spans="1:53" x14ac:dyDescent="0.2">
      <c r="A139" s="931"/>
      <c r="B139"/>
      <c r="C139" s="856"/>
      <c r="D139" s="857"/>
      <c r="E139" s="857"/>
      <c r="F139" s="858"/>
      <c r="G139" s="987"/>
      <c r="H139" s="988"/>
      <c r="I139" s="988"/>
      <c r="J139" s="988"/>
      <c r="K139" s="49"/>
      <c r="L139" s="883" t="s">
        <v>6</v>
      </c>
      <c r="M139" s="883"/>
      <c r="N139" s="884"/>
      <c r="O139" s="884"/>
      <c r="P139" s="884"/>
      <c r="Q139" s="884"/>
      <c r="R139" s="883" t="s">
        <v>7</v>
      </c>
      <c r="S139" s="883"/>
      <c r="T139" s="883"/>
      <c r="U139" s="883"/>
      <c r="V139" s="883"/>
      <c r="W139" s="858" t="s">
        <v>689</v>
      </c>
      <c r="X139" s="893"/>
      <c r="Y139" s="893"/>
      <c r="Z139" s="894"/>
      <c r="AB139" s="931"/>
      <c r="AC139"/>
      <c r="AD139" s="856"/>
      <c r="AE139" s="857"/>
      <c r="AF139" s="857"/>
      <c r="AG139" s="858"/>
      <c r="AH139" s="987"/>
      <c r="AI139" s="988"/>
      <c r="AJ139" s="988"/>
      <c r="AK139" s="988"/>
      <c r="AL139" s="49"/>
      <c r="AM139" s="883" t="s">
        <v>6</v>
      </c>
      <c r="AN139" s="883"/>
      <c r="AO139" s="884"/>
      <c r="AP139" s="884"/>
      <c r="AQ139" s="884"/>
      <c r="AR139" s="884"/>
      <c r="AS139" s="883" t="s">
        <v>7</v>
      </c>
      <c r="AT139" s="883"/>
      <c r="AU139" s="883"/>
      <c r="AV139" s="883"/>
      <c r="AW139" s="883"/>
      <c r="AX139" s="858" t="s">
        <v>689</v>
      </c>
      <c r="AY139" s="893"/>
      <c r="AZ139" s="893"/>
      <c r="BA139" s="894"/>
    </row>
    <row r="140" spans="1:53" ht="16.5" thickBot="1" x14ac:dyDescent="0.3">
      <c r="A140" s="931"/>
      <c r="B140"/>
      <c r="C140" s="856"/>
      <c r="D140" s="857"/>
      <c r="E140" s="857"/>
      <c r="F140" s="858"/>
      <c r="G140" s="50"/>
      <c r="H140" s="51"/>
      <c r="I140" s="51"/>
      <c r="J140" s="51"/>
      <c r="K140" s="52"/>
      <c r="L140" s="846" t="s">
        <v>8</v>
      </c>
      <c r="M140" s="847"/>
      <c r="N140" s="848"/>
      <c r="O140" s="848"/>
      <c r="P140" s="848"/>
      <c r="Q140" s="849"/>
      <c r="R140" s="928"/>
      <c r="S140" s="928"/>
      <c r="T140" s="928"/>
      <c r="U140" s="928"/>
      <c r="V140" s="928"/>
      <c r="W140" s="895"/>
      <c r="X140" s="896"/>
      <c r="Y140" s="896"/>
      <c r="Z140" s="897"/>
      <c r="AB140" s="931"/>
      <c r="AC140"/>
      <c r="AD140" s="856"/>
      <c r="AE140" s="857"/>
      <c r="AF140" s="857"/>
      <c r="AG140" s="858"/>
      <c r="AH140" s="50"/>
      <c r="AI140" s="51"/>
      <c r="AJ140" s="51"/>
      <c r="AK140" s="51"/>
      <c r="AL140" s="52"/>
      <c r="AM140" s="846" t="s">
        <v>8</v>
      </c>
      <c r="AN140" s="847"/>
      <c r="AO140" s="848"/>
      <c r="AP140" s="848"/>
      <c r="AQ140" s="848"/>
      <c r="AR140" s="849"/>
      <c r="AS140" s="928"/>
      <c r="AT140" s="928"/>
      <c r="AU140" s="928"/>
      <c r="AV140" s="928"/>
      <c r="AW140" s="928"/>
      <c r="AX140" s="895"/>
      <c r="AY140" s="896"/>
      <c r="AZ140" s="896"/>
      <c r="BA140" s="897"/>
    </row>
    <row r="141" spans="1:53" ht="13.5" customHeight="1" thickBot="1" x14ac:dyDescent="0.25">
      <c r="A141" s="901" t="s">
        <v>750</v>
      </c>
      <c r="B141"/>
      <c r="C141" s="861"/>
      <c r="D141" s="862"/>
      <c r="E141" s="863"/>
      <c r="F141" s="820" t="s">
        <v>9</v>
      </c>
      <c r="G141" s="829" t="s">
        <v>88</v>
      </c>
      <c r="H141" s="835"/>
      <c r="I141" s="836"/>
      <c r="J141" s="829" t="s">
        <v>139</v>
      </c>
      <c r="K141" s="835"/>
      <c r="L141" s="836"/>
      <c r="M141" s="829" t="s">
        <v>140</v>
      </c>
      <c r="N141" s="830"/>
      <c r="O141" s="831"/>
      <c r="P141" s="829" t="s">
        <v>141</v>
      </c>
      <c r="Q141" s="830"/>
      <c r="R141" s="831"/>
      <c r="S141" s="829"/>
      <c r="T141" s="830"/>
      <c r="U141" s="831"/>
      <c r="V141" s="842"/>
      <c r="W141" s="830"/>
      <c r="X141" s="831"/>
      <c r="Y141" s="53" t="s">
        <v>10</v>
      </c>
      <c r="Z141" s="54" t="s">
        <v>60</v>
      </c>
      <c r="AB141" s="901" t="s">
        <v>750</v>
      </c>
      <c r="AC141"/>
      <c r="AD141" s="861"/>
      <c r="AE141" s="862"/>
      <c r="AF141" s="863"/>
      <c r="AG141" s="820" t="s">
        <v>9</v>
      </c>
      <c r="AH141" s="829" t="s">
        <v>88</v>
      </c>
      <c r="AI141" s="835"/>
      <c r="AJ141" s="836"/>
      <c r="AK141" s="829" t="s">
        <v>139</v>
      </c>
      <c r="AL141" s="835"/>
      <c r="AM141" s="836"/>
      <c r="AN141" s="829" t="s">
        <v>140</v>
      </c>
      <c r="AO141" s="830"/>
      <c r="AP141" s="831"/>
      <c r="AQ141" s="829" t="s">
        <v>141</v>
      </c>
      <c r="AR141" s="830"/>
      <c r="AS141" s="831"/>
      <c r="AT141" s="829"/>
      <c r="AU141" s="830"/>
      <c r="AV141" s="831"/>
      <c r="AW141" s="842"/>
      <c r="AX141" s="830"/>
      <c r="AY141" s="831"/>
      <c r="AZ141" s="53" t="s">
        <v>10</v>
      </c>
      <c r="BA141" s="54" t="s">
        <v>60</v>
      </c>
    </row>
    <row r="142" spans="1:53" ht="27" customHeight="1" thickBot="1" x14ac:dyDescent="0.25">
      <c r="A142" s="902"/>
      <c r="B142"/>
      <c r="C142" s="864"/>
      <c r="D142" s="865"/>
      <c r="E142" s="866"/>
      <c r="F142" s="821"/>
      <c r="G142" s="155" t="s">
        <v>493</v>
      </c>
      <c r="H142" s="156" t="s">
        <v>494</v>
      </c>
      <c r="I142" s="157" t="s">
        <v>516</v>
      </c>
      <c r="J142" s="155" t="s">
        <v>493</v>
      </c>
      <c r="K142" s="156" t="s">
        <v>494</v>
      </c>
      <c r="L142" s="157" t="s">
        <v>516</v>
      </c>
      <c r="M142" s="155" t="s">
        <v>493</v>
      </c>
      <c r="N142" s="156" t="s">
        <v>494</v>
      </c>
      <c r="O142" s="157" t="s">
        <v>516</v>
      </c>
      <c r="P142" s="155" t="s">
        <v>493</v>
      </c>
      <c r="Q142" s="156" t="s">
        <v>494</v>
      </c>
      <c r="R142" s="157" t="s">
        <v>516</v>
      </c>
      <c r="S142" s="155" t="s">
        <v>493</v>
      </c>
      <c r="T142" s="156" t="s">
        <v>494</v>
      </c>
      <c r="U142" s="157" t="s">
        <v>516</v>
      </c>
      <c r="V142" s="155" t="s">
        <v>493</v>
      </c>
      <c r="W142" s="156" t="s">
        <v>494</v>
      </c>
      <c r="X142" s="157" t="s">
        <v>516</v>
      </c>
      <c r="Y142" s="881" t="s">
        <v>15</v>
      </c>
      <c r="Z142" s="882"/>
      <c r="AB142" s="902"/>
      <c r="AC142"/>
      <c r="AD142" s="864"/>
      <c r="AE142" s="865"/>
      <c r="AF142" s="866"/>
      <c r="AG142" s="821"/>
      <c r="AH142" s="155" t="s">
        <v>493</v>
      </c>
      <c r="AI142" s="156" t="s">
        <v>494</v>
      </c>
      <c r="AJ142" s="157" t="s">
        <v>516</v>
      </c>
      <c r="AK142" s="155" t="s">
        <v>493</v>
      </c>
      <c r="AL142" s="156" t="s">
        <v>494</v>
      </c>
      <c r="AM142" s="157" t="s">
        <v>516</v>
      </c>
      <c r="AN142" s="155" t="s">
        <v>493</v>
      </c>
      <c r="AO142" s="156" t="s">
        <v>494</v>
      </c>
      <c r="AP142" s="157" t="s">
        <v>516</v>
      </c>
      <c r="AQ142" s="155" t="s">
        <v>493</v>
      </c>
      <c r="AR142" s="156" t="s">
        <v>494</v>
      </c>
      <c r="AS142" s="157" t="s">
        <v>516</v>
      </c>
      <c r="AT142" s="155" t="s">
        <v>493</v>
      </c>
      <c r="AU142" s="156" t="s">
        <v>494</v>
      </c>
      <c r="AV142" s="157" t="s">
        <v>516</v>
      </c>
      <c r="AW142" s="155" t="s">
        <v>493</v>
      </c>
      <c r="AX142" s="156" t="s">
        <v>494</v>
      </c>
      <c r="AY142" s="157" t="s">
        <v>516</v>
      </c>
      <c r="AZ142" s="881" t="s">
        <v>15</v>
      </c>
      <c r="BA142" s="882"/>
    </row>
    <row r="143" spans="1:53" ht="18.600000000000001" customHeight="1" x14ac:dyDescent="0.2">
      <c r="A143" s="902"/>
      <c r="B143"/>
      <c r="C143" s="844">
        <v>1</v>
      </c>
      <c r="D143" s="796" t="s">
        <v>64</v>
      </c>
      <c r="E143" s="985" t="s">
        <v>16</v>
      </c>
      <c r="F143" s="793" t="s">
        <v>155</v>
      </c>
      <c r="G143" s="832" t="s">
        <v>173</v>
      </c>
      <c r="H143" s="833"/>
      <c r="I143" s="833"/>
      <c r="J143" s="833"/>
      <c r="K143" s="833"/>
      <c r="L143" s="833"/>
      <c r="M143" s="833"/>
      <c r="N143" s="833"/>
      <c r="O143" s="833"/>
      <c r="P143" s="833"/>
      <c r="Q143" s="833"/>
      <c r="R143" s="834"/>
      <c r="S143" s="13"/>
      <c r="T143" s="14"/>
      <c r="U143" s="15"/>
      <c r="V143" s="59"/>
      <c r="W143" s="12"/>
      <c r="X143" s="15"/>
      <c r="Y143" s="194"/>
      <c r="Z143" s="195"/>
      <c r="AB143" s="902"/>
      <c r="AC143"/>
      <c r="AD143" s="844">
        <v>1</v>
      </c>
      <c r="AE143" s="796" t="s">
        <v>64</v>
      </c>
      <c r="AF143" s="985" t="s">
        <v>16</v>
      </c>
      <c r="AG143" s="793" t="s">
        <v>155</v>
      </c>
      <c r="AH143" s="832" t="s">
        <v>173</v>
      </c>
      <c r="AI143" s="833"/>
      <c r="AJ143" s="833"/>
      <c r="AK143" s="833"/>
      <c r="AL143" s="833"/>
      <c r="AM143" s="833"/>
      <c r="AN143" s="833"/>
      <c r="AO143" s="833"/>
      <c r="AP143" s="833"/>
      <c r="AQ143" s="833"/>
      <c r="AR143" s="833"/>
      <c r="AS143" s="834"/>
      <c r="AT143" s="13"/>
      <c r="AU143" s="14"/>
      <c r="AV143" s="15"/>
      <c r="AW143" s="59"/>
      <c r="AX143" s="12"/>
      <c r="AY143" s="15"/>
      <c r="AZ143" s="194"/>
      <c r="BA143" s="195"/>
    </row>
    <row r="144" spans="1:53" ht="18.600000000000001" customHeight="1" x14ac:dyDescent="0.2">
      <c r="A144" s="902"/>
      <c r="B144"/>
      <c r="C144" s="844"/>
      <c r="D144" s="796"/>
      <c r="E144" s="792"/>
      <c r="F144" s="794"/>
      <c r="G144" s="101" t="str">
        <f>TEXT((TIME(0,LEFT('Erwachsene-DOSB 2020'!AO10,FIND(":",'Erwachsene-DOSB 2020'!AO10)-1),RIGHT('Erwachsene-DOSB 2020'!AO10,2)))*$BC$58,"[mm]:ss")</f>
        <v>12:18</v>
      </c>
      <c r="H144" s="102" t="str">
        <f>TEXT((TIME(0,LEFT('Erwachsene-DOSB 2020'!AP10,FIND(":",'Erwachsene-DOSB 2020'!AP10)-1),RIGHT('Erwachsene-DOSB 2020'!AP10,2)))*$BC$58,"[mm]:ss")</f>
        <v>10:00</v>
      </c>
      <c r="I144" s="103" t="str">
        <f>TEXT((TIME(0,LEFT('Erwachsene-DOSB 2020'!AQ10,FIND(":",'Erwachsene-DOSB 2020'!AQ10)-1),RIGHT('Erwachsene-DOSB 2020'!AQ10,2)))*$BC$58,"[mm]:ss")</f>
        <v>07:48</v>
      </c>
      <c r="J144" s="109" t="str">
        <f>TEXT((TIME(0,LEFT('Erwachsene-DOSB 2020'!AR10,FIND(":",'Erwachsene-DOSB 2020'!AR10)-1),RIGHT('Erwachsene-DOSB 2020'!AR10,2)))*$BC$58,"[mm]:ss")</f>
        <v>12:30</v>
      </c>
      <c r="K144" s="102" t="str">
        <f>TEXT((TIME(0,LEFT('Erwachsene-DOSB 2020'!AS10,FIND(":",'Erwachsene-DOSB 2020'!AS10)-1),RIGHT('Erwachsene-DOSB 2020'!AS10,2)))*$BC$58,"[mm]:ss")</f>
        <v>10:12</v>
      </c>
      <c r="L144" s="103" t="str">
        <f>TEXT((TIME(0,LEFT('Erwachsene-DOSB 2020'!AT10,FIND(":",'Erwachsene-DOSB 2020'!AT10)-1),RIGHT('Erwachsene-DOSB 2020'!AT10,2)))*$BC$58,"[mm]:ss")</f>
        <v>08:06</v>
      </c>
      <c r="M144" s="109" t="str">
        <f>TEXT((TIME(0,LEFT('Erwachsene-DOSB 2020'!AU10,FIND(":",'Erwachsene-DOSB 2020'!AU10)-1),RIGHT('Erwachsene-DOSB 2020'!AU10,2)))*$BC$58,"[mm]:ss")</f>
        <v>12:42</v>
      </c>
      <c r="N144" s="102" t="str">
        <f>TEXT((TIME(0,LEFT('Erwachsene-DOSB 2020'!AV10,FIND(":",'Erwachsene-DOSB 2020'!AV10)-1),RIGHT('Erwachsene-DOSB 2020'!AV10,2)))*$BC$58,"[mm]:ss")</f>
        <v>10:30</v>
      </c>
      <c r="O144" s="103" t="str">
        <f>TEXT((TIME(0,LEFT('Erwachsene-DOSB 2020'!AW10,FIND(":",'Erwachsene-DOSB 2020'!AW10)-1),RIGHT('Erwachsene-DOSB 2020'!AW10,2)))*$BC$58,"[mm]:ss")</f>
        <v>08:30</v>
      </c>
      <c r="P144" s="109" t="str">
        <f>TEXT((TIME(0,LEFT('Erwachsene-DOSB 2020'!AX10,FIND(":",'Erwachsene-DOSB 2020'!AX10)-1),RIGHT('Erwachsene-DOSB 2020'!AX10,2)))*$BC$58,"[mm]:ss")</f>
        <v>12:54</v>
      </c>
      <c r="Q144" s="102" t="str">
        <f>TEXT((TIME(0,LEFT('Erwachsene-DOSB 2020'!AY10,FIND(":",'Erwachsene-DOSB 2020'!AY10)-1),RIGHT('Erwachsene-DOSB 2020'!AY10,2)))*$BC$58,"[mm]:ss")</f>
        <v>10:42</v>
      </c>
      <c r="R144" s="103" t="str">
        <f>TEXT((TIME(0,LEFT('Erwachsene-DOSB 2020'!AZ10,FIND(":",'Erwachsene-DOSB 2020'!AZ10)-1),RIGHT('Erwachsene-DOSB 2020'!AZ10,2)))*$BC$58,"[mm]:ss")</f>
        <v>08:48</v>
      </c>
      <c r="S144" s="13"/>
      <c r="T144" s="14"/>
      <c r="U144" s="15"/>
      <c r="V144" s="59"/>
      <c r="W144" s="12"/>
      <c r="X144" s="15"/>
      <c r="Y144" s="184"/>
      <c r="Z144" s="185"/>
      <c r="AB144" s="902"/>
      <c r="AC144"/>
      <c r="AD144" s="844"/>
      <c r="AE144" s="796"/>
      <c r="AF144" s="792"/>
      <c r="AG144" s="794"/>
      <c r="AH144" s="101" t="str">
        <f>TEXT((TIME(0,LEFT('Erwachsene-DOSB 2020'!AO42,FIND(":",'Erwachsene-DOSB 2020'!AO42)-1),RIGHT('Erwachsene-DOSB 2020'!AO42,2)))*$BC$58,"[mm]:ss")</f>
        <v>11:18</v>
      </c>
      <c r="AI144" s="102" t="str">
        <f>TEXT((TIME(0,LEFT('Erwachsene-DOSB 2020'!AP42,FIND(":",'Erwachsene-DOSB 2020'!AP42)-1),RIGHT('Erwachsene-DOSB 2020'!AP42,2)))*$BC$58,"[mm]:ss")</f>
        <v>09:12</v>
      </c>
      <c r="AJ144" s="103" t="str">
        <f>TEXT((TIME(0,LEFT('Erwachsene-DOSB 2020'!AQ42,FIND(":",'Erwachsene-DOSB 2020'!AQ42)-1),RIGHT('Erwachsene-DOSB 2020'!AQ42,2)))*$BC$58,"[mm]:ss")</f>
        <v>07:18</v>
      </c>
      <c r="AK144" s="109" t="str">
        <f>TEXT((TIME(0,LEFT('Erwachsene-DOSB 2020'!AR42,FIND(":",'Erwachsene-DOSB 2020'!AR42)-1),RIGHT('Erwachsene-DOSB 2020'!AR42,2)))*$BC$58,"[mm]:ss")</f>
        <v>11:24</v>
      </c>
      <c r="AL144" s="102" t="str">
        <f>TEXT((TIME(0,LEFT('Erwachsene-DOSB 2020'!AS42,FIND(":",'Erwachsene-DOSB 2020'!AS42)-1),RIGHT('Erwachsene-DOSB 2020'!AS42,2)))*$BC$58,"[mm]:ss")</f>
        <v>09:24</v>
      </c>
      <c r="AM144" s="103" t="str">
        <f>TEXT((TIME(0,LEFT('Erwachsene-DOSB 2020'!AT42,FIND(":",'Erwachsene-DOSB 2020'!AT42)-1),RIGHT('Erwachsene-DOSB 2020'!AT42,2)))*$BC$58,"[mm]:ss")</f>
        <v>07:24</v>
      </c>
      <c r="AN144" s="109" t="str">
        <f>TEXT((TIME(0,LEFT('Erwachsene-DOSB 2020'!AU42,FIND(":",'Erwachsene-DOSB 2020'!AU42)-1),RIGHT('Erwachsene-DOSB 2020'!AU42,2)))*$BC$58,"[mm]:ss")</f>
        <v>11:24</v>
      </c>
      <c r="AO144" s="102" t="str">
        <f>TEXT((TIME(0,LEFT('Erwachsene-DOSB 2020'!AV42,FIND(":",'Erwachsene-DOSB 2020'!AV42)-1),RIGHT('Erwachsene-DOSB 2020'!AV42,2)))*$BC$58,"[mm]:ss")</f>
        <v>09:36</v>
      </c>
      <c r="AP144" s="103" t="str">
        <f>TEXT((TIME(0,LEFT('Erwachsene-DOSB 2020'!AW42,FIND(":",'Erwachsene-DOSB 2020'!AW42)-1),RIGHT('Erwachsene-DOSB 2020'!AW42,2)))*$BC$58,"[mm]:ss")</f>
        <v>07:42</v>
      </c>
      <c r="AQ144" s="109" t="str">
        <f>TEXT((TIME(0,LEFT('Erwachsene-DOSB 2020'!AX42,FIND(":",'Erwachsene-DOSB 2020'!AX42)-1),RIGHT('Erwachsene-DOSB 2020'!AX42,2)))*$BC$58,"[mm]:ss")</f>
        <v>11:42</v>
      </c>
      <c r="AR144" s="102" t="str">
        <f>TEXT((TIME(0,LEFT('Erwachsene-DOSB 2020'!AY42,FIND(":",'Erwachsene-DOSB 2020'!AY42)-1),RIGHT('Erwachsene-DOSB 2020'!AY42,2)))*$BC$58,"[mm]:ss")</f>
        <v>09:48</v>
      </c>
      <c r="AS144" s="103" t="str">
        <f>TEXT((TIME(0,LEFT('Erwachsene-DOSB 2020'!AZ42,FIND(":",'Erwachsene-DOSB 2020'!AZ42)-1),RIGHT('Erwachsene-DOSB 2020'!AZ42,2)))*$BC$58,"[mm]:ss")</f>
        <v>08:06</v>
      </c>
      <c r="AT144" s="13"/>
      <c r="AU144" s="14"/>
      <c r="AV144" s="15"/>
      <c r="AW144" s="59"/>
      <c r="AX144" s="12"/>
      <c r="AY144" s="15"/>
      <c r="AZ144" s="184"/>
      <c r="BA144" s="185"/>
    </row>
    <row r="145" spans="1:53" ht="18.600000000000001" customHeight="1" x14ac:dyDescent="0.2">
      <c r="A145" s="902"/>
      <c r="B145"/>
      <c r="C145" s="844"/>
      <c r="D145" s="796"/>
      <c r="E145" s="106" t="s">
        <v>17</v>
      </c>
      <c r="F145" s="58" t="s">
        <v>514</v>
      </c>
      <c r="G145" s="101" t="str">
        <f>TEXT((TIME(0,LEFT('Erwachsene-DOSB 2020'!AO11,FIND(":",'Erwachsene-DOSB 2020'!AO11)-1),RIGHT('Erwachsene-DOSB 2020'!AO11,2)))*$BC$59,"[mm]:ss")</f>
        <v>72:09</v>
      </c>
      <c r="H145" s="102" t="str">
        <f>TEXT((TIME(0,LEFT('Erwachsene-DOSB 2020'!AP11,FIND(":",'Erwachsene-DOSB 2020'!AP11)-1),RIGHT('Erwachsene-DOSB 2020'!AP11,2)))*$BC$59,"[mm]:ss")</f>
        <v>63:34</v>
      </c>
      <c r="I145" s="103" t="str">
        <f>TEXT((TIME(0,LEFT('Erwachsene-DOSB 2020'!AQ11,FIND(":",'Erwachsene-DOSB 2020'!AQ11)-1),RIGHT('Erwachsene-DOSB 2020'!AQ11,2)))*$BC$59,"[mm]:ss")</f>
        <v>58:07</v>
      </c>
      <c r="J145" s="109" t="str">
        <f>TEXT((TIME(0,LEFT('Erwachsene-DOSB 2020'!AR11,FIND(":",'Erwachsene-DOSB 2020'!AR11)-1),RIGHT('Erwachsene-DOSB 2020'!AR11,2)))*$BC$59,"[mm]:ss")</f>
        <v>76:50</v>
      </c>
      <c r="K145" s="102" t="str">
        <f>TEXT((TIME(0,LEFT('Erwachsene-DOSB 2020'!AS11,FIND(":",'Erwachsene-DOSB 2020'!AS11)-1),RIGHT('Erwachsene-DOSB 2020'!AS11,2)))*$BC$59,"[mm]:ss")</f>
        <v>66:30</v>
      </c>
      <c r="L145" s="103" t="str">
        <f>TEXT((TIME(0,LEFT('Erwachsene-DOSB 2020'!AT11,FIND(":",'Erwachsene-DOSB 2020'!AT11)-1),RIGHT('Erwachsene-DOSB 2020'!AT11,2)))*$BC$59,"[mm]:ss")</f>
        <v>60:27</v>
      </c>
      <c r="M145" s="109" t="str">
        <f>TEXT((TIME(0,LEFT('Erwachsene-DOSB 2020'!AU11,FIND(":",'Erwachsene-DOSB 2020'!AU11)-1),RIGHT('Erwachsene-DOSB 2020'!AU11,2)))*$BC$59,"[mm]:ss")</f>
        <v>81:07</v>
      </c>
      <c r="N145" s="102" t="str">
        <f>TEXT((TIME(0,LEFT('Erwachsene-DOSB 2020'!AV11,FIND(":",'Erwachsene-DOSB 2020'!AV11)-1),RIGHT('Erwachsene-DOSB 2020'!AV11,2)))*$BC$59,"[mm]:ss")</f>
        <v>70:28</v>
      </c>
      <c r="O145" s="103" t="str">
        <f>TEXT((TIME(0,LEFT('Erwachsene-DOSB 2020'!AW11,FIND(":",'Erwachsene-DOSB 2020'!AW11)-1),RIGHT('Erwachsene-DOSB 2020'!AW11,2)))*$BC$59,"[mm]:ss")</f>
        <v>63:58</v>
      </c>
      <c r="P145" s="109" t="str">
        <f>TEXT((TIME(0,LEFT('Erwachsene-DOSB 2020'!AX11,FIND(":",'Erwachsene-DOSB 2020'!AX11)-1),RIGHT('Erwachsene-DOSB 2020'!AX11,2)))*$BC$59,"[mm]:ss")</f>
        <v>86:04</v>
      </c>
      <c r="Q145" s="102" t="str">
        <f>TEXT((TIME(0,LEFT('Erwachsene-DOSB 2020'!AY11,FIND(":",'Erwachsene-DOSB 2020'!AY11)-1),RIGHT('Erwachsene-DOSB 2020'!AY11,2)))*$BC$59,"[mm]:ss")</f>
        <v>74:53</v>
      </c>
      <c r="R145" s="103" t="str">
        <f>TEXT((TIME(0,LEFT('Erwachsene-DOSB 2020'!AZ11,FIND(":",'Erwachsene-DOSB 2020'!AZ11)-1),RIGHT('Erwachsene-DOSB 2020'!AZ11,2)))*$BC$59,"[mm]:ss")</f>
        <v>67:52</v>
      </c>
      <c r="S145" s="13"/>
      <c r="T145" s="14"/>
      <c r="U145" s="15"/>
      <c r="V145" s="59"/>
      <c r="W145" s="12"/>
      <c r="X145" s="15"/>
      <c r="Y145" s="182"/>
      <c r="Z145" s="183"/>
      <c r="AB145" s="902"/>
      <c r="AC145"/>
      <c r="AD145" s="844"/>
      <c r="AE145" s="796"/>
      <c r="AF145" s="106" t="s">
        <v>17</v>
      </c>
      <c r="AG145" s="58" t="s">
        <v>514</v>
      </c>
      <c r="AH145" s="101" t="str">
        <f>TEXT((TIME(0,LEFT('Erwachsene-DOSB 2020'!AO44,FIND(":",'Erwachsene-DOSB 2020'!AO44)-1),RIGHT('Erwachsene-DOSB 2020'!AO44,2)))*$BC$59,"[mm]:ss")</f>
        <v>67:13</v>
      </c>
      <c r="AI145" s="102" t="str">
        <f>TEXT((TIME(0,LEFT('Erwachsene-DOSB 2020'!AP44,FIND(":",'Erwachsene-DOSB 2020'!AP44)-1),RIGHT('Erwachsene-DOSB 2020'!AP44,2)))*$BC$59,"[mm]:ss")</f>
        <v>59:05</v>
      </c>
      <c r="AJ145" s="103" t="str">
        <f>TEXT((TIME(0,LEFT('Erwachsene-DOSB 2020'!AQ44,FIND(":",'Erwachsene-DOSB 2020'!AQ44)-1),RIGHT('Erwachsene-DOSB 2020'!AQ44,2)))*$BC$59,"[mm]:ss")</f>
        <v>56:10</v>
      </c>
      <c r="AK145" s="109" t="str">
        <f>TEXT((TIME(0,LEFT('Erwachsene-DOSB 2020'!AR44,FIND(":",'Erwachsene-DOSB 2020'!AR44)-1),RIGHT('Erwachsene-DOSB 2020'!AR44,2)))*$BC$59,"[mm]:ss")</f>
        <v>71:22</v>
      </c>
      <c r="AL145" s="102" t="str">
        <f>TEXT((TIME(0,LEFT('Erwachsene-DOSB 2020'!AS44,FIND(":",'Erwachsene-DOSB 2020'!AS44)-1),RIGHT('Erwachsene-DOSB 2020'!AS44,2)))*$BC$59,"[mm]:ss")</f>
        <v>62:12</v>
      </c>
      <c r="AM145" s="103" t="str">
        <f>TEXT((TIME(0,LEFT('Erwachsene-DOSB 2020'!AT44,FIND(":",'Erwachsene-DOSB 2020'!AT44)-1),RIGHT('Erwachsene-DOSB 2020'!AT44,2)))*$BC$59,"[mm]:ss")</f>
        <v>56:10</v>
      </c>
      <c r="AN145" s="109" t="str">
        <f>TEXT((TIME(0,LEFT('Erwachsene-DOSB 2020'!AU44,FIND(":",'Erwachsene-DOSB 2020'!AU44)-1),RIGHT('Erwachsene-DOSB 2020'!AU44,2)))*$BC$59,"[mm]:ss")</f>
        <v>74:53</v>
      </c>
      <c r="AO145" s="102" t="str">
        <f>TEXT((TIME(0,LEFT('Erwachsene-DOSB 2020'!AV44,FIND(":",'Erwachsene-DOSB 2020'!AV44)-1),RIGHT('Erwachsene-DOSB 2020'!AV44,2)))*$BC$59,"[mm]:ss")</f>
        <v>65:43</v>
      </c>
      <c r="AP145" s="103" t="str">
        <f>TEXT((TIME(0,LEFT('Erwachsene-DOSB 2020'!AW44,FIND(":",'Erwachsene-DOSB 2020'!AW44)-1),RIGHT('Erwachsene-DOSB 2020'!AW44,2)))*$BC$59,"[mm]:ss")</f>
        <v>58:53</v>
      </c>
      <c r="AQ145" s="109" t="str">
        <f>TEXT((TIME(0,LEFT('Erwachsene-DOSB 2020'!AX44,FIND(":",'Erwachsene-DOSB 2020'!AX44)-1),RIGHT('Erwachsene-DOSB 2020'!AX44,2)))*$BC$59,"[mm]:ss")</f>
        <v>80:09</v>
      </c>
      <c r="AR145" s="102" t="str">
        <f>TEXT((TIME(0,LEFT('Erwachsene-DOSB 2020'!AY44,FIND(":",'Erwachsene-DOSB 2020'!AY44)-1),RIGHT('Erwachsene-DOSB 2020'!AY44,2)))*$BC$59,"[mm]:ss")</f>
        <v>69:41</v>
      </c>
      <c r="AS145" s="103" t="str">
        <f>TEXT((TIME(0,LEFT('Erwachsene-DOSB 2020'!AZ44,FIND(":",'Erwachsene-DOSB 2020'!AZ44)-1),RIGHT('Erwachsene-DOSB 2020'!AZ44,2)))*$BC$59,"[mm]:ss")</f>
        <v>62:24</v>
      </c>
      <c r="AT145" s="13"/>
      <c r="AU145" s="14"/>
      <c r="AV145" s="15"/>
      <c r="AW145" s="59"/>
      <c r="AX145" s="12"/>
      <c r="AY145" s="15"/>
      <c r="AZ145" s="182"/>
      <c r="BA145" s="183"/>
    </row>
    <row r="146" spans="1:53" ht="18.600000000000001" customHeight="1" x14ac:dyDescent="0.2">
      <c r="A146" s="902"/>
      <c r="B146"/>
      <c r="C146" s="844"/>
      <c r="D146" s="796"/>
      <c r="E146" s="106" t="s">
        <v>21</v>
      </c>
      <c r="F146" s="58" t="s">
        <v>506</v>
      </c>
      <c r="G146" s="101" t="str">
        <f>TEXT((TIME(0,LEFT('Erwachsene-DOSB 2020'!AO12,FIND(":",'Erwachsene-DOSB 2020'!AO12)-1),RIGHT('Erwachsene-DOSB 2020'!AO12,2)))*$BC$60,"[mm]:ss")</f>
        <v>51:21</v>
      </c>
      <c r="H146" s="102" t="str">
        <f>TEXT((TIME(0,LEFT('Erwachsene-DOSB 2020'!AP12,FIND(":",'Erwachsene-DOSB 2020'!AP12)-1),RIGHT('Erwachsene-DOSB 2020'!AP12,2)))*$BC$60,"[mm]:ss")</f>
        <v>44:25</v>
      </c>
      <c r="I146" s="103" t="str">
        <f>TEXT((TIME(0,LEFT('Erwachsene-DOSB 2020'!AQ12,FIND(":",'Erwachsene-DOSB 2020'!AQ12)-1),RIGHT('Erwachsene-DOSB 2020'!AQ12,2)))*$BC$60,"[mm]:ss")</f>
        <v>39:41</v>
      </c>
      <c r="J146" s="109" t="str">
        <f>TEXT((TIME(0,LEFT('Erwachsene-DOSB 2020'!AR12,FIND(":",'Erwachsene-DOSB 2020'!AR12)-1),RIGHT('Erwachsene-DOSB 2020'!AR12,2)))*$BC$60,"[mm]:ss")</f>
        <v>53:14</v>
      </c>
      <c r="K146" s="102" t="str">
        <f>TEXT((TIME(0,LEFT('Erwachsene-DOSB 2020'!AS12,FIND(":",'Erwachsene-DOSB 2020'!AS12)-1),RIGHT('Erwachsene-DOSB 2020'!AS12,2)))*$BC$60,"[mm]:ss")</f>
        <v>47:15</v>
      </c>
      <c r="L146" s="103" t="str">
        <f>TEXT((TIME(0,LEFT('Erwachsene-DOSB 2020'!AT12,FIND(":",'Erwachsene-DOSB 2020'!AT12)-1),RIGHT('Erwachsene-DOSB 2020'!AT12,2)))*$BC$60,"[mm]:ss")</f>
        <v>41:16</v>
      </c>
      <c r="M146" s="109" t="str">
        <f>TEXT((TIME(0,LEFT('Erwachsene-DOSB 2020'!AU12,FIND(":",'Erwachsene-DOSB 2020'!AU12)-1),RIGHT('Erwachsene-DOSB 2020'!AU12,2)))*$BC$60,"[mm]:ss")</f>
        <v>56:23</v>
      </c>
      <c r="N146" s="102" t="str">
        <f>TEXT((TIME(0,LEFT('Erwachsene-DOSB 2020'!AV12,FIND(":",'Erwachsene-DOSB 2020'!AV12)-1),RIGHT('Erwachsene-DOSB 2020'!AV12,2)))*$BC$60,"[mm]:ss")</f>
        <v>50:24</v>
      </c>
      <c r="O146" s="103" t="str">
        <f>TEXT((TIME(0,LEFT('Erwachsene-DOSB 2020'!AW12,FIND(":",'Erwachsene-DOSB 2020'!AW12)-1),RIGHT('Erwachsene-DOSB 2020'!AW12,2)))*$BC$60,"[mm]:ss")</f>
        <v>43:28</v>
      </c>
      <c r="P146" s="109" t="str">
        <f>TEXT((TIME(0,LEFT('Erwachsene-DOSB 2020'!AX12,FIND(":",'Erwachsene-DOSB 2020'!AX12)-1),RIGHT('Erwachsene-DOSB 2020'!AX12,2)))*$BC$60,"[mm]:ss")</f>
        <v>58:35</v>
      </c>
      <c r="Q146" s="102" t="str">
        <f>TEXT((TIME(0,LEFT('Erwachsene-DOSB 2020'!AY12,FIND(":",'Erwachsene-DOSB 2020'!AY12)-1),RIGHT('Erwachsene-DOSB 2020'!AY12,2)))*$BC$60,"[mm]:ss")</f>
        <v>52:17</v>
      </c>
      <c r="R146" s="103" t="str">
        <f>TEXT((TIME(0,LEFT('Erwachsene-DOSB 2020'!AZ12,FIND(":",'Erwachsene-DOSB 2020'!AZ12)-1),RIGHT('Erwachsene-DOSB 2020'!AZ12,2)))*$BC$60,"[mm]:ss")</f>
        <v>45:41</v>
      </c>
      <c r="S146" s="13"/>
      <c r="T146" s="14"/>
      <c r="U146" s="15"/>
      <c r="V146" s="59"/>
      <c r="W146" s="12"/>
      <c r="X146" s="15"/>
      <c r="Y146" s="182"/>
      <c r="Z146" s="183"/>
      <c r="AB146" s="902"/>
      <c r="AC146"/>
      <c r="AD146" s="844"/>
      <c r="AE146" s="796"/>
      <c r="AF146" s="106" t="s">
        <v>21</v>
      </c>
      <c r="AG146" s="58" t="s">
        <v>506</v>
      </c>
      <c r="AH146" s="101" t="str">
        <f>TEXT((TIME(0,LEFT('Erwachsene-DOSB 2020'!AO45,FIND(":",'Erwachsene-DOSB 2020'!AO45)-1),RIGHT('Erwachsene-DOSB 2020'!AO45,2)))*$BC$60,"[mm]:ss")</f>
        <v>46:56</v>
      </c>
      <c r="AI146" s="102" t="str">
        <f>TEXT((TIME(0,LEFT('Erwachsene-DOSB 2020'!AP45,FIND(":",'Erwachsene-DOSB 2020'!AP45)-1),RIGHT('Erwachsene-DOSB 2020'!AP45,2)))*$BC$60,"[mm]:ss")</f>
        <v>39:41</v>
      </c>
      <c r="AJ146" s="103" t="str">
        <f>TEXT((TIME(0,LEFT('Erwachsene-DOSB 2020'!AQ45,FIND(":",'Erwachsene-DOSB 2020'!AQ45)-1),RIGHT('Erwachsene-DOSB 2020'!AQ45,2)))*$BC$60,"[mm]:ss")</f>
        <v>32:27</v>
      </c>
      <c r="AK146" s="109" t="str">
        <f>TEXT((TIME(0,LEFT('Erwachsene-DOSB 2020'!AR45,FIND(":",'Erwachsene-DOSB 2020'!AR45)-1),RIGHT('Erwachsene-DOSB 2020'!AR45,2)))*$BC$60,"[mm]:ss")</f>
        <v>47:53</v>
      </c>
      <c r="AL146" s="102" t="str">
        <f>TEXT((TIME(0,LEFT('Erwachsene-DOSB 2020'!AS45,FIND(":",'Erwachsene-DOSB 2020'!AS45)-1),RIGHT('Erwachsene-DOSB 2020'!AS45,2)))*$BC$60,"[mm]:ss")</f>
        <v>40:38</v>
      </c>
      <c r="AM146" s="103" t="str">
        <f>TEXT((TIME(0,LEFT('Erwachsene-DOSB 2020'!AT45,FIND(":",'Erwachsene-DOSB 2020'!AT45)-1),RIGHT('Erwachsene-DOSB 2020'!AT45,2)))*$BC$60,"[mm]:ss")</f>
        <v>33:23</v>
      </c>
      <c r="AN146" s="109" t="str">
        <f>TEXT((TIME(0,LEFT('Erwachsene-DOSB 2020'!AU45,FIND(":",'Erwachsene-DOSB 2020'!AU45)-1),RIGHT('Erwachsene-DOSB 2020'!AU45,2)))*$BC$60,"[mm]:ss")</f>
        <v>48:50</v>
      </c>
      <c r="AO146" s="102" t="str">
        <f>TEXT((TIME(0,LEFT('Erwachsene-DOSB 2020'!AV45,FIND(":",'Erwachsene-DOSB 2020'!AV45)-1),RIGHT('Erwachsene-DOSB 2020'!AV45,2)))*$BC$60,"[mm]:ss")</f>
        <v>41:54</v>
      </c>
      <c r="AP146" s="103" t="str">
        <f>TEXT((TIME(0,LEFT('Erwachsene-DOSB 2020'!AW45,FIND(":",'Erwachsene-DOSB 2020'!AW45)-1),RIGHT('Erwachsene-DOSB 2020'!AW45,2)))*$BC$60,"[mm]:ss")</f>
        <v>34:58</v>
      </c>
      <c r="AQ146" s="109" t="str">
        <f>TEXT((TIME(0,LEFT('Erwachsene-DOSB 2020'!AX45,FIND(":",'Erwachsene-DOSB 2020'!AX45)-1),RIGHT('Erwachsene-DOSB 2020'!AX45,2)))*$BC$60,"[mm]:ss")</f>
        <v>49:46</v>
      </c>
      <c r="AR146" s="102" t="str">
        <f>TEXT((TIME(0,LEFT('Erwachsene-DOSB 2020'!AY45,FIND(":",'Erwachsene-DOSB 2020'!AY45)-1),RIGHT('Erwachsene-DOSB 2020'!AY45,2)))*$BC$60,"[mm]:ss")</f>
        <v>42:50</v>
      </c>
      <c r="AS146" s="103" t="str">
        <f>TEXT((TIME(0,LEFT('Erwachsene-DOSB 2020'!AZ45,FIND(":",'Erwachsene-DOSB 2020'!AZ45)-1),RIGHT('Erwachsene-DOSB 2020'!AZ45,2)))*$BC$60,"[mm]:ss")</f>
        <v>36:32</v>
      </c>
      <c r="AT146" s="13"/>
      <c r="AU146" s="14"/>
      <c r="AV146" s="15"/>
      <c r="AW146" s="59"/>
      <c r="AX146" s="12"/>
      <c r="AY146" s="15"/>
      <c r="AZ146" s="182"/>
      <c r="BA146" s="183"/>
    </row>
    <row r="147" spans="1:53" ht="18.600000000000001" customHeight="1" x14ac:dyDescent="0.2">
      <c r="A147" s="902"/>
      <c r="B147"/>
      <c r="C147" s="844"/>
      <c r="D147" s="796"/>
      <c r="E147" s="106" t="s">
        <v>22</v>
      </c>
      <c r="F147" s="58" t="s">
        <v>427</v>
      </c>
      <c r="G147" s="160">
        <f>H147*(1-$BE$61)</f>
        <v>213.75</v>
      </c>
      <c r="H147" s="149">
        <f>W104-12.5</f>
        <v>237.5</v>
      </c>
      <c r="I147" s="150">
        <f>H147*(1+$BE$61)</f>
        <v>261.25</v>
      </c>
      <c r="J147" s="160">
        <f>K147*(1-$BE$61)</f>
        <v>202.5</v>
      </c>
      <c r="K147" s="149">
        <f>H147-12.5</f>
        <v>225</v>
      </c>
      <c r="L147" s="150">
        <f>K147*(1+$BE$61)</f>
        <v>247.50000000000003</v>
      </c>
      <c r="M147" s="160">
        <f>N147*(1-$BE$61)</f>
        <v>191.25</v>
      </c>
      <c r="N147" s="149">
        <f>K147-12.5</f>
        <v>212.5</v>
      </c>
      <c r="O147" s="150">
        <f>N147*(1+$BE$61)</f>
        <v>233.75000000000003</v>
      </c>
      <c r="P147" s="160">
        <f>Q147*(1-$BE$61)</f>
        <v>180</v>
      </c>
      <c r="Q147" s="149">
        <f>N147-12.5</f>
        <v>200</v>
      </c>
      <c r="R147" s="150">
        <f>Q147*(1+$BE$61)</f>
        <v>220.00000000000003</v>
      </c>
      <c r="S147" s="151"/>
      <c r="T147" s="149"/>
      <c r="U147" s="150"/>
      <c r="V147" s="151"/>
      <c r="W147" s="149"/>
      <c r="X147" s="150"/>
      <c r="Y147" s="182"/>
      <c r="Z147" s="183"/>
      <c r="AB147" s="902"/>
      <c r="AC147"/>
      <c r="AD147" s="844"/>
      <c r="AE147" s="796"/>
      <c r="AF147" s="106" t="s">
        <v>22</v>
      </c>
      <c r="AG147" s="58" t="s">
        <v>427</v>
      </c>
      <c r="AH147" s="160">
        <f>AI147*(1-$BE$61)</f>
        <v>272.25</v>
      </c>
      <c r="AI147" s="149">
        <f>AX104-12.5</f>
        <v>302.5</v>
      </c>
      <c r="AJ147" s="150">
        <f>AI147*(1+$BE$61)</f>
        <v>332.75</v>
      </c>
      <c r="AK147" s="160">
        <f>AL147*(1-$BE$61)</f>
        <v>261</v>
      </c>
      <c r="AL147" s="149">
        <f>AI147-12.5</f>
        <v>290</v>
      </c>
      <c r="AM147" s="150">
        <f>AL147*(1+$BE$61)</f>
        <v>319</v>
      </c>
      <c r="AN147" s="160">
        <f>AO147*(1-$BE$61)</f>
        <v>249.75</v>
      </c>
      <c r="AO147" s="149">
        <f>AL147-12.5</f>
        <v>277.5</v>
      </c>
      <c r="AP147" s="150">
        <f>AO147*(1+$BE$61)</f>
        <v>305.25</v>
      </c>
      <c r="AQ147" s="160">
        <f>AR147*(1-$BE$61)</f>
        <v>238.5</v>
      </c>
      <c r="AR147" s="149">
        <f>AO147-12.5</f>
        <v>265</v>
      </c>
      <c r="AS147" s="150">
        <f>AR147*(1+$BE$61)</f>
        <v>291.5</v>
      </c>
      <c r="AT147" s="151"/>
      <c r="AU147" s="149"/>
      <c r="AV147" s="150"/>
      <c r="AW147" s="151"/>
      <c r="AX147" s="149"/>
      <c r="AY147" s="150"/>
      <c r="AZ147" s="182"/>
      <c r="BA147" s="183"/>
    </row>
    <row r="148" spans="1:53" ht="18.600000000000001" customHeight="1" x14ac:dyDescent="0.2">
      <c r="A148" s="902"/>
      <c r="B148"/>
      <c r="C148" s="844"/>
      <c r="D148" s="796"/>
      <c r="E148" s="106" t="s">
        <v>23</v>
      </c>
      <c r="F148" s="58" t="s">
        <v>428</v>
      </c>
      <c r="G148" s="160">
        <f>H148*(1-$BE$61)</f>
        <v>364.5</v>
      </c>
      <c r="H148" s="149">
        <f>W105-15</f>
        <v>405</v>
      </c>
      <c r="I148" s="150">
        <f>H148*(1+$BE$61)</f>
        <v>445.50000000000006</v>
      </c>
      <c r="J148" s="160">
        <f>K148*(1-$BE$61)</f>
        <v>351</v>
      </c>
      <c r="K148" s="149">
        <f>H148-15</f>
        <v>390</v>
      </c>
      <c r="L148" s="150">
        <f>K148*(1+$BE$61)</f>
        <v>429.00000000000006</v>
      </c>
      <c r="M148" s="160">
        <f>N148*(1-$BE$61)</f>
        <v>337.5</v>
      </c>
      <c r="N148" s="149">
        <f>K148-15</f>
        <v>375</v>
      </c>
      <c r="O148" s="150">
        <f>N148*(1+$BE$61)</f>
        <v>412.50000000000006</v>
      </c>
      <c r="P148" s="160">
        <f>Q148*(1-$BE$61)</f>
        <v>324</v>
      </c>
      <c r="Q148" s="149">
        <f>N148-15</f>
        <v>360</v>
      </c>
      <c r="R148" s="150">
        <f>Q148*(1+$BE$61)</f>
        <v>396.00000000000006</v>
      </c>
      <c r="S148" s="151"/>
      <c r="T148" s="149"/>
      <c r="U148" s="150"/>
      <c r="V148" s="151"/>
      <c r="W148" s="149"/>
      <c r="X148" s="150"/>
      <c r="Y148" s="182"/>
      <c r="Z148" s="183"/>
      <c r="AB148" s="902"/>
      <c r="AC148"/>
      <c r="AD148" s="844"/>
      <c r="AE148" s="796"/>
      <c r="AF148" s="106" t="s">
        <v>23</v>
      </c>
      <c r="AG148" s="58" t="s">
        <v>428</v>
      </c>
      <c r="AH148" s="160">
        <f>AI148*(1-$BE$61)</f>
        <v>432</v>
      </c>
      <c r="AI148" s="149">
        <f>AX105-15</f>
        <v>480</v>
      </c>
      <c r="AJ148" s="150">
        <f>AI148*(1+$BE$61)</f>
        <v>528</v>
      </c>
      <c r="AK148" s="160">
        <f>AL148*(1-$BE$61)</f>
        <v>418.5</v>
      </c>
      <c r="AL148" s="149">
        <f>AI148-15</f>
        <v>465</v>
      </c>
      <c r="AM148" s="150">
        <f>AL148*(1+$BE$61)</f>
        <v>511.50000000000006</v>
      </c>
      <c r="AN148" s="160">
        <f>AO148*(1-$BE$61)</f>
        <v>405</v>
      </c>
      <c r="AO148" s="149">
        <f>AL148-15</f>
        <v>450</v>
      </c>
      <c r="AP148" s="150">
        <f>AO148*(1+$BE$61)</f>
        <v>495.00000000000006</v>
      </c>
      <c r="AQ148" s="160">
        <f>AR148*(1-$BE$61)</f>
        <v>391.5</v>
      </c>
      <c r="AR148" s="149">
        <f>AO148-15</f>
        <v>435</v>
      </c>
      <c r="AS148" s="150">
        <f>AR148*(1+$BE$61)</f>
        <v>478.50000000000006</v>
      </c>
      <c r="AT148" s="151"/>
      <c r="AU148" s="149"/>
      <c r="AV148" s="150"/>
      <c r="AW148" s="151"/>
      <c r="AX148" s="149"/>
      <c r="AY148" s="150"/>
      <c r="AZ148" s="182"/>
      <c r="BA148" s="183"/>
    </row>
    <row r="149" spans="1:53" ht="18.600000000000001" customHeight="1" x14ac:dyDescent="0.2">
      <c r="A149" s="902"/>
      <c r="B149"/>
      <c r="C149" s="844"/>
      <c r="D149" s="796"/>
      <c r="E149" s="106" t="s">
        <v>24</v>
      </c>
      <c r="F149" s="58" t="s">
        <v>429</v>
      </c>
      <c r="G149" s="160">
        <f>H149*(1-$BE$61)</f>
        <v>297</v>
      </c>
      <c r="H149" s="149">
        <f>W106-15</f>
        <v>330</v>
      </c>
      <c r="I149" s="150">
        <f>H149*(1+$BE$61)</f>
        <v>363.00000000000006</v>
      </c>
      <c r="J149" s="160">
        <f>K149*(1-$BE$61)</f>
        <v>283.5</v>
      </c>
      <c r="K149" s="149">
        <f>H149-15</f>
        <v>315</v>
      </c>
      <c r="L149" s="150">
        <f>K149*(1+$BE$61)</f>
        <v>346.5</v>
      </c>
      <c r="M149" s="160">
        <f>N149*(1-$BE$61)</f>
        <v>270</v>
      </c>
      <c r="N149" s="149">
        <f>K149-15</f>
        <v>300</v>
      </c>
      <c r="O149" s="150">
        <f>N149*(1+$BE$61)</f>
        <v>330</v>
      </c>
      <c r="P149" s="160">
        <f>Q149*(1-$BE$61)</f>
        <v>256.5</v>
      </c>
      <c r="Q149" s="149">
        <f>N149-15</f>
        <v>285</v>
      </c>
      <c r="R149" s="150">
        <f>Q149*(1+$BE$61)</f>
        <v>313.5</v>
      </c>
      <c r="S149" s="151"/>
      <c r="T149" s="149"/>
      <c r="U149" s="150"/>
      <c r="V149" s="151"/>
      <c r="W149" s="149"/>
      <c r="X149" s="150"/>
      <c r="Y149" s="182"/>
      <c r="Z149" s="183"/>
      <c r="AB149" s="902"/>
      <c r="AC149"/>
      <c r="AD149" s="844"/>
      <c r="AE149" s="796"/>
      <c r="AF149" s="106" t="s">
        <v>24</v>
      </c>
      <c r="AG149" s="58" t="s">
        <v>429</v>
      </c>
      <c r="AH149" s="160">
        <f>AI149*(1-$BE$61)</f>
        <v>360</v>
      </c>
      <c r="AI149" s="149">
        <f>AX106-15</f>
        <v>400</v>
      </c>
      <c r="AJ149" s="150">
        <f>AI149*(1+$BE$61)</f>
        <v>440.00000000000006</v>
      </c>
      <c r="AK149" s="160">
        <f>AL149*(1-$BE$61)</f>
        <v>346.5</v>
      </c>
      <c r="AL149" s="149">
        <f>AI149-15</f>
        <v>385</v>
      </c>
      <c r="AM149" s="150">
        <f>AL149*(1+$BE$61)</f>
        <v>423.50000000000006</v>
      </c>
      <c r="AN149" s="160">
        <f>AO149*(1-$BE$61)</f>
        <v>333</v>
      </c>
      <c r="AO149" s="149">
        <f>AL149-15</f>
        <v>370</v>
      </c>
      <c r="AP149" s="150">
        <f>AO149*(1+$BE$61)</f>
        <v>407.00000000000006</v>
      </c>
      <c r="AQ149" s="160">
        <f>AR149*(1-$BE$61)</f>
        <v>319.5</v>
      </c>
      <c r="AR149" s="149">
        <f>AO149-15</f>
        <v>355</v>
      </c>
      <c r="AS149" s="150">
        <f>AR149*(1+$BE$61)</f>
        <v>390.50000000000006</v>
      </c>
      <c r="AT149" s="151"/>
      <c r="AU149" s="149"/>
      <c r="AV149" s="150"/>
      <c r="AW149" s="151"/>
      <c r="AX149" s="149"/>
      <c r="AY149" s="150"/>
      <c r="AZ149" s="182"/>
      <c r="BA149" s="183"/>
    </row>
    <row r="150" spans="1:53" ht="18.600000000000001" customHeight="1" thickBot="1" x14ac:dyDescent="0.25">
      <c r="A150" s="902"/>
      <c r="B150"/>
      <c r="C150" s="845"/>
      <c r="D150" s="797"/>
      <c r="E150" s="106" t="s">
        <v>25</v>
      </c>
      <c r="F150" s="163" t="s">
        <v>430</v>
      </c>
      <c r="G150" s="164">
        <f>H150*(1-$BE$61)</f>
        <v>301.5</v>
      </c>
      <c r="H150" s="165">
        <f>W107-15</f>
        <v>335</v>
      </c>
      <c r="I150" s="166">
        <f>H150*(1+$BE$61)</f>
        <v>368.50000000000006</v>
      </c>
      <c r="J150" s="164">
        <f>K150*(1-$BE$61)</f>
        <v>288</v>
      </c>
      <c r="K150" s="165">
        <f>H150-15</f>
        <v>320</v>
      </c>
      <c r="L150" s="166">
        <f>K150*(1+$BE$61)</f>
        <v>352</v>
      </c>
      <c r="M150" s="164">
        <f>N150*(1-$BE$61)</f>
        <v>274.5</v>
      </c>
      <c r="N150" s="165">
        <f>K150-15</f>
        <v>305</v>
      </c>
      <c r="O150" s="166">
        <f>N150*(1+$BE$61)</f>
        <v>335.5</v>
      </c>
      <c r="P150" s="164">
        <f>Q150*(1-$BE$61)</f>
        <v>261</v>
      </c>
      <c r="Q150" s="165">
        <f>N150-15</f>
        <v>290</v>
      </c>
      <c r="R150" s="166">
        <f>Q150*(1+$BE$61)</f>
        <v>319</v>
      </c>
      <c r="S150" s="151"/>
      <c r="T150" s="149"/>
      <c r="U150" s="150"/>
      <c r="V150" s="151"/>
      <c r="W150" s="149"/>
      <c r="X150" s="150"/>
      <c r="Y150" s="186"/>
      <c r="Z150" s="187"/>
      <c r="AB150" s="902"/>
      <c r="AC150"/>
      <c r="AD150" s="845"/>
      <c r="AE150" s="797"/>
      <c r="AF150" s="106" t="s">
        <v>25</v>
      </c>
      <c r="AG150" s="163" t="s">
        <v>430</v>
      </c>
      <c r="AH150" s="164">
        <f>AI150*(1-$BE$61)</f>
        <v>364.5</v>
      </c>
      <c r="AI150" s="165">
        <f>AX107-15</f>
        <v>405</v>
      </c>
      <c r="AJ150" s="166">
        <f>AI150*(1+$BE$61)</f>
        <v>445.50000000000006</v>
      </c>
      <c r="AK150" s="164">
        <f>AL150*(1-$BE$61)</f>
        <v>351</v>
      </c>
      <c r="AL150" s="165">
        <f>AI150-15</f>
        <v>390</v>
      </c>
      <c r="AM150" s="166">
        <f>AL150*(1+$BE$61)</f>
        <v>429.00000000000006</v>
      </c>
      <c r="AN150" s="164">
        <f>AO150*(1-$BE$61)</f>
        <v>337.5</v>
      </c>
      <c r="AO150" s="165">
        <f>AL150-15</f>
        <v>375</v>
      </c>
      <c r="AP150" s="166">
        <f>AO150*(1+$BE$61)</f>
        <v>412.50000000000006</v>
      </c>
      <c r="AQ150" s="164">
        <f>AR150*(1-$BE$61)</f>
        <v>324</v>
      </c>
      <c r="AR150" s="165">
        <f>AO150-15</f>
        <v>360</v>
      </c>
      <c r="AS150" s="166">
        <f>AR150*(1+$BE$61)</f>
        <v>396.00000000000006</v>
      </c>
      <c r="AT150" s="151"/>
      <c r="AU150" s="149"/>
      <c r="AV150" s="150"/>
      <c r="AW150" s="151"/>
      <c r="AX150" s="149"/>
      <c r="AY150" s="150"/>
      <c r="AZ150" s="186"/>
      <c r="BA150" s="187"/>
    </row>
    <row r="151" spans="1:53" ht="18.600000000000001" customHeight="1" x14ac:dyDescent="0.2">
      <c r="A151" s="902"/>
      <c r="B151"/>
      <c r="C151" s="843">
        <v>2</v>
      </c>
      <c r="D151" s="795" t="s">
        <v>65</v>
      </c>
      <c r="E151" s="601" t="s">
        <v>16</v>
      </c>
      <c r="F151" s="524" t="s">
        <v>609</v>
      </c>
      <c r="G151" s="141">
        <f>'Erwachsene-DOSB 2020'!AO13*$BC$65</f>
        <v>2.6</v>
      </c>
      <c r="H151" s="132">
        <f>'Erwachsene-DOSB 2020'!AP13*$BC$65</f>
        <v>3.8000000000000003</v>
      </c>
      <c r="I151" s="133">
        <f>'Erwachsene-DOSB 2020'!AQ13*$BC$65</f>
        <v>5.2</v>
      </c>
      <c r="J151" s="134">
        <f>'Erwachsene-DOSB 2020'!AR13*$BC$65</f>
        <v>2.4000000000000004</v>
      </c>
      <c r="K151" s="132">
        <f>'Erwachsene-DOSB 2020'!AS13*$BC$65</f>
        <v>3.8000000000000003</v>
      </c>
      <c r="L151" s="133">
        <f>'Erwachsene-DOSB 2020'!AT13*$BC$65</f>
        <v>5</v>
      </c>
      <c r="M151" s="134">
        <f>'Erwachsene-DOSB 2020'!AU13*$BC$65</f>
        <v>2.4000000000000004</v>
      </c>
      <c r="N151" s="132">
        <f>'Erwachsene-DOSB 2020'!AV13*$BC$65</f>
        <v>3.6</v>
      </c>
      <c r="O151" s="133">
        <f>'Erwachsene-DOSB 2020'!AW13*$BC$65</f>
        <v>4.8000000000000007</v>
      </c>
      <c r="P151" s="134">
        <f>'Erwachsene-DOSB 2020'!AX13*$BC$65</f>
        <v>2.2000000000000002</v>
      </c>
      <c r="Q151" s="132">
        <f>'Erwachsene-DOSB 2020'!AY13*$BC$65</f>
        <v>3.4000000000000004</v>
      </c>
      <c r="R151" s="133">
        <f>'Erwachsene-DOSB 2020'!AZ13*$BC$65</f>
        <v>4.4000000000000004</v>
      </c>
      <c r="S151" s="23"/>
      <c r="T151" s="24"/>
      <c r="U151" s="64"/>
      <c r="V151" s="66"/>
      <c r="W151" s="25"/>
      <c r="X151" s="26"/>
      <c r="Y151" s="180"/>
      <c r="Z151" s="181"/>
      <c r="AB151" s="902"/>
      <c r="AC151"/>
      <c r="AD151" s="843">
        <v>2</v>
      </c>
      <c r="AE151" s="795" t="s">
        <v>65</v>
      </c>
      <c r="AF151" s="601" t="s">
        <v>16</v>
      </c>
      <c r="AG151" s="524" t="s">
        <v>609</v>
      </c>
      <c r="AH151" s="141">
        <f>'Erwachsene-DOSB 2020'!AO46*$BC$65</f>
        <v>3.6</v>
      </c>
      <c r="AI151" s="132">
        <f>'Erwachsene-DOSB 2020'!AP46*$BC$65</f>
        <v>5.2</v>
      </c>
      <c r="AJ151" s="133">
        <f>'Erwachsene-DOSB 2020'!AQ46*$BC$65</f>
        <v>6.8000000000000007</v>
      </c>
      <c r="AK151" s="134">
        <f>'Erwachsene-DOSB 2020'!AR46*$BC$65</f>
        <v>3.4000000000000004</v>
      </c>
      <c r="AL151" s="132">
        <f>'Erwachsene-DOSB 2020'!AS46*$BC$65</f>
        <v>5</v>
      </c>
      <c r="AM151" s="133">
        <f>'Erwachsene-DOSB 2020'!AT46*$BC$65</f>
        <v>6.6000000000000005</v>
      </c>
      <c r="AN151" s="134">
        <f>'Erwachsene-DOSB 2020'!AU46*$BC$65</f>
        <v>3.2</v>
      </c>
      <c r="AO151" s="132">
        <f>'Erwachsene-DOSB 2020'!AV46*$BC$65</f>
        <v>4.8000000000000007</v>
      </c>
      <c r="AP151" s="133">
        <f>'Erwachsene-DOSB 2020'!AW46*$BC$65</f>
        <v>6.4</v>
      </c>
      <c r="AQ151" s="134">
        <f>'Erwachsene-DOSB 2020'!AX46*$BC$65</f>
        <v>2.8000000000000003</v>
      </c>
      <c r="AR151" s="132">
        <f>'Erwachsene-DOSB 2020'!AY46*$BC$65</f>
        <v>4.4000000000000004</v>
      </c>
      <c r="AS151" s="133">
        <f>'Erwachsene-DOSB 2020'!AZ46*$BC$65</f>
        <v>6</v>
      </c>
      <c r="AT151" s="23"/>
      <c r="AU151" s="24"/>
      <c r="AV151" s="64"/>
      <c r="AW151" s="66"/>
      <c r="AX151" s="25"/>
      <c r="AY151" s="26"/>
      <c r="AZ151" s="180"/>
      <c r="BA151" s="181"/>
    </row>
    <row r="152" spans="1:53" ht="18.600000000000001" customHeight="1" x14ac:dyDescent="0.2">
      <c r="A152" s="902"/>
      <c r="B152"/>
      <c r="C152" s="845"/>
      <c r="D152" s="796"/>
      <c r="E152" s="801" t="s">
        <v>17</v>
      </c>
      <c r="F152" s="793" t="s">
        <v>26</v>
      </c>
      <c r="G152" s="826" t="s">
        <v>340</v>
      </c>
      <c r="H152" s="827"/>
      <c r="I152" s="827"/>
      <c r="J152" s="827"/>
      <c r="K152" s="827"/>
      <c r="L152" s="827"/>
      <c r="M152" s="827"/>
      <c r="N152" s="827"/>
      <c r="O152" s="827"/>
      <c r="P152" s="827"/>
      <c r="Q152" s="827"/>
      <c r="R152" s="828"/>
      <c r="S152" s="28"/>
      <c r="T152" s="30"/>
      <c r="U152" s="38"/>
      <c r="V152" s="61"/>
      <c r="W152" s="32"/>
      <c r="X152" s="33"/>
      <c r="Y152" s="182"/>
      <c r="Z152" s="188"/>
      <c r="AB152" s="902"/>
      <c r="AC152"/>
      <c r="AD152" s="845"/>
      <c r="AE152" s="796"/>
      <c r="AF152" s="801" t="s">
        <v>17</v>
      </c>
      <c r="AG152" s="793" t="s">
        <v>26</v>
      </c>
      <c r="AH152" s="826" t="s">
        <v>96</v>
      </c>
      <c r="AI152" s="827"/>
      <c r="AJ152" s="827"/>
      <c r="AK152" s="827"/>
      <c r="AL152" s="827"/>
      <c r="AM152" s="827"/>
      <c r="AN152" s="827"/>
      <c r="AO152" s="827"/>
      <c r="AP152" s="827"/>
      <c r="AQ152" s="827"/>
      <c r="AR152" s="827"/>
      <c r="AS152" s="828"/>
      <c r="AT152" s="28"/>
      <c r="AU152" s="30" t="s">
        <v>54</v>
      </c>
      <c r="AV152" s="38"/>
      <c r="AW152" s="61"/>
      <c r="AX152" s="32"/>
      <c r="AY152" s="33"/>
      <c r="AZ152" s="182"/>
      <c r="BA152" s="188"/>
    </row>
    <row r="153" spans="1:53" ht="18.600000000000001" customHeight="1" x14ac:dyDescent="0.2">
      <c r="A153" s="902"/>
      <c r="B153"/>
      <c r="C153" s="845"/>
      <c r="D153" s="796"/>
      <c r="E153" s="792"/>
      <c r="F153" s="794"/>
      <c r="G153" s="13">
        <f>'Erwachsene-DOSB 2020'!AO15*$BC$67</f>
        <v>3.6124999999999998</v>
      </c>
      <c r="H153" s="12">
        <f>'Erwachsene-DOSB 2020'!AP15*$BC$67</f>
        <v>4.4624999999999995</v>
      </c>
      <c r="I153" s="15">
        <f>'Erwachsene-DOSB 2020'!AQ15*$BC$67</f>
        <v>5.3125</v>
      </c>
      <c r="J153" s="59">
        <f>'Erwachsene-DOSB 2020'!AR15*$BC$67</f>
        <v>3.4</v>
      </c>
      <c r="K153" s="12">
        <f>'Erwachsene-DOSB 2020'!AS15*$BC$67</f>
        <v>4.25</v>
      </c>
      <c r="L153" s="15">
        <f>'Erwachsene-DOSB 2020'!AT15*$BC$67</f>
        <v>4.8875000000000002</v>
      </c>
      <c r="M153" s="59">
        <f>'Erwachsene-DOSB 2020'!AU15*$BC$67</f>
        <v>3.1875</v>
      </c>
      <c r="N153" s="12">
        <f>'Erwachsene-DOSB 2020'!AV15*$BC$67</f>
        <v>3.8249999999999997</v>
      </c>
      <c r="O153" s="15">
        <f>'Erwachsene-DOSB 2020'!AW15*$BC$67</f>
        <v>4.6749999999999998</v>
      </c>
      <c r="P153" s="59">
        <f>'Erwachsene-DOSB 2020'!AX15*$BC$67</f>
        <v>2.7624999999999997</v>
      </c>
      <c r="Q153" s="12">
        <f>'Erwachsene-DOSB 2020'!AY15*$BC$67</f>
        <v>3.6124999999999998</v>
      </c>
      <c r="R153" s="15">
        <f>'Erwachsene-DOSB 2020'!AZ15*$BC$67</f>
        <v>4.25</v>
      </c>
      <c r="S153" s="28"/>
      <c r="T153" s="30"/>
      <c r="U153" s="38"/>
      <c r="V153" s="71"/>
      <c r="W153" s="3"/>
      <c r="X153" s="4"/>
      <c r="Y153" s="182"/>
      <c r="Z153" s="188"/>
      <c r="AB153" s="902"/>
      <c r="AC153"/>
      <c r="AD153" s="845"/>
      <c r="AE153" s="796"/>
      <c r="AF153" s="792"/>
      <c r="AG153" s="794"/>
      <c r="AH153" s="13">
        <f>'Erwachsene-DOSB 2020'!AO48*$BC$67</f>
        <v>4.8875000000000002</v>
      </c>
      <c r="AI153" s="12">
        <f>'Erwachsene-DOSB 2020'!AP48*$BC$67</f>
        <v>5.5249999999999995</v>
      </c>
      <c r="AJ153" s="15">
        <f>'Erwachsene-DOSB 2020'!AQ48*$BC$67</f>
        <v>6.375</v>
      </c>
      <c r="AK153" s="59">
        <f>'Erwachsene-DOSB 2020'!AR48*$BC$67</f>
        <v>4.6749999999999998</v>
      </c>
      <c r="AL153" s="12">
        <f>'Erwachsene-DOSB 2020'!AS48*$BC$67</f>
        <v>5.3125</v>
      </c>
      <c r="AM153" s="15">
        <f>'Erwachsene-DOSB 2020'!AT48*$BC$67</f>
        <v>6.1624999999999996</v>
      </c>
      <c r="AN153" s="59">
        <f>'Erwachsene-DOSB 2020'!AU48*$BC$67</f>
        <v>4.25</v>
      </c>
      <c r="AO153" s="12">
        <f>'Erwachsene-DOSB 2020'!AV48*$BC$67</f>
        <v>5.0999999999999996</v>
      </c>
      <c r="AP153" s="15">
        <f>'Erwachsene-DOSB 2020'!AW48*$BC$67</f>
        <v>5.7374999999999998</v>
      </c>
      <c r="AQ153" s="59">
        <f>'Erwachsene-DOSB 2020'!AX48*$BC$67</f>
        <v>3.8249999999999997</v>
      </c>
      <c r="AR153" s="12">
        <f>'Erwachsene-DOSB 2020'!AY48*$BC$67</f>
        <v>4.4624999999999995</v>
      </c>
      <c r="AS153" s="15">
        <f>'Erwachsene-DOSB 2020'!AZ48*$BC$67</f>
        <v>5.3125</v>
      </c>
      <c r="AT153" s="28"/>
      <c r="AU153" s="30"/>
      <c r="AV153" s="38"/>
      <c r="AW153" s="71"/>
      <c r="AX153" s="3"/>
      <c r="AY153" s="4"/>
      <c r="AZ153" s="182"/>
      <c r="BA153" s="188"/>
    </row>
    <row r="154" spans="1:53" ht="18.600000000000001" customHeight="1" x14ac:dyDescent="0.2">
      <c r="A154" s="902"/>
      <c r="B154"/>
      <c r="C154" s="845"/>
      <c r="D154" s="796"/>
      <c r="E154" s="106" t="s">
        <v>21</v>
      </c>
      <c r="F154" s="161" t="s">
        <v>27</v>
      </c>
      <c r="G154" s="13">
        <f t="shared" ref="G154:R154" si="14">G153*$BC$68</f>
        <v>6.1412499999999994</v>
      </c>
      <c r="H154" s="12">
        <f t="shared" si="14"/>
        <v>7.5862499999999988</v>
      </c>
      <c r="I154" s="15">
        <f t="shared" si="14"/>
        <v>9.03125</v>
      </c>
      <c r="J154" s="13">
        <f t="shared" si="14"/>
        <v>5.7799999999999994</v>
      </c>
      <c r="K154" s="12">
        <f t="shared" si="14"/>
        <v>7.2249999999999996</v>
      </c>
      <c r="L154" s="15">
        <f t="shared" si="14"/>
        <v>8.3087499999999999</v>
      </c>
      <c r="M154" s="13">
        <f t="shared" si="14"/>
        <v>5.4187500000000002</v>
      </c>
      <c r="N154" s="12">
        <f t="shared" si="14"/>
        <v>6.5024999999999995</v>
      </c>
      <c r="O154" s="15">
        <f t="shared" si="14"/>
        <v>7.9474999999999998</v>
      </c>
      <c r="P154" s="13">
        <f t="shared" si="14"/>
        <v>4.6962499999999991</v>
      </c>
      <c r="Q154" s="12">
        <f t="shared" si="14"/>
        <v>6.1412499999999994</v>
      </c>
      <c r="R154" s="15">
        <f t="shared" si="14"/>
        <v>7.2249999999999996</v>
      </c>
      <c r="S154" s="28"/>
      <c r="T154" s="30"/>
      <c r="U154" s="38"/>
      <c r="V154" s="71"/>
      <c r="W154" s="3"/>
      <c r="X154" s="4"/>
      <c r="Y154" s="182"/>
      <c r="Z154" s="188"/>
      <c r="AB154" s="902"/>
      <c r="AC154"/>
      <c r="AD154" s="845"/>
      <c r="AE154" s="796"/>
      <c r="AF154" s="106" t="s">
        <v>21</v>
      </c>
      <c r="AG154" s="161" t="s">
        <v>27</v>
      </c>
      <c r="AH154" s="13">
        <f t="shared" ref="AH154:AS154" si="15">AH153*$BC$68</f>
        <v>8.3087499999999999</v>
      </c>
      <c r="AI154" s="12">
        <f t="shared" si="15"/>
        <v>9.3924999999999983</v>
      </c>
      <c r="AJ154" s="15">
        <f t="shared" si="15"/>
        <v>10.8375</v>
      </c>
      <c r="AK154" s="13">
        <f t="shared" si="15"/>
        <v>7.9474999999999998</v>
      </c>
      <c r="AL154" s="12">
        <f t="shared" si="15"/>
        <v>9.03125</v>
      </c>
      <c r="AM154" s="15">
        <f t="shared" si="15"/>
        <v>10.476249999999999</v>
      </c>
      <c r="AN154" s="13">
        <f t="shared" si="15"/>
        <v>7.2249999999999996</v>
      </c>
      <c r="AO154" s="12">
        <f t="shared" si="15"/>
        <v>8.67</v>
      </c>
      <c r="AP154" s="15">
        <f t="shared" si="15"/>
        <v>9.7537500000000001</v>
      </c>
      <c r="AQ154" s="13">
        <f t="shared" si="15"/>
        <v>6.5024999999999995</v>
      </c>
      <c r="AR154" s="12">
        <f t="shared" si="15"/>
        <v>7.5862499999999988</v>
      </c>
      <c r="AS154" s="15">
        <f t="shared" si="15"/>
        <v>9.03125</v>
      </c>
      <c r="AT154" s="28"/>
      <c r="AU154" s="30"/>
      <c r="AV154" s="38"/>
      <c r="AW154" s="71"/>
      <c r="AX154" s="3"/>
      <c r="AY154" s="4"/>
      <c r="AZ154" s="182"/>
      <c r="BA154" s="188"/>
    </row>
    <row r="155" spans="1:53" ht="18.600000000000001" customHeight="1" thickBot="1" x14ac:dyDescent="0.25">
      <c r="A155" s="902"/>
      <c r="B155"/>
      <c r="C155" s="845"/>
      <c r="D155" s="796"/>
      <c r="E155" s="106" t="s">
        <v>22</v>
      </c>
      <c r="F155" s="2" t="s">
        <v>92</v>
      </c>
      <c r="G155" s="13">
        <f>'Erwachsene-DOSB 2020'!AO18*$BC$69</f>
        <v>0.63</v>
      </c>
      <c r="H155" s="12">
        <f>'Erwachsene-DOSB 2020'!AP18*$BC$69</f>
        <v>0.80499999999999994</v>
      </c>
      <c r="I155" s="15">
        <f>'Erwachsene-DOSB 2020'!AQ18*$BC$69</f>
        <v>0.94499999999999995</v>
      </c>
      <c r="J155" s="59">
        <f>'Erwachsene-DOSB 2020'!AR18*$BC$69</f>
        <v>0.63</v>
      </c>
      <c r="K155" s="12">
        <f>'Erwachsene-DOSB 2020'!AS18*$BC$69</f>
        <v>0.77</v>
      </c>
      <c r="L155" s="15">
        <f>'Erwachsene-DOSB 2020'!AT18*$BC$69</f>
        <v>0.90999999999999992</v>
      </c>
      <c r="M155" s="59">
        <f>'Erwachsene-DOSB 2020'!AU18*$BC$69</f>
        <v>0.59499999999999997</v>
      </c>
      <c r="N155" s="12">
        <f>'Erwachsene-DOSB 2020'!AV18*$BC$69</f>
        <v>0.73499999999999999</v>
      </c>
      <c r="O155" s="15">
        <f>'Erwachsene-DOSB 2020'!AW18*$BC$69</f>
        <v>0.875</v>
      </c>
      <c r="P155" s="59">
        <f>'Erwachsene-DOSB 2020'!AX18*$BC$69</f>
        <v>0.55999999999999994</v>
      </c>
      <c r="Q155" s="12">
        <f>'Erwachsene-DOSB 2020'!AY18*$BC$69</f>
        <v>0.7</v>
      </c>
      <c r="R155" s="15">
        <f>'Erwachsene-DOSB 2020'!AZ18*$BC$69</f>
        <v>0.84</v>
      </c>
      <c r="S155" s="36"/>
      <c r="T155" s="31"/>
      <c r="U155" s="33"/>
      <c r="V155" s="71"/>
      <c r="W155" s="34"/>
      <c r="X155" s="33"/>
      <c r="Y155" s="186"/>
      <c r="Z155" s="187"/>
      <c r="AB155" s="902"/>
      <c r="AC155"/>
      <c r="AD155" s="845"/>
      <c r="AE155" s="796"/>
      <c r="AF155" s="106" t="s">
        <v>22</v>
      </c>
      <c r="AG155" s="2" t="s">
        <v>92</v>
      </c>
      <c r="AH155" s="13">
        <f>'Erwachsene-DOSB 2020'!AO51*$BC$69</f>
        <v>0.84</v>
      </c>
      <c r="AI155" s="12">
        <f>'Erwachsene-DOSB 2020'!AP51*$BC$69</f>
        <v>1.0499999999999998</v>
      </c>
      <c r="AJ155" s="15">
        <f>'Erwachsene-DOSB 2020'!AQ51*$BC$69</f>
        <v>1.26</v>
      </c>
      <c r="AK155" s="59">
        <f>'Erwachsene-DOSB 2020'!AR51*$BC$69</f>
        <v>0.80499999999999994</v>
      </c>
      <c r="AL155" s="12">
        <f>'Erwachsene-DOSB 2020'!AS51*$BC$69</f>
        <v>1.0149999999999999</v>
      </c>
      <c r="AM155" s="15">
        <f>'Erwachsene-DOSB 2020'!AT51*$BC$69</f>
        <v>1.2249999999999999</v>
      </c>
      <c r="AN155" s="59">
        <f>'Erwachsene-DOSB 2020'!AU51*$BC$69</f>
        <v>0.7</v>
      </c>
      <c r="AO155" s="12">
        <f>'Erwachsene-DOSB 2020'!AV51*$BC$69</f>
        <v>0.90999999999999992</v>
      </c>
      <c r="AP155" s="15">
        <f>'Erwachsene-DOSB 2020'!AW51*$BC$69</f>
        <v>1.1199999999999999</v>
      </c>
      <c r="AQ155" s="59">
        <f>'Erwachsene-DOSB 2020'!AX51*$BC$69</f>
        <v>0.63</v>
      </c>
      <c r="AR155" s="12">
        <f>'Erwachsene-DOSB 2020'!AY51*$BC$69</f>
        <v>0.84</v>
      </c>
      <c r="AS155" s="15">
        <f>'Erwachsene-DOSB 2020'!AZ51*$BC$69</f>
        <v>1.0499999999999998</v>
      </c>
      <c r="AT155" s="36"/>
      <c r="AU155" s="31"/>
      <c r="AV155" s="33"/>
      <c r="AW155" s="71"/>
      <c r="AX155" s="34"/>
      <c r="AY155" s="33"/>
      <c r="AZ155" s="186"/>
      <c r="BA155" s="187"/>
    </row>
    <row r="156" spans="1:53" ht="18.600000000000001" customHeight="1" x14ac:dyDescent="0.2">
      <c r="A156" s="902"/>
      <c r="B156"/>
      <c r="C156" s="843">
        <v>3</v>
      </c>
      <c r="D156" s="795" t="s">
        <v>66</v>
      </c>
      <c r="E156" s="791" t="s">
        <v>16</v>
      </c>
      <c r="F156" s="822" t="s">
        <v>156</v>
      </c>
      <c r="G156" s="955" t="s">
        <v>194</v>
      </c>
      <c r="H156" s="956"/>
      <c r="I156" s="956"/>
      <c r="J156" s="956"/>
      <c r="K156" s="956"/>
      <c r="L156" s="956"/>
      <c r="M156" s="956"/>
      <c r="N156" s="956"/>
      <c r="O156" s="956"/>
      <c r="P156" s="956"/>
      <c r="Q156" s="956"/>
      <c r="R156" s="957"/>
      <c r="S156" s="6"/>
      <c r="T156" s="8"/>
      <c r="U156" s="9"/>
      <c r="V156" s="66"/>
      <c r="W156" s="25"/>
      <c r="X156" s="26"/>
      <c r="Y156" s="180"/>
      <c r="Z156" s="181"/>
      <c r="AB156" s="902"/>
      <c r="AC156"/>
      <c r="AD156" s="843">
        <v>3</v>
      </c>
      <c r="AE156" s="795" t="s">
        <v>66</v>
      </c>
      <c r="AF156" s="791" t="s">
        <v>16</v>
      </c>
      <c r="AG156" s="822" t="s">
        <v>156</v>
      </c>
      <c r="AH156" s="955" t="s">
        <v>194</v>
      </c>
      <c r="AI156" s="956"/>
      <c r="AJ156" s="956"/>
      <c r="AK156" s="956"/>
      <c r="AL156" s="956"/>
      <c r="AM156" s="956"/>
      <c r="AN156" s="956"/>
      <c r="AO156" s="956"/>
      <c r="AP156" s="956"/>
      <c r="AQ156" s="956"/>
      <c r="AR156" s="956"/>
      <c r="AS156" s="957"/>
      <c r="AT156" s="6"/>
      <c r="AU156" s="8"/>
      <c r="AV156" s="9"/>
      <c r="AW156" s="66"/>
      <c r="AX156" s="25"/>
      <c r="AY156" s="26"/>
      <c r="AZ156" s="180"/>
      <c r="BA156" s="181"/>
    </row>
    <row r="157" spans="1:53" ht="18.600000000000001" customHeight="1" x14ac:dyDescent="0.2">
      <c r="A157" s="902"/>
      <c r="B157"/>
      <c r="C157" s="845"/>
      <c r="D157" s="796"/>
      <c r="E157" s="792"/>
      <c r="F157" s="794"/>
      <c r="G157" s="717">
        <f>'Erwachsene-DOSB 2020'!AO21*$BC$71</f>
        <v>20.25</v>
      </c>
      <c r="H157" s="718">
        <f>'Erwachsene-DOSB 2020'!AP21*$BC$71</f>
        <v>18.450000000000003</v>
      </c>
      <c r="I157" s="719">
        <f>'Erwachsene-DOSB 2020'!AQ21*$BC$71</f>
        <v>16.649999999999999</v>
      </c>
      <c r="J157" s="720">
        <f>'Erwachsene-DOSB 2020'!AR21*$BC$71</f>
        <v>21.450000000000003</v>
      </c>
      <c r="K157" s="718">
        <f>'Erwachsene-DOSB 2020'!AS21*$BC$71</f>
        <v>19.649999999999999</v>
      </c>
      <c r="L157" s="719">
        <f>'Erwachsene-DOSB 2020'!AT21*$BC$71</f>
        <v>18</v>
      </c>
      <c r="M157" s="720">
        <f>'Erwachsene-DOSB 2020'!AU21*$BC$71</f>
        <v>23.25</v>
      </c>
      <c r="N157" s="718">
        <f>'Erwachsene-DOSB 2020'!AV21*$BC$71</f>
        <v>21.450000000000003</v>
      </c>
      <c r="O157" s="719">
        <f>'Erwachsene-DOSB 2020'!AW21*$BC$71</f>
        <v>19.799999999999997</v>
      </c>
      <c r="P157" s="720">
        <f>'Erwachsene-DOSB 2020'!AX21*$BC$71</f>
        <v>25.650000000000002</v>
      </c>
      <c r="Q157" s="718">
        <f>'Erwachsene-DOSB 2020'!AY21*$BC$71</f>
        <v>23.85</v>
      </c>
      <c r="R157" s="719">
        <f>'Erwachsene-DOSB 2020'!AZ21*$BC$71</f>
        <v>22.200000000000003</v>
      </c>
      <c r="S157" s="28"/>
      <c r="T157" s="30"/>
      <c r="U157" s="38"/>
      <c r="V157" s="67"/>
      <c r="W157" s="29"/>
      <c r="X157" s="38"/>
      <c r="Y157" s="182"/>
      <c r="Z157" s="188"/>
      <c r="AB157" s="902"/>
      <c r="AC157"/>
      <c r="AD157" s="845"/>
      <c r="AE157" s="796"/>
      <c r="AF157" s="792"/>
      <c r="AG157" s="794"/>
      <c r="AH157" s="717">
        <f>'Erwachsene-DOSB 2020'!AO54*$BC$71</f>
        <v>18.299999999999997</v>
      </c>
      <c r="AI157" s="718">
        <f>'Erwachsene-DOSB 2020'!AP54*$BC$71</f>
        <v>16.799999999999997</v>
      </c>
      <c r="AJ157" s="719">
        <f>'Erwachsene-DOSB 2020'!AQ54*$BC$71</f>
        <v>15.149999999999999</v>
      </c>
      <c r="AK157" s="720">
        <f>'Erwachsene-DOSB 2020'!AR54*$BC$71</f>
        <v>19.5</v>
      </c>
      <c r="AL157" s="718">
        <f>'Erwachsene-DOSB 2020'!AS54*$BC$71</f>
        <v>18</v>
      </c>
      <c r="AM157" s="719">
        <f>'Erwachsene-DOSB 2020'!AT54*$BC$71</f>
        <v>16.350000000000001</v>
      </c>
      <c r="AN157" s="720">
        <f>'Erwachsene-DOSB 2020'!AU54*$BC$71</f>
        <v>21.15</v>
      </c>
      <c r="AO157" s="718">
        <f>'Erwachsene-DOSB 2020'!AV54*$BC$71</f>
        <v>19.649999999999999</v>
      </c>
      <c r="AP157" s="719">
        <f>'Erwachsene-DOSB 2020'!AW54*$BC$71</f>
        <v>18</v>
      </c>
      <c r="AQ157" s="720">
        <f>'Erwachsene-DOSB 2020'!AX54*$BC$71</f>
        <v>23.25</v>
      </c>
      <c r="AR157" s="718">
        <f>'Erwachsene-DOSB 2020'!AY54*$BC$71</f>
        <v>21.75</v>
      </c>
      <c r="AS157" s="719">
        <f>'Erwachsene-DOSB 2020'!AZ54*$BC$71</f>
        <v>20.100000000000001</v>
      </c>
      <c r="AT157" s="28"/>
      <c r="AU157" s="30"/>
      <c r="AV157" s="38"/>
      <c r="AW157" s="67"/>
      <c r="AX157" s="29"/>
      <c r="AY157" s="38"/>
      <c r="AZ157" s="182"/>
      <c r="BA157" s="188"/>
    </row>
    <row r="158" spans="1:53" ht="18.600000000000001" customHeight="1" x14ac:dyDescent="0.2">
      <c r="A158" s="902"/>
      <c r="B158"/>
      <c r="C158" s="845"/>
      <c r="D158" s="796"/>
      <c r="E158" s="106" t="s">
        <v>17</v>
      </c>
      <c r="F158" s="27" t="s">
        <v>158</v>
      </c>
      <c r="G158" s="69">
        <f>'Erwachsene-DOSB 2020'!AO22*$BC$72</f>
        <v>73.2</v>
      </c>
      <c r="H158" s="228">
        <f>'Erwachsene-DOSB 2020'!AP22*$BC$72</f>
        <v>60</v>
      </c>
      <c r="I158" s="229">
        <f>'Erwachsene-DOSB 2020'!AQ22*$BC$72</f>
        <v>45.6</v>
      </c>
      <c r="J158" s="230">
        <f>'Erwachsene-DOSB 2020'!AR22*$BC$72</f>
        <v>76.2</v>
      </c>
      <c r="K158" s="228">
        <f>'Erwachsene-DOSB 2020'!AS22*$BC$72</f>
        <v>62.4</v>
      </c>
      <c r="L158" s="229">
        <f>'Erwachsene-DOSB 2020'!AT22*$BC$72</f>
        <v>48</v>
      </c>
      <c r="M158" s="230">
        <f>'Erwachsene-DOSB 2020'!AU22*$BC$72</f>
        <v>78.599999999999994</v>
      </c>
      <c r="N158" s="228">
        <f>'Erwachsene-DOSB 2020'!AV22*$BC$72</f>
        <v>64.2</v>
      </c>
      <c r="O158" s="229">
        <f>'Erwachsene-DOSB 2020'!AW22*$BC$72</f>
        <v>49.8</v>
      </c>
      <c r="P158" s="230">
        <f>'Erwachsene-DOSB 2020'!AX22*$BC$72</f>
        <v>79.8</v>
      </c>
      <c r="Q158" s="228">
        <f>'Erwachsene-DOSB 2020'!AY22*$BC$72</f>
        <v>65.399999999999991</v>
      </c>
      <c r="R158" s="229">
        <f>'Erwachsene-DOSB 2020'!AZ22*$BC$72</f>
        <v>51</v>
      </c>
      <c r="S158" s="28"/>
      <c r="T158" s="30"/>
      <c r="U158" s="38"/>
      <c r="V158" s="67"/>
      <c r="W158" s="29"/>
      <c r="X158" s="38"/>
      <c r="Y158" s="182"/>
      <c r="Z158" s="188"/>
      <c r="AB158" s="902"/>
      <c r="AC158"/>
      <c r="AD158" s="845"/>
      <c r="AE158" s="796"/>
      <c r="AF158" s="106" t="s">
        <v>17</v>
      </c>
      <c r="AG158" s="27" t="s">
        <v>158</v>
      </c>
      <c r="AH158" s="69">
        <f>'Erwachsene-DOSB 2020'!AO55*$BC$72</f>
        <v>69</v>
      </c>
      <c r="AI158" s="228">
        <f>'Erwachsene-DOSB 2020'!AP55*$BC$72</f>
        <v>54.6</v>
      </c>
      <c r="AJ158" s="229">
        <f>'Erwachsene-DOSB 2020'!AQ55*$BC$72</f>
        <v>40.199999999999996</v>
      </c>
      <c r="AK158" s="230">
        <f>'Erwachsene-DOSB 2020'!AR55*$BC$72</f>
        <v>70.8</v>
      </c>
      <c r="AL158" s="228">
        <f>'Erwachsene-DOSB 2020'!AS55*$BC$72</f>
        <v>57.599999999999994</v>
      </c>
      <c r="AM158" s="229">
        <f>'Erwachsene-DOSB 2020'!AT55*$BC$72</f>
        <v>43.199999999999996</v>
      </c>
      <c r="AN158" s="230">
        <f>'Erwachsene-DOSB 2020'!AU55*$BC$72</f>
        <v>71.399999999999991</v>
      </c>
      <c r="AO158" s="228">
        <f>'Erwachsene-DOSB 2020'!AV55*$BC$72</f>
        <v>58.8</v>
      </c>
      <c r="AP158" s="229">
        <f>'Erwachsene-DOSB 2020'!AW55*$BC$72</f>
        <v>45.6</v>
      </c>
      <c r="AQ158" s="230">
        <f>'Erwachsene-DOSB 2020'!AX55*$BC$72</f>
        <v>72</v>
      </c>
      <c r="AR158" s="228">
        <f>'Erwachsene-DOSB 2020'!AY55*$BC$72</f>
        <v>60</v>
      </c>
      <c r="AS158" s="229">
        <f>'Erwachsene-DOSB 2020'!AZ55*$BC$72</f>
        <v>48</v>
      </c>
      <c r="AT158" s="28"/>
      <c r="AU158" s="30"/>
      <c r="AV158" s="38"/>
      <c r="AW158" s="67"/>
      <c r="AX158" s="29"/>
      <c r="AY158" s="38"/>
      <c r="AZ158" s="182"/>
      <c r="BA158" s="188"/>
    </row>
    <row r="159" spans="1:53" ht="18.600000000000001" customHeight="1" x14ac:dyDescent="0.2">
      <c r="A159" s="902"/>
      <c r="B159"/>
      <c r="C159" s="845"/>
      <c r="D159" s="796"/>
      <c r="E159" s="106" t="s">
        <v>21</v>
      </c>
      <c r="F159" s="27" t="s">
        <v>157</v>
      </c>
      <c r="G159" s="69">
        <f>'Erwachsene-DOSB 2020'!AO23*$BC$73</f>
        <v>54.599999999999994</v>
      </c>
      <c r="H159" s="228">
        <f>'Erwachsene-DOSB 2020'!AP23*$BC$73</f>
        <v>46.199999999999996</v>
      </c>
      <c r="I159" s="229">
        <f>'Erwachsene-DOSB 2020'!AQ23*$BC$73</f>
        <v>38.5</v>
      </c>
      <c r="J159" s="230">
        <f>'Erwachsene-DOSB 2020'!AR23*$BC$73</f>
        <v>56.699999999999996</v>
      </c>
      <c r="K159" s="228">
        <f>'Erwachsene-DOSB 2020'!AS23*$BC$73</f>
        <v>48.3</v>
      </c>
      <c r="L159" s="229">
        <f>'Erwachsene-DOSB 2020'!AT23*$BC$73</f>
        <v>39.9</v>
      </c>
      <c r="M159" s="230">
        <f>'Erwachsene-DOSB 2020'!AU23*$BC$73</f>
        <v>58.8</v>
      </c>
      <c r="N159" s="228">
        <f>'Erwachsene-DOSB 2020'!AV23*$BC$73</f>
        <v>50.4</v>
      </c>
      <c r="O159" s="229">
        <f>'Erwachsene-DOSB 2020'!AW23*$BC$73</f>
        <v>42</v>
      </c>
      <c r="P159" s="230">
        <f>'Erwachsene-DOSB 2020'!AX23*$BC$73</f>
        <v>62.3</v>
      </c>
      <c r="Q159" s="228">
        <f>'Erwachsene-DOSB 2020'!AY23*$BC$73</f>
        <v>53.199999999999996</v>
      </c>
      <c r="R159" s="229">
        <f>'Erwachsene-DOSB 2020'!AZ23*$BC$73</f>
        <v>44.099999999999994</v>
      </c>
      <c r="S159" s="28"/>
      <c r="T159" s="30"/>
      <c r="U159" s="38"/>
      <c r="V159" s="67"/>
      <c r="W159" s="29"/>
      <c r="X159" s="38"/>
      <c r="Y159" s="182"/>
      <c r="Z159" s="188"/>
      <c r="AB159" s="902"/>
      <c r="AC159"/>
      <c r="AD159" s="845"/>
      <c r="AE159" s="796"/>
      <c r="AF159" s="106" t="s">
        <v>21</v>
      </c>
      <c r="AG159" s="27" t="s">
        <v>157</v>
      </c>
      <c r="AH159" s="69">
        <f>'Erwachsene-DOSB 2020'!AO56*$BC$73</f>
        <v>52.5</v>
      </c>
      <c r="AI159" s="228">
        <f>'Erwachsene-DOSB 2020'!AP56*$BC$73</f>
        <v>41.3</v>
      </c>
      <c r="AJ159" s="229">
        <f>'Erwachsene-DOSB 2020'!AQ56*$BC$73</f>
        <v>30.099999999999998</v>
      </c>
      <c r="AK159" s="230">
        <f>'Erwachsene-DOSB 2020'!AR56*$BC$73</f>
        <v>54.599999999999994</v>
      </c>
      <c r="AL159" s="228">
        <f>'Erwachsene-DOSB 2020'!AS56*$BC$73</f>
        <v>44.099999999999994</v>
      </c>
      <c r="AM159" s="229">
        <f>'Erwachsene-DOSB 2020'!AT56*$BC$73</f>
        <v>32.199999999999996</v>
      </c>
      <c r="AN159" s="230">
        <f>'Erwachsene-DOSB 2020'!AU56*$BC$73</f>
        <v>57.4</v>
      </c>
      <c r="AO159" s="228">
        <f>'Erwachsene-DOSB 2020'!AV56*$BC$73</f>
        <v>46.199999999999996</v>
      </c>
      <c r="AP159" s="229">
        <f>'Erwachsene-DOSB 2020'!AW56*$BC$73</f>
        <v>34.299999999999997</v>
      </c>
      <c r="AQ159" s="230">
        <f>'Erwachsene-DOSB 2020'!AX56*$BC$73</f>
        <v>60.9</v>
      </c>
      <c r="AR159" s="228">
        <f>'Erwachsene-DOSB 2020'!AY56*$BC$73</f>
        <v>49.699999999999996</v>
      </c>
      <c r="AS159" s="229">
        <f>'Erwachsene-DOSB 2020'!AZ56*$BC$73</f>
        <v>37.799999999999997</v>
      </c>
      <c r="AT159" s="28"/>
      <c r="AU159" s="30"/>
      <c r="AV159" s="38"/>
      <c r="AW159" s="67"/>
      <c r="AX159" s="29"/>
      <c r="AY159" s="38"/>
      <c r="AZ159" s="182"/>
      <c r="BA159" s="188"/>
    </row>
    <row r="160" spans="1:53" ht="18.600000000000001" customHeight="1" x14ac:dyDescent="0.2">
      <c r="A160" s="902"/>
      <c r="B160"/>
      <c r="C160" s="845"/>
      <c r="D160" s="796"/>
      <c r="E160" s="798" t="s">
        <v>22</v>
      </c>
      <c r="F160" s="793" t="s">
        <v>442</v>
      </c>
      <c r="G160" s="952" t="s">
        <v>193</v>
      </c>
      <c r="H160" s="953"/>
      <c r="I160" s="953"/>
      <c r="J160" s="953"/>
      <c r="K160" s="953"/>
      <c r="L160" s="953"/>
      <c r="M160" s="953"/>
      <c r="N160" s="953"/>
      <c r="O160" s="953"/>
      <c r="P160" s="953"/>
      <c r="Q160" s="953"/>
      <c r="R160" s="953"/>
      <c r="S160" s="28"/>
      <c r="T160" s="30"/>
      <c r="U160" s="38"/>
      <c r="V160" s="67"/>
      <c r="W160" s="29"/>
      <c r="X160" s="38"/>
      <c r="Y160" s="182"/>
      <c r="Z160" s="188"/>
      <c r="AB160" s="902"/>
      <c r="AC160"/>
      <c r="AD160" s="845"/>
      <c r="AE160" s="796"/>
      <c r="AF160" s="798" t="s">
        <v>22</v>
      </c>
      <c r="AG160" s="793" t="s">
        <v>442</v>
      </c>
      <c r="AH160" s="952" t="s">
        <v>193</v>
      </c>
      <c r="AI160" s="953"/>
      <c r="AJ160" s="953"/>
      <c r="AK160" s="953"/>
      <c r="AL160" s="953"/>
      <c r="AM160" s="953"/>
      <c r="AN160" s="953"/>
      <c r="AO160" s="953"/>
      <c r="AP160" s="953"/>
      <c r="AQ160" s="953"/>
      <c r="AR160" s="953"/>
      <c r="AS160" s="953"/>
      <c r="AT160" s="28"/>
      <c r="AU160" s="30"/>
      <c r="AV160" s="38"/>
      <c r="AW160" s="67"/>
      <c r="AX160" s="29"/>
      <c r="AY160" s="38"/>
      <c r="AZ160" s="182"/>
      <c r="BA160" s="188"/>
    </row>
    <row r="161" spans="1:53" ht="18.600000000000001" customHeight="1" thickBot="1" x14ac:dyDescent="0.25">
      <c r="A161" s="902"/>
      <c r="B161"/>
      <c r="C161" s="845"/>
      <c r="D161" s="796"/>
      <c r="E161" s="792"/>
      <c r="F161" s="794"/>
      <c r="G161" s="245">
        <f t="shared" ref="G161:R161" si="16">G157*$BC$30</f>
        <v>40.5</v>
      </c>
      <c r="H161" s="246">
        <f t="shared" si="16"/>
        <v>36.900000000000006</v>
      </c>
      <c r="I161" s="247">
        <f t="shared" si="16"/>
        <v>33.299999999999997</v>
      </c>
      <c r="J161" s="245">
        <f t="shared" si="16"/>
        <v>42.900000000000006</v>
      </c>
      <c r="K161" s="246">
        <f t="shared" si="16"/>
        <v>39.299999999999997</v>
      </c>
      <c r="L161" s="247">
        <f t="shared" si="16"/>
        <v>36</v>
      </c>
      <c r="M161" s="245">
        <f t="shared" si="16"/>
        <v>46.5</v>
      </c>
      <c r="N161" s="246">
        <f t="shared" si="16"/>
        <v>42.900000000000006</v>
      </c>
      <c r="O161" s="247">
        <f t="shared" si="16"/>
        <v>39.599999999999994</v>
      </c>
      <c r="P161" s="245">
        <f t="shared" si="16"/>
        <v>51.300000000000004</v>
      </c>
      <c r="Q161" s="246">
        <f t="shared" si="16"/>
        <v>47.7</v>
      </c>
      <c r="R161" s="247">
        <f t="shared" si="16"/>
        <v>44.400000000000006</v>
      </c>
      <c r="S161" s="28"/>
      <c r="T161" s="30"/>
      <c r="U161" s="38"/>
      <c r="V161" s="67"/>
      <c r="W161" s="29"/>
      <c r="X161" s="38"/>
      <c r="Y161" s="186"/>
      <c r="Z161" s="187"/>
      <c r="AB161" s="902"/>
      <c r="AC161"/>
      <c r="AD161" s="845"/>
      <c r="AE161" s="796"/>
      <c r="AF161" s="792"/>
      <c r="AG161" s="794"/>
      <c r="AH161" s="245">
        <f t="shared" ref="AH161:AS161" si="17">AH157*$BC$30</f>
        <v>36.599999999999994</v>
      </c>
      <c r="AI161" s="246">
        <f t="shared" si="17"/>
        <v>33.599999999999994</v>
      </c>
      <c r="AJ161" s="247">
        <f t="shared" si="17"/>
        <v>30.299999999999997</v>
      </c>
      <c r="AK161" s="245">
        <f t="shared" si="17"/>
        <v>39</v>
      </c>
      <c r="AL161" s="246">
        <f t="shared" si="17"/>
        <v>36</v>
      </c>
      <c r="AM161" s="247">
        <f t="shared" si="17"/>
        <v>32.700000000000003</v>
      </c>
      <c r="AN161" s="245">
        <f t="shared" si="17"/>
        <v>42.3</v>
      </c>
      <c r="AO161" s="246">
        <f t="shared" si="17"/>
        <v>39.299999999999997</v>
      </c>
      <c r="AP161" s="247">
        <f t="shared" si="17"/>
        <v>36</v>
      </c>
      <c r="AQ161" s="245">
        <f t="shared" si="17"/>
        <v>46.5</v>
      </c>
      <c r="AR161" s="246">
        <f t="shared" si="17"/>
        <v>43.5</v>
      </c>
      <c r="AS161" s="247">
        <f t="shared" si="17"/>
        <v>40.200000000000003</v>
      </c>
      <c r="AT161" s="28"/>
      <c r="AU161" s="30"/>
      <c r="AV161" s="38"/>
      <c r="AW161" s="67"/>
      <c r="AX161" s="29"/>
      <c r="AY161" s="38"/>
      <c r="AZ161" s="186"/>
      <c r="BA161" s="187"/>
    </row>
    <row r="162" spans="1:53" ht="18.600000000000001" customHeight="1" x14ac:dyDescent="0.2">
      <c r="A162" s="902"/>
      <c r="B162"/>
      <c r="C162" s="843">
        <v>4</v>
      </c>
      <c r="D162" s="795" t="s">
        <v>67</v>
      </c>
      <c r="E162" s="601" t="s">
        <v>16</v>
      </c>
      <c r="F162" s="22" t="s">
        <v>20</v>
      </c>
      <c r="G162" s="141">
        <f>'Erwachsene-DOSB 2020'!AO25*$BC$76</f>
        <v>0.45499999999999996</v>
      </c>
      <c r="H162" s="132">
        <f>'Erwachsene-DOSB 2020'!AP25*$BC$76</f>
        <v>0.52499999999999991</v>
      </c>
      <c r="I162" s="133">
        <f>'Erwachsene-DOSB 2020'!AQ25*$BC$76</f>
        <v>0.59499999999999997</v>
      </c>
      <c r="J162" s="134">
        <f>'Erwachsene-DOSB 2020'!AR25*$BC$76</f>
        <v>0.45499999999999996</v>
      </c>
      <c r="K162" s="132">
        <f>'Erwachsene-DOSB 2020'!AS25*$BC$76</f>
        <v>0.52499999999999991</v>
      </c>
      <c r="L162" s="133">
        <f>'Erwachsene-DOSB 2020'!AT25*$BC$76</f>
        <v>0.59499999999999997</v>
      </c>
      <c r="M162" s="134">
        <f>'Erwachsene-DOSB 2020'!AU25*$BC$76</f>
        <v>0.42</v>
      </c>
      <c r="N162" s="132">
        <f>'Erwachsene-DOSB 2020'!AV25*$BC$76</f>
        <v>0.48999999999999994</v>
      </c>
      <c r="O162" s="133">
        <f>'Erwachsene-DOSB 2020'!AW25*$BC$76</f>
        <v>0.55999999999999994</v>
      </c>
      <c r="P162" s="735">
        <f>'Erwachsene-DOSB 2020'!AX25*$BC$76</f>
        <v>0.38500000000000001</v>
      </c>
      <c r="Q162" s="736">
        <f>'Erwachsene-DOSB 2020'!AY25*$BC$76</f>
        <v>0.42</v>
      </c>
      <c r="R162" s="737">
        <f>'Erwachsene-DOSB 2020'!AZ25*$BC$76</f>
        <v>0.45499999999999996</v>
      </c>
      <c r="S162" s="23"/>
      <c r="T162" s="24"/>
      <c r="U162" s="74"/>
      <c r="V162" s="66"/>
      <c r="W162" s="25"/>
      <c r="X162" s="26"/>
      <c r="Y162" s="180"/>
      <c r="Z162" s="181"/>
      <c r="AB162" s="902"/>
      <c r="AC162"/>
      <c r="AD162" s="843">
        <v>4</v>
      </c>
      <c r="AE162" s="795" t="s">
        <v>67</v>
      </c>
      <c r="AF162" s="601" t="s">
        <v>16</v>
      </c>
      <c r="AG162" s="22" t="s">
        <v>20</v>
      </c>
      <c r="AH162" s="141">
        <f>'Erwachsene-DOSB 2020'!AO58*$BC$76</f>
        <v>0.52499999999999991</v>
      </c>
      <c r="AI162" s="132">
        <f>'Erwachsene-DOSB 2020'!AP58*$BC$76</f>
        <v>0.63</v>
      </c>
      <c r="AJ162" s="133">
        <f>'Erwachsene-DOSB 2020'!AQ58*$BC$76</f>
        <v>0.7</v>
      </c>
      <c r="AK162" s="134">
        <f>'Erwachsene-DOSB 2020'!AR58*$BC$76</f>
        <v>0.52499999999999991</v>
      </c>
      <c r="AL162" s="132">
        <f>'Erwachsene-DOSB 2020'!AS58*$BC$76</f>
        <v>0.59499999999999997</v>
      </c>
      <c r="AM162" s="133">
        <f>'Erwachsene-DOSB 2020'!AT58*$BC$76</f>
        <v>0.66499999999999992</v>
      </c>
      <c r="AN162" s="134">
        <f>'Erwachsene-DOSB 2020'!AU58*$BC$76</f>
        <v>0.48999999999999994</v>
      </c>
      <c r="AO162" s="132">
        <f>'Erwachsene-DOSB 2020'!AV58*$BC$76</f>
        <v>0.55999999999999994</v>
      </c>
      <c r="AP162" s="133">
        <f>'Erwachsene-DOSB 2020'!AW58*$BC$76</f>
        <v>0.63</v>
      </c>
      <c r="AQ162" s="735">
        <f>'Erwachsene-DOSB 2020'!AX58*$BC$76</f>
        <v>0.45499999999999996</v>
      </c>
      <c r="AR162" s="736">
        <f>'Erwachsene-DOSB 2020'!AY58*$BC$76</f>
        <v>0.52499999999999991</v>
      </c>
      <c r="AS162" s="737">
        <f>'Erwachsene-DOSB 2020'!AZ58*$BC$76</f>
        <v>0.59499999999999997</v>
      </c>
      <c r="AT162" s="23"/>
      <c r="AU162" s="24"/>
      <c r="AV162" s="74"/>
      <c r="AW162" s="66"/>
      <c r="AX162" s="25"/>
      <c r="AY162" s="26"/>
      <c r="AZ162" s="180"/>
      <c r="BA162" s="181"/>
    </row>
    <row r="163" spans="1:53" ht="18.600000000000001" customHeight="1" x14ac:dyDescent="0.2">
      <c r="A163" s="902"/>
      <c r="B163"/>
      <c r="C163" s="845"/>
      <c r="D163" s="796"/>
      <c r="E163" s="106" t="s">
        <v>17</v>
      </c>
      <c r="F163" s="2" t="s">
        <v>520</v>
      </c>
      <c r="G163" s="13">
        <f>'Erwachsene-DOSB 2020'!AO28*$BC$77</f>
        <v>9.6000000000000014</v>
      </c>
      <c r="H163" s="12">
        <f>'Erwachsene-DOSB 2020'!AP28*$BC$77</f>
        <v>12.4</v>
      </c>
      <c r="I163" s="15">
        <f>'Erwachsene-DOSB 2020'!AQ28*$BC$77</f>
        <v>14.8</v>
      </c>
      <c r="J163" s="59">
        <f>'Erwachsene-DOSB 2020'!AR28*$BC$77</f>
        <v>8.8000000000000007</v>
      </c>
      <c r="K163" s="12">
        <f>'Erwachsene-DOSB 2020'!AS28*$BC$77</f>
        <v>11.600000000000001</v>
      </c>
      <c r="L163" s="15">
        <f>'Erwachsene-DOSB 2020'!AT28*$BC$77</f>
        <v>14</v>
      </c>
      <c r="M163" s="59">
        <f>'Erwachsene-DOSB 2020'!AU28*$BC$77</f>
        <v>7.6000000000000005</v>
      </c>
      <c r="N163" s="12">
        <f>'Erwachsene-DOSB 2020'!AV28*$BC$77</f>
        <v>10.4</v>
      </c>
      <c r="O163" s="15">
        <f>'Erwachsene-DOSB 2020'!AW28*$BC$77</f>
        <v>12.8</v>
      </c>
      <c r="P163" s="59">
        <f>'Erwachsene-DOSB 2020'!AX28*$BC$77</f>
        <v>6</v>
      </c>
      <c r="Q163" s="12">
        <f>'Erwachsene-DOSB 2020'!AY28*$BC$77</f>
        <v>8.8000000000000007</v>
      </c>
      <c r="R163" s="15">
        <f>'Erwachsene-DOSB 2020'!AZ28*$BC$77</f>
        <v>11.200000000000001</v>
      </c>
      <c r="S163" s="28"/>
      <c r="T163" s="30"/>
      <c r="U163" s="38"/>
      <c r="V163" s="71"/>
      <c r="W163" s="41"/>
      <c r="X163" s="39"/>
      <c r="Y163" s="182"/>
      <c r="Z163" s="188"/>
      <c r="AB163" s="902"/>
      <c r="AC163"/>
      <c r="AD163" s="845"/>
      <c r="AE163" s="796"/>
      <c r="AF163" s="106" t="s">
        <v>17</v>
      </c>
      <c r="AG163" s="2" t="s">
        <v>520</v>
      </c>
      <c r="AH163" s="13">
        <f>'Erwachsene-DOSB 2020'!AO61*$BC$77</f>
        <v>12.8</v>
      </c>
      <c r="AI163" s="12">
        <f>'Erwachsene-DOSB 2020'!AP61*$BC$77</f>
        <v>16.8</v>
      </c>
      <c r="AJ163" s="15">
        <f>'Erwachsene-DOSB 2020'!AQ61*$BC$77</f>
        <v>20.8</v>
      </c>
      <c r="AK163" s="59">
        <f>'Erwachsene-DOSB 2020'!AR61*$BC$77</f>
        <v>11.200000000000001</v>
      </c>
      <c r="AL163" s="12">
        <f>'Erwachsene-DOSB 2020'!AS61*$BC$77</f>
        <v>15.200000000000001</v>
      </c>
      <c r="AM163" s="15">
        <f>'Erwachsene-DOSB 2020'!AT61*$BC$77</f>
        <v>19.200000000000003</v>
      </c>
      <c r="AN163" s="59">
        <f>'Erwachsene-DOSB 2020'!AU61*$BC$77</f>
        <v>9.6000000000000014</v>
      </c>
      <c r="AO163" s="12">
        <f>'Erwachsene-DOSB 2020'!AV61*$BC$77</f>
        <v>13.200000000000001</v>
      </c>
      <c r="AP163" s="15">
        <f>'Erwachsene-DOSB 2020'!AW61*$BC$77</f>
        <v>16.8</v>
      </c>
      <c r="AQ163" s="59">
        <f>'Erwachsene-DOSB 2020'!AX61*$BC$77</f>
        <v>8.4</v>
      </c>
      <c r="AR163" s="12">
        <f>'Erwachsene-DOSB 2020'!AY61*$BC$77</f>
        <v>12</v>
      </c>
      <c r="AS163" s="15">
        <f>'Erwachsene-DOSB 2020'!AZ61*$BC$77</f>
        <v>15.600000000000001</v>
      </c>
      <c r="AT163" s="28"/>
      <c r="AU163" s="30"/>
      <c r="AV163" s="38"/>
      <c r="AW163" s="71"/>
      <c r="AX163" s="41"/>
      <c r="AY163" s="39"/>
      <c r="AZ163" s="182"/>
      <c r="BA163" s="188"/>
    </row>
    <row r="164" spans="1:53" ht="18.600000000000001" customHeight="1" x14ac:dyDescent="0.2">
      <c r="A164" s="902"/>
      <c r="B164"/>
      <c r="C164" s="845"/>
      <c r="D164" s="796"/>
      <c r="E164" s="798" t="s">
        <v>21</v>
      </c>
      <c r="F164" s="793" t="s">
        <v>159</v>
      </c>
      <c r="G164" s="782" t="s">
        <v>423</v>
      </c>
      <c r="H164" s="783"/>
      <c r="I164" s="783"/>
      <c r="J164" s="783"/>
      <c r="K164" s="783"/>
      <c r="L164" s="783"/>
      <c r="M164" s="783"/>
      <c r="N164" s="783"/>
      <c r="O164" s="783"/>
      <c r="P164" s="783"/>
      <c r="Q164" s="783"/>
      <c r="R164" s="784"/>
      <c r="S164" s="28"/>
      <c r="T164" s="30"/>
      <c r="U164" s="38"/>
      <c r="V164" s="71"/>
      <c r="W164" s="41"/>
      <c r="X164" s="39"/>
      <c r="Y164" s="182"/>
      <c r="Z164" s="188"/>
      <c r="AB164" s="902"/>
      <c r="AC164"/>
      <c r="AD164" s="845"/>
      <c r="AE164" s="796"/>
      <c r="AF164" s="798" t="s">
        <v>21</v>
      </c>
      <c r="AG164" s="793" t="s">
        <v>159</v>
      </c>
      <c r="AH164" s="782" t="s">
        <v>423</v>
      </c>
      <c r="AI164" s="783"/>
      <c r="AJ164" s="783"/>
      <c r="AK164" s="783"/>
      <c r="AL164" s="783"/>
      <c r="AM164" s="783"/>
      <c r="AN164" s="783"/>
      <c r="AO164" s="783"/>
      <c r="AP164" s="783"/>
      <c r="AQ164" s="783"/>
      <c r="AR164" s="783"/>
      <c r="AS164" s="784"/>
      <c r="AT164" s="28"/>
      <c r="AU164" s="30"/>
      <c r="AV164" s="38"/>
      <c r="AW164" s="71"/>
      <c r="AX164" s="41"/>
      <c r="AY164" s="39"/>
      <c r="AZ164" s="182"/>
      <c r="BA164" s="188"/>
    </row>
    <row r="165" spans="1:53" ht="18.600000000000001" customHeight="1" x14ac:dyDescent="0.2">
      <c r="A165" s="902"/>
      <c r="B165"/>
      <c r="C165" s="845"/>
      <c r="D165" s="796"/>
      <c r="E165" s="792"/>
      <c r="F165" s="794"/>
      <c r="G165" s="42">
        <v>10</v>
      </c>
      <c r="H165" s="43">
        <v>15</v>
      </c>
      <c r="I165" s="135">
        <v>20</v>
      </c>
      <c r="J165" s="42">
        <v>10</v>
      </c>
      <c r="K165" s="43">
        <v>15</v>
      </c>
      <c r="L165" s="135">
        <v>20</v>
      </c>
      <c r="M165" s="42">
        <v>10</v>
      </c>
      <c r="N165" s="43">
        <v>15</v>
      </c>
      <c r="O165" s="135">
        <v>20</v>
      </c>
      <c r="P165" s="42">
        <v>10</v>
      </c>
      <c r="Q165" s="43">
        <v>15</v>
      </c>
      <c r="R165" s="135">
        <v>20</v>
      </c>
      <c r="S165" s="28"/>
      <c r="T165" s="30"/>
      <c r="U165" s="38"/>
      <c r="V165" s="71"/>
      <c r="W165" s="41"/>
      <c r="X165" s="39"/>
      <c r="Y165" s="182"/>
      <c r="Z165" s="188"/>
      <c r="AB165" s="902"/>
      <c r="AC165"/>
      <c r="AD165" s="845"/>
      <c r="AE165" s="796"/>
      <c r="AF165" s="792"/>
      <c r="AG165" s="794"/>
      <c r="AH165" s="42">
        <v>10</v>
      </c>
      <c r="AI165" s="43">
        <v>15</v>
      </c>
      <c r="AJ165" s="135">
        <v>20</v>
      </c>
      <c r="AK165" s="42">
        <v>10</v>
      </c>
      <c r="AL165" s="43">
        <v>15</v>
      </c>
      <c r="AM165" s="135">
        <v>20</v>
      </c>
      <c r="AN165" s="42">
        <v>10</v>
      </c>
      <c r="AO165" s="43">
        <v>15</v>
      </c>
      <c r="AP165" s="135">
        <v>20</v>
      </c>
      <c r="AQ165" s="42">
        <v>10</v>
      </c>
      <c r="AR165" s="43">
        <v>15</v>
      </c>
      <c r="AS165" s="135">
        <v>20</v>
      </c>
      <c r="AT165" s="42"/>
      <c r="AU165" s="43"/>
      <c r="AV165" s="135"/>
      <c r="AW165" s="42"/>
      <c r="AX165" s="43"/>
      <c r="AY165" s="135"/>
      <c r="AZ165" s="182"/>
      <c r="BA165" s="188"/>
    </row>
    <row r="166" spans="1:53" ht="18.600000000000001" customHeight="1" thickBot="1" x14ac:dyDescent="0.25">
      <c r="A166" s="902"/>
      <c r="B166"/>
      <c r="C166" s="923"/>
      <c r="D166" s="796"/>
      <c r="E166" s="140" t="s">
        <v>22</v>
      </c>
      <c r="F166" s="159" t="s">
        <v>432</v>
      </c>
      <c r="G166" s="190" t="s">
        <v>433</v>
      </c>
      <c r="H166" s="191" t="s">
        <v>434</v>
      </c>
      <c r="I166" s="192" t="s">
        <v>435</v>
      </c>
      <c r="J166" s="190" t="s">
        <v>433</v>
      </c>
      <c r="K166" s="191" t="s">
        <v>434</v>
      </c>
      <c r="L166" s="192" t="s">
        <v>435</v>
      </c>
      <c r="M166" s="190" t="s">
        <v>433</v>
      </c>
      <c r="N166" s="191" t="s">
        <v>434</v>
      </c>
      <c r="O166" s="192" t="s">
        <v>435</v>
      </c>
      <c r="P166" s="190" t="s">
        <v>433</v>
      </c>
      <c r="Q166" s="191" t="s">
        <v>434</v>
      </c>
      <c r="R166" s="192" t="s">
        <v>435</v>
      </c>
      <c r="S166" s="117"/>
      <c r="T166" s="176"/>
      <c r="U166" s="116"/>
      <c r="V166" s="177"/>
      <c r="W166" s="193"/>
      <c r="X166" s="179"/>
      <c r="Y166" s="186"/>
      <c r="Z166" s="187"/>
      <c r="AB166" s="902"/>
      <c r="AC166"/>
      <c r="AD166" s="923"/>
      <c r="AE166" s="796"/>
      <c r="AF166" s="140" t="s">
        <v>22</v>
      </c>
      <c r="AG166" s="159" t="s">
        <v>432</v>
      </c>
      <c r="AH166" s="190" t="s">
        <v>433</v>
      </c>
      <c r="AI166" s="191" t="s">
        <v>434</v>
      </c>
      <c r="AJ166" s="192" t="s">
        <v>435</v>
      </c>
      <c r="AK166" s="190" t="s">
        <v>433</v>
      </c>
      <c r="AL166" s="191" t="s">
        <v>434</v>
      </c>
      <c r="AM166" s="192" t="s">
        <v>435</v>
      </c>
      <c r="AN166" s="190" t="s">
        <v>433</v>
      </c>
      <c r="AO166" s="191" t="s">
        <v>434</v>
      </c>
      <c r="AP166" s="192" t="s">
        <v>435</v>
      </c>
      <c r="AQ166" s="190" t="s">
        <v>433</v>
      </c>
      <c r="AR166" s="191" t="s">
        <v>434</v>
      </c>
      <c r="AS166" s="192" t="s">
        <v>435</v>
      </c>
      <c r="AT166" s="117"/>
      <c r="AU166" s="176"/>
      <c r="AV166" s="116"/>
      <c r="AW166" s="177"/>
      <c r="AX166" s="193"/>
      <c r="AY166" s="179"/>
      <c r="AZ166" s="186"/>
      <c r="BA166" s="187"/>
    </row>
    <row r="167" spans="1:53" ht="18.75" thickBot="1" x14ac:dyDescent="0.3">
      <c r="A167" s="853" t="s">
        <v>495</v>
      </c>
      <c r="B167"/>
      <c r="C167" s="905" t="s">
        <v>51</v>
      </c>
      <c r="D167" s="906"/>
      <c r="E167" s="907"/>
      <c r="F167" s="907"/>
      <c r="G167" s="907" t="s">
        <v>616</v>
      </c>
      <c r="H167" s="907"/>
      <c r="I167" s="907"/>
      <c r="J167" s="907"/>
      <c r="K167" s="907"/>
      <c r="L167" s="907"/>
      <c r="M167" s="907"/>
      <c r="N167" s="907"/>
      <c r="O167" s="907"/>
      <c r="P167" s="907"/>
      <c r="Q167" s="907"/>
      <c r="R167" s="908" t="s">
        <v>52</v>
      </c>
      <c r="S167" s="908"/>
      <c r="T167" s="908"/>
      <c r="U167" s="908"/>
      <c r="V167" s="908"/>
      <c r="W167" s="908"/>
      <c r="X167" s="908"/>
      <c r="Y167" s="802" t="s">
        <v>53</v>
      </c>
      <c r="Z167" s="803"/>
      <c r="AB167" s="853" t="s">
        <v>495</v>
      </c>
      <c r="AC167"/>
      <c r="AD167" s="905" t="s">
        <v>51</v>
      </c>
      <c r="AE167" s="906"/>
      <c r="AF167" s="907"/>
      <c r="AG167" s="907"/>
      <c r="AH167" s="907" t="s">
        <v>616</v>
      </c>
      <c r="AI167" s="907"/>
      <c r="AJ167" s="907"/>
      <c r="AK167" s="907"/>
      <c r="AL167" s="907"/>
      <c r="AM167" s="907"/>
      <c r="AN167" s="907"/>
      <c r="AO167" s="907"/>
      <c r="AP167" s="907"/>
      <c r="AQ167" s="907"/>
      <c r="AR167" s="907"/>
      <c r="AS167" s="908" t="s">
        <v>52</v>
      </c>
      <c r="AT167" s="908"/>
      <c r="AU167" s="908"/>
      <c r="AV167" s="908"/>
      <c r="AW167" s="908"/>
      <c r="AX167" s="908"/>
      <c r="AY167" s="908"/>
      <c r="AZ167" s="802" t="s">
        <v>53</v>
      </c>
      <c r="BA167" s="803"/>
    </row>
    <row r="168" spans="1:53" ht="13.5" thickBot="1" x14ac:dyDescent="0.25">
      <c r="A168" s="853"/>
      <c r="B168"/>
      <c r="C168" s="914" t="s">
        <v>585</v>
      </c>
      <c r="D168" s="915"/>
      <c r="E168" s="915"/>
      <c r="F168" s="915"/>
      <c r="G168" s="915"/>
      <c r="H168" s="915"/>
      <c r="I168" s="916"/>
      <c r="J168" s="917" t="s">
        <v>68</v>
      </c>
      <c r="K168" s="918"/>
      <c r="L168" s="918"/>
      <c r="M168" s="918"/>
      <c r="N168" s="918"/>
      <c r="O168" s="918"/>
      <c r="P168" s="918"/>
      <c r="Q168" s="919"/>
      <c r="R168" s="920" t="s">
        <v>69</v>
      </c>
      <c r="S168" s="921"/>
      <c r="T168" s="921"/>
      <c r="U168" s="921"/>
      <c r="V168" s="921"/>
      <c r="W168" s="921"/>
      <c r="X168" s="922"/>
      <c r="Y168" s="75" t="s">
        <v>70</v>
      </c>
      <c r="Z168" s="76"/>
      <c r="AB168" s="853"/>
      <c r="AC168"/>
      <c r="AD168" s="914" t="s">
        <v>585</v>
      </c>
      <c r="AE168" s="915"/>
      <c r="AF168" s="915"/>
      <c r="AG168" s="915"/>
      <c r="AH168" s="915"/>
      <c r="AI168" s="915"/>
      <c r="AJ168" s="916"/>
      <c r="AK168" s="917" t="s">
        <v>68</v>
      </c>
      <c r="AL168" s="918"/>
      <c r="AM168" s="918"/>
      <c r="AN168" s="918"/>
      <c r="AO168" s="918"/>
      <c r="AP168" s="918"/>
      <c r="AQ168" s="918"/>
      <c r="AR168" s="919"/>
      <c r="AS168" s="920" t="s">
        <v>69</v>
      </c>
      <c r="AT168" s="921"/>
      <c r="AU168" s="921"/>
      <c r="AV168" s="921"/>
      <c r="AW168" s="921"/>
      <c r="AX168" s="921"/>
      <c r="AY168" s="922"/>
      <c r="AZ168" s="75" t="s">
        <v>70</v>
      </c>
      <c r="BA168" s="76"/>
    </row>
    <row r="169" spans="1:53" ht="14.25" customHeight="1" thickBot="1" x14ac:dyDescent="0.3">
      <c r="A169" s="853"/>
      <c r="B169" s="44"/>
      <c r="C169" s="909" t="s">
        <v>71</v>
      </c>
      <c r="D169" s="910"/>
      <c r="E169" s="910"/>
      <c r="F169" s="910"/>
      <c r="G169" s="910"/>
      <c r="H169" s="910"/>
      <c r="I169" s="77"/>
      <c r="J169" s="911"/>
      <c r="K169" s="912"/>
      <c r="L169" s="912"/>
      <c r="M169" s="912"/>
      <c r="N169" s="912"/>
      <c r="O169" s="912"/>
      <c r="P169" s="912"/>
      <c r="Q169" s="913"/>
      <c r="R169" s="898" t="s">
        <v>72</v>
      </c>
      <c r="S169" s="899"/>
      <c r="T169" s="810"/>
      <c r="U169" s="810"/>
      <c r="V169" s="810"/>
      <c r="W169" s="810"/>
      <c r="X169" s="811"/>
      <c r="Y169" s="75" t="s">
        <v>73</v>
      </c>
      <c r="Z169" s="78" t="s">
        <v>54</v>
      </c>
      <c r="AB169" s="853"/>
      <c r="AC169" s="44"/>
      <c r="AD169" s="909" t="s">
        <v>71</v>
      </c>
      <c r="AE169" s="910"/>
      <c r="AF169" s="910"/>
      <c r="AG169" s="910"/>
      <c r="AH169" s="910"/>
      <c r="AI169" s="910"/>
      <c r="AJ169" s="77"/>
      <c r="AK169" s="911"/>
      <c r="AL169" s="912"/>
      <c r="AM169" s="912"/>
      <c r="AN169" s="912"/>
      <c r="AO169" s="912"/>
      <c r="AP169" s="912"/>
      <c r="AQ169" s="912"/>
      <c r="AR169" s="913"/>
      <c r="AS169" s="898" t="s">
        <v>72</v>
      </c>
      <c r="AT169" s="899"/>
      <c r="AU169" s="810"/>
      <c r="AV169" s="810"/>
      <c r="AW169" s="810"/>
      <c r="AX169" s="810"/>
      <c r="AY169" s="811"/>
      <c r="AZ169" s="75" t="s">
        <v>73</v>
      </c>
      <c r="BA169" s="78" t="s">
        <v>54</v>
      </c>
    </row>
    <row r="170" spans="1:53" ht="13.5" thickBot="1" x14ac:dyDescent="0.25">
      <c r="A170" s="853"/>
      <c r="B170"/>
      <c r="C170" s="812" t="s">
        <v>74</v>
      </c>
      <c r="D170" s="813"/>
      <c r="E170" s="813"/>
      <c r="F170" s="813"/>
      <c r="G170" s="813"/>
      <c r="H170" s="813"/>
      <c r="I170" s="77"/>
      <c r="J170" s="807"/>
      <c r="K170" s="808"/>
      <c r="L170" s="808"/>
      <c r="M170" s="808"/>
      <c r="N170" s="808"/>
      <c r="O170" s="808"/>
      <c r="P170" s="808"/>
      <c r="Q170" s="809"/>
      <c r="R170" s="898" t="s">
        <v>75</v>
      </c>
      <c r="S170" s="899"/>
      <c r="T170" s="810"/>
      <c r="U170" s="810"/>
      <c r="V170" s="810"/>
      <c r="W170" s="810"/>
      <c r="X170" s="811"/>
      <c r="Y170" s="75" t="s">
        <v>76</v>
      </c>
      <c r="Z170" s="79"/>
      <c r="AB170" s="853"/>
      <c r="AC170"/>
      <c r="AD170" s="812" t="s">
        <v>74</v>
      </c>
      <c r="AE170" s="813"/>
      <c r="AF170" s="813"/>
      <c r="AG170" s="813"/>
      <c r="AH170" s="813"/>
      <c r="AI170" s="813"/>
      <c r="AJ170" s="77"/>
      <c r="AK170" s="807"/>
      <c r="AL170" s="808"/>
      <c r="AM170" s="808"/>
      <c r="AN170" s="808"/>
      <c r="AO170" s="808"/>
      <c r="AP170" s="808"/>
      <c r="AQ170" s="808"/>
      <c r="AR170" s="809"/>
      <c r="AS170" s="898" t="s">
        <v>75</v>
      </c>
      <c r="AT170" s="899"/>
      <c r="AU170" s="810"/>
      <c r="AV170" s="810"/>
      <c r="AW170" s="810"/>
      <c r="AX170" s="810"/>
      <c r="AY170" s="811"/>
      <c r="AZ170" s="75" t="s">
        <v>76</v>
      </c>
      <c r="BA170" s="79"/>
    </row>
    <row r="171" spans="1:53" ht="13.5" thickBot="1" x14ac:dyDescent="0.25">
      <c r="A171" s="853"/>
      <c r="B171"/>
      <c r="C171" s="812" t="s">
        <v>518</v>
      </c>
      <c r="D171" s="813"/>
      <c r="E171" s="813"/>
      <c r="F171" s="813"/>
      <c r="G171" s="813"/>
      <c r="H171" s="813"/>
      <c r="I171" s="77"/>
      <c r="J171" s="814"/>
      <c r="K171" s="815"/>
      <c r="L171" s="815"/>
      <c r="M171" s="815"/>
      <c r="N171" s="815"/>
      <c r="O171" s="815"/>
      <c r="P171" s="815"/>
      <c r="Q171" s="816"/>
      <c r="R171" s="898" t="s">
        <v>77</v>
      </c>
      <c r="S171" s="899"/>
      <c r="T171" s="810"/>
      <c r="U171" s="810"/>
      <c r="V171" s="810"/>
      <c r="W171" s="810"/>
      <c r="X171" s="811"/>
      <c r="Y171" s="75" t="s">
        <v>78</v>
      </c>
      <c r="Z171" s="79"/>
      <c r="AB171" s="853"/>
      <c r="AC171"/>
      <c r="AD171" s="812" t="s">
        <v>518</v>
      </c>
      <c r="AE171" s="813"/>
      <c r="AF171" s="813"/>
      <c r="AG171" s="813"/>
      <c r="AH171" s="813"/>
      <c r="AI171" s="813"/>
      <c r="AJ171" s="77"/>
      <c r="AK171" s="814"/>
      <c r="AL171" s="815"/>
      <c r="AM171" s="815"/>
      <c r="AN171" s="815"/>
      <c r="AO171" s="815"/>
      <c r="AP171" s="815"/>
      <c r="AQ171" s="815"/>
      <c r="AR171" s="816"/>
      <c r="AS171" s="898" t="s">
        <v>77</v>
      </c>
      <c r="AT171" s="899"/>
      <c r="AU171" s="810"/>
      <c r="AV171" s="810"/>
      <c r="AW171" s="810"/>
      <c r="AX171" s="810"/>
      <c r="AY171" s="811"/>
      <c r="AZ171" s="75" t="s">
        <v>78</v>
      </c>
      <c r="BA171" s="79"/>
    </row>
    <row r="172" spans="1:53" ht="13.5" thickBot="1" x14ac:dyDescent="0.25">
      <c r="A172" s="853"/>
      <c r="B172"/>
      <c r="C172" s="812" t="s">
        <v>586</v>
      </c>
      <c r="D172" s="813"/>
      <c r="E172" s="813"/>
      <c r="F172" s="813"/>
      <c r="G172" s="813"/>
      <c r="H172" s="813"/>
      <c r="I172" s="77"/>
      <c r="J172" s="80"/>
      <c r="K172" s="80"/>
      <c r="L172" s="80"/>
      <c r="M172" s="80"/>
      <c r="N172" s="80"/>
      <c r="O172" s="80"/>
      <c r="P172" s="80"/>
      <c r="Q172" s="80"/>
      <c r="R172" s="872" t="s">
        <v>79</v>
      </c>
      <c r="S172" s="873"/>
      <c r="T172" s="874"/>
      <c r="U172" s="874"/>
      <c r="V172" s="874"/>
      <c r="W172" s="874"/>
      <c r="X172" s="875"/>
      <c r="Y172" s="81"/>
      <c r="Z172" s="82"/>
      <c r="AB172" s="853"/>
      <c r="AC172"/>
      <c r="AD172" s="812" t="s">
        <v>586</v>
      </c>
      <c r="AE172" s="813"/>
      <c r="AF172" s="813"/>
      <c r="AG172" s="813"/>
      <c r="AH172" s="813"/>
      <c r="AI172" s="813"/>
      <c r="AJ172" s="77"/>
      <c r="AK172" s="80"/>
      <c r="AL172" s="80"/>
      <c r="AM172" s="80"/>
      <c r="AN172" s="80"/>
      <c r="AO172" s="80"/>
      <c r="AP172" s="80"/>
      <c r="AQ172" s="80"/>
      <c r="AR172" s="80"/>
      <c r="AS172" s="872" t="s">
        <v>79</v>
      </c>
      <c r="AT172" s="873"/>
      <c r="AU172" s="874"/>
      <c r="AV172" s="874"/>
      <c r="AW172" s="874"/>
      <c r="AX172" s="874"/>
      <c r="AY172" s="875"/>
      <c r="AZ172" s="81"/>
      <c r="BA172" s="82"/>
    </row>
    <row r="173" spans="1:53" ht="15" customHeight="1" x14ac:dyDescent="0.2">
      <c r="A173" s="904">
        <f>A130+1</f>
        <v>21</v>
      </c>
      <c r="B173"/>
      <c r="C173" s="841" t="s">
        <v>587</v>
      </c>
      <c r="D173" s="813"/>
      <c r="E173" s="813"/>
      <c r="F173" s="813"/>
      <c r="G173" s="813"/>
      <c r="H173" s="813"/>
      <c r="I173" s="77"/>
      <c r="U173" s="45"/>
      <c r="W173" s="781" t="s">
        <v>650</v>
      </c>
      <c r="X173" s="781"/>
      <c r="Y173" s="781"/>
      <c r="Z173" s="781"/>
      <c r="AB173" s="904">
        <f>AB130+1</f>
        <v>24</v>
      </c>
      <c r="AC173"/>
      <c r="AD173" s="841" t="s">
        <v>587</v>
      </c>
      <c r="AE173" s="813"/>
      <c r="AF173" s="813"/>
      <c r="AG173" s="813"/>
      <c r="AH173" s="813"/>
      <c r="AI173" s="813"/>
      <c r="AJ173" s="77"/>
      <c r="AV173" s="45"/>
      <c r="AX173" s="781" t="s">
        <v>651</v>
      </c>
      <c r="AY173" s="781"/>
      <c r="AZ173" s="781"/>
      <c r="BA173" s="781"/>
    </row>
    <row r="174" spans="1:53" ht="13.5" customHeight="1" thickBot="1" x14ac:dyDescent="0.25">
      <c r="A174" s="904"/>
      <c r="B174"/>
      <c r="C174" s="804" t="s">
        <v>80</v>
      </c>
      <c r="D174" s="805"/>
      <c r="E174" s="805"/>
      <c r="F174" s="805"/>
      <c r="G174" s="805"/>
      <c r="H174" s="805"/>
      <c r="I174" s="806"/>
      <c r="W174" s="781"/>
      <c r="X174" s="781"/>
      <c r="Y174" s="781"/>
      <c r="Z174" s="781"/>
      <c r="AB174" s="904"/>
      <c r="AC174"/>
      <c r="AD174" s="804" t="s">
        <v>80</v>
      </c>
      <c r="AE174" s="805"/>
      <c r="AF174" s="805"/>
      <c r="AG174" s="805"/>
      <c r="AH174" s="805"/>
      <c r="AI174" s="805"/>
      <c r="AJ174" s="806"/>
      <c r="AX174" s="781"/>
      <c r="AY174" s="781"/>
      <c r="AZ174" s="781"/>
      <c r="BA174" s="781"/>
    </row>
  </sheetData>
  <mergeCells count="708">
    <mergeCell ref="A130:A131"/>
    <mergeCell ref="A141:A166"/>
    <mergeCell ref="A167:A172"/>
    <mergeCell ref="A173:A174"/>
    <mergeCell ref="A134:A140"/>
    <mergeCell ref="AB173:AB174"/>
    <mergeCell ref="AB44:AB45"/>
    <mergeCell ref="AB55:AB80"/>
    <mergeCell ref="AB81:AB86"/>
    <mergeCell ref="AB87:AB88"/>
    <mergeCell ref="AB98:AB123"/>
    <mergeCell ref="AB124:AB129"/>
    <mergeCell ref="AB130:AB131"/>
    <mergeCell ref="AB141:AB166"/>
    <mergeCell ref="AB167:AB172"/>
    <mergeCell ref="C55:E56"/>
    <mergeCell ref="F55:F56"/>
    <mergeCell ref="G55:I55"/>
    <mergeCell ref="J55:L55"/>
    <mergeCell ref="M55:O55"/>
    <mergeCell ref="C70:C75"/>
    <mergeCell ref="D70:D75"/>
    <mergeCell ref="E70:E71"/>
    <mergeCell ref="F70:F71"/>
    <mergeCell ref="A8:A37"/>
    <mergeCell ref="A38:A43"/>
    <mergeCell ref="A44:A45"/>
    <mergeCell ref="A55:A80"/>
    <mergeCell ref="A81:A86"/>
    <mergeCell ref="A87:A88"/>
    <mergeCell ref="A48:A54"/>
    <mergeCell ref="A98:A123"/>
    <mergeCell ref="A124:A129"/>
    <mergeCell ref="A91:A97"/>
    <mergeCell ref="AN2:AY2"/>
    <mergeCell ref="AZ2:BA2"/>
    <mergeCell ref="C3:L3"/>
    <mergeCell ref="M3:X3"/>
    <mergeCell ref="Y3:Z3"/>
    <mergeCell ref="AD3:AM3"/>
    <mergeCell ref="AN3:AY3"/>
    <mergeCell ref="AZ3:BA3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C4:F4"/>
    <mergeCell ref="G4:X4"/>
    <mergeCell ref="AD4:AG4"/>
    <mergeCell ref="AH4:AY4"/>
    <mergeCell ref="C5:F5"/>
    <mergeCell ref="G5:K5"/>
    <mergeCell ref="L5:Z5"/>
    <mergeCell ref="AD5:AG5"/>
    <mergeCell ref="AH5:AL5"/>
    <mergeCell ref="AM5:BA5"/>
    <mergeCell ref="AM6:AR6"/>
    <mergeCell ref="AS6:AW6"/>
    <mergeCell ref="AX6:BA7"/>
    <mergeCell ref="C7:F7"/>
    <mergeCell ref="L7:Q7"/>
    <mergeCell ref="R7:V7"/>
    <mergeCell ref="AD7:AG7"/>
    <mergeCell ref="AM7:AR7"/>
    <mergeCell ref="AS7:AW7"/>
    <mergeCell ref="C6:F6"/>
    <mergeCell ref="L6:Q6"/>
    <mergeCell ref="R6:V6"/>
    <mergeCell ref="W6:Z7"/>
    <mergeCell ref="AD6:AG6"/>
    <mergeCell ref="G6:K6"/>
    <mergeCell ref="AH6:AL6"/>
    <mergeCell ref="AQ8:AS8"/>
    <mergeCell ref="AT8:AV8"/>
    <mergeCell ref="AW8:AY8"/>
    <mergeCell ref="Y9:Z9"/>
    <mergeCell ref="AZ9:BA9"/>
    <mergeCell ref="S8:U8"/>
    <mergeCell ref="V8:X8"/>
    <mergeCell ref="AD8:AF9"/>
    <mergeCell ref="AG8:AG9"/>
    <mergeCell ref="AH8:AJ8"/>
    <mergeCell ref="AK8:AM8"/>
    <mergeCell ref="AB8:AB37"/>
    <mergeCell ref="AF11:AF12"/>
    <mergeCell ref="AG11:AG12"/>
    <mergeCell ref="AH11:AP11"/>
    <mergeCell ref="AT26:AY26"/>
    <mergeCell ref="AT30:AY30"/>
    <mergeCell ref="AQ35:AY35"/>
    <mergeCell ref="AG35:AG36"/>
    <mergeCell ref="AH35:AP35"/>
    <mergeCell ref="AW21:AY21"/>
    <mergeCell ref="AD19:AD25"/>
    <mergeCell ref="AE19:AE25"/>
    <mergeCell ref="AF19:AF20"/>
    <mergeCell ref="C10:C18"/>
    <mergeCell ref="D10:D18"/>
    <mergeCell ref="AD10:AD18"/>
    <mergeCell ref="AE10:AE18"/>
    <mergeCell ref="E11:E12"/>
    <mergeCell ref="F11:F12"/>
    <mergeCell ref="G11:O11"/>
    <mergeCell ref="P11:X11"/>
    <mergeCell ref="AN8:AP8"/>
    <mergeCell ref="C8:E9"/>
    <mergeCell ref="F8:F9"/>
    <mergeCell ref="G8:I8"/>
    <mergeCell ref="J8:L8"/>
    <mergeCell ref="M8:O8"/>
    <mergeCell ref="P8:R8"/>
    <mergeCell ref="AG19:AG20"/>
    <mergeCell ref="AF21:AF22"/>
    <mergeCell ref="AG21:AG22"/>
    <mergeCell ref="AQ21:AS21"/>
    <mergeCell ref="AT21:AV21"/>
    <mergeCell ref="AH19:AP19"/>
    <mergeCell ref="AQ19:AY19"/>
    <mergeCell ref="AQ11:AY11"/>
    <mergeCell ref="E13:E14"/>
    <mergeCell ref="F13:F14"/>
    <mergeCell ref="J13:L13"/>
    <mergeCell ref="M13:X13"/>
    <mergeCell ref="AF13:AF14"/>
    <mergeCell ref="AG13:AG14"/>
    <mergeCell ref="AK13:AM13"/>
    <mergeCell ref="AN13:AY13"/>
    <mergeCell ref="G19:O19"/>
    <mergeCell ref="P19:X19"/>
    <mergeCell ref="AD26:AD31"/>
    <mergeCell ref="AN26:AS26"/>
    <mergeCell ref="AF30:AF31"/>
    <mergeCell ref="AG30:AG31"/>
    <mergeCell ref="AH30:AM30"/>
    <mergeCell ref="AN30:AS30"/>
    <mergeCell ref="AF26:AF27"/>
    <mergeCell ref="AG26:AG27"/>
    <mergeCell ref="AH26:AM26"/>
    <mergeCell ref="C19:C25"/>
    <mergeCell ref="D19:D25"/>
    <mergeCell ref="E19:E20"/>
    <mergeCell ref="F19:F20"/>
    <mergeCell ref="E21:E22"/>
    <mergeCell ref="F21:F22"/>
    <mergeCell ref="P33:X33"/>
    <mergeCell ref="E35:E36"/>
    <mergeCell ref="F35:F36"/>
    <mergeCell ref="G35:O35"/>
    <mergeCell ref="P35:X35"/>
    <mergeCell ref="C26:C31"/>
    <mergeCell ref="D26:D31"/>
    <mergeCell ref="E26:E27"/>
    <mergeCell ref="F26:F27"/>
    <mergeCell ref="G26:L26"/>
    <mergeCell ref="M26:R26"/>
    <mergeCell ref="S26:X26"/>
    <mergeCell ref="P21:R21"/>
    <mergeCell ref="S21:X21"/>
    <mergeCell ref="E30:E31"/>
    <mergeCell ref="F30:F31"/>
    <mergeCell ref="G30:L30"/>
    <mergeCell ref="M30:R30"/>
    <mergeCell ref="AZ38:BA38"/>
    <mergeCell ref="C39:I39"/>
    <mergeCell ref="J39:Q39"/>
    <mergeCell ref="R39:X39"/>
    <mergeCell ref="AD39:AJ39"/>
    <mergeCell ref="AK39:AR39"/>
    <mergeCell ref="AS39:AY39"/>
    <mergeCell ref="AF33:AF34"/>
    <mergeCell ref="AG33:AG34"/>
    <mergeCell ref="AH33:AP33"/>
    <mergeCell ref="AQ33:AY33"/>
    <mergeCell ref="C38:F38"/>
    <mergeCell ref="G38:Q38"/>
    <mergeCell ref="R38:X38"/>
    <mergeCell ref="Y38:Z38"/>
    <mergeCell ref="AD38:AG38"/>
    <mergeCell ref="AH38:AR38"/>
    <mergeCell ref="C32:C37"/>
    <mergeCell ref="D32:D37"/>
    <mergeCell ref="AD32:AD37"/>
    <mergeCell ref="AE32:AE37"/>
    <mergeCell ref="E33:E34"/>
    <mergeCell ref="F33:F34"/>
    <mergeCell ref="G33:O33"/>
    <mergeCell ref="AS40:AT40"/>
    <mergeCell ref="AU40:AY40"/>
    <mergeCell ref="AS41:AT41"/>
    <mergeCell ref="AU41:AY41"/>
    <mergeCell ref="C40:H40"/>
    <mergeCell ref="J40:Q40"/>
    <mergeCell ref="R40:S40"/>
    <mergeCell ref="T40:X40"/>
    <mergeCell ref="AD40:AI40"/>
    <mergeCell ref="AK40:AR40"/>
    <mergeCell ref="AB38:AB43"/>
    <mergeCell ref="C41:H41"/>
    <mergeCell ref="J41:Q41"/>
    <mergeCell ref="R41:S41"/>
    <mergeCell ref="AS38:AY38"/>
    <mergeCell ref="AS42:AT42"/>
    <mergeCell ref="AU42:AY42"/>
    <mergeCell ref="AS43:AT43"/>
    <mergeCell ref="AU43:AY43"/>
    <mergeCell ref="R42:S42"/>
    <mergeCell ref="T42:X42"/>
    <mergeCell ref="AD42:AI42"/>
    <mergeCell ref="AK42:AR42"/>
    <mergeCell ref="T41:X41"/>
    <mergeCell ref="AD41:AI41"/>
    <mergeCell ref="AK41:AR41"/>
    <mergeCell ref="C42:H42"/>
    <mergeCell ref="J42:Q42"/>
    <mergeCell ref="C44:H44"/>
    <mergeCell ref="AD44:AI44"/>
    <mergeCell ref="C45:I45"/>
    <mergeCell ref="AD45:AJ45"/>
    <mergeCell ref="C43:H43"/>
    <mergeCell ref="R43:S43"/>
    <mergeCell ref="T43:X43"/>
    <mergeCell ref="AD43:AI43"/>
    <mergeCell ref="W44:Z45"/>
    <mergeCell ref="AN50:AY50"/>
    <mergeCell ref="AZ50:BA50"/>
    <mergeCell ref="C51:F51"/>
    <mergeCell ref="G51:X51"/>
    <mergeCell ref="AD51:AG51"/>
    <mergeCell ref="AH51:AY51"/>
    <mergeCell ref="AN48:AZ48"/>
    <mergeCell ref="C49:L49"/>
    <mergeCell ref="M49:X49"/>
    <mergeCell ref="Y49:Z49"/>
    <mergeCell ref="AD49:AM49"/>
    <mergeCell ref="AN49:AY49"/>
    <mergeCell ref="AZ49:BA49"/>
    <mergeCell ref="C48:L48"/>
    <mergeCell ref="M48:Y48"/>
    <mergeCell ref="AB48:AB54"/>
    <mergeCell ref="AD48:AM48"/>
    <mergeCell ref="C50:L50"/>
    <mergeCell ref="M50:X50"/>
    <mergeCell ref="Y50:Z50"/>
    <mergeCell ref="AD50:AM50"/>
    <mergeCell ref="C52:F52"/>
    <mergeCell ref="G52:K52"/>
    <mergeCell ref="L52:Z52"/>
    <mergeCell ref="AM52:BA52"/>
    <mergeCell ref="C53:F53"/>
    <mergeCell ref="L53:Q53"/>
    <mergeCell ref="R53:V53"/>
    <mergeCell ref="W53:Z54"/>
    <mergeCell ref="AD53:AG53"/>
    <mergeCell ref="AM53:AR53"/>
    <mergeCell ref="AS53:AW53"/>
    <mergeCell ref="AX53:BA54"/>
    <mergeCell ref="C54:F54"/>
    <mergeCell ref="AD52:AG52"/>
    <mergeCell ref="AH52:AL52"/>
    <mergeCell ref="L54:Q54"/>
    <mergeCell ref="R54:V54"/>
    <mergeCell ref="AD54:AG54"/>
    <mergeCell ref="AM54:AR54"/>
    <mergeCell ref="AS54:AW54"/>
    <mergeCell ref="AK55:AM55"/>
    <mergeCell ref="AN55:AP55"/>
    <mergeCell ref="AQ55:AS55"/>
    <mergeCell ref="AT55:AV55"/>
    <mergeCell ref="AW55:AY55"/>
    <mergeCell ref="Y56:Z56"/>
    <mergeCell ref="P55:R55"/>
    <mergeCell ref="S55:U55"/>
    <mergeCell ref="V55:X55"/>
    <mergeCell ref="AD55:AF56"/>
    <mergeCell ref="AG55:AG56"/>
    <mergeCell ref="AH55:AJ55"/>
    <mergeCell ref="AZ56:BA56"/>
    <mergeCell ref="C57:C64"/>
    <mergeCell ref="D57:D64"/>
    <mergeCell ref="AD57:AD64"/>
    <mergeCell ref="AE57:AE64"/>
    <mergeCell ref="E57:E58"/>
    <mergeCell ref="F57:F58"/>
    <mergeCell ref="G57:X57"/>
    <mergeCell ref="AF57:AF58"/>
    <mergeCell ref="AG57:AG58"/>
    <mergeCell ref="G70:U70"/>
    <mergeCell ref="V70:X70"/>
    <mergeCell ref="E74:E75"/>
    <mergeCell ref="F74:F75"/>
    <mergeCell ref="AH57:AY57"/>
    <mergeCell ref="C65:C69"/>
    <mergeCell ref="D65:D69"/>
    <mergeCell ref="AD65:AD69"/>
    <mergeCell ref="AE65:AE69"/>
    <mergeCell ref="E66:E67"/>
    <mergeCell ref="F66:F67"/>
    <mergeCell ref="G66:X66"/>
    <mergeCell ref="AH66:AY66"/>
    <mergeCell ref="AF66:AF67"/>
    <mergeCell ref="AG66:AG67"/>
    <mergeCell ref="AD70:AD75"/>
    <mergeCell ref="AE70:AE75"/>
    <mergeCell ref="V78:X78"/>
    <mergeCell ref="AF70:AF71"/>
    <mergeCell ref="AG70:AG71"/>
    <mergeCell ref="AH70:AV70"/>
    <mergeCell ref="AW70:AY70"/>
    <mergeCell ref="AH74:AV74"/>
    <mergeCell ref="AW74:AY74"/>
    <mergeCell ref="AF74:AF75"/>
    <mergeCell ref="AG74:AG75"/>
    <mergeCell ref="V74:X74"/>
    <mergeCell ref="AZ81:BA81"/>
    <mergeCell ref="C82:I82"/>
    <mergeCell ref="J82:Q82"/>
    <mergeCell ref="R82:X82"/>
    <mergeCell ref="AD82:AJ82"/>
    <mergeCell ref="AK82:AR82"/>
    <mergeCell ref="AS82:AY82"/>
    <mergeCell ref="AF78:AF79"/>
    <mergeCell ref="AG78:AG79"/>
    <mergeCell ref="AH78:AV78"/>
    <mergeCell ref="AW78:AY78"/>
    <mergeCell ref="C81:F81"/>
    <mergeCell ref="G81:Q81"/>
    <mergeCell ref="R81:X81"/>
    <mergeCell ref="Y81:Z81"/>
    <mergeCell ref="AD81:AG81"/>
    <mergeCell ref="AH81:AR81"/>
    <mergeCell ref="C76:C80"/>
    <mergeCell ref="D76:D80"/>
    <mergeCell ref="AD76:AD80"/>
    <mergeCell ref="AE76:AE80"/>
    <mergeCell ref="E78:E79"/>
    <mergeCell ref="F78:F79"/>
    <mergeCell ref="G78:U78"/>
    <mergeCell ref="C83:H83"/>
    <mergeCell ref="J83:Q83"/>
    <mergeCell ref="R83:S83"/>
    <mergeCell ref="T83:X83"/>
    <mergeCell ref="AD83:AI83"/>
    <mergeCell ref="AK83:AR83"/>
    <mergeCell ref="C85:H85"/>
    <mergeCell ref="J85:Q85"/>
    <mergeCell ref="AS81:AY81"/>
    <mergeCell ref="AU84:AY84"/>
    <mergeCell ref="AS85:AT85"/>
    <mergeCell ref="AU85:AY85"/>
    <mergeCell ref="C84:H84"/>
    <mergeCell ref="J84:Q84"/>
    <mergeCell ref="R84:S84"/>
    <mergeCell ref="T84:X84"/>
    <mergeCell ref="AD84:AI84"/>
    <mergeCell ref="AK84:AR84"/>
    <mergeCell ref="R86:S86"/>
    <mergeCell ref="T86:X86"/>
    <mergeCell ref="AD86:AI86"/>
    <mergeCell ref="AS86:AT86"/>
    <mergeCell ref="AU86:AY86"/>
    <mergeCell ref="R85:S85"/>
    <mergeCell ref="T85:X85"/>
    <mergeCell ref="AD85:AI85"/>
    <mergeCell ref="AK85:AR85"/>
    <mergeCell ref="C91:L91"/>
    <mergeCell ref="M91:Y91"/>
    <mergeCell ref="AB91:AB97"/>
    <mergeCell ref="AD91:AM91"/>
    <mergeCell ref="C93:L93"/>
    <mergeCell ref="M93:X93"/>
    <mergeCell ref="Y93:Z93"/>
    <mergeCell ref="AD93:AM93"/>
    <mergeCell ref="C95:F95"/>
    <mergeCell ref="C96:F96"/>
    <mergeCell ref="L96:Q96"/>
    <mergeCell ref="R96:V96"/>
    <mergeCell ref="W96:Z97"/>
    <mergeCell ref="AM96:AR96"/>
    <mergeCell ref="AN91:AZ91"/>
    <mergeCell ref="C92:L92"/>
    <mergeCell ref="M92:X92"/>
    <mergeCell ref="Y92:Z92"/>
    <mergeCell ref="AD92:AM92"/>
    <mergeCell ref="AN92:AY92"/>
    <mergeCell ref="AZ92:BA92"/>
    <mergeCell ref="C97:F97"/>
    <mergeCell ref="AN93:AY93"/>
    <mergeCell ref="AZ93:BA93"/>
    <mergeCell ref="C94:F94"/>
    <mergeCell ref="G94:X94"/>
    <mergeCell ref="AD94:AG94"/>
    <mergeCell ref="AH94:AY94"/>
    <mergeCell ref="L97:Q97"/>
    <mergeCell ref="R97:V97"/>
    <mergeCell ref="AD97:AG97"/>
    <mergeCell ref="AM97:AR97"/>
    <mergeCell ref="AQ98:AS98"/>
    <mergeCell ref="AT98:AV98"/>
    <mergeCell ref="AS97:AW97"/>
    <mergeCell ref="S98:U98"/>
    <mergeCell ref="AH95:AL95"/>
    <mergeCell ref="AM95:BA95"/>
    <mergeCell ref="AW98:AY98"/>
    <mergeCell ref="Y99:Z99"/>
    <mergeCell ref="AZ99:BA99"/>
    <mergeCell ref="AG98:AG99"/>
    <mergeCell ref="AH98:AJ98"/>
    <mergeCell ref="AK98:AM98"/>
    <mergeCell ref="AN98:AP98"/>
    <mergeCell ref="AS96:AW96"/>
    <mergeCell ref="AX96:BA97"/>
    <mergeCell ref="C100:C107"/>
    <mergeCell ref="D100:D107"/>
    <mergeCell ref="AD100:AD107"/>
    <mergeCell ref="AE100:AE107"/>
    <mergeCell ref="E100:E101"/>
    <mergeCell ref="F100:F101"/>
    <mergeCell ref="G100:I100"/>
    <mergeCell ref="C98:E99"/>
    <mergeCell ref="F98:F99"/>
    <mergeCell ref="G98:I98"/>
    <mergeCell ref="J98:L98"/>
    <mergeCell ref="M98:O98"/>
    <mergeCell ref="P98:R98"/>
    <mergeCell ref="AH100:AJ100"/>
    <mergeCell ref="G96:K96"/>
    <mergeCell ref="AH96:AL96"/>
    <mergeCell ref="C113:C118"/>
    <mergeCell ref="D113:D118"/>
    <mergeCell ref="E113:E114"/>
    <mergeCell ref="F113:F114"/>
    <mergeCell ref="G113:X113"/>
    <mergeCell ref="AD113:AD118"/>
    <mergeCell ref="AE113:AE118"/>
    <mergeCell ref="AK100:AY100"/>
    <mergeCell ref="C108:C112"/>
    <mergeCell ref="D108:D112"/>
    <mergeCell ref="AD108:AD112"/>
    <mergeCell ref="AE108:AE112"/>
    <mergeCell ref="E109:E110"/>
    <mergeCell ref="AG109:AG110"/>
    <mergeCell ref="F109:F110"/>
    <mergeCell ref="G109:I109"/>
    <mergeCell ref="J109:X109"/>
    <mergeCell ref="AF109:AF110"/>
    <mergeCell ref="AH109:AJ109"/>
    <mergeCell ref="J100:X100"/>
    <mergeCell ref="AF100:AF101"/>
    <mergeCell ref="AQ109:AY109"/>
    <mergeCell ref="AH113:AY113"/>
    <mergeCell ref="AG121:AG122"/>
    <mergeCell ref="AH121:AV121"/>
    <mergeCell ref="AW121:AY121"/>
    <mergeCell ref="C124:F124"/>
    <mergeCell ref="G124:Q124"/>
    <mergeCell ref="R124:X124"/>
    <mergeCell ref="Y124:Z124"/>
    <mergeCell ref="AD124:AG124"/>
    <mergeCell ref="AH124:AR124"/>
    <mergeCell ref="AS124:AY124"/>
    <mergeCell ref="C119:C123"/>
    <mergeCell ref="D119:D123"/>
    <mergeCell ref="AD119:AD123"/>
    <mergeCell ref="AE119:AE123"/>
    <mergeCell ref="E121:E122"/>
    <mergeCell ref="F121:F122"/>
    <mergeCell ref="G121:U121"/>
    <mergeCell ref="V121:X121"/>
    <mergeCell ref="AS127:AT127"/>
    <mergeCell ref="AU127:AY127"/>
    <mergeCell ref="C126:H126"/>
    <mergeCell ref="J126:Q126"/>
    <mergeCell ref="R126:S126"/>
    <mergeCell ref="T126:X126"/>
    <mergeCell ref="AD126:AI126"/>
    <mergeCell ref="AK126:AR126"/>
    <mergeCell ref="C125:I125"/>
    <mergeCell ref="J125:Q125"/>
    <mergeCell ref="R125:X125"/>
    <mergeCell ref="AD125:AJ125"/>
    <mergeCell ref="AK125:AR125"/>
    <mergeCell ref="AS125:AY125"/>
    <mergeCell ref="P141:R141"/>
    <mergeCell ref="L140:Q140"/>
    <mergeCell ref="R140:V140"/>
    <mergeCell ref="L139:Q139"/>
    <mergeCell ref="R139:V139"/>
    <mergeCell ref="W139:Z140"/>
    <mergeCell ref="T127:X127"/>
    <mergeCell ref="AD127:AI127"/>
    <mergeCell ref="AK127:AR127"/>
    <mergeCell ref="C140:F140"/>
    <mergeCell ref="C139:F139"/>
    <mergeCell ref="G139:J139"/>
    <mergeCell ref="C137:F137"/>
    <mergeCell ref="C128:H128"/>
    <mergeCell ref="J128:Q128"/>
    <mergeCell ref="C130:H130"/>
    <mergeCell ref="C131:I131"/>
    <mergeCell ref="C129:H129"/>
    <mergeCell ref="G137:X137"/>
    <mergeCell ref="L138:Z138"/>
    <mergeCell ref="F143:F144"/>
    <mergeCell ref="G143:R143"/>
    <mergeCell ref="C162:C166"/>
    <mergeCell ref="D162:D166"/>
    <mergeCell ref="AD162:AD166"/>
    <mergeCell ref="AE162:AE166"/>
    <mergeCell ref="E164:E165"/>
    <mergeCell ref="F164:F165"/>
    <mergeCell ref="G164:R164"/>
    <mergeCell ref="G160:R160"/>
    <mergeCell ref="E160:E161"/>
    <mergeCell ref="F160:F161"/>
    <mergeCell ref="F152:F153"/>
    <mergeCell ref="G152:R152"/>
    <mergeCell ref="C143:C150"/>
    <mergeCell ref="D143:D150"/>
    <mergeCell ref="AE156:AE161"/>
    <mergeCell ref="AF164:AF165"/>
    <mergeCell ref="AG164:AG165"/>
    <mergeCell ref="C168:I168"/>
    <mergeCell ref="J168:Q168"/>
    <mergeCell ref="R168:X168"/>
    <mergeCell ref="AD168:AJ168"/>
    <mergeCell ref="AK168:AR168"/>
    <mergeCell ref="AS168:AY168"/>
    <mergeCell ref="C167:F167"/>
    <mergeCell ref="Y167:Z167"/>
    <mergeCell ref="AD167:AG167"/>
    <mergeCell ref="AS167:AY167"/>
    <mergeCell ref="C170:H170"/>
    <mergeCell ref="J170:Q170"/>
    <mergeCell ref="R170:S170"/>
    <mergeCell ref="T170:X170"/>
    <mergeCell ref="AD170:AI170"/>
    <mergeCell ref="AK170:AR170"/>
    <mergeCell ref="AS170:AT170"/>
    <mergeCell ref="AU170:AY170"/>
    <mergeCell ref="C169:H169"/>
    <mergeCell ref="AK169:AR169"/>
    <mergeCell ref="C173:H173"/>
    <mergeCell ref="AD173:AI173"/>
    <mergeCell ref="T169:X169"/>
    <mergeCell ref="AD169:AI169"/>
    <mergeCell ref="G167:Q167"/>
    <mergeCell ref="R167:X167"/>
    <mergeCell ref="C174:I174"/>
    <mergeCell ref="AD174:AJ174"/>
    <mergeCell ref="AH164:AS164"/>
    <mergeCell ref="AS171:AT171"/>
    <mergeCell ref="T171:X171"/>
    <mergeCell ref="AD171:AI171"/>
    <mergeCell ref="AK171:AR171"/>
    <mergeCell ref="AS169:AT169"/>
    <mergeCell ref="J169:Q169"/>
    <mergeCell ref="R169:S169"/>
    <mergeCell ref="C172:H172"/>
    <mergeCell ref="R172:S172"/>
    <mergeCell ref="T172:X172"/>
    <mergeCell ref="AD172:AI172"/>
    <mergeCell ref="AS172:AT172"/>
    <mergeCell ref="C171:H171"/>
    <mergeCell ref="J171:Q171"/>
    <mergeCell ref="R171:S171"/>
    <mergeCell ref="S30:X30"/>
    <mergeCell ref="AE26:AE31"/>
    <mergeCell ref="V141:X141"/>
    <mergeCell ref="AG100:AG101"/>
    <mergeCell ref="V98:X98"/>
    <mergeCell ref="AD98:AF99"/>
    <mergeCell ref="AD141:AF142"/>
    <mergeCell ref="AG141:AG142"/>
    <mergeCell ref="C141:E142"/>
    <mergeCell ref="F141:F142"/>
    <mergeCell ref="G141:I141"/>
    <mergeCell ref="J141:L141"/>
    <mergeCell ref="M141:O141"/>
    <mergeCell ref="F117:F118"/>
    <mergeCell ref="AF117:AF118"/>
    <mergeCell ref="C135:L135"/>
    <mergeCell ref="M135:X135"/>
    <mergeCell ref="Y135:Z135"/>
    <mergeCell ref="AD135:AM135"/>
    <mergeCell ref="C134:L134"/>
    <mergeCell ref="AD96:AG96"/>
    <mergeCell ref="G95:K95"/>
    <mergeCell ref="G53:K53"/>
    <mergeCell ref="AH53:AL53"/>
    <mergeCell ref="Y142:Z142"/>
    <mergeCell ref="M134:Y134"/>
    <mergeCell ref="AB134:AB140"/>
    <mergeCell ref="AD134:AM134"/>
    <mergeCell ref="C136:L136"/>
    <mergeCell ref="M136:X136"/>
    <mergeCell ref="Y136:Z136"/>
    <mergeCell ref="C156:C161"/>
    <mergeCell ref="D156:D161"/>
    <mergeCell ref="E156:E157"/>
    <mergeCell ref="F156:F157"/>
    <mergeCell ref="G156:R156"/>
    <mergeCell ref="AG143:AG144"/>
    <mergeCell ref="AH143:AS143"/>
    <mergeCell ref="C151:C155"/>
    <mergeCell ref="D151:D155"/>
    <mergeCell ref="AD151:AD155"/>
    <mergeCell ref="AE151:AE155"/>
    <mergeCell ref="E152:E153"/>
    <mergeCell ref="C138:F138"/>
    <mergeCell ref="G138:K138"/>
    <mergeCell ref="AD143:AD150"/>
    <mergeCell ref="AE143:AE150"/>
    <mergeCell ref="E143:E144"/>
    <mergeCell ref="AF156:AF157"/>
    <mergeCell ref="AF143:AF144"/>
    <mergeCell ref="AD140:AG140"/>
    <mergeCell ref="AD139:AG139"/>
    <mergeCell ref="AS139:AW139"/>
    <mergeCell ref="AF160:AF161"/>
    <mergeCell ref="AG160:AG161"/>
    <mergeCell ref="AG152:AG153"/>
    <mergeCell ref="AH138:AL138"/>
    <mergeCell ref="AH156:AS156"/>
    <mergeCell ref="AN141:AP141"/>
    <mergeCell ref="AQ141:AS141"/>
    <mergeCell ref="AT141:AV141"/>
    <mergeCell ref="AH141:AJ141"/>
    <mergeCell ref="AK141:AM141"/>
    <mergeCell ref="AM140:AR140"/>
    <mergeCell ref="AS140:AW140"/>
    <mergeCell ref="C86:H86"/>
    <mergeCell ref="AX44:BA45"/>
    <mergeCell ref="W87:Z88"/>
    <mergeCell ref="W130:Z131"/>
    <mergeCell ref="G74:U74"/>
    <mergeCell ref="C87:H87"/>
    <mergeCell ref="AD87:AI87"/>
    <mergeCell ref="C88:I88"/>
    <mergeCell ref="AD88:AJ88"/>
    <mergeCell ref="E117:E118"/>
    <mergeCell ref="AF113:AF114"/>
    <mergeCell ref="AD130:AI130"/>
    <mergeCell ref="AD131:AJ131"/>
    <mergeCell ref="R129:S129"/>
    <mergeCell ref="T129:X129"/>
    <mergeCell ref="AD129:AI129"/>
    <mergeCell ref="R128:S128"/>
    <mergeCell ref="T128:X128"/>
    <mergeCell ref="AD128:AI128"/>
    <mergeCell ref="AS126:AT126"/>
    <mergeCell ref="AU126:AY126"/>
    <mergeCell ref="C127:H127"/>
    <mergeCell ref="J127:Q127"/>
    <mergeCell ref="R127:S127"/>
    <mergeCell ref="AZ136:BA136"/>
    <mergeCell ref="AD137:AG137"/>
    <mergeCell ref="AH137:AY137"/>
    <mergeCell ref="AF35:AF36"/>
    <mergeCell ref="AG156:AG157"/>
    <mergeCell ref="AF152:AF153"/>
    <mergeCell ref="AG113:AG114"/>
    <mergeCell ref="AD156:AD161"/>
    <mergeCell ref="AN134:AZ134"/>
    <mergeCell ref="AN135:AY135"/>
    <mergeCell ref="AZ135:BA135"/>
    <mergeCell ref="AD136:AM136"/>
    <mergeCell ref="AW141:AY141"/>
    <mergeCell ref="AX139:BA140"/>
    <mergeCell ref="AH152:AS152"/>
    <mergeCell ref="AG117:AG118"/>
    <mergeCell ref="AZ124:BA124"/>
    <mergeCell ref="AF121:AF122"/>
    <mergeCell ref="AK109:AP109"/>
    <mergeCell ref="AS83:AT83"/>
    <mergeCell ref="AU83:AY83"/>
    <mergeCell ref="AS84:AT84"/>
    <mergeCell ref="AS128:AT128"/>
    <mergeCell ref="AD138:AG138"/>
    <mergeCell ref="AU128:AY128"/>
    <mergeCell ref="AS129:AT129"/>
    <mergeCell ref="AU129:AY129"/>
    <mergeCell ref="AK128:AR128"/>
    <mergeCell ref="W173:Z174"/>
    <mergeCell ref="AX173:BA174"/>
    <mergeCell ref="AX130:BA131"/>
    <mergeCell ref="AX87:BA88"/>
    <mergeCell ref="L95:Z95"/>
    <mergeCell ref="AD95:AG95"/>
    <mergeCell ref="S141:U141"/>
    <mergeCell ref="AU171:AY171"/>
    <mergeCell ref="AU172:AY172"/>
    <mergeCell ref="AU169:AY169"/>
    <mergeCell ref="AH167:AR167"/>
    <mergeCell ref="AZ167:BA167"/>
    <mergeCell ref="AZ142:BA142"/>
    <mergeCell ref="AM138:BA138"/>
    <mergeCell ref="AH139:AK139"/>
    <mergeCell ref="AM139:AR139"/>
    <mergeCell ref="AH160:AS160"/>
    <mergeCell ref="G117:X117"/>
    <mergeCell ref="AH117:AY117"/>
    <mergeCell ref="AN136:AY136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46" max="16383" man="1"/>
    <brk id="89" max="16383" man="1"/>
    <brk id="132" max="16383" man="1"/>
  </rowBreaks>
  <colBreaks count="1" manualBreakCount="1">
    <brk id="2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158"/>
  <sheetViews>
    <sheetView view="pageBreakPreview" topLeftCell="R1" zoomScale="96" zoomScaleNormal="70" zoomScaleSheetLayoutView="96" zoomScalePageLayoutView="70" workbookViewId="0">
      <selection activeCell="AG13" sqref="AG13:AG14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708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708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21.2" customHeight="1" x14ac:dyDescent="0.2">
      <c r="A10" s="902"/>
      <c r="B10"/>
      <c r="C10" s="844">
        <v>1</v>
      </c>
      <c r="D10" s="796" t="s">
        <v>64</v>
      </c>
      <c r="E10" s="602" t="s">
        <v>16</v>
      </c>
      <c r="F10" s="58" t="s">
        <v>498</v>
      </c>
      <c r="G10" s="101" t="str">
        <f>TEXT((TIME(0,LEFT('JUGEND-DOSB 2020'!E8,FIND(":",'JUGEND-DOSB 2020'!E8)-1),RIGHT('JUGEND-DOSB 2020'!E8,2)))*$BC$10,"[mm]:ss")</f>
        <v>02:24</v>
      </c>
      <c r="H10" s="102" t="str">
        <f>TEXT((TIME(0,LEFT('JUGEND-DOSB 2020'!F8,FIND(":",'JUGEND-DOSB 2020'!F8)-1),RIGHT('JUGEND-DOSB 2020'!F8,2)))*$BC$10,"[mm]:ss")</f>
        <v>03:36</v>
      </c>
      <c r="I10" s="103" t="str">
        <f>TEXT((TIME(0,LEFT('JUGEND-DOSB 2020'!G8,FIND(":",'JUGEND-DOSB 2020'!G8)-1),RIGHT('JUGEND-DOSB 2020'!G8,2)))*$BC$10,"[mm]:ss")</f>
        <v>05:06</v>
      </c>
      <c r="J10" s="109" t="str">
        <f>TEXT((TIME(0,LEFT('JUGEND-DOSB 2020'!H8,FIND(":",'JUGEND-DOSB 2020'!H8)-1),RIGHT('JUGEND-DOSB 2020'!H8,2)))*$BC$10,"[mm]:ss")</f>
        <v>03:00</v>
      </c>
      <c r="K10" s="102" t="str">
        <f>TEXT((TIME(0,LEFT('JUGEND-DOSB 2020'!I8,FIND(":",'JUGEND-DOSB 2020'!I8)-1),RIGHT('JUGEND-DOSB 2020'!I8,2)))*$BC$10,"[mm]:ss")</f>
        <v>04:30</v>
      </c>
      <c r="L10" s="103" t="str">
        <f>TEXT((TIME(0,LEFT('JUGEND-DOSB 2020'!J8,FIND(":",'JUGEND-DOSB 2020'!J8)-1),RIGHT('JUGEND-DOSB 2020'!J8,2)))*$BC$10,"[mm]:ss")</f>
        <v>06:00</v>
      </c>
      <c r="M10" s="109" t="str">
        <f>TEXT((TIME(0,LEFT('JUGEND-DOSB 2020'!K8,FIND(":",'JUGEND-DOSB 2020'!K8)-1),RIGHT('JUGEND-DOSB 2020'!K8,2)))*$BC$10,"[mm]:ss")</f>
        <v>04:30</v>
      </c>
      <c r="N10" s="102" t="str">
        <f>TEXT((TIME(0,LEFT('JUGEND-DOSB 2020'!L8,FIND(":",'JUGEND-DOSB 2020'!L8)-1),RIGHT('JUGEND-DOSB 2020'!L8,2)))*$BC$10,"[mm]:ss")</f>
        <v>06:00</v>
      </c>
      <c r="O10" s="103" t="str">
        <f>TEXT((TIME(0,LEFT('JUGEND-DOSB 2020'!M8,FIND(":",'JUGEND-DOSB 2020'!M8)-1),RIGHT('JUGEND-DOSB 2020'!M8,2)))*$BC$10,"[mm]:ss")</f>
        <v>09:00</v>
      </c>
      <c r="P10" s="109" t="str">
        <f>TEXT((TIME(0,LEFT('JUGEND-DOSB 2020'!N8,FIND(":",'JUGEND-DOSB 2020'!N8)-1),RIGHT('JUGEND-DOSB 2020'!N8,2)))*$BC$10,"[mm]:ss")</f>
        <v>06:00</v>
      </c>
      <c r="Q10" s="102" t="str">
        <f>TEXT((TIME(0,LEFT('JUGEND-DOSB 2020'!O8,FIND(":",'JUGEND-DOSB 2020'!O8)-1),RIGHT('JUGEND-DOSB 2020'!O8,2)))*$BC$10,"[mm]:ss")</f>
        <v>09:00</v>
      </c>
      <c r="R10" s="103" t="str">
        <f>TEXT((TIME(0,LEFT('JUGEND-DOSB 2020'!P8,FIND(":",'JUGEND-DOSB 2020'!P8)-1),RIGHT('JUGEND-DOSB 2020'!P8,2)))*$BC$10,"[mm]:ss")</f>
        <v>12:00</v>
      </c>
      <c r="S10" s="109" t="str">
        <f>TEXT((TIME(0,LEFT('JUGEND-DOSB 2020'!Q8,FIND(":",'JUGEND-DOSB 2020'!Q8)-1),RIGHT('JUGEND-DOSB 2020'!Q8,2)))*$BC$10,"[mm]:ss")</f>
        <v>09:00</v>
      </c>
      <c r="T10" s="102" t="str">
        <f>TEXT((TIME(0,LEFT('JUGEND-DOSB 2020'!R8,FIND(":",'JUGEND-DOSB 2020'!R8)-1),RIGHT('JUGEND-DOSB 2020'!R8,2)))*$BC$10,"[mm]:ss")</f>
        <v>12:00</v>
      </c>
      <c r="U10" s="103" t="str">
        <f>TEXT((TIME(0,LEFT('JUGEND-DOSB 2020'!S8,FIND(":",'JUGEND-DOSB 2020'!S8)-1),RIGHT('JUGEND-DOSB 2020'!S8,2)))*$BC$10,"[mm]:ss")</f>
        <v>15:00</v>
      </c>
      <c r="V10" s="109" t="str">
        <f>TEXT((TIME(0,LEFT('JUGEND-DOSB 2020'!T8,FIND(":",'JUGEND-DOSB 2020'!T8)-1),RIGHT('JUGEND-DOSB 2020'!T8,2)))*$BC$10,"[mm]:ss")</f>
        <v>13:30</v>
      </c>
      <c r="W10" s="102" t="str">
        <f>TEXT((TIME(0,LEFT('JUGEND-DOSB 2020'!U8,FIND(":",'JUGEND-DOSB 2020'!U8)-1),RIGHT('JUGEND-DOSB 2020'!U8,2)))*$BC$10,"[mm]:ss")</f>
        <v>18:00</v>
      </c>
      <c r="X10" s="103" t="str">
        <f>TEXT((TIME(0,LEFT('JUGEND-DOSB 2020'!V8,FIND(":",'JUGEND-DOSB 2020'!V8)-1),RIGHT('JUGEND-DOSB 2020'!V8,2)))*$BC$10,"[mm]:ss")</f>
        <v>22:30</v>
      </c>
      <c r="Y10" s="180"/>
      <c r="Z10" s="189"/>
      <c r="AB10" s="902"/>
      <c r="AC10"/>
      <c r="AD10" s="844">
        <v>1</v>
      </c>
      <c r="AE10" s="796" t="s">
        <v>64</v>
      </c>
      <c r="AF10" s="602" t="s">
        <v>16</v>
      </c>
      <c r="AG10" s="58" t="s">
        <v>498</v>
      </c>
      <c r="AH10" s="101" t="str">
        <f>TEXT((TIME(0,LEFT('JUGEND-DOSB 2020'!E39,FIND(":",'JUGEND-DOSB 2020'!E39)-1),RIGHT('JUGEND-DOSB 2020'!E39,2)))*$BC$10,"[mm]:ss")</f>
        <v>03:00</v>
      </c>
      <c r="AI10" s="102" t="str">
        <f>TEXT((TIME(0,LEFT('JUGEND-DOSB 2020'!F39,FIND(":",'JUGEND-DOSB 2020'!F39)-1),RIGHT('JUGEND-DOSB 2020'!F39,2)))*$BC$10,"[mm]:ss")</f>
        <v>04:30</v>
      </c>
      <c r="AJ10" s="103" t="str">
        <f>TEXT((TIME(0,LEFT('JUGEND-DOSB 2020'!G39,FIND(":",'JUGEND-DOSB 2020'!G39)-1),RIGHT('JUGEND-DOSB 2020'!G39,2)))*$BC$10,"[mm]:ss")</f>
        <v>06:00</v>
      </c>
      <c r="AK10" s="109" t="str">
        <f>TEXT((TIME(0,LEFT('JUGEND-DOSB 2020'!H39,FIND(":",'JUGEND-DOSB 2020'!H39)-1),RIGHT('JUGEND-DOSB 2020'!H39,2)))*$BC$10,"[mm]:ss")</f>
        <v>03:36</v>
      </c>
      <c r="AL10" s="102" t="str">
        <f>TEXT((TIME(0,LEFT('JUGEND-DOSB 2020'!I39,FIND(":",'JUGEND-DOSB 2020'!I39)-1),RIGHT('JUGEND-DOSB 2020'!I39,2)))*$BC$10,"[mm]:ss")</f>
        <v>05:06</v>
      </c>
      <c r="AM10" s="103" t="str">
        <f>TEXT((TIME(0,LEFT('JUGEND-DOSB 2020'!J39,FIND(":",'JUGEND-DOSB 2020'!J39)-1),RIGHT('JUGEND-DOSB 2020'!J39,2)))*$BC$10,"[mm]:ss")</f>
        <v>06:54</v>
      </c>
      <c r="AN10" s="109" t="str">
        <f>TEXT((TIME(0,LEFT('JUGEND-DOSB 2020'!K39,FIND(":",'JUGEND-DOSB 2020'!K39)-1),RIGHT('JUGEND-DOSB 2020'!K39,2)))*$BC$10,"[mm]:ss")</f>
        <v>05:06</v>
      </c>
      <c r="AO10" s="102" t="str">
        <f>TEXT((TIME(0,LEFT('JUGEND-DOSB 2020'!L39,FIND(":",'JUGEND-DOSB 2020'!L39)-1),RIGHT('JUGEND-DOSB 2020'!L39,2)))*$BC$10,"[mm]:ss")</f>
        <v>07:30</v>
      </c>
      <c r="AP10" s="103" t="str">
        <f>TEXT((TIME(0,LEFT('JUGEND-DOSB 2020'!M39,FIND(":",'JUGEND-DOSB 2020'!M39)-1),RIGHT('JUGEND-DOSB 2020'!M39,2)))*$BC$10,"[mm]:ss")</f>
        <v>10:30</v>
      </c>
      <c r="AQ10" s="109" t="str">
        <f>TEXT((TIME(0,LEFT('JUGEND-DOSB 2020'!N39,FIND(":",'JUGEND-DOSB 2020'!N39)-1),RIGHT('JUGEND-DOSB 2020'!N39,2)))*$BC$10,"[mm]:ss")</f>
        <v>07:30</v>
      </c>
      <c r="AR10" s="102" t="str">
        <f>TEXT((TIME(0,LEFT('JUGEND-DOSB 2020'!O39,FIND(":",'JUGEND-DOSB 2020'!O39)-1),RIGHT('JUGEND-DOSB 2020'!O39,2)))*$BC$10,"[mm]:ss")</f>
        <v>10:30</v>
      </c>
      <c r="AS10" s="103" t="str">
        <f>TEXT((TIME(0,LEFT('JUGEND-DOSB 2020'!P39,FIND(":",'JUGEND-DOSB 2020'!P39)-1),RIGHT('JUGEND-DOSB 2020'!P39,2)))*$BC$10,"[mm]:ss")</f>
        <v>13:30</v>
      </c>
      <c r="AT10" s="109" t="str">
        <f>TEXT((TIME(0,LEFT('JUGEND-DOSB 2020'!Q39,FIND(":",'JUGEND-DOSB 2020'!Q39)-1),RIGHT('JUGEND-DOSB 2020'!Q39,2)))*$BC$10,"[mm]:ss")</f>
        <v>10:30</v>
      </c>
      <c r="AU10" s="102" t="str">
        <f>TEXT((TIME(0,LEFT('JUGEND-DOSB 2020'!R39,FIND(":",'JUGEND-DOSB 2020'!R39)-1),RIGHT('JUGEND-DOSB 2020'!R39,2)))*$BC$10,"[mm]:ss")</f>
        <v>13:30</v>
      </c>
      <c r="AV10" s="103" t="str">
        <f>TEXT((TIME(0,LEFT('JUGEND-DOSB 2020'!S39,FIND(":",'JUGEND-DOSB 2020'!S39)-1),RIGHT('JUGEND-DOSB 2020'!S39,2)))*$BC$10,"[mm]:ss")</f>
        <v>18:00</v>
      </c>
      <c r="AW10" s="109" t="str">
        <f>TEXT((TIME(0,LEFT('JUGEND-DOSB 2020'!T39,FIND(":",'JUGEND-DOSB 2020'!T39)-1),RIGHT('JUGEND-DOSB 2020'!T39,2)))*$BC$10,"[mm]:ss")</f>
        <v>16:30</v>
      </c>
      <c r="AX10" s="102" t="str">
        <f>TEXT((TIME(0,LEFT('JUGEND-DOSB 2020'!U39,FIND(":",'JUGEND-DOSB 2020'!U39)-1),RIGHT('JUGEND-DOSB 2020'!U39,2)))*$BC$10,"[mm]:ss")</f>
        <v>21:00</v>
      </c>
      <c r="AY10" s="103" t="str">
        <f>TEXT((TIME(0,LEFT('JUGEND-DOSB 2020'!V39,FIND(":",'JUGEND-DOSB 2020'!V39)-1),RIGHT('JUGEND-DOSB 2020'!V39,2)))*$BC$10,"[mm]:ss")</f>
        <v>27:00</v>
      </c>
      <c r="AZ10" s="180"/>
      <c r="BA10" s="189"/>
      <c r="BC10" s="143">
        <v>0.3</v>
      </c>
      <c r="BD10" s="5" t="s">
        <v>153</v>
      </c>
    </row>
    <row r="11" spans="1:56" ht="21.2" customHeight="1" x14ac:dyDescent="0.2">
      <c r="A11" s="902"/>
      <c r="B11"/>
      <c r="C11" s="844"/>
      <c r="D11" s="796"/>
      <c r="E11" s="798" t="s">
        <v>17</v>
      </c>
      <c r="F11" s="793" t="s">
        <v>155</v>
      </c>
      <c r="G11" s="826" t="s">
        <v>173</v>
      </c>
      <c r="H11" s="827"/>
      <c r="I11" s="827"/>
      <c r="J11" s="827"/>
      <c r="K11" s="827"/>
      <c r="L11" s="827"/>
      <c r="M11" s="827"/>
      <c r="N11" s="827"/>
      <c r="O11" s="828"/>
      <c r="P11" s="827" t="s">
        <v>174</v>
      </c>
      <c r="Q11" s="827"/>
      <c r="R11" s="827"/>
      <c r="S11" s="827"/>
      <c r="T11" s="827"/>
      <c r="U11" s="827"/>
      <c r="V11" s="827"/>
      <c r="W11" s="827"/>
      <c r="X11" s="828"/>
      <c r="Y11" s="184"/>
      <c r="Z11" s="185"/>
      <c r="AB11" s="902"/>
      <c r="AC11"/>
      <c r="AD11" s="844"/>
      <c r="AE11" s="796"/>
      <c r="AF11" s="798" t="s">
        <v>17</v>
      </c>
      <c r="AG11" s="793" t="s">
        <v>155</v>
      </c>
      <c r="AH11" s="826" t="s">
        <v>173</v>
      </c>
      <c r="AI11" s="827"/>
      <c r="AJ11" s="827"/>
      <c r="AK11" s="827"/>
      <c r="AL11" s="827"/>
      <c r="AM11" s="827"/>
      <c r="AN11" s="827"/>
      <c r="AO11" s="827"/>
      <c r="AP11" s="828"/>
      <c r="AQ11" s="827" t="s">
        <v>174</v>
      </c>
      <c r="AR11" s="827"/>
      <c r="AS11" s="827"/>
      <c r="AT11" s="827"/>
      <c r="AU11" s="827"/>
      <c r="AV11" s="827"/>
      <c r="AW11" s="827"/>
      <c r="AX11" s="827"/>
      <c r="AY11" s="828"/>
      <c r="AZ11" s="184"/>
      <c r="BA11" s="185"/>
    </row>
    <row r="12" spans="1:56" ht="21.2" customHeight="1" x14ac:dyDescent="0.2">
      <c r="A12" s="902"/>
      <c r="B12"/>
      <c r="C12" s="844"/>
      <c r="D12" s="796"/>
      <c r="E12" s="792"/>
      <c r="F12" s="794"/>
      <c r="G12" s="101" t="str">
        <f>TEXT((TIME(0,LEFT('JUGEND-DOSB 2020'!E10,FIND(":",'JUGEND-DOSB 2020'!E10)-1),RIGHT('JUGEND-DOSB 2020'!E10,2)))*$BC$12,"[mm]:ss")</f>
        <v>11:42</v>
      </c>
      <c r="H12" s="102" t="str">
        <f>TEXT((TIME(0,LEFT('JUGEND-DOSB 2020'!F10,FIND(":",'JUGEND-DOSB 2020'!F10)-1),RIGHT('JUGEND-DOSB 2020'!F10,2)))*$BC$12,"[mm]:ss")</f>
        <v>09:58</v>
      </c>
      <c r="I12" s="103" t="str">
        <f>TEXT((TIME(0,LEFT('JUGEND-DOSB 2020'!G10,FIND(":",'JUGEND-DOSB 2020'!G10)-1),RIGHT('JUGEND-DOSB 2020'!G10,2)))*$BC$12,"[mm]:ss")</f>
        <v>08:14</v>
      </c>
      <c r="J12" s="109" t="str">
        <f>TEXT((TIME(0,LEFT('JUGEND-DOSB 2020'!H10,FIND(":",'JUGEND-DOSB 2020'!H10)-1),RIGHT('JUGEND-DOSB 2020'!H10,2)))*$BC$12,"[mm]:ss")</f>
        <v>10:24</v>
      </c>
      <c r="K12" s="102" t="str">
        <f>TEXT((TIME(0,LEFT('JUGEND-DOSB 2020'!I10,FIND(":",'JUGEND-DOSB 2020'!I10)-1),RIGHT('JUGEND-DOSB 2020'!I10,2)))*$BC$12,"[mm]:ss")</f>
        <v>09:06</v>
      </c>
      <c r="L12" s="103" t="str">
        <f>TEXT((TIME(0,LEFT('JUGEND-DOSB 2020'!J10,FIND(":",'JUGEND-DOSB 2020'!J10)-1),RIGHT('JUGEND-DOSB 2020'!J10,2)))*$BC$12,"[mm]:ss")</f>
        <v>07:42</v>
      </c>
      <c r="M12" s="109" t="str">
        <f>TEXT((TIME(0,LEFT('JUGEND-DOSB 2020'!K10,FIND(":",'JUGEND-DOSB 2020'!K10)-1),RIGHT('JUGEND-DOSB 2020'!K10,2)))*$BC$12,"[mm]:ss")</f>
        <v>09:32</v>
      </c>
      <c r="N12" s="102" t="str">
        <f>TEXT((TIME(0,LEFT('JUGEND-DOSB 2020'!L10,FIND(":",'JUGEND-DOSB 2020'!L10)-1),RIGHT('JUGEND-DOSB 2020'!L10,2)))*$BC$12,"[mm]:ss")</f>
        <v>08:20</v>
      </c>
      <c r="O12" s="103" t="str">
        <f>TEXT((TIME(0,LEFT('JUGEND-DOSB 2020'!M10,FIND(":",'JUGEND-DOSB 2020'!M10)-1),RIGHT('JUGEND-DOSB 2020'!M10,2)))*$BC$12,"[mm]:ss")</f>
        <v>07:09</v>
      </c>
      <c r="P12" s="109" t="str">
        <f>TEXT((TIME(0,LEFT('JUGEND-DOSB 2020'!N10,FIND(":",'JUGEND-DOSB 2020'!N10)-1),RIGHT('JUGEND-DOSB 2020'!N10,2)))*$BC$12,"[mm]:ss")</f>
        <v>19:17</v>
      </c>
      <c r="Q12" s="102" t="str">
        <f>TEXT((TIME(0,LEFT('JUGEND-DOSB 2020'!O10,FIND(":",'JUGEND-DOSB 2020'!O10)-1),RIGHT('JUGEND-DOSB 2020'!O10,2)))*$BC$12,"[mm]:ss")</f>
        <v>16:48</v>
      </c>
      <c r="R12" s="103" t="str">
        <f>TEXT((TIME(0,LEFT('JUGEND-DOSB 2020'!P10,FIND(":",'JUGEND-DOSB 2020'!P10)-1),RIGHT('JUGEND-DOSB 2020'!P10,2)))*$BC$12,"[mm]:ss")</f>
        <v>14:18</v>
      </c>
      <c r="S12" s="109" t="str">
        <f>TEXT((TIME(0,LEFT('JUGEND-DOSB 2020'!Q10,FIND(":",'JUGEND-DOSB 2020'!Q10)-1),RIGHT('JUGEND-DOSB 2020'!Q10,2)))*$BC$12,"[mm]:ss")</f>
        <v>17:01</v>
      </c>
      <c r="T12" s="102" t="str">
        <f>TEXT((TIME(0,LEFT('JUGEND-DOSB 2020'!R10,FIND(":",'JUGEND-DOSB 2020'!R10)-1),RIGHT('JUGEND-DOSB 2020'!R10,2)))*$BC$12,"[mm]:ss")</f>
        <v>15:10</v>
      </c>
      <c r="U12" s="103" t="str">
        <f>TEXT((TIME(0,LEFT('JUGEND-DOSB 2020'!S10,FIND(":",'JUGEND-DOSB 2020'!S10)-1),RIGHT('JUGEND-DOSB 2020'!S10,2)))*$BC$12,"[mm]:ss")</f>
        <v>13:00</v>
      </c>
      <c r="V12" s="109" t="str">
        <f>TEXT((TIME(0,LEFT('JUGEND-DOSB 2020'!T10,FIND(":",'JUGEND-DOSB 2020'!T10)-1),RIGHT('JUGEND-DOSB 2020'!T10,2)))*$BC$12,"[mm]:ss")</f>
        <v>15:23</v>
      </c>
      <c r="W12" s="102" t="str">
        <f>TEXT((TIME(0,LEFT('JUGEND-DOSB 2020'!U10,FIND(":",'JUGEND-DOSB 2020'!U10)-1),RIGHT('JUGEND-DOSB 2020'!U10,2)))*$BC$12,"[mm]:ss")</f>
        <v>13:39</v>
      </c>
      <c r="X12" s="103" t="str">
        <f>TEXT((TIME(0,LEFT('JUGEND-DOSB 2020'!V10,FIND(":",'JUGEND-DOSB 2020'!V10)-1),RIGHT('JUGEND-DOSB 2020'!V10,2)))*$BC$12,"[mm]:ss")</f>
        <v>11:48</v>
      </c>
      <c r="Y12" s="184"/>
      <c r="Z12" s="185"/>
      <c r="AB12" s="902"/>
      <c r="AC12"/>
      <c r="AD12" s="844"/>
      <c r="AE12" s="796"/>
      <c r="AF12" s="792"/>
      <c r="AG12" s="794"/>
      <c r="AH12" s="600" t="str">
        <f>TEXT((TIME(0,LEFT('JUGEND-DOSB 2020'!E41,FIND(":",'JUGEND-DOSB 2020'!E41)-1),RIGHT('JUGEND-DOSB 2020'!E41,2)))*$BC$12,"[mm]:ss")</f>
        <v>11:42</v>
      </c>
      <c r="AI12" s="102" t="str">
        <f>TEXT((TIME(0,LEFT('JUGEND-DOSB 2020'!F41,FIND(":",'JUGEND-DOSB 2020'!F41)-1),RIGHT('JUGEND-DOSB 2020'!F41,2)))*$BC$12,"[mm]:ss")</f>
        <v>09:32</v>
      </c>
      <c r="AJ12" s="109" t="str">
        <f>TEXT((TIME(0,LEFT('JUGEND-DOSB 2020'!G41,FIND(":",'JUGEND-DOSB 2020'!G41)-1),RIGHT('JUGEND-DOSB 2020'!G41,2)))*$BC$12,"[mm]:ss")</f>
        <v>08:01</v>
      </c>
      <c r="AK12" s="600" t="str">
        <f>TEXT((TIME(0,LEFT('JUGEND-DOSB 2020'!H41,FIND(":",'JUGEND-DOSB 2020'!H41)-1),RIGHT('JUGEND-DOSB 2020'!H41,2)))*$BC$12,"[mm]:ss")</f>
        <v>10:24</v>
      </c>
      <c r="AL12" s="102" t="str">
        <f>TEXT((TIME(0,LEFT('JUGEND-DOSB 2020'!I41,FIND(":",'JUGEND-DOSB 2020'!I41)-1),RIGHT('JUGEND-DOSB 2020'!I41,2)))*$BC$12,"[mm]:ss")</f>
        <v>08:47</v>
      </c>
      <c r="AM12" s="109" t="str">
        <f>TEXT((TIME(0,LEFT('JUGEND-DOSB 2020'!J41,FIND(":",'JUGEND-DOSB 2020'!J41)-1),RIGHT('JUGEND-DOSB 2020'!J41,2)))*$BC$12,"[mm]:ss")</f>
        <v>07:22</v>
      </c>
      <c r="AN12" s="600" t="str">
        <f>TEXT((TIME(0,LEFT('JUGEND-DOSB 2020'!K41,FIND(":",'JUGEND-DOSB 2020'!K41)-1),RIGHT('JUGEND-DOSB 2020'!K41,2)))*$BC$12,"[mm]:ss")</f>
        <v>09:06</v>
      </c>
      <c r="AO12" s="102" t="str">
        <f>TEXT((TIME(0,LEFT('JUGEND-DOSB 2020'!L41,FIND(":",'JUGEND-DOSB 2020'!L41)-1),RIGHT('JUGEND-DOSB 2020'!L41,2)))*$BC$12,"[mm]:ss")</f>
        <v>08:14</v>
      </c>
      <c r="AP12" s="109" t="str">
        <f>TEXT((TIME(0,LEFT('JUGEND-DOSB 2020'!M41,FIND(":",'JUGEND-DOSB 2020'!M41)-1),RIGHT('JUGEND-DOSB 2020'!M41,2)))*$BC$12,"[mm]:ss")</f>
        <v>06:43</v>
      </c>
      <c r="AQ12" s="600" t="str">
        <f>TEXT((TIME(0,LEFT('JUGEND-DOSB 2020'!N41,FIND(":",'JUGEND-DOSB 2020'!N41)-1),RIGHT('JUGEND-DOSB 2020'!N41,2)))*$BC$12,"[mm]:ss")</f>
        <v>17:33</v>
      </c>
      <c r="AR12" s="102" t="str">
        <f>TEXT((TIME(0,LEFT('JUGEND-DOSB 2020'!O41,FIND(":",'JUGEND-DOSB 2020'!O41)-1),RIGHT('JUGEND-DOSB 2020'!O41,2)))*$BC$12,"[mm]:ss")</f>
        <v>14:57</v>
      </c>
      <c r="AS12" s="109" t="str">
        <f>TEXT((TIME(0,LEFT('JUGEND-DOSB 2020'!P41,FIND(":",'JUGEND-DOSB 2020'!P41)-1),RIGHT('JUGEND-DOSB 2020'!P41,2)))*$BC$12,"[mm]:ss")</f>
        <v>12:41</v>
      </c>
      <c r="AT12" s="600" t="str">
        <f>TEXT((TIME(0,LEFT('JUGEND-DOSB 2020'!Q41,FIND(":",'JUGEND-DOSB 2020'!Q41)-1),RIGHT('JUGEND-DOSB 2020'!Q41,2)))*$BC$12,"[mm]:ss")</f>
        <v>15:36</v>
      </c>
      <c r="AU12" s="102" t="str">
        <f>TEXT((TIME(0,LEFT('JUGEND-DOSB 2020'!R41,FIND(":",'JUGEND-DOSB 2020'!R41)-1),RIGHT('JUGEND-DOSB 2020'!R41,2)))*$BC$12,"[mm]:ss")</f>
        <v>13:19</v>
      </c>
      <c r="AV12" s="109" t="str">
        <f>TEXT((TIME(0,LEFT('JUGEND-DOSB 2020'!S41,FIND(":",'JUGEND-DOSB 2020'!S41)-1),RIGHT('JUGEND-DOSB 2020'!S41,2)))*$BC$12,"[mm]:ss")</f>
        <v>11:29</v>
      </c>
      <c r="AW12" s="600" t="str">
        <f>TEXT((TIME(0,LEFT('JUGEND-DOSB 2020'!T41,FIND(":",'JUGEND-DOSB 2020'!T41)-1),RIGHT('JUGEND-DOSB 2020'!T41,2)))*$BC$12,"[mm]:ss")</f>
        <v>14:18</v>
      </c>
      <c r="AX12" s="102" t="str">
        <f>TEXT((TIME(0,LEFT('JUGEND-DOSB 2020'!U41,FIND(":",'JUGEND-DOSB 2020'!U41)-1),RIGHT('JUGEND-DOSB 2020'!U41,2)))*$BC$12,"[mm]:ss")</f>
        <v>12:34</v>
      </c>
      <c r="AY12" s="109" t="str">
        <f>TEXT((TIME(0,LEFT('JUGEND-DOSB 2020'!V41,FIND(":",'JUGEND-DOSB 2020'!V41)-1),RIGHT('JUGEND-DOSB 2020'!V41,2)))*$BC$12,"[mm]:ss")</f>
        <v>10:50</v>
      </c>
      <c r="AZ12" s="184"/>
      <c r="BA12" s="185"/>
      <c r="BC12" s="143">
        <v>1.3</v>
      </c>
      <c r="BD12" s="148" t="s">
        <v>155</v>
      </c>
    </row>
    <row r="13" spans="1:56" ht="21.2" customHeight="1" x14ac:dyDescent="0.2">
      <c r="A13" s="902"/>
      <c r="B13"/>
      <c r="C13" s="844"/>
      <c r="D13" s="796"/>
      <c r="E13" s="798" t="s">
        <v>21</v>
      </c>
      <c r="F13" s="793" t="s">
        <v>32</v>
      </c>
      <c r="G13" s="118"/>
      <c r="H13" s="119"/>
      <c r="I13" s="120"/>
      <c r="J13" s="827" t="s">
        <v>177</v>
      </c>
      <c r="K13" s="827"/>
      <c r="L13" s="828"/>
      <c r="M13" s="827" t="s">
        <v>178</v>
      </c>
      <c r="N13" s="827"/>
      <c r="O13" s="827"/>
      <c r="P13" s="827"/>
      <c r="Q13" s="827"/>
      <c r="R13" s="827"/>
      <c r="S13" s="827"/>
      <c r="T13" s="827"/>
      <c r="U13" s="827"/>
      <c r="V13" s="827"/>
      <c r="W13" s="827"/>
      <c r="X13" s="828"/>
      <c r="Y13" s="182"/>
      <c r="Z13" s="183"/>
      <c r="AB13" s="902"/>
      <c r="AC13"/>
      <c r="AD13" s="844"/>
      <c r="AE13" s="796"/>
      <c r="AF13" s="798" t="s">
        <v>21</v>
      </c>
      <c r="AG13" s="793" t="s">
        <v>32</v>
      </c>
      <c r="AH13" s="118"/>
      <c r="AI13" s="119"/>
      <c r="AJ13" s="120"/>
      <c r="AK13" s="827" t="s">
        <v>177</v>
      </c>
      <c r="AL13" s="827"/>
      <c r="AM13" s="828"/>
      <c r="AN13" s="827" t="s">
        <v>178</v>
      </c>
      <c r="AO13" s="827"/>
      <c r="AP13" s="827"/>
      <c r="AQ13" s="827"/>
      <c r="AR13" s="827"/>
      <c r="AS13" s="827"/>
      <c r="AT13" s="827"/>
      <c r="AU13" s="827"/>
      <c r="AV13" s="827"/>
      <c r="AW13" s="827"/>
      <c r="AX13" s="827"/>
      <c r="AY13" s="828"/>
      <c r="AZ13" s="182"/>
      <c r="BA13" s="183"/>
    </row>
    <row r="14" spans="1:56" ht="21.2" customHeight="1" x14ac:dyDescent="0.2">
      <c r="A14" s="902"/>
      <c r="B14"/>
      <c r="C14" s="844"/>
      <c r="D14" s="796"/>
      <c r="E14" s="792"/>
      <c r="F14" s="900"/>
      <c r="G14" s="121"/>
      <c r="H14" s="122"/>
      <c r="I14" s="123"/>
      <c r="J14" s="109" t="str">
        <f>TEXT((TIME(0,LEFT('JUGEND-DOSB 2020'!H12,FIND(":",'JUGEND-DOSB 2020'!H12)-1),RIGHT('JUGEND-DOSB 2020'!H12,2)))*$BC$14,"[mm]:ss")</f>
        <v>35:06</v>
      </c>
      <c r="K14" s="102" t="str">
        <f>TEXT((TIME(0,LEFT('JUGEND-DOSB 2020'!I12,FIND(":",'JUGEND-DOSB 2020'!I12)-1),RIGHT('JUGEND-DOSB 2020'!I12,2)))*$BC$14,"[mm]:ss")</f>
        <v>31:12</v>
      </c>
      <c r="L14" s="103" t="str">
        <f>TEXT((TIME(0,LEFT('JUGEND-DOSB 2020'!J12,FIND(":",'JUGEND-DOSB 2020'!J12)-1),RIGHT('JUGEND-DOSB 2020'!J12,2)))*$BC$14,"[mm]:ss")</f>
        <v>27:18</v>
      </c>
      <c r="M14" s="109" t="str">
        <f>TEXT((TIME(0,LEFT('JUGEND-DOSB 2020'!K12,FIND(":",'JUGEND-DOSB 2020'!K12)-1),RIGHT('JUGEND-DOSB 2020'!K12,2)))*$BC$14,"[mm]:ss")</f>
        <v>65:39</v>
      </c>
      <c r="N14" s="102" t="str">
        <f>TEXT((TIME(0,LEFT('JUGEND-DOSB 2020'!L12,FIND(":",'JUGEND-DOSB 2020'!L12)-1),RIGHT('JUGEND-DOSB 2020'!L12,2)))*$BC$14,"[mm]:ss")</f>
        <v>55:54</v>
      </c>
      <c r="O14" s="103" t="str">
        <f>TEXT((TIME(0,LEFT('JUGEND-DOSB 2020'!M12,FIND(":",'JUGEND-DOSB 2020'!M12)-1),RIGHT('JUGEND-DOSB 2020'!M12,2)))*$BC$14,"[mm]:ss")</f>
        <v>46:09</v>
      </c>
      <c r="P14" s="109" t="str">
        <f>TEXT((TIME(0,LEFT('JUGEND-DOSB 2020'!N12,FIND(":",'JUGEND-DOSB 2020'!N12)-1),RIGHT('JUGEND-DOSB 2020'!N12,2)))*$BC$14,"[mm]:ss")</f>
        <v>58:30</v>
      </c>
      <c r="Q14" s="102" t="str">
        <f>TEXT((TIME(0,LEFT('JUGEND-DOSB 2020'!O12,FIND(":",'JUGEND-DOSB 2020'!O12)-1),RIGHT('JUGEND-DOSB 2020'!O12,2)))*$BC$14,"[mm]:ss")</f>
        <v>51:21</v>
      </c>
      <c r="R14" s="103" t="str">
        <f>TEXT((TIME(0,LEFT('JUGEND-DOSB 2020'!P12,FIND(":",'JUGEND-DOSB 2020'!P12)-1),RIGHT('JUGEND-DOSB 2020'!P12,2)))*$BC$14,"[mm]:ss")</f>
        <v>43:33</v>
      </c>
      <c r="S14" s="109" t="str">
        <f>TEXT((TIME(0,LEFT('JUGEND-DOSB 2020'!Q12,FIND(":",'JUGEND-DOSB 2020'!Q12)-1),RIGHT('JUGEND-DOSB 2020'!Q12,2)))*$BC$14,"[mm]:ss")</f>
        <v>49:24</v>
      </c>
      <c r="T14" s="102" t="str">
        <f>TEXT((TIME(0,LEFT('JUGEND-DOSB 2020'!R12,FIND(":",'JUGEND-DOSB 2020'!R12)-1),RIGHT('JUGEND-DOSB 2020'!R12,2)))*$BC$14,"[mm]:ss")</f>
        <v>42:15</v>
      </c>
      <c r="U14" s="103" t="str">
        <f>TEXT((TIME(0,LEFT('JUGEND-DOSB 2020'!S12,FIND(":",'JUGEND-DOSB 2020'!S12)-1),RIGHT('JUGEND-DOSB 2020'!S12,2)))*$BC$14,"[mm]:ss")</f>
        <v>37:03</v>
      </c>
      <c r="V14" s="109" t="str">
        <f>TEXT((TIME(0,LEFT('JUGEND-DOSB 2020'!T12,FIND(":",'JUGEND-DOSB 2020'!T12)-1),RIGHT('JUGEND-DOSB 2020'!T12,2)))*$BC$14,"[mm]:ss")</f>
        <v>42:15</v>
      </c>
      <c r="W14" s="102" t="str">
        <f>TEXT((TIME(0,LEFT('JUGEND-DOSB 2020'!U12,FIND(":",'JUGEND-DOSB 2020'!U12)-1),RIGHT('JUGEND-DOSB 2020'!U12,2)))*$BC$14,"[mm]:ss")</f>
        <v>37:03</v>
      </c>
      <c r="X14" s="103" t="str">
        <f>TEXT((TIME(0,LEFT('JUGEND-DOSB 2020'!V12,FIND(":",'JUGEND-DOSB 2020'!V12)-1),RIGHT('JUGEND-DOSB 2020'!V12,2)))*$BC$14,"[mm]:ss")</f>
        <v>32:30</v>
      </c>
      <c r="Y14" s="182"/>
      <c r="Z14" s="183"/>
      <c r="AB14" s="902"/>
      <c r="AC14"/>
      <c r="AD14" s="844"/>
      <c r="AE14" s="796"/>
      <c r="AF14" s="792"/>
      <c r="AG14" s="900"/>
      <c r="AH14" s="121"/>
      <c r="AI14" s="122"/>
      <c r="AJ14" s="123"/>
      <c r="AK14" s="109" t="str">
        <f>TEXT((TIME(0,LEFT('JUGEND-DOSB 2020'!H43,FIND(":",'JUGEND-DOSB 2020'!H43)-1),RIGHT('JUGEND-DOSB 2020'!H43,2)))*$BC$14,"[mm]:ss")</f>
        <v>34:27</v>
      </c>
      <c r="AL14" s="102" t="str">
        <f>TEXT((TIME(0,LEFT('JUGEND-DOSB 2020'!I43,FIND(":",'JUGEND-DOSB 2020'!I43)-1),RIGHT('JUGEND-DOSB 2020'!I43,2)))*$BC$14,"[mm]:ss")</f>
        <v>30:33</v>
      </c>
      <c r="AM14" s="103" t="str">
        <f>TEXT((TIME(0,LEFT('JUGEND-DOSB 2020'!J43,FIND(":",'JUGEND-DOSB 2020'!J43)-1),RIGHT('JUGEND-DOSB 2020'!J43,2)))*$BC$14,"[mm]:ss")</f>
        <v>26:39</v>
      </c>
      <c r="AN14" s="109" t="str">
        <f>TEXT((TIME(0,LEFT('JUGEND-DOSB 2020'!K43,FIND(":",'JUGEND-DOSB 2020'!K43)-1),RIGHT('JUGEND-DOSB 2020'!K43,2)))*$BC$14,"[mm]:ss")</f>
        <v>63:03</v>
      </c>
      <c r="AO14" s="102" t="str">
        <f>TEXT((TIME(0,LEFT('JUGEND-DOSB 2020'!L43,FIND(":",'JUGEND-DOSB 2020'!L43)-1),RIGHT('JUGEND-DOSB 2020'!L43,2)))*$BC$14,"[mm]:ss")</f>
        <v>53:18</v>
      </c>
      <c r="AP14" s="103" t="str">
        <f>TEXT((TIME(0,LEFT('JUGEND-DOSB 2020'!M43,FIND(":",'JUGEND-DOSB 2020'!M43)-1),RIGHT('JUGEND-DOSB 2020'!M43,2)))*$BC$14,"[mm]:ss")</f>
        <v>43:33</v>
      </c>
      <c r="AQ14" s="109" t="str">
        <f>TEXT((TIME(0,LEFT('JUGEND-DOSB 2020'!N43,FIND(":",'JUGEND-DOSB 2020'!N43)-1),RIGHT('JUGEND-DOSB 2020'!N43,2)))*$BC$14,"[mm]:ss")</f>
        <v>55:54</v>
      </c>
      <c r="AR14" s="102" t="str">
        <f>TEXT((TIME(0,LEFT('JUGEND-DOSB 2020'!O43,FIND(":",'JUGEND-DOSB 2020'!O43)-1),RIGHT('JUGEND-DOSB 2020'!O43,2)))*$BC$14,"[mm]:ss")</f>
        <v>48:06</v>
      </c>
      <c r="AS14" s="103" t="str">
        <f>TEXT((TIME(0,LEFT('JUGEND-DOSB 2020'!P43,FIND(":",'JUGEND-DOSB 2020'!P43)-1),RIGHT('JUGEND-DOSB 2020'!P43,2)))*$BC$14,"[mm]:ss")</f>
        <v>40:57</v>
      </c>
      <c r="AT14" s="109" t="str">
        <f>TEXT((TIME(0,LEFT('JUGEND-DOSB 2020'!Q43,FIND(":",'JUGEND-DOSB 2020'!Q43)-1),RIGHT('JUGEND-DOSB 2020'!Q43,2)))*$BC$14,"[mm]:ss")</f>
        <v>41:36</v>
      </c>
      <c r="AU14" s="102" t="str">
        <f>TEXT((TIME(0,LEFT('JUGEND-DOSB 2020'!R43,FIND(":",'JUGEND-DOSB 2020'!R43)-1),RIGHT('JUGEND-DOSB 2020'!R43,2)))*$BC$14,"[mm]:ss")</f>
        <v>36:24</v>
      </c>
      <c r="AV14" s="103" t="str">
        <f>TEXT((TIME(0,LEFT('JUGEND-DOSB 2020'!S43,FIND(":",'JUGEND-DOSB 2020'!S43)-1),RIGHT('JUGEND-DOSB 2020'!S43,2)))*$BC$14,"[mm]:ss")</f>
        <v>31:12</v>
      </c>
      <c r="AW14" s="109" t="str">
        <f>TEXT((TIME(0,LEFT('JUGEND-DOSB 2020'!T43,FIND(":",'JUGEND-DOSB 2020'!T43)-1),RIGHT('JUGEND-DOSB 2020'!T43,2)))*$BC$14,"[mm]:ss")</f>
        <v>35:06</v>
      </c>
      <c r="AX14" s="102" t="str">
        <f>TEXT((TIME(0,LEFT('JUGEND-DOSB 2020'!U43,FIND(":",'JUGEND-DOSB 2020'!U43)-1),RIGHT('JUGEND-DOSB 2020'!U43,2)))*$BC$14,"[mm]:ss")</f>
        <v>30:33</v>
      </c>
      <c r="AY14" s="103" t="str">
        <f>TEXT((TIME(0,LEFT('JUGEND-DOSB 2020'!V43,FIND(":",'JUGEND-DOSB 2020'!V43)-1),RIGHT('JUGEND-DOSB 2020'!V43,2)))*$BC$14,"[mm]:ss")</f>
        <v>26:39</v>
      </c>
      <c r="AZ14" s="182"/>
      <c r="BA14" s="183"/>
      <c r="BC14" s="143">
        <v>1.3</v>
      </c>
      <c r="BD14" s="148" t="s">
        <v>32</v>
      </c>
    </row>
    <row r="15" spans="1:56" ht="21.2" customHeight="1" x14ac:dyDescent="0.2">
      <c r="A15" s="902"/>
      <c r="B15"/>
      <c r="C15" s="844"/>
      <c r="D15" s="796"/>
      <c r="E15" s="106" t="s">
        <v>22</v>
      </c>
      <c r="F15" s="58" t="s">
        <v>427</v>
      </c>
      <c r="G15" s="160">
        <f>H15*(1-$BE$57)</f>
        <v>182.25</v>
      </c>
      <c r="H15" s="149">
        <f>K15-12.5</f>
        <v>202.5</v>
      </c>
      <c r="I15" s="150">
        <f>H15*(1+$BE$57)</f>
        <v>222.75000000000003</v>
      </c>
      <c r="J15" s="160">
        <f>K15*(1-$BE$57)</f>
        <v>193.5</v>
      </c>
      <c r="K15" s="149">
        <f>N15-12.5</f>
        <v>215</v>
      </c>
      <c r="L15" s="150">
        <f>K15*(1+$BE$57)</f>
        <v>236.50000000000003</v>
      </c>
      <c r="M15" s="160">
        <f>N15*(1-$BE$57)</f>
        <v>204.75</v>
      </c>
      <c r="N15" s="149">
        <f>Q15-12.5</f>
        <v>227.5</v>
      </c>
      <c r="O15" s="150">
        <f>N15*(1+$BE$57)</f>
        <v>250.25000000000003</v>
      </c>
      <c r="P15" s="160">
        <f>Q15*(1-$BE$57)</f>
        <v>216</v>
      </c>
      <c r="Q15" s="149">
        <f>T15-12.5</f>
        <v>240</v>
      </c>
      <c r="R15" s="150">
        <f>Q15*(1+$BE$57)</f>
        <v>264</v>
      </c>
      <c r="S15" s="160">
        <f>T15*(1-$BE$57)</f>
        <v>227.25</v>
      </c>
      <c r="T15" s="149">
        <f>W15-12.5</f>
        <v>252.5</v>
      </c>
      <c r="U15" s="150">
        <f>T15*(1+$BE$57)</f>
        <v>277.75</v>
      </c>
      <c r="V15" s="160">
        <f>W15*(1-$BE$57)</f>
        <v>238.5</v>
      </c>
      <c r="W15" s="149">
        <f>H57-100</f>
        <v>265</v>
      </c>
      <c r="X15" s="150">
        <f>W15*(1+$BE$57)</f>
        <v>291.5</v>
      </c>
      <c r="Y15" s="182"/>
      <c r="Z15" s="183"/>
      <c r="AB15" s="902"/>
      <c r="AC15"/>
      <c r="AD15" s="844"/>
      <c r="AE15" s="796"/>
      <c r="AF15" s="106" t="s">
        <v>22</v>
      </c>
      <c r="AG15" s="58" t="s">
        <v>427</v>
      </c>
      <c r="AH15" s="160">
        <f>AI15*(1-$BE$57)</f>
        <v>240.75</v>
      </c>
      <c r="AI15" s="149">
        <f>AL15-12.5</f>
        <v>267.5</v>
      </c>
      <c r="AJ15" s="150">
        <f>AI15*(1+$BE$57)</f>
        <v>294.25</v>
      </c>
      <c r="AK15" s="160">
        <f>AL15*(1-$BE$57)</f>
        <v>252</v>
      </c>
      <c r="AL15" s="149">
        <f>AO15-12.5</f>
        <v>280</v>
      </c>
      <c r="AM15" s="150">
        <f>AL15*(1+$BE$57)</f>
        <v>308</v>
      </c>
      <c r="AN15" s="160">
        <f>AO15*(1-$BE$57)</f>
        <v>263.25</v>
      </c>
      <c r="AO15" s="149">
        <f>AR15-12.5</f>
        <v>292.5</v>
      </c>
      <c r="AP15" s="150">
        <f>AO15*(1+$BE$57)</f>
        <v>321.75</v>
      </c>
      <c r="AQ15" s="160">
        <f>AR15*(1-$BE$57)</f>
        <v>274.5</v>
      </c>
      <c r="AR15" s="149">
        <f>AU15-12.5</f>
        <v>305</v>
      </c>
      <c r="AS15" s="150">
        <f>AR15*(1+$BE$57)</f>
        <v>335.5</v>
      </c>
      <c r="AT15" s="160">
        <f>AU15*(1-$BE$57)</f>
        <v>285.75</v>
      </c>
      <c r="AU15" s="149">
        <f>AX15-12.5</f>
        <v>317.5</v>
      </c>
      <c r="AV15" s="150">
        <f>AU15*(1+$BE$57)</f>
        <v>349.25</v>
      </c>
      <c r="AW15" s="160">
        <f>AX15*(1-$BE$57)</f>
        <v>297</v>
      </c>
      <c r="AX15" s="149">
        <f>AI57-100</f>
        <v>330</v>
      </c>
      <c r="AY15" s="150">
        <f>AX15*(1+$BE$57)</f>
        <v>363.00000000000006</v>
      </c>
      <c r="AZ15" s="182"/>
      <c r="BA15" s="183"/>
      <c r="BD15" s="5"/>
    </row>
    <row r="16" spans="1:56" ht="21.2" customHeight="1" x14ac:dyDescent="0.2">
      <c r="A16" s="902"/>
      <c r="B16"/>
      <c r="C16" s="844"/>
      <c r="D16" s="796"/>
      <c r="E16" s="106" t="s">
        <v>23</v>
      </c>
      <c r="F16" s="58" t="s">
        <v>428</v>
      </c>
      <c r="G16" s="160">
        <f>H16*(1-$BE$57)</f>
        <v>342</v>
      </c>
      <c r="H16" s="149">
        <f>K16-15</f>
        <v>380</v>
      </c>
      <c r="I16" s="150">
        <f>H16*(1+$BE$57)</f>
        <v>418.00000000000006</v>
      </c>
      <c r="J16" s="160">
        <f>K16*(1-$BE$57)</f>
        <v>355.5</v>
      </c>
      <c r="K16" s="149">
        <f>N16-15</f>
        <v>395</v>
      </c>
      <c r="L16" s="150">
        <f>K16*(1+$BE$57)</f>
        <v>434.50000000000006</v>
      </c>
      <c r="M16" s="160">
        <f>N16*(1-$BE$57)</f>
        <v>369</v>
      </c>
      <c r="N16" s="149">
        <f>Q16-15</f>
        <v>410</v>
      </c>
      <c r="O16" s="150">
        <f>N16*(1+$BE$57)</f>
        <v>451.00000000000006</v>
      </c>
      <c r="P16" s="160">
        <f>Q16*(1-$BE$57)</f>
        <v>382.5</v>
      </c>
      <c r="Q16" s="149">
        <f>T16-15</f>
        <v>425</v>
      </c>
      <c r="R16" s="150">
        <f>Q16*(1+$BE$57)</f>
        <v>467.50000000000006</v>
      </c>
      <c r="S16" s="160">
        <f>T16*(1-$BE$57)</f>
        <v>396</v>
      </c>
      <c r="T16" s="149">
        <f>W16-15</f>
        <v>440</v>
      </c>
      <c r="U16" s="150">
        <f>T16*(1+$BE$57)</f>
        <v>484.00000000000006</v>
      </c>
      <c r="V16" s="160">
        <f>W16*(1-$BE$57)</f>
        <v>409.5</v>
      </c>
      <c r="W16" s="149">
        <f>H58-100</f>
        <v>455</v>
      </c>
      <c r="X16" s="150">
        <f>W16*(1+$BE$57)</f>
        <v>500.50000000000006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428</v>
      </c>
      <c r="AH16" s="160">
        <f>AI16*(1-$BE$57)</f>
        <v>409.5</v>
      </c>
      <c r="AI16" s="149">
        <f>AL16-15</f>
        <v>455</v>
      </c>
      <c r="AJ16" s="150">
        <f>AI16*(1+$BE$57)</f>
        <v>500.50000000000006</v>
      </c>
      <c r="AK16" s="160">
        <f>AL16*(1-$BE$57)</f>
        <v>423</v>
      </c>
      <c r="AL16" s="149">
        <f>AO16-15</f>
        <v>470</v>
      </c>
      <c r="AM16" s="150">
        <f>AL16*(1+$BE$57)</f>
        <v>517</v>
      </c>
      <c r="AN16" s="160">
        <f>AO16*(1-$BE$57)</f>
        <v>436.5</v>
      </c>
      <c r="AO16" s="149">
        <f>AR16-15</f>
        <v>485</v>
      </c>
      <c r="AP16" s="150">
        <f>AO16*(1+$BE$57)</f>
        <v>533.5</v>
      </c>
      <c r="AQ16" s="160">
        <f>AR16*(1-$BE$57)</f>
        <v>450</v>
      </c>
      <c r="AR16" s="149">
        <f>AU16-15</f>
        <v>500</v>
      </c>
      <c r="AS16" s="150">
        <f>AR16*(1+$BE$57)</f>
        <v>550</v>
      </c>
      <c r="AT16" s="160">
        <f>AU16*(1-$BE$57)</f>
        <v>463.5</v>
      </c>
      <c r="AU16" s="149">
        <f>AX16-15</f>
        <v>515</v>
      </c>
      <c r="AV16" s="150">
        <f>AU16*(1+$BE$57)</f>
        <v>566.5</v>
      </c>
      <c r="AW16" s="160">
        <f>AX16*(1-$BE$57)</f>
        <v>477</v>
      </c>
      <c r="AX16" s="149">
        <f>AI58-100</f>
        <v>530</v>
      </c>
      <c r="AY16" s="150">
        <f>AX16*(1+$BE$57)</f>
        <v>583</v>
      </c>
      <c r="AZ16" s="182"/>
      <c r="BA16" s="183"/>
      <c r="BD16" s="5"/>
    </row>
    <row r="17" spans="1:56" ht="21.2" customHeight="1" x14ac:dyDescent="0.2">
      <c r="A17" s="902"/>
      <c r="B17"/>
      <c r="C17" s="844"/>
      <c r="D17" s="796"/>
      <c r="E17" s="106" t="s">
        <v>24</v>
      </c>
      <c r="F17" s="58" t="s">
        <v>429</v>
      </c>
      <c r="G17" s="160">
        <f>H17*(1-$BE$57)</f>
        <v>274.5</v>
      </c>
      <c r="H17" s="149">
        <f>K17-15</f>
        <v>305</v>
      </c>
      <c r="I17" s="150">
        <f>H17*(1+$BE$57)</f>
        <v>335.5</v>
      </c>
      <c r="J17" s="160">
        <f>K17*(1-$BE$57)</f>
        <v>288</v>
      </c>
      <c r="K17" s="149">
        <f>N17-15</f>
        <v>320</v>
      </c>
      <c r="L17" s="150">
        <f>K17*(1+$BE$57)</f>
        <v>352</v>
      </c>
      <c r="M17" s="160">
        <f>N17*(1-$BE$57)</f>
        <v>301.5</v>
      </c>
      <c r="N17" s="149">
        <f>Q17-15</f>
        <v>335</v>
      </c>
      <c r="O17" s="150">
        <f>N17*(1+$BE$57)</f>
        <v>368.50000000000006</v>
      </c>
      <c r="P17" s="160">
        <f>Q17*(1-$BE$57)</f>
        <v>315</v>
      </c>
      <c r="Q17" s="149">
        <f>T17-15</f>
        <v>350</v>
      </c>
      <c r="R17" s="150">
        <f>Q17*(1+$BE$57)</f>
        <v>385.00000000000006</v>
      </c>
      <c r="S17" s="160">
        <f>T17*(1-$BE$57)</f>
        <v>328.5</v>
      </c>
      <c r="T17" s="149">
        <f>W17-15</f>
        <v>365</v>
      </c>
      <c r="U17" s="150">
        <f>T17*(1+$BE$57)</f>
        <v>401.50000000000006</v>
      </c>
      <c r="V17" s="160">
        <f>W17*(1-$BE$57)</f>
        <v>342</v>
      </c>
      <c r="W17" s="149">
        <f>H59-100</f>
        <v>380</v>
      </c>
      <c r="X17" s="150">
        <f>W17*(1+$BE$57)</f>
        <v>418.00000000000006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429</v>
      </c>
      <c r="AH17" s="160">
        <f>AI17*(1-$BE$57)</f>
        <v>337.5</v>
      </c>
      <c r="AI17" s="149">
        <f>AL17-15</f>
        <v>375</v>
      </c>
      <c r="AJ17" s="150">
        <f>AI17*(1+$BE$57)</f>
        <v>412.50000000000006</v>
      </c>
      <c r="AK17" s="160">
        <f>AL17*(1-$BE$57)</f>
        <v>351</v>
      </c>
      <c r="AL17" s="149">
        <f>AO17-15</f>
        <v>390</v>
      </c>
      <c r="AM17" s="150">
        <f>AL17*(1+$BE$57)</f>
        <v>429.00000000000006</v>
      </c>
      <c r="AN17" s="160">
        <f>AO17*(1-$BE$57)</f>
        <v>364.5</v>
      </c>
      <c r="AO17" s="149">
        <f>AR17-15</f>
        <v>405</v>
      </c>
      <c r="AP17" s="150">
        <f>AO17*(1+$BE$57)</f>
        <v>445.50000000000006</v>
      </c>
      <c r="AQ17" s="160">
        <f>AR17*(1-$BE$57)</f>
        <v>378</v>
      </c>
      <c r="AR17" s="149">
        <f>AU17-15</f>
        <v>420</v>
      </c>
      <c r="AS17" s="150">
        <f>AR17*(1+$BE$57)</f>
        <v>462.00000000000006</v>
      </c>
      <c r="AT17" s="160">
        <f>AU17*(1-$BE$57)</f>
        <v>391.5</v>
      </c>
      <c r="AU17" s="149">
        <f>AX17-15</f>
        <v>435</v>
      </c>
      <c r="AV17" s="150">
        <f>AU17*(1+$BE$57)</f>
        <v>478.50000000000006</v>
      </c>
      <c r="AW17" s="160">
        <f>AX17*(1-$BE$57)</f>
        <v>405</v>
      </c>
      <c r="AX17" s="149">
        <f>AI59-100</f>
        <v>450</v>
      </c>
      <c r="AY17" s="150">
        <f>AX17*(1+$BE$57)</f>
        <v>495.00000000000006</v>
      </c>
      <c r="AZ17" s="182"/>
      <c r="BA17" s="183"/>
      <c r="BD17" s="5"/>
    </row>
    <row r="18" spans="1:56" ht="21.2" customHeight="1" thickBot="1" x14ac:dyDescent="0.25">
      <c r="A18" s="902"/>
      <c r="B18"/>
      <c r="C18" s="845"/>
      <c r="D18" s="797"/>
      <c r="E18" s="107" t="s">
        <v>25</v>
      </c>
      <c r="F18" s="58" t="s">
        <v>430</v>
      </c>
      <c r="G18" s="160">
        <f>H18*(1-$BE$57)</f>
        <v>279</v>
      </c>
      <c r="H18" s="149">
        <f>K18-15</f>
        <v>310</v>
      </c>
      <c r="I18" s="150">
        <f>H18*(1+$BE$57)</f>
        <v>341</v>
      </c>
      <c r="J18" s="160">
        <f>K18*(1-$BE$57)</f>
        <v>292.5</v>
      </c>
      <c r="K18" s="149">
        <f>N18-15</f>
        <v>325</v>
      </c>
      <c r="L18" s="150">
        <f>K18*(1+$BE$57)</f>
        <v>357.50000000000006</v>
      </c>
      <c r="M18" s="160">
        <f>N18*(1-$BE$57)</f>
        <v>306</v>
      </c>
      <c r="N18" s="149">
        <f>Q18-15</f>
        <v>340</v>
      </c>
      <c r="O18" s="150">
        <f>N18*(1+$BE$57)</f>
        <v>374.00000000000006</v>
      </c>
      <c r="P18" s="160">
        <f>Q18*(1-$BE$57)</f>
        <v>319.5</v>
      </c>
      <c r="Q18" s="149">
        <f>T18-15</f>
        <v>355</v>
      </c>
      <c r="R18" s="150">
        <f>Q18*(1+$BE$57)</f>
        <v>390.50000000000006</v>
      </c>
      <c r="S18" s="164">
        <f>T18*(1-$BE$57)</f>
        <v>333</v>
      </c>
      <c r="T18" s="165">
        <f>W18-15</f>
        <v>370</v>
      </c>
      <c r="U18" s="166">
        <f>T18*(1+$BE$57)</f>
        <v>407.00000000000006</v>
      </c>
      <c r="V18" s="164">
        <f>W18*(1-$BE$57)</f>
        <v>346.5</v>
      </c>
      <c r="W18" s="165">
        <f>H60-100</f>
        <v>385</v>
      </c>
      <c r="X18" s="166">
        <f>W18*(1+$BE$57)</f>
        <v>423.50000000000006</v>
      </c>
      <c r="Y18" s="186"/>
      <c r="Z18" s="187"/>
      <c r="AB18" s="902"/>
      <c r="AC18"/>
      <c r="AD18" s="845"/>
      <c r="AE18" s="797"/>
      <c r="AF18" s="107" t="s">
        <v>25</v>
      </c>
      <c r="AG18" s="163" t="s">
        <v>430</v>
      </c>
      <c r="AH18" s="164">
        <f>AI18*(1-$BE$57)</f>
        <v>342</v>
      </c>
      <c r="AI18" s="165">
        <f>AL18-15</f>
        <v>380</v>
      </c>
      <c r="AJ18" s="166">
        <f>AI18*(1+$BE$57)</f>
        <v>418.00000000000006</v>
      </c>
      <c r="AK18" s="164">
        <f>AL18*(1-$BE$57)</f>
        <v>355.5</v>
      </c>
      <c r="AL18" s="165">
        <f>AO18-15</f>
        <v>395</v>
      </c>
      <c r="AM18" s="166">
        <f>AL18*(1+$BE$57)</f>
        <v>434.50000000000006</v>
      </c>
      <c r="AN18" s="164">
        <f>AO18*(1-$BE$57)</f>
        <v>369</v>
      </c>
      <c r="AO18" s="165">
        <f>AR18-15</f>
        <v>410</v>
      </c>
      <c r="AP18" s="166">
        <f>AO18*(1+$BE$57)</f>
        <v>451.00000000000006</v>
      </c>
      <c r="AQ18" s="164">
        <f>AR18*(1-$BE$57)</f>
        <v>382.5</v>
      </c>
      <c r="AR18" s="165">
        <f>AU18-15</f>
        <v>425</v>
      </c>
      <c r="AS18" s="166">
        <f>AR18*(1+$BE$57)</f>
        <v>467.50000000000006</v>
      </c>
      <c r="AT18" s="164">
        <f>AU18*(1-$BE$57)</f>
        <v>396</v>
      </c>
      <c r="AU18" s="165">
        <f>AX18-15</f>
        <v>440</v>
      </c>
      <c r="AV18" s="166">
        <f>AU18*(1+$BE$57)</f>
        <v>484.00000000000006</v>
      </c>
      <c r="AW18" s="164">
        <f>AX18*(1-$BE$57)</f>
        <v>409.5</v>
      </c>
      <c r="AX18" s="165">
        <f>AI60-100</f>
        <v>455</v>
      </c>
      <c r="AY18" s="166">
        <f>AX18*(1+$BE$57)</f>
        <v>500.50000000000006</v>
      </c>
      <c r="AZ18" s="186"/>
      <c r="BA18" s="187"/>
      <c r="BD18" s="146"/>
    </row>
    <row r="19" spans="1:56" ht="21.2" customHeight="1" x14ac:dyDescent="0.2">
      <c r="A19" s="902"/>
      <c r="B19"/>
      <c r="C19" s="843">
        <v>2</v>
      </c>
      <c r="D19" s="795" t="s">
        <v>65</v>
      </c>
      <c r="E19" s="791" t="s">
        <v>16</v>
      </c>
      <c r="F19" s="822" t="s">
        <v>420</v>
      </c>
      <c r="G19" s="788" t="s">
        <v>421</v>
      </c>
      <c r="H19" s="789"/>
      <c r="I19" s="789"/>
      <c r="J19" s="789"/>
      <c r="K19" s="789"/>
      <c r="L19" s="789"/>
      <c r="M19" s="789"/>
      <c r="N19" s="789"/>
      <c r="O19" s="789"/>
      <c r="P19" s="788" t="s">
        <v>422</v>
      </c>
      <c r="Q19" s="789"/>
      <c r="R19" s="789"/>
      <c r="S19" s="789"/>
      <c r="T19" s="789"/>
      <c r="U19" s="789"/>
      <c r="V19" s="789"/>
      <c r="W19" s="789"/>
      <c r="X19" s="790"/>
      <c r="Y19" s="180"/>
      <c r="Z19" s="181"/>
      <c r="AB19" s="902"/>
      <c r="AC19"/>
      <c r="AD19" s="843">
        <v>2</v>
      </c>
      <c r="AE19" s="795" t="s">
        <v>65</v>
      </c>
      <c r="AF19" s="791" t="s">
        <v>16</v>
      </c>
      <c r="AG19" s="800" t="s">
        <v>420</v>
      </c>
      <c r="AH19" s="788" t="s">
        <v>421</v>
      </c>
      <c r="AI19" s="789"/>
      <c r="AJ19" s="789"/>
      <c r="AK19" s="789"/>
      <c r="AL19" s="789"/>
      <c r="AM19" s="789"/>
      <c r="AN19" s="789"/>
      <c r="AO19" s="789"/>
      <c r="AP19" s="789"/>
      <c r="AQ19" s="788" t="s">
        <v>422</v>
      </c>
      <c r="AR19" s="789"/>
      <c r="AS19" s="789"/>
      <c r="AT19" s="789"/>
      <c r="AU19" s="789"/>
      <c r="AV19" s="789"/>
      <c r="AW19" s="789"/>
      <c r="AX19" s="789"/>
      <c r="AY19" s="790"/>
      <c r="AZ19" s="180"/>
      <c r="BA19" s="181"/>
    </row>
    <row r="20" spans="1:56" ht="21.2" customHeight="1" x14ac:dyDescent="0.2">
      <c r="A20" s="902"/>
      <c r="B20"/>
      <c r="C20" s="845"/>
      <c r="D20" s="796"/>
      <c r="E20" s="792"/>
      <c r="F20" s="794"/>
      <c r="G20" s="28">
        <f>'JUGEND-DOSB 2020'!E14*$BC$20</f>
        <v>4.1999999999999993</v>
      </c>
      <c r="H20" s="29">
        <f>'JUGEND-DOSB 2020'!F14*$BC$20</f>
        <v>6.3</v>
      </c>
      <c r="I20" s="707">
        <f>'JUGEND-DOSB 2020'!G14*$BC$20</f>
        <v>8.3999999999999986</v>
      </c>
      <c r="J20" s="67">
        <f>'JUGEND-DOSB 2020'!H14*$BC$20</f>
        <v>6.3</v>
      </c>
      <c r="K20" s="29">
        <f>'JUGEND-DOSB 2020'!I14*$BC$20</f>
        <v>8.3999999999999986</v>
      </c>
      <c r="L20" s="38">
        <f>'JUGEND-DOSB 2020'!J14*$BC$20</f>
        <v>10.5</v>
      </c>
      <c r="M20" s="67">
        <f>'JUGEND-DOSB 2020'!K14*$BC$20</f>
        <v>7.6999999999999993</v>
      </c>
      <c r="N20" s="29">
        <f>'JUGEND-DOSB 2020'!L14*$BC$20</f>
        <v>10.5</v>
      </c>
      <c r="O20" s="38">
        <f>'JUGEND-DOSB 2020'!M14*$BC$20</f>
        <v>12.6</v>
      </c>
      <c r="P20" s="708">
        <f>'JUGEND-DOSB 2020'!N14*$BC$20</f>
        <v>10.5</v>
      </c>
      <c r="Q20" s="709">
        <f>'JUGEND-DOSB 2020'!O14*$BC$20</f>
        <v>12.6</v>
      </c>
      <c r="R20" s="707">
        <f>'JUGEND-DOSB 2020'!P14*$BC$20</f>
        <v>15.399999999999999</v>
      </c>
      <c r="S20" s="67">
        <f>'JUGEND-DOSB 2020'!Q14*$BC$20</f>
        <v>14</v>
      </c>
      <c r="T20" s="29">
        <f>'JUGEND-DOSB 2020'!R14*$BC$20</f>
        <v>16.799999999999997</v>
      </c>
      <c r="U20" s="38">
        <f>'JUGEND-DOSB 2020'!S14*$BC$20</f>
        <v>18.899999999999999</v>
      </c>
      <c r="V20" s="67">
        <f>'JUGEND-DOSB 2020'!T14*$BC$20</f>
        <v>16.799999999999997</v>
      </c>
      <c r="W20" s="29">
        <f>'JUGEND-DOSB 2020'!U14*$BC$20</f>
        <v>18.899999999999999</v>
      </c>
      <c r="X20" s="707">
        <f>'JUGEND-DOSB 2020'!V14*$BC$20</f>
        <v>21.7</v>
      </c>
      <c r="Y20" s="182"/>
      <c r="Z20" s="188"/>
      <c r="AB20" s="902"/>
      <c r="AC20"/>
      <c r="AD20" s="845"/>
      <c r="AE20" s="796"/>
      <c r="AF20" s="792"/>
      <c r="AG20" s="794"/>
      <c r="AH20" s="28">
        <f>'JUGEND-DOSB 2020'!E45*$BC$20</f>
        <v>8.3999999999999986</v>
      </c>
      <c r="AI20" s="29">
        <f>'JUGEND-DOSB 2020'!F45*$BC$20</f>
        <v>10.5</v>
      </c>
      <c r="AJ20" s="38">
        <f>'JUGEND-DOSB 2020'!G45*$BC$20</f>
        <v>11.899999999999999</v>
      </c>
      <c r="AK20" s="67">
        <f>'JUGEND-DOSB 2020'!H45*$BC$20</f>
        <v>11.899999999999999</v>
      </c>
      <c r="AL20" s="29">
        <f>'JUGEND-DOSB 2020'!I45*$BC$20</f>
        <v>14</v>
      </c>
      <c r="AM20" s="38">
        <f>'JUGEND-DOSB 2020'!J45*$BC$20</f>
        <v>16.099999999999998</v>
      </c>
      <c r="AN20" s="67">
        <f>'JUGEND-DOSB 2020'!K45*$BC$20</f>
        <v>14.7</v>
      </c>
      <c r="AO20" s="29">
        <f>'JUGEND-DOSB 2020'!L45*$BC$20</f>
        <v>17.5</v>
      </c>
      <c r="AP20" s="38">
        <f>'JUGEND-DOSB 2020'!M45*$BC$20</f>
        <v>19.599999999999998</v>
      </c>
      <c r="AQ20" s="67">
        <f>'JUGEND-DOSB 2020'!N45*$BC$20</f>
        <v>18.2</v>
      </c>
      <c r="AR20" s="29">
        <f>'JUGEND-DOSB 2020'!O45*$BC$20</f>
        <v>21</v>
      </c>
      <c r="AS20" s="38">
        <f>'JUGEND-DOSB 2020'!P45*$BC$20</f>
        <v>23.099999999999998</v>
      </c>
      <c r="AT20" s="67">
        <f>'JUGEND-DOSB 2020'!Q45*$BC$20</f>
        <v>21</v>
      </c>
      <c r="AU20" s="29">
        <f>'JUGEND-DOSB 2020'!R45*$BC$20</f>
        <v>23.799999999999997</v>
      </c>
      <c r="AV20" s="38">
        <f>'JUGEND-DOSB 2020'!S45*$BC$20</f>
        <v>25.9</v>
      </c>
      <c r="AW20" s="701">
        <f>'JUGEND-DOSB 2020'!T45*$BC$20</f>
        <v>23.799999999999997</v>
      </c>
      <c r="AX20" s="702">
        <f>'JUGEND-DOSB 2020'!U45*$BC$20</f>
        <v>26.599999999999998</v>
      </c>
      <c r="AY20" s="703">
        <f>'JUGEND-DOSB 2020'!V45*$BC$20</f>
        <v>29.4</v>
      </c>
      <c r="AZ20" s="182"/>
      <c r="BA20" s="188"/>
      <c r="BC20" s="143">
        <v>0.7</v>
      </c>
      <c r="BD20" s="148" t="s">
        <v>420</v>
      </c>
    </row>
    <row r="21" spans="1:56" ht="21.2" customHeight="1" x14ac:dyDescent="0.2">
      <c r="A21" s="902"/>
      <c r="B21"/>
      <c r="C21" s="845"/>
      <c r="D21" s="796"/>
      <c r="E21" s="798" t="s">
        <v>17</v>
      </c>
      <c r="F21" s="793" t="s">
        <v>26</v>
      </c>
      <c r="G21" s="124"/>
      <c r="H21" s="125"/>
      <c r="I21" s="126"/>
      <c r="J21" s="127"/>
      <c r="K21" s="125"/>
      <c r="L21" s="126"/>
      <c r="M21" s="127"/>
      <c r="N21" s="125"/>
      <c r="O21" s="126"/>
      <c r="P21" s="782" t="s">
        <v>340</v>
      </c>
      <c r="Q21" s="783"/>
      <c r="R21" s="784"/>
      <c r="S21" s="783" t="s">
        <v>96</v>
      </c>
      <c r="T21" s="783"/>
      <c r="U21" s="783"/>
      <c r="V21" s="783"/>
      <c r="W21" s="783"/>
      <c r="X21" s="784"/>
      <c r="Y21" s="182"/>
      <c r="Z21" s="188"/>
      <c r="AB21" s="902"/>
      <c r="AC21"/>
      <c r="AD21" s="845"/>
      <c r="AE21" s="796"/>
      <c r="AF21" s="798" t="s">
        <v>17</v>
      </c>
      <c r="AG21" s="793" t="s">
        <v>26</v>
      </c>
      <c r="AH21" s="28"/>
      <c r="AI21" s="29"/>
      <c r="AJ21" s="38"/>
      <c r="AK21" s="67"/>
      <c r="AL21" s="29"/>
      <c r="AM21" s="38"/>
      <c r="AN21" s="67"/>
      <c r="AO21" s="29"/>
      <c r="AP21" s="38"/>
      <c r="AQ21" s="783" t="s">
        <v>96</v>
      </c>
      <c r="AR21" s="783"/>
      <c r="AS21" s="784"/>
      <c r="AT21" s="783" t="s">
        <v>219</v>
      </c>
      <c r="AU21" s="783"/>
      <c r="AV21" s="784"/>
      <c r="AW21" s="783" t="s">
        <v>220</v>
      </c>
      <c r="AX21" s="783"/>
      <c r="AY21" s="784"/>
      <c r="AZ21" s="182"/>
      <c r="BA21" s="188"/>
    </row>
    <row r="22" spans="1:56" ht="21.2" customHeight="1" x14ac:dyDescent="0.2">
      <c r="A22" s="902"/>
      <c r="B22"/>
      <c r="C22" s="845"/>
      <c r="D22" s="796"/>
      <c r="E22" s="792"/>
      <c r="F22" s="794"/>
      <c r="G22" s="124"/>
      <c r="H22" s="125"/>
      <c r="I22" s="126"/>
      <c r="J22" s="127"/>
      <c r="K22" s="125"/>
      <c r="L22" s="126"/>
      <c r="M22" s="127"/>
      <c r="N22" s="125"/>
      <c r="O22" s="126"/>
      <c r="P22" s="67">
        <f>'JUGEND-DOSB 2020'!N16*$BC$22</f>
        <v>3.3249999999999997</v>
      </c>
      <c r="Q22" s="29">
        <f>'JUGEND-DOSB 2020'!O16*$BC$22</f>
        <v>3.6749999999999998</v>
      </c>
      <c r="R22" s="38">
        <f>'JUGEND-DOSB 2020'!P16*$BC$22</f>
        <v>4.0249999999999995</v>
      </c>
      <c r="S22" s="67">
        <f>'JUGEND-DOSB 2020'!Q16*$BC$22</f>
        <v>3.8499999999999996</v>
      </c>
      <c r="T22" s="29">
        <f>'JUGEND-DOSB 2020'!R16*$BC$22</f>
        <v>4.1999999999999993</v>
      </c>
      <c r="U22" s="38">
        <f>'JUGEND-DOSB 2020'!S16*$BC$22</f>
        <v>4.55</v>
      </c>
      <c r="V22" s="67">
        <f>'JUGEND-DOSB 2020'!T16*$BC$22</f>
        <v>4.0249999999999995</v>
      </c>
      <c r="W22" s="29">
        <f>'JUGEND-DOSB 2020'!U16*$BC$22</f>
        <v>4.375</v>
      </c>
      <c r="X22" s="38">
        <f>'JUGEND-DOSB 2020'!V16*$BC$22</f>
        <v>4.7249999999999996</v>
      </c>
      <c r="Y22" s="184"/>
      <c r="Z22" s="185"/>
      <c r="AB22" s="902"/>
      <c r="AC22"/>
      <c r="AD22" s="845"/>
      <c r="AE22" s="796"/>
      <c r="AF22" s="792"/>
      <c r="AG22" s="794"/>
      <c r="AH22" s="28"/>
      <c r="AI22" s="29"/>
      <c r="AJ22" s="38"/>
      <c r="AK22" s="67"/>
      <c r="AL22" s="29"/>
      <c r="AM22" s="38"/>
      <c r="AN22" s="67"/>
      <c r="AO22" s="29"/>
      <c r="AP22" s="38"/>
      <c r="AQ22" s="67">
        <f>'JUGEND-DOSB 2020'!N47*$BC$22</f>
        <v>4.375</v>
      </c>
      <c r="AR22" s="29">
        <f>'JUGEND-DOSB 2020'!O47*$BC$22</f>
        <v>4.7249999999999996</v>
      </c>
      <c r="AS22" s="38">
        <f>'JUGEND-DOSB 2020'!P47*$BC$22</f>
        <v>5.0749999999999993</v>
      </c>
      <c r="AT22" s="67">
        <f>'JUGEND-DOSB 2020'!Q47*$BC$22</f>
        <v>4.8999999999999995</v>
      </c>
      <c r="AU22" s="29">
        <f>'JUGEND-DOSB 2020'!R47*$BC$22</f>
        <v>5.25</v>
      </c>
      <c r="AV22" s="38">
        <f>'JUGEND-DOSB 2020'!S47*$BC$22</f>
        <v>5.6</v>
      </c>
      <c r="AW22" s="67">
        <f>'JUGEND-DOSB 2020'!T47*$BC$22</f>
        <v>5.25</v>
      </c>
      <c r="AX22" s="29">
        <f>'JUGEND-DOSB 2020'!U47*$BC$22</f>
        <v>5.6</v>
      </c>
      <c r="AY22" s="38">
        <f>'JUGEND-DOSB 2020'!V47*$BC$22</f>
        <v>5.9499999999999993</v>
      </c>
      <c r="AZ22" s="184"/>
      <c r="BA22" s="185"/>
      <c r="BC22" s="143">
        <v>0.7</v>
      </c>
      <c r="BD22" s="148" t="s">
        <v>26</v>
      </c>
    </row>
    <row r="23" spans="1:56" ht="21.2" customHeight="1" x14ac:dyDescent="0.2">
      <c r="A23" s="902"/>
      <c r="B23"/>
      <c r="C23" s="845"/>
      <c r="D23" s="796"/>
      <c r="E23" s="106" t="s">
        <v>21</v>
      </c>
      <c r="F23" s="104" t="s">
        <v>27</v>
      </c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P22*$BC$23</f>
        <v>5.652499999999999</v>
      </c>
      <c r="Q23" s="67">
        <f t="shared" ref="Q23:X23" si="0">Q22*$BC$23</f>
        <v>6.2474999999999996</v>
      </c>
      <c r="R23" s="38">
        <f t="shared" si="0"/>
        <v>6.8424999999999985</v>
      </c>
      <c r="S23" s="67">
        <f t="shared" si="0"/>
        <v>6.544999999999999</v>
      </c>
      <c r="T23" s="67">
        <f t="shared" si="0"/>
        <v>7.1399999999999988</v>
      </c>
      <c r="U23" s="38">
        <f t="shared" si="0"/>
        <v>7.7349999999999994</v>
      </c>
      <c r="V23" s="67">
        <f t="shared" si="0"/>
        <v>6.8424999999999985</v>
      </c>
      <c r="W23" s="67">
        <f t="shared" si="0"/>
        <v>7.4375</v>
      </c>
      <c r="X23" s="67">
        <f t="shared" si="0"/>
        <v>8.0324999999999989</v>
      </c>
      <c r="Y23" s="184"/>
      <c r="Z23" s="185"/>
      <c r="AB23" s="902"/>
      <c r="AC23"/>
      <c r="AD23" s="845"/>
      <c r="AE23" s="796"/>
      <c r="AF23" s="106" t="s">
        <v>21</v>
      </c>
      <c r="AG23" s="104" t="s">
        <v>27</v>
      </c>
      <c r="AH23" s="28"/>
      <c r="AI23" s="29"/>
      <c r="AJ23" s="38"/>
      <c r="AK23" s="67"/>
      <c r="AL23" s="29"/>
      <c r="AM23" s="38"/>
      <c r="AN23" s="67"/>
      <c r="AO23" s="29"/>
      <c r="AP23" s="38"/>
      <c r="AQ23" s="67">
        <f t="shared" ref="AQ23:AY23" si="1">AQ22*$BC$23</f>
        <v>7.4375</v>
      </c>
      <c r="AR23" s="67">
        <f t="shared" si="1"/>
        <v>8.0324999999999989</v>
      </c>
      <c r="AS23" s="38">
        <f t="shared" si="1"/>
        <v>8.6274999999999977</v>
      </c>
      <c r="AT23" s="67">
        <f t="shared" si="1"/>
        <v>8.3299999999999983</v>
      </c>
      <c r="AU23" s="67">
        <f t="shared" si="1"/>
        <v>8.9249999999999989</v>
      </c>
      <c r="AV23" s="38">
        <f t="shared" si="1"/>
        <v>9.52</v>
      </c>
      <c r="AW23" s="67">
        <f t="shared" si="1"/>
        <v>8.9249999999999989</v>
      </c>
      <c r="AX23" s="67">
        <f t="shared" si="1"/>
        <v>9.52</v>
      </c>
      <c r="AY23" s="67">
        <f t="shared" si="1"/>
        <v>10.114999999999998</v>
      </c>
      <c r="AZ23" s="184"/>
      <c r="BA23" s="185"/>
      <c r="BC23" s="145">
        <v>1.7</v>
      </c>
      <c r="BD23" s="146" t="s">
        <v>27</v>
      </c>
    </row>
    <row r="24" spans="1:56" s="158" customFormat="1" ht="21.2" customHeight="1" thickBot="1" x14ac:dyDescent="0.25">
      <c r="A24" s="902"/>
      <c r="C24" s="950"/>
      <c r="D24" s="951"/>
      <c r="E24" s="107" t="s">
        <v>22</v>
      </c>
      <c r="F24" s="564" t="s">
        <v>613</v>
      </c>
      <c r="G24" s="63">
        <f t="shared" ref="G24:U24" si="2">J24-0.5</f>
        <v>2.25</v>
      </c>
      <c r="H24" s="19">
        <f t="shared" si="2"/>
        <v>2.5999999999999996</v>
      </c>
      <c r="I24" s="21">
        <f t="shared" si="2"/>
        <v>3.125</v>
      </c>
      <c r="J24" s="63">
        <f t="shared" si="2"/>
        <v>2.75</v>
      </c>
      <c r="K24" s="19">
        <f t="shared" si="2"/>
        <v>3.0999999999999996</v>
      </c>
      <c r="L24" s="21">
        <f t="shared" si="2"/>
        <v>3.625</v>
      </c>
      <c r="M24" s="63">
        <f t="shared" si="2"/>
        <v>3.25</v>
      </c>
      <c r="N24" s="19">
        <f t="shared" si="2"/>
        <v>3.5999999999999996</v>
      </c>
      <c r="O24" s="21">
        <f t="shared" si="2"/>
        <v>4.125</v>
      </c>
      <c r="P24" s="63">
        <f t="shared" si="2"/>
        <v>3.75</v>
      </c>
      <c r="Q24" s="19">
        <f t="shared" si="2"/>
        <v>4.0999999999999996</v>
      </c>
      <c r="R24" s="21">
        <f t="shared" si="2"/>
        <v>4.625</v>
      </c>
      <c r="S24" s="63">
        <f t="shared" si="2"/>
        <v>4.25</v>
      </c>
      <c r="T24" s="19">
        <f t="shared" si="2"/>
        <v>4.5999999999999996</v>
      </c>
      <c r="U24" s="21">
        <f t="shared" si="2"/>
        <v>5.125</v>
      </c>
      <c r="V24" s="63">
        <f>G61-0.5</f>
        <v>4.75</v>
      </c>
      <c r="W24" s="19">
        <f>H61-0.5</f>
        <v>5.0999999999999996</v>
      </c>
      <c r="X24" s="21">
        <f>I61-0.5</f>
        <v>5.625</v>
      </c>
      <c r="Y24" s="186"/>
      <c r="Z24" s="187"/>
      <c r="AB24" s="902"/>
      <c r="AD24" s="950"/>
      <c r="AE24" s="951"/>
      <c r="AF24" s="107" t="s">
        <v>22</v>
      </c>
      <c r="AG24" s="564" t="s">
        <v>613</v>
      </c>
      <c r="AH24" s="63">
        <f t="shared" ref="AH24:AV24" si="3">AK24-0.5</f>
        <v>4.1749999999999998</v>
      </c>
      <c r="AI24" s="19">
        <f t="shared" si="3"/>
        <v>4.6999999999999993</v>
      </c>
      <c r="AJ24" s="21">
        <f t="shared" si="3"/>
        <v>5.2249999999999996</v>
      </c>
      <c r="AK24" s="63">
        <f t="shared" si="3"/>
        <v>4.6749999999999998</v>
      </c>
      <c r="AL24" s="19">
        <f t="shared" si="3"/>
        <v>5.1999999999999993</v>
      </c>
      <c r="AM24" s="21">
        <f t="shared" si="3"/>
        <v>5.7249999999999996</v>
      </c>
      <c r="AN24" s="63">
        <f t="shared" si="3"/>
        <v>5.1749999999999998</v>
      </c>
      <c r="AO24" s="19">
        <f t="shared" si="3"/>
        <v>5.6999999999999993</v>
      </c>
      <c r="AP24" s="21">
        <f t="shared" si="3"/>
        <v>6.2249999999999996</v>
      </c>
      <c r="AQ24" s="63">
        <f t="shared" si="3"/>
        <v>5.6749999999999998</v>
      </c>
      <c r="AR24" s="19">
        <f t="shared" si="3"/>
        <v>6.1999999999999993</v>
      </c>
      <c r="AS24" s="21">
        <f t="shared" si="3"/>
        <v>6.7249999999999996</v>
      </c>
      <c r="AT24" s="63">
        <f t="shared" si="3"/>
        <v>6.1749999999999998</v>
      </c>
      <c r="AU24" s="19">
        <f t="shared" si="3"/>
        <v>6.6999999999999993</v>
      </c>
      <c r="AV24" s="21">
        <f t="shared" si="3"/>
        <v>7.2249999999999996</v>
      </c>
      <c r="AW24" s="63">
        <f>AH61-0.5</f>
        <v>6.6749999999999998</v>
      </c>
      <c r="AX24" s="19">
        <f>AI61-0.5</f>
        <v>7.1999999999999993</v>
      </c>
      <c r="AY24" s="21">
        <f>AJ61-0.5</f>
        <v>7.7249999999999996</v>
      </c>
      <c r="AZ24" s="186"/>
      <c r="BA24" s="187"/>
      <c r="BC24" s="153"/>
      <c r="BD24" s="523" t="s">
        <v>609</v>
      </c>
    </row>
    <row r="25" spans="1:56" ht="21.2" customHeight="1" x14ac:dyDescent="0.2">
      <c r="A25" s="902"/>
      <c r="B25"/>
      <c r="C25" s="843">
        <v>3</v>
      </c>
      <c r="D25" s="795" t="s">
        <v>66</v>
      </c>
      <c r="E25" s="601" t="s">
        <v>16</v>
      </c>
      <c r="F25" s="197" t="s">
        <v>158</v>
      </c>
      <c r="G25" s="220">
        <f>'JUGEND-DOSB 2020'!E21*$BC$25</f>
        <v>60.45</v>
      </c>
      <c r="H25" s="221">
        <f>'JUGEND-DOSB 2020'!F21*$BC$25</f>
        <v>50.050000000000004</v>
      </c>
      <c r="I25" s="223">
        <f>'JUGEND-DOSB 2020'!G21*$BC$25</f>
        <v>39.65</v>
      </c>
      <c r="J25" s="222">
        <f>'JUGEND-DOSB 2020'!H21*$BC$25</f>
        <v>54.6</v>
      </c>
      <c r="K25" s="221">
        <f>'JUGEND-DOSB 2020'!I21*$BC$25</f>
        <v>44.2</v>
      </c>
      <c r="L25" s="223">
        <f>'JUGEND-DOSB 2020'!J21*$BC$25</f>
        <v>36.4</v>
      </c>
      <c r="M25" s="222">
        <f>'JUGEND-DOSB 2020'!K21*$BC$25</f>
        <v>50.7</v>
      </c>
      <c r="N25" s="221">
        <f>'JUGEND-DOSB 2020'!L21*$BC$25</f>
        <v>40.950000000000003</v>
      </c>
      <c r="O25" s="223">
        <f>'JUGEND-DOSB 2020'!M21*$BC$25</f>
        <v>33.15</v>
      </c>
      <c r="P25" s="222">
        <f>'JUGEND-DOSB 2020'!N21*$BC$25</f>
        <v>45.5</v>
      </c>
      <c r="Q25" s="221">
        <f>'JUGEND-DOSB 2020'!O21*$BC$25</f>
        <v>37.700000000000003</v>
      </c>
      <c r="R25" s="223">
        <f>'JUGEND-DOSB 2020'!P21*$BC$25</f>
        <v>30.55</v>
      </c>
      <c r="S25" s="222">
        <f>'JUGEND-DOSB 2020'!Q21*$BC$25</f>
        <v>42.9</v>
      </c>
      <c r="T25" s="221">
        <f>'JUGEND-DOSB 2020'!R21*$BC$25</f>
        <v>35.75</v>
      </c>
      <c r="U25" s="223">
        <f>'JUGEND-DOSB 2020'!S21*$BC$25</f>
        <v>27.95</v>
      </c>
      <c r="V25" s="222">
        <f>'JUGEND-DOSB 2020'!T21*$BC$25</f>
        <v>39.65</v>
      </c>
      <c r="W25" s="221">
        <f>'JUGEND-DOSB 2020'!U21*$BC$25</f>
        <v>33.15</v>
      </c>
      <c r="X25" s="223">
        <f>'JUGEND-DOSB 2020'!V21*$BC$25</f>
        <v>26</v>
      </c>
      <c r="Y25" s="180"/>
      <c r="Z25" s="181"/>
      <c r="AB25" s="902"/>
      <c r="AC25"/>
      <c r="AD25" s="843">
        <v>3</v>
      </c>
      <c r="AE25" s="795" t="s">
        <v>66</v>
      </c>
      <c r="AF25" s="601" t="s">
        <v>16</v>
      </c>
      <c r="AG25" s="197" t="s">
        <v>158</v>
      </c>
      <c r="AH25" s="220">
        <f>'JUGEND-DOSB 2020'!E52*$BC$25</f>
        <v>59.800000000000004</v>
      </c>
      <c r="AI25" s="221">
        <f>'JUGEND-DOSB 2020'!F52*$BC$25</f>
        <v>49.4</v>
      </c>
      <c r="AJ25" s="223">
        <f>'JUGEND-DOSB 2020'!G52*$BC$25</f>
        <v>39</v>
      </c>
      <c r="AK25" s="222">
        <f>'JUGEND-DOSB 2020'!H52*$BC$25</f>
        <v>53.300000000000004</v>
      </c>
      <c r="AL25" s="221">
        <f>'JUGEND-DOSB 2020'!I52*$BC$25</f>
        <v>42.9</v>
      </c>
      <c r="AM25" s="223">
        <f>'JUGEND-DOSB 2020'!J52*$BC$25</f>
        <v>33.800000000000004</v>
      </c>
      <c r="AN25" s="222">
        <f>'JUGEND-DOSB 2020'!K52*$BC$25</f>
        <v>46.800000000000004</v>
      </c>
      <c r="AO25" s="221">
        <f>'JUGEND-DOSB 2020'!L52*$BC$25</f>
        <v>37.700000000000003</v>
      </c>
      <c r="AP25" s="223">
        <f>'JUGEND-DOSB 2020'!M52*$BC$25</f>
        <v>29.25</v>
      </c>
      <c r="AQ25" s="222">
        <f>'JUGEND-DOSB 2020'!N52*$BC$25</f>
        <v>42.9</v>
      </c>
      <c r="AR25" s="221">
        <f>'JUGEND-DOSB 2020'!O52*$BC$25</f>
        <v>35.1</v>
      </c>
      <c r="AS25" s="223">
        <f>'JUGEND-DOSB 2020'!P52*$BC$25</f>
        <v>27.3</v>
      </c>
      <c r="AT25" s="222">
        <f>'JUGEND-DOSB 2020'!Q52*$BC$25</f>
        <v>40.300000000000004</v>
      </c>
      <c r="AU25" s="221">
        <f>'JUGEND-DOSB 2020'!R52*$BC$25</f>
        <v>33.15</v>
      </c>
      <c r="AV25" s="223">
        <f>'JUGEND-DOSB 2020'!S52*$BC$25</f>
        <v>26</v>
      </c>
      <c r="AW25" s="222">
        <f>'JUGEND-DOSB 2020'!T52*$BC$25</f>
        <v>38.35</v>
      </c>
      <c r="AX25" s="221">
        <f>'JUGEND-DOSB 2020'!U52*$BC$25</f>
        <v>31.85</v>
      </c>
      <c r="AY25" s="223">
        <f>'JUGEND-DOSB 2020'!V52*$BC$25</f>
        <v>24.7</v>
      </c>
      <c r="AZ25" s="180"/>
      <c r="BA25" s="181"/>
      <c r="BC25" s="143">
        <v>1.3</v>
      </c>
      <c r="BD25" s="146" t="s">
        <v>158</v>
      </c>
    </row>
    <row r="26" spans="1:56" ht="21.2" customHeight="1" x14ac:dyDescent="0.2">
      <c r="A26" s="902"/>
      <c r="B26"/>
      <c r="C26" s="845"/>
      <c r="D26" s="796"/>
      <c r="E26" s="140" t="s">
        <v>17</v>
      </c>
      <c r="F26" s="154" t="s">
        <v>157</v>
      </c>
      <c r="G26" s="235"/>
      <c r="H26" s="236"/>
      <c r="I26" s="237"/>
      <c r="J26" s="238">
        <f>'JUGEND-DOSB 2020'!H22*$BC$26</f>
        <v>65.600000000000009</v>
      </c>
      <c r="K26" s="239">
        <f>'JUGEND-DOSB 2020'!I22*$BC$26</f>
        <v>57.6</v>
      </c>
      <c r="L26" s="240">
        <f>'JUGEND-DOSB 2020'!J22*$BC$26</f>
        <v>49.6</v>
      </c>
      <c r="M26" s="238">
        <f>'JUGEND-DOSB 2020'!K22*$BC$26</f>
        <v>59.2</v>
      </c>
      <c r="N26" s="239">
        <f>'JUGEND-DOSB 2020'!L22*$BC$26</f>
        <v>51.2</v>
      </c>
      <c r="O26" s="240">
        <f>'JUGEND-DOSB 2020'!M22*$BC$26</f>
        <v>43.2</v>
      </c>
      <c r="P26" s="238">
        <f>'JUGEND-DOSB 2020'!N22*$BC$26</f>
        <v>49.6</v>
      </c>
      <c r="Q26" s="239">
        <f>'JUGEND-DOSB 2020'!O22*$BC$26</f>
        <v>43.2</v>
      </c>
      <c r="R26" s="240">
        <f>'JUGEND-DOSB 2020'!P22*$BC$26</f>
        <v>37.6</v>
      </c>
      <c r="S26" s="238">
        <f>'JUGEND-DOSB 2020'!Q22*$BC$26</f>
        <v>43.2</v>
      </c>
      <c r="T26" s="239">
        <f>'JUGEND-DOSB 2020'!R22*$BC$26</f>
        <v>39.200000000000003</v>
      </c>
      <c r="U26" s="240">
        <f>'JUGEND-DOSB 2020'!S22*$BC$26</f>
        <v>34.4</v>
      </c>
      <c r="V26" s="238">
        <f>'JUGEND-DOSB 2020'!T22*$BC$26</f>
        <v>40</v>
      </c>
      <c r="W26" s="239">
        <f>'JUGEND-DOSB 2020'!U22*$BC$26</f>
        <v>36</v>
      </c>
      <c r="X26" s="240">
        <f>'JUGEND-DOSB 2020'!V22*$BC$26</f>
        <v>32</v>
      </c>
      <c r="Y26" s="182"/>
      <c r="Z26" s="188"/>
      <c r="AB26" s="902"/>
      <c r="AC26"/>
      <c r="AD26" s="845"/>
      <c r="AE26" s="796"/>
      <c r="AF26" s="140" t="s">
        <v>17</v>
      </c>
      <c r="AG26" s="154" t="s">
        <v>157</v>
      </c>
      <c r="AH26" s="545"/>
      <c r="AI26" s="239"/>
      <c r="AJ26" s="240"/>
      <c r="AK26" s="238">
        <f>'JUGEND-DOSB 2020'!H53*$BC$26</f>
        <v>60.800000000000004</v>
      </c>
      <c r="AL26" s="239">
        <f>'JUGEND-DOSB 2020'!I53*$BC$26</f>
        <v>52.800000000000004</v>
      </c>
      <c r="AM26" s="240">
        <f>'JUGEND-DOSB 2020'!J53*$BC$26</f>
        <v>44.800000000000004</v>
      </c>
      <c r="AN26" s="238">
        <f>'JUGEND-DOSB 2020'!K53*$BC$26</f>
        <v>56</v>
      </c>
      <c r="AO26" s="239">
        <f>'JUGEND-DOSB 2020'!L53*$BC$26</f>
        <v>48.800000000000004</v>
      </c>
      <c r="AP26" s="240">
        <f>'JUGEND-DOSB 2020'!M53*$BC$26</f>
        <v>41.6</v>
      </c>
      <c r="AQ26" s="238">
        <f>'JUGEND-DOSB 2020'!N53*$BC$26</f>
        <v>47.2</v>
      </c>
      <c r="AR26" s="239">
        <f>'JUGEND-DOSB 2020'!O53*$BC$26</f>
        <v>41.6</v>
      </c>
      <c r="AS26" s="240">
        <f>'JUGEND-DOSB 2020'!P53*$BC$26</f>
        <v>36</v>
      </c>
      <c r="AT26" s="238">
        <f>'JUGEND-DOSB 2020'!Q53*$BC$26</f>
        <v>38.400000000000006</v>
      </c>
      <c r="AU26" s="239">
        <f>'JUGEND-DOSB 2020'!R53*$BC$26</f>
        <v>34.4</v>
      </c>
      <c r="AV26" s="240">
        <f>'JUGEND-DOSB 2020'!S53*$BC$26</f>
        <v>30.400000000000002</v>
      </c>
      <c r="AW26" s="238">
        <f>'JUGEND-DOSB 2020'!T53*$BC$26</f>
        <v>35.200000000000003</v>
      </c>
      <c r="AX26" s="239">
        <f>'JUGEND-DOSB 2020'!U53*$BC$26</f>
        <v>31.200000000000003</v>
      </c>
      <c r="AY26" s="240">
        <f>'JUGEND-DOSB 2020'!V53*$BC$26</f>
        <v>27.200000000000003</v>
      </c>
      <c r="AZ26" s="182"/>
      <c r="BA26" s="188"/>
      <c r="BC26" s="143">
        <v>1.6</v>
      </c>
      <c r="BD26" s="146" t="s">
        <v>157</v>
      </c>
    </row>
    <row r="27" spans="1:56" ht="21.2" customHeight="1" x14ac:dyDescent="0.2">
      <c r="A27" s="902"/>
      <c r="B27"/>
      <c r="C27" s="845"/>
      <c r="D27" s="796"/>
      <c r="E27" s="798" t="s">
        <v>21</v>
      </c>
      <c r="F27" s="793" t="s">
        <v>442</v>
      </c>
      <c r="G27" s="952" t="s">
        <v>193</v>
      </c>
      <c r="H27" s="953"/>
      <c r="I27" s="953"/>
      <c r="J27" s="953"/>
      <c r="K27" s="953"/>
      <c r="L27" s="954"/>
      <c r="M27" s="967" t="s">
        <v>194</v>
      </c>
      <c r="N27" s="968"/>
      <c r="O27" s="968"/>
      <c r="P27" s="968"/>
      <c r="Q27" s="968"/>
      <c r="R27" s="969"/>
      <c r="S27" s="952" t="s">
        <v>195</v>
      </c>
      <c r="T27" s="953"/>
      <c r="U27" s="953"/>
      <c r="V27" s="953"/>
      <c r="W27" s="953"/>
      <c r="X27" s="954"/>
      <c r="Y27" s="182"/>
      <c r="Z27" s="188"/>
      <c r="AB27" s="902"/>
      <c r="AC27"/>
      <c r="AD27" s="845"/>
      <c r="AE27" s="796"/>
      <c r="AF27" s="798" t="s">
        <v>21</v>
      </c>
      <c r="AG27" s="793" t="s">
        <v>442</v>
      </c>
      <c r="AH27" s="952" t="s">
        <v>193</v>
      </c>
      <c r="AI27" s="953"/>
      <c r="AJ27" s="953"/>
      <c r="AK27" s="953"/>
      <c r="AL27" s="953"/>
      <c r="AM27" s="954"/>
      <c r="AN27" s="968" t="s">
        <v>194</v>
      </c>
      <c r="AO27" s="968"/>
      <c r="AP27" s="968"/>
      <c r="AQ27" s="968"/>
      <c r="AR27" s="968"/>
      <c r="AS27" s="969"/>
      <c r="AT27" s="953" t="s">
        <v>195</v>
      </c>
      <c r="AU27" s="953"/>
      <c r="AV27" s="953"/>
      <c r="AW27" s="953"/>
      <c r="AX27" s="953"/>
      <c r="AY27" s="954"/>
      <c r="AZ27" s="182"/>
      <c r="BA27" s="188"/>
      <c r="BD27" s="146"/>
    </row>
    <row r="28" spans="1:56" ht="21.2" customHeight="1" thickBot="1" x14ac:dyDescent="0.25">
      <c r="A28" s="902"/>
      <c r="B28"/>
      <c r="C28" s="950"/>
      <c r="D28" s="951"/>
      <c r="E28" s="859"/>
      <c r="F28" s="860"/>
      <c r="G28" s="252">
        <f>'JUGEND-DOSB 2020'!E20*$BC$28</f>
        <v>25.6</v>
      </c>
      <c r="H28" s="246">
        <f>'JUGEND-DOSB 2020'!F20*$BC$28</f>
        <v>22.72</v>
      </c>
      <c r="I28" s="253">
        <f>'JUGEND-DOSB 2020'!G20*$BC$28</f>
        <v>20.16</v>
      </c>
      <c r="J28" s="252">
        <f>'JUGEND-DOSB 2020'!H20*$BC$28</f>
        <v>23.680000000000003</v>
      </c>
      <c r="K28" s="246">
        <f>'JUGEND-DOSB 2020'!I20*$BC$28</f>
        <v>21.12</v>
      </c>
      <c r="L28" s="253">
        <f>'JUGEND-DOSB 2020'!J20*$BC$28</f>
        <v>18.240000000000002</v>
      </c>
      <c r="M28" s="252">
        <f>'JUGEND-DOSB 2020'!K20*$BC$28</f>
        <v>35.200000000000003</v>
      </c>
      <c r="N28" s="246">
        <f>'JUGEND-DOSB 2020'!L20*$BC$28</f>
        <v>32.32</v>
      </c>
      <c r="O28" s="253">
        <f>'JUGEND-DOSB 2020'!M20*$BC$28</f>
        <v>29.12</v>
      </c>
      <c r="P28" s="252">
        <f>'JUGEND-DOSB 2020'!N20*$BC$28</f>
        <v>33.92</v>
      </c>
      <c r="Q28" s="246">
        <f>'JUGEND-DOSB 2020'!O20*$BC$28</f>
        <v>30.72</v>
      </c>
      <c r="R28" s="253">
        <f>'JUGEND-DOSB 2020'!P20*$BC$28</f>
        <v>27.200000000000003</v>
      </c>
      <c r="S28" s="252">
        <f>'JUGEND-DOSB 2020'!Q20*$BC$28</f>
        <v>59.52000000000001</v>
      </c>
      <c r="T28" s="246">
        <f>'JUGEND-DOSB 2020'!R20*$BC$28</f>
        <v>54.400000000000006</v>
      </c>
      <c r="U28" s="253">
        <f>'JUGEND-DOSB 2020'!S20*$BC$28</f>
        <v>49.6</v>
      </c>
      <c r="V28" s="252">
        <f>'JUGEND-DOSB 2020'!T20*$BC$28</f>
        <v>56.320000000000007</v>
      </c>
      <c r="W28" s="246">
        <f>'JUGEND-DOSB 2020'!U20*$BC$28</f>
        <v>52.160000000000004</v>
      </c>
      <c r="X28" s="254">
        <f>'JUGEND-DOSB 2020'!V20*$BC$28</f>
        <v>48</v>
      </c>
      <c r="Y28" s="186"/>
      <c r="Z28" s="187"/>
      <c r="AB28" s="902"/>
      <c r="AC28"/>
      <c r="AD28" s="950"/>
      <c r="AE28" s="951"/>
      <c r="AF28" s="859"/>
      <c r="AG28" s="860"/>
      <c r="AH28" s="257">
        <f>'JUGEND-DOSB 2020'!E51*$BC$28</f>
        <v>24.64</v>
      </c>
      <c r="AI28" s="246">
        <f>'JUGEND-DOSB 2020'!F51*$BC$28</f>
        <v>21.76</v>
      </c>
      <c r="AJ28" s="258">
        <f>'JUGEND-DOSB 2020'!G51*$BC$28</f>
        <v>19.200000000000003</v>
      </c>
      <c r="AK28" s="257">
        <f>'JUGEND-DOSB 2020'!H51*$BC$28</f>
        <v>23.040000000000003</v>
      </c>
      <c r="AL28" s="246">
        <f>'JUGEND-DOSB 2020'!I51*$BC$28</f>
        <v>20.480000000000004</v>
      </c>
      <c r="AM28" s="258">
        <f>'JUGEND-DOSB 2020'!J51*$BC$28</f>
        <v>18.240000000000002</v>
      </c>
      <c r="AN28" s="257">
        <f>'JUGEND-DOSB 2020'!K51*$BC$28</f>
        <v>32.96</v>
      </c>
      <c r="AO28" s="246">
        <f>'JUGEND-DOSB 2020'!L51*$BC$28</f>
        <v>29.760000000000005</v>
      </c>
      <c r="AP28" s="258">
        <f>'JUGEND-DOSB 2020'!M51*$BC$28</f>
        <v>26.880000000000003</v>
      </c>
      <c r="AQ28" s="257">
        <f>'JUGEND-DOSB 2020'!N51*$BC$28</f>
        <v>31.04</v>
      </c>
      <c r="AR28" s="246">
        <f>'JUGEND-DOSB 2020'!O51*$BC$28</f>
        <v>28.480000000000004</v>
      </c>
      <c r="AS28" s="258">
        <f>'JUGEND-DOSB 2020'!P51*$BC$28</f>
        <v>25.92</v>
      </c>
      <c r="AT28" s="257">
        <f>'JUGEND-DOSB 2020'!Q51*$BC$28</f>
        <v>54.400000000000006</v>
      </c>
      <c r="AU28" s="246">
        <f>'JUGEND-DOSB 2020'!R51*$BC$28</f>
        <v>49.28</v>
      </c>
      <c r="AV28" s="258">
        <f>'JUGEND-DOSB 2020'!S51*$BC$28</f>
        <v>45.120000000000005</v>
      </c>
      <c r="AW28" s="257">
        <f>'JUGEND-DOSB 2020'!T51*$BC$28</f>
        <v>52.160000000000004</v>
      </c>
      <c r="AX28" s="246">
        <f>'JUGEND-DOSB 2020'!U51*$BC$28</f>
        <v>47.360000000000007</v>
      </c>
      <c r="AY28" s="259">
        <f>'JUGEND-DOSB 2020'!V51*$BC$28</f>
        <v>43.2</v>
      </c>
      <c r="AZ28" s="186"/>
      <c r="BA28" s="187"/>
      <c r="BC28" s="145">
        <v>3.2</v>
      </c>
      <c r="BD28" s="146" t="s">
        <v>442</v>
      </c>
    </row>
    <row r="29" spans="1:56" ht="21.2" customHeight="1" x14ac:dyDescent="0.2">
      <c r="A29" s="902"/>
      <c r="B29"/>
      <c r="C29" s="844">
        <v>4</v>
      </c>
      <c r="D29" s="796" t="s">
        <v>67</v>
      </c>
      <c r="E29" s="943" t="s">
        <v>16</v>
      </c>
      <c r="F29" s="800" t="s">
        <v>159</v>
      </c>
      <c r="G29" s="995" t="s">
        <v>424</v>
      </c>
      <c r="H29" s="889"/>
      <c r="I29" s="889"/>
      <c r="J29" s="889"/>
      <c r="K29" s="889"/>
      <c r="L29" s="889"/>
      <c r="M29" s="889"/>
      <c r="N29" s="889"/>
      <c r="O29" s="890"/>
      <c r="P29" s="995" t="s">
        <v>425</v>
      </c>
      <c r="Q29" s="889"/>
      <c r="R29" s="889"/>
      <c r="S29" s="889"/>
      <c r="T29" s="889"/>
      <c r="U29" s="889"/>
      <c r="V29" s="889"/>
      <c r="W29" s="889"/>
      <c r="X29" s="890"/>
      <c r="Y29" s="180"/>
      <c r="Z29" s="181"/>
      <c r="AB29" s="902"/>
      <c r="AC29"/>
      <c r="AD29" s="844">
        <v>4</v>
      </c>
      <c r="AE29" s="796" t="s">
        <v>67</v>
      </c>
      <c r="AF29" s="943" t="s">
        <v>16</v>
      </c>
      <c r="AG29" s="800" t="s">
        <v>159</v>
      </c>
      <c r="AH29" s="995" t="s">
        <v>424</v>
      </c>
      <c r="AI29" s="889"/>
      <c r="AJ29" s="889"/>
      <c r="AK29" s="889"/>
      <c r="AL29" s="889"/>
      <c r="AM29" s="889"/>
      <c r="AN29" s="889"/>
      <c r="AO29" s="889"/>
      <c r="AP29" s="890"/>
      <c r="AQ29" s="995" t="s">
        <v>425</v>
      </c>
      <c r="AR29" s="889"/>
      <c r="AS29" s="889"/>
      <c r="AT29" s="889"/>
      <c r="AU29" s="889"/>
      <c r="AV29" s="889"/>
      <c r="AW29" s="889"/>
      <c r="AX29" s="889"/>
      <c r="AY29" s="890"/>
      <c r="AZ29" s="180"/>
      <c r="BA29" s="181"/>
      <c r="BD29" s="148"/>
    </row>
    <row r="30" spans="1:56" ht="21.2" customHeight="1" x14ac:dyDescent="0.2">
      <c r="A30" s="902"/>
      <c r="B30"/>
      <c r="C30" s="845"/>
      <c r="D30" s="796"/>
      <c r="E30" s="792"/>
      <c r="F30" s="794"/>
      <c r="G30" s="42">
        <v>10</v>
      </c>
      <c r="H30" s="43">
        <v>15</v>
      </c>
      <c r="I30" s="135">
        <v>20</v>
      </c>
      <c r="J30" s="42">
        <v>10</v>
      </c>
      <c r="K30" s="43">
        <v>15</v>
      </c>
      <c r="L30" s="135">
        <v>20</v>
      </c>
      <c r="M30" s="42">
        <v>10</v>
      </c>
      <c r="N30" s="43">
        <v>15</v>
      </c>
      <c r="O30" s="135">
        <v>20</v>
      </c>
      <c r="P30" s="42">
        <v>10</v>
      </c>
      <c r="Q30" s="43">
        <v>15</v>
      </c>
      <c r="R30" s="135">
        <v>20</v>
      </c>
      <c r="S30" s="42">
        <v>10</v>
      </c>
      <c r="T30" s="43">
        <v>15</v>
      </c>
      <c r="U30" s="135">
        <v>20</v>
      </c>
      <c r="V30" s="42">
        <v>10</v>
      </c>
      <c r="W30" s="43">
        <v>15</v>
      </c>
      <c r="X30" s="135">
        <v>20</v>
      </c>
      <c r="Y30" s="182"/>
      <c r="Z30" s="188"/>
      <c r="AB30" s="902"/>
      <c r="AC30"/>
      <c r="AD30" s="845"/>
      <c r="AE30" s="796"/>
      <c r="AF30" s="792"/>
      <c r="AG30" s="794"/>
      <c r="AH30" s="42">
        <v>10</v>
      </c>
      <c r="AI30" s="43">
        <v>15</v>
      </c>
      <c r="AJ30" s="135">
        <v>20</v>
      </c>
      <c r="AK30" s="42">
        <v>10</v>
      </c>
      <c r="AL30" s="43">
        <v>15</v>
      </c>
      <c r="AM30" s="135">
        <v>20</v>
      </c>
      <c r="AN30" s="42">
        <v>10</v>
      </c>
      <c r="AO30" s="43">
        <v>15</v>
      </c>
      <c r="AP30" s="135">
        <v>20</v>
      </c>
      <c r="AQ30" s="42">
        <v>10</v>
      </c>
      <c r="AR30" s="43">
        <v>15</v>
      </c>
      <c r="AS30" s="135">
        <v>20</v>
      </c>
      <c r="AT30" s="42">
        <v>10</v>
      </c>
      <c r="AU30" s="43">
        <v>15</v>
      </c>
      <c r="AV30" s="135">
        <v>20</v>
      </c>
      <c r="AW30" s="42">
        <v>10</v>
      </c>
      <c r="AX30" s="43">
        <v>15</v>
      </c>
      <c r="AY30" s="135">
        <v>20</v>
      </c>
      <c r="AZ30" s="182"/>
      <c r="BA30" s="188"/>
      <c r="BD30" s="148"/>
    </row>
    <row r="31" spans="1:56" ht="21.2" customHeight="1" x14ac:dyDescent="0.2">
      <c r="A31" s="902"/>
      <c r="B31"/>
      <c r="C31" s="845"/>
      <c r="D31" s="796"/>
      <c r="E31" s="983" t="s">
        <v>17</v>
      </c>
      <c r="F31" s="855" t="s">
        <v>601</v>
      </c>
      <c r="G31" s="850" t="s">
        <v>557</v>
      </c>
      <c r="H31" s="850"/>
      <c r="I31" s="850"/>
      <c r="J31" s="850"/>
      <c r="K31" s="850"/>
      <c r="L31" s="850"/>
      <c r="M31" s="850"/>
      <c r="N31" s="850"/>
      <c r="O31" s="850"/>
      <c r="P31" s="782" t="s">
        <v>203</v>
      </c>
      <c r="Q31" s="783"/>
      <c r="R31" s="783"/>
      <c r="S31" s="783"/>
      <c r="T31" s="783"/>
      <c r="U31" s="783"/>
      <c r="V31" s="783"/>
      <c r="W31" s="783"/>
      <c r="X31" s="784"/>
      <c r="Y31" s="182"/>
      <c r="Z31" s="188"/>
      <c r="AB31" s="902"/>
      <c r="AC31"/>
      <c r="AD31" s="845"/>
      <c r="AE31" s="796"/>
      <c r="AF31" s="983" t="s">
        <v>17</v>
      </c>
      <c r="AG31" s="855" t="s">
        <v>601</v>
      </c>
      <c r="AH31" s="850" t="s">
        <v>557</v>
      </c>
      <c r="AI31" s="850"/>
      <c r="AJ31" s="850"/>
      <c r="AK31" s="850"/>
      <c r="AL31" s="850"/>
      <c r="AM31" s="850"/>
      <c r="AN31" s="850"/>
      <c r="AO31" s="850"/>
      <c r="AP31" s="850"/>
      <c r="AQ31" s="782" t="s">
        <v>203</v>
      </c>
      <c r="AR31" s="783"/>
      <c r="AS31" s="783"/>
      <c r="AT31" s="783"/>
      <c r="AU31" s="783"/>
      <c r="AV31" s="783"/>
      <c r="AW31" s="783"/>
      <c r="AX31" s="783"/>
      <c r="AY31" s="784"/>
      <c r="AZ31" s="182"/>
      <c r="BA31" s="188"/>
      <c r="BD31" s="148"/>
    </row>
    <row r="32" spans="1:56" ht="21.2" customHeight="1" x14ac:dyDescent="0.2">
      <c r="A32" s="902"/>
      <c r="B32"/>
      <c r="C32" s="845"/>
      <c r="D32" s="796"/>
      <c r="E32" s="984"/>
      <c r="F32" s="794"/>
      <c r="G32" s="42">
        <f>'JUGEND-DOSB 2020'!E28*$BC$32</f>
        <v>8.3999999999999986</v>
      </c>
      <c r="H32" s="539">
        <f>'JUGEND-DOSB 2020'!F28*$BC$32</f>
        <v>10.5</v>
      </c>
      <c r="I32" s="521">
        <f>'JUGEND-DOSB 2020'!G28*$BC$32</f>
        <v>14.7</v>
      </c>
      <c r="J32" s="42">
        <f>'JUGEND-DOSB 2020'!H28*$BC$32</f>
        <v>12.6</v>
      </c>
      <c r="K32" s="539">
        <f>'JUGEND-DOSB 2020'!I28*$BC$32</f>
        <v>14.7</v>
      </c>
      <c r="L32" s="521">
        <f>'JUGEND-DOSB 2020'!J28*$BC$32</f>
        <v>18.899999999999999</v>
      </c>
      <c r="M32" s="42">
        <f>'JUGEND-DOSB 2020'!K28*$BC$32</f>
        <v>18.899999999999999</v>
      </c>
      <c r="N32" s="539">
        <f>'JUGEND-DOSB 2020'!L28*$BC$32</f>
        <v>21</v>
      </c>
      <c r="O32" s="521">
        <f>'JUGEND-DOSB 2020'!M28*$BC$32</f>
        <v>25.2</v>
      </c>
      <c r="P32" s="28">
        <f>'JUGEND-DOSB 2020'!N28*$BC$32</f>
        <v>11.899999999999999</v>
      </c>
      <c r="Q32" s="67">
        <f>'JUGEND-DOSB 2020'!O28*$BC$32</f>
        <v>13.649999999999999</v>
      </c>
      <c r="R32" s="68">
        <f>'JUGEND-DOSB 2020'!P28*$BC$32</f>
        <v>15.399999999999999</v>
      </c>
      <c r="S32" s="28">
        <f>'JUGEND-DOSB 2020'!Q28*$BC$32</f>
        <v>13.649999999999999</v>
      </c>
      <c r="T32" s="67">
        <f>'JUGEND-DOSB 2020'!R28*$BC$32</f>
        <v>15.749999999999998</v>
      </c>
      <c r="U32" s="68">
        <f>'JUGEND-DOSB 2020'!S28*$BC$32</f>
        <v>17.849999999999998</v>
      </c>
      <c r="V32" s="28">
        <f>'JUGEND-DOSB 2020'!T28*$BC$32</f>
        <v>15.399999999999999</v>
      </c>
      <c r="W32" s="67">
        <f>'JUGEND-DOSB 2020'!U28*$BC$32</f>
        <v>17.5</v>
      </c>
      <c r="X32" s="68">
        <f>'JUGEND-DOSB 2020'!V28*$BC$32</f>
        <v>19.599999999999998</v>
      </c>
      <c r="Y32" s="182"/>
      <c r="Z32" s="188"/>
      <c r="AB32" s="902"/>
      <c r="AC32"/>
      <c r="AD32" s="845"/>
      <c r="AE32" s="796"/>
      <c r="AF32" s="984"/>
      <c r="AG32" s="794"/>
      <c r="AH32" s="42">
        <f>'JUGEND-DOSB 2020'!E59*$BC$32</f>
        <v>10.5</v>
      </c>
      <c r="AI32" s="539">
        <f>'JUGEND-DOSB 2020'!F59*$BC$32</f>
        <v>12.6</v>
      </c>
      <c r="AJ32" s="521">
        <f>'JUGEND-DOSB 2020'!G59*$BC$32</f>
        <v>16.799999999999997</v>
      </c>
      <c r="AK32" s="42">
        <f>'JUGEND-DOSB 2020'!H59*$BC$32</f>
        <v>14.7</v>
      </c>
      <c r="AL32" s="539">
        <f>'JUGEND-DOSB 2020'!I59*$BC$32</f>
        <v>18.899999999999999</v>
      </c>
      <c r="AM32" s="521">
        <f>'JUGEND-DOSB 2020'!J59*$BC$32</f>
        <v>23.099999999999998</v>
      </c>
      <c r="AN32" s="42">
        <f>'JUGEND-DOSB 2020'!K59*$BC$32</f>
        <v>23.099999999999998</v>
      </c>
      <c r="AO32" s="539">
        <f>'JUGEND-DOSB 2020'!L59*$BC$32</f>
        <v>27.299999999999997</v>
      </c>
      <c r="AP32" s="521">
        <f>'JUGEND-DOSB 2020'!M59*$BC$32</f>
        <v>31.499999999999996</v>
      </c>
      <c r="AQ32" s="28">
        <f>'JUGEND-DOSB 2020'!N59*$BC$32</f>
        <v>13.649999999999999</v>
      </c>
      <c r="AR32" s="67">
        <f>'JUGEND-DOSB 2020'!O59*$BC$32</f>
        <v>16.799999999999997</v>
      </c>
      <c r="AS32" s="68">
        <f>'JUGEND-DOSB 2020'!P59*$BC$32</f>
        <v>19.25</v>
      </c>
      <c r="AT32" s="28">
        <f>'JUGEND-DOSB 2020'!Q59*$BC$32</f>
        <v>16.45</v>
      </c>
      <c r="AU32" s="67">
        <f>'JUGEND-DOSB 2020'!R59*$BC$32</f>
        <v>19.599999999999998</v>
      </c>
      <c r="AV32" s="68">
        <f>'JUGEND-DOSB 2020'!S59*$BC$32</f>
        <v>22.4</v>
      </c>
      <c r="AW32" s="28">
        <f>'JUGEND-DOSB 2020'!T59*$BC$32</f>
        <v>19.25</v>
      </c>
      <c r="AX32" s="67">
        <f>'JUGEND-DOSB 2020'!U59*$BC$32</f>
        <v>22.4</v>
      </c>
      <c r="AY32" s="68">
        <f>'JUGEND-DOSB 2020'!V59*$BC$32</f>
        <v>25.549999999999997</v>
      </c>
      <c r="AZ32" s="182"/>
      <c r="BA32" s="188"/>
      <c r="BC32" s="143">
        <v>0.7</v>
      </c>
      <c r="BD32" s="146" t="s">
        <v>520</v>
      </c>
    </row>
    <row r="33" spans="1:56" ht="21.2" customHeight="1" thickBot="1" x14ac:dyDescent="0.25">
      <c r="A33" s="902"/>
      <c r="B33"/>
      <c r="C33" s="923"/>
      <c r="D33" s="796"/>
      <c r="E33" s="540" t="s">
        <v>21</v>
      </c>
      <c r="F33" s="541" t="s">
        <v>432</v>
      </c>
      <c r="G33" s="535" t="s">
        <v>433</v>
      </c>
      <c r="H33" s="536" t="s">
        <v>434</v>
      </c>
      <c r="I33" s="537" t="s">
        <v>435</v>
      </c>
      <c r="J33" s="535" t="s">
        <v>433</v>
      </c>
      <c r="K33" s="536" t="s">
        <v>434</v>
      </c>
      <c r="L33" s="537" t="s">
        <v>435</v>
      </c>
      <c r="M33" s="535" t="s">
        <v>433</v>
      </c>
      <c r="N33" s="536" t="s">
        <v>434</v>
      </c>
      <c r="O33" s="537" t="s">
        <v>435</v>
      </c>
      <c r="P33" s="535" t="s">
        <v>433</v>
      </c>
      <c r="Q33" s="536" t="s">
        <v>434</v>
      </c>
      <c r="R33" s="537" t="s">
        <v>435</v>
      </c>
      <c r="S33" s="535" t="s">
        <v>433</v>
      </c>
      <c r="T33" s="536" t="s">
        <v>434</v>
      </c>
      <c r="U33" s="537" t="s">
        <v>435</v>
      </c>
      <c r="V33" s="535" t="s">
        <v>433</v>
      </c>
      <c r="W33" s="536" t="s">
        <v>434</v>
      </c>
      <c r="X33" s="537" t="s">
        <v>435</v>
      </c>
      <c r="Y33" s="186"/>
      <c r="Z33" s="187"/>
      <c r="AB33" s="902"/>
      <c r="AC33"/>
      <c r="AD33" s="845"/>
      <c r="AE33" s="796"/>
      <c r="AF33" s="196" t="s">
        <v>21</v>
      </c>
      <c r="AG33" s="161" t="s">
        <v>432</v>
      </c>
      <c r="AH33" s="542" t="s">
        <v>433</v>
      </c>
      <c r="AI33" s="543" t="s">
        <v>434</v>
      </c>
      <c r="AJ33" s="544" t="s">
        <v>435</v>
      </c>
      <c r="AK33" s="542" t="s">
        <v>433</v>
      </c>
      <c r="AL33" s="543" t="s">
        <v>434</v>
      </c>
      <c r="AM33" s="544" t="s">
        <v>435</v>
      </c>
      <c r="AN33" s="542" t="s">
        <v>433</v>
      </c>
      <c r="AO33" s="543" t="s">
        <v>434</v>
      </c>
      <c r="AP33" s="544" t="s">
        <v>435</v>
      </c>
      <c r="AQ33" s="542" t="s">
        <v>433</v>
      </c>
      <c r="AR33" s="543" t="s">
        <v>434</v>
      </c>
      <c r="AS33" s="544" t="s">
        <v>435</v>
      </c>
      <c r="AT33" s="542" t="s">
        <v>433</v>
      </c>
      <c r="AU33" s="543" t="s">
        <v>434</v>
      </c>
      <c r="AV33" s="544" t="s">
        <v>435</v>
      </c>
      <c r="AW33" s="542" t="s">
        <v>433</v>
      </c>
      <c r="AX33" s="543" t="s">
        <v>434</v>
      </c>
      <c r="AY33" s="544" t="s">
        <v>435</v>
      </c>
      <c r="AZ33" s="186"/>
      <c r="BA33" s="187"/>
      <c r="BD33" s="146"/>
    </row>
    <row r="34" spans="1:56" s="44" customFormat="1" ht="19.5" customHeight="1" thickBot="1" x14ac:dyDescent="0.3">
      <c r="A34" s="853" t="s">
        <v>495</v>
      </c>
      <c r="B34"/>
      <c r="C34" s="905" t="s">
        <v>51</v>
      </c>
      <c r="D34" s="906"/>
      <c r="E34" s="907"/>
      <c r="F34" s="907"/>
      <c r="G34" s="907" t="s">
        <v>616</v>
      </c>
      <c r="H34" s="907"/>
      <c r="I34" s="907"/>
      <c r="J34" s="907"/>
      <c r="K34" s="907"/>
      <c r="L34" s="907"/>
      <c r="M34" s="907"/>
      <c r="N34" s="907"/>
      <c r="O34" s="907"/>
      <c r="P34" s="907"/>
      <c r="Q34" s="907"/>
      <c r="R34" s="908" t="s">
        <v>52</v>
      </c>
      <c r="S34" s="908"/>
      <c r="T34" s="908"/>
      <c r="U34" s="908"/>
      <c r="V34" s="908"/>
      <c r="W34" s="908"/>
      <c r="X34" s="908"/>
      <c r="Y34" s="802" t="s">
        <v>53</v>
      </c>
      <c r="Z34" s="803"/>
      <c r="AB34" s="853" t="s">
        <v>495</v>
      </c>
      <c r="AC34"/>
      <c r="AD34" s="905" t="s">
        <v>51</v>
      </c>
      <c r="AE34" s="906"/>
      <c r="AF34" s="907"/>
      <c r="AG34" s="907"/>
      <c r="AH34" s="907" t="s">
        <v>616</v>
      </c>
      <c r="AI34" s="907"/>
      <c r="AJ34" s="907"/>
      <c r="AK34" s="907"/>
      <c r="AL34" s="907"/>
      <c r="AM34" s="907"/>
      <c r="AN34" s="907"/>
      <c r="AO34" s="907"/>
      <c r="AP34" s="907"/>
      <c r="AQ34" s="907"/>
      <c r="AR34" s="907"/>
      <c r="AS34" s="908" t="s">
        <v>52</v>
      </c>
      <c r="AT34" s="908"/>
      <c r="AU34" s="908"/>
      <c r="AV34" s="908"/>
      <c r="AW34" s="908"/>
      <c r="AX34" s="908"/>
      <c r="AY34" s="908"/>
      <c r="AZ34" s="802" t="s">
        <v>53</v>
      </c>
      <c r="BA34" s="803"/>
      <c r="BC34" s="144"/>
      <c r="BD34" s="147"/>
    </row>
    <row r="35" spans="1:56" ht="15.75" thickBot="1" x14ac:dyDescent="0.25">
      <c r="A35" s="853"/>
      <c r="B35"/>
      <c r="C35" s="914" t="s">
        <v>585</v>
      </c>
      <c r="D35" s="915"/>
      <c r="E35" s="915"/>
      <c r="F35" s="915"/>
      <c r="G35" s="915"/>
      <c r="H35" s="915"/>
      <c r="I35" s="916"/>
      <c r="J35" s="917" t="s">
        <v>68</v>
      </c>
      <c r="K35" s="918"/>
      <c r="L35" s="918"/>
      <c r="M35" s="918"/>
      <c r="N35" s="918"/>
      <c r="O35" s="918"/>
      <c r="P35" s="918"/>
      <c r="Q35" s="919"/>
      <c r="R35" s="920" t="s">
        <v>69</v>
      </c>
      <c r="S35" s="921"/>
      <c r="T35" s="921"/>
      <c r="U35" s="921"/>
      <c r="V35" s="921"/>
      <c r="W35" s="921"/>
      <c r="X35" s="922"/>
      <c r="Y35" s="75" t="s">
        <v>70</v>
      </c>
      <c r="Z35" s="76"/>
      <c r="AA35" s="45"/>
      <c r="AB35" s="853"/>
      <c r="AC35"/>
      <c r="AD35" s="914" t="s">
        <v>585</v>
      </c>
      <c r="AE35" s="915"/>
      <c r="AF35" s="915"/>
      <c r="AG35" s="915"/>
      <c r="AH35" s="915"/>
      <c r="AI35" s="915"/>
      <c r="AJ35" s="916"/>
      <c r="AK35" s="917" t="s">
        <v>68</v>
      </c>
      <c r="AL35" s="918"/>
      <c r="AM35" s="918"/>
      <c r="AN35" s="918"/>
      <c r="AO35" s="918"/>
      <c r="AP35" s="918"/>
      <c r="AQ35" s="918"/>
      <c r="AR35" s="919"/>
      <c r="AS35" s="920" t="s">
        <v>69</v>
      </c>
      <c r="AT35" s="921"/>
      <c r="AU35" s="921"/>
      <c r="AV35" s="921"/>
      <c r="AW35" s="921"/>
      <c r="AX35" s="921"/>
      <c r="AY35" s="922"/>
      <c r="AZ35" s="75" t="s">
        <v>70</v>
      </c>
      <c r="BA35" s="76"/>
      <c r="BB35" s="45"/>
    </row>
    <row r="36" spans="1:56" ht="15" customHeight="1" thickBot="1" x14ac:dyDescent="0.3">
      <c r="A36" s="853"/>
      <c r="B36" s="44"/>
      <c r="C36" s="909" t="s">
        <v>71</v>
      </c>
      <c r="D36" s="910"/>
      <c r="E36" s="910"/>
      <c r="F36" s="910"/>
      <c r="G36" s="910"/>
      <c r="H36" s="910"/>
      <c r="I36" s="77"/>
      <c r="J36" s="911"/>
      <c r="K36" s="912"/>
      <c r="L36" s="912"/>
      <c r="M36" s="912"/>
      <c r="N36" s="912"/>
      <c r="O36" s="912"/>
      <c r="P36" s="912"/>
      <c r="Q36" s="913"/>
      <c r="R36" s="898" t="s">
        <v>72</v>
      </c>
      <c r="S36" s="899"/>
      <c r="T36" s="810"/>
      <c r="U36" s="810"/>
      <c r="V36" s="810"/>
      <c r="W36" s="810"/>
      <c r="X36" s="811"/>
      <c r="Y36" s="75" t="s">
        <v>73</v>
      </c>
      <c r="Z36" s="78" t="s">
        <v>54</v>
      </c>
      <c r="AA36" s="45"/>
      <c r="AB36" s="853"/>
      <c r="AC36" s="44"/>
      <c r="AD36" s="909" t="s">
        <v>71</v>
      </c>
      <c r="AE36" s="910"/>
      <c r="AF36" s="910"/>
      <c r="AG36" s="910"/>
      <c r="AH36" s="910"/>
      <c r="AI36" s="910"/>
      <c r="AJ36" s="77"/>
      <c r="AK36" s="911"/>
      <c r="AL36" s="912"/>
      <c r="AM36" s="912"/>
      <c r="AN36" s="912"/>
      <c r="AO36" s="912"/>
      <c r="AP36" s="912"/>
      <c r="AQ36" s="912"/>
      <c r="AR36" s="913"/>
      <c r="AS36" s="898" t="s">
        <v>72</v>
      </c>
      <c r="AT36" s="899"/>
      <c r="AU36" s="810"/>
      <c r="AV36" s="810"/>
      <c r="AW36" s="810"/>
      <c r="AX36" s="810"/>
      <c r="AY36" s="811"/>
      <c r="AZ36" s="75" t="s">
        <v>73</v>
      </c>
      <c r="BA36" s="78" t="s">
        <v>54</v>
      </c>
      <c r="BB36" s="45"/>
    </row>
    <row r="37" spans="1:56" ht="15" customHeight="1" thickBot="1" x14ac:dyDescent="0.25">
      <c r="A37" s="853"/>
      <c r="B37"/>
      <c r="C37" s="812" t="s">
        <v>74</v>
      </c>
      <c r="D37" s="813"/>
      <c r="E37" s="813"/>
      <c r="F37" s="813"/>
      <c r="G37" s="813"/>
      <c r="H37" s="813"/>
      <c r="I37" s="77"/>
      <c r="J37" s="807"/>
      <c r="K37" s="808"/>
      <c r="L37" s="808"/>
      <c r="M37" s="808"/>
      <c r="N37" s="808"/>
      <c r="O37" s="808"/>
      <c r="P37" s="808"/>
      <c r="Q37" s="809"/>
      <c r="R37" s="898" t="s">
        <v>75</v>
      </c>
      <c r="S37" s="899"/>
      <c r="T37" s="810"/>
      <c r="U37" s="810"/>
      <c r="V37" s="810"/>
      <c r="W37" s="810"/>
      <c r="X37" s="811"/>
      <c r="Y37" s="75" t="s">
        <v>76</v>
      </c>
      <c r="Z37" s="79"/>
      <c r="AA37" s="45"/>
      <c r="AB37" s="853"/>
      <c r="AC37"/>
      <c r="AD37" s="812" t="s">
        <v>74</v>
      </c>
      <c r="AE37" s="813"/>
      <c r="AF37" s="813"/>
      <c r="AG37" s="813"/>
      <c r="AH37" s="813"/>
      <c r="AI37" s="813"/>
      <c r="AJ37" s="77"/>
      <c r="AK37" s="807"/>
      <c r="AL37" s="808"/>
      <c r="AM37" s="808"/>
      <c r="AN37" s="808"/>
      <c r="AO37" s="808"/>
      <c r="AP37" s="808"/>
      <c r="AQ37" s="808"/>
      <c r="AR37" s="809"/>
      <c r="AS37" s="898" t="s">
        <v>75</v>
      </c>
      <c r="AT37" s="899"/>
      <c r="AU37" s="810"/>
      <c r="AV37" s="810"/>
      <c r="AW37" s="810"/>
      <c r="AX37" s="810"/>
      <c r="AY37" s="811"/>
      <c r="AZ37" s="75" t="s">
        <v>76</v>
      </c>
      <c r="BA37" s="79"/>
      <c r="BB37" s="45"/>
    </row>
    <row r="38" spans="1:56" ht="15.75" thickBot="1" x14ac:dyDescent="0.25">
      <c r="A38" s="853"/>
      <c r="B38"/>
      <c r="C38" s="812" t="s">
        <v>518</v>
      </c>
      <c r="D38" s="813"/>
      <c r="E38" s="813"/>
      <c r="F38" s="813"/>
      <c r="G38" s="813"/>
      <c r="H38" s="813"/>
      <c r="I38" s="77"/>
      <c r="J38" s="814"/>
      <c r="K38" s="815"/>
      <c r="L38" s="815"/>
      <c r="M38" s="815"/>
      <c r="N38" s="815"/>
      <c r="O38" s="815"/>
      <c r="P38" s="815"/>
      <c r="Q38" s="816"/>
      <c r="R38" s="898" t="s">
        <v>77</v>
      </c>
      <c r="S38" s="899"/>
      <c r="T38" s="810"/>
      <c r="U38" s="810"/>
      <c r="V38" s="810"/>
      <c r="W38" s="810"/>
      <c r="X38" s="811"/>
      <c r="Y38" s="75" t="s">
        <v>78</v>
      </c>
      <c r="Z38" s="79"/>
      <c r="AA38" s="45"/>
      <c r="AB38" s="853"/>
      <c r="AC38"/>
      <c r="AD38" s="812" t="s">
        <v>518</v>
      </c>
      <c r="AE38" s="813"/>
      <c r="AF38" s="813"/>
      <c r="AG38" s="813"/>
      <c r="AH38" s="813"/>
      <c r="AI38" s="813"/>
      <c r="AJ38" s="77"/>
      <c r="AK38" s="814"/>
      <c r="AL38" s="815"/>
      <c r="AM38" s="815"/>
      <c r="AN38" s="815"/>
      <c r="AO38" s="815"/>
      <c r="AP38" s="815"/>
      <c r="AQ38" s="815"/>
      <c r="AR38" s="816"/>
      <c r="AS38" s="898" t="s">
        <v>77</v>
      </c>
      <c r="AT38" s="899"/>
      <c r="AU38" s="810"/>
      <c r="AV38" s="810"/>
      <c r="AW38" s="810"/>
      <c r="AX38" s="810"/>
      <c r="AY38" s="811"/>
      <c r="AZ38" s="75" t="s">
        <v>78</v>
      </c>
      <c r="BA38" s="79"/>
      <c r="BB38" s="45"/>
    </row>
    <row r="39" spans="1:56" ht="15.75" thickBot="1" x14ac:dyDescent="0.25">
      <c r="A39" s="853"/>
      <c r="B39"/>
      <c r="C39" s="812" t="s">
        <v>586</v>
      </c>
      <c r="D39" s="813"/>
      <c r="E39" s="813"/>
      <c r="F39" s="813"/>
      <c r="G39" s="813"/>
      <c r="H39" s="813"/>
      <c r="I39" s="77"/>
      <c r="J39" s="80"/>
      <c r="K39" s="80"/>
      <c r="L39" s="80"/>
      <c r="M39" s="80"/>
      <c r="N39" s="80"/>
      <c r="O39" s="80"/>
      <c r="P39" s="80"/>
      <c r="Q39" s="80"/>
      <c r="R39" s="872" t="s">
        <v>79</v>
      </c>
      <c r="S39" s="873"/>
      <c r="T39" s="874"/>
      <c r="U39" s="874"/>
      <c r="V39" s="874"/>
      <c r="W39" s="874"/>
      <c r="X39" s="875"/>
      <c r="Y39" s="81"/>
      <c r="Z39" s="82"/>
      <c r="AA39" s="45"/>
      <c r="AB39" s="853"/>
      <c r="AC39"/>
      <c r="AD39" s="812" t="s">
        <v>586</v>
      </c>
      <c r="AE39" s="813"/>
      <c r="AF39" s="813"/>
      <c r="AG39" s="813"/>
      <c r="AH39" s="813"/>
      <c r="AI39" s="813"/>
      <c r="AJ39" s="77"/>
      <c r="AK39" s="80"/>
      <c r="AL39" s="80"/>
      <c r="AM39" s="80"/>
      <c r="AN39" s="80"/>
      <c r="AO39" s="80"/>
      <c r="AP39" s="80"/>
      <c r="AQ39" s="80"/>
      <c r="AR39" s="80"/>
      <c r="AS39" s="872" t="s">
        <v>79</v>
      </c>
      <c r="AT39" s="873"/>
      <c r="AU39" s="874"/>
      <c r="AV39" s="874"/>
      <c r="AW39" s="874"/>
      <c r="AX39" s="874"/>
      <c r="AY39" s="875"/>
      <c r="AZ39" s="81"/>
      <c r="BA39" s="82"/>
      <c r="BB39" s="45"/>
    </row>
    <row r="40" spans="1:56" ht="15.6" customHeight="1" x14ac:dyDescent="0.2">
      <c r="A40" s="904">
        <v>9</v>
      </c>
      <c r="B40"/>
      <c r="C40" s="841" t="s">
        <v>587</v>
      </c>
      <c r="D40" s="813"/>
      <c r="E40" s="813"/>
      <c r="F40" s="813"/>
      <c r="G40" s="813"/>
      <c r="H40" s="813"/>
      <c r="I40" s="77"/>
      <c r="U40" s="45"/>
      <c r="W40" s="781" t="s">
        <v>625</v>
      </c>
      <c r="X40" s="781"/>
      <c r="Y40" s="781"/>
      <c r="Z40" s="781"/>
      <c r="AB40" s="904">
        <f>A40+1</f>
        <v>10</v>
      </c>
      <c r="AC40"/>
      <c r="AD40" s="841" t="s">
        <v>587</v>
      </c>
      <c r="AE40" s="813"/>
      <c r="AF40" s="813"/>
      <c r="AG40" s="813"/>
      <c r="AH40" s="813"/>
      <c r="AI40" s="813"/>
      <c r="AJ40" s="77"/>
      <c r="AV40" s="45"/>
      <c r="AX40" s="781" t="s">
        <v>625</v>
      </c>
      <c r="AY40" s="781"/>
      <c r="AZ40" s="781"/>
      <c r="BA40" s="781"/>
    </row>
    <row r="41" spans="1:56" ht="12.95" customHeight="1" thickBot="1" x14ac:dyDescent="0.25">
      <c r="A41" s="904"/>
      <c r="B41"/>
      <c r="C41" s="804" t="s">
        <v>80</v>
      </c>
      <c r="D41" s="805"/>
      <c r="E41" s="805"/>
      <c r="F41" s="805"/>
      <c r="G41" s="805"/>
      <c r="H41" s="805"/>
      <c r="I41" s="806"/>
      <c r="W41" s="781"/>
      <c r="X41" s="781"/>
      <c r="Y41" s="781"/>
      <c r="Z41" s="781"/>
      <c r="AB41" s="904"/>
      <c r="AC41"/>
      <c r="AD41" s="804" t="s">
        <v>80</v>
      </c>
      <c r="AE41" s="805"/>
      <c r="AF41" s="805"/>
      <c r="AG41" s="805"/>
      <c r="AH41" s="805"/>
      <c r="AI41" s="805"/>
      <c r="AJ41" s="806"/>
      <c r="AX41" s="781"/>
      <c r="AY41" s="781"/>
      <c r="AZ41" s="781"/>
      <c r="BA41" s="781"/>
    </row>
    <row r="43" spans="1:56" ht="13.5" thickBot="1" x14ac:dyDescent="0.25"/>
    <row r="44" spans="1:56" ht="18" customHeight="1" x14ac:dyDescent="0.25">
      <c r="A44" s="930" t="s">
        <v>496</v>
      </c>
      <c r="B44"/>
      <c r="C44" s="932" t="s">
        <v>584</v>
      </c>
      <c r="D44" s="933"/>
      <c r="E44" s="933"/>
      <c r="F44" s="933"/>
      <c r="G44" s="933"/>
      <c r="H44" s="933"/>
      <c r="I44" s="933"/>
      <c r="J44" s="933"/>
      <c r="K44" s="933"/>
      <c r="L44" s="934"/>
      <c r="M44" s="935" t="s">
        <v>137</v>
      </c>
      <c r="N44" s="935"/>
      <c r="O44" s="935"/>
      <c r="P44" s="935"/>
      <c r="Q44" s="935"/>
      <c r="R44" s="935"/>
      <c r="S44" s="935"/>
      <c r="T44" s="935"/>
      <c r="U44" s="935"/>
      <c r="V44" s="935"/>
      <c r="W44" s="935"/>
      <c r="X44" s="935"/>
      <c r="Y44" s="935"/>
      <c r="Z44" s="1" t="s">
        <v>749</v>
      </c>
      <c r="AB44" s="930" t="s">
        <v>496</v>
      </c>
      <c r="AC44"/>
      <c r="AD44" s="932" t="s">
        <v>584</v>
      </c>
      <c r="AE44" s="933"/>
      <c r="AF44" s="933"/>
      <c r="AG44" s="933"/>
      <c r="AH44" s="933"/>
      <c r="AI44" s="933"/>
      <c r="AJ44" s="933"/>
      <c r="AK44" s="933"/>
      <c r="AL44" s="933"/>
      <c r="AM44" s="934"/>
      <c r="AN44" s="935" t="s">
        <v>143</v>
      </c>
      <c r="AO44" s="935"/>
      <c r="AP44" s="935"/>
      <c r="AQ44" s="935"/>
      <c r="AR44" s="935"/>
      <c r="AS44" s="935"/>
      <c r="AT44" s="935"/>
      <c r="AU44" s="935"/>
      <c r="AV44" s="935"/>
      <c r="AW44" s="935"/>
      <c r="AX44" s="935"/>
      <c r="AY44" s="935"/>
      <c r="AZ44" s="935"/>
      <c r="BA44" s="1" t="s">
        <v>749</v>
      </c>
    </row>
    <row r="45" spans="1:56" x14ac:dyDescent="0.2">
      <c r="A45" s="931"/>
      <c r="B45"/>
      <c r="C45" s="856" t="s">
        <v>1</v>
      </c>
      <c r="D45" s="857"/>
      <c r="E45" s="857"/>
      <c r="F45" s="857"/>
      <c r="G45" s="857"/>
      <c r="H45" s="857"/>
      <c r="I45" s="857"/>
      <c r="J45" s="857"/>
      <c r="K45" s="857"/>
      <c r="L45" s="858"/>
      <c r="M45" s="893" t="s">
        <v>2</v>
      </c>
      <c r="N45" s="893"/>
      <c r="O45" s="893"/>
      <c r="P45" s="893"/>
      <c r="Q45" s="893"/>
      <c r="R45" s="893"/>
      <c r="S45" s="893"/>
      <c r="T45" s="893"/>
      <c r="U45" s="893"/>
      <c r="V45" s="893"/>
      <c r="W45" s="893"/>
      <c r="X45" s="893"/>
      <c r="Y45" s="893" t="s">
        <v>55</v>
      </c>
      <c r="Z45" s="894"/>
      <c r="AB45" s="931"/>
      <c r="AC45"/>
      <c r="AD45" s="856" t="s">
        <v>1</v>
      </c>
      <c r="AE45" s="857"/>
      <c r="AF45" s="857"/>
      <c r="AG45" s="857"/>
      <c r="AH45" s="857"/>
      <c r="AI45" s="857"/>
      <c r="AJ45" s="857"/>
      <c r="AK45" s="857"/>
      <c r="AL45" s="857"/>
      <c r="AM45" s="858"/>
      <c r="AN45" s="893" t="s">
        <v>2</v>
      </c>
      <c r="AO45" s="893"/>
      <c r="AP45" s="893"/>
      <c r="AQ45" s="893"/>
      <c r="AR45" s="893"/>
      <c r="AS45" s="893"/>
      <c r="AT45" s="893"/>
      <c r="AU45" s="893"/>
      <c r="AV45" s="893"/>
      <c r="AW45" s="893"/>
      <c r="AX45" s="893"/>
      <c r="AY45" s="893"/>
      <c r="AZ45" s="893" t="s">
        <v>55</v>
      </c>
      <c r="BA45" s="894"/>
    </row>
    <row r="46" spans="1:56" x14ac:dyDescent="0.2">
      <c r="A46" s="931"/>
      <c r="B46"/>
      <c r="C46" s="856" t="s">
        <v>3</v>
      </c>
      <c r="D46" s="857"/>
      <c r="E46" s="857"/>
      <c r="F46" s="857"/>
      <c r="G46" s="857"/>
      <c r="H46" s="857"/>
      <c r="I46" s="857"/>
      <c r="J46" s="857"/>
      <c r="K46" s="857"/>
      <c r="L46" s="858"/>
      <c r="M46" s="893" t="s">
        <v>4</v>
      </c>
      <c r="N46" s="893"/>
      <c r="O46" s="893"/>
      <c r="P46" s="893"/>
      <c r="Q46" s="893"/>
      <c r="R46" s="893"/>
      <c r="S46" s="893"/>
      <c r="T46" s="893"/>
      <c r="U46" s="893"/>
      <c r="V46" s="893"/>
      <c r="W46" s="893"/>
      <c r="X46" s="893"/>
      <c r="Y46" s="893" t="s">
        <v>5</v>
      </c>
      <c r="Z46" s="894"/>
      <c r="AB46" s="931"/>
      <c r="AC46"/>
      <c r="AD46" s="856" t="s">
        <v>3</v>
      </c>
      <c r="AE46" s="857"/>
      <c r="AF46" s="857"/>
      <c r="AG46" s="857"/>
      <c r="AH46" s="857"/>
      <c r="AI46" s="857"/>
      <c r="AJ46" s="857"/>
      <c r="AK46" s="857"/>
      <c r="AL46" s="857"/>
      <c r="AM46" s="858"/>
      <c r="AN46" s="893" t="s">
        <v>4</v>
      </c>
      <c r="AO46" s="893"/>
      <c r="AP46" s="893"/>
      <c r="AQ46" s="893"/>
      <c r="AR46" s="893"/>
      <c r="AS46" s="893"/>
      <c r="AT46" s="893"/>
      <c r="AU46" s="893"/>
      <c r="AV46" s="893"/>
      <c r="AW46" s="893"/>
      <c r="AX46" s="893"/>
      <c r="AY46" s="893"/>
      <c r="AZ46" s="893" t="s">
        <v>5</v>
      </c>
      <c r="BA46" s="894"/>
    </row>
    <row r="47" spans="1:56" x14ac:dyDescent="0.2">
      <c r="A47" s="931"/>
      <c r="B47"/>
      <c r="C47" s="856" t="s">
        <v>56</v>
      </c>
      <c r="D47" s="867"/>
      <c r="E47" s="867"/>
      <c r="F47" s="868"/>
      <c r="G47" s="869" t="s">
        <v>57</v>
      </c>
      <c r="H47" s="870"/>
      <c r="I47" s="870"/>
      <c r="J47" s="870"/>
      <c r="K47" s="870"/>
      <c r="L47" s="870"/>
      <c r="M47" s="870"/>
      <c r="N47" s="870"/>
      <c r="O47" s="870"/>
      <c r="P47" s="870"/>
      <c r="Q47" s="870"/>
      <c r="R47" s="870"/>
      <c r="S47" s="870"/>
      <c r="T47" s="870"/>
      <c r="U47" s="870"/>
      <c r="V47" s="870"/>
      <c r="W47" s="870"/>
      <c r="X47" s="871"/>
      <c r="Y47" s="47"/>
      <c r="Z47" s="48"/>
      <c r="AB47" s="931"/>
      <c r="AC47"/>
      <c r="AD47" s="856" t="s">
        <v>56</v>
      </c>
      <c r="AE47" s="867"/>
      <c r="AF47" s="867"/>
      <c r="AG47" s="868"/>
      <c r="AH47" s="869" t="s">
        <v>57</v>
      </c>
      <c r="AI47" s="870"/>
      <c r="AJ47" s="870"/>
      <c r="AK47" s="870"/>
      <c r="AL47" s="870"/>
      <c r="AM47" s="870"/>
      <c r="AN47" s="870"/>
      <c r="AO47" s="870"/>
      <c r="AP47" s="870"/>
      <c r="AQ47" s="870"/>
      <c r="AR47" s="870"/>
      <c r="AS47" s="870"/>
      <c r="AT47" s="870"/>
      <c r="AU47" s="870"/>
      <c r="AV47" s="870"/>
      <c r="AW47" s="870"/>
      <c r="AX47" s="870"/>
      <c r="AY47" s="871"/>
      <c r="AZ47" s="47"/>
      <c r="BA47" s="48"/>
    </row>
    <row r="48" spans="1:56" ht="15.75" x14ac:dyDescent="0.25">
      <c r="A48" s="931"/>
      <c r="B48"/>
      <c r="C48" s="838" t="s">
        <v>508</v>
      </c>
      <c r="D48" s="839"/>
      <c r="E48" s="839"/>
      <c r="F48" s="840"/>
      <c r="G48" s="817" t="s">
        <v>617</v>
      </c>
      <c r="H48" s="818"/>
      <c r="I48" s="818"/>
      <c r="J48" s="818"/>
      <c r="K48" s="819"/>
      <c r="L48" s="851" t="s">
        <v>708</v>
      </c>
      <c r="M48" s="851"/>
      <c r="N48" s="851"/>
      <c r="O48" s="851"/>
      <c r="P48" s="851"/>
      <c r="Q48" s="851"/>
      <c r="R48" s="851"/>
      <c r="S48" s="851"/>
      <c r="T48" s="851"/>
      <c r="U48" s="851"/>
      <c r="V48" s="851"/>
      <c r="W48" s="851"/>
      <c r="X48" s="851"/>
      <c r="Y48" s="851"/>
      <c r="Z48" s="852"/>
      <c r="AB48" s="931"/>
      <c r="AC48"/>
      <c r="AD48" s="838" t="s">
        <v>508</v>
      </c>
      <c r="AE48" s="839"/>
      <c r="AF48" s="839"/>
      <c r="AG48" s="840"/>
      <c r="AH48" s="817" t="s">
        <v>617</v>
      </c>
      <c r="AI48" s="818"/>
      <c r="AJ48" s="818"/>
      <c r="AK48" s="818"/>
      <c r="AL48" s="819"/>
      <c r="AM48" s="851" t="s">
        <v>708</v>
      </c>
      <c r="AN48" s="851"/>
      <c r="AO48" s="851"/>
      <c r="AP48" s="851"/>
      <c r="AQ48" s="851"/>
      <c r="AR48" s="851"/>
      <c r="AS48" s="851"/>
      <c r="AT48" s="851"/>
      <c r="AU48" s="851"/>
      <c r="AV48" s="851"/>
      <c r="AW48" s="851"/>
      <c r="AX48" s="851"/>
      <c r="AY48" s="851"/>
      <c r="AZ48" s="851"/>
      <c r="BA48" s="852"/>
    </row>
    <row r="49" spans="1:57" ht="15.6" customHeight="1" x14ac:dyDescent="0.2">
      <c r="A49" s="931"/>
      <c r="B49"/>
      <c r="C49" s="856"/>
      <c r="D49" s="857"/>
      <c r="E49" s="857"/>
      <c r="F49" s="858"/>
      <c r="G49" s="817" t="s">
        <v>618</v>
      </c>
      <c r="H49" s="818"/>
      <c r="I49" s="818"/>
      <c r="J49" s="818"/>
      <c r="K49" s="819"/>
      <c r="L49" s="883" t="s">
        <v>6</v>
      </c>
      <c r="M49" s="883"/>
      <c r="N49" s="884"/>
      <c r="O49" s="884"/>
      <c r="P49" s="884"/>
      <c r="Q49" s="884"/>
      <c r="R49" s="883" t="s">
        <v>7</v>
      </c>
      <c r="S49" s="883"/>
      <c r="T49" s="883"/>
      <c r="U49" s="883"/>
      <c r="V49" s="883"/>
      <c r="W49" s="858" t="s">
        <v>689</v>
      </c>
      <c r="X49" s="893"/>
      <c r="Y49" s="893"/>
      <c r="Z49" s="894"/>
      <c r="AB49" s="931"/>
      <c r="AC49"/>
      <c r="AD49" s="856"/>
      <c r="AE49" s="857"/>
      <c r="AF49" s="857"/>
      <c r="AG49" s="858"/>
      <c r="AH49" s="817" t="s">
        <v>618</v>
      </c>
      <c r="AI49" s="818"/>
      <c r="AJ49" s="818"/>
      <c r="AK49" s="818"/>
      <c r="AL49" s="819"/>
      <c r="AM49" s="883" t="s">
        <v>6</v>
      </c>
      <c r="AN49" s="883"/>
      <c r="AO49" s="884"/>
      <c r="AP49" s="884"/>
      <c r="AQ49" s="884"/>
      <c r="AR49" s="884"/>
      <c r="AS49" s="883" t="s">
        <v>7</v>
      </c>
      <c r="AT49" s="883"/>
      <c r="AU49" s="883"/>
      <c r="AV49" s="883"/>
      <c r="AW49" s="883"/>
      <c r="AX49" s="858" t="s">
        <v>689</v>
      </c>
      <c r="AY49" s="893"/>
      <c r="AZ49" s="893"/>
      <c r="BA49" s="894"/>
    </row>
    <row r="50" spans="1:57" ht="16.5" thickBot="1" x14ac:dyDescent="0.3">
      <c r="A50" s="931"/>
      <c r="B50"/>
      <c r="C50" s="856"/>
      <c r="D50" s="857"/>
      <c r="E50" s="857"/>
      <c r="F50" s="858"/>
      <c r="G50" s="50"/>
      <c r="H50" s="51"/>
      <c r="I50" s="51"/>
      <c r="J50" s="51"/>
      <c r="K50" s="52"/>
      <c r="L50" s="846" t="s">
        <v>8</v>
      </c>
      <c r="M50" s="847"/>
      <c r="N50" s="848"/>
      <c r="O50" s="848"/>
      <c r="P50" s="848"/>
      <c r="Q50" s="849"/>
      <c r="R50" s="928"/>
      <c r="S50" s="928"/>
      <c r="T50" s="928"/>
      <c r="U50" s="928"/>
      <c r="V50" s="928"/>
      <c r="W50" s="895"/>
      <c r="X50" s="896"/>
      <c r="Y50" s="896"/>
      <c r="Z50" s="897"/>
      <c r="AB50" s="931"/>
      <c r="AC50"/>
      <c r="AD50" s="856"/>
      <c r="AE50" s="857"/>
      <c r="AF50" s="857"/>
      <c r="AG50" s="858"/>
      <c r="AH50" s="50"/>
      <c r="AI50" s="51"/>
      <c r="AJ50" s="51"/>
      <c r="AK50" s="51"/>
      <c r="AL50" s="52"/>
      <c r="AM50" s="846" t="s">
        <v>8</v>
      </c>
      <c r="AN50" s="847"/>
      <c r="AO50" s="848"/>
      <c r="AP50" s="848"/>
      <c r="AQ50" s="848"/>
      <c r="AR50" s="849"/>
      <c r="AS50" s="928"/>
      <c r="AT50" s="928"/>
      <c r="AU50" s="928"/>
      <c r="AV50" s="928"/>
      <c r="AW50" s="928"/>
      <c r="AX50" s="895"/>
      <c r="AY50" s="896"/>
      <c r="AZ50" s="896"/>
      <c r="BA50" s="897"/>
    </row>
    <row r="51" spans="1:57" ht="13.5" customHeight="1" thickBot="1" x14ac:dyDescent="0.25">
      <c r="A51" s="901" t="s">
        <v>750</v>
      </c>
      <c r="B51"/>
      <c r="C51" s="861"/>
      <c r="D51" s="862"/>
      <c r="E51" s="863"/>
      <c r="F51" s="820" t="s">
        <v>9</v>
      </c>
      <c r="G51" s="829" t="s">
        <v>132</v>
      </c>
      <c r="H51" s="835"/>
      <c r="I51" s="836"/>
      <c r="J51" s="829" t="s">
        <v>133</v>
      </c>
      <c r="K51" s="835"/>
      <c r="L51" s="836"/>
      <c r="M51" s="829" t="s">
        <v>134</v>
      </c>
      <c r="N51" s="830"/>
      <c r="O51" s="831"/>
      <c r="P51" s="829" t="s">
        <v>135</v>
      </c>
      <c r="Q51" s="830"/>
      <c r="R51" s="831"/>
      <c r="S51" s="829" t="s">
        <v>136</v>
      </c>
      <c r="T51" s="830"/>
      <c r="U51" s="831"/>
      <c r="V51" s="842" t="s">
        <v>81</v>
      </c>
      <c r="W51" s="830"/>
      <c r="X51" s="831"/>
      <c r="Y51" s="53" t="s">
        <v>10</v>
      </c>
      <c r="Z51" s="54" t="s">
        <v>60</v>
      </c>
      <c r="AB51" s="901" t="s">
        <v>750</v>
      </c>
      <c r="AC51"/>
      <c r="AD51" s="861"/>
      <c r="AE51" s="862"/>
      <c r="AF51" s="863"/>
      <c r="AG51" s="820" t="s">
        <v>9</v>
      </c>
      <c r="AH51" s="829" t="s">
        <v>132</v>
      </c>
      <c r="AI51" s="835"/>
      <c r="AJ51" s="836"/>
      <c r="AK51" s="829" t="s">
        <v>133</v>
      </c>
      <c r="AL51" s="835"/>
      <c r="AM51" s="836"/>
      <c r="AN51" s="829" t="s">
        <v>134</v>
      </c>
      <c r="AO51" s="830"/>
      <c r="AP51" s="831"/>
      <c r="AQ51" s="829" t="s">
        <v>135</v>
      </c>
      <c r="AR51" s="830"/>
      <c r="AS51" s="831"/>
      <c r="AT51" s="829" t="s">
        <v>136</v>
      </c>
      <c r="AU51" s="830"/>
      <c r="AV51" s="831"/>
      <c r="AW51" s="842" t="s">
        <v>81</v>
      </c>
      <c r="AX51" s="830"/>
      <c r="AY51" s="831"/>
      <c r="AZ51" s="53" t="s">
        <v>10</v>
      </c>
      <c r="BA51" s="54" t="s">
        <v>60</v>
      </c>
    </row>
    <row r="52" spans="1:57" ht="27" customHeight="1" thickBot="1" x14ac:dyDescent="0.25">
      <c r="A52" s="902"/>
      <c r="B52"/>
      <c r="C52" s="864"/>
      <c r="D52" s="865"/>
      <c r="E52" s="866"/>
      <c r="F52" s="821"/>
      <c r="G52" s="155" t="s">
        <v>493</v>
      </c>
      <c r="H52" s="156" t="s">
        <v>494</v>
      </c>
      <c r="I52" s="157" t="s">
        <v>516</v>
      </c>
      <c r="J52" s="155" t="s">
        <v>493</v>
      </c>
      <c r="K52" s="156" t="s">
        <v>494</v>
      </c>
      <c r="L52" s="157" t="s">
        <v>516</v>
      </c>
      <c r="M52" s="155" t="s">
        <v>493</v>
      </c>
      <c r="N52" s="156" t="s">
        <v>494</v>
      </c>
      <c r="O52" s="157" t="s">
        <v>516</v>
      </c>
      <c r="P52" s="155" t="s">
        <v>493</v>
      </c>
      <c r="Q52" s="156" t="s">
        <v>494</v>
      </c>
      <c r="R52" s="157" t="s">
        <v>516</v>
      </c>
      <c r="S52" s="155" t="s">
        <v>493</v>
      </c>
      <c r="T52" s="156" t="s">
        <v>494</v>
      </c>
      <c r="U52" s="157" t="s">
        <v>516</v>
      </c>
      <c r="V52" s="155" t="s">
        <v>493</v>
      </c>
      <c r="W52" s="156" t="s">
        <v>494</v>
      </c>
      <c r="X52" s="157" t="s">
        <v>516</v>
      </c>
      <c r="Y52" s="881" t="s">
        <v>15</v>
      </c>
      <c r="Z52" s="882"/>
      <c r="AB52" s="902"/>
      <c r="AC52"/>
      <c r="AD52" s="864"/>
      <c r="AE52" s="865"/>
      <c r="AF52" s="866"/>
      <c r="AG52" s="821"/>
      <c r="AH52" s="155" t="s">
        <v>493</v>
      </c>
      <c r="AI52" s="156" t="s">
        <v>494</v>
      </c>
      <c r="AJ52" s="157" t="s">
        <v>516</v>
      </c>
      <c r="AK52" s="155" t="s">
        <v>493</v>
      </c>
      <c r="AL52" s="156" t="s">
        <v>494</v>
      </c>
      <c r="AM52" s="157" t="s">
        <v>516</v>
      </c>
      <c r="AN52" s="155" t="s">
        <v>493</v>
      </c>
      <c r="AO52" s="156" t="s">
        <v>494</v>
      </c>
      <c r="AP52" s="157" t="s">
        <v>516</v>
      </c>
      <c r="AQ52" s="155" t="s">
        <v>493</v>
      </c>
      <c r="AR52" s="156" t="s">
        <v>494</v>
      </c>
      <c r="AS52" s="157" t="s">
        <v>516</v>
      </c>
      <c r="AT52" s="155" t="s">
        <v>493</v>
      </c>
      <c r="AU52" s="156" t="s">
        <v>494</v>
      </c>
      <c r="AV52" s="157" t="s">
        <v>516</v>
      </c>
      <c r="AW52" s="155" t="s">
        <v>493</v>
      </c>
      <c r="AX52" s="156" t="s">
        <v>494</v>
      </c>
      <c r="AY52" s="157" t="s">
        <v>516</v>
      </c>
      <c r="AZ52" s="881" t="s">
        <v>15</v>
      </c>
      <c r="BA52" s="882"/>
    </row>
    <row r="53" spans="1:57" ht="21.2" customHeight="1" x14ac:dyDescent="0.2">
      <c r="A53" s="902"/>
      <c r="B53"/>
      <c r="C53" s="844">
        <v>1</v>
      </c>
      <c r="D53" s="796" t="s">
        <v>64</v>
      </c>
      <c r="E53" s="985" t="s">
        <v>16</v>
      </c>
      <c r="F53" s="793" t="s">
        <v>155</v>
      </c>
      <c r="G53" s="832" t="s">
        <v>305</v>
      </c>
      <c r="H53" s="833"/>
      <c r="I53" s="833"/>
      <c r="J53" s="833"/>
      <c r="K53" s="833"/>
      <c r="L53" s="833"/>
      <c r="M53" s="833"/>
      <c r="N53" s="833"/>
      <c r="O53" s="833"/>
      <c r="P53" s="833"/>
      <c r="Q53" s="833"/>
      <c r="R53" s="833"/>
      <c r="S53" s="833"/>
      <c r="T53" s="833"/>
      <c r="U53" s="833"/>
      <c r="V53" s="833"/>
      <c r="W53" s="833"/>
      <c r="X53" s="834"/>
      <c r="Y53" s="194"/>
      <c r="Z53" s="195"/>
      <c r="AB53" s="902"/>
      <c r="AC53"/>
      <c r="AD53" s="844">
        <v>1</v>
      </c>
      <c r="AE53" s="796" t="s">
        <v>64</v>
      </c>
      <c r="AF53" s="985" t="s">
        <v>16</v>
      </c>
      <c r="AG53" s="793" t="s">
        <v>155</v>
      </c>
      <c r="AH53" s="832" t="s">
        <v>305</v>
      </c>
      <c r="AI53" s="833"/>
      <c r="AJ53" s="833"/>
      <c r="AK53" s="833"/>
      <c r="AL53" s="833"/>
      <c r="AM53" s="833"/>
      <c r="AN53" s="833"/>
      <c r="AO53" s="833"/>
      <c r="AP53" s="833"/>
      <c r="AQ53" s="833"/>
      <c r="AR53" s="833"/>
      <c r="AS53" s="833"/>
      <c r="AT53" s="833"/>
      <c r="AU53" s="833"/>
      <c r="AV53" s="833"/>
      <c r="AW53" s="833"/>
      <c r="AX53" s="833"/>
      <c r="AY53" s="834"/>
      <c r="AZ53" s="194"/>
      <c r="BA53" s="195"/>
      <c r="BD53" s="5"/>
    </row>
    <row r="54" spans="1:57" ht="21.2" customHeight="1" x14ac:dyDescent="0.2">
      <c r="A54" s="902"/>
      <c r="B54"/>
      <c r="C54" s="844"/>
      <c r="D54" s="796"/>
      <c r="E54" s="792"/>
      <c r="F54" s="794"/>
      <c r="G54" s="101" t="str">
        <f>TEXT((TIME(0,LEFT('Erwachsene-DOSB 2020'!E10,FIND(":",'Erwachsene-DOSB 2020'!E10)-1),RIGHT('Erwachsene-DOSB 2020'!E10,2)))*$BC$54,"[mm]:ss")</f>
        <v>31:12</v>
      </c>
      <c r="H54" s="102" t="str">
        <f>TEXT((TIME(0,LEFT('Erwachsene-DOSB 2020'!F10,FIND(":",'Erwachsene-DOSB 2020'!F10)-1),RIGHT('Erwachsene-DOSB 2020'!F10,2)))*$BC$54,"[mm]:ss")</f>
        <v>27:31</v>
      </c>
      <c r="I54" s="103" t="str">
        <f>TEXT((TIME(0,LEFT('Erwachsene-DOSB 2020'!G10,FIND(":",'Erwachsene-DOSB 2020'!G10)-1),RIGHT('Erwachsene-DOSB 2020'!G10,2)))*$BC$54,"[mm]:ss")</f>
        <v>23:56</v>
      </c>
      <c r="J54" s="109" t="str">
        <f>TEXT((TIME(0,LEFT('Erwachsene-DOSB 2020'!H10,FIND(":",'Erwachsene-DOSB 2020'!H10)-1),RIGHT('Erwachsene-DOSB 2020'!H10,2)))*$BC$54,"[mm]:ss")</f>
        <v>30:39</v>
      </c>
      <c r="K54" s="102" t="str">
        <f>TEXT((TIME(0,LEFT('Erwachsene-DOSB 2020'!I10,FIND(":",'Erwachsene-DOSB 2020'!I10)-1),RIGHT('Erwachsene-DOSB 2020'!I10,2)))*$BC$54,"[mm]:ss")</f>
        <v>27:05</v>
      </c>
      <c r="L54" s="103" t="str">
        <f>TEXT((TIME(0,LEFT('Erwachsene-DOSB 2020'!J10,FIND(":",'Erwachsene-DOSB 2020'!J10)-1),RIGHT('Erwachsene-DOSB 2020'!J10,2)))*$BC$54,"[mm]:ss")</f>
        <v>23:24</v>
      </c>
      <c r="M54" s="109" t="str">
        <f>TEXT((TIME(0,LEFT('Erwachsene-DOSB 2020'!K10,FIND(":",'Erwachsene-DOSB 2020'!K10)-1),RIGHT('Erwachsene-DOSB 2020'!K10,2)))*$BC$54,"[mm]:ss")</f>
        <v>33:09</v>
      </c>
      <c r="N54" s="102" t="str">
        <f>TEXT((TIME(0,LEFT('Erwachsene-DOSB 2020'!L10,FIND(":",'Erwachsene-DOSB 2020'!L10)-1),RIGHT('Erwachsene-DOSB 2020'!L10,2)))*$BC$54,"[mm]:ss")</f>
        <v>27:25</v>
      </c>
      <c r="O54" s="103" t="str">
        <f>TEXT((TIME(0,LEFT('Erwachsene-DOSB 2020'!M10,FIND(":",'Erwachsene-DOSB 2020'!M10)-1),RIGHT('Erwachsene-DOSB 2020'!M10,2)))*$BC$54,"[mm]:ss")</f>
        <v>24:16</v>
      </c>
      <c r="P54" s="109" t="str">
        <f>TEXT((TIME(0,LEFT('Erwachsene-DOSB 2020'!N10,FIND(":",'Erwachsene-DOSB 2020'!N10)-1),RIGHT('Erwachsene-DOSB 2020'!N10,2)))*$BC$54,"[mm]:ss")</f>
        <v>37:29</v>
      </c>
      <c r="Q54" s="102" t="str">
        <f>TEXT((TIME(0,LEFT('Erwachsene-DOSB 2020'!O10,FIND(":",'Erwachsene-DOSB 2020'!O10)-1),RIGHT('Erwachsene-DOSB 2020'!O10,2)))*$BC$54,"[mm]:ss")</f>
        <v>30:46</v>
      </c>
      <c r="R54" s="103" t="str">
        <f>TEXT((TIME(0,LEFT('Erwachsene-DOSB 2020'!P10,FIND(":",'Erwachsene-DOSB 2020'!P10)-1),RIGHT('Erwachsene-DOSB 2020'!P10,2)))*$BC$54,"[mm]:ss")</f>
        <v>25:21</v>
      </c>
      <c r="S54" s="109" t="str">
        <f>TEXT((TIME(0,LEFT('Erwachsene-DOSB 2020'!Q10,FIND(":",'Erwachsene-DOSB 2020'!Q10)-1),RIGHT('Erwachsene-DOSB 2020'!Q10,2)))*$BC$54,"[mm]:ss")</f>
        <v>41:36</v>
      </c>
      <c r="T54" s="102" t="str">
        <f>TEXT((TIME(0,LEFT('Erwachsene-DOSB 2020'!R10,FIND(":",'Erwachsene-DOSB 2020'!R10)-1),RIGHT('Erwachsene-DOSB 2020'!R10,2)))*$BC$54,"[mm]:ss")</f>
        <v>33:16</v>
      </c>
      <c r="U54" s="103" t="str">
        <f>TEXT((TIME(0,LEFT('Erwachsene-DOSB 2020'!S10,FIND(":",'Erwachsene-DOSB 2020'!S10)-1),RIGHT('Erwachsene-DOSB 2020'!S10,2)))*$BC$54,"[mm]:ss")</f>
        <v>26:26</v>
      </c>
      <c r="V54" s="109" t="str">
        <f>TEXT((TIME(0,LEFT('Erwachsene-DOSB 2020'!T10,FIND(":",'Erwachsene-DOSB 2020'!T10)-1),RIGHT('Erwachsene-DOSB 2020'!T10,2)))*$BC$54,"[mm]:ss")</f>
        <v>44:12</v>
      </c>
      <c r="W54" s="102" t="str">
        <f>TEXT((TIME(0,LEFT('Erwachsene-DOSB 2020'!U10,FIND(":",'Erwachsene-DOSB 2020'!U10)-1),RIGHT('Erwachsene-DOSB 2020'!U10,2)))*$BC$54,"[mm]:ss")</f>
        <v>35:58</v>
      </c>
      <c r="X54" s="103" t="str">
        <f>TEXT((TIME(0,LEFT('Erwachsene-DOSB 2020'!V10,FIND(":",'Erwachsene-DOSB 2020'!V10)-1),RIGHT('Erwachsene-DOSB 2020'!V10,2)))*$BC$54,"[mm]:ss")</f>
        <v>27:44</v>
      </c>
      <c r="Y54" s="184"/>
      <c r="Z54" s="185"/>
      <c r="AB54" s="902"/>
      <c r="AC54"/>
      <c r="AD54" s="844"/>
      <c r="AE54" s="796"/>
      <c r="AF54" s="792"/>
      <c r="AG54" s="794"/>
      <c r="AH54" s="101" t="str">
        <f>TEXT((TIME(0,LEFT('Erwachsene-DOSB 2020'!E42,FIND(":",'Erwachsene-DOSB 2020'!E42)-1),RIGHT('Erwachsene-DOSB 2020'!E42,2)))*$BC$54,"[mm]:ss")</f>
        <v>29:22</v>
      </c>
      <c r="AI54" s="102" t="str">
        <f>TEXT((TIME(0,LEFT('Erwachsene-DOSB 2020'!F42,FIND(":",'Erwachsene-DOSB 2020'!F42)-1),RIGHT('Erwachsene-DOSB 2020'!F42,2)))*$BC$54,"[mm]:ss")</f>
        <v>25:47</v>
      </c>
      <c r="AJ54" s="103" t="str">
        <f>TEXT((TIME(0,LEFT('Erwachsene-DOSB 2020'!G42,FIND(":",'Erwachsene-DOSB 2020'!G42)-1),RIGHT('Erwachsene-DOSB 2020'!G42,2)))*$BC$54,"[mm]:ss")</f>
        <v>22:06</v>
      </c>
      <c r="AK54" s="109" t="str">
        <f>TEXT((TIME(0,LEFT('Erwachsene-DOSB 2020'!H42,FIND(":",'Erwachsene-DOSB 2020'!H42)-1),RIGHT('Erwachsene-DOSB 2020'!H42,2)))*$BC$54,"[mm]:ss")</f>
        <v>28:49</v>
      </c>
      <c r="AL54" s="102" t="str">
        <f>TEXT((TIME(0,LEFT('Erwachsene-DOSB 2020'!I42,FIND(":",'Erwachsene-DOSB 2020'!I42)-1),RIGHT('Erwachsene-DOSB 2020'!I42,2)))*$BC$54,"[mm]:ss")</f>
        <v>25:21</v>
      </c>
      <c r="AM54" s="103" t="str">
        <f>TEXT((TIME(0,LEFT('Erwachsene-DOSB 2020'!J42,FIND(":",'Erwachsene-DOSB 2020'!J42)-1),RIGHT('Erwachsene-DOSB 2020'!J42,2)))*$BC$54,"[mm]:ss")</f>
        <v>21:21</v>
      </c>
      <c r="AN54" s="109" t="str">
        <f>TEXT((TIME(0,LEFT('Erwachsene-DOSB 2020'!K42,FIND(":",'Erwachsene-DOSB 2020'!K42)-1),RIGHT('Erwachsene-DOSB 2020'!K42,2)))*$BC$54,"[mm]:ss")</f>
        <v>30:07</v>
      </c>
      <c r="AO54" s="102" t="str">
        <f>TEXT((TIME(0,LEFT('Erwachsene-DOSB 2020'!L42,FIND(":",'Erwachsene-DOSB 2020'!L42)-1),RIGHT('Erwachsene-DOSB 2020'!L42,2)))*$BC$54,"[mm]:ss")</f>
        <v>26:00</v>
      </c>
      <c r="AP54" s="103" t="str">
        <f>TEXT((TIME(0,LEFT('Erwachsene-DOSB 2020'!M42,FIND(":",'Erwachsene-DOSB 2020'!M42)-1),RIGHT('Erwachsene-DOSB 2020'!M42,2)))*$BC$54,"[mm]:ss")</f>
        <v>22:06</v>
      </c>
      <c r="AQ54" s="109" t="str">
        <f>TEXT((TIME(0,LEFT('Erwachsene-DOSB 2020'!N42,FIND(":",'Erwachsene-DOSB 2020'!N42)-1),RIGHT('Erwachsene-DOSB 2020'!N42,2)))*$BC$54,"[mm]:ss")</f>
        <v>33:29</v>
      </c>
      <c r="AR54" s="102" t="str">
        <f>TEXT((TIME(0,LEFT('Erwachsene-DOSB 2020'!O42,FIND(":",'Erwachsene-DOSB 2020'!O42)-1),RIGHT('Erwachsene-DOSB 2020'!O42,2)))*$BC$54,"[mm]:ss")</f>
        <v>27:57</v>
      </c>
      <c r="AS54" s="103" t="str">
        <f>TEXT((TIME(0,LEFT('Erwachsene-DOSB 2020'!P42,FIND(":",'Erwachsene-DOSB 2020'!P42)-1),RIGHT('Erwachsene-DOSB 2020'!P42,2)))*$BC$54,"[mm]:ss")</f>
        <v>23:24</v>
      </c>
      <c r="AT54" s="109" t="str">
        <f>TEXT((TIME(0,LEFT('Erwachsene-DOSB 2020'!Q42,FIND(":",'Erwachsene-DOSB 2020'!Q42)-1),RIGHT('Erwachsene-DOSB 2020'!Q42,2)))*$BC$54,"[mm]:ss")</f>
        <v>37:29</v>
      </c>
      <c r="AU54" s="102" t="str">
        <f>TEXT((TIME(0,LEFT('Erwachsene-DOSB 2020'!R42,FIND(":",'Erwachsene-DOSB 2020'!R42)-1),RIGHT('Erwachsene-DOSB 2020'!R42,2)))*$BC$54,"[mm]:ss")</f>
        <v>31:12</v>
      </c>
      <c r="AV54" s="103" t="str">
        <f>TEXT((TIME(0,LEFT('Erwachsene-DOSB 2020'!S42,FIND(":",'Erwachsene-DOSB 2020'!S42)-1),RIGHT('Erwachsene-DOSB 2020'!S42,2)))*$BC$54,"[mm]:ss")</f>
        <v>25:02</v>
      </c>
      <c r="AW54" s="109" t="str">
        <f>TEXT((TIME(0,LEFT('Erwachsene-DOSB 2020'!T42,FIND(":",'Erwachsene-DOSB 2020'!T42)-1),RIGHT('Erwachsene-DOSB 2020'!T42,2)))*$BC$54,"[mm]:ss")</f>
        <v>42:08</v>
      </c>
      <c r="AX54" s="102" t="str">
        <f>TEXT((TIME(0,LEFT('Erwachsene-DOSB 2020'!U42,FIND(":",'Erwachsene-DOSB 2020'!U42)-1),RIGHT('Erwachsene-DOSB 2020'!U42,2)))*$BC$54,"[mm]:ss")</f>
        <v>34:21</v>
      </c>
      <c r="AY54" s="103" t="str">
        <f>TEXT((TIME(0,LEFT('Erwachsene-DOSB 2020'!V42,FIND(":",'Erwachsene-DOSB 2020'!V42)-1),RIGHT('Erwachsene-DOSB 2020'!V42,2)))*$BC$54,"[mm]:ss")</f>
        <v>26:33</v>
      </c>
      <c r="AZ54" s="184"/>
      <c r="BA54" s="185"/>
      <c r="BC54" s="143">
        <v>1.3</v>
      </c>
      <c r="BD54" s="5" t="s">
        <v>155</v>
      </c>
    </row>
    <row r="55" spans="1:57" ht="21.2" customHeight="1" x14ac:dyDescent="0.2">
      <c r="A55" s="902"/>
      <c r="B55"/>
      <c r="C55" s="844"/>
      <c r="D55" s="796"/>
      <c r="E55" s="106" t="s">
        <v>17</v>
      </c>
      <c r="F55" s="58" t="s">
        <v>514</v>
      </c>
      <c r="G55" s="101" t="str">
        <f>TEXT((TIME(0,LEFT('Erwachsene-DOSB 2020'!E11,FIND(":",'Erwachsene-DOSB 2020'!E11)-1),RIGHT('Erwachsene-DOSB 2020'!E11,2)))*$BC$55,"[mm]:ss")</f>
        <v>58:23</v>
      </c>
      <c r="H55" s="102" t="str">
        <f>TEXT((TIME(0,LEFT('Erwachsene-DOSB 2020'!F11,FIND(":",'Erwachsene-DOSB 2020'!F11)-1),RIGHT('Erwachsene-DOSB 2020'!F11,2)))*$BC$55,"[mm]:ss")</f>
        <v>55:26</v>
      </c>
      <c r="I55" s="103" t="str">
        <f>TEXT((TIME(0,LEFT('Erwachsene-DOSB 2020'!G11,FIND(":",'Erwachsene-DOSB 2020'!G11)-1),RIGHT('Erwachsene-DOSB 2020'!G11,2)))*$BC$55,"[mm]:ss")</f>
        <v>52:05</v>
      </c>
      <c r="J55" s="109" t="str">
        <f>TEXT((TIME(0,LEFT('Erwachsene-DOSB 2020'!H11,FIND(":",'Erwachsene-DOSB 2020'!H11)-1),RIGHT('Erwachsene-DOSB 2020'!H11,2)))*$BC$55,"[mm]:ss")</f>
        <v>55:52</v>
      </c>
      <c r="K55" s="102" t="str">
        <f>TEXT((TIME(0,LEFT('Erwachsene-DOSB 2020'!I11,FIND(":",'Erwachsene-DOSB 2020'!I11)-1),RIGHT('Erwachsene-DOSB 2020'!I11,2)))*$BC$55,"[mm]:ss")</f>
        <v>52:55</v>
      </c>
      <c r="L55" s="103" t="str">
        <f>TEXT((TIME(0,LEFT('Erwachsene-DOSB 2020'!J11,FIND(":",'Erwachsene-DOSB 2020'!J11)-1),RIGHT('Erwachsene-DOSB 2020'!J11,2)))*$BC$55,"[mm]:ss")</f>
        <v>49:59</v>
      </c>
      <c r="M55" s="109" t="str">
        <f>TEXT((TIME(0,LEFT('Erwachsene-DOSB 2020'!K11,FIND(":",'Erwachsene-DOSB 2020'!K11)-1),RIGHT('Erwachsene-DOSB 2020'!K11,2)))*$BC$55,"[mm]:ss")</f>
        <v>56:17</v>
      </c>
      <c r="N55" s="102" t="str">
        <f>TEXT((TIME(0,LEFT('Erwachsene-DOSB 2020'!L11,FIND(":",'Erwachsene-DOSB 2020'!L11)-1),RIGHT('Erwachsene-DOSB 2020'!L11,2)))*$BC$55,"[mm]:ss")</f>
        <v>53:20</v>
      </c>
      <c r="O55" s="103" t="str">
        <f>TEXT((TIME(0,LEFT('Erwachsene-DOSB 2020'!M11,FIND(":",'Erwachsene-DOSB 2020'!M11)-1),RIGHT('Erwachsene-DOSB 2020'!M11,2)))*$BC$55,"[mm]:ss")</f>
        <v>50:24</v>
      </c>
      <c r="P55" s="109" t="str">
        <f>TEXT((TIME(0,LEFT('Erwachsene-DOSB 2020'!N11,FIND(":",'Erwachsene-DOSB 2020'!N11)-1),RIGHT('Erwachsene-DOSB 2020'!N11,2)))*$BC$55,"[mm]:ss")</f>
        <v>56:42</v>
      </c>
      <c r="Q55" s="102" t="str">
        <f>TEXT((TIME(0,LEFT('Erwachsene-DOSB 2020'!O11,FIND(":",'Erwachsene-DOSB 2020'!O11)-1),RIGHT('Erwachsene-DOSB 2020'!O11,2)))*$BC$55,"[mm]:ss")</f>
        <v>53:46</v>
      </c>
      <c r="R55" s="654" t="str">
        <f>TEXT((TIME(0,LEFT('Erwachsene-DOSB 2020'!P11,FIND(":",'Erwachsene-DOSB 2020'!P11)-1),RIGHT('Erwachsene-DOSB 2020'!P11,2)))*$BC$55,"[mm]:ss")</f>
        <v>50:45</v>
      </c>
      <c r="S55" s="109" t="str">
        <f>TEXT((TIME(0,LEFT('Erwachsene-DOSB 2020'!Q11,FIND(":",'Erwachsene-DOSB 2020'!Q11)-1),RIGHT('Erwachsene-DOSB 2020'!Q11,2)))*$BC$55,"[mm]:ss")</f>
        <v>58:48</v>
      </c>
      <c r="T55" s="102" t="str">
        <f>TEXT((TIME(0,LEFT('Erwachsene-DOSB 2020'!R11,FIND(":",'Erwachsene-DOSB 2020'!R11)-1),RIGHT('Erwachsene-DOSB 2020'!R11,2)))*$BC$55,"[mm]:ss")</f>
        <v>54:36</v>
      </c>
      <c r="U55" s="655" t="str">
        <f>TEXT((TIME(0,LEFT('Erwachsene-DOSB 2020'!S11,FIND(":",'Erwachsene-DOSB 2020'!S11)-1),RIGHT('Erwachsene-DOSB 2020'!S11,2)))*$BC$55,"[mm]:ss")</f>
        <v>51:02</v>
      </c>
      <c r="V55" s="109" t="str">
        <f>TEXT((TIME(0,LEFT('Erwachsene-DOSB 2020'!T11,FIND(":",'Erwachsene-DOSB 2020'!T11)-1),RIGHT('Erwachsene-DOSB 2020'!T11,2)))*$BC$55,"[mm]:ss")</f>
        <v>61:19</v>
      </c>
      <c r="W55" s="102" t="str">
        <f>TEXT((TIME(0,LEFT('Erwachsene-DOSB 2020'!U11,FIND(":",'Erwachsene-DOSB 2020'!U11)-1),RIGHT('Erwachsene-DOSB 2020'!U11,2)))*$BC$55,"[mm]:ss")</f>
        <v>56:17</v>
      </c>
      <c r="X55" s="103" t="str">
        <f>TEXT((TIME(0,LEFT('Erwachsene-DOSB 2020'!V11,FIND(":",'Erwachsene-DOSB 2020'!V11)-1),RIGHT('Erwachsene-DOSB 2020'!V11,2)))*$BC$55,"[mm]:ss")</f>
        <v>51:14</v>
      </c>
      <c r="Y55" s="182"/>
      <c r="Z55" s="183"/>
      <c r="AB55" s="902"/>
      <c r="AC55"/>
      <c r="AD55" s="844"/>
      <c r="AE55" s="796"/>
      <c r="AF55" s="106" t="s">
        <v>17</v>
      </c>
      <c r="AG55" s="58" t="s">
        <v>514</v>
      </c>
      <c r="AH55" s="101" t="str">
        <f>TEXT((TIME(0,LEFT('Erwachsene-DOSB 2020'!E44,FIND(":",'Erwachsene-DOSB 2020'!E44)-1),RIGHT('Erwachsene-DOSB 2020'!E44,2)))*$BC$55,"[mm]:ss")</f>
        <v>49:08</v>
      </c>
      <c r="AI55" s="102" t="str">
        <f>TEXT((TIME(0,LEFT('Erwachsene-DOSB 2020'!F44,FIND(":",'Erwachsene-DOSB 2020'!F44)-1),RIGHT('Erwachsene-DOSB 2020'!F44,2)))*$BC$55,"[mm]:ss")</f>
        <v>45:47</v>
      </c>
      <c r="AJ55" s="103" t="str">
        <f>TEXT((TIME(0,LEFT('Erwachsene-DOSB 2020'!G44,FIND(":",'Erwachsene-DOSB 2020'!G44)-1),RIGHT('Erwachsene-DOSB 2020'!G44,2)))*$BC$55,"[mm]:ss")</f>
        <v>42:25</v>
      </c>
      <c r="AK55" s="109" t="str">
        <f>TEXT((TIME(0,LEFT('Erwachsene-DOSB 2020'!H44,FIND(":",'Erwachsene-DOSB 2020'!H44)-1),RIGHT('Erwachsene-DOSB 2020'!H44,2)))*$BC$55,"[mm]:ss")</f>
        <v>47:53</v>
      </c>
      <c r="AL55" s="102" t="str">
        <f>TEXT((TIME(0,LEFT('Erwachsene-DOSB 2020'!I44,FIND(":",'Erwachsene-DOSB 2020'!I44)-1),RIGHT('Erwachsene-DOSB 2020'!I44,2)))*$BC$55,"[mm]:ss")</f>
        <v>44:31</v>
      </c>
      <c r="AM55" s="103" t="str">
        <f>TEXT((TIME(0,LEFT('Erwachsene-DOSB 2020'!J44,FIND(":",'Erwachsene-DOSB 2020'!J44)-1),RIGHT('Erwachsene-DOSB 2020'!J44,2)))*$BC$55,"[mm]:ss")</f>
        <v>41:10</v>
      </c>
      <c r="AN55" s="109" t="str">
        <f>TEXT((TIME(0,LEFT('Erwachsene-DOSB 2020'!K44,FIND(":",'Erwachsene-DOSB 2020'!K44)-1),RIGHT('Erwachsene-DOSB 2020'!K44,2)))*$BC$55,"[mm]:ss")</f>
        <v>49:08</v>
      </c>
      <c r="AO55" s="102" t="str">
        <f>TEXT((TIME(0,LEFT('Erwachsene-DOSB 2020'!L44,FIND(":",'Erwachsene-DOSB 2020'!L44)-1),RIGHT('Erwachsene-DOSB 2020'!L44,2)))*$BC$55,"[mm]:ss")</f>
        <v>45:47</v>
      </c>
      <c r="AP55" s="103" t="str">
        <f>TEXT((TIME(0,LEFT('Erwachsene-DOSB 2020'!M44,FIND(":",'Erwachsene-DOSB 2020'!M44)-1),RIGHT('Erwachsene-DOSB 2020'!M44,2)))*$BC$55,"[mm]:ss")</f>
        <v>42:25</v>
      </c>
      <c r="AQ55" s="109" t="str">
        <f>TEXT((TIME(0,LEFT('Erwachsene-DOSB 2020'!N44,FIND(":",'Erwachsene-DOSB 2020'!N44)-1),RIGHT('Erwachsene-DOSB 2020'!N44,2)))*$BC$55,"[mm]:ss")</f>
        <v>52:30</v>
      </c>
      <c r="AR55" s="102" t="str">
        <f>TEXT((TIME(0,LEFT('Erwachsene-DOSB 2020'!O44,FIND(":",'Erwachsene-DOSB 2020'!O44)-1),RIGHT('Erwachsene-DOSB 2020'!O44,2)))*$BC$55,"[mm]:ss")</f>
        <v>47:53</v>
      </c>
      <c r="AS55" s="103" t="str">
        <f>TEXT((TIME(0,LEFT('Erwachsene-DOSB 2020'!P44,FIND(":",'Erwachsene-DOSB 2020'!P44)-1),RIGHT('Erwachsene-DOSB 2020'!P44,2)))*$BC$55,"[mm]:ss")</f>
        <v>42:50</v>
      </c>
      <c r="AT55" s="109" t="str">
        <f>TEXT((TIME(0,LEFT('Erwachsene-DOSB 2020'!Q44,FIND(":",'Erwachsene-DOSB 2020'!Q44)-1),RIGHT('Erwachsene-DOSB 2020'!Q44,2)))*$BC$55,"[mm]:ss")</f>
        <v>54:36</v>
      </c>
      <c r="AU55" s="102" t="str">
        <f>TEXT((TIME(0,LEFT('Erwachsene-DOSB 2020'!R44,FIND(":",'Erwachsene-DOSB 2020'!R44)-1),RIGHT('Erwachsene-DOSB 2020'!R44,2)))*$BC$55,"[mm]:ss")</f>
        <v>49:08</v>
      </c>
      <c r="AV55" s="103" t="str">
        <f>TEXT((TIME(0,LEFT('Erwachsene-DOSB 2020'!S44,FIND(":",'Erwachsene-DOSB 2020'!S44)-1),RIGHT('Erwachsene-DOSB 2020'!S44,2)))*$BC$55,"[mm]:ss")</f>
        <v>44:56</v>
      </c>
      <c r="AW55" s="109" t="str">
        <f>TEXT((TIME(0,LEFT('Erwachsene-DOSB 2020'!T44,FIND(":",'Erwachsene-DOSB 2020'!T44)-1),RIGHT('Erwachsene-DOSB 2020'!T44,2)))*$BC$55,"[mm]:ss")</f>
        <v>55:26</v>
      </c>
      <c r="AX55" s="102" t="str">
        <f>TEXT((TIME(0,LEFT('Erwachsene-DOSB 2020'!U44,FIND(":",'Erwachsene-DOSB 2020'!U44)-1),RIGHT('Erwachsene-DOSB 2020'!U44,2)))*$BC$55,"[mm]:ss")</f>
        <v>50:49</v>
      </c>
      <c r="AY55" s="103" t="str">
        <f>TEXT((TIME(0,LEFT('Erwachsene-DOSB 2020'!V44,FIND(":",'Erwachsene-DOSB 2020'!V44)-1),RIGHT('Erwachsene-DOSB 2020'!V44,2)))*$BC$55,"[mm]:ss")</f>
        <v>45:22</v>
      </c>
      <c r="AZ55" s="182"/>
      <c r="BA55" s="183"/>
      <c r="BC55" s="143">
        <v>0.84</v>
      </c>
      <c r="BD55" s="5" t="s">
        <v>512</v>
      </c>
    </row>
    <row r="56" spans="1:57" ht="21.2" customHeight="1" x14ac:dyDescent="0.2">
      <c r="A56" s="902"/>
      <c r="B56"/>
      <c r="C56" s="844"/>
      <c r="D56" s="796"/>
      <c r="E56" s="106" t="s">
        <v>21</v>
      </c>
      <c r="F56" s="58" t="s">
        <v>506</v>
      </c>
      <c r="G56" s="101" t="str">
        <f>TEXT((TIME(0,LEFT('Erwachsene-DOSB 2020'!E12,FIND(":",'Erwachsene-DOSB 2020'!E12)-1),RIGHT('Erwachsene-DOSB 2020'!E12,2)))*$BC$56,"[mm]:ss")</f>
        <v>41:24</v>
      </c>
      <c r="H56" s="102" t="str">
        <f>TEXT((TIME(0,LEFT('Erwachsene-DOSB 2020'!F12,FIND(":",'Erwachsene-DOSB 2020'!F12)-1),RIGHT('Erwachsene-DOSB 2020'!F12,2)))*$BC$56,"[mm]:ss")</f>
        <v>37:26</v>
      </c>
      <c r="I56" s="103" t="str">
        <f>TEXT((TIME(0,LEFT('Erwachsene-DOSB 2020'!G12,FIND(":",'Erwachsene-DOSB 2020'!G12)-1),RIGHT('Erwachsene-DOSB 2020'!G12,2)))*$BC$56,"[mm]:ss")</f>
        <v>33:29</v>
      </c>
      <c r="J56" s="109" t="str">
        <f>TEXT((TIME(0,LEFT('Erwachsene-DOSB 2020'!H12,FIND(":",'Erwachsene-DOSB 2020'!H12)-1),RIGHT('Erwachsene-DOSB 2020'!H12,2)))*$BC$56,"[mm]:ss")</f>
        <v>41:02</v>
      </c>
      <c r="K56" s="102" t="str">
        <f>TEXT((TIME(0,LEFT('Erwachsene-DOSB 2020'!I12,FIND(":",'Erwachsene-DOSB 2020'!I12)-1),RIGHT('Erwachsene-DOSB 2020'!I12,2)))*$BC$56,"[mm]:ss")</f>
        <v>37:05</v>
      </c>
      <c r="L56" s="103" t="str">
        <f>TEXT((TIME(0,LEFT('Erwachsene-DOSB 2020'!J12,FIND(":",'Erwachsene-DOSB 2020'!J12)-1),RIGHT('Erwachsene-DOSB 2020'!J12,2)))*$BC$56,"[mm]:ss")</f>
        <v>32:46</v>
      </c>
      <c r="M56" s="109" t="str">
        <f>TEXT((TIME(0,LEFT('Erwachsene-DOSB 2020'!K12,FIND(":",'Erwachsene-DOSB 2020'!K12)-1),RIGHT('Erwachsene-DOSB 2020'!K12,2)))*$BC$56,"[mm]:ss")</f>
        <v>40:19</v>
      </c>
      <c r="N56" s="102" t="str">
        <f>TEXT((TIME(0,LEFT('Erwachsene-DOSB 2020'!L12,FIND(":",'Erwachsene-DOSB 2020'!L12)-1),RIGHT('Erwachsene-DOSB 2020'!L12,2)))*$BC$56,"[mm]:ss")</f>
        <v>36:22</v>
      </c>
      <c r="O56" s="103" t="str">
        <f>TEXT((TIME(0,LEFT('Erwachsene-DOSB 2020'!M12,FIND(":",'Erwachsene-DOSB 2020'!M12)-1),RIGHT('Erwachsene-DOSB 2020'!M12,2)))*$BC$56,"[mm]:ss")</f>
        <v>32:24</v>
      </c>
      <c r="P56" s="109" t="str">
        <f>TEXT((TIME(0,LEFT('Erwachsene-DOSB 2020'!N12,FIND(":",'Erwachsene-DOSB 2020'!N12)-1),RIGHT('Erwachsene-DOSB 2020'!N12,2)))*$BC$56,"[mm]:ss")</f>
        <v>41:02</v>
      </c>
      <c r="Q56" s="102" t="str">
        <f>TEXT((TIME(0,LEFT('Erwachsene-DOSB 2020'!O12,FIND(":",'Erwachsene-DOSB 2020'!O12)-1),RIGHT('Erwachsene-DOSB 2020'!O12,2)))*$BC$56,"[mm]:ss")</f>
        <v>37:05</v>
      </c>
      <c r="R56" s="103" t="str">
        <f>TEXT((TIME(0,LEFT('Erwachsene-DOSB 2020'!P12,FIND(":",'Erwachsene-DOSB 2020'!P12)-1),RIGHT('Erwachsene-DOSB 2020'!P12,2)))*$BC$56,"[mm]:ss")</f>
        <v>32:46</v>
      </c>
      <c r="S56" s="109" t="str">
        <f>TEXT((TIME(0,LEFT('Erwachsene-DOSB 2020'!Q12,FIND(":",'Erwachsene-DOSB 2020'!Q12)-1),RIGHT('Erwachsene-DOSB 2020'!Q12,2)))*$BC$56,"[mm]:ss")</f>
        <v>43:12</v>
      </c>
      <c r="T56" s="102" t="str">
        <f>TEXT((TIME(0,LEFT('Erwachsene-DOSB 2020'!R12,FIND(":",'Erwachsene-DOSB 2020'!R12)-1),RIGHT('Erwachsene-DOSB 2020'!R12,2)))*$BC$56,"[mm]:ss")</f>
        <v>38:10</v>
      </c>
      <c r="U56" s="103" t="str">
        <f>TEXT((TIME(0,LEFT('Erwachsene-DOSB 2020'!S12,FIND(":",'Erwachsene-DOSB 2020'!S12)-1),RIGHT('Erwachsene-DOSB 2020'!S12,2)))*$BC$56,"[mm]:ss")</f>
        <v>33:50</v>
      </c>
      <c r="V56" s="109" t="str">
        <f>TEXT((TIME(0,LEFT('Erwachsene-DOSB 2020'!T12,FIND(":",'Erwachsene-DOSB 2020'!T12)-1),RIGHT('Erwachsene-DOSB 2020'!T12,2)))*$BC$56,"[mm]:ss")</f>
        <v>46:05</v>
      </c>
      <c r="W56" s="102" t="str">
        <f>TEXT((TIME(0,LEFT('Erwachsene-DOSB 2020'!U12,FIND(":",'Erwachsene-DOSB 2020'!U12)-1),RIGHT('Erwachsene-DOSB 2020'!U12,2)))*$BC$56,"[mm]:ss")</f>
        <v>39:58</v>
      </c>
      <c r="X56" s="103" t="str">
        <f>TEXT((TIME(0,LEFT('Erwachsene-DOSB 2020'!V12,FIND(":",'Erwachsene-DOSB 2020'!V12)-1),RIGHT('Erwachsene-DOSB 2020'!V12,2)))*$BC$56,"[mm]:ss")</f>
        <v>35:38</v>
      </c>
      <c r="Y56" s="182"/>
      <c r="Z56" s="183"/>
      <c r="AB56" s="902"/>
      <c r="AC56"/>
      <c r="AD56" s="844"/>
      <c r="AE56" s="796"/>
      <c r="AF56" s="106" t="s">
        <v>21</v>
      </c>
      <c r="AG56" s="58" t="s">
        <v>506</v>
      </c>
      <c r="AH56" s="101" t="str">
        <f>TEXT((TIME(0,LEFT('Erwachsene-DOSB 2020'!E45,FIND(":",'Erwachsene-DOSB 2020'!E45)-1),RIGHT('Erwachsene-DOSB 2020'!E45,2)))*$BC$56,"[mm]:ss")</f>
        <v>33:50</v>
      </c>
      <c r="AI56" s="102" t="str">
        <f>TEXT((TIME(0,LEFT('Erwachsene-DOSB 2020'!F45,FIND(":",'Erwachsene-DOSB 2020'!F45)-1),RIGHT('Erwachsene-DOSB 2020'!F45,2)))*$BC$56,"[mm]:ss")</f>
        <v>30:36</v>
      </c>
      <c r="AJ56" s="103" t="str">
        <f>TEXT((TIME(0,LEFT('Erwachsene-DOSB 2020'!G45,FIND(":",'Erwachsene-DOSB 2020'!G45)-1),RIGHT('Erwachsene-DOSB 2020'!G45,2)))*$BC$56,"[mm]:ss")</f>
        <v>27:43</v>
      </c>
      <c r="AK56" s="109" t="str">
        <f>TEXT((TIME(0,LEFT('Erwachsene-DOSB 2020'!H45,FIND(":",'Erwachsene-DOSB 2020'!H45)-1),RIGHT('Erwachsene-DOSB 2020'!H45,2)))*$BC$56,"[mm]:ss")</f>
        <v>33:29</v>
      </c>
      <c r="AL56" s="102" t="str">
        <f>TEXT((TIME(0,LEFT('Erwachsene-DOSB 2020'!I45,FIND(":",'Erwachsene-DOSB 2020'!I45)-1),RIGHT('Erwachsene-DOSB 2020'!I45,2)))*$BC$56,"[mm]:ss")</f>
        <v>30:14</v>
      </c>
      <c r="AM56" s="103" t="str">
        <f>TEXT((TIME(0,LEFT('Erwachsene-DOSB 2020'!J45,FIND(":",'Erwachsene-DOSB 2020'!J45)-1),RIGHT('Erwachsene-DOSB 2020'!J45,2)))*$BC$56,"[mm]:ss")</f>
        <v>27:00</v>
      </c>
      <c r="AN56" s="109" t="str">
        <f>TEXT((TIME(0,LEFT('Erwachsene-DOSB 2020'!K45,FIND(":",'Erwachsene-DOSB 2020'!K45)-1),RIGHT('Erwachsene-DOSB 2020'!K45,2)))*$BC$56,"[mm]:ss")</f>
        <v>36:00</v>
      </c>
      <c r="AO56" s="102" t="str">
        <f>TEXT((TIME(0,LEFT('Erwachsene-DOSB 2020'!L45,FIND(":",'Erwachsene-DOSB 2020'!L45)-1),RIGHT('Erwachsene-DOSB 2020'!L45,2)))*$BC$56,"[mm]:ss")</f>
        <v>32:02</v>
      </c>
      <c r="AP56" s="103" t="str">
        <f>TEXT((TIME(0,LEFT('Erwachsene-DOSB 2020'!M45,FIND(":",'Erwachsene-DOSB 2020'!M45)-1),RIGHT('Erwachsene-DOSB 2020'!M45,2)))*$BC$56,"[mm]:ss")</f>
        <v>28:05</v>
      </c>
      <c r="AQ56" s="109" t="str">
        <f>TEXT((TIME(0,LEFT('Erwachsene-DOSB 2020'!N45,FIND(":",'Erwachsene-DOSB 2020'!N45)-1),RIGHT('Erwachsene-DOSB 2020'!N45,2)))*$BC$56,"[mm]:ss")</f>
        <v>38:31</v>
      </c>
      <c r="AR56" s="102" t="str">
        <f>TEXT((TIME(0,LEFT('Erwachsene-DOSB 2020'!O45,FIND(":",'Erwachsene-DOSB 2020'!O45)-1),RIGHT('Erwachsene-DOSB 2020'!O45,2)))*$BC$56,"[mm]:ss")</f>
        <v>33:50</v>
      </c>
      <c r="AS56" s="103" t="str">
        <f>TEXT((TIME(0,LEFT('Erwachsene-DOSB 2020'!P45,FIND(":",'Erwachsene-DOSB 2020'!P45)-1),RIGHT('Erwachsene-DOSB 2020'!P45,2)))*$BC$56,"[mm]:ss")</f>
        <v>29:10</v>
      </c>
      <c r="AT56" s="109" t="str">
        <f>TEXT((TIME(0,LEFT('Erwachsene-DOSB 2020'!Q45,FIND(":",'Erwachsene-DOSB 2020'!Q45)-1),RIGHT('Erwachsene-DOSB 2020'!Q45,2)))*$BC$56,"[mm]:ss")</f>
        <v>41:46</v>
      </c>
      <c r="AU56" s="102" t="str">
        <f>TEXT((TIME(0,LEFT('Erwachsene-DOSB 2020'!R45,FIND(":",'Erwachsene-DOSB 2020'!R45)-1),RIGHT('Erwachsene-DOSB 2020'!R45,2)))*$BC$56,"[mm]:ss")</f>
        <v>36:00</v>
      </c>
      <c r="AV56" s="103" t="str">
        <f>TEXT((TIME(0,LEFT('Erwachsene-DOSB 2020'!S45,FIND(":",'Erwachsene-DOSB 2020'!S45)-1),RIGHT('Erwachsene-DOSB 2020'!S45,2)))*$BC$56,"[mm]:ss")</f>
        <v>29:53</v>
      </c>
      <c r="AW56" s="109" t="str">
        <f>TEXT((TIME(0,LEFT('Erwachsene-DOSB 2020'!T45,FIND(":",'Erwachsene-DOSB 2020'!T45)-1),RIGHT('Erwachsene-DOSB 2020'!T45,2)))*$BC$56,"[mm]:ss")</f>
        <v>45:22</v>
      </c>
      <c r="AX56" s="102" t="str">
        <f>TEXT((TIME(0,LEFT('Erwachsene-DOSB 2020'!U45,FIND(":",'Erwachsene-DOSB 2020'!U45)-1),RIGHT('Erwachsene-DOSB 2020'!U45,2)))*$BC$56,"[mm]:ss")</f>
        <v>37:26</v>
      </c>
      <c r="AY56" s="103" t="str">
        <f>TEXT((TIME(0,LEFT('Erwachsene-DOSB 2020'!V45,FIND(":",'Erwachsene-DOSB 2020'!V45)-1),RIGHT('Erwachsene-DOSB 2020'!V45,2)))*$BC$56,"[mm]:ss")</f>
        <v>31:19</v>
      </c>
      <c r="AZ56" s="182"/>
      <c r="BA56" s="183"/>
      <c r="BC56" s="143">
        <v>0.72</v>
      </c>
      <c r="BD56" s="5" t="s">
        <v>515</v>
      </c>
    </row>
    <row r="57" spans="1:57" ht="21.2" customHeight="1" x14ac:dyDescent="0.2">
      <c r="A57" s="902"/>
      <c r="B57"/>
      <c r="C57" s="844"/>
      <c r="D57" s="796"/>
      <c r="E57" s="106" t="s">
        <v>22</v>
      </c>
      <c r="F57" s="58" t="s">
        <v>427</v>
      </c>
      <c r="G57" s="160">
        <f>H57*(1-$BE$57)</f>
        <v>328.5</v>
      </c>
      <c r="H57" s="149">
        <v>365</v>
      </c>
      <c r="I57" s="150">
        <f>H57*(1+$BE$57)</f>
        <v>401.50000000000006</v>
      </c>
      <c r="J57" s="160">
        <f>K57*(1-$BE$57)</f>
        <v>328.5</v>
      </c>
      <c r="K57" s="149">
        <f>H57</f>
        <v>365</v>
      </c>
      <c r="L57" s="150">
        <f>K57*(1+$BE$57)</f>
        <v>401.50000000000006</v>
      </c>
      <c r="M57" s="160">
        <f>N57*(1-$BE$57)</f>
        <v>328.5</v>
      </c>
      <c r="N57" s="149">
        <f>H57</f>
        <v>365</v>
      </c>
      <c r="O57" s="150">
        <f>N57*(1+$BE$57)</f>
        <v>401.50000000000006</v>
      </c>
      <c r="P57" s="160">
        <f>Q57*(1-$BE$57)</f>
        <v>317.25</v>
      </c>
      <c r="Q57" s="149">
        <f>H57-12.5</f>
        <v>352.5</v>
      </c>
      <c r="R57" s="150">
        <f>Q57*(1+$BE$57)</f>
        <v>387.75000000000006</v>
      </c>
      <c r="S57" s="160">
        <f>T57*(1-$BE$57)</f>
        <v>317.25</v>
      </c>
      <c r="T57" s="149">
        <f>Q57</f>
        <v>352.5</v>
      </c>
      <c r="U57" s="150">
        <f>T57*(1+$BE$57)</f>
        <v>387.75000000000006</v>
      </c>
      <c r="V57" s="160">
        <f>W57*(1-$BE$57)</f>
        <v>306</v>
      </c>
      <c r="W57" s="149">
        <f>T57-12.5</f>
        <v>340</v>
      </c>
      <c r="X57" s="150">
        <f>W57*(1+$BE$57)</f>
        <v>374.00000000000006</v>
      </c>
      <c r="Y57" s="182"/>
      <c r="Z57" s="183"/>
      <c r="AB57" s="902"/>
      <c r="AC57"/>
      <c r="AD57" s="844"/>
      <c r="AE57" s="796"/>
      <c r="AF57" s="106" t="s">
        <v>22</v>
      </c>
      <c r="AG57" s="58" t="s">
        <v>427</v>
      </c>
      <c r="AH57" s="160">
        <f>AI57*(1-$BE$57)</f>
        <v>387</v>
      </c>
      <c r="AI57" s="149">
        <v>430</v>
      </c>
      <c r="AJ57" s="150">
        <f>AI57*(1+$BE$57)</f>
        <v>473.00000000000006</v>
      </c>
      <c r="AK57" s="160">
        <f>AL57*(1-$BE$57)</f>
        <v>387</v>
      </c>
      <c r="AL57" s="149">
        <f>AI57</f>
        <v>430</v>
      </c>
      <c r="AM57" s="150">
        <f>AL57*(1+$BE$57)</f>
        <v>473.00000000000006</v>
      </c>
      <c r="AN57" s="160">
        <f>AO57*(1-$BE$57)</f>
        <v>387</v>
      </c>
      <c r="AO57" s="149">
        <f>AI57</f>
        <v>430</v>
      </c>
      <c r="AP57" s="150">
        <f>AO57*(1+$BE$57)</f>
        <v>473.00000000000006</v>
      </c>
      <c r="AQ57" s="160">
        <f>AR57*(1-$BE$57)</f>
        <v>375.75</v>
      </c>
      <c r="AR57" s="149">
        <f>AI57-12.5</f>
        <v>417.5</v>
      </c>
      <c r="AS57" s="150">
        <f>AR57*(1+$BE$57)</f>
        <v>459.25000000000006</v>
      </c>
      <c r="AT57" s="160">
        <f>AU57*(1-$BE$57)</f>
        <v>375.75</v>
      </c>
      <c r="AU57" s="149">
        <f>AR57</f>
        <v>417.5</v>
      </c>
      <c r="AV57" s="150">
        <f>AU57*(1+$BE$57)</f>
        <v>459.25000000000006</v>
      </c>
      <c r="AW57" s="160">
        <f>AX57*(1-$BE$57)</f>
        <v>364.5</v>
      </c>
      <c r="AX57" s="149">
        <f>AU57-12.5</f>
        <v>405</v>
      </c>
      <c r="AY57" s="150">
        <f>AX57*(1+$BE$57)</f>
        <v>445.50000000000006</v>
      </c>
      <c r="AZ57" s="182"/>
      <c r="BA57" s="183"/>
      <c r="BD57" s="5" t="s">
        <v>431</v>
      </c>
      <c r="BE57" s="152">
        <v>0.1</v>
      </c>
    </row>
    <row r="58" spans="1:57" ht="21.2" customHeight="1" x14ac:dyDescent="0.2">
      <c r="A58" s="902"/>
      <c r="B58"/>
      <c r="C58" s="844"/>
      <c r="D58" s="796"/>
      <c r="E58" s="106" t="s">
        <v>23</v>
      </c>
      <c r="F58" s="58" t="s">
        <v>428</v>
      </c>
      <c r="G58" s="160">
        <f>H58*(1-$BE$57)</f>
        <v>499.5</v>
      </c>
      <c r="H58" s="149">
        <v>555</v>
      </c>
      <c r="I58" s="150">
        <f>H58*(1+$BE$57)</f>
        <v>610.5</v>
      </c>
      <c r="J58" s="160">
        <f>K58*(1-$BE$57)</f>
        <v>499.5</v>
      </c>
      <c r="K58" s="149">
        <f>H58</f>
        <v>555</v>
      </c>
      <c r="L58" s="150">
        <f>K58*(1+$BE$57)</f>
        <v>610.5</v>
      </c>
      <c r="M58" s="160">
        <f>N58*(1-$BE$57)</f>
        <v>499.5</v>
      </c>
      <c r="N58" s="149">
        <f>H58</f>
        <v>555</v>
      </c>
      <c r="O58" s="150">
        <f>N58*(1+$BE$57)</f>
        <v>610.5</v>
      </c>
      <c r="P58" s="160">
        <f>Q58*(1-$BE$57)</f>
        <v>486</v>
      </c>
      <c r="Q58" s="149">
        <f>H58-15</f>
        <v>540</v>
      </c>
      <c r="R58" s="150">
        <f>Q58*(1+$BE$57)</f>
        <v>594</v>
      </c>
      <c r="S58" s="160">
        <f>T58*(1-$BE$57)</f>
        <v>486</v>
      </c>
      <c r="T58" s="149">
        <f>Q58</f>
        <v>540</v>
      </c>
      <c r="U58" s="150">
        <f>T58*(1+$BE$57)</f>
        <v>594</v>
      </c>
      <c r="V58" s="160">
        <f>W58*(1-$BE$57)</f>
        <v>472.5</v>
      </c>
      <c r="W58" s="149">
        <f>T58-15</f>
        <v>525</v>
      </c>
      <c r="X58" s="150">
        <f>W58*(1+$BE$57)</f>
        <v>577.5</v>
      </c>
      <c r="Y58" s="182"/>
      <c r="Z58" s="183"/>
      <c r="AB58" s="902"/>
      <c r="AC58"/>
      <c r="AD58" s="844"/>
      <c r="AE58" s="796"/>
      <c r="AF58" s="106" t="s">
        <v>23</v>
      </c>
      <c r="AG58" s="58" t="s">
        <v>428</v>
      </c>
      <c r="AH58" s="160">
        <f>AI58*(1-$BE$57)</f>
        <v>567</v>
      </c>
      <c r="AI58" s="149">
        <v>630</v>
      </c>
      <c r="AJ58" s="150">
        <f>AI58*(1+$BE$57)</f>
        <v>693</v>
      </c>
      <c r="AK58" s="160">
        <f>AL58*(1-$BE$57)</f>
        <v>567</v>
      </c>
      <c r="AL58" s="149">
        <f>AI58</f>
        <v>630</v>
      </c>
      <c r="AM58" s="150">
        <f>AL58*(1+$BE$57)</f>
        <v>693</v>
      </c>
      <c r="AN58" s="160">
        <f>AO58*(1-$BE$57)</f>
        <v>580.5</v>
      </c>
      <c r="AO58" s="149">
        <v>645</v>
      </c>
      <c r="AP58" s="150">
        <f>AO58*(1+$BE$57)</f>
        <v>709.50000000000011</v>
      </c>
      <c r="AQ58" s="160">
        <f>AR58*(1-$BE$57)</f>
        <v>553.5</v>
      </c>
      <c r="AR58" s="149">
        <f>AI58-15</f>
        <v>615</v>
      </c>
      <c r="AS58" s="150">
        <f>AR58*(1+$BE$57)</f>
        <v>676.5</v>
      </c>
      <c r="AT58" s="160">
        <f>AU58*(1-$BE$57)</f>
        <v>553.5</v>
      </c>
      <c r="AU58" s="149">
        <f>AR58</f>
        <v>615</v>
      </c>
      <c r="AV58" s="150">
        <f>AU58*(1+$BE$57)</f>
        <v>676.5</v>
      </c>
      <c r="AW58" s="160">
        <f>AX58*(1-$BE$57)</f>
        <v>540</v>
      </c>
      <c r="AX58" s="149">
        <f>AU58-15</f>
        <v>600</v>
      </c>
      <c r="AY58" s="150">
        <f>AX58*(1+$BE$57)</f>
        <v>660</v>
      </c>
      <c r="AZ58" s="182"/>
      <c r="BA58" s="183"/>
      <c r="BD58" s="5"/>
    </row>
    <row r="59" spans="1:57" ht="21.2" customHeight="1" x14ac:dyDescent="0.2">
      <c r="A59" s="902"/>
      <c r="B59"/>
      <c r="C59" s="844"/>
      <c r="D59" s="796"/>
      <c r="E59" s="106" t="s">
        <v>24</v>
      </c>
      <c r="F59" s="58" t="s">
        <v>429</v>
      </c>
      <c r="G59" s="160">
        <f>H59*(1-$BE$57)</f>
        <v>432</v>
      </c>
      <c r="H59" s="149">
        <v>480</v>
      </c>
      <c r="I59" s="150">
        <f>H59*(1+$BE$57)</f>
        <v>528</v>
      </c>
      <c r="J59" s="160">
        <f>K59*(1-$BE$57)</f>
        <v>432</v>
      </c>
      <c r="K59" s="149">
        <f>H59</f>
        <v>480</v>
      </c>
      <c r="L59" s="150">
        <f>K59*(1+$BE$57)</f>
        <v>528</v>
      </c>
      <c r="M59" s="160">
        <f>N59*(1-$BE$57)</f>
        <v>432</v>
      </c>
      <c r="N59" s="149">
        <f>H59</f>
        <v>480</v>
      </c>
      <c r="O59" s="150">
        <f>N59*(1+$BE$57)</f>
        <v>528</v>
      </c>
      <c r="P59" s="160">
        <f>Q59*(1-$BE$57)</f>
        <v>418.5</v>
      </c>
      <c r="Q59" s="149">
        <f>H59-15</f>
        <v>465</v>
      </c>
      <c r="R59" s="150">
        <f>Q59*(1+$BE$57)</f>
        <v>511.50000000000006</v>
      </c>
      <c r="S59" s="160">
        <f>T59*(1-$BE$57)</f>
        <v>418.5</v>
      </c>
      <c r="T59" s="149">
        <f>Q59</f>
        <v>465</v>
      </c>
      <c r="U59" s="150">
        <f>T59*(1+$BE$57)</f>
        <v>511.50000000000006</v>
      </c>
      <c r="V59" s="160">
        <f>W59*(1-$BE$57)</f>
        <v>405</v>
      </c>
      <c r="W59" s="149">
        <f>T59-15</f>
        <v>450</v>
      </c>
      <c r="X59" s="150">
        <f>W59*(1+$BE$57)</f>
        <v>495.00000000000006</v>
      </c>
      <c r="Y59" s="182"/>
      <c r="Z59" s="183"/>
      <c r="AB59" s="902"/>
      <c r="AC59"/>
      <c r="AD59" s="844"/>
      <c r="AE59" s="796"/>
      <c r="AF59" s="106" t="s">
        <v>24</v>
      </c>
      <c r="AG59" s="58" t="s">
        <v>429</v>
      </c>
      <c r="AH59" s="160">
        <f>AI59*(1-$BE$57)</f>
        <v>495</v>
      </c>
      <c r="AI59" s="149">
        <v>550</v>
      </c>
      <c r="AJ59" s="150">
        <f>AI59*(1+$BE$57)</f>
        <v>605</v>
      </c>
      <c r="AK59" s="160">
        <f>AL59*(1-$BE$57)</f>
        <v>495</v>
      </c>
      <c r="AL59" s="149">
        <f>AI59</f>
        <v>550</v>
      </c>
      <c r="AM59" s="150">
        <f>AL59*(1+$BE$57)</f>
        <v>605</v>
      </c>
      <c r="AN59" s="160">
        <f>AO59*(1-$BE$57)</f>
        <v>508.5</v>
      </c>
      <c r="AO59" s="149">
        <v>565</v>
      </c>
      <c r="AP59" s="150">
        <f>AO59*(1+$BE$57)</f>
        <v>621.5</v>
      </c>
      <c r="AQ59" s="160">
        <f>AR59*(1-$BE$57)</f>
        <v>481.5</v>
      </c>
      <c r="AR59" s="149">
        <f>AI59-15</f>
        <v>535</v>
      </c>
      <c r="AS59" s="150">
        <f>AR59*(1+$BE$57)</f>
        <v>588.5</v>
      </c>
      <c r="AT59" s="160">
        <f>AU59*(1-$BE$57)</f>
        <v>481.5</v>
      </c>
      <c r="AU59" s="149">
        <f>AR59</f>
        <v>535</v>
      </c>
      <c r="AV59" s="150">
        <f>AU59*(1+$BE$57)</f>
        <v>588.5</v>
      </c>
      <c r="AW59" s="160">
        <f>AX59*(1-$BE$57)</f>
        <v>468</v>
      </c>
      <c r="AX59" s="149">
        <f>AU59-15</f>
        <v>520</v>
      </c>
      <c r="AY59" s="150">
        <f>AX59*(1+$BE$57)</f>
        <v>572</v>
      </c>
      <c r="AZ59" s="182"/>
      <c r="BA59" s="183"/>
      <c r="BD59" s="5"/>
    </row>
    <row r="60" spans="1:57" ht="21.2" customHeight="1" thickBot="1" x14ac:dyDescent="0.25">
      <c r="A60" s="902"/>
      <c r="B60"/>
      <c r="C60" s="845"/>
      <c r="D60" s="797"/>
      <c r="E60" s="106" t="s">
        <v>25</v>
      </c>
      <c r="F60" s="163" t="s">
        <v>430</v>
      </c>
      <c r="G60" s="164">
        <f>H60*(1-$BE$57)</f>
        <v>436.5</v>
      </c>
      <c r="H60" s="165">
        <v>485</v>
      </c>
      <c r="I60" s="166">
        <f>H60*(1+$BE$57)</f>
        <v>533.5</v>
      </c>
      <c r="J60" s="164">
        <f>K60*(1-$BE$57)</f>
        <v>436.5</v>
      </c>
      <c r="K60" s="165">
        <f>H60</f>
        <v>485</v>
      </c>
      <c r="L60" s="166">
        <f>K60*(1+$BE$57)</f>
        <v>533.5</v>
      </c>
      <c r="M60" s="164">
        <f>N60*(1-$BE$57)</f>
        <v>436.5</v>
      </c>
      <c r="N60" s="165">
        <f>H60</f>
        <v>485</v>
      </c>
      <c r="O60" s="166">
        <f>N60*(1+$BE$57)</f>
        <v>533.5</v>
      </c>
      <c r="P60" s="164">
        <f>Q60*(1-$BE$57)</f>
        <v>423</v>
      </c>
      <c r="Q60" s="165">
        <f>H60-15</f>
        <v>470</v>
      </c>
      <c r="R60" s="166">
        <f>Q60*(1+$BE$57)</f>
        <v>517</v>
      </c>
      <c r="S60" s="164">
        <f>T60*(1-$BE$57)</f>
        <v>423</v>
      </c>
      <c r="T60" s="165">
        <f>Q60</f>
        <v>470</v>
      </c>
      <c r="U60" s="166">
        <f>T60*(1+$BE$57)</f>
        <v>517</v>
      </c>
      <c r="V60" s="164">
        <f>W60*(1-$BE$57)</f>
        <v>409.5</v>
      </c>
      <c r="W60" s="165">
        <f>T60-15</f>
        <v>455</v>
      </c>
      <c r="X60" s="166">
        <f>W60*(1+$BE$57)</f>
        <v>500.50000000000006</v>
      </c>
      <c r="Y60" s="186"/>
      <c r="Z60" s="187"/>
      <c r="AB60" s="902"/>
      <c r="AC60"/>
      <c r="AD60" s="845"/>
      <c r="AE60" s="797"/>
      <c r="AF60" s="106" t="s">
        <v>25</v>
      </c>
      <c r="AG60" s="163" t="s">
        <v>430</v>
      </c>
      <c r="AH60" s="160">
        <f>AI60*(1-$BE$57)</f>
        <v>499.5</v>
      </c>
      <c r="AI60" s="149">
        <v>555</v>
      </c>
      <c r="AJ60" s="150">
        <f>AI60*(1+$BE$57)</f>
        <v>610.5</v>
      </c>
      <c r="AK60" s="160">
        <f>AL60*(1-$BE$57)</f>
        <v>499.5</v>
      </c>
      <c r="AL60" s="149">
        <f>AI60</f>
        <v>555</v>
      </c>
      <c r="AM60" s="150">
        <f>AL60*(1+$BE$57)</f>
        <v>610.5</v>
      </c>
      <c r="AN60" s="160">
        <f>AO60*(1-$BE$57)</f>
        <v>513</v>
      </c>
      <c r="AO60" s="149">
        <v>570</v>
      </c>
      <c r="AP60" s="150">
        <f>AO60*(1+$BE$57)</f>
        <v>627</v>
      </c>
      <c r="AQ60" s="160">
        <f>AR60*(1-$BE$57)</f>
        <v>486</v>
      </c>
      <c r="AR60" s="149">
        <f>AI60-15</f>
        <v>540</v>
      </c>
      <c r="AS60" s="150">
        <f>AR60*(1+$BE$57)</f>
        <v>594</v>
      </c>
      <c r="AT60" s="160">
        <f>AU60*(1-$BE$57)</f>
        <v>486</v>
      </c>
      <c r="AU60" s="149">
        <f>AR60</f>
        <v>540</v>
      </c>
      <c r="AV60" s="150">
        <f>AU60*(1+$BE$57)</f>
        <v>594</v>
      </c>
      <c r="AW60" s="160">
        <f>AX60*(1-$BE$57)</f>
        <v>472.5</v>
      </c>
      <c r="AX60" s="149">
        <f>AU60-15</f>
        <v>525</v>
      </c>
      <c r="AY60" s="150">
        <f>AX60*(1+$BE$57)</f>
        <v>577.5</v>
      </c>
      <c r="AZ60" s="186"/>
      <c r="BA60" s="187"/>
      <c r="BD60" s="5"/>
    </row>
    <row r="61" spans="1:57" ht="21.2" customHeight="1" x14ac:dyDescent="0.2">
      <c r="A61" s="902"/>
      <c r="B61"/>
      <c r="C61" s="843">
        <v>2</v>
      </c>
      <c r="D61" s="795" t="s">
        <v>65</v>
      </c>
      <c r="E61" s="601" t="s">
        <v>16</v>
      </c>
      <c r="F61" s="524" t="s">
        <v>609</v>
      </c>
      <c r="G61" s="141">
        <f>'Erwachsene-DOSB 2020'!E13*$BC$61</f>
        <v>5.25</v>
      </c>
      <c r="H61" s="132">
        <f>'Erwachsene-DOSB 2020'!F13*$BC$61</f>
        <v>5.6</v>
      </c>
      <c r="I61" s="133">
        <f>'Erwachsene-DOSB 2020'!G13*$BC$61</f>
        <v>6.125</v>
      </c>
      <c r="J61" s="682">
        <f>'Erwachsene-DOSB 2020'!H13*$BC$61</f>
        <v>5.25</v>
      </c>
      <c r="K61" s="132">
        <f>'Erwachsene-DOSB 2020'!I13*$BC$61</f>
        <v>5.6</v>
      </c>
      <c r="L61" s="684">
        <f>'Erwachsene-DOSB 2020'!J13*$BC$61</f>
        <v>6.125</v>
      </c>
      <c r="M61" s="134">
        <f>'Erwachsene-DOSB 2020'!K13*$BC$61</f>
        <v>4.8999999999999995</v>
      </c>
      <c r="N61" s="132">
        <f>'Erwachsene-DOSB 2020'!L13*$BC$61</f>
        <v>5.4249999999999998</v>
      </c>
      <c r="O61" s="133">
        <f>'Erwachsene-DOSB 2020'!M13*$BC$61</f>
        <v>5.9499999999999993</v>
      </c>
      <c r="P61" s="134">
        <f>'Erwachsene-DOSB 2020'!N13*$BC$61</f>
        <v>4.55</v>
      </c>
      <c r="Q61" s="132">
        <f>'Erwachsene-DOSB 2020'!O13*$BC$61</f>
        <v>5.25</v>
      </c>
      <c r="R61" s="684">
        <f>'Erwachsene-DOSB 2020'!P13*$BC$61</f>
        <v>5.9499999999999993</v>
      </c>
      <c r="S61" s="134">
        <f>'Erwachsene-DOSB 2020'!Q13*$BC$61</f>
        <v>4.1999999999999993</v>
      </c>
      <c r="T61" s="132">
        <f>'Erwachsene-DOSB 2020'!R13*$BC$61</f>
        <v>5.0749999999999993</v>
      </c>
      <c r="U61" s="133">
        <f>'Erwachsene-DOSB 2020'!S13*$BC$61</f>
        <v>5.7749999999999995</v>
      </c>
      <c r="V61" s="134">
        <f>'Erwachsene-DOSB 2020'!T13*$BC$61</f>
        <v>3.6749999999999998</v>
      </c>
      <c r="W61" s="132">
        <f>'Erwachsene-DOSB 2020'!U13*$BC$61</f>
        <v>4.7249999999999996</v>
      </c>
      <c r="X61" s="133">
        <f>'Erwachsene-DOSB 2020'!V13*$BC$61</f>
        <v>5.7749999999999995</v>
      </c>
      <c r="Y61" s="180"/>
      <c r="Z61" s="181"/>
      <c r="AB61" s="902"/>
      <c r="AC61"/>
      <c r="AD61" s="843">
        <v>2</v>
      </c>
      <c r="AE61" s="795" t="s">
        <v>65</v>
      </c>
      <c r="AF61" s="601" t="s">
        <v>16</v>
      </c>
      <c r="AG61" s="524" t="s">
        <v>609</v>
      </c>
      <c r="AH61" s="6">
        <f>'Erwachsene-DOSB 2020'!E46*$BC$61</f>
        <v>7.1749999999999998</v>
      </c>
      <c r="AI61" s="7">
        <f>'Erwachsene-DOSB 2020'!F46*$BC$61</f>
        <v>7.6999999999999993</v>
      </c>
      <c r="AJ61" s="9">
        <f>'Erwachsene-DOSB 2020'!G46*$BC$61</f>
        <v>8.2249999999999996</v>
      </c>
      <c r="AK61" s="673">
        <f>'Erwachsene-DOSB 2020'!H46*$BC$61</f>
        <v>7.1749999999999998</v>
      </c>
      <c r="AL61" s="674">
        <f>'Erwachsene-DOSB 2020'!I46*$BC$61</f>
        <v>7.8749999999999991</v>
      </c>
      <c r="AM61" s="675">
        <f>'Erwachsene-DOSB 2020'!J46*$BC$61</f>
        <v>8.3999999999999986</v>
      </c>
      <c r="AN61" s="56">
        <f>'Erwachsene-DOSB 2020'!K46*$BC$61</f>
        <v>6.8249999999999993</v>
      </c>
      <c r="AO61" s="7">
        <f>'Erwachsene-DOSB 2020'!L46*$BC$61</f>
        <v>7.5249999999999995</v>
      </c>
      <c r="AP61" s="9">
        <f>'Erwachsene-DOSB 2020'!M46*$BC$61</f>
        <v>8.2249999999999996</v>
      </c>
      <c r="AQ61" s="56">
        <f>'Erwachsene-DOSB 2020'!N46*$BC$61</f>
        <v>6.3</v>
      </c>
      <c r="AR61" s="7">
        <f>'Erwachsene-DOSB 2020'!O46*$BC$61</f>
        <v>7.1749999999999998</v>
      </c>
      <c r="AS61" s="9">
        <f>'Erwachsene-DOSB 2020'!P46*$BC$61</f>
        <v>8.0499999999999989</v>
      </c>
      <c r="AT61" s="56">
        <f>'Erwachsene-DOSB 2020'!Q46*$BC$61</f>
        <v>5.7749999999999995</v>
      </c>
      <c r="AU61" s="7">
        <f>'Erwachsene-DOSB 2020'!R46*$BC$61</f>
        <v>6.8249999999999993</v>
      </c>
      <c r="AV61" s="9">
        <f>'Erwachsene-DOSB 2020'!S46*$BC$61</f>
        <v>7.8749999999999991</v>
      </c>
      <c r="AW61" s="56">
        <f>'Erwachsene-DOSB 2020'!T46*$BC$61</f>
        <v>5.4249999999999998</v>
      </c>
      <c r="AX61" s="7">
        <f>'Erwachsene-DOSB 2020'!U46*$BC$61</f>
        <v>6.4749999999999996</v>
      </c>
      <c r="AY61" s="9">
        <f>'Erwachsene-DOSB 2020'!V46*$BC$61</f>
        <v>7.5249999999999995</v>
      </c>
      <c r="AZ61" s="180"/>
      <c r="BA61" s="181"/>
      <c r="BC61" s="143">
        <v>0.7</v>
      </c>
      <c r="BD61" s="523" t="s">
        <v>609</v>
      </c>
    </row>
    <row r="62" spans="1:57" ht="21.2" customHeight="1" x14ac:dyDescent="0.2">
      <c r="A62" s="902"/>
      <c r="B62"/>
      <c r="C62" s="845"/>
      <c r="D62" s="796"/>
      <c r="E62" s="801" t="s">
        <v>17</v>
      </c>
      <c r="F62" s="793" t="s">
        <v>26</v>
      </c>
      <c r="G62" s="826" t="s">
        <v>219</v>
      </c>
      <c r="H62" s="827"/>
      <c r="I62" s="827"/>
      <c r="J62" s="827"/>
      <c r="K62" s="827"/>
      <c r="L62" s="827"/>
      <c r="M62" s="827"/>
      <c r="N62" s="827"/>
      <c r="O62" s="827"/>
      <c r="P62" s="827"/>
      <c r="Q62" s="827"/>
      <c r="R62" s="827"/>
      <c r="S62" s="827"/>
      <c r="T62" s="827"/>
      <c r="U62" s="827"/>
      <c r="V62" s="827"/>
      <c r="W62" s="827"/>
      <c r="X62" s="828"/>
      <c r="Y62" s="182"/>
      <c r="Z62" s="188"/>
      <c r="AB62" s="902"/>
      <c r="AC62"/>
      <c r="AD62" s="845"/>
      <c r="AE62" s="796"/>
      <c r="AF62" s="801" t="s">
        <v>17</v>
      </c>
      <c r="AG62" s="793" t="s">
        <v>26</v>
      </c>
      <c r="AH62" s="826" t="s">
        <v>415</v>
      </c>
      <c r="AI62" s="827"/>
      <c r="AJ62" s="827"/>
      <c r="AK62" s="827"/>
      <c r="AL62" s="827"/>
      <c r="AM62" s="827"/>
      <c r="AN62" s="827"/>
      <c r="AO62" s="827"/>
      <c r="AP62" s="827"/>
      <c r="AQ62" s="827"/>
      <c r="AR62" s="827"/>
      <c r="AS62" s="827"/>
      <c r="AT62" s="827"/>
      <c r="AU62" s="827"/>
      <c r="AV62" s="827"/>
      <c r="AW62" s="827"/>
      <c r="AX62" s="827"/>
      <c r="AY62" s="828"/>
      <c r="AZ62" s="182"/>
      <c r="BA62" s="188"/>
      <c r="BD62" s="146"/>
    </row>
    <row r="63" spans="1:57" ht="21.2" customHeight="1" x14ac:dyDescent="0.2">
      <c r="A63" s="902"/>
      <c r="B63"/>
      <c r="C63" s="845"/>
      <c r="D63" s="796"/>
      <c r="E63" s="792"/>
      <c r="F63" s="794"/>
      <c r="G63" s="13">
        <f>'Erwachsene-DOSB 2020'!E15*$BC$63</f>
        <v>5.2</v>
      </c>
      <c r="H63" s="12">
        <f>'Erwachsene-DOSB 2020'!F15*$BC$63</f>
        <v>5.6000000000000005</v>
      </c>
      <c r="I63" s="15">
        <f>'Erwachsene-DOSB 2020'!G15*$BC$63</f>
        <v>6</v>
      </c>
      <c r="J63" s="59">
        <f>'Erwachsene-DOSB 2020'!H15*$BC$63</f>
        <v>5.2</v>
      </c>
      <c r="K63" s="12">
        <f>'Erwachsene-DOSB 2020'!I15*$BC$63</f>
        <v>5.6000000000000005</v>
      </c>
      <c r="L63" s="15">
        <f>'Erwachsene-DOSB 2020'!J15*$BC$63</f>
        <v>6</v>
      </c>
      <c r="M63" s="59">
        <f>'Erwachsene-DOSB 2020'!K15*$BC$63</f>
        <v>5.2</v>
      </c>
      <c r="N63" s="12">
        <f>'Erwachsene-DOSB 2020'!L15*$BC$63</f>
        <v>5.6000000000000005</v>
      </c>
      <c r="O63" s="15">
        <f>'Erwachsene-DOSB 2020'!M15*$BC$63</f>
        <v>6</v>
      </c>
      <c r="P63" s="59">
        <f>'Erwachsene-DOSB 2020'!N15*$BC$63</f>
        <v>5</v>
      </c>
      <c r="Q63" s="12">
        <f>'Erwachsene-DOSB 2020'!O15*$BC$63</f>
        <v>5.4</v>
      </c>
      <c r="R63" s="15">
        <f>'Erwachsene-DOSB 2020'!P15*$BC$63</f>
        <v>5.8000000000000007</v>
      </c>
      <c r="S63" s="59">
        <f>'Erwachsene-DOSB 2020'!Q15*$BC$63</f>
        <v>4.8000000000000007</v>
      </c>
      <c r="T63" s="12">
        <f>'Erwachsene-DOSB 2020'!R15*$BC$63</f>
        <v>5.2</v>
      </c>
      <c r="U63" s="15">
        <f>'Erwachsene-DOSB 2020'!S15*$BC$63</f>
        <v>5.6000000000000005</v>
      </c>
      <c r="V63" s="59">
        <f>'Erwachsene-DOSB 2020'!T15*$BC$63</f>
        <v>4.4000000000000004</v>
      </c>
      <c r="W63" s="12">
        <f>'Erwachsene-DOSB 2020'!U15*$BC$63</f>
        <v>4.8000000000000007</v>
      </c>
      <c r="X63" s="15">
        <f>'Erwachsene-DOSB 2020'!V15*$BC$63</f>
        <v>5.2</v>
      </c>
      <c r="Y63" s="182"/>
      <c r="Z63" s="188"/>
      <c r="AB63" s="902"/>
      <c r="AC63"/>
      <c r="AD63" s="845"/>
      <c r="AE63" s="796"/>
      <c r="AF63" s="792"/>
      <c r="AG63" s="794"/>
      <c r="AH63" s="13">
        <f>'Erwachsene-DOSB 2020'!E48*$BC$63</f>
        <v>6.2</v>
      </c>
      <c r="AI63" s="12">
        <f>'Erwachsene-DOSB 2020'!F48*$BC$63</f>
        <v>6.6000000000000005</v>
      </c>
      <c r="AJ63" s="15">
        <f>'Erwachsene-DOSB 2020'!G48*$BC$63</f>
        <v>7</v>
      </c>
      <c r="AK63" s="59">
        <f>'Erwachsene-DOSB 2020'!H48*$BC$63</f>
        <v>6.2</v>
      </c>
      <c r="AL63" s="12">
        <f>'Erwachsene-DOSB 2020'!I48*$BC$63</f>
        <v>6.8000000000000007</v>
      </c>
      <c r="AM63" s="15">
        <f>'Erwachsene-DOSB 2020'!J48*$BC$63</f>
        <v>7.2</v>
      </c>
      <c r="AN63" s="59">
        <f>'Erwachsene-DOSB 2020'!K48*$BC$63</f>
        <v>6</v>
      </c>
      <c r="AO63" s="12">
        <f>'Erwachsene-DOSB 2020'!L48*$BC$63</f>
        <v>6.6000000000000005</v>
      </c>
      <c r="AP63" s="15">
        <f>'Erwachsene-DOSB 2020'!M48*$BC$63</f>
        <v>7</v>
      </c>
      <c r="AQ63" s="59">
        <f>'Erwachsene-DOSB 2020'!N48*$BC$63</f>
        <v>5.6000000000000005</v>
      </c>
      <c r="AR63" s="12">
        <f>'Erwachsene-DOSB 2020'!O48*$BC$63</f>
        <v>6.2</v>
      </c>
      <c r="AS63" s="15">
        <f>'Erwachsene-DOSB 2020'!P48*$BC$63</f>
        <v>6.6000000000000005</v>
      </c>
      <c r="AT63" s="59">
        <f>'Erwachsene-DOSB 2020'!Q48*$BC$63</f>
        <v>5.4</v>
      </c>
      <c r="AU63" s="12">
        <f>'Erwachsene-DOSB 2020'!R48*$BC$63</f>
        <v>5.8000000000000007</v>
      </c>
      <c r="AV63" s="15">
        <f>'Erwachsene-DOSB 2020'!S48*$BC$63</f>
        <v>6.4</v>
      </c>
      <c r="AW63" s="59">
        <f>'Erwachsene-DOSB 2020'!T48*$BC$63</f>
        <v>5</v>
      </c>
      <c r="AX63" s="12">
        <f>'Erwachsene-DOSB 2020'!U48*$BC$63</f>
        <v>5.6000000000000005</v>
      </c>
      <c r="AY63" s="15">
        <f>'Erwachsene-DOSB 2020'!V48*$BC$63</f>
        <v>6.2</v>
      </c>
      <c r="AZ63" s="182"/>
      <c r="BA63" s="188"/>
      <c r="BC63" s="143">
        <v>0.8</v>
      </c>
      <c r="BD63" s="146" t="s">
        <v>26</v>
      </c>
    </row>
    <row r="64" spans="1:57" ht="21.2" customHeight="1" thickBot="1" x14ac:dyDescent="0.25">
      <c r="A64" s="902"/>
      <c r="B64"/>
      <c r="C64" s="950"/>
      <c r="D64" s="951"/>
      <c r="E64" s="107" t="s">
        <v>21</v>
      </c>
      <c r="F64" s="16" t="s">
        <v>27</v>
      </c>
      <c r="G64" s="175">
        <f t="shared" ref="G64:X64" si="4">G63*$BC$64</f>
        <v>8.84</v>
      </c>
      <c r="H64" s="167">
        <f t="shared" si="4"/>
        <v>9.5200000000000014</v>
      </c>
      <c r="I64" s="168">
        <f t="shared" si="4"/>
        <v>10.199999999999999</v>
      </c>
      <c r="J64" s="175">
        <f t="shared" si="4"/>
        <v>8.84</v>
      </c>
      <c r="K64" s="167">
        <f t="shared" si="4"/>
        <v>9.5200000000000014</v>
      </c>
      <c r="L64" s="168">
        <f t="shared" si="4"/>
        <v>10.199999999999999</v>
      </c>
      <c r="M64" s="175">
        <f t="shared" si="4"/>
        <v>8.84</v>
      </c>
      <c r="N64" s="167">
        <f t="shared" si="4"/>
        <v>9.5200000000000014</v>
      </c>
      <c r="O64" s="168">
        <f t="shared" si="4"/>
        <v>10.199999999999999</v>
      </c>
      <c r="P64" s="175">
        <f t="shared" si="4"/>
        <v>8.5</v>
      </c>
      <c r="Q64" s="167">
        <f t="shared" si="4"/>
        <v>9.18</v>
      </c>
      <c r="R64" s="168">
        <f t="shared" si="4"/>
        <v>9.8600000000000012</v>
      </c>
      <c r="S64" s="175">
        <f t="shared" si="4"/>
        <v>8.16</v>
      </c>
      <c r="T64" s="167">
        <f t="shared" si="4"/>
        <v>8.84</v>
      </c>
      <c r="U64" s="168">
        <f t="shared" si="4"/>
        <v>9.5200000000000014</v>
      </c>
      <c r="V64" s="175">
        <f t="shared" si="4"/>
        <v>7.48</v>
      </c>
      <c r="W64" s="167">
        <f t="shared" si="4"/>
        <v>8.16</v>
      </c>
      <c r="X64" s="168">
        <f t="shared" si="4"/>
        <v>8.84</v>
      </c>
      <c r="Y64" s="186"/>
      <c r="Z64" s="187"/>
      <c r="AB64" s="902"/>
      <c r="AC64"/>
      <c r="AD64" s="950"/>
      <c r="AE64" s="951"/>
      <c r="AF64" s="107" t="s">
        <v>21</v>
      </c>
      <c r="AG64" s="16" t="s">
        <v>27</v>
      </c>
      <c r="AH64" s="175">
        <f t="shared" ref="AH64:AY64" si="5">AH63*$BC$64</f>
        <v>10.54</v>
      </c>
      <c r="AI64" s="167">
        <f t="shared" si="5"/>
        <v>11.22</v>
      </c>
      <c r="AJ64" s="168">
        <f t="shared" si="5"/>
        <v>11.9</v>
      </c>
      <c r="AK64" s="175">
        <f t="shared" si="5"/>
        <v>10.54</v>
      </c>
      <c r="AL64" s="167">
        <f t="shared" si="5"/>
        <v>11.56</v>
      </c>
      <c r="AM64" s="168">
        <f t="shared" si="5"/>
        <v>12.24</v>
      </c>
      <c r="AN64" s="175">
        <f t="shared" si="5"/>
        <v>10.199999999999999</v>
      </c>
      <c r="AO64" s="167">
        <f t="shared" si="5"/>
        <v>11.22</v>
      </c>
      <c r="AP64" s="168">
        <f t="shared" si="5"/>
        <v>11.9</v>
      </c>
      <c r="AQ64" s="175">
        <f t="shared" si="5"/>
        <v>9.5200000000000014</v>
      </c>
      <c r="AR64" s="167">
        <f t="shared" si="5"/>
        <v>10.54</v>
      </c>
      <c r="AS64" s="168">
        <f t="shared" si="5"/>
        <v>11.22</v>
      </c>
      <c r="AT64" s="175">
        <f t="shared" si="5"/>
        <v>9.18</v>
      </c>
      <c r="AU64" s="167">
        <f t="shared" si="5"/>
        <v>9.8600000000000012</v>
      </c>
      <c r="AV64" s="168">
        <f t="shared" si="5"/>
        <v>10.88</v>
      </c>
      <c r="AW64" s="175">
        <f t="shared" si="5"/>
        <v>8.5</v>
      </c>
      <c r="AX64" s="167">
        <f t="shared" si="5"/>
        <v>9.5200000000000014</v>
      </c>
      <c r="AY64" s="168">
        <f t="shared" si="5"/>
        <v>10.54</v>
      </c>
      <c r="AZ64" s="186"/>
      <c r="BA64" s="187"/>
      <c r="BC64" s="145">
        <v>1.7</v>
      </c>
      <c r="BD64" s="146" t="s">
        <v>27</v>
      </c>
    </row>
    <row r="65" spans="1:56" ht="21.2" customHeight="1" x14ac:dyDescent="0.2">
      <c r="A65" s="902"/>
      <c r="B65"/>
      <c r="C65" s="843">
        <v>3</v>
      </c>
      <c r="D65" s="795" t="s">
        <v>66</v>
      </c>
      <c r="E65" s="601" t="s">
        <v>16</v>
      </c>
      <c r="F65" s="197" t="s">
        <v>158</v>
      </c>
      <c r="G65" s="241">
        <f>'Erwachsene-DOSB 2020'!E22*$BC$65</f>
        <v>38.35</v>
      </c>
      <c r="H65" s="242">
        <f>'Erwachsene-DOSB 2020'!F22*$BC$65</f>
        <v>31.200000000000003</v>
      </c>
      <c r="I65" s="243">
        <f>'Erwachsene-DOSB 2020'!G22*$BC$65</f>
        <v>24.05</v>
      </c>
      <c r="J65" s="244">
        <f>'Erwachsene-DOSB 2020'!H22*$BC$65</f>
        <v>37.700000000000003</v>
      </c>
      <c r="K65" s="242">
        <f>'Erwachsene-DOSB 2020'!I22*$BC$65</f>
        <v>31.200000000000003</v>
      </c>
      <c r="L65" s="243">
        <f>'Erwachsene-DOSB 2020'!J22*$BC$65</f>
        <v>24.05</v>
      </c>
      <c r="M65" s="244">
        <f>'Erwachsene-DOSB 2020'!K22*$BC$65</f>
        <v>39</v>
      </c>
      <c r="N65" s="242">
        <f>'Erwachsene-DOSB 2020'!L22*$BC$65</f>
        <v>32.5</v>
      </c>
      <c r="O65" s="243">
        <f>'Erwachsene-DOSB 2020'!M22*$BC$65</f>
        <v>25.35</v>
      </c>
      <c r="P65" s="244">
        <f>'Erwachsene-DOSB 2020'!N22*$BC$65</f>
        <v>42.25</v>
      </c>
      <c r="Q65" s="242">
        <f>'Erwachsene-DOSB 2020'!O22*$BC$65</f>
        <v>34.450000000000003</v>
      </c>
      <c r="R65" s="243">
        <f>'Erwachsene-DOSB 2020'!P22*$BC$65</f>
        <v>27.3</v>
      </c>
      <c r="S65" s="244">
        <f>'Erwachsene-DOSB 2020'!Q22*$BC$65</f>
        <v>46.800000000000004</v>
      </c>
      <c r="T65" s="242">
        <f>'Erwachsene-DOSB 2020'!R22*$BC$65</f>
        <v>37.700000000000003</v>
      </c>
      <c r="U65" s="243">
        <f>'Erwachsene-DOSB 2020'!S22*$BC$65</f>
        <v>28.6</v>
      </c>
      <c r="V65" s="244">
        <f>'Erwachsene-DOSB 2020'!T22*$BC$65</f>
        <v>52</v>
      </c>
      <c r="W65" s="242">
        <f>'Erwachsene-DOSB 2020'!U22*$BC$65</f>
        <v>40.950000000000003</v>
      </c>
      <c r="X65" s="243">
        <f>'Erwachsene-DOSB 2020'!V22*$BC$65</f>
        <v>30.55</v>
      </c>
      <c r="Y65" s="180"/>
      <c r="Z65" s="181"/>
      <c r="AB65" s="902"/>
      <c r="AC65"/>
      <c r="AD65" s="843">
        <v>3</v>
      </c>
      <c r="AE65" s="795" t="s">
        <v>66</v>
      </c>
      <c r="AF65" s="601" t="s">
        <v>16</v>
      </c>
      <c r="AG65" s="197" t="s">
        <v>158</v>
      </c>
      <c r="AH65" s="241">
        <f>'Erwachsene-DOSB 2020'!E55*$BC$65</f>
        <v>36.4</v>
      </c>
      <c r="AI65" s="242">
        <f>'Erwachsene-DOSB 2020'!F55*$BC$65</f>
        <v>29.900000000000002</v>
      </c>
      <c r="AJ65" s="243">
        <f>'Erwachsene-DOSB 2020'!G55*$BC$65</f>
        <v>22.75</v>
      </c>
      <c r="AK65" s="244">
        <f>'Erwachsene-DOSB 2020'!H55*$BC$65</f>
        <v>35.1</v>
      </c>
      <c r="AL65" s="242">
        <f>'Erwachsene-DOSB 2020'!I55*$BC$65</f>
        <v>28.6</v>
      </c>
      <c r="AM65" s="243">
        <f>'Erwachsene-DOSB 2020'!J55*$BC$65</f>
        <v>20.150000000000002</v>
      </c>
      <c r="AN65" s="244">
        <f>'Erwachsene-DOSB 2020'!K55*$BC$65</f>
        <v>37.700000000000003</v>
      </c>
      <c r="AO65" s="242">
        <f>'Erwachsene-DOSB 2020'!L55*$BC$65</f>
        <v>29.900000000000002</v>
      </c>
      <c r="AP65" s="243">
        <f>'Erwachsene-DOSB 2020'!M55*$BC$65</f>
        <v>21.45</v>
      </c>
      <c r="AQ65" s="244">
        <f>'Erwachsene-DOSB 2020'!N55*$BC$65</f>
        <v>40.950000000000003</v>
      </c>
      <c r="AR65" s="242">
        <f>'Erwachsene-DOSB 2020'!O55*$BC$65</f>
        <v>31.200000000000003</v>
      </c>
      <c r="AS65" s="243">
        <f>'Erwachsene-DOSB 2020'!P55*$BC$65</f>
        <v>22.1</v>
      </c>
      <c r="AT65" s="244">
        <f>'Erwachsene-DOSB 2020'!Q55*$BC$65</f>
        <v>45.5</v>
      </c>
      <c r="AU65" s="242">
        <f>'Erwachsene-DOSB 2020'!R55*$BC$65</f>
        <v>34.450000000000003</v>
      </c>
      <c r="AV65" s="243">
        <f>'Erwachsene-DOSB 2020'!S55*$BC$65</f>
        <v>24.05</v>
      </c>
      <c r="AW65" s="244">
        <f>'Erwachsene-DOSB 2020'!T55*$BC$65</f>
        <v>50.050000000000004</v>
      </c>
      <c r="AX65" s="242">
        <f>'Erwachsene-DOSB 2020'!U55*$BC$65</f>
        <v>38.35</v>
      </c>
      <c r="AY65" s="243">
        <f>'Erwachsene-DOSB 2020'!V55*$BC$65</f>
        <v>24.7</v>
      </c>
      <c r="AZ65" s="180"/>
      <c r="BA65" s="181"/>
      <c r="BC65" s="143">
        <v>1.3</v>
      </c>
      <c r="BD65" s="146" t="s">
        <v>158</v>
      </c>
    </row>
    <row r="66" spans="1:56" ht="21.2" customHeight="1" x14ac:dyDescent="0.2">
      <c r="A66" s="902"/>
      <c r="B66"/>
      <c r="C66" s="845"/>
      <c r="D66" s="796"/>
      <c r="E66" s="106" t="s">
        <v>17</v>
      </c>
      <c r="F66" s="154" t="s">
        <v>157</v>
      </c>
      <c r="G66" s="248">
        <f>'Erwachsene-DOSB 2020'!E23*$BC$66</f>
        <v>38.400000000000006</v>
      </c>
      <c r="H66" s="249">
        <f>'Erwachsene-DOSB 2020'!F23*$BC$66</f>
        <v>35.200000000000003</v>
      </c>
      <c r="I66" s="250">
        <f>'Erwachsene-DOSB 2020'!G23*$BC$66</f>
        <v>31.200000000000003</v>
      </c>
      <c r="J66" s="251">
        <f>'Erwachsene-DOSB 2020'!H23*$BC$66</f>
        <v>39.200000000000003</v>
      </c>
      <c r="K66" s="249">
        <f>'Erwachsene-DOSB 2020'!I23*$BC$66</f>
        <v>35.200000000000003</v>
      </c>
      <c r="L66" s="250">
        <f>'Erwachsene-DOSB 2020'!J23*$BC$66</f>
        <v>31.200000000000003</v>
      </c>
      <c r="M66" s="251">
        <f>'Erwachsene-DOSB 2020'!K23*$BC$66</f>
        <v>40</v>
      </c>
      <c r="N66" s="249">
        <f>'Erwachsene-DOSB 2020'!L23*$BC$66</f>
        <v>36</v>
      </c>
      <c r="O66" s="250">
        <f>'Erwachsene-DOSB 2020'!M23*$BC$66</f>
        <v>32</v>
      </c>
      <c r="P66" s="251">
        <f>'Erwachsene-DOSB 2020'!N23*$BC$66</f>
        <v>41.6</v>
      </c>
      <c r="Q66" s="249">
        <f>'Erwachsene-DOSB 2020'!O23*$BC$66</f>
        <v>37.6</v>
      </c>
      <c r="R66" s="250">
        <f>'Erwachsene-DOSB 2020'!P23*$BC$66</f>
        <v>34.4</v>
      </c>
      <c r="S66" s="251">
        <f>'Erwachsene-DOSB 2020'!Q23*$BC$66</f>
        <v>44</v>
      </c>
      <c r="T66" s="249">
        <f>'Erwachsene-DOSB 2020'!R23*$BC$66</f>
        <v>39.200000000000003</v>
      </c>
      <c r="U66" s="250">
        <f>'Erwachsene-DOSB 2020'!S23*$BC$66</f>
        <v>35.200000000000003</v>
      </c>
      <c r="V66" s="251">
        <f>'Erwachsene-DOSB 2020'!T23*$BC$66</f>
        <v>46.400000000000006</v>
      </c>
      <c r="W66" s="249">
        <f>'Erwachsene-DOSB 2020'!U23*$BC$66</f>
        <v>40.800000000000004</v>
      </c>
      <c r="X66" s="250">
        <f>'Erwachsene-DOSB 2020'!V23*$BC$66</f>
        <v>36</v>
      </c>
      <c r="Y66" s="182"/>
      <c r="Z66" s="188"/>
      <c r="AB66" s="902"/>
      <c r="AC66"/>
      <c r="AD66" s="845"/>
      <c r="AE66" s="796"/>
      <c r="AF66" s="106" t="s">
        <v>17</v>
      </c>
      <c r="AG66" s="154" t="s">
        <v>157</v>
      </c>
      <c r="AH66" s="248">
        <f>'Erwachsene-DOSB 2020'!E56*$BC$66</f>
        <v>32.800000000000004</v>
      </c>
      <c r="AI66" s="249">
        <f>'Erwachsene-DOSB 2020'!F56*$BC$66</f>
        <v>28.8</v>
      </c>
      <c r="AJ66" s="250">
        <f>'Erwachsene-DOSB 2020'!G56*$BC$66</f>
        <v>24.8</v>
      </c>
      <c r="AK66" s="251">
        <f>'Erwachsene-DOSB 2020'!H56*$BC$66</f>
        <v>32</v>
      </c>
      <c r="AL66" s="249">
        <f>'Erwachsene-DOSB 2020'!I56*$BC$66</f>
        <v>28</v>
      </c>
      <c r="AM66" s="250">
        <f>'Erwachsene-DOSB 2020'!J56*$BC$66</f>
        <v>24</v>
      </c>
      <c r="AN66" s="251">
        <f>'Erwachsene-DOSB 2020'!K56*$BC$66</f>
        <v>33.6</v>
      </c>
      <c r="AO66" s="249">
        <f>'Erwachsene-DOSB 2020'!L56*$BC$66</f>
        <v>28.8</v>
      </c>
      <c r="AP66" s="250">
        <f>'Erwachsene-DOSB 2020'!M56*$BC$66</f>
        <v>24</v>
      </c>
      <c r="AQ66" s="251">
        <f>'Erwachsene-DOSB 2020'!N56*$BC$66</f>
        <v>36</v>
      </c>
      <c r="AR66" s="249">
        <f>'Erwachsene-DOSB 2020'!O56*$BC$66</f>
        <v>29.6</v>
      </c>
      <c r="AS66" s="250">
        <f>'Erwachsene-DOSB 2020'!P56*$BC$66</f>
        <v>24</v>
      </c>
      <c r="AT66" s="251">
        <f>'Erwachsene-DOSB 2020'!Q56*$BC$66</f>
        <v>38.400000000000006</v>
      </c>
      <c r="AU66" s="249">
        <f>'Erwachsene-DOSB 2020'!R56*$BC$66</f>
        <v>32</v>
      </c>
      <c r="AV66" s="250">
        <f>'Erwachsene-DOSB 2020'!S56*$BC$66</f>
        <v>24.8</v>
      </c>
      <c r="AW66" s="251">
        <f>'Erwachsene-DOSB 2020'!T56*$BC$66</f>
        <v>42.400000000000006</v>
      </c>
      <c r="AX66" s="249">
        <f>'Erwachsene-DOSB 2020'!U56*$BC$66</f>
        <v>34.4</v>
      </c>
      <c r="AY66" s="250">
        <f>'Erwachsene-DOSB 2020'!V56*$BC$66</f>
        <v>26.400000000000002</v>
      </c>
      <c r="AZ66" s="182"/>
      <c r="BA66" s="188"/>
      <c r="BC66" s="143">
        <v>1.6</v>
      </c>
      <c r="BD66" s="146" t="s">
        <v>157</v>
      </c>
    </row>
    <row r="67" spans="1:56" ht="21.2" customHeight="1" x14ac:dyDescent="0.2">
      <c r="A67" s="902"/>
      <c r="B67"/>
      <c r="C67" s="845"/>
      <c r="D67" s="796"/>
      <c r="E67" s="798" t="s">
        <v>21</v>
      </c>
      <c r="F67" s="793" t="s">
        <v>442</v>
      </c>
      <c r="G67" s="952" t="s">
        <v>195</v>
      </c>
      <c r="H67" s="953"/>
      <c r="I67" s="953"/>
      <c r="J67" s="953"/>
      <c r="K67" s="953"/>
      <c r="L67" s="953"/>
      <c r="M67" s="953"/>
      <c r="N67" s="953"/>
      <c r="O67" s="953"/>
      <c r="P67" s="953"/>
      <c r="Q67" s="953"/>
      <c r="R67" s="953"/>
      <c r="S67" s="953"/>
      <c r="T67" s="953"/>
      <c r="U67" s="954"/>
      <c r="V67" s="967" t="s">
        <v>194</v>
      </c>
      <c r="W67" s="968"/>
      <c r="X67" s="969"/>
      <c r="Y67" s="182"/>
      <c r="Z67" s="188"/>
      <c r="AB67" s="902"/>
      <c r="AC67"/>
      <c r="AD67" s="845"/>
      <c r="AE67" s="796"/>
      <c r="AF67" s="798" t="s">
        <v>21</v>
      </c>
      <c r="AG67" s="793" t="s">
        <v>442</v>
      </c>
      <c r="AH67" s="952" t="s">
        <v>195</v>
      </c>
      <c r="AI67" s="953"/>
      <c r="AJ67" s="953"/>
      <c r="AK67" s="953"/>
      <c r="AL67" s="953"/>
      <c r="AM67" s="953"/>
      <c r="AN67" s="953"/>
      <c r="AO67" s="953"/>
      <c r="AP67" s="953"/>
      <c r="AQ67" s="953"/>
      <c r="AR67" s="953"/>
      <c r="AS67" s="953"/>
      <c r="AT67" s="953"/>
      <c r="AU67" s="953"/>
      <c r="AV67" s="954"/>
      <c r="AW67" s="967" t="s">
        <v>194</v>
      </c>
      <c r="AX67" s="968"/>
      <c r="AY67" s="969"/>
      <c r="AZ67" s="182"/>
      <c r="BA67" s="188"/>
      <c r="BD67" s="146"/>
    </row>
    <row r="68" spans="1:56" ht="21.2" customHeight="1" thickBot="1" x14ac:dyDescent="0.25">
      <c r="A68" s="902"/>
      <c r="B68"/>
      <c r="C68" s="950"/>
      <c r="D68" s="951"/>
      <c r="E68" s="859"/>
      <c r="F68" s="860"/>
      <c r="G68" s="255">
        <f>'Erwachsene-DOSB 2020'!E21*$BC$68</f>
        <v>54.599999999999994</v>
      </c>
      <c r="H68" s="231">
        <f>'Erwachsene-DOSB 2020'!F21*$BC$68</f>
        <v>49.5</v>
      </c>
      <c r="I68" s="233">
        <f>'Erwachsene-DOSB 2020'!G21*$BC$68</f>
        <v>45.900000000000006</v>
      </c>
      <c r="J68" s="255">
        <f>'Erwachsene-DOSB 2020'!H21*$BC$68</f>
        <v>55.5</v>
      </c>
      <c r="K68" s="231">
        <f>'Erwachsene-DOSB 2020'!I21*$BC$68</f>
        <v>50.400000000000006</v>
      </c>
      <c r="L68" s="233">
        <f>'Erwachsene-DOSB 2020'!J21*$BC$68</f>
        <v>46.8</v>
      </c>
      <c r="M68" s="255">
        <f>'Erwachsene-DOSB 2020'!K21*$BC$68</f>
        <v>56.699999999999996</v>
      </c>
      <c r="N68" s="231">
        <f>'Erwachsene-DOSB 2020'!L21*$BC$68</f>
        <v>51.599999999999994</v>
      </c>
      <c r="O68" s="233">
        <f>'Erwachsene-DOSB 2020'!M21*$BC$68</f>
        <v>48</v>
      </c>
      <c r="P68" s="255">
        <f>'Erwachsene-DOSB 2020'!N21*$BC$68</f>
        <v>58.800000000000004</v>
      </c>
      <c r="Q68" s="231">
        <f>'Erwachsene-DOSB 2020'!O21*$BC$68</f>
        <v>53.400000000000006</v>
      </c>
      <c r="R68" s="233">
        <f>'Erwachsene-DOSB 2020'!P21*$BC$68</f>
        <v>49.199999999999996</v>
      </c>
      <c r="S68" s="255">
        <f>'Erwachsene-DOSB 2020'!Q21*$BC$68</f>
        <v>61.199999999999996</v>
      </c>
      <c r="T68" s="231">
        <f>'Erwachsene-DOSB 2020'!R21*$BC$68</f>
        <v>55.800000000000004</v>
      </c>
      <c r="U68" s="233">
        <f>'Erwachsene-DOSB 2020'!S21*$BC$68</f>
        <v>51</v>
      </c>
      <c r="V68" s="255">
        <f>'Erwachsene-DOSB 2020'!T21*$BC$68</f>
        <v>33</v>
      </c>
      <c r="W68" s="231">
        <f>'Erwachsene-DOSB 2020'!U21*$BC$68</f>
        <v>29.700000000000003</v>
      </c>
      <c r="X68" s="256">
        <f>'Erwachsene-DOSB 2020'!V21*$BC$68</f>
        <v>26.400000000000002</v>
      </c>
      <c r="Y68" s="186"/>
      <c r="Z68" s="187"/>
      <c r="AB68" s="902"/>
      <c r="AC68"/>
      <c r="AD68" s="950"/>
      <c r="AE68" s="951"/>
      <c r="AF68" s="859"/>
      <c r="AG68" s="860"/>
      <c r="AH68" s="255">
        <f>'Erwachsene-DOSB 2020'!E54*$BC$68</f>
        <v>48</v>
      </c>
      <c r="AI68" s="231">
        <f>'Erwachsene-DOSB 2020'!F54*$BC$68</f>
        <v>43.8</v>
      </c>
      <c r="AJ68" s="233">
        <f>'Erwachsene-DOSB 2020'!G54*$BC$68</f>
        <v>39.599999999999994</v>
      </c>
      <c r="AK68" s="255">
        <f>'Erwachsene-DOSB 2020'!H54*$BC$68</f>
        <v>47.400000000000006</v>
      </c>
      <c r="AL68" s="231">
        <f>'Erwachsene-DOSB 2020'!I54*$BC$68</f>
        <v>43.2</v>
      </c>
      <c r="AM68" s="233">
        <f>'Erwachsene-DOSB 2020'!J54*$BC$68</f>
        <v>39</v>
      </c>
      <c r="AN68" s="255">
        <f>'Erwachsene-DOSB 2020'!K54*$BC$68</f>
        <v>48.900000000000006</v>
      </c>
      <c r="AO68" s="231">
        <f>'Erwachsene-DOSB 2020'!L54*$BC$68</f>
        <v>44.400000000000006</v>
      </c>
      <c r="AP68" s="233">
        <f>'Erwachsene-DOSB 2020'!M54*$BC$68</f>
        <v>39.900000000000006</v>
      </c>
      <c r="AQ68" s="255">
        <f>'Erwachsene-DOSB 2020'!N54*$BC$68</f>
        <v>50.400000000000006</v>
      </c>
      <c r="AR68" s="231">
        <f>'Erwachsene-DOSB 2020'!O54*$BC$68</f>
        <v>45.3</v>
      </c>
      <c r="AS68" s="233">
        <f>'Erwachsene-DOSB 2020'!P54*$BC$68</f>
        <v>40.799999999999997</v>
      </c>
      <c r="AT68" s="255">
        <f>'Erwachsene-DOSB 2020'!Q54*$BC$68</f>
        <v>52.800000000000004</v>
      </c>
      <c r="AU68" s="231">
        <f>'Erwachsene-DOSB 2020'!R54*$BC$68</f>
        <v>47.7</v>
      </c>
      <c r="AV68" s="233">
        <f>'Erwachsene-DOSB 2020'!S54*$BC$68</f>
        <v>42.599999999999994</v>
      </c>
      <c r="AW68" s="255">
        <f>'Erwachsene-DOSB 2020'!T54*$BC$68</f>
        <v>28.799999999999997</v>
      </c>
      <c r="AX68" s="231">
        <f>'Erwachsene-DOSB 2020'!U54*$BC$68</f>
        <v>26.099999999999998</v>
      </c>
      <c r="AY68" s="256">
        <f>'Erwachsene-DOSB 2020'!V54*$BC$68</f>
        <v>23.1</v>
      </c>
      <c r="AZ68" s="186"/>
      <c r="BA68" s="187"/>
      <c r="BC68" s="145">
        <v>3</v>
      </c>
      <c r="BD68" s="146" t="s">
        <v>442</v>
      </c>
    </row>
    <row r="69" spans="1:56" ht="21.2" customHeight="1" x14ac:dyDescent="0.2">
      <c r="A69" s="902"/>
      <c r="B69"/>
      <c r="C69" s="844">
        <v>4</v>
      </c>
      <c r="D69" s="796" t="s">
        <v>67</v>
      </c>
      <c r="E69" s="603" t="s">
        <v>16</v>
      </c>
      <c r="F69" s="161" t="s">
        <v>520</v>
      </c>
      <c r="G69" s="141">
        <f>'Erwachsene-DOSB 2020'!E28*$BC$69</f>
        <v>16.45</v>
      </c>
      <c r="H69" s="132">
        <f>'Erwachsene-DOSB 2020'!F28*$BC$69</f>
        <v>18.549999999999997</v>
      </c>
      <c r="I69" s="133">
        <f>'Erwachsene-DOSB 2020'!G28*$BC$69</f>
        <v>20.299999999999997</v>
      </c>
      <c r="J69" s="134">
        <f>'Erwachsene-DOSB 2020'!H28*$BC$69</f>
        <v>16.799999999999997</v>
      </c>
      <c r="K69" s="132">
        <f>'Erwachsene-DOSB 2020'!I28*$BC$69</f>
        <v>18.899999999999999</v>
      </c>
      <c r="L69" s="133">
        <f>'Erwachsene-DOSB 2020'!J28*$BC$69</f>
        <v>20.65</v>
      </c>
      <c r="M69" s="134">
        <f>'Erwachsene-DOSB 2020'!K28*$BC$69</f>
        <v>16.799999999999997</v>
      </c>
      <c r="N69" s="132">
        <f>'Erwachsene-DOSB 2020'!L28*$BC$69</f>
        <v>18.899999999999999</v>
      </c>
      <c r="O69" s="133">
        <f>'Erwachsene-DOSB 2020'!M28*$BC$69</f>
        <v>20.65</v>
      </c>
      <c r="P69" s="134">
        <f>'Erwachsene-DOSB 2020'!N28*$BC$69</f>
        <v>15.399999999999999</v>
      </c>
      <c r="Q69" s="132">
        <f>'Erwachsene-DOSB 2020'!O28*$BC$69</f>
        <v>17.5</v>
      </c>
      <c r="R69" s="133">
        <f>'Erwachsene-DOSB 2020'!P28*$BC$69</f>
        <v>19.25</v>
      </c>
      <c r="S69" s="134">
        <f>'Erwachsene-DOSB 2020'!Q28*$BC$69</f>
        <v>14.7</v>
      </c>
      <c r="T69" s="132">
        <f>'Erwachsene-DOSB 2020'!R28*$BC$69</f>
        <v>16.799999999999997</v>
      </c>
      <c r="U69" s="133">
        <f>'Erwachsene-DOSB 2020'!S28*$BC$69</f>
        <v>18.549999999999997</v>
      </c>
      <c r="V69" s="134">
        <f>'Erwachsene-DOSB 2020'!T28*$BC$69</f>
        <v>13.649999999999999</v>
      </c>
      <c r="W69" s="132">
        <f>'Erwachsene-DOSB 2020'!U28*$BC$69</f>
        <v>15.749999999999998</v>
      </c>
      <c r="X69" s="133">
        <f>'Erwachsene-DOSB 2020'!V28*$BC$69</f>
        <v>17.5</v>
      </c>
      <c r="Y69" s="180"/>
      <c r="Z69" s="181"/>
      <c r="AB69" s="902"/>
      <c r="AC69"/>
      <c r="AD69" s="844">
        <v>4</v>
      </c>
      <c r="AE69" s="796" t="s">
        <v>67</v>
      </c>
      <c r="AF69" s="603" t="s">
        <v>16</v>
      </c>
      <c r="AG69" s="161" t="s">
        <v>520</v>
      </c>
      <c r="AH69" s="141">
        <f>'Erwachsene-DOSB 2020'!E61*$BC$69</f>
        <v>22.049999999999997</v>
      </c>
      <c r="AI69" s="132">
        <f>'Erwachsene-DOSB 2020'!F61*$BC$69</f>
        <v>25.2</v>
      </c>
      <c r="AJ69" s="133">
        <f>'Erwachsene-DOSB 2020'!G61*$BC$69</f>
        <v>28.349999999999998</v>
      </c>
      <c r="AK69" s="134">
        <f>'Erwachsene-DOSB 2020'!H61*$BC$69</f>
        <v>23.099999999999998</v>
      </c>
      <c r="AL69" s="132">
        <f>'Erwachsene-DOSB 2020'!I61*$BC$69</f>
        <v>26.599999999999998</v>
      </c>
      <c r="AM69" s="133">
        <f>'Erwachsene-DOSB 2020'!J61*$BC$69</f>
        <v>29.4</v>
      </c>
      <c r="AN69" s="134">
        <f>'Erwachsene-DOSB 2020'!K61*$BC$69</f>
        <v>22.75</v>
      </c>
      <c r="AO69" s="132">
        <f>'Erwachsene-DOSB 2020'!L61*$BC$69</f>
        <v>26.25</v>
      </c>
      <c r="AP69" s="133">
        <f>'Erwachsene-DOSB 2020'!M61*$BC$69</f>
        <v>29.049999999999997</v>
      </c>
      <c r="AQ69" s="134">
        <f>'Erwachsene-DOSB 2020'!N61*$BC$69</f>
        <v>21</v>
      </c>
      <c r="AR69" s="132">
        <f>'Erwachsene-DOSB 2020'!O61*$BC$69</f>
        <v>24.5</v>
      </c>
      <c r="AS69" s="133">
        <f>'Erwachsene-DOSB 2020'!P61*$BC$69</f>
        <v>28</v>
      </c>
      <c r="AT69" s="134">
        <f>'Erwachsene-DOSB 2020'!Q61*$BC$69</f>
        <v>19.95</v>
      </c>
      <c r="AU69" s="132">
        <f>'Erwachsene-DOSB 2020'!R61*$BC$69</f>
        <v>23.45</v>
      </c>
      <c r="AV69" s="133">
        <f>'Erwachsene-DOSB 2020'!S61*$BC$69</f>
        <v>26.95</v>
      </c>
      <c r="AW69" s="134">
        <f>'Erwachsene-DOSB 2020'!T61*$BC$69</f>
        <v>19.599999999999998</v>
      </c>
      <c r="AX69" s="132">
        <f>'Erwachsene-DOSB 2020'!U61*$BC$69</f>
        <v>23.099999999999998</v>
      </c>
      <c r="AY69" s="133">
        <f>'Erwachsene-DOSB 2020'!V61*$BC$69</f>
        <v>26.599999999999998</v>
      </c>
      <c r="AZ69" s="180"/>
      <c r="BA69" s="181"/>
      <c r="BC69" s="143">
        <v>0.7</v>
      </c>
      <c r="BD69" s="146" t="s">
        <v>520</v>
      </c>
    </row>
    <row r="70" spans="1:56" ht="21.2" customHeight="1" x14ac:dyDescent="0.2">
      <c r="A70" s="902"/>
      <c r="B70"/>
      <c r="C70" s="845"/>
      <c r="D70" s="796"/>
      <c r="E70" s="798" t="s">
        <v>17</v>
      </c>
      <c r="F70" s="793" t="s">
        <v>159</v>
      </c>
      <c r="G70" s="782" t="s">
        <v>426</v>
      </c>
      <c r="H70" s="783"/>
      <c r="I70" s="783"/>
      <c r="J70" s="783"/>
      <c r="K70" s="783"/>
      <c r="L70" s="783"/>
      <c r="M70" s="783"/>
      <c r="N70" s="783"/>
      <c r="O70" s="783"/>
      <c r="P70" s="783"/>
      <c r="Q70" s="783"/>
      <c r="R70" s="783"/>
      <c r="S70" s="783"/>
      <c r="T70" s="783"/>
      <c r="U70" s="784"/>
      <c r="V70" s="783" t="s">
        <v>425</v>
      </c>
      <c r="W70" s="783"/>
      <c r="X70" s="784"/>
      <c r="Y70" s="182"/>
      <c r="Z70" s="188"/>
      <c r="AB70" s="902"/>
      <c r="AC70"/>
      <c r="AD70" s="845"/>
      <c r="AE70" s="796"/>
      <c r="AF70" s="798" t="s">
        <v>17</v>
      </c>
      <c r="AG70" s="793" t="s">
        <v>159</v>
      </c>
      <c r="AH70" s="782" t="s">
        <v>426</v>
      </c>
      <c r="AI70" s="783"/>
      <c r="AJ70" s="783"/>
      <c r="AK70" s="783"/>
      <c r="AL70" s="783"/>
      <c r="AM70" s="783"/>
      <c r="AN70" s="783"/>
      <c r="AO70" s="783"/>
      <c r="AP70" s="783"/>
      <c r="AQ70" s="783"/>
      <c r="AR70" s="783"/>
      <c r="AS70" s="783"/>
      <c r="AT70" s="783"/>
      <c r="AU70" s="783"/>
      <c r="AV70" s="784"/>
      <c r="AW70" s="783" t="s">
        <v>425</v>
      </c>
      <c r="AX70" s="783"/>
      <c r="AY70" s="784"/>
      <c r="AZ70" s="182"/>
      <c r="BA70" s="188"/>
      <c r="BD70" s="148"/>
    </row>
    <row r="71" spans="1:56" ht="21.2" customHeight="1" x14ac:dyDescent="0.2">
      <c r="A71" s="902"/>
      <c r="B71"/>
      <c r="C71" s="845"/>
      <c r="D71" s="796"/>
      <c r="E71" s="792"/>
      <c r="F71" s="794"/>
      <c r="G71" s="42">
        <v>10</v>
      </c>
      <c r="H71" s="43">
        <v>15</v>
      </c>
      <c r="I71" s="135">
        <v>20</v>
      </c>
      <c r="J71" s="42">
        <v>10</v>
      </c>
      <c r="K71" s="43">
        <v>15</v>
      </c>
      <c r="L71" s="135">
        <v>20</v>
      </c>
      <c r="M71" s="42">
        <v>10</v>
      </c>
      <c r="N71" s="43">
        <v>15</v>
      </c>
      <c r="O71" s="135">
        <v>20</v>
      </c>
      <c r="P71" s="42">
        <v>10</v>
      </c>
      <c r="Q71" s="43">
        <v>15</v>
      </c>
      <c r="R71" s="135">
        <v>20</v>
      </c>
      <c r="S71" s="42">
        <v>10</v>
      </c>
      <c r="T71" s="43">
        <v>15</v>
      </c>
      <c r="U71" s="135">
        <v>20</v>
      </c>
      <c r="V71" s="42">
        <v>10</v>
      </c>
      <c r="W71" s="43">
        <v>15</v>
      </c>
      <c r="X71" s="135">
        <v>20</v>
      </c>
      <c r="Y71" s="182"/>
      <c r="Z71" s="188"/>
      <c r="AB71" s="902"/>
      <c r="AC71"/>
      <c r="AD71" s="845"/>
      <c r="AE71" s="796"/>
      <c r="AF71" s="792"/>
      <c r="AG71" s="794"/>
      <c r="AH71" s="42">
        <v>10</v>
      </c>
      <c r="AI71" s="43">
        <v>15</v>
      </c>
      <c r="AJ71" s="135">
        <v>20</v>
      </c>
      <c r="AK71" s="42">
        <v>10</v>
      </c>
      <c r="AL71" s="43">
        <v>15</v>
      </c>
      <c r="AM71" s="135">
        <v>20</v>
      </c>
      <c r="AN71" s="42">
        <v>10</v>
      </c>
      <c r="AO71" s="43">
        <v>15</v>
      </c>
      <c r="AP71" s="135">
        <v>20</v>
      </c>
      <c r="AQ71" s="42">
        <v>10</v>
      </c>
      <c r="AR71" s="43">
        <v>15</v>
      </c>
      <c r="AS71" s="135">
        <v>20</v>
      </c>
      <c r="AT71" s="42">
        <v>10</v>
      </c>
      <c r="AU71" s="43">
        <v>15</v>
      </c>
      <c r="AV71" s="135">
        <v>20</v>
      </c>
      <c r="AW71" s="42">
        <v>10</v>
      </c>
      <c r="AX71" s="43">
        <v>15</v>
      </c>
      <c r="AY71" s="135">
        <v>20</v>
      </c>
      <c r="AZ71" s="182"/>
      <c r="BA71" s="188"/>
      <c r="BD71" s="148"/>
    </row>
    <row r="72" spans="1:56" ht="21.2" customHeight="1" thickBot="1" x14ac:dyDescent="0.25">
      <c r="A72" s="902"/>
      <c r="B72"/>
      <c r="C72" s="845"/>
      <c r="D72" s="796"/>
      <c r="E72" s="106" t="s">
        <v>21</v>
      </c>
      <c r="F72" s="2" t="s">
        <v>432</v>
      </c>
      <c r="G72" s="11" t="s">
        <v>433</v>
      </c>
      <c r="H72" s="3" t="s">
        <v>434</v>
      </c>
      <c r="I72" s="4" t="s">
        <v>435</v>
      </c>
      <c r="J72" s="11" t="s">
        <v>433</v>
      </c>
      <c r="K72" s="3" t="s">
        <v>434</v>
      </c>
      <c r="L72" s="4" t="s">
        <v>435</v>
      </c>
      <c r="M72" s="11" t="s">
        <v>433</v>
      </c>
      <c r="N72" s="3" t="s">
        <v>434</v>
      </c>
      <c r="O72" s="4" t="s">
        <v>435</v>
      </c>
      <c r="P72" s="11" t="s">
        <v>433</v>
      </c>
      <c r="Q72" s="3" t="s">
        <v>434</v>
      </c>
      <c r="R72" s="4" t="s">
        <v>435</v>
      </c>
      <c r="S72" s="11" t="s">
        <v>433</v>
      </c>
      <c r="T72" s="3" t="s">
        <v>434</v>
      </c>
      <c r="U72" s="4" t="s">
        <v>435</v>
      </c>
      <c r="V72" s="11" t="s">
        <v>433</v>
      </c>
      <c r="W72" s="3" t="s">
        <v>434</v>
      </c>
      <c r="X72" s="4" t="s">
        <v>435</v>
      </c>
      <c r="Y72" s="186"/>
      <c r="Z72" s="187"/>
      <c r="AB72" s="902"/>
      <c r="AC72"/>
      <c r="AD72" s="845"/>
      <c r="AE72" s="796"/>
      <c r="AF72" s="106" t="s">
        <v>21</v>
      </c>
      <c r="AG72" s="2" t="s">
        <v>432</v>
      </c>
      <c r="AH72" s="11" t="s">
        <v>433</v>
      </c>
      <c r="AI72" s="3" t="s">
        <v>434</v>
      </c>
      <c r="AJ72" s="4" t="s">
        <v>435</v>
      </c>
      <c r="AK72" s="11" t="s">
        <v>433</v>
      </c>
      <c r="AL72" s="3" t="s">
        <v>434</v>
      </c>
      <c r="AM72" s="4" t="s">
        <v>435</v>
      </c>
      <c r="AN72" s="11" t="s">
        <v>433</v>
      </c>
      <c r="AO72" s="3" t="s">
        <v>434</v>
      </c>
      <c r="AP72" s="4" t="s">
        <v>435</v>
      </c>
      <c r="AQ72" s="11" t="s">
        <v>433</v>
      </c>
      <c r="AR72" s="3" t="s">
        <v>434</v>
      </c>
      <c r="AS72" s="4" t="s">
        <v>435</v>
      </c>
      <c r="AT72" s="11" t="s">
        <v>433</v>
      </c>
      <c r="AU72" s="3" t="s">
        <v>434</v>
      </c>
      <c r="AV72" s="4" t="s">
        <v>435</v>
      </c>
      <c r="AW72" s="11" t="s">
        <v>433</v>
      </c>
      <c r="AX72" s="3" t="s">
        <v>434</v>
      </c>
      <c r="AY72" s="4" t="s">
        <v>435</v>
      </c>
      <c r="AZ72" s="186"/>
      <c r="BA72" s="187"/>
      <c r="BD72" s="146"/>
    </row>
    <row r="73" spans="1:56" ht="18.75" thickBot="1" x14ac:dyDescent="0.3">
      <c r="A73" s="853" t="s">
        <v>495</v>
      </c>
      <c r="B73"/>
      <c r="C73" s="905" t="s">
        <v>51</v>
      </c>
      <c r="D73" s="906"/>
      <c r="E73" s="907"/>
      <c r="F73" s="907"/>
      <c r="G73" s="907" t="s">
        <v>616</v>
      </c>
      <c r="H73" s="907"/>
      <c r="I73" s="907"/>
      <c r="J73" s="907"/>
      <c r="K73" s="907"/>
      <c r="L73" s="907"/>
      <c r="M73" s="907"/>
      <c r="N73" s="907"/>
      <c r="O73" s="907"/>
      <c r="P73" s="907"/>
      <c r="Q73" s="907"/>
      <c r="R73" s="908" t="s">
        <v>52</v>
      </c>
      <c r="S73" s="908"/>
      <c r="T73" s="908"/>
      <c r="U73" s="908"/>
      <c r="V73" s="908"/>
      <c r="W73" s="908"/>
      <c r="X73" s="908"/>
      <c r="Y73" s="802" t="s">
        <v>53</v>
      </c>
      <c r="Z73" s="803"/>
      <c r="AB73" s="853" t="s">
        <v>495</v>
      </c>
      <c r="AC73"/>
      <c r="AD73" s="905" t="s">
        <v>51</v>
      </c>
      <c r="AE73" s="906"/>
      <c r="AF73" s="907"/>
      <c r="AG73" s="907"/>
      <c r="AH73" s="907" t="s">
        <v>616</v>
      </c>
      <c r="AI73" s="907"/>
      <c r="AJ73" s="907"/>
      <c r="AK73" s="907"/>
      <c r="AL73" s="907"/>
      <c r="AM73" s="907"/>
      <c r="AN73" s="907"/>
      <c r="AO73" s="907"/>
      <c r="AP73" s="907"/>
      <c r="AQ73" s="907"/>
      <c r="AR73" s="907"/>
      <c r="AS73" s="908" t="s">
        <v>52</v>
      </c>
      <c r="AT73" s="908"/>
      <c r="AU73" s="908"/>
      <c r="AV73" s="908"/>
      <c r="AW73" s="908"/>
      <c r="AX73" s="908"/>
      <c r="AY73" s="908"/>
      <c r="AZ73" s="802" t="s">
        <v>53</v>
      </c>
      <c r="BA73" s="803"/>
    </row>
    <row r="74" spans="1:56" ht="13.5" thickBot="1" x14ac:dyDescent="0.25">
      <c r="A74" s="853"/>
      <c r="B74"/>
      <c r="C74" s="914" t="s">
        <v>585</v>
      </c>
      <c r="D74" s="915"/>
      <c r="E74" s="915"/>
      <c r="F74" s="915"/>
      <c r="G74" s="915"/>
      <c r="H74" s="915"/>
      <c r="I74" s="916"/>
      <c r="J74" s="917" t="s">
        <v>68</v>
      </c>
      <c r="K74" s="918"/>
      <c r="L74" s="918"/>
      <c r="M74" s="918"/>
      <c r="N74" s="918"/>
      <c r="O74" s="918"/>
      <c r="P74" s="918"/>
      <c r="Q74" s="919"/>
      <c r="R74" s="920" t="s">
        <v>69</v>
      </c>
      <c r="S74" s="921"/>
      <c r="T74" s="921"/>
      <c r="U74" s="921"/>
      <c r="V74" s="921"/>
      <c r="W74" s="921"/>
      <c r="X74" s="922"/>
      <c r="Y74" s="75" t="s">
        <v>70</v>
      </c>
      <c r="Z74" s="76"/>
      <c r="AB74" s="853"/>
      <c r="AC74"/>
      <c r="AD74" s="914" t="s">
        <v>585</v>
      </c>
      <c r="AE74" s="915"/>
      <c r="AF74" s="915"/>
      <c r="AG74" s="915"/>
      <c r="AH74" s="915"/>
      <c r="AI74" s="915"/>
      <c r="AJ74" s="916"/>
      <c r="AK74" s="917" t="s">
        <v>68</v>
      </c>
      <c r="AL74" s="918"/>
      <c r="AM74" s="918"/>
      <c r="AN74" s="918"/>
      <c r="AO74" s="918"/>
      <c r="AP74" s="918"/>
      <c r="AQ74" s="918"/>
      <c r="AR74" s="919"/>
      <c r="AS74" s="920" t="s">
        <v>69</v>
      </c>
      <c r="AT74" s="921"/>
      <c r="AU74" s="921"/>
      <c r="AV74" s="921"/>
      <c r="AW74" s="921"/>
      <c r="AX74" s="921"/>
      <c r="AY74" s="922"/>
      <c r="AZ74" s="75" t="s">
        <v>70</v>
      </c>
      <c r="BA74" s="76"/>
    </row>
    <row r="75" spans="1:56" ht="15" customHeight="1" thickBot="1" x14ac:dyDescent="0.3">
      <c r="A75" s="853"/>
      <c r="B75" s="44"/>
      <c r="C75" s="909" t="s">
        <v>71</v>
      </c>
      <c r="D75" s="910"/>
      <c r="E75" s="910"/>
      <c r="F75" s="910"/>
      <c r="G75" s="910"/>
      <c r="H75" s="910"/>
      <c r="I75" s="77"/>
      <c r="J75" s="911"/>
      <c r="K75" s="912"/>
      <c r="L75" s="912"/>
      <c r="M75" s="912"/>
      <c r="N75" s="912"/>
      <c r="O75" s="912"/>
      <c r="P75" s="912"/>
      <c r="Q75" s="913"/>
      <c r="R75" s="898" t="s">
        <v>72</v>
      </c>
      <c r="S75" s="899"/>
      <c r="T75" s="810"/>
      <c r="U75" s="810"/>
      <c r="V75" s="810"/>
      <c r="W75" s="810"/>
      <c r="X75" s="811"/>
      <c r="Y75" s="75" t="s">
        <v>73</v>
      </c>
      <c r="Z75" s="78" t="s">
        <v>54</v>
      </c>
      <c r="AB75" s="853"/>
      <c r="AC75" s="44"/>
      <c r="AD75" s="909" t="s">
        <v>71</v>
      </c>
      <c r="AE75" s="910"/>
      <c r="AF75" s="910"/>
      <c r="AG75" s="910"/>
      <c r="AH75" s="910"/>
      <c r="AI75" s="910"/>
      <c r="AJ75" s="77"/>
      <c r="AK75" s="911"/>
      <c r="AL75" s="912"/>
      <c r="AM75" s="912"/>
      <c r="AN75" s="912"/>
      <c r="AO75" s="912"/>
      <c r="AP75" s="912"/>
      <c r="AQ75" s="912"/>
      <c r="AR75" s="913"/>
      <c r="AS75" s="898" t="s">
        <v>72</v>
      </c>
      <c r="AT75" s="899"/>
      <c r="AU75" s="810"/>
      <c r="AV75" s="810"/>
      <c r="AW75" s="810"/>
      <c r="AX75" s="810"/>
      <c r="AY75" s="811"/>
      <c r="AZ75" s="75" t="s">
        <v>73</v>
      </c>
      <c r="BA75" s="78" t="s">
        <v>54</v>
      </c>
    </row>
    <row r="76" spans="1:56" ht="13.5" thickBot="1" x14ac:dyDescent="0.25">
      <c r="A76" s="853"/>
      <c r="B76"/>
      <c r="C76" s="812" t="s">
        <v>74</v>
      </c>
      <c r="D76" s="813"/>
      <c r="E76" s="813"/>
      <c r="F76" s="813"/>
      <c r="G76" s="813"/>
      <c r="H76" s="813"/>
      <c r="I76" s="77"/>
      <c r="J76" s="807"/>
      <c r="K76" s="808"/>
      <c r="L76" s="808"/>
      <c r="M76" s="808"/>
      <c r="N76" s="808"/>
      <c r="O76" s="808"/>
      <c r="P76" s="808"/>
      <c r="Q76" s="809"/>
      <c r="R76" s="898" t="s">
        <v>75</v>
      </c>
      <c r="S76" s="899"/>
      <c r="T76" s="810"/>
      <c r="U76" s="810"/>
      <c r="V76" s="810"/>
      <c r="W76" s="810"/>
      <c r="X76" s="811"/>
      <c r="Y76" s="75" t="s">
        <v>76</v>
      </c>
      <c r="Z76" s="79"/>
      <c r="AB76" s="853"/>
      <c r="AC76"/>
      <c r="AD76" s="812" t="s">
        <v>74</v>
      </c>
      <c r="AE76" s="813"/>
      <c r="AF76" s="813"/>
      <c r="AG76" s="813"/>
      <c r="AH76" s="813"/>
      <c r="AI76" s="813"/>
      <c r="AJ76" s="77"/>
      <c r="AK76" s="807"/>
      <c r="AL76" s="808"/>
      <c r="AM76" s="808"/>
      <c r="AN76" s="808"/>
      <c r="AO76" s="808"/>
      <c r="AP76" s="808"/>
      <c r="AQ76" s="808"/>
      <c r="AR76" s="809"/>
      <c r="AS76" s="898" t="s">
        <v>75</v>
      </c>
      <c r="AT76" s="899"/>
      <c r="AU76" s="810"/>
      <c r="AV76" s="810"/>
      <c r="AW76" s="810"/>
      <c r="AX76" s="810"/>
      <c r="AY76" s="811"/>
      <c r="AZ76" s="75" t="s">
        <v>76</v>
      </c>
      <c r="BA76" s="79"/>
    </row>
    <row r="77" spans="1:56" ht="13.5" thickBot="1" x14ac:dyDescent="0.25">
      <c r="A77" s="853"/>
      <c r="B77"/>
      <c r="C77" s="812" t="s">
        <v>518</v>
      </c>
      <c r="D77" s="813"/>
      <c r="E77" s="813"/>
      <c r="F77" s="813"/>
      <c r="G77" s="813"/>
      <c r="H77" s="813"/>
      <c r="I77" s="77"/>
      <c r="J77" s="814"/>
      <c r="K77" s="815"/>
      <c r="L77" s="815"/>
      <c r="M77" s="815"/>
      <c r="N77" s="815"/>
      <c r="O77" s="815"/>
      <c r="P77" s="815"/>
      <c r="Q77" s="816"/>
      <c r="R77" s="898" t="s">
        <v>77</v>
      </c>
      <c r="S77" s="899"/>
      <c r="T77" s="810"/>
      <c r="U77" s="810"/>
      <c r="V77" s="810"/>
      <c r="W77" s="810"/>
      <c r="X77" s="811"/>
      <c r="Y77" s="75" t="s">
        <v>78</v>
      </c>
      <c r="Z77" s="79"/>
      <c r="AB77" s="853"/>
      <c r="AC77"/>
      <c r="AD77" s="812" t="s">
        <v>518</v>
      </c>
      <c r="AE77" s="813"/>
      <c r="AF77" s="813"/>
      <c r="AG77" s="813"/>
      <c r="AH77" s="813"/>
      <c r="AI77" s="813"/>
      <c r="AJ77" s="77"/>
      <c r="AK77" s="814"/>
      <c r="AL77" s="815"/>
      <c r="AM77" s="815"/>
      <c r="AN77" s="815"/>
      <c r="AO77" s="815"/>
      <c r="AP77" s="815"/>
      <c r="AQ77" s="815"/>
      <c r="AR77" s="816"/>
      <c r="AS77" s="898" t="s">
        <v>77</v>
      </c>
      <c r="AT77" s="899"/>
      <c r="AU77" s="810"/>
      <c r="AV77" s="810"/>
      <c r="AW77" s="810"/>
      <c r="AX77" s="810"/>
      <c r="AY77" s="811"/>
      <c r="AZ77" s="75" t="s">
        <v>78</v>
      </c>
      <c r="BA77" s="79"/>
    </row>
    <row r="78" spans="1:56" ht="13.5" thickBot="1" x14ac:dyDescent="0.25">
      <c r="A78" s="853"/>
      <c r="B78"/>
      <c r="C78" s="812" t="s">
        <v>586</v>
      </c>
      <c r="D78" s="813"/>
      <c r="E78" s="813"/>
      <c r="F78" s="813"/>
      <c r="G78" s="813"/>
      <c r="H78" s="813"/>
      <c r="I78" s="77"/>
      <c r="J78" s="80"/>
      <c r="K78" s="80"/>
      <c r="L78" s="80"/>
      <c r="M78" s="80"/>
      <c r="N78" s="80"/>
      <c r="O78" s="80"/>
      <c r="P78" s="80"/>
      <c r="Q78" s="80"/>
      <c r="R78" s="872" t="s">
        <v>79</v>
      </c>
      <c r="S78" s="873"/>
      <c r="T78" s="874"/>
      <c r="U78" s="874"/>
      <c r="V78" s="874"/>
      <c r="W78" s="874"/>
      <c r="X78" s="875"/>
      <c r="Y78" s="81"/>
      <c r="Z78" s="82"/>
      <c r="AB78" s="853"/>
      <c r="AC78"/>
      <c r="AD78" s="812" t="s">
        <v>586</v>
      </c>
      <c r="AE78" s="813"/>
      <c r="AF78" s="813"/>
      <c r="AG78" s="813"/>
      <c r="AH78" s="813"/>
      <c r="AI78" s="813"/>
      <c r="AJ78" s="77"/>
      <c r="AK78" s="80"/>
      <c r="AL78" s="80"/>
      <c r="AM78" s="80"/>
      <c r="AN78" s="80"/>
      <c r="AO78" s="80"/>
      <c r="AP78" s="80"/>
      <c r="AQ78" s="80"/>
      <c r="AR78" s="80"/>
      <c r="AS78" s="872" t="s">
        <v>79</v>
      </c>
      <c r="AT78" s="873"/>
      <c r="AU78" s="874"/>
      <c r="AV78" s="874"/>
      <c r="AW78" s="874"/>
      <c r="AX78" s="874"/>
      <c r="AY78" s="875"/>
      <c r="AZ78" s="81"/>
      <c r="BA78" s="82"/>
    </row>
    <row r="79" spans="1:56" ht="15" customHeight="1" x14ac:dyDescent="0.2">
      <c r="A79" s="904">
        <v>25</v>
      </c>
      <c r="B79"/>
      <c r="C79" s="841" t="s">
        <v>587</v>
      </c>
      <c r="D79" s="813"/>
      <c r="E79" s="813"/>
      <c r="F79" s="813"/>
      <c r="G79" s="813"/>
      <c r="H79" s="813"/>
      <c r="I79" s="77"/>
      <c r="U79" s="45"/>
      <c r="W79" s="781" t="s">
        <v>654</v>
      </c>
      <c r="X79" s="781"/>
      <c r="Y79" s="781"/>
      <c r="Z79" s="781"/>
      <c r="AB79" s="904">
        <f>A79+3</f>
        <v>28</v>
      </c>
      <c r="AC79"/>
      <c r="AD79" s="841" t="s">
        <v>587</v>
      </c>
      <c r="AE79" s="813"/>
      <c r="AF79" s="813"/>
      <c r="AG79" s="813"/>
      <c r="AH79" s="813"/>
      <c r="AI79" s="813"/>
      <c r="AJ79" s="77"/>
      <c r="AV79" s="45"/>
      <c r="AX79" s="781" t="s">
        <v>653</v>
      </c>
      <c r="AY79" s="781"/>
      <c r="AZ79" s="781"/>
      <c r="BA79" s="781"/>
    </row>
    <row r="80" spans="1:56" ht="13.5" customHeight="1" thickBot="1" x14ac:dyDescent="0.25">
      <c r="A80" s="904"/>
      <c r="B80"/>
      <c r="C80" s="804" t="s">
        <v>80</v>
      </c>
      <c r="D80" s="805"/>
      <c r="E80" s="805"/>
      <c r="F80" s="805"/>
      <c r="G80" s="805"/>
      <c r="H80" s="805"/>
      <c r="I80" s="806"/>
      <c r="W80" s="781"/>
      <c r="X80" s="781"/>
      <c r="Y80" s="781"/>
      <c r="Z80" s="781"/>
      <c r="AB80" s="904"/>
      <c r="AC80"/>
      <c r="AD80" s="804" t="s">
        <v>80</v>
      </c>
      <c r="AE80" s="805"/>
      <c r="AF80" s="805"/>
      <c r="AG80" s="805"/>
      <c r="AH80" s="805"/>
      <c r="AI80" s="805"/>
      <c r="AJ80" s="806"/>
      <c r="AX80" s="781"/>
      <c r="AY80" s="781"/>
      <c r="AZ80" s="781"/>
      <c r="BA80" s="781"/>
    </row>
    <row r="82" spans="1:53" ht="13.5" thickBot="1" x14ac:dyDescent="0.25"/>
    <row r="83" spans="1:53" ht="18" customHeight="1" x14ac:dyDescent="0.25">
      <c r="A83" s="930" t="s">
        <v>496</v>
      </c>
      <c r="B83"/>
      <c r="C83" s="932" t="s">
        <v>584</v>
      </c>
      <c r="D83" s="933"/>
      <c r="E83" s="933"/>
      <c r="F83" s="933"/>
      <c r="G83" s="933"/>
      <c r="H83" s="933"/>
      <c r="I83" s="933"/>
      <c r="J83" s="933"/>
      <c r="K83" s="933"/>
      <c r="L83" s="934"/>
      <c r="M83" s="935" t="s">
        <v>138</v>
      </c>
      <c r="N83" s="935"/>
      <c r="O83" s="935"/>
      <c r="P83" s="935"/>
      <c r="Q83" s="935"/>
      <c r="R83" s="935"/>
      <c r="S83" s="935"/>
      <c r="T83" s="935"/>
      <c r="U83" s="935"/>
      <c r="V83" s="935"/>
      <c r="W83" s="935"/>
      <c r="X83" s="935"/>
      <c r="Y83" s="935"/>
      <c r="Z83" s="1" t="s">
        <v>749</v>
      </c>
      <c r="AB83" s="930" t="s">
        <v>496</v>
      </c>
      <c r="AC83"/>
      <c r="AD83" s="932" t="s">
        <v>584</v>
      </c>
      <c r="AE83" s="933"/>
      <c r="AF83" s="933"/>
      <c r="AG83" s="933"/>
      <c r="AH83" s="933"/>
      <c r="AI83" s="933"/>
      <c r="AJ83" s="933"/>
      <c r="AK83" s="933"/>
      <c r="AL83" s="933"/>
      <c r="AM83" s="934"/>
      <c r="AN83" s="935" t="s">
        <v>144</v>
      </c>
      <c r="AO83" s="935"/>
      <c r="AP83" s="935"/>
      <c r="AQ83" s="935"/>
      <c r="AR83" s="935"/>
      <c r="AS83" s="935"/>
      <c r="AT83" s="935"/>
      <c r="AU83" s="935"/>
      <c r="AV83" s="935"/>
      <c r="AW83" s="935"/>
      <c r="AX83" s="935"/>
      <c r="AY83" s="935"/>
      <c r="AZ83" s="935"/>
      <c r="BA83" s="1" t="s">
        <v>749</v>
      </c>
    </row>
    <row r="84" spans="1:53" x14ac:dyDescent="0.2">
      <c r="A84" s="931"/>
      <c r="B84"/>
      <c r="C84" s="856" t="s">
        <v>1</v>
      </c>
      <c r="D84" s="857"/>
      <c r="E84" s="857"/>
      <c r="F84" s="857"/>
      <c r="G84" s="857"/>
      <c r="H84" s="857"/>
      <c r="I84" s="857"/>
      <c r="J84" s="857"/>
      <c r="K84" s="857"/>
      <c r="L84" s="858"/>
      <c r="M84" s="893" t="s">
        <v>2</v>
      </c>
      <c r="N84" s="893"/>
      <c r="O84" s="893"/>
      <c r="P84" s="893"/>
      <c r="Q84" s="893"/>
      <c r="R84" s="893"/>
      <c r="S84" s="893"/>
      <c r="T84" s="893"/>
      <c r="U84" s="893"/>
      <c r="V84" s="893"/>
      <c r="W84" s="893"/>
      <c r="X84" s="893"/>
      <c r="Y84" s="893" t="s">
        <v>55</v>
      </c>
      <c r="Z84" s="894"/>
      <c r="AB84" s="931"/>
      <c r="AC84"/>
      <c r="AD84" s="856" t="s">
        <v>1</v>
      </c>
      <c r="AE84" s="857"/>
      <c r="AF84" s="857"/>
      <c r="AG84" s="857"/>
      <c r="AH84" s="857"/>
      <c r="AI84" s="857"/>
      <c r="AJ84" s="857"/>
      <c r="AK84" s="857"/>
      <c r="AL84" s="857"/>
      <c r="AM84" s="858"/>
      <c r="AN84" s="893" t="s">
        <v>2</v>
      </c>
      <c r="AO84" s="893"/>
      <c r="AP84" s="893"/>
      <c r="AQ84" s="893"/>
      <c r="AR84" s="893"/>
      <c r="AS84" s="893"/>
      <c r="AT84" s="893"/>
      <c r="AU84" s="893"/>
      <c r="AV84" s="893"/>
      <c r="AW84" s="893"/>
      <c r="AX84" s="893"/>
      <c r="AY84" s="893"/>
      <c r="AZ84" s="893" t="s">
        <v>55</v>
      </c>
      <c r="BA84" s="894"/>
    </row>
    <row r="85" spans="1:53" x14ac:dyDescent="0.2">
      <c r="A85" s="931"/>
      <c r="B85"/>
      <c r="C85" s="856" t="s">
        <v>3</v>
      </c>
      <c r="D85" s="857"/>
      <c r="E85" s="857"/>
      <c r="F85" s="857"/>
      <c r="G85" s="857"/>
      <c r="H85" s="857"/>
      <c r="I85" s="857"/>
      <c r="J85" s="857"/>
      <c r="K85" s="857"/>
      <c r="L85" s="858"/>
      <c r="M85" s="893" t="s">
        <v>4</v>
      </c>
      <c r="N85" s="893"/>
      <c r="O85" s="893"/>
      <c r="P85" s="893"/>
      <c r="Q85" s="893"/>
      <c r="R85" s="893"/>
      <c r="S85" s="893"/>
      <c r="T85" s="893"/>
      <c r="U85" s="893"/>
      <c r="V85" s="893"/>
      <c r="W85" s="893"/>
      <c r="X85" s="893"/>
      <c r="Y85" s="893" t="s">
        <v>5</v>
      </c>
      <c r="Z85" s="894"/>
      <c r="AB85" s="931"/>
      <c r="AC85"/>
      <c r="AD85" s="856" t="s">
        <v>3</v>
      </c>
      <c r="AE85" s="857"/>
      <c r="AF85" s="857"/>
      <c r="AG85" s="857"/>
      <c r="AH85" s="857"/>
      <c r="AI85" s="857"/>
      <c r="AJ85" s="857"/>
      <c r="AK85" s="857"/>
      <c r="AL85" s="857"/>
      <c r="AM85" s="858"/>
      <c r="AN85" s="893" t="s">
        <v>4</v>
      </c>
      <c r="AO85" s="893"/>
      <c r="AP85" s="893"/>
      <c r="AQ85" s="893"/>
      <c r="AR85" s="893"/>
      <c r="AS85" s="893"/>
      <c r="AT85" s="893"/>
      <c r="AU85" s="893"/>
      <c r="AV85" s="893"/>
      <c r="AW85" s="893"/>
      <c r="AX85" s="893"/>
      <c r="AY85" s="893"/>
      <c r="AZ85" s="893" t="s">
        <v>5</v>
      </c>
      <c r="BA85" s="894"/>
    </row>
    <row r="86" spans="1:53" x14ac:dyDescent="0.2">
      <c r="A86" s="931"/>
      <c r="B86"/>
      <c r="C86" s="856" t="s">
        <v>56</v>
      </c>
      <c r="D86" s="867"/>
      <c r="E86" s="867"/>
      <c r="F86" s="868"/>
      <c r="G86" s="869" t="s">
        <v>57</v>
      </c>
      <c r="H86" s="870"/>
      <c r="I86" s="870"/>
      <c r="J86" s="870"/>
      <c r="K86" s="870"/>
      <c r="L86" s="870"/>
      <c r="M86" s="870"/>
      <c r="N86" s="870"/>
      <c r="O86" s="870"/>
      <c r="P86" s="870"/>
      <c r="Q86" s="870"/>
      <c r="R86" s="870"/>
      <c r="S86" s="870"/>
      <c r="T86" s="870"/>
      <c r="U86" s="870"/>
      <c r="V86" s="870"/>
      <c r="W86" s="870"/>
      <c r="X86" s="871"/>
      <c r="Y86" s="47"/>
      <c r="Z86" s="48"/>
      <c r="AB86" s="931"/>
      <c r="AC86"/>
      <c r="AD86" s="856" t="s">
        <v>56</v>
      </c>
      <c r="AE86" s="867"/>
      <c r="AF86" s="867"/>
      <c r="AG86" s="868"/>
      <c r="AH86" s="869" t="s">
        <v>57</v>
      </c>
      <c r="AI86" s="870"/>
      <c r="AJ86" s="870"/>
      <c r="AK86" s="870"/>
      <c r="AL86" s="870"/>
      <c r="AM86" s="870"/>
      <c r="AN86" s="870"/>
      <c r="AO86" s="870"/>
      <c r="AP86" s="870"/>
      <c r="AQ86" s="870"/>
      <c r="AR86" s="870"/>
      <c r="AS86" s="870"/>
      <c r="AT86" s="870"/>
      <c r="AU86" s="870"/>
      <c r="AV86" s="870"/>
      <c r="AW86" s="870"/>
      <c r="AX86" s="870"/>
      <c r="AY86" s="871"/>
      <c r="AZ86" s="47"/>
      <c r="BA86" s="48"/>
    </row>
    <row r="87" spans="1:53" ht="15.75" x14ac:dyDescent="0.25">
      <c r="A87" s="931"/>
      <c r="B87"/>
      <c r="C87" s="838" t="s">
        <v>508</v>
      </c>
      <c r="D87" s="839"/>
      <c r="E87" s="839"/>
      <c r="F87" s="840"/>
      <c r="G87" s="817" t="s">
        <v>617</v>
      </c>
      <c r="H87" s="818"/>
      <c r="I87" s="818"/>
      <c r="J87" s="818"/>
      <c r="K87" s="819"/>
      <c r="L87" s="851" t="s">
        <v>708</v>
      </c>
      <c r="M87" s="851"/>
      <c r="N87" s="851"/>
      <c r="O87" s="851"/>
      <c r="P87" s="851"/>
      <c r="Q87" s="851"/>
      <c r="R87" s="851"/>
      <c r="S87" s="851"/>
      <c r="T87" s="851"/>
      <c r="U87" s="851"/>
      <c r="V87" s="851"/>
      <c r="W87" s="851"/>
      <c r="X87" s="851"/>
      <c r="Y87" s="851"/>
      <c r="Z87" s="852"/>
      <c r="AB87" s="931"/>
      <c r="AC87"/>
      <c r="AD87" s="838" t="s">
        <v>508</v>
      </c>
      <c r="AE87" s="839"/>
      <c r="AF87" s="839"/>
      <c r="AG87" s="840"/>
      <c r="AH87" s="817" t="s">
        <v>617</v>
      </c>
      <c r="AI87" s="818"/>
      <c r="AJ87" s="818"/>
      <c r="AK87" s="818"/>
      <c r="AL87" s="819"/>
      <c r="AM87" s="851" t="s">
        <v>708</v>
      </c>
      <c r="AN87" s="851"/>
      <c r="AO87" s="851"/>
      <c r="AP87" s="851"/>
      <c r="AQ87" s="851"/>
      <c r="AR87" s="851"/>
      <c r="AS87" s="851"/>
      <c r="AT87" s="851"/>
      <c r="AU87" s="851"/>
      <c r="AV87" s="851"/>
      <c r="AW87" s="851"/>
      <c r="AX87" s="851"/>
      <c r="AY87" s="851"/>
      <c r="AZ87" s="851"/>
      <c r="BA87" s="852"/>
    </row>
    <row r="88" spans="1:53" ht="15.6" customHeight="1" x14ac:dyDescent="0.2">
      <c r="A88" s="931"/>
      <c r="B88"/>
      <c r="C88" s="856"/>
      <c r="D88" s="857"/>
      <c r="E88" s="857"/>
      <c r="F88" s="858"/>
      <c r="G88" s="817" t="s">
        <v>618</v>
      </c>
      <c r="H88" s="818"/>
      <c r="I88" s="818"/>
      <c r="J88" s="818"/>
      <c r="K88" s="819"/>
      <c r="L88" s="883" t="s">
        <v>6</v>
      </c>
      <c r="M88" s="883"/>
      <c r="N88" s="884"/>
      <c r="O88" s="884"/>
      <c r="P88" s="884"/>
      <c r="Q88" s="884"/>
      <c r="R88" s="883" t="s">
        <v>7</v>
      </c>
      <c r="S88" s="883"/>
      <c r="T88" s="883"/>
      <c r="U88" s="883"/>
      <c r="V88" s="883"/>
      <c r="W88" s="858" t="s">
        <v>689</v>
      </c>
      <c r="X88" s="893"/>
      <c r="Y88" s="893"/>
      <c r="Z88" s="894"/>
      <c r="AB88" s="931"/>
      <c r="AC88"/>
      <c r="AD88" s="856"/>
      <c r="AE88" s="857"/>
      <c r="AF88" s="857"/>
      <c r="AG88" s="858"/>
      <c r="AH88" s="817" t="s">
        <v>618</v>
      </c>
      <c r="AI88" s="818"/>
      <c r="AJ88" s="818"/>
      <c r="AK88" s="818"/>
      <c r="AL88" s="819"/>
      <c r="AM88" s="883" t="s">
        <v>6</v>
      </c>
      <c r="AN88" s="883"/>
      <c r="AO88" s="884"/>
      <c r="AP88" s="884"/>
      <c r="AQ88" s="884"/>
      <c r="AR88" s="884"/>
      <c r="AS88" s="883" t="s">
        <v>7</v>
      </c>
      <c r="AT88" s="883"/>
      <c r="AU88" s="883"/>
      <c r="AV88" s="883"/>
      <c r="AW88" s="883"/>
      <c r="AX88" s="858" t="s">
        <v>689</v>
      </c>
      <c r="AY88" s="893"/>
      <c r="AZ88" s="893"/>
      <c r="BA88" s="894"/>
    </row>
    <row r="89" spans="1:53" ht="16.5" thickBot="1" x14ac:dyDescent="0.3">
      <c r="A89" s="931"/>
      <c r="B89"/>
      <c r="C89" s="856"/>
      <c r="D89" s="857"/>
      <c r="E89" s="857"/>
      <c r="F89" s="858"/>
      <c r="G89" s="50"/>
      <c r="H89" s="51"/>
      <c r="I89" s="51"/>
      <c r="J89" s="51"/>
      <c r="K89" s="52"/>
      <c r="L89" s="846" t="s">
        <v>8</v>
      </c>
      <c r="M89" s="847"/>
      <c r="N89" s="848"/>
      <c r="O89" s="848"/>
      <c r="P89" s="848"/>
      <c r="Q89" s="849"/>
      <c r="R89" s="928"/>
      <c r="S89" s="928"/>
      <c r="T89" s="928"/>
      <c r="U89" s="928"/>
      <c r="V89" s="928"/>
      <c r="W89" s="895"/>
      <c r="X89" s="896"/>
      <c r="Y89" s="896"/>
      <c r="Z89" s="897"/>
      <c r="AB89" s="931"/>
      <c r="AC89"/>
      <c r="AD89" s="856"/>
      <c r="AE89" s="857"/>
      <c r="AF89" s="857"/>
      <c r="AG89" s="858"/>
      <c r="AH89" s="50"/>
      <c r="AI89" s="51"/>
      <c r="AJ89" s="51"/>
      <c r="AK89" s="51"/>
      <c r="AL89" s="52"/>
      <c r="AM89" s="846" t="s">
        <v>8</v>
      </c>
      <c r="AN89" s="847"/>
      <c r="AO89" s="848"/>
      <c r="AP89" s="848"/>
      <c r="AQ89" s="848"/>
      <c r="AR89" s="849"/>
      <c r="AS89" s="928"/>
      <c r="AT89" s="928"/>
      <c r="AU89" s="928"/>
      <c r="AV89" s="928"/>
      <c r="AW89" s="928"/>
      <c r="AX89" s="895"/>
      <c r="AY89" s="896"/>
      <c r="AZ89" s="896"/>
      <c r="BA89" s="897"/>
    </row>
    <row r="90" spans="1:53" ht="13.5" customHeight="1" thickBot="1" x14ac:dyDescent="0.25">
      <c r="A90" s="901" t="s">
        <v>750</v>
      </c>
      <c r="B90"/>
      <c r="C90" s="861"/>
      <c r="D90" s="862"/>
      <c r="E90" s="863"/>
      <c r="F90" s="820" t="s">
        <v>9</v>
      </c>
      <c r="G90" s="829" t="s">
        <v>82</v>
      </c>
      <c r="H90" s="835"/>
      <c r="I90" s="836"/>
      <c r="J90" s="829" t="s">
        <v>83</v>
      </c>
      <c r="K90" s="835"/>
      <c r="L90" s="836"/>
      <c r="M90" s="829" t="s">
        <v>84</v>
      </c>
      <c r="N90" s="830"/>
      <c r="O90" s="831"/>
      <c r="P90" s="829" t="s">
        <v>85</v>
      </c>
      <c r="Q90" s="830"/>
      <c r="R90" s="831"/>
      <c r="S90" s="829" t="s">
        <v>86</v>
      </c>
      <c r="T90" s="830"/>
      <c r="U90" s="831"/>
      <c r="V90" s="842" t="s">
        <v>87</v>
      </c>
      <c r="W90" s="830"/>
      <c r="X90" s="831"/>
      <c r="Y90" s="53" t="s">
        <v>10</v>
      </c>
      <c r="Z90" s="54" t="s">
        <v>60</v>
      </c>
      <c r="AB90" s="901" t="s">
        <v>750</v>
      </c>
      <c r="AC90"/>
      <c r="AD90" s="861"/>
      <c r="AE90" s="862"/>
      <c r="AF90" s="863"/>
      <c r="AG90" s="820" t="s">
        <v>9</v>
      </c>
      <c r="AH90" s="829" t="s">
        <v>82</v>
      </c>
      <c r="AI90" s="835"/>
      <c r="AJ90" s="836"/>
      <c r="AK90" s="829" t="s">
        <v>83</v>
      </c>
      <c r="AL90" s="835"/>
      <c r="AM90" s="836"/>
      <c r="AN90" s="829" t="s">
        <v>84</v>
      </c>
      <c r="AO90" s="830"/>
      <c r="AP90" s="831"/>
      <c r="AQ90" s="829" t="s">
        <v>85</v>
      </c>
      <c r="AR90" s="830"/>
      <c r="AS90" s="831"/>
      <c r="AT90" s="829" t="s">
        <v>86</v>
      </c>
      <c r="AU90" s="830"/>
      <c r="AV90" s="831"/>
      <c r="AW90" s="842" t="s">
        <v>87</v>
      </c>
      <c r="AX90" s="830"/>
      <c r="AY90" s="831"/>
      <c r="AZ90" s="53" t="s">
        <v>10</v>
      </c>
      <c r="BA90" s="54" t="s">
        <v>60</v>
      </c>
    </row>
    <row r="91" spans="1:53" ht="27" customHeight="1" thickBot="1" x14ac:dyDescent="0.25">
      <c r="A91" s="902"/>
      <c r="B91"/>
      <c r="C91" s="864"/>
      <c r="D91" s="865"/>
      <c r="E91" s="866"/>
      <c r="F91" s="821"/>
      <c r="G91" s="155" t="s">
        <v>493</v>
      </c>
      <c r="H91" s="156" t="s">
        <v>494</v>
      </c>
      <c r="I91" s="157" t="s">
        <v>516</v>
      </c>
      <c r="J91" s="155" t="s">
        <v>493</v>
      </c>
      <c r="K91" s="156" t="s">
        <v>494</v>
      </c>
      <c r="L91" s="157" t="s">
        <v>516</v>
      </c>
      <c r="M91" s="155" t="s">
        <v>493</v>
      </c>
      <c r="N91" s="156" t="s">
        <v>494</v>
      </c>
      <c r="O91" s="157" t="s">
        <v>516</v>
      </c>
      <c r="P91" s="155" t="s">
        <v>493</v>
      </c>
      <c r="Q91" s="156" t="s">
        <v>494</v>
      </c>
      <c r="R91" s="157" t="s">
        <v>516</v>
      </c>
      <c r="S91" s="155" t="s">
        <v>493</v>
      </c>
      <c r="T91" s="156" t="s">
        <v>494</v>
      </c>
      <c r="U91" s="157" t="s">
        <v>516</v>
      </c>
      <c r="V91" s="155" t="s">
        <v>493</v>
      </c>
      <c r="W91" s="156" t="s">
        <v>494</v>
      </c>
      <c r="X91" s="157" t="s">
        <v>516</v>
      </c>
      <c r="Y91" s="881" t="s">
        <v>15</v>
      </c>
      <c r="Z91" s="882"/>
      <c r="AB91" s="902"/>
      <c r="AC91"/>
      <c r="AD91" s="864"/>
      <c r="AE91" s="865"/>
      <c r="AF91" s="866"/>
      <c r="AG91" s="821"/>
      <c r="AH91" s="155" t="s">
        <v>493</v>
      </c>
      <c r="AI91" s="156" t="s">
        <v>494</v>
      </c>
      <c r="AJ91" s="157" t="s">
        <v>516</v>
      </c>
      <c r="AK91" s="155" t="s">
        <v>493</v>
      </c>
      <c r="AL91" s="156" t="s">
        <v>494</v>
      </c>
      <c r="AM91" s="157" t="s">
        <v>516</v>
      </c>
      <c r="AN91" s="155" t="s">
        <v>493</v>
      </c>
      <c r="AO91" s="156" t="s">
        <v>494</v>
      </c>
      <c r="AP91" s="157" t="s">
        <v>516</v>
      </c>
      <c r="AQ91" s="155" t="s">
        <v>493</v>
      </c>
      <c r="AR91" s="156" t="s">
        <v>494</v>
      </c>
      <c r="AS91" s="157" t="s">
        <v>516</v>
      </c>
      <c r="AT91" s="155" t="s">
        <v>493</v>
      </c>
      <c r="AU91" s="156" t="s">
        <v>494</v>
      </c>
      <c r="AV91" s="157" t="s">
        <v>516</v>
      </c>
      <c r="AW91" s="155" t="s">
        <v>493</v>
      </c>
      <c r="AX91" s="156" t="s">
        <v>494</v>
      </c>
      <c r="AY91" s="157" t="s">
        <v>516</v>
      </c>
      <c r="AZ91" s="881" t="s">
        <v>15</v>
      </c>
      <c r="BA91" s="882"/>
    </row>
    <row r="92" spans="1:53" ht="21.2" customHeight="1" x14ac:dyDescent="0.2">
      <c r="A92" s="902"/>
      <c r="B92"/>
      <c r="C92" s="844">
        <v>1</v>
      </c>
      <c r="D92" s="796" t="s">
        <v>64</v>
      </c>
      <c r="E92" s="985" t="s">
        <v>16</v>
      </c>
      <c r="F92" s="793" t="s">
        <v>155</v>
      </c>
      <c r="G92" s="832" t="s">
        <v>305</v>
      </c>
      <c r="H92" s="833"/>
      <c r="I92" s="834"/>
      <c r="J92" s="832" t="s">
        <v>174</v>
      </c>
      <c r="K92" s="833"/>
      <c r="L92" s="833"/>
      <c r="M92" s="833"/>
      <c r="N92" s="833"/>
      <c r="O92" s="833"/>
      <c r="P92" s="833"/>
      <c r="Q92" s="833"/>
      <c r="R92" s="833"/>
      <c r="S92" s="833"/>
      <c r="T92" s="833"/>
      <c r="U92" s="833"/>
      <c r="V92" s="833"/>
      <c r="W92" s="833"/>
      <c r="X92" s="834"/>
      <c r="Y92" s="194"/>
      <c r="Z92" s="195"/>
      <c r="AB92" s="902"/>
      <c r="AC92"/>
      <c r="AD92" s="844">
        <v>1</v>
      </c>
      <c r="AE92" s="796" t="s">
        <v>64</v>
      </c>
      <c r="AF92" s="985" t="s">
        <v>16</v>
      </c>
      <c r="AG92" s="793" t="s">
        <v>155</v>
      </c>
      <c r="AH92" s="832" t="s">
        <v>305</v>
      </c>
      <c r="AI92" s="833"/>
      <c r="AJ92" s="834"/>
      <c r="AK92" s="832" t="s">
        <v>174</v>
      </c>
      <c r="AL92" s="833"/>
      <c r="AM92" s="833"/>
      <c r="AN92" s="833"/>
      <c r="AO92" s="833"/>
      <c r="AP92" s="833"/>
      <c r="AQ92" s="833"/>
      <c r="AR92" s="833"/>
      <c r="AS92" s="833"/>
      <c r="AT92" s="833"/>
      <c r="AU92" s="833"/>
      <c r="AV92" s="833"/>
      <c r="AW92" s="833"/>
      <c r="AX92" s="833"/>
      <c r="AY92" s="834"/>
      <c r="AZ92" s="194"/>
      <c r="BA92" s="195"/>
    </row>
    <row r="93" spans="1:53" ht="21.2" customHeight="1" x14ac:dyDescent="0.2">
      <c r="A93" s="902"/>
      <c r="B93"/>
      <c r="C93" s="844"/>
      <c r="D93" s="796"/>
      <c r="E93" s="792"/>
      <c r="F93" s="794"/>
      <c r="G93" s="101" t="str">
        <f>TEXT((TIME(0,LEFT('Erwachsene-DOSB 2020'!W10,FIND(":",'Erwachsene-DOSB 2020'!W10)-1),RIGHT('Erwachsene-DOSB 2020'!W10,2)))*$BC$54,"[mm]:ss")</f>
        <v>45:56</v>
      </c>
      <c r="H93" s="102" t="str">
        <f>TEXT((TIME(0,LEFT('Erwachsene-DOSB 2020'!X10,FIND(":",'Erwachsene-DOSB 2020'!X10)-1),RIGHT('Erwachsene-DOSB 2020'!X10,2)))*$BC$54,"[mm]:ss")</f>
        <v>37:42</v>
      </c>
      <c r="I93" s="103" t="str">
        <f>TEXT((TIME(0,LEFT('Erwachsene-DOSB 2020'!Y10,FIND(":",'Erwachsene-DOSB 2020'!Y10)-1),RIGHT('Erwachsene-DOSB 2020'!Y10,2)))*$BC$54,"[mm]:ss")</f>
        <v>27:57</v>
      </c>
      <c r="J93" s="109" t="str">
        <f>TEXT((TIME(0,LEFT('Erwachsene-DOSB 2020'!Z10,FIND(":",'Erwachsene-DOSB 2020'!Z10)-1),RIGHT('Erwachsene-DOSB 2020'!Z10,2)))*$BC$54,"[mm]:ss")</f>
        <v>23:24</v>
      </c>
      <c r="K93" s="102" t="str">
        <f>TEXT((TIME(0,LEFT('Erwachsene-DOSB 2020'!AA10,FIND(":",'Erwachsene-DOSB 2020'!AA10)-1),RIGHT('Erwachsene-DOSB 2020'!AA10,2)))*$BC$54,"[mm]:ss")</f>
        <v>19:30</v>
      </c>
      <c r="L93" s="103" t="str">
        <f>TEXT((TIME(0,LEFT('Erwachsene-DOSB 2020'!AB10,FIND(":",'Erwachsene-DOSB 2020'!AB10)-1),RIGHT('Erwachsene-DOSB 2020'!AB10,2)))*$BC$54,"[mm]:ss")</f>
        <v>14:57</v>
      </c>
      <c r="M93" s="109" t="str">
        <f>TEXT((TIME(0,LEFT('Erwachsene-DOSB 2020'!AC10,FIND(":",'Erwachsene-DOSB 2020'!AC10)-1),RIGHT('Erwachsene-DOSB 2020'!AC10,2)))*$BC$54,"[mm]:ss")</f>
        <v>24:09</v>
      </c>
      <c r="N93" s="102" t="str">
        <f>TEXT((TIME(0,LEFT('Erwachsene-DOSB 2020'!AD10,FIND(":",'Erwachsene-DOSB 2020'!AD10)-1),RIGHT('Erwachsene-DOSB 2020'!AD10,2)))*$BC$54,"[mm]:ss")</f>
        <v>19:56</v>
      </c>
      <c r="O93" s="103" t="str">
        <f>TEXT((TIME(0,LEFT('Erwachsene-DOSB 2020'!AE10,FIND(":",'Erwachsene-DOSB 2020'!AE10)-1),RIGHT('Erwachsene-DOSB 2020'!AE10,2)))*$BC$54,"[mm]:ss")</f>
        <v>15:29</v>
      </c>
      <c r="P93" s="109" t="str">
        <f>TEXT((TIME(0,LEFT('Erwachsene-DOSB 2020'!AF10,FIND(":",'Erwachsene-DOSB 2020'!AF10)-1),RIGHT('Erwachsene-DOSB 2020'!AF10,2)))*$BC$54,"[mm]:ss")</f>
        <v>24:42</v>
      </c>
      <c r="Q93" s="102" t="str">
        <f>TEXT((TIME(0,LEFT('Erwachsene-DOSB 2020'!AG10,FIND(":",'Erwachsene-DOSB 2020'!AG10)-1),RIGHT('Erwachsene-DOSB 2020'!AG10,2)))*$BC$54,"[mm]:ss")</f>
        <v>20:16</v>
      </c>
      <c r="R93" s="103" t="str">
        <f>TEXT((TIME(0,LEFT('Erwachsene-DOSB 2020'!AH10,FIND(":",'Erwachsene-DOSB 2020'!AH10)-1),RIGHT('Erwachsene-DOSB 2020'!AH10,2)))*$BC$54,"[mm]:ss")</f>
        <v>15:49</v>
      </c>
      <c r="S93" s="109" t="str">
        <f>TEXT((TIME(0,LEFT('Erwachsene-DOSB 2020'!AI10,FIND(":",'Erwachsene-DOSB 2020'!AI10)-1),RIGHT('Erwachsene-DOSB 2020'!AI10,2)))*$BC$54,"[mm]:ss")</f>
        <v>25:15</v>
      </c>
      <c r="T93" s="102" t="str">
        <f>TEXT((TIME(0,LEFT('Erwachsene-DOSB 2020'!AJ10,FIND(":",'Erwachsene-DOSB 2020'!AJ10)-1),RIGHT('Erwachsene-DOSB 2020'!AJ10,2)))*$BC$54,"[mm]:ss")</f>
        <v>20:29</v>
      </c>
      <c r="U93" s="103" t="str">
        <f>TEXT((TIME(0,LEFT('Erwachsene-DOSB 2020'!AK10,FIND(":",'Erwachsene-DOSB 2020'!AK10)-1),RIGHT('Erwachsene-DOSB 2020'!AK10,2)))*$BC$54,"[mm]:ss")</f>
        <v>15:56</v>
      </c>
      <c r="V93" s="109" t="str">
        <f>TEXT((TIME(0,LEFT('Erwachsene-DOSB 2020'!AL10,FIND(":",'Erwachsene-DOSB 2020'!AL10)-1),RIGHT('Erwachsene-DOSB 2020'!AL10,2)))*$BC$54,"[mm]:ss")</f>
        <v>25:47</v>
      </c>
      <c r="W93" s="102" t="str">
        <f>TEXT((TIME(0,LEFT('Erwachsene-DOSB 2020'!AM10,FIND(":",'Erwachsene-DOSB 2020'!AM10)-1),RIGHT('Erwachsene-DOSB 2020'!AM10,2)))*$BC$54,"[mm]:ss")</f>
        <v>20:54</v>
      </c>
      <c r="X93" s="103" t="str">
        <f>TEXT((TIME(0,LEFT('Erwachsene-DOSB 2020'!AN10,FIND(":",'Erwachsene-DOSB 2020'!AN10)-1),RIGHT('Erwachsene-DOSB 2020'!AN10,2)))*$BC$54,"[mm]:ss")</f>
        <v>16:28</v>
      </c>
      <c r="Y93" s="184"/>
      <c r="Z93" s="185"/>
      <c r="AB93" s="902"/>
      <c r="AC93"/>
      <c r="AD93" s="844"/>
      <c r="AE93" s="796"/>
      <c r="AF93" s="792"/>
      <c r="AG93" s="794"/>
      <c r="AH93" s="101" t="str">
        <f>TEXT((TIME(0,LEFT('Erwachsene-DOSB 2020'!W42,FIND(":",'Erwachsene-DOSB 2020'!W42)-1),RIGHT('Erwachsene-DOSB 2020'!W42,2)))*$BC$54,"[mm]:ss")</f>
        <v>44:51</v>
      </c>
      <c r="AI93" s="102" t="str">
        <f>TEXT((TIME(0,LEFT('Erwachsene-DOSB 2020'!X42,FIND(":",'Erwachsene-DOSB 2020'!X42)-1),RIGHT('Erwachsene-DOSB 2020'!X42,2)))*$BC$54,"[mm]:ss")</f>
        <v>36:11</v>
      </c>
      <c r="AJ93" s="103" t="str">
        <f>TEXT((TIME(0,LEFT('Erwachsene-DOSB 2020'!Y42,FIND(":",'Erwachsene-DOSB 2020'!Y42)-1),RIGHT('Erwachsene-DOSB 2020'!Y42,2)))*$BC$54,"[mm]:ss")</f>
        <v>26:52</v>
      </c>
      <c r="AK93" s="109" t="str">
        <f>TEXT((TIME(0,LEFT('Erwachsene-DOSB 2020'!Z42,FIND(":",'Erwachsene-DOSB 2020'!Z42)-1),RIGHT('Erwachsene-DOSB 2020'!Z42,2)))*$BC$54,"[mm]:ss")</f>
        <v>22:39</v>
      </c>
      <c r="AL93" s="102" t="str">
        <f>TEXT((TIME(0,LEFT('Erwachsene-DOSB 2020'!AA42,FIND(":",'Erwachsene-DOSB 2020'!AA42)-1),RIGHT('Erwachsene-DOSB 2020'!AA42,2)))*$BC$54,"[mm]:ss")</f>
        <v>18:38</v>
      </c>
      <c r="AM93" s="103" t="str">
        <f>TEXT((TIME(0,LEFT('Erwachsene-DOSB 2020'!AB42,FIND(":",'Erwachsene-DOSB 2020'!AB42)-1),RIGHT('Erwachsene-DOSB 2020'!AB42,2)))*$BC$54,"[mm]:ss")</f>
        <v>13:59</v>
      </c>
      <c r="AN93" s="109" t="str">
        <f>TEXT((TIME(0,LEFT('Erwachsene-DOSB 2020'!AC42,FIND(":",'Erwachsene-DOSB 2020'!AC42)-1),RIGHT('Erwachsene-DOSB 2020'!AC42,2)))*$BC$54,"[mm]:ss")</f>
        <v>23:11</v>
      </c>
      <c r="AO93" s="102" t="str">
        <f>TEXT((TIME(0,LEFT('Erwachsene-DOSB 2020'!AD42,FIND(":",'Erwachsene-DOSB 2020'!AD42)-1),RIGHT('Erwachsene-DOSB 2020'!AD42,2)))*$BC$54,"[mm]:ss")</f>
        <v>18:58</v>
      </c>
      <c r="AP93" s="103" t="str">
        <f>TEXT((TIME(0,LEFT('Erwachsene-DOSB 2020'!AE42,FIND(":",'Erwachsene-DOSB 2020'!AE42)-1),RIGHT('Erwachsene-DOSB 2020'!AE42,2)))*$BC$54,"[mm]:ss")</f>
        <v>14:44</v>
      </c>
      <c r="AQ93" s="109" t="str">
        <f>TEXT((TIME(0,LEFT('Erwachsene-DOSB 2020'!AF42,FIND(":",'Erwachsene-DOSB 2020'!AF42)-1),RIGHT('Erwachsene-DOSB 2020'!AF42,2)))*$BC$54,"[mm]:ss")</f>
        <v>23:37</v>
      </c>
      <c r="AR93" s="102" t="str">
        <f>TEXT((TIME(0,LEFT('Erwachsene-DOSB 2020'!AG42,FIND(":",'Erwachsene-DOSB 2020'!AG42)-1),RIGHT('Erwachsene-DOSB 2020'!AG42,2)))*$BC$54,"[mm]:ss")</f>
        <v>19:11</v>
      </c>
      <c r="AS93" s="103" t="str">
        <f>TEXT((TIME(0,LEFT('Erwachsene-DOSB 2020'!AH42,FIND(":",'Erwachsene-DOSB 2020'!AH42)-1),RIGHT('Erwachsene-DOSB 2020'!AH42,2)))*$BC$54,"[mm]:ss")</f>
        <v>14:50</v>
      </c>
      <c r="AT93" s="109" t="str">
        <f>TEXT((TIME(0,LEFT('Erwachsene-DOSB 2020'!AI42,FIND(":",'Erwachsene-DOSB 2020'!AI42)-1),RIGHT('Erwachsene-DOSB 2020'!AI42,2)))*$BC$54,"[mm]:ss")</f>
        <v>23:56</v>
      </c>
      <c r="AU93" s="102" t="str">
        <f>TEXT((TIME(0,LEFT('Erwachsene-DOSB 2020'!AJ42,FIND(":",'Erwachsene-DOSB 2020'!AJ42)-1),RIGHT('Erwachsene-DOSB 2020'!AJ42,2)))*$BC$54,"[mm]:ss")</f>
        <v>19:37</v>
      </c>
      <c r="AV93" s="103" t="str">
        <f>TEXT((TIME(0,LEFT('Erwachsene-DOSB 2020'!AK42,FIND(":",'Erwachsene-DOSB 2020'!AK42)-1),RIGHT('Erwachsene-DOSB 2020'!AK42,2)))*$BC$54,"[mm]:ss")</f>
        <v>14:57</v>
      </c>
      <c r="AW93" s="109" t="str">
        <f>TEXT((TIME(0,LEFT('Erwachsene-DOSB 2020'!AL42,FIND(":",'Erwachsene-DOSB 2020'!AL42)-1),RIGHT('Erwachsene-DOSB 2020'!AL42,2)))*$BC$54,"[mm]:ss")</f>
        <v>23:56</v>
      </c>
      <c r="AX93" s="102" t="str">
        <f>TEXT((TIME(0,LEFT('Erwachsene-DOSB 2020'!AM42,FIND(":",'Erwachsene-DOSB 2020'!AM42)-1),RIGHT('Erwachsene-DOSB 2020'!AM42,2)))*$BC$54,"[mm]:ss")</f>
        <v>19:49</v>
      </c>
      <c r="AY93" s="103" t="str">
        <f>TEXT((TIME(0,LEFT('Erwachsene-DOSB 2020'!AN42,FIND(":",'Erwachsene-DOSB 2020'!AN42)-1),RIGHT('Erwachsene-DOSB 2020'!AN42,2)))*$BC$54,"[mm]:ss")</f>
        <v>15:03</v>
      </c>
      <c r="AZ93" s="184"/>
      <c r="BA93" s="185"/>
    </row>
    <row r="94" spans="1:53" ht="21.2" customHeight="1" x14ac:dyDescent="0.2">
      <c r="A94" s="902"/>
      <c r="B94"/>
      <c r="C94" s="844"/>
      <c r="D94" s="796"/>
      <c r="E94" s="106" t="s">
        <v>17</v>
      </c>
      <c r="F94" s="58" t="s">
        <v>514</v>
      </c>
      <c r="G94" s="101" t="str">
        <f>TEXT((TIME(0,LEFT('Erwachsene-DOSB 2020'!W11,FIND(":",'Erwachsene-DOSB 2020'!W11)-1),RIGHT('Erwachsene-DOSB 2020'!W11,2)))*$BC$55,"[mm]:ss")</f>
        <v>63:25</v>
      </c>
      <c r="H94" s="102" t="str">
        <f>TEXT((TIME(0,LEFT('Erwachsene-DOSB 2020'!X11,FIND(":",'Erwachsene-DOSB 2020'!X11)-1),RIGHT('Erwachsene-DOSB 2020'!X11,2)))*$BC$55,"[mm]:ss")</f>
        <v>57:58</v>
      </c>
      <c r="I94" s="103" t="str">
        <f>TEXT((TIME(0,LEFT('Erwachsene-DOSB 2020'!Y11,FIND(":",'Erwachsene-DOSB 2020'!Y11)-1),RIGHT('Erwachsene-DOSB 2020'!Y11,2)))*$BC$55,"[mm]:ss")</f>
        <v>52:05</v>
      </c>
      <c r="J94" s="109" t="str">
        <f>TEXT((TIME(0,LEFT('Erwachsene-DOSB 2020'!Z11,FIND(":",'Erwachsene-DOSB 2020'!Z11)-1),RIGHT('Erwachsene-DOSB 2020'!Z11,2)))*$BC$55,"[mm]:ss")</f>
        <v>65:31</v>
      </c>
      <c r="K94" s="102" t="str">
        <f>TEXT((TIME(0,LEFT('Erwachsene-DOSB 2020'!AA11,FIND(":",'Erwachsene-DOSB 2020'!AA11)-1),RIGHT('Erwachsene-DOSB 2020'!AA11,2)))*$BC$55,"[mm]:ss")</f>
        <v>59:38</v>
      </c>
      <c r="L94" s="103" t="str">
        <f>TEXT((TIME(0,LEFT('Erwachsene-DOSB 2020'!AB11,FIND(":",'Erwachsene-DOSB 2020'!AB11)-1),RIGHT('Erwachsene-DOSB 2020'!AB11,2)))*$BC$55,"[mm]:ss")</f>
        <v>53:46</v>
      </c>
      <c r="M94" s="109" t="str">
        <f>TEXT((TIME(0,LEFT('Erwachsene-DOSB 2020'!AC11,FIND(":",'Erwachsene-DOSB 2020'!AC11)-1),RIGHT('Erwachsene-DOSB 2020'!AC11,2)))*$BC$55,"[mm]:ss")</f>
        <v>67:12</v>
      </c>
      <c r="N94" s="102" t="str">
        <f>TEXT((TIME(0,LEFT('Erwachsene-DOSB 2020'!AD11,FIND(":",'Erwachsene-DOSB 2020'!AD11)-1),RIGHT('Erwachsene-DOSB 2020'!AD11,2)))*$BC$55,"[mm]:ss")</f>
        <v>61:19</v>
      </c>
      <c r="O94" s="103" t="str">
        <f>TEXT((TIME(0,LEFT('Erwachsene-DOSB 2020'!AE11,FIND(":",'Erwachsene-DOSB 2020'!AE11)-1),RIGHT('Erwachsene-DOSB 2020'!AE11,2)))*$BC$55,"[mm]:ss")</f>
        <v>55:26</v>
      </c>
      <c r="P94" s="109" t="str">
        <f>TEXT((TIME(0,LEFT('Erwachsene-DOSB 2020'!AF11,FIND(":",'Erwachsene-DOSB 2020'!AF11)-1),RIGHT('Erwachsene-DOSB 2020'!AF11,2)))*$BC$55,"[mm]:ss")</f>
        <v>69:18</v>
      </c>
      <c r="Q94" s="102" t="str">
        <f>TEXT((TIME(0,LEFT('Erwachsene-DOSB 2020'!AG11,FIND(":",'Erwachsene-DOSB 2020'!AG11)-1),RIGHT('Erwachsene-DOSB 2020'!AG11,2)))*$BC$55,"[mm]:ss")</f>
        <v>62:35</v>
      </c>
      <c r="R94" s="103" t="str">
        <f>TEXT((TIME(0,LEFT('Erwachsene-DOSB 2020'!AH11,FIND(":",'Erwachsene-DOSB 2020'!AH11)-1),RIGHT('Erwachsene-DOSB 2020'!AH11,2)))*$BC$55,"[mm]:ss")</f>
        <v>56:42</v>
      </c>
      <c r="S94" s="109" t="str">
        <f>TEXT((TIME(0,LEFT('Erwachsene-DOSB 2020'!AI11,FIND(":",'Erwachsene-DOSB 2020'!AI11)-1),RIGHT('Erwachsene-DOSB 2020'!AI11,2)))*$BC$55,"[mm]:ss")</f>
        <v>70:46</v>
      </c>
      <c r="T94" s="102" t="str">
        <f>TEXT((TIME(0,LEFT('Erwachsene-DOSB 2020'!AJ11,FIND(":",'Erwachsene-DOSB 2020'!AJ11)-1),RIGHT('Erwachsene-DOSB 2020'!AJ11,2)))*$BC$55,"[mm]:ss")</f>
        <v>64:16</v>
      </c>
      <c r="U94" s="103" t="str">
        <f>TEXT((TIME(0,LEFT('Erwachsene-DOSB 2020'!AK11,FIND(":",'Erwachsene-DOSB 2020'!AK11)-1),RIGHT('Erwachsene-DOSB 2020'!AK11,2)))*$BC$55,"[mm]:ss")</f>
        <v>58:48</v>
      </c>
      <c r="V94" s="109" t="str">
        <f>TEXT((TIME(0,LEFT('Erwachsene-DOSB 2020'!AL11,FIND(":",'Erwachsene-DOSB 2020'!AL11)-1),RIGHT('Erwachsene-DOSB 2020'!AL11,2)))*$BC$55,"[mm]:ss")</f>
        <v>74:08</v>
      </c>
      <c r="W94" s="102" t="str">
        <f>TEXT((TIME(0,LEFT('Erwachsene-DOSB 2020'!AM11,FIND(":",'Erwachsene-DOSB 2020'!AM11)-1),RIGHT('Erwachsene-DOSB 2020'!AM11,2)))*$BC$55,"[mm]:ss")</f>
        <v>66:22</v>
      </c>
      <c r="X94" s="103" t="str">
        <f>TEXT((TIME(0,LEFT('Erwachsene-DOSB 2020'!AN11,FIND(":",'Erwachsene-DOSB 2020'!AN11)-1),RIGHT('Erwachsene-DOSB 2020'!AN11,2)))*$BC$55,"[mm]:ss")</f>
        <v>60:29</v>
      </c>
      <c r="Y94" s="182"/>
      <c r="Z94" s="183"/>
      <c r="AB94" s="902"/>
      <c r="AC94"/>
      <c r="AD94" s="844"/>
      <c r="AE94" s="796"/>
      <c r="AF94" s="106" t="s">
        <v>17</v>
      </c>
      <c r="AG94" s="58" t="s">
        <v>514</v>
      </c>
      <c r="AH94" s="101" t="str">
        <f>TEXT((TIME(0,LEFT('Erwachsene-DOSB 2020'!W44,FIND(":",'Erwachsene-DOSB 2020'!W44)-1),RIGHT('Erwachsene-DOSB 2020'!W44,2)))*$BC$55,"[mm]:ss")</f>
        <v>57:32</v>
      </c>
      <c r="AI94" s="102" t="str">
        <f>TEXT((TIME(0,LEFT('Erwachsene-DOSB 2020'!X44,FIND(":",'Erwachsene-DOSB 2020'!X44)-1),RIGHT('Erwachsene-DOSB 2020'!X44,2)))*$BC$55,"[mm]:ss")</f>
        <v>52:30</v>
      </c>
      <c r="AJ94" s="103" t="str">
        <f>TEXT((TIME(0,LEFT('Erwachsene-DOSB 2020'!Y44,FIND(":",'Erwachsene-DOSB 2020'!Y44)-1),RIGHT('Erwachsene-DOSB 2020'!Y44,2)))*$BC$55,"[mm]:ss")</f>
        <v>46:12</v>
      </c>
      <c r="AK94" s="109" t="str">
        <f>TEXT((TIME(0,LEFT('Erwachsene-DOSB 2020'!Z44,FIND(":",'Erwachsene-DOSB 2020'!Z44)-1),RIGHT('Erwachsene-DOSB 2020'!Z44,2)))*$BC$55,"[mm]:ss")</f>
        <v>59:38</v>
      </c>
      <c r="AL94" s="102" t="str">
        <f>TEXT((TIME(0,LEFT('Erwachsene-DOSB 2020'!AA44,FIND(":",'Erwachsene-DOSB 2020'!AA44)-1),RIGHT('Erwachsene-DOSB 2020'!AA44,2)))*$BC$55,"[mm]:ss")</f>
        <v>53:46</v>
      </c>
      <c r="AM94" s="103" t="str">
        <f>TEXT((TIME(0,LEFT('Erwachsene-DOSB 2020'!AB44,FIND(":",'Erwachsene-DOSB 2020'!AB44)-1),RIGHT('Erwachsene-DOSB 2020'!AB44,2)))*$BC$55,"[mm]:ss")</f>
        <v>48:18</v>
      </c>
      <c r="AN94" s="109" t="str">
        <f>TEXT((TIME(0,LEFT('Erwachsene-DOSB 2020'!AC44,FIND(":",'Erwachsene-DOSB 2020'!AC44)-1),RIGHT('Erwachsene-DOSB 2020'!AC44,2)))*$BC$55,"[mm]:ss")</f>
        <v>61:19</v>
      </c>
      <c r="AO94" s="102" t="str">
        <f>TEXT((TIME(0,LEFT('Erwachsene-DOSB 2020'!AD44,FIND(":",'Erwachsene-DOSB 2020'!AD44)-1),RIGHT('Erwachsene-DOSB 2020'!AD44,2)))*$BC$55,"[mm]:ss")</f>
        <v>54:36</v>
      </c>
      <c r="AP94" s="103" t="str">
        <f>TEXT((TIME(0,LEFT('Erwachsene-DOSB 2020'!AE44,FIND(":",'Erwachsene-DOSB 2020'!AE44)-1),RIGHT('Erwachsene-DOSB 2020'!AE44,2)))*$BC$55,"[mm]:ss")</f>
        <v>49:34</v>
      </c>
      <c r="AQ94" s="109" t="str">
        <f>TEXT((TIME(0,LEFT('Erwachsene-DOSB 2020'!AF44,FIND(":",'Erwachsene-DOSB 2020'!AF44)-1),RIGHT('Erwachsene-DOSB 2020'!AF44,2)))*$BC$55,"[mm]:ss")</f>
        <v>63:38</v>
      </c>
      <c r="AR94" s="102" t="str">
        <f>TEXT((TIME(0,LEFT('Erwachsene-DOSB 2020'!AG44,FIND(":",'Erwachsene-DOSB 2020'!AG44)-1),RIGHT('Erwachsene-DOSB 2020'!AG44,2)))*$BC$55,"[mm]:ss")</f>
        <v>56:42</v>
      </c>
      <c r="AS94" s="103" t="str">
        <f>TEXT((TIME(0,LEFT('Erwachsene-DOSB 2020'!AH44,FIND(":",'Erwachsene-DOSB 2020'!AH44)-1),RIGHT('Erwachsene-DOSB 2020'!AH44,2)))*$BC$55,"[mm]:ss")</f>
        <v>50:49</v>
      </c>
      <c r="AT94" s="109" t="str">
        <f>TEXT((TIME(0,LEFT('Erwachsene-DOSB 2020'!AI44,FIND(":",'Erwachsene-DOSB 2020'!AI44)-1),RIGHT('Erwachsene-DOSB 2020'!AI44,2)))*$BC$55,"[mm]:ss")</f>
        <v>65:40</v>
      </c>
      <c r="AU94" s="102" t="str">
        <f>TEXT((TIME(0,LEFT('Erwachsene-DOSB 2020'!AJ44,FIND(":",'Erwachsene-DOSB 2020'!AJ44)-1),RIGHT('Erwachsene-DOSB 2020'!AJ44,2)))*$BC$55,"[mm]:ss")</f>
        <v>58:23</v>
      </c>
      <c r="AV94" s="103" t="str">
        <f>TEXT((TIME(0,LEFT('Erwachsene-DOSB 2020'!AK44,FIND(":",'Erwachsene-DOSB 2020'!AK44)-1),RIGHT('Erwachsene-DOSB 2020'!AK44,2)))*$BC$55,"[mm]:ss")</f>
        <v>52:05</v>
      </c>
      <c r="AW94" s="109" t="str">
        <f>TEXT((TIME(0,LEFT('Erwachsene-DOSB 2020'!AL44,FIND(":",'Erwachsene-DOSB 2020'!AL44)-1),RIGHT('Erwachsene-DOSB 2020'!AL44,2)))*$BC$55,"[mm]:ss")</f>
        <v>68:28</v>
      </c>
      <c r="AX94" s="102" t="str">
        <f>TEXT((TIME(0,LEFT('Erwachsene-DOSB 2020'!AM44,FIND(":",'Erwachsene-DOSB 2020'!AM44)-1),RIGHT('Erwachsene-DOSB 2020'!AM44,2)))*$BC$55,"[mm]:ss")</f>
        <v>60:29</v>
      </c>
      <c r="AY94" s="103" t="str">
        <f>TEXT((TIME(0,LEFT('Erwachsene-DOSB 2020'!AN44,FIND(":",'Erwachsene-DOSB 2020'!AN44)-1),RIGHT('Erwachsene-DOSB 2020'!AN44,2)))*$BC$55,"[mm]:ss")</f>
        <v>54:36</v>
      </c>
      <c r="AZ94" s="182"/>
      <c r="BA94" s="183"/>
    </row>
    <row r="95" spans="1:53" ht="21.2" customHeight="1" x14ac:dyDescent="0.2">
      <c r="A95" s="902"/>
      <c r="B95"/>
      <c r="C95" s="844"/>
      <c r="D95" s="796"/>
      <c r="E95" s="106" t="s">
        <v>21</v>
      </c>
      <c r="F95" s="58" t="s">
        <v>506</v>
      </c>
      <c r="G95" s="101" t="str">
        <f>TEXT((TIME(0,LEFT('Erwachsene-DOSB 2020'!W12,FIND(":",'Erwachsene-DOSB 2020'!W12)-1),RIGHT('Erwachsene-DOSB 2020'!W12,2)))*$BC$56,"[mm]:ss")</f>
        <v>48:14</v>
      </c>
      <c r="H95" s="102" t="str">
        <f>TEXT((TIME(0,LEFT('Erwachsene-DOSB 2020'!X12,FIND(":",'Erwachsene-DOSB 2020'!X12)-1),RIGHT('Erwachsene-DOSB 2020'!X12,2)))*$BC$56,"[mm]:ss")</f>
        <v>42:07</v>
      </c>
      <c r="I95" s="103" t="str">
        <f>TEXT((TIME(0,LEFT('Erwachsene-DOSB 2020'!Y12,FIND(":",'Erwachsene-DOSB 2020'!Y12)-1),RIGHT('Erwachsene-DOSB 2020'!Y12,2)))*$BC$56,"[mm]:ss")</f>
        <v>37:05</v>
      </c>
      <c r="J95" s="109" t="str">
        <f>TEXT((TIME(0,LEFT('Erwachsene-DOSB 2020'!Z12,FIND(":",'Erwachsene-DOSB 2020'!Z12)-1),RIGHT('Erwachsene-DOSB 2020'!Z12,2)))*$BC$56,"[mm]:ss")</f>
        <v>49:41</v>
      </c>
      <c r="K95" s="102" t="str">
        <f>TEXT((TIME(0,LEFT('Erwachsene-DOSB 2020'!AA12,FIND(":",'Erwachsene-DOSB 2020'!AA12)-1),RIGHT('Erwachsene-DOSB 2020'!AA12,2)))*$BC$56,"[mm]:ss")</f>
        <v>43:55</v>
      </c>
      <c r="L95" s="103" t="str">
        <f>TEXT((TIME(0,LEFT('Erwachsene-DOSB 2020'!AB12,FIND(":",'Erwachsene-DOSB 2020'!AB12)-1),RIGHT('Erwachsene-DOSB 2020'!AB12,2)))*$BC$56,"[mm]:ss")</f>
        <v>38:31</v>
      </c>
      <c r="M95" s="109" t="str">
        <f>TEXT((TIME(0,LEFT('Erwachsene-DOSB 2020'!AC12,FIND(":",'Erwachsene-DOSB 2020'!AC12)-1),RIGHT('Erwachsene-DOSB 2020'!AC12,2)))*$BC$56,"[mm]:ss")</f>
        <v>51:29</v>
      </c>
      <c r="N95" s="102" t="str">
        <f>TEXT((TIME(0,LEFT('Erwachsene-DOSB 2020'!AD12,FIND(":",'Erwachsene-DOSB 2020'!AD12)-1),RIGHT('Erwachsene-DOSB 2020'!AD12,2)))*$BC$56,"[mm]:ss")</f>
        <v>45:22</v>
      </c>
      <c r="O95" s="103" t="str">
        <f>TEXT((TIME(0,LEFT('Erwachsene-DOSB 2020'!AE12,FIND(":",'Erwachsene-DOSB 2020'!AE12)-1),RIGHT('Erwachsene-DOSB 2020'!AE12,2)))*$BC$56,"[mm]:ss")</f>
        <v>39:58</v>
      </c>
      <c r="P95" s="109" t="str">
        <f>TEXT((TIME(0,LEFT('Erwachsene-DOSB 2020'!AF12,FIND(":",'Erwachsene-DOSB 2020'!AF12)-1),RIGHT('Erwachsene-DOSB 2020'!AF12,2)))*$BC$56,"[mm]:ss")</f>
        <v>53:17</v>
      </c>
      <c r="Q95" s="102" t="str">
        <f>TEXT((TIME(0,LEFT('Erwachsene-DOSB 2020'!AG12,FIND(":",'Erwachsene-DOSB 2020'!AG12)-1),RIGHT('Erwachsene-DOSB 2020'!AG12,2)))*$BC$56,"[mm]:ss")</f>
        <v>46:48</v>
      </c>
      <c r="R95" s="103" t="str">
        <f>TEXT((TIME(0,LEFT('Erwachsene-DOSB 2020'!AH12,FIND(":",'Erwachsene-DOSB 2020'!AH12)-1),RIGHT('Erwachsene-DOSB 2020'!AH12,2)))*$BC$56,"[mm]:ss")</f>
        <v>41:02</v>
      </c>
      <c r="S95" s="109" t="str">
        <f>TEXT((TIME(0,LEFT('Erwachsene-DOSB 2020'!AI12,FIND(":",'Erwachsene-DOSB 2020'!AI12)-1),RIGHT('Erwachsene-DOSB 2020'!AI12,2)))*$BC$56,"[mm]:ss")</f>
        <v>54:22</v>
      </c>
      <c r="T95" s="102" t="str">
        <f>TEXT((TIME(0,LEFT('Erwachsene-DOSB 2020'!AJ12,FIND(":",'Erwachsene-DOSB 2020'!AJ12)-1),RIGHT('Erwachsene-DOSB 2020'!AJ12,2)))*$BC$56,"[mm]:ss")</f>
        <v>47:53</v>
      </c>
      <c r="U95" s="103" t="str">
        <f>TEXT((TIME(0,LEFT('Erwachsene-DOSB 2020'!AK12,FIND(":",'Erwachsene-DOSB 2020'!AK12)-1),RIGHT('Erwachsene-DOSB 2020'!AK12,2)))*$BC$56,"[mm]:ss")</f>
        <v>42:07</v>
      </c>
      <c r="V95" s="109" t="str">
        <f>TEXT((TIME(0,LEFT('Erwachsene-DOSB 2020'!AL12,FIND(":",'Erwachsene-DOSB 2020'!AL12)-1),RIGHT('Erwachsene-DOSB 2020'!AL12,2)))*$BC$56,"[mm]:ss")</f>
        <v>56:10</v>
      </c>
      <c r="W95" s="102" t="str">
        <f>TEXT((TIME(0,LEFT('Erwachsene-DOSB 2020'!AM12,FIND(":",'Erwachsene-DOSB 2020'!AM12)-1),RIGHT('Erwachsene-DOSB 2020'!AM12,2)))*$BC$56,"[mm]:ss")</f>
        <v>49:19</v>
      </c>
      <c r="X95" s="103" t="str">
        <f>TEXT((TIME(0,LEFT('Erwachsene-DOSB 2020'!AN12,FIND(":",'Erwachsene-DOSB 2020'!AN12)-1),RIGHT('Erwachsene-DOSB 2020'!AN12,2)))*$BC$56,"[mm]:ss")</f>
        <v>43:34</v>
      </c>
      <c r="Y95" s="182"/>
      <c r="Z95" s="183"/>
      <c r="AB95" s="902"/>
      <c r="AC95"/>
      <c r="AD95" s="844"/>
      <c r="AE95" s="796"/>
      <c r="AF95" s="106" t="s">
        <v>21</v>
      </c>
      <c r="AG95" s="58" t="s">
        <v>506</v>
      </c>
      <c r="AH95" s="101" t="str">
        <f>TEXT((TIME(0,LEFT('Erwachsene-DOSB 2020'!W45,FIND(":",'Erwachsene-DOSB 2020'!W45)-1),RIGHT('Erwachsene-DOSB 2020'!W45,2)))*$BC$56,"[mm]:ss")</f>
        <v>47:31</v>
      </c>
      <c r="AI95" s="102" t="str">
        <f>TEXT((TIME(0,LEFT('Erwachsene-DOSB 2020'!X45,FIND(":",'Erwachsene-DOSB 2020'!X45)-1),RIGHT('Erwachsene-DOSB 2020'!X45,2)))*$BC$56,"[mm]:ss")</f>
        <v>39:36</v>
      </c>
      <c r="AJ95" s="103" t="str">
        <f>TEXT((TIME(0,LEFT('Erwachsene-DOSB 2020'!Y45,FIND(":",'Erwachsene-DOSB 2020'!Y45)-1),RIGHT('Erwachsene-DOSB 2020'!Y45,2)))*$BC$56,"[mm]:ss")</f>
        <v>32:24</v>
      </c>
      <c r="AK95" s="109" t="str">
        <f>TEXT((TIME(0,LEFT('Erwachsene-DOSB 2020'!Z45,FIND(":",'Erwachsene-DOSB 2020'!Z45)-1),RIGHT('Erwachsene-DOSB 2020'!Z45,2)))*$BC$56,"[mm]:ss")</f>
        <v>49:19</v>
      </c>
      <c r="AL95" s="102" t="str">
        <f>TEXT((TIME(0,LEFT('Erwachsene-DOSB 2020'!AA45,FIND(":",'Erwachsene-DOSB 2020'!AA45)-1),RIGHT('Erwachsene-DOSB 2020'!AA45,2)))*$BC$56,"[mm]:ss")</f>
        <v>41:02</v>
      </c>
      <c r="AM95" s="103" t="str">
        <f>TEXT((TIME(0,LEFT('Erwachsene-DOSB 2020'!AB45,FIND(":",'Erwachsene-DOSB 2020'!AB45)-1),RIGHT('Erwachsene-DOSB 2020'!AB45,2)))*$BC$56,"[mm]:ss")</f>
        <v>33:29</v>
      </c>
      <c r="AN95" s="109" t="str">
        <f>TEXT((TIME(0,LEFT('Erwachsene-DOSB 2020'!AC45,FIND(":",'Erwachsene-DOSB 2020'!AC45)-1),RIGHT('Erwachsene-DOSB 2020'!AC45,2)))*$BC$56,"[mm]:ss")</f>
        <v>50:46</v>
      </c>
      <c r="AO95" s="102" t="str">
        <f>TEXT((TIME(0,LEFT('Erwachsene-DOSB 2020'!AD45,FIND(":",'Erwachsene-DOSB 2020'!AD45)-1),RIGHT('Erwachsene-DOSB 2020'!AD45,2)))*$BC$56,"[mm]:ss")</f>
        <v>42:07</v>
      </c>
      <c r="AP95" s="103" t="str">
        <f>TEXT((TIME(0,LEFT('Erwachsene-DOSB 2020'!AE45,FIND(":",'Erwachsene-DOSB 2020'!AE45)-1),RIGHT('Erwachsene-DOSB 2020'!AE45,2)))*$BC$56,"[mm]:ss")</f>
        <v>34:12</v>
      </c>
      <c r="AQ95" s="109" t="str">
        <f>TEXT((TIME(0,LEFT('Erwachsene-DOSB 2020'!AF45,FIND(":",'Erwachsene-DOSB 2020'!AF45)-1),RIGHT('Erwachsene-DOSB 2020'!AF45,2)))*$BC$56,"[mm]:ss")</f>
        <v>51:29</v>
      </c>
      <c r="AR95" s="102" t="str">
        <f>TEXT((TIME(0,LEFT('Erwachsene-DOSB 2020'!AG45,FIND(":",'Erwachsene-DOSB 2020'!AG45)-1),RIGHT('Erwachsene-DOSB 2020'!AG45,2)))*$BC$56,"[mm]:ss")</f>
        <v>43:12</v>
      </c>
      <c r="AS95" s="103" t="str">
        <f>TEXT((TIME(0,LEFT('Erwachsene-DOSB 2020'!AH45,FIND(":",'Erwachsene-DOSB 2020'!AH45)-1),RIGHT('Erwachsene-DOSB 2020'!AH45,2)))*$BC$56,"[mm]:ss")</f>
        <v>34:34</v>
      </c>
      <c r="AT95" s="109" t="str">
        <f>TEXT((TIME(0,LEFT('Erwachsene-DOSB 2020'!AI45,FIND(":",'Erwachsene-DOSB 2020'!AI45)-1),RIGHT('Erwachsene-DOSB 2020'!AI45,2)))*$BC$56,"[mm]:ss")</f>
        <v>52:12</v>
      </c>
      <c r="AU95" s="102" t="str">
        <f>TEXT((TIME(0,LEFT('Erwachsene-DOSB 2020'!AJ45,FIND(":",'Erwachsene-DOSB 2020'!AJ45)-1),RIGHT('Erwachsene-DOSB 2020'!AJ45,2)))*$BC$56,"[mm]:ss")</f>
        <v>43:34</v>
      </c>
      <c r="AV95" s="103" t="str">
        <f>TEXT((TIME(0,LEFT('Erwachsene-DOSB 2020'!AK45,FIND(":",'Erwachsene-DOSB 2020'!AK45)-1),RIGHT('Erwachsene-DOSB 2020'!AK45,2)))*$BC$56,"[mm]:ss")</f>
        <v>34:55</v>
      </c>
      <c r="AW95" s="109" t="str">
        <f>TEXT((TIME(0,LEFT('Erwachsene-DOSB 2020'!AL45,FIND(":",'Erwachsene-DOSB 2020'!AL45)-1),RIGHT('Erwachsene-DOSB 2020'!AL45,2)))*$BC$56,"[mm]:ss")</f>
        <v>52:55</v>
      </c>
      <c r="AX95" s="102" t="str">
        <f>TEXT((TIME(0,LEFT('Erwachsene-DOSB 2020'!AM45,FIND(":",'Erwachsene-DOSB 2020'!AM45)-1),RIGHT('Erwachsene-DOSB 2020'!AM45,2)))*$BC$56,"[mm]:ss")</f>
        <v>44:17</v>
      </c>
      <c r="AY95" s="103" t="str">
        <f>TEXT((TIME(0,LEFT('Erwachsene-DOSB 2020'!AN45,FIND(":",'Erwachsene-DOSB 2020'!AN45)-1),RIGHT('Erwachsene-DOSB 2020'!AN45,2)))*$BC$56,"[mm]:ss")</f>
        <v>35:38</v>
      </c>
      <c r="AZ95" s="182"/>
      <c r="BA95" s="183"/>
    </row>
    <row r="96" spans="1:53" ht="21.2" customHeight="1" x14ac:dyDescent="0.2">
      <c r="A96" s="902"/>
      <c r="B96"/>
      <c r="C96" s="844"/>
      <c r="D96" s="796"/>
      <c r="E96" s="106" t="s">
        <v>22</v>
      </c>
      <c r="F96" s="58" t="s">
        <v>427</v>
      </c>
      <c r="G96" s="160">
        <f>H96*(1-$BE$57)</f>
        <v>294.75</v>
      </c>
      <c r="H96" s="149">
        <f>W57-12.5</f>
        <v>327.5</v>
      </c>
      <c r="I96" s="150">
        <f>H96*(1+$BE$57)</f>
        <v>360.25000000000006</v>
      </c>
      <c r="J96" s="160">
        <f>K96*(1-$BE$57)</f>
        <v>283.5</v>
      </c>
      <c r="K96" s="149">
        <f>H96-12.5</f>
        <v>315</v>
      </c>
      <c r="L96" s="150">
        <f>K96*(1+$BE$57)</f>
        <v>346.5</v>
      </c>
      <c r="M96" s="160">
        <f>N96*(1-$BE$57)</f>
        <v>272.25</v>
      </c>
      <c r="N96" s="149">
        <f>K96-12.5</f>
        <v>302.5</v>
      </c>
      <c r="O96" s="150">
        <f>N96*(1+$BE$57)</f>
        <v>332.75</v>
      </c>
      <c r="P96" s="160">
        <f>Q96*(1-$BE$57)</f>
        <v>261</v>
      </c>
      <c r="Q96" s="149">
        <f>N96-12.5</f>
        <v>290</v>
      </c>
      <c r="R96" s="150">
        <f>Q96*(1+$BE$57)</f>
        <v>319</v>
      </c>
      <c r="S96" s="160">
        <f>T96*(1-$BE$57)</f>
        <v>249.75</v>
      </c>
      <c r="T96" s="149">
        <f>Q96-12.5</f>
        <v>277.5</v>
      </c>
      <c r="U96" s="150">
        <f>T96*(1+$BE$57)</f>
        <v>305.25</v>
      </c>
      <c r="V96" s="160">
        <f>W96*(1-$BE$57)</f>
        <v>238.5</v>
      </c>
      <c r="W96" s="149">
        <f>T96-12.5</f>
        <v>265</v>
      </c>
      <c r="X96" s="150">
        <f>W96*(1+$BE$57)</f>
        <v>291.5</v>
      </c>
      <c r="Y96" s="182"/>
      <c r="Z96" s="183"/>
      <c r="AB96" s="902"/>
      <c r="AC96"/>
      <c r="AD96" s="844"/>
      <c r="AE96" s="796"/>
      <c r="AF96" s="106" t="s">
        <v>22</v>
      </c>
      <c r="AG96" s="58" t="s">
        <v>427</v>
      </c>
      <c r="AH96" s="160">
        <f>AI96*(1-$BE$57)</f>
        <v>353.25</v>
      </c>
      <c r="AI96" s="149">
        <f>AX57-12.5</f>
        <v>392.5</v>
      </c>
      <c r="AJ96" s="150">
        <f>AI96*(1+$BE$57)</f>
        <v>431.75000000000006</v>
      </c>
      <c r="AK96" s="160">
        <f>AL96*(1-$BE$57)</f>
        <v>342</v>
      </c>
      <c r="AL96" s="149">
        <f>AI96-12.5</f>
        <v>380</v>
      </c>
      <c r="AM96" s="150">
        <f>AL96*(1+$BE$57)</f>
        <v>418.00000000000006</v>
      </c>
      <c r="AN96" s="160">
        <f>AO96*(1-$BE$57)</f>
        <v>330.75</v>
      </c>
      <c r="AO96" s="149">
        <f>AL96-12.5</f>
        <v>367.5</v>
      </c>
      <c r="AP96" s="150">
        <f>AO96*(1+$BE$57)</f>
        <v>404.25000000000006</v>
      </c>
      <c r="AQ96" s="160">
        <f>AR96*(1-$BE$57)</f>
        <v>319.5</v>
      </c>
      <c r="AR96" s="149">
        <f>AO96-12.5</f>
        <v>355</v>
      </c>
      <c r="AS96" s="150">
        <f>AR96*(1+$BE$57)</f>
        <v>390.50000000000006</v>
      </c>
      <c r="AT96" s="160">
        <f>AU96*(1-$BE$57)</f>
        <v>308.25</v>
      </c>
      <c r="AU96" s="149">
        <f>AR96-12.5</f>
        <v>342.5</v>
      </c>
      <c r="AV96" s="150">
        <f>AU96*(1+$BE$57)</f>
        <v>376.75000000000006</v>
      </c>
      <c r="AW96" s="160">
        <f>AX96*(1-$BE$57)</f>
        <v>297</v>
      </c>
      <c r="AX96" s="149">
        <f>AU96-12.5</f>
        <v>330</v>
      </c>
      <c r="AY96" s="150">
        <f>AX96*(1+$BE$57)</f>
        <v>363.00000000000006</v>
      </c>
      <c r="AZ96" s="182"/>
      <c r="BA96" s="183"/>
    </row>
    <row r="97" spans="1:53" ht="21.2" customHeight="1" x14ac:dyDescent="0.2">
      <c r="A97" s="902"/>
      <c r="B97"/>
      <c r="C97" s="844"/>
      <c r="D97" s="796"/>
      <c r="E97" s="106" t="s">
        <v>23</v>
      </c>
      <c r="F97" s="58" t="s">
        <v>428</v>
      </c>
      <c r="G97" s="160">
        <f>H97*(1-$BE$57)</f>
        <v>459</v>
      </c>
      <c r="H97" s="149">
        <f>W58-15</f>
        <v>510</v>
      </c>
      <c r="I97" s="150">
        <f>H97*(1+$BE$57)</f>
        <v>561</v>
      </c>
      <c r="J97" s="160">
        <f>K97*(1-$BE$57)</f>
        <v>445.5</v>
      </c>
      <c r="K97" s="149">
        <f>H97-15</f>
        <v>495</v>
      </c>
      <c r="L97" s="150">
        <f>K97*(1+$BE$57)</f>
        <v>544.5</v>
      </c>
      <c r="M97" s="160">
        <f>N97*(1-$BE$57)</f>
        <v>432</v>
      </c>
      <c r="N97" s="149">
        <f>K97-15</f>
        <v>480</v>
      </c>
      <c r="O97" s="150">
        <f>N97*(1+$BE$57)</f>
        <v>528</v>
      </c>
      <c r="P97" s="160">
        <f>Q97*(1-$BE$57)</f>
        <v>418.5</v>
      </c>
      <c r="Q97" s="149">
        <f>N97-15</f>
        <v>465</v>
      </c>
      <c r="R97" s="150">
        <f>Q97*(1+$BE$57)</f>
        <v>511.50000000000006</v>
      </c>
      <c r="S97" s="160">
        <f>T97*(1-$BE$57)</f>
        <v>405</v>
      </c>
      <c r="T97" s="149">
        <f>Q97-15</f>
        <v>450</v>
      </c>
      <c r="U97" s="150">
        <f>T97*(1+$BE$57)</f>
        <v>495.00000000000006</v>
      </c>
      <c r="V97" s="160">
        <f>W97*(1-$BE$57)</f>
        <v>391.5</v>
      </c>
      <c r="W97" s="149">
        <f>T97-15</f>
        <v>435</v>
      </c>
      <c r="X97" s="150">
        <f>W97*(1+$BE$57)</f>
        <v>478.50000000000006</v>
      </c>
      <c r="Y97" s="182"/>
      <c r="Z97" s="183"/>
      <c r="AB97" s="902"/>
      <c r="AC97"/>
      <c r="AD97" s="844"/>
      <c r="AE97" s="796"/>
      <c r="AF97" s="106" t="s">
        <v>23</v>
      </c>
      <c r="AG97" s="58" t="s">
        <v>428</v>
      </c>
      <c r="AH97" s="160">
        <f>AI97*(1-$BE$57)</f>
        <v>526.5</v>
      </c>
      <c r="AI97" s="149">
        <f>AX58-15</f>
        <v>585</v>
      </c>
      <c r="AJ97" s="150">
        <f>AI97*(1+$BE$57)</f>
        <v>643.5</v>
      </c>
      <c r="AK97" s="160">
        <f>AL97*(1-$BE$57)</f>
        <v>513</v>
      </c>
      <c r="AL97" s="149">
        <f>AI97-15</f>
        <v>570</v>
      </c>
      <c r="AM97" s="150">
        <f>AL97*(1+$BE$57)</f>
        <v>627</v>
      </c>
      <c r="AN97" s="160">
        <f>AO97*(1-$BE$57)</f>
        <v>499.5</v>
      </c>
      <c r="AO97" s="149">
        <f>AL97-15</f>
        <v>555</v>
      </c>
      <c r="AP97" s="150">
        <f>AO97*(1+$BE$57)</f>
        <v>610.5</v>
      </c>
      <c r="AQ97" s="160">
        <f>AR97*(1-$BE$57)</f>
        <v>486</v>
      </c>
      <c r="AR97" s="149">
        <f>AO97-15</f>
        <v>540</v>
      </c>
      <c r="AS97" s="150">
        <f>AR97*(1+$BE$57)</f>
        <v>594</v>
      </c>
      <c r="AT97" s="160">
        <f>AU97*(1-$BE$57)</f>
        <v>472.5</v>
      </c>
      <c r="AU97" s="149">
        <f>AR97-15</f>
        <v>525</v>
      </c>
      <c r="AV97" s="150">
        <f>AU97*(1+$BE$57)</f>
        <v>577.5</v>
      </c>
      <c r="AW97" s="160">
        <f>AX97*(1-$BE$57)</f>
        <v>459</v>
      </c>
      <c r="AX97" s="149">
        <f>AU97-15</f>
        <v>510</v>
      </c>
      <c r="AY97" s="150">
        <f>AX97*(1+$BE$57)</f>
        <v>561</v>
      </c>
      <c r="AZ97" s="182"/>
      <c r="BA97" s="183"/>
    </row>
    <row r="98" spans="1:53" ht="21.2" customHeight="1" x14ac:dyDescent="0.2">
      <c r="A98" s="902"/>
      <c r="B98"/>
      <c r="C98" s="844"/>
      <c r="D98" s="796"/>
      <c r="E98" s="106" t="s">
        <v>24</v>
      </c>
      <c r="F98" s="58" t="s">
        <v>429</v>
      </c>
      <c r="G98" s="160">
        <f>H98*(1-$BE$57)</f>
        <v>391.5</v>
      </c>
      <c r="H98" s="149">
        <f>W59-15</f>
        <v>435</v>
      </c>
      <c r="I98" s="150">
        <f>H98*(1+$BE$57)</f>
        <v>478.50000000000006</v>
      </c>
      <c r="J98" s="160">
        <f>K98*(1-$BE$57)</f>
        <v>378</v>
      </c>
      <c r="K98" s="149">
        <f>H98-15</f>
        <v>420</v>
      </c>
      <c r="L98" s="150">
        <f>K98*(1+$BE$57)</f>
        <v>462.00000000000006</v>
      </c>
      <c r="M98" s="160">
        <f>N98*(1-$BE$57)</f>
        <v>364.5</v>
      </c>
      <c r="N98" s="149">
        <f>K98-15</f>
        <v>405</v>
      </c>
      <c r="O98" s="150">
        <f>N98*(1+$BE$57)</f>
        <v>445.50000000000006</v>
      </c>
      <c r="P98" s="160">
        <f>Q98*(1-$BE$57)</f>
        <v>351</v>
      </c>
      <c r="Q98" s="149">
        <f>N98-15</f>
        <v>390</v>
      </c>
      <c r="R98" s="150">
        <f>Q98*(1+$BE$57)</f>
        <v>429.00000000000006</v>
      </c>
      <c r="S98" s="160">
        <f>T98*(1-$BE$57)</f>
        <v>337.5</v>
      </c>
      <c r="T98" s="149">
        <f>Q98-15</f>
        <v>375</v>
      </c>
      <c r="U98" s="150">
        <f>T98*(1+$BE$57)</f>
        <v>412.50000000000006</v>
      </c>
      <c r="V98" s="160">
        <f>W98*(1-$BE$57)</f>
        <v>324</v>
      </c>
      <c r="W98" s="149">
        <f>T98-15</f>
        <v>360</v>
      </c>
      <c r="X98" s="150">
        <f>W98*(1+$BE$57)</f>
        <v>396.00000000000006</v>
      </c>
      <c r="Y98" s="182"/>
      <c r="Z98" s="183"/>
      <c r="AB98" s="902"/>
      <c r="AC98"/>
      <c r="AD98" s="844"/>
      <c r="AE98" s="796"/>
      <c r="AF98" s="106" t="s">
        <v>24</v>
      </c>
      <c r="AG98" s="58" t="s">
        <v>429</v>
      </c>
      <c r="AH98" s="160">
        <f>AI98*(1-$BE$57)</f>
        <v>454.5</v>
      </c>
      <c r="AI98" s="149">
        <f>AX59-15</f>
        <v>505</v>
      </c>
      <c r="AJ98" s="150">
        <f>AI98*(1+$BE$57)</f>
        <v>555.5</v>
      </c>
      <c r="AK98" s="160">
        <f>AL98*(1-$BE$57)</f>
        <v>441</v>
      </c>
      <c r="AL98" s="149">
        <f>AI98-15</f>
        <v>490</v>
      </c>
      <c r="AM98" s="150">
        <f>AL98*(1+$BE$57)</f>
        <v>539</v>
      </c>
      <c r="AN98" s="160">
        <f>AO98*(1-$BE$57)</f>
        <v>427.5</v>
      </c>
      <c r="AO98" s="149">
        <f>AL98-15</f>
        <v>475</v>
      </c>
      <c r="AP98" s="150">
        <f>AO98*(1+$BE$57)</f>
        <v>522.5</v>
      </c>
      <c r="AQ98" s="160">
        <f>AR98*(1-$BE$57)</f>
        <v>414</v>
      </c>
      <c r="AR98" s="149">
        <f>AO98-15</f>
        <v>460</v>
      </c>
      <c r="AS98" s="150">
        <f>AR98*(1+$BE$57)</f>
        <v>506.00000000000006</v>
      </c>
      <c r="AT98" s="160">
        <f>AU98*(1-$BE$57)</f>
        <v>400.5</v>
      </c>
      <c r="AU98" s="149">
        <f>AR98-15</f>
        <v>445</v>
      </c>
      <c r="AV98" s="150">
        <f>AU98*(1+$BE$57)</f>
        <v>489.50000000000006</v>
      </c>
      <c r="AW98" s="160">
        <f>AX98*(1-$BE$57)</f>
        <v>387</v>
      </c>
      <c r="AX98" s="149">
        <f>AU98-15</f>
        <v>430</v>
      </c>
      <c r="AY98" s="150">
        <f>AX98*(1+$BE$57)</f>
        <v>473.00000000000006</v>
      </c>
      <c r="AZ98" s="182"/>
      <c r="BA98" s="183"/>
    </row>
    <row r="99" spans="1:53" ht="21.2" customHeight="1" thickBot="1" x14ac:dyDescent="0.25">
      <c r="A99" s="902"/>
      <c r="B99"/>
      <c r="C99" s="845"/>
      <c r="D99" s="797"/>
      <c r="E99" s="106" t="s">
        <v>25</v>
      </c>
      <c r="F99" s="163" t="s">
        <v>430</v>
      </c>
      <c r="G99" s="164">
        <f>H99*(1-$BE$57)</f>
        <v>396</v>
      </c>
      <c r="H99" s="165">
        <f>W60-15</f>
        <v>440</v>
      </c>
      <c r="I99" s="166">
        <f>H99*(1+$BE$57)</f>
        <v>484.00000000000006</v>
      </c>
      <c r="J99" s="164">
        <f>K99*(1-$BE$57)</f>
        <v>382.5</v>
      </c>
      <c r="K99" s="165">
        <f>H99-15</f>
        <v>425</v>
      </c>
      <c r="L99" s="166">
        <f>K99*(1+$BE$57)</f>
        <v>467.50000000000006</v>
      </c>
      <c r="M99" s="164">
        <f>N99*(1-$BE$57)</f>
        <v>369</v>
      </c>
      <c r="N99" s="165">
        <f>K99-15</f>
        <v>410</v>
      </c>
      <c r="O99" s="166">
        <f>N99*(1+$BE$57)</f>
        <v>451.00000000000006</v>
      </c>
      <c r="P99" s="164">
        <f>Q99*(1-$BE$57)</f>
        <v>355.5</v>
      </c>
      <c r="Q99" s="165">
        <f>N99-15</f>
        <v>395</v>
      </c>
      <c r="R99" s="166">
        <f>Q99*(1+$BE$57)</f>
        <v>434.50000000000006</v>
      </c>
      <c r="S99" s="164">
        <f>T99*(1-$BE$57)</f>
        <v>342</v>
      </c>
      <c r="T99" s="165">
        <f>Q99-15</f>
        <v>380</v>
      </c>
      <c r="U99" s="166">
        <f>T99*(1+$BE$57)</f>
        <v>418.00000000000006</v>
      </c>
      <c r="V99" s="164">
        <f>W99*(1-$BE$57)</f>
        <v>328.5</v>
      </c>
      <c r="W99" s="165">
        <f>T99-15</f>
        <v>365</v>
      </c>
      <c r="X99" s="166">
        <f>W99*(1+$BE$57)</f>
        <v>401.50000000000006</v>
      </c>
      <c r="Y99" s="186"/>
      <c r="Z99" s="187"/>
      <c r="AB99" s="902"/>
      <c r="AC99"/>
      <c r="AD99" s="845"/>
      <c r="AE99" s="797"/>
      <c r="AF99" s="106" t="s">
        <v>25</v>
      </c>
      <c r="AG99" s="163" t="s">
        <v>430</v>
      </c>
      <c r="AH99" s="164">
        <f>AI99*(1-$BE$57)</f>
        <v>459</v>
      </c>
      <c r="AI99" s="165">
        <f>AX60-15</f>
        <v>510</v>
      </c>
      <c r="AJ99" s="166">
        <f>AI99*(1+$BE$57)</f>
        <v>561</v>
      </c>
      <c r="AK99" s="164">
        <f>AL99*(1-$BE$57)</f>
        <v>445.5</v>
      </c>
      <c r="AL99" s="165">
        <f>AI99-15</f>
        <v>495</v>
      </c>
      <c r="AM99" s="166">
        <f>AL99*(1+$BE$57)</f>
        <v>544.5</v>
      </c>
      <c r="AN99" s="164">
        <f>AO99*(1-$BE$57)</f>
        <v>432</v>
      </c>
      <c r="AO99" s="165">
        <f>AL99-15</f>
        <v>480</v>
      </c>
      <c r="AP99" s="166">
        <f>AO99*(1+$BE$57)</f>
        <v>528</v>
      </c>
      <c r="AQ99" s="164">
        <f>AR99*(1-$BE$57)</f>
        <v>418.5</v>
      </c>
      <c r="AR99" s="165">
        <f>AO99-15</f>
        <v>465</v>
      </c>
      <c r="AS99" s="166">
        <f>AR99*(1+$BE$57)</f>
        <v>511.50000000000006</v>
      </c>
      <c r="AT99" s="164">
        <f>AU99*(1-$BE$57)</f>
        <v>405</v>
      </c>
      <c r="AU99" s="165">
        <f>AR99-15</f>
        <v>450</v>
      </c>
      <c r="AV99" s="166">
        <f>AU99*(1+$BE$57)</f>
        <v>495.00000000000006</v>
      </c>
      <c r="AW99" s="164">
        <f>AX99*(1-$BE$57)</f>
        <v>391.5</v>
      </c>
      <c r="AX99" s="165">
        <f>AU99-15</f>
        <v>435</v>
      </c>
      <c r="AY99" s="166">
        <f>AX99*(1+$BE$57)</f>
        <v>478.50000000000006</v>
      </c>
      <c r="AZ99" s="186"/>
      <c r="BA99" s="187"/>
    </row>
    <row r="100" spans="1:53" ht="21.2" customHeight="1" x14ac:dyDescent="0.2">
      <c r="A100" s="902"/>
      <c r="B100"/>
      <c r="C100" s="843">
        <v>2</v>
      </c>
      <c r="D100" s="795" t="s">
        <v>65</v>
      </c>
      <c r="E100" s="601" t="s">
        <v>16</v>
      </c>
      <c r="F100" s="524" t="s">
        <v>609</v>
      </c>
      <c r="G100" s="141">
        <f>'Erwachsene-DOSB 2020'!W13*$BC$61</f>
        <v>3.3249999999999997</v>
      </c>
      <c r="H100" s="132">
        <f>'Erwachsene-DOSB 2020'!X13*$BC$61</f>
        <v>4.55</v>
      </c>
      <c r="I100" s="133">
        <f>'Erwachsene-DOSB 2020'!Y13*$BC$61</f>
        <v>5.6</v>
      </c>
      <c r="J100" s="134">
        <f>'Erwachsene-DOSB 2020'!Z13*$BC$61</f>
        <v>2.9749999999999996</v>
      </c>
      <c r="K100" s="132">
        <f>'Erwachsene-DOSB 2020'!AA13*$BC$61</f>
        <v>4.1999999999999993</v>
      </c>
      <c r="L100" s="133">
        <f>'Erwachsene-DOSB 2020'!AB13*$BC$61</f>
        <v>5.4249999999999998</v>
      </c>
      <c r="M100" s="134">
        <f>'Erwachsene-DOSB 2020'!AC13*$BC$61</f>
        <v>2.8</v>
      </c>
      <c r="N100" s="132">
        <f>'Erwachsene-DOSB 2020'!AD13*$BC$61</f>
        <v>4.0249999999999995</v>
      </c>
      <c r="O100" s="133">
        <f>'Erwachsene-DOSB 2020'!AE13*$BC$61</f>
        <v>5.25</v>
      </c>
      <c r="P100" s="134">
        <f>'Erwachsene-DOSB 2020'!AF13*$BC$61</f>
        <v>2.625</v>
      </c>
      <c r="Q100" s="132">
        <f>'Erwachsene-DOSB 2020'!AG13*$BC$61</f>
        <v>3.8499999999999996</v>
      </c>
      <c r="R100" s="133">
        <f>'Erwachsene-DOSB 2020'!AH13*$BC$61</f>
        <v>5.0749999999999993</v>
      </c>
      <c r="S100" s="134">
        <f>'Erwachsene-DOSB 2020'!AI13*$BC$61</f>
        <v>2.4499999999999997</v>
      </c>
      <c r="T100" s="132">
        <f>'Erwachsene-DOSB 2020'!AJ13*$BC$61</f>
        <v>3.6749999999999998</v>
      </c>
      <c r="U100" s="133">
        <f>'Erwachsene-DOSB 2020'!AK13*$BC$61</f>
        <v>4.8999999999999995</v>
      </c>
      <c r="V100" s="134">
        <f>'Erwachsene-DOSB 2020'!AL13*$BC$61</f>
        <v>2.2749999999999999</v>
      </c>
      <c r="W100" s="132">
        <f>'Erwachsene-DOSB 2020'!AM13*$BC$61</f>
        <v>3.5</v>
      </c>
      <c r="X100" s="133">
        <f>'Erwachsene-DOSB 2020'!AN13*$BC$61</f>
        <v>4.7249999999999996</v>
      </c>
      <c r="Y100" s="180"/>
      <c r="Z100" s="181"/>
      <c r="AB100" s="902"/>
      <c r="AC100"/>
      <c r="AD100" s="843">
        <v>2</v>
      </c>
      <c r="AE100" s="795" t="s">
        <v>65</v>
      </c>
      <c r="AF100" s="601" t="s">
        <v>16</v>
      </c>
      <c r="AG100" s="524" t="s">
        <v>609</v>
      </c>
      <c r="AH100" s="141">
        <f>'Erwachsene-DOSB 2020'!W46*$BC$61</f>
        <v>4.8999999999999995</v>
      </c>
      <c r="AI100" s="132">
        <f>'Erwachsene-DOSB 2020'!X46*$BC$61</f>
        <v>6.125</v>
      </c>
      <c r="AJ100" s="133">
        <f>'Erwachsene-DOSB 2020'!Y46*$BC$61</f>
        <v>7.35</v>
      </c>
      <c r="AK100" s="134">
        <f>'Erwachsene-DOSB 2020'!Z46*$BC$61</f>
        <v>4.55</v>
      </c>
      <c r="AL100" s="132">
        <f>'Erwachsene-DOSB 2020'!AA46*$BC$61</f>
        <v>5.9499999999999993</v>
      </c>
      <c r="AM100" s="133">
        <f>'Erwachsene-DOSB 2020'!AB46*$BC$61</f>
        <v>7.1749999999999998</v>
      </c>
      <c r="AN100" s="134">
        <f>'Erwachsene-DOSB 2020'!AC46*$BC$61</f>
        <v>4.1999999999999993</v>
      </c>
      <c r="AO100" s="132">
        <f>'Erwachsene-DOSB 2020'!AD46*$BC$61</f>
        <v>5.7749999999999995</v>
      </c>
      <c r="AP100" s="133">
        <f>'Erwachsene-DOSB 2020'!AE46*$BC$61</f>
        <v>7</v>
      </c>
      <c r="AQ100" s="134">
        <f>'Erwachsene-DOSB 2020'!AF46*$BC$61</f>
        <v>4.0249999999999995</v>
      </c>
      <c r="AR100" s="132">
        <f>'Erwachsene-DOSB 2020'!AG46*$BC$61</f>
        <v>5.4249999999999998</v>
      </c>
      <c r="AS100" s="133">
        <f>'Erwachsene-DOSB 2020'!AH46*$BC$61</f>
        <v>6.8249999999999993</v>
      </c>
      <c r="AT100" s="134">
        <f>'Erwachsene-DOSB 2020'!AI46*$BC$61</f>
        <v>3.6749999999999998</v>
      </c>
      <c r="AU100" s="132">
        <f>'Erwachsene-DOSB 2020'!AJ46*$BC$61</f>
        <v>5.0749999999999993</v>
      </c>
      <c r="AV100" s="133">
        <f>'Erwachsene-DOSB 2020'!AK46*$BC$61</f>
        <v>6.4749999999999996</v>
      </c>
      <c r="AW100" s="134">
        <f>'Erwachsene-DOSB 2020'!AL46*$BC$61</f>
        <v>3.5</v>
      </c>
      <c r="AX100" s="132">
        <f>'Erwachsene-DOSB 2020'!AM46*$BC$61</f>
        <v>4.8999999999999995</v>
      </c>
      <c r="AY100" s="133">
        <f>'Erwachsene-DOSB 2020'!AN46*$BC$61</f>
        <v>6.3</v>
      </c>
      <c r="AZ100" s="180"/>
      <c r="BA100" s="181"/>
    </row>
    <row r="101" spans="1:53" ht="21.2" customHeight="1" x14ac:dyDescent="0.2">
      <c r="A101" s="902"/>
      <c r="B101"/>
      <c r="C101" s="845"/>
      <c r="D101" s="796"/>
      <c r="E101" s="801" t="s">
        <v>17</v>
      </c>
      <c r="F101" s="793" t="s">
        <v>26</v>
      </c>
      <c r="G101" s="826" t="s">
        <v>219</v>
      </c>
      <c r="H101" s="827"/>
      <c r="I101" s="828"/>
      <c r="J101" s="826" t="s">
        <v>96</v>
      </c>
      <c r="K101" s="827"/>
      <c r="L101" s="827"/>
      <c r="M101" s="827"/>
      <c r="N101" s="827"/>
      <c r="O101" s="827"/>
      <c r="P101" s="827"/>
      <c r="Q101" s="827"/>
      <c r="R101" s="827"/>
      <c r="S101" s="827"/>
      <c r="T101" s="827"/>
      <c r="U101" s="827"/>
      <c r="V101" s="827"/>
      <c r="W101" s="827"/>
      <c r="X101" s="828"/>
      <c r="Y101" s="182"/>
      <c r="Z101" s="188"/>
      <c r="AB101" s="902"/>
      <c r="AC101"/>
      <c r="AD101" s="845"/>
      <c r="AE101" s="796"/>
      <c r="AF101" s="801" t="s">
        <v>17</v>
      </c>
      <c r="AG101" s="793" t="s">
        <v>26</v>
      </c>
      <c r="AH101" s="826" t="s">
        <v>415</v>
      </c>
      <c r="AI101" s="827"/>
      <c r="AJ101" s="828"/>
      <c r="AK101" s="826" t="s">
        <v>220</v>
      </c>
      <c r="AL101" s="827"/>
      <c r="AM101" s="827"/>
      <c r="AN101" s="827"/>
      <c r="AO101" s="827"/>
      <c r="AP101" s="828"/>
      <c r="AQ101" s="826" t="s">
        <v>219</v>
      </c>
      <c r="AR101" s="827"/>
      <c r="AS101" s="827"/>
      <c r="AT101" s="827"/>
      <c r="AU101" s="827"/>
      <c r="AV101" s="827"/>
      <c r="AW101" s="827"/>
      <c r="AX101" s="827"/>
      <c r="AY101" s="828"/>
      <c r="AZ101" s="182"/>
      <c r="BA101" s="188"/>
    </row>
    <row r="102" spans="1:53" ht="21.2" customHeight="1" x14ac:dyDescent="0.2">
      <c r="A102" s="902"/>
      <c r="B102"/>
      <c r="C102" s="845"/>
      <c r="D102" s="796"/>
      <c r="E102" s="792"/>
      <c r="F102" s="794"/>
      <c r="G102" s="13">
        <f>'Erwachsene-DOSB 2020'!W15*$BC$63</f>
        <v>4.2</v>
      </c>
      <c r="H102" s="12">
        <f>'Erwachsene-DOSB 2020'!X15*$BC$63</f>
        <v>4.6000000000000005</v>
      </c>
      <c r="I102" s="15">
        <f>'Erwachsene-DOSB 2020'!Y15*$BC$63</f>
        <v>5</v>
      </c>
      <c r="J102" s="59">
        <f>'Erwachsene-DOSB 2020'!Z15*$BC$63</f>
        <v>4.2</v>
      </c>
      <c r="K102" s="12">
        <f>'Erwachsene-DOSB 2020'!AA15*$BC$63</f>
        <v>4.8000000000000007</v>
      </c>
      <c r="L102" s="15">
        <f>'Erwachsene-DOSB 2020'!AB15*$BC$63</f>
        <v>5.6000000000000005</v>
      </c>
      <c r="M102" s="59">
        <f>'Erwachsene-DOSB 2020'!AC15*$BC$63</f>
        <v>4</v>
      </c>
      <c r="N102" s="12">
        <f>'Erwachsene-DOSB 2020'!AD15*$BC$63</f>
        <v>4.6000000000000005</v>
      </c>
      <c r="O102" s="15">
        <f>'Erwachsene-DOSB 2020'!AE15*$BC$63</f>
        <v>5.2</v>
      </c>
      <c r="P102" s="59">
        <f>'Erwachsene-DOSB 2020'!AF15*$BC$63</f>
        <v>3.8000000000000003</v>
      </c>
      <c r="Q102" s="12">
        <f>'Erwachsene-DOSB 2020'!AG15*$BC$63</f>
        <v>4.4000000000000004</v>
      </c>
      <c r="R102" s="15">
        <f>'Erwachsene-DOSB 2020'!AH15*$BC$63</f>
        <v>5</v>
      </c>
      <c r="S102" s="59">
        <f>'Erwachsene-DOSB 2020'!AI15*$BC$63</f>
        <v>3.6</v>
      </c>
      <c r="T102" s="12">
        <f>'Erwachsene-DOSB 2020'!AJ15*$BC$63</f>
        <v>4.2</v>
      </c>
      <c r="U102" s="15">
        <f>'Erwachsene-DOSB 2020'!AK15*$BC$63</f>
        <v>5</v>
      </c>
      <c r="V102" s="59">
        <f>'Erwachsene-DOSB 2020'!AL15*$BC$63</f>
        <v>3.4000000000000004</v>
      </c>
      <c r="W102" s="12">
        <f>'Erwachsene-DOSB 2020'!AM15*$BC$63</f>
        <v>4</v>
      </c>
      <c r="X102" s="15">
        <f>'Erwachsene-DOSB 2020'!AN15*$BC$63</f>
        <v>4.8000000000000007</v>
      </c>
      <c r="Y102" s="182"/>
      <c r="Z102" s="188"/>
      <c r="AB102" s="902"/>
      <c r="AC102"/>
      <c r="AD102" s="845"/>
      <c r="AE102" s="796"/>
      <c r="AF102" s="792"/>
      <c r="AG102" s="794"/>
      <c r="AH102" s="13">
        <f>'Erwachsene-DOSB 2020'!W48*$BC$63</f>
        <v>4.8000000000000007</v>
      </c>
      <c r="AI102" s="12">
        <f>'Erwachsene-DOSB 2020'!X48*$BC$63</f>
        <v>5.4</v>
      </c>
      <c r="AJ102" s="15">
        <f>'Erwachsene-DOSB 2020'!Y48*$BC$63</f>
        <v>6</v>
      </c>
      <c r="AK102" s="59">
        <f>'Erwachsene-DOSB 2020'!Z48*$BC$63</f>
        <v>5</v>
      </c>
      <c r="AL102" s="12">
        <f>'Erwachsene-DOSB 2020'!AA48*$BC$63</f>
        <v>5.6000000000000005</v>
      </c>
      <c r="AM102" s="15">
        <f>'Erwachsene-DOSB 2020'!AB48*$BC$63</f>
        <v>6.4</v>
      </c>
      <c r="AN102" s="59">
        <f>'Erwachsene-DOSB 2020'!AC48*$BC$63</f>
        <v>4.8000000000000007</v>
      </c>
      <c r="AO102" s="12">
        <f>'Erwachsene-DOSB 2020'!AD48*$BC$63</f>
        <v>5.4</v>
      </c>
      <c r="AP102" s="15">
        <f>'Erwachsene-DOSB 2020'!AE48*$BC$63</f>
        <v>6</v>
      </c>
      <c r="AQ102" s="59">
        <f>'Erwachsene-DOSB 2020'!AF48*$BC$63</f>
        <v>4.8000000000000007</v>
      </c>
      <c r="AR102" s="12">
        <f>'Erwachsene-DOSB 2020'!AG48*$BC$63</f>
        <v>5.6000000000000005</v>
      </c>
      <c r="AS102" s="15">
        <f>'Erwachsene-DOSB 2020'!AH48*$BC$63</f>
        <v>6.4</v>
      </c>
      <c r="AT102" s="59">
        <f>'Erwachsene-DOSB 2020'!AI48*$BC$63</f>
        <v>4.6000000000000005</v>
      </c>
      <c r="AU102" s="282">
        <f>'Erwachsene-DOSB 2020'!AJ48*$BC$63</f>
        <v>5.4</v>
      </c>
      <c r="AV102" s="283">
        <f>'Erwachsene-DOSB 2020'!AK48*$BC$63</f>
        <v>6</v>
      </c>
      <c r="AW102" s="281">
        <f>'Erwachsene-DOSB 2020'!AL48*$BC$63-0.3</f>
        <v>4.5000000000000009</v>
      </c>
      <c r="AX102" s="282">
        <f>'Erwachsene-DOSB 2020'!AM48*$BC$63-0.1</f>
        <v>5.3000000000000007</v>
      </c>
      <c r="AY102" s="283">
        <f>'Erwachsene-DOSB 2020'!AN48*$BC$63-0.3</f>
        <v>5.9</v>
      </c>
      <c r="AZ102" s="182"/>
      <c r="BA102" s="188"/>
    </row>
    <row r="103" spans="1:53" ht="21.2" customHeight="1" thickBot="1" x14ac:dyDescent="0.25">
      <c r="A103" s="902"/>
      <c r="B103"/>
      <c r="C103" s="950"/>
      <c r="D103" s="951"/>
      <c r="E103" s="107" t="s">
        <v>21</v>
      </c>
      <c r="F103" s="16" t="s">
        <v>27</v>
      </c>
      <c r="G103" s="175">
        <f t="shared" ref="G103:X103" si="6">G102*$BC$64</f>
        <v>7.14</v>
      </c>
      <c r="H103" s="167">
        <f t="shared" si="6"/>
        <v>7.82</v>
      </c>
      <c r="I103" s="168">
        <f t="shared" si="6"/>
        <v>8.5</v>
      </c>
      <c r="J103" s="175">
        <f t="shared" si="6"/>
        <v>7.14</v>
      </c>
      <c r="K103" s="167">
        <f t="shared" si="6"/>
        <v>8.16</v>
      </c>
      <c r="L103" s="168">
        <f t="shared" si="6"/>
        <v>9.5200000000000014</v>
      </c>
      <c r="M103" s="175">
        <f t="shared" si="6"/>
        <v>6.8</v>
      </c>
      <c r="N103" s="167">
        <f t="shared" si="6"/>
        <v>7.82</v>
      </c>
      <c r="O103" s="168">
        <f t="shared" si="6"/>
        <v>8.84</v>
      </c>
      <c r="P103" s="175">
        <f t="shared" si="6"/>
        <v>6.46</v>
      </c>
      <c r="Q103" s="167">
        <f t="shared" si="6"/>
        <v>7.48</v>
      </c>
      <c r="R103" s="168">
        <f t="shared" si="6"/>
        <v>8.5</v>
      </c>
      <c r="S103" s="175">
        <f t="shared" si="6"/>
        <v>6.12</v>
      </c>
      <c r="T103" s="167">
        <f t="shared" si="6"/>
        <v>7.14</v>
      </c>
      <c r="U103" s="168">
        <f t="shared" si="6"/>
        <v>8.5</v>
      </c>
      <c r="V103" s="175">
        <f t="shared" si="6"/>
        <v>5.78</v>
      </c>
      <c r="W103" s="167">
        <f t="shared" si="6"/>
        <v>6.8</v>
      </c>
      <c r="X103" s="168">
        <f t="shared" si="6"/>
        <v>8.16</v>
      </c>
      <c r="Y103" s="186"/>
      <c r="Z103" s="187"/>
      <c r="AB103" s="902"/>
      <c r="AC103"/>
      <c r="AD103" s="950"/>
      <c r="AE103" s="951"/>
      <c r="AF103" s="107" t="s">
        <v>21</v>
      </c>
      <c r="AG103" s="16" t="s">
        <v>27</v>
      </c>
      <c r="AH103" s="175">
        <f t="shared" ref="AH103:AY103" si="7">AH102*$BC$64</f>
        <v>8.16</v>
      </c>
      <c r="AI103" s="167">
        <f t="shared" si="7"/>
        <v>9.18</v>
      </c>
      <c r="AJ103" s="168">
        <f t="shared" si="7"/>
        <v>10.199999999999999</v>
      </c>
      <c r="AK103" s="175">
        <f t="shared" si="7"/>
        <v>8.5</v>
      </c>
      <c r="AL103" s="167">
        <f t="shared" si="7"/>
        <v>9.5200000000000014</v>
      </c>
      <c r="AM103" s="168">
        <f t="shared" si="7"/>
        <v>10.88</v>
      </c>
      <c r="AN103" s="175">
        <f t="shared" si="7"/>
        <v>8.16</v>
      </c>
      <c r="AO103" s="167">
        <f t="shared" si="7"/>
        <v>9.18</v>
      </c>
      <c r="AP103" s="168">
        <f t="shared" si="7"/>
        <v>10.199999999999999</v>
      </c>
      <c r="AQ103" s="175">
        <f t="shared" si="7"/>
        <v>8.16</v>
      </c>
      <c r="AR103" s="167">
        <f t="shared" si="7"/>
        <v>9.5200000000000014</v>
      </c>
      <c r="AS103" s="168">
        <f t="shared" si="7"/>
        <v>10.88</v>
      </c>
      <c r="AT103" s="175">
        <f t="shared" si="7"/>
        <v>7.82</v>
      </c>
      <c r="AU103" s="293">
        <f t="shared" si="7"/>
        <v>9.18</v>
      </c>
      <c r="AV103" s="294">
        <f t="shared" si="7"/>
        <v>10.199999999999999</v>
      </c>
      <c r="AW103" s="295">
        <f t="shared" si="7"/>
        <v>7.6500000000000012</v>
      </c>
      <c r="AX103" s="293">
        <f t="shared" si="7"/>
        <v>9.0100000000000016</v>
      </c>
      <c r="AY103" s="294">
        <f t="shared" si="7"/>
        <v>10.030000000000001</v>
      </c>
      <c r="AZ103" s="186"/>
      <c r="BA103" s="187"/>
    </row>
    <row r="104" spans="1:53" ht="21.2" customHeight="1" x14ac:dyDescent="0.2">
      <c r="A104" s="902"/>
      <c r="B104"/>
      <c r="C104" s="843">
        <v>3</v>
      </c>
      <c r="D104" s="795" t="s">
        <v>66</v>
      </c>
      <c r="E104" s="601" t="s">
        <v>16</v>
      </c>
      <c r="F104" s="197" t="s">
        <v>158</v>
      </c>
      <c r="G104" s="241">
        <f>'Erwachsene-DOSB 2020'!W22*$BC$65</f>
        <v>57.2</v>
      </c>
      <c r="H104" s="242">
        <f>'Erwachsene-DOSB 2020'!X22*$BC$65</f>
        <v>45.5</v>
      </c>
      <c r="I104" s="243">
        <f>'Erwachsene-DOSB 2020'!Y22*$BC$65</f>
        <v>32.5</v>
      </c>
      <c r="J104" s="244">
        <f>'Erwachsene-DOSB 2020'!Z22*$BC$65</f>
        <v>62.400000000000006</v>
      </c>
      <c r="K104" s="242">
        <f>'Erwachsene-DOSB 2020'!AA22*$BC$65</f>
        <v>50.7</v>
      </c>
      <c r="L104" s="243">
        <f>'Erwachsene-DOSB 2020'!AB22*$BC$65</f>
        <v>36.4</v>
      </c>
      <c r="M104" s="244">
        <f>'Erwachsene-DOSB 2020'!AC22*$BC$65</f>
        <v>66.95</v>
      </c>
      <c r="N104" s="242">
        <f>'Erwachsene-DOSB 2020'!AD22*$BC$65</f>
        <v>55.25</v>
      </c>
      <c r="O104" s="243">
        <f>'Erwachsene-DOSB 2020'!AE22*$BC$65</f>
        <v>39.65</v>
      </c>
      <c r="P104" s="244">
        <f>'Erwachsene-DOSB 2020'!AF22*$BC$65</f>
        <v>70.850000000000009</v>
      </c>
      <c r="Q104" s="242">
        <f>'Erwachsene-DOSB 2020'!AG22*$BC$65</f>
        <v>57.85</v>
      </c>
      <c r="R104" s="243">
        <f>'Erwachsene-DOSB 2020'!AH22*$BC$65</f>
        <v>42.25</v>
      </c>
      <c r="S104" s="244">
        <f>'Erwachsene-DOSB 2020'!AI22*$BC$65</f>
        <v>73.45</v>
      </c>
      <c r="T104" s="242">
        <f>'Erwachsene-DOSB 2020'!AJ22*$BC$65</f>
        <v>60.45</v>
      </c>
      <c r="U104" s="243">
        <f>'Erwachsene-DOSB 2020'!AK22*$BC$65</f>
        <v>44.85</v>
      </c>
      <c r="V104" s="244">
        <f>'Erwachsene-DOSB 2020'!AL22*$BC$65</f>
        <v>76.7</v>
      </c>
      <c r="W104" s="242">
        <f>'Erwachsene-DOSB 2020'!AM22*$BC$65</f>
        <v>62.400000000000006</v>
      </c>
      <c r="X104" s="243">
        <f>'Erwachsene-DOSB 2020'!AN22*$BC$65</f>
        <v>46.800000000000004</v>
      </c>
      <c r="Y104" s="180"/>
      <c r="Z104" s="181"/>
      <c r="AB104" s="902"/>
      <c r="AC104"/>
      <c r="AD104" s="843">
        <v>3</v>
      </c>
      <c r="AE104" s="795" t="s">
        <v>66</v>
      </c>
      <c r="AF104" s="601" t="s">
        <v>16</v>
      </c>
      <c r="AG104" s="197" t="s">
        <v>158</v>
      </c>
      <c r="AH104" s="241">
        <f>'Erwachsene-DOSB 2020'!W55*$BC$65</f>
        <v>54.6</v>
      </c>
      <c r="AI104" s="242">
        <f>'Erwachsene-DOSB 2020'!X55*$BC$65</f>
        <v>42.25</v>
      </c>
      <c r="AJ104" s="243">
        <f>'Erwachsene-DOSB 2020'!Y55*$BC$65</f>
        <v>26.650000000000002</v>
      </c>
      <c r="AK104" s="244">
        <f>'Erwachsene-DOSB 2020'!Z55*$BC$65</f>
        <v>58.5</v>
      </c>
      <c r="AL104" s="242">
        <f>'Erwachsene-DOSB 2020'!AA55*$BC$65</f>
        <v>45.5</v>
      </c>
      <c r="AM104" s="243">
        <f>'Erwachsene-DOSB 2020'!AB55*$BC$65</f>
        <v>29.900000000000002</v>
      </c>
      <c r="AN104" s="244">
        <f>'Erwachsene-DOSB 2020'!AC55*$BC$65</f>
        <v>63.7</v>
      </c>
      <c r="AO104" s="242">
        <f>'Erwachsene-DOSB 2020'!AD55*$BC$65</f>
        <v>48.1</v>
      </c>
      <c r="AP104" s="243">
        <f>'Erwachsene-DOSB 2020'!AE55*$BC$65</f>
        <v>32.5</v>
      </c>
      <c r="AQ104" s="244">
        <f>'Erwachsene-DOSB 2020'!AF55*$BC$65</f>
        <v>66.3</v>
      </c>
      <c r="AR104" s="242">
        <f>'Erwachsene-DOSB 2020'!AG55*$BC$65</f>
        <v>50.7</v>
      </c>
      <c r="AS104" s="243">
        <f>'Erwachsene-DOSB 2020'!AH55*$BC$65</f>
        <v>35.1</v>
      </c>
      <c r="AT104" s="244">
        <f>'Erwachsene-DOSB 2020'!AI55*$BC$65</f>
        <v>68.25</v>
      </c>
      <c r="AU104" s="296">
        <f>'Erwachsene-DOSB 2020'!AJ55*$BC$65</f>
        <v>52.65</v>
      </c>
      <c r="AV104" s="297">
        <f>'Erwachsene-DOSB 2020'!AK55*$BC$65</f>
        <v>37.050000000000004</v>
      </c>
      <c r="AW104" s="298">
        <f>'Erwachsene-DOSB 2020'!AL55*$BC$65</f>
        <v>71.5</v>
      </c>
      <c r="AX104" s="296">
        <f>'Erwachsene-DOSB 2020'!AM55*$BC$65</f>
        <v>55.9</v>
      </c>
      <c r="AY104" s="297">
        <f>'Erwachsene-DOSB 2020'!AN55*$BC$65</f>
        <v>40.300000000000004</v>
      </c>
      <c r="AZ104" s="180"/>
      <c r="BA104" s="181"/>
    </row>
    <row r="105" spans="1:53" ht="21.2" customHeight="1" x14ac:dyDescent="0.2">
      <c r="A105" s="902"/>
      <c r="B105"/>
      <c r="C105" s="845"/>
      <c r="D105" s="796"/>
      <c r="E105" s="106" t="s">
        <v>17</v>
      </c>
      <c r="F105" s="154" t="s">
        <v>157</v>
      </c>
      <c r="G105" s="248">
        <f>'Erwachsene-DOSB 2020'!W23*$BC$66</f>
        <v>48.800000000000004</v>
      </c>
      <c r="H105" s="249">
        <f>'Erwachsene-DOSB 2020'!X23*$BC$66</f>
        <v>43.2</v>
      </c>
      <c r="I105" s="250">
        <f>'Erwachsene-DOSB 2020'!Y23*$BC$66</f>
        <v>36.800000000000004</v>
      </c>
      <c r="J105" s="251">
        <f>'Erwachsene-DOSB 2020'!Z23*$BC$66</f>
        <v>51.2</v>
      </c>
      <c r="K105" s="249">
        <f>'Erwachsene-DOSB 2020'!AA23*$BC$66</f>
        <v>44.800000000000004</v>
      </c>
      <c r="L105" s="250">
        <f>'Erwachsene-DOSB 2020'!AB23*$BC$66</f>
        <v>37.6</v>
      </c>
      <c r="M105" s="251">
        <f>'Erwachsene-DOSB 2020'!AC23*$BC$66</f>
        <v>53.6</v>
      </c>
      <c r="N105" s="249">
        <f>'Erwachsene-DOSB 2020'!AD23*$BC$66</f>
        <v>46.400000000000006</v>
      </c>
      <c r="O105" s="250">
        <f>'Erwachsene-DOSB 2020'!AE23*$BC$66</f>
        <v>38.400000000000006</v>
      </c>
      <c r="P105" s="251">
        <f>'Erwachsene-DOSB 2020'!AF23*$BC$66</f>
        <v>56</v>
      </c>
      <c r="Q105" s="249">
        <f>'Erwachsene-DOSB 2020'!AG23*$BC$66</f>
        <v>48</v>
      </c>
      <c r="R105" s="250">
        <f>'Erwachsene-DOSB 2020'!AH23*$BC$66</f>
        <v>40</v>
      </c>
      <c r="S105" s="251">
        <f>'Erwachsene-DOSB 2020'!AI23*$BC$66</f>
        <v>57.6</v>
      </c>
      <c r="T105" s="249">
        <f>'Erwachsene-DOSB 2020'!AJ23*$BC$66</f>
        <v>49.6</v>
      </c>
      <c r="U105" s="250">
        <f>'Erwachsene-DOSB 2020'!AK23*$BC$66</f>
        <v>40.800000000000004</v>
      </c>
      <c r="V105" s="251">
        <f>'Erwachsene-DOSB 2020'!AL23*$BC$66</f>
        <v>60.800000000000004</v>
      </c>
      <c r="W105" s="249">
        <f>'Erwachsene-DOSB 2020'!AM23*$BC$66</f>
        <v>51.2</v>
      </c>
      <c r="X105" s="250">
        <f>'Erwachsene-DOSB 2020'!AN23*$BC$66</f>
        <v>42.400000000000006</v>
      </c>
      <c r="Y105" s="182"/>
      <c r="Z105" s="188"/>
      <c r="AB105" s="902"/>
      <c r="AC105"/>
      <c r="AD105" s="845"/>
      <c r="AE105" s="796"/>
      <c r="AF105" s="106" t="s">
        <v>17</v>
      </c>
      <c r="AG105" s="154" t="s">
        <v>157</v>
      </c>
      <c r="AH105" s="248">
        <f>'Erwachsene-DOSB 2020'!W56*$BC$66</f>
        <v>45.6</v>
      </c>
      <c r="AI105" s="249">
        <f>'Erwachsene-DOSB 2020'!X56*$BC$66</f>
        <v>36.800000000000004</v>
      </c>
      <c r="AJ105" s="250">
        <f>'Erwachsene-DOSB 2020'!Y56*$BC$66</f>
        <v>27.200000000000003</v>
      </c>
      <c r="AK105" s="251">
        <f>'Erwachsene-DOSB 2020'!Z56*$BC$66</f>
        <v>48</v>
      </c>
      <c r="AL105" s="249">
        <f>'Erwachsene-DOSB 2020'!AA56*$BC$66</f>
        <v>38.400000000000006</v>
      </c>
      <c r="AM105" s="250">
        <f>'Erwachsene-DOSB 2020'!AB56*$BC$66</f>
        <v>28.8</v>
      </c>
      <c r="AN105" s="251">
        <f>'Erwachsene-DOSB 2020'!AC56*$BC$66</f>
        <v>51.2</v>
      </c>
      <c r="AO105" s="249">
        <f>'Erwachsene-DOSB 2020'!AD56*$BC$66</f>
        <v>40</v>
      </c>
      <c r="AP105" s="250">
        <f>'Erwachsene-DOSB 2020'!AE56*$BC$66</f>
        <v>29.6</v>
      </c>
      <c r="AQ105" s="251">
        <f>'Erwachsene-DOSB 2020'!AF56*$BC$66</f>
        <v>53.6</v>
      </c>
      <c r="AR105" s="249">
        <f>'Erwachsene-DOSB 2020'!AG56*$BC$66</f>
        <v>41.6</v>
      </c>
      <c r="AS105" s="250">
        <f>'Erwachsene-DOSB 2020'!AH56*$BC$66</f>
        <v>30.400000000000002</v>
      </c>
      <c r="AT105" s="251">
        <f>'Erwachsene-DOSB 2020'!AI56*$BC$66</f>
        <v>56</v>
      </c>
      <c r="AU105" s="249">
        <f>'Erwachsene-DOSB 2020'!AJ56*$BC$66</f>
        <v>43.2</v>
      </c>
      <c r="AV105" s="250">
        <f>'Erwachsene-DOSB 2020'!AK56*$BC$66</f>
        <v>31.200000000000003</v>
      </c>
      <c r="AW105" s="251">
        <f>'Erwachsene-DOSB 2020'!AL56*$BC$66</f>
        <v>57.6</v>
      </c>
      <c r="AX105" s="249">
        <f>'Erwachsene-DOSB 2020'!AM56*$BC$66</f>
        <v>45.6</v>
      </c>
      <c r="AY105" s="250">
        <f>'Erwachsene-DOSB 2020'!AN56*$BC$66</f>
        <v>32</v>
      </c>
      <c r="AZ105" s="182"/>
      <c r="BA105" s="188"/>
    </row>
    <row r="106" spans="1:53" ht="21.2" customHeight="1" x14ac:dyDescent="0.2">
      <c r="A106" s="902"/>
      <c r="B106"/>
      <c r="C106" s="845"/>
      <c r="D106" s="796"/>
      <c r="E106" s="798" t="s">
        <v>21</v>
      </c>
      <c r="F106" s="793" t="s">
        <v>442</v>
      </c>
      <c r="G106" s="952" t="s">
        <v>194</v>
      </c>
      <c r="H106" s="953"/>
      <c r="I106" s="953"/>
      <c r="J106" s="953"/>
      <c r="K106" s="953"/>
      <c r="L106" s="953"/>
      <c r="M106" s="953"/>
      <c r="N106" s="953"/>
      <c r="O106" s="953"/>
      <c r="P106" s="953"/>
      <c r="Q106" s="953"/>
      <c r="R106" s="953"/>
      <c r="S106" s="953"/>
      <c r="T106" s="953"/>
      <c r="U106" s="953"/>
      <c r="V106" s="953"/>
      <c r="W106" s="953"/>
      <c r="X106" s="954"/>
      <c r="Y106" s="182"/>
      <c r="Z106" s="188"/>
      <c r="AB106" s="902"/>
      <c r="AC106"/>
      <c r="AD106" s="845"/>
      <c r="AE106" s="796"/>
      <c r="AF106" s="798" t="s">
        <v>21</v>
      </c>
      <c r="AG106" s="793" t="s">
        <v>442</v>
      </c>
      <c r="AH106" s="952" t="s">
        <v>194</v>
      </c>
      <c r="AI106" s="953"/>
      <c r="AJ106" s="953"/>
      <c r="AK106" s="953"/>
      <c r="AL106" s="953"/>
      <c r="AM106" s="953"/>
      <c r="AN106" s="953"/>
      <c r="AO106" s="953"/>
      <c r="AP106" s="953"/>
      <c r="AQ106" s="953"/>
      <c r="AR106" s="953"/>
      <c r="AS106" s="953"/>
      <c r="AT106" s="953"/>
      <c r="AU106" s="953"/>
      <c r="AV106" s="953"/>
      <c r="AW106" s="953"/>
      <c r="AX106" s="953"/>
      <c r="AY106" s="954"/>
      <c r="AZ106" s="182"/>
      <c r="BA106" s="188"/>
    </row>
    <row r="107" spans="1:53" ht="21.2" customHeight="1" thickBot="1" x14ac:dyDescent="0.25">
      <c r="A107" s="902"/>
      <c r="B107"/>
      <c r="C107" s="950"/>
      <c r="D107" s="951"/>
      <c r="E107" s="859"/>
      <c r="F107" s="860"/>
      <c r="G107" s="255">
        <f>'Erwachsene-DOSB 2020'!W21*$BC$68</f>
        <v>34.5</v>
      </c>
      <c r="H107" s="231">
        <f>'Erwachsene-DOSB 2020'!X21*$BC$68</f>
        <v>30.900000000000002</v>
      </c>
      <c r="I107" s="233">
        <f>'Erwachsene-DOSB 2020'!Y21*$BC$68</f>
        <v>27.299999999999997</v>
      </c>
      <c r="J107" s="255">
        <f>'Erwachsene-DOSB 2020'!Z21*$BC$68</f>
        <v>35.700000000000003</v>
      </c>
      <c r="K107" s="231">
        <f>'Erwachsene-DOSB 2020'!AA21*$BC$68</f>
        <v>32.099999999999994</v>
      </c>
      <c r="L107" s="233">
        <f>'Erwachsene-DOSB 2020'!AB21*$BC$68</f>
        <v>28.5</v>
      </c>
      <c r="M107" s="255">
        <f>'Erwachsene-DOSB 2020'!AC21*$BC$68</f>
        <v>37.200000000000003</v>
      </c>
      <c r="N107" s="231">
        <f>'Erwachsene-DOSB 2020'!AD21*$BC$68</f>
        <v>33.599999999999994</v>
      </c>
      <c r="O107" s="233">
        <f>'Erwachsene-DOSB 2020'!AE21*$BC$68</f>
        <v>29.700000000000003</v>
      </c>
      <c r="P107" s="255">
        <f>'Erwachsene-DOSB 2020'!AF21*$BC$68</f>
        <v>37.799999999999997</v>
      </c>
      <c r="Q107" s="231">
        <f>'Erwachsene-DOSB 2020'!AG21*$BC$68</f>
        <v>34.200000000000003</v>
      </c>
      <c r="R107" s="233">
        <f>'Erwachsene-DOSB 2020'!AH21*$BC$68</f>
        <v>30.599999999999998</v>
      </c>
      <c r="S107" s="255">
        <f>'Erwachsene-DOSB 2020'!AI21*$BC$68</f>
        <v>38.400000000000006</v>
      </c>
      <c r="T107" s="231">
        <f>'Erwachsene-DOSB 2020'!AJ21*$BC$68</f>
        <v>34.799999999999997</v>
      </c>
      <c r="U107" s="233">
        <f>'Erwachsene-DOSB 2020'!AK21*$BC$68</f>
        <v>31.200000000000003</v>
      </c>
      <c r="V107" s="255">
        <f>'Erwachsene-DOSB 2020'!AL21*$BC$68</f>
        <v>39</v>
      </c>
      <c r="W107" s="231">
        <f>'Erwachsene-DOSB 2020'!AM21*$BC$68</f>
        <v>35.400000000000006</v>
      </c>
      <c r="X107" s="256">
        <f>'Erwachsene-DOSB 2020'!AN21*$BC$68</f>
        <v>31.799999999999997</v>
      </c>
      <c r="Y107" s="186"/>
      <c r="Z107" s="187"/>
      <c r="AB107" s="902"/>
      <c r="AC107"/>
      <c r="AD107" s="950"/>
      <c r="AE107" s="951"/>
      <c r="AF107" s="859"/>
      <c r="AG107" s="860"/>
      <c r="AH107" s="255">
        <f>'Erwachsene-DOSB 2020'!W54*$BC$68</f>
        <v>30</v>
      </c>
      <c r="AI107" s="231">
        <f>'Erwachsene-DOSB 2020'!X54*$BC$68</f>
        <v>26.700000000000003</v>
      </c>
      <c r="AJ107" s="233">
        <f>'Erwachsene-DOSB 2020'!Y54*$BC$68</f>
        <v>23.700000000000003</v>
      </c>
      <c r="AK107" s="255">
        <f>'Erwachsene-DOSB 2020'!Z54*$BC$68</f>
        <v>30.900000000000002</v>
      </c>
      <c r="AL107" s="231">
        <f>'Erwachsene-DOSB 2020'!AA54*$BC$68</f>
        <v>27.299999999999997</v>
      </c>
      <c r="AM107" s="233">
        <f>'Erwachsene-DOSB 2020'!AB54*$BC$68</f>
        <v>24.599999999999998</v>
      </c>
      <c r="AN107" s="255">
        <f>'Erwachsene-DOSB 2020'!AC54*$BC$68</f>
        <v>31.5</v>
      </c>
      <c r="AO107" s="231">
        <f>'Erwachsene-DOSB 2020'!AD54*$BC$68</f>
        <v>28.200000000000003</v>
      </c>
      <c r="AP107" s="233">
        <f>'Erwachsene-DOSB 2020'!AE54*$BC$68</f>
        <v>25.5</v>
      </c>
      <c r="AQ107" s="255">
        <f>'Erwachsene-DOSB 2020'!AF54*$BC$68</f>
        <v>32.400000000000006</v>
      </c>
      <c r="AR107" s="231">
        <f>'Erwachsene-DOSB 2020'!AG54*$BC$68</f>
        <v>29.099999999999998</v>
      </c>
      <c r="AS107" s="233">
        <f>'Erwachsene-DOSB 2020'!AH54*$BC$68</f>
        <v>26.400000000000002</v>
      </c>
      <c r="AT107" s="255">
        <f>'Erwachsene-DOSB 2020'!AI54*$BC$68</f>
        <v>33.599999999999994</v>
      </c>
      <c r="AU107" s="231">
        <f>'Erwachsene-DOSB 2020'!AJ54*$BC$68</f>
        <v>30.599999999999998</v>
      </c>
      <c r="AV107" s="233">
        <f>'Erwachsene-DOSB 2020'!AK54*$BC$68</f>
        <v>27.299999999999997</v>
      </c>
      <c r="AW107" s="255">
        <f>'Erwachsene-DOSB 2020'!AL54*$BC$68</f>
        <v>35.099999999999994</v>
      </c>
      <c r="AX107" s="231">
        <f>'Erwachsene-DOSB 2020'!AM54*$BC$68</f>
        <v>32.099999999999994</v>
      </c>
      <c r="AY107" s="256">
        <f>'Erwachsene-DOSB 2020'!AN54*$BC$68</f>
        <v>28.799999999999997</v>
      </c>
      <c r="AZ107" s="186"/>
      <c r="BA107" s="187"/>
    </row>
    <row r="108" spans="1:53" ht="21.2" customHeight="1" x14ac:dyDescent="0.2">
      <c r="A108" s="902"/>
      <c r="B108"/>
      <c r="C108" s="844">
        <v>4</v>
      </c>
      <c r="D108" s="796" t="s">
        <v>67</v>
      </c>
      <c r="E108" s="603" t="s">
        <v>16</v>
      </c>
      <c r="F108" s="161" t="s">
        <v>520</v>
      </c>
      <c r="G108" s="141">
        <f>'Erwachsene-DOSB 2020'!W28*$BC$69</f>
        <v>12.95</v>
      </c>
      <c r="H108" s="132">
        <f>'Erwachsene-DOSB 2020'!X28*$BC$69</f>
        <v>15.049999999999999</v>
      </c>
      <c r="I108" s="133">
        <f>'Erwachsene-DOSB 2020'!Y28*$BC$69</f>
        <v>16.799999999999997</v>
      </c>
      <c r="J108" s="134">
        <f>'Erwachsene-DOSB 2020'!Z28*$BC$69</f>
        <v>11.549999999999999</v>
      </c>
      <c r="K108" s="132">
        <f>'Erwachsene-DOSB 2020'!AA28*$BC$69</f>
        <v>14</v>
      </c>
      <c r="L108" s="133">
        <f>'Erwachsene-DOSB 2020'!AB28*$BC$69</f>
        <v>16.099999999999998</v>
      </c>
      <c r="M108" s="134">
        <f>'Erwachsene-DOSB 2020'!AC28*$BC$69</f>
        <v>10.85</v>
      </c>
      <c r="N108" s="132">
        <f>'Erwachsene-DOSB 2020'!AD28*$BC$69</f>
        <v>13.299999999999999</v>
      </c>
      <c r="O108" s="133">
        <f>'Erwachsene-DOSB 2020'!AE28*$BC$69</f>
        <v>15.399999999999999</v>
      </c>
      <c r="P108" s="134">
        <f>'Erwachsene-DOSB 2020'!AF28*$BC$69</f>
        <v>10.149999999999999</v>
      </c>
      <c r="Q108" s="132">
        <f>'Erwachsene-DOSB 2020'!AG28*$BC$69</f>
        <v>12.6</v>
      </c>
      <c r="R108" s="133">
        <f>'Erwachsene-DOSB 2020'!AH28*$BC$69</f>
        <v>14.7</v>
      </c>
      <c r="S108" s="134">
        <f>'Erwachsene-DOSB 2020'!AI28*$BC$69</f>
        <v>9.4499999999999993</v>
      </c>
      <c r="T108" s="132">
        <f>'Erwachsene-DOSB 2020'!AJ28*$BC$69</f>
        <v>11.899999999999999</v>
      </c>
      <c r="U108" s="133">
        <f>'Erwachsene-DOSB 2020'!AK28*$BC$69</f>
        <v>14</v>
      </c>
      <c r="V108" s="134">
        <f>'Erwachsene-DOSB 2020'!AL28*$BC$69</f>
        <v>9.1</v>
      </c>
      <c r="W108" s="132">
        <f>'Erwachsene-DOSB 2020'!AM28*$BC$69</f>
        <v>11.549999999999999</v>
      </c>
      <c r="X108" s="133">
        <f>'Erwachsene-DOSB 2020'!AN28*$BC$69</f>
        <v>13.649999999999999</v>
      </c>
      <c r="Y108" s="180"/>
      <c r="Z108" s="181"/>
      <c r="AB108" s="902"/>
      <c r="AC108"/>
      <c r="AD108" s="844">
        <v>4</v>
      </c>
      <c r="AE108" s="796" t="s">
        <v>67</v>
      </c>
      <c r="AF108" s="603" t="s">
        <v>16</v>
      </c>
      <c r="AG108" s="161" t="s">
        <v>520</v>
      </c>
      <c r="AH108" s="141">
        <f>'Erwachsene-DOSB 2020'!W61*$BC$69</f>
        <v>18.899999999999999</v>
      </c>
      <c r="AI108" s="132">
        <f>'Erwachsene-DOSB 2020'!X61*$BC$69</f>
        <v>22.4</v>
      </c>
      <c r="AJ108" s="133">
        <f>'Erwachsene-DOSB 2020'!Y61*$BC$69</f>
        <v>26.25</v>
      </c>
      <c r="AK108" s="134">
        <f>'Erwachsene-DOSB 2020'!Z61*$BC$69</f>
        <v>17.849999999999998</v>
      </c>
      <c r="AL108" s="132">
        <f>'Erwachsene-DOSB 2020'!AA61*$BC$69</f>
        <v>21.7</v>
      </c>
      <c r="AM108" s="133">
        <f>'Erwachsene-DOSB 2020'!AB61*$BC$69</f>
        <v>25.549999999999997</v>
      </c>
      <c r="AN108" s="134">
        <f>'Erwachsene-DOSB 2020'!AC61*$BC$69</f>
        <v>16.45</v>
      </c>
      <c r="AO108" s="132">
        <f>'Erwachsene-DOSB 2020'!AD61*$BC$69</f>
        <v>20.299999999999997</v>
      </c>
      <c r="AP108" s="133">
        <f>'Erwachsene-DOSB 2020'!AE61*$BC$69</f>
        <v>24.5</v>
      </c>
      <c r="AQ108" s="134">
        <f>'Erwachsene-DOSB 2020'!AF61*$BC$69</f>
        <v>15.749999999999998</v>
      </c>
      <c r="AR108" s="132">
        <f>'Erwachsene-DOSB 2020'!AG61*$BC$69</f>
        <v>19.599999999999998</v>
      </c>
      <c r="AS108" s="133">
        <f>'Erwachsene-DOSB 2020'!AH61*$BC$69</f>
        <v>23.799999999999997</v>
      </c>
      <c r="AT108" s="134">
        <f>'Erwachsene-DOSB 2020'!AI61*$BC$69</f>
        <v>14</v>
      </c>
      <c r="AU108" s="132">
        <f>'Erwachsene-DOSB 2020'!AJ61*$BC$69</f>
        <v>17.849999999999998</v>
      </c>
      <c r="AV108" s="133">
        <f>'Erwachsene-DOSB 2020'!AK61*$BC$69</f>
        <v>21.349999999999998</v>
      </c>
      <c r="AW108" s="134">
        <f>'Erwachsene-DOSB 2020'!AL61*$BC$69</f>
        <v>12.95</v>
      </c>
      <c r="AX108" s="132">
        <f>'Erwachsene-DOSB 2020'!AM61*$BC$69</f>
        <v>16.799999999999997</v>
      </c>
      <c r="AY108" s="133">
        <f>'Erwachsene-DOSB 2020'!AN61*$BC$69</f>
        <v>20.299999999999997</v>
      </c>
      <c r="AZ108" s="180"/>
      <c r="BA108" s="181"/>
    </row>
    <row r="109" spans="1:53" ht="21.2" customHeight="1" x14ac:dyDescent="0.2">
      <c r="A109" s="902"/>
      <c r="B109"/>
      <c r="C109" s="845"/>
      <c r="D109" s="796"/>
      <c r="E109" s="798" t="s">
        <v>17</v>
      </c>
      <c r="F109" s="793" t="s">
        <v>159</v>
      </c>
      <c r="G109" s="782" t="s">
        <v>425</v>
      </c>
      <c r="H109" s="783"/>
      <c r="I109" s="783"/>
      <c r="J109" s="783"/>
      <c r="K109" s="783"/>
      <c r="L109" s="783"/>
      <c r="M109" s="783"/>
      <c r="N109" s="783"/>
      <c r="O109" s="783"/>
      <c r="P109" s="783"/>
      <c r="Q109" s="783"/>
      <c r="R109" s="783"/>
      <c r="S109" s="783"/>
      <c r="T109" s="783"/>
      <c r="U109" s="784"/>
      <c r="V109" s="783" t="s">
        <v>424</v>
      </c>
      <c r="W109" s="783"/>
      <c r="X109" s="784"/>
      <c r="Y109" s="182"/>
      <c r="Z109" s="188"/>
      <c r="AB109" s="902"/>
      <c r="AC109"/>
      <c r="AD109" s="845"/>
      <c r="AE109" s="796"/>
      <c r="AF109" s="798" t="s">
        <v>17</v>
      </c>
      <c r="AG109" s="793" t="s">
        <v>159</v>
      </c>
      <c r="AH109" s="782" t="s">
        <v>425</v>
      </c>
      <c r="AI109" s="783"/>
      <c r="AJ109" s="783"/>
      <c r="AK109" s="783"/>
      <c r="AL109" s="783"/>
      <c r="AM109" s="783"/>
      <c r="AN109" s="783"/>
      <c r="AO109" s="783"/>
      <c r="AP109" s="783"/>
      <c r="AQ109" s="783"/>
      <c r="AR109" s="783"/>
      <c r="AS109" s="783"/>
      <c r="AT109" s="783"/>
      <c r="AU109" s="783"/>
      <c r="AV109" s="784"/>
      <c r="AW109" s="783" t="s">
        <v>424</v>
      </c>
      <c r="AX109" s="783"/>
      <c r="AY109" s="784"/>
      <c r="AZ109" s="182"/>
      <c r="BA109" s="188"/>
    </row>
    <row r="110" spans="1:53" ht="21.2" customHeight="1" x14ac:dyDescent="0.2">
      <c r="A110" s="902"/>
      <c r="B110"/>
      <c r="C110" s="845"/>
      <c r="D110" s="796"/>
      <c r="E110" s="792"/>
      <c r="F110" s="794"/>
      <c r="G110" s="42">
        <v>10</v>
      </c>
      <c r="H110" s="43">
        <v>15</v>
      </c>
      <c r="I110" s="135">
        <v>20</v>
      </c>
      <c r="J110" s="42">
        <v>10</v>
      </c>
      <c r="K110" s="43">
        <v>15</v>
      </c>
      <c r="L110" s="135">
        <v>20</v>
      </c>
      <c r="M110" s="42">
        <v>10</v>
      </c>
      <c r="N110" s="43">
        <v>15</v>
      </c>
      <c r="O110" s="135">
        <v>20</v>
      </c>
      <c r="P110" s="42">
        <v>10</v>
      </c>
      <c r="Q110" s="43">
        <v>15</v>
      </c>
      <c r="R110" s="135">
        <v>20</v>
      </c>
      <c r="S110" s="42">
        <v>10</v>
      </c>
      <c r="T110" s="43">
        <v>15</v>
      </c>
      <c r="U110" s="135">
        <v>20</v>
      </c>
      <c r="V110" s="42">
        <v>10</v>
      </c>
      <c r="W110" s="43">
        <v>15</v>
      </c>
      <c r="X110" s="135">
        <v>20</v>
      </c>
      <c r="Y110" s="182"/>
      <c r="Z110" s="188"/>
      <c r="AB110" s="902"/>
      <c r="AC110"/>
      <c r="AD110" s="845"/>
      <c r="AE110" s="796"/>
      <c r="AF110" s="792"/>
      <c r="AG110" s="794"/>
      <c r="AH110" s="42">
        <v>10</v>
      </c>
      <c r="AI110" s="43">
        <v>15</v>
      </c>
      <c r="AJ110" s="135">
        <v>20</v>
      </c>
      <c r="AK110" s="42">
        <v>10</v>
      </c>
      <c r="AL110" s="43">
        <v>15</v>
      </c>
      <c r="AM110" s="135">
        <v>20</v>
      </c>
      <c r="AN110" s="42">
        <v>10</v>
      </c>
      <c r="AO110" s="43">
        <v>15</v>
      </c>
      <c r="AP110" s="135">
        <v>20</v>
      </c>
      <c r="AQ110" s="42">
        <v>10</v>
      </c>
      <c r="AR110" s="43">
        <v>15</v>
      </c>
      <c r="AS110" s="135">
        <v>20</v>
      </c>
      <c r="AT110" s="42">
        <v>10</v>
      </c>
      <c r="AU110" s="43">
        <v>15</v>
      </c>
      <c r="AV110" s="135">
        <v>20</v>
      </c>
      <c r="AW110" s="42">
        <v>10</v>
      </c>
      <c r="AX110" s="43">
        <v>15</v>
      </c>
      <c r="AY110" s="135">
        <v>20</v>
      </c>
      <c r="AZ110" s="182"/>
      <c r="BA110" s="188"/>
    </row>
    <row r="111" spans="1:53" ht="21.2" customHeight="1" thickBot="1" x14ac:dyDescent="0.25">
      <c r="A111" s="902"/>
      <c r="B111"/>
      <c r="C111" s="845"/>
      <c r="D111" s="796"/>
      <c r="E111" s="106" t="s">
        <v>21</v>
      </c>
      <c r="F111" s="2" t="s">
        <v>432</v>
      </c>
      <c r="G111" s="11" t="s">
        <v>433</v>
      </c>
      <c r="H111" s="3" t="s">
        <v>434</v>
      </c>
      <c r="I111" s="4" t="s">
        <v>435</v>
      </c>
      <c r="J111" s="11" t="s">
        <v>433</v>
      </c>
      <c r="K111" s="3" t="s">
        <v>434</v>
      </c>
      <c r="L111" s="4" t="s">
        <v>435</v>
      </c>
      <c r="M111" s="11" t="s">
        <v>433</v>
      </c>
      <c r="N111" s="3" t="s">
        <v>434</v>
      </c>
      <c r="O111" s="4" t="s">
        <v>435</v>
      </c>
      <c r="P111" s="11" t="s">
        <v>433</v>
      </c>
      <c r="Q111" s="3" t="s">
        <v>434</v>
      </c>
      <c r="R111" s="4" t="s">
        <v>435</v>
      </c>
      <c r="S111" s="11" t="s">
        <v>433</v>
      </c>
      <c r="T111" s="3" t="s">
        <v>434</v>
      </c>
      <c r="U111" s="4" t="s">
        <v>435</v>
      </c>
      <c r="V111" s="11" t="s">
        <v>433</v>
      </c>
      <c r="W111" s="3" t="s">
        <v>434</v>
      </c>
      <c r="X111" s="4" t="s">
        <v>435</v>
      </c>
      <c r="Y111" s="186"/>
      <c r="Z111" s="187"/>
      <c r="AB111" s="902"/>
      <c r="AC111"/>
      <c r="AD111" s="845"/>
      <c r="AE111" s="796"/>
      <c r="AF111" s="106" t="s">
        <v>21</v>
      </c>
      <c r="AG111" s="2" t="s">
        <v>432</v>
      </c>
      <c r="AH111" s="11" t="s">
        <v>433</v>
      </c>
      <c r="AI111" s="3" t="s">
        <v>434</v>
      </c>
      <c r="AJ111" s="4" t="s">
        <v>435</v>
      </c>
      <c r="AK111" s="11" t="s">
        <v>433</v>
      </c>
      <c r="AL111" s="3" t="s">
        <v>434</v>
      </c>
      <c r="AM111" s="4" t="s">
        <v>435</v>
      </c>
      <c r="AN111" s="11" t="s">
        <v>433</v>
      </c>
      <c r="AO111" s="3" t="s">
        <v>434</v>
      </c>
      <c r="AP111" s="4" t="s">
        <v>435</v>
      </c>
      <c r="AQ111" s="11" t="s">
        <v>433</v>
      </c>
      <c r="AR111" s="3" t="s">
        <v>434</v>
      </c>
      <c r="AS111" s="4" t="s">
        <v>435</v>
      </c>
      <c r="AT111" s="11" t="s">
        <v>433</v>
      </c>
      <c r="AU111" s="3" t="s">
        <v>434</v>
      </c>
      <c r="AV111" s="4" t="s">
        <v>435</v>
      </c>
      <c r="AW111" s="11" t="s">
        <v>433</v>
      </c>
      <c r="AX111" s="3" t="s">
        <v>434</v>
      </c>
      <c r="AY111" s="4" t="s">
        <v>435</v>
      </c>
      <c r="AZ111" s="186"/>
      <c r="BA111" s="187"/>
    </row>
    <row r="112" spans="1:53" ht="18.75" thickBot="1" x14ac:dyDescent="0.3">
      <c r="A112" s="853" t="s">
        <v>495</v>
      </c>
      <c r="B112"/>
      <c r="C112" s="905" t="s">
        <v>51</v>
      </c>
      <c r="D112" s="906"/>
      <c r="E112" s="907"/>
      <c r="F112" s="907"/>
      <c r="G112" s="907" t="s">
        <v>616</v>
      </c>
      <c r="H112" s="907"/>
      <c r="I112" s="907"/>
      <c r="J112" s="907"/>
      <c r="K112" s="907"/>
      <c r="L112" s="907"/>
      <c r="M112" s="907"/>
      <c r="N112" s="907"/>
      <c r="O112" s="907"/>
      <c r="P112" s="907"/>
      <c r="Q112" s="907"/>
      <c r="R112" s="908" t="s">
        <v>52</v>
      </c>
      <c r="S112" s="908"/>
      <c r="T112" s="908"/>
      <c r="U112" s="908"/>
      <c r="V112" s="908"/>
      <c r="W112" s="908"/>
      <c r="X112" s="908"/>
      <c r="Y112" s="802" t="s">
        <v>53</v>
      </c>
      <c r="Z112" s="803"/>
      <c r="AB112" s="853" t="s">
        <v>495</v>
      </c>
      <c r="AC112"/>
      <c r="AD112" s="905" t="s">
        <v>51</v>
      </c>
      <c r="AE112" s="906"/>
      <c r="AF112" s="907"/>
      <c r="AG112" s="907"/>
      <c r="AH112" s="907" t="s">
        <v>616</v>
      </c>
      <c r="AI112" s="907"/>
      <c r="AJ112" s="907"/>
      <c r="AK112" s="907"/>
      <c r="AL112" s="907"/>
      <c r="AM112" s="907"/>
      <c r="AN112" s="907"/>
      <c r="AO112" s="907"/>
      <c r="AP112" s="907"/>
      <c r="AQ112" s="907"/>
      <c r="AR112" s="907"/>
      <c r="AS112" s="908" t="s">
        <v>52</v>
      </c>
      <c r="AT112" s="908"/>
      <c r="AU112" s="908"/>
      <c r="AV112" s="908"/>
      <c r="AW112" s="908"/>
      <c r="AX112" s="908"/>
      <c r="AY112" s="908"/>
      <c r="AZ112" s="802" t="s">
        <v>53</v>
      </c>
      <c r="BA112" s="803"/>
    </row>
    <row r="113" spans="1:53" ht="13.5" thickBot="1" x14ac:dyDescent="0.25">
      <c r="A113" s="853"/>
      <c r="B113"/>
      <c r="C113" s="914" t="s">
        <v>585</v>
      </c>
      <c r="D113" s="915"/>
      <c r="E113" s="915"/>
      <c r="F113" s="915"/>
      <c r="G113" s="915"/>
      <c r="H113" s="915"/>
      <c r="I113" s="916"/>
      <c r="J113" s="917" t="s">
        <v>68</v>
      </c>
      <c r="K113" s="918"/>
      <c r="L113" s="918"/>
      <c r="M113" s="918"/>
      <c r="N113" s="918"/>
      <c r="O113" s="918"/>
      <c r="P113" s="918"/>
      <c r="Q113" s="919"/>
      <c r="R113" s="920" t="s">
        <v>69</v>
      </c>
      <c r="S113" s="921"/>
      <c r="T113" s="921"/>
      <c r="U113" s="921"/>
      <c r="V113" s="921"/>
      <c r="W113" s="921"/>
      <c r="X113" s="922"/>
      <c r="Y113" s="75" t="s">
        <v>70</v>
      </c>
      <c r="Z113" s="76"/>
      <c r="AB113" s="853"/>
      <c r="AC113"/>
      <c r="AD113" s="914" t="s">
        <v>585</v>
      </c>
      <c r="AE113" s="915"/>
      <c r="AF113" s="915"/>
      <c r="AG113" s="915"/>
      <c r="AH113" s="915"/>
      <c r="AI113" s="915"/>
      <c r="AJ113" s="916"/>
      <c r="AK113" s="917" t="s">
        <v>68</v>
      </c>
      <c r="AL113" s="918"/>
      <c r="AM113" s="918"/>
      <c r="AN113" s="918"/>
      <c r="AO113" s="918"/>
      <c r="AP113" s="918"/>
      <c r="AQ113" s="918"/>
      <c r="AR113" s="919"/>
      <c r="AS113" s="920" t="s">
        <v>69</v>
      </c>
      <c r="AT113" s="921"/>
      <c r="AU113" s="921"/>
      <c r="AV113" s="921"/>
      <c r="AW113" s="921"/>
      <c r="AX113" s="921"/>
      <c r="AY113" s="922"/>
      <c r="AZ113" s="75" t="s">
        <v>70</v>
      </c>
      <c r="BA113" s="76"/>
    </row>
    <row r="114" spans="1:53" ht="15" customHeight="1" thickBot="1" x14ac:dyDescent="0.3">
      <c r="A114" s="853"/>
      <c r="B114" s="44"/>
      <c r="C114" s="909" t="s">
        <v>71</v>
      </c>
      <c r="D114" s="910"/>
      <c r="E114" s="910"/>
      <c r="F114" s="910"/>
      <c r="G114" s="910"/>
      <c r="H114" s="910"/>
      <c r="I114" s="77"/>
      <c r="J114" s="911"/>
      <c r="K114" s="912"/>
      <c r="L114" s="912"/>
      <c r="M114" s="912"/>
      <c r="N114" s="912"/>
      <c r="O114" s="912"/>
      <c r="P114" s="912"/>
      <c r="Q114" s="913"/>
      <c r="R114" s="898" t="s">
        <v>72</v>
      </c>
      <c r="S114" s="899"/>
      <c r="T114" s="810"/>
      <c r="U114" s="810"/>
      <c r="V114" s="810"/>
      <c r="W114" s="810"/>
      <c r="X114" s="811"/>
      <c r="Y114" s="75" t="s">
        <v>73</v>
      </c>
      <c r="Z114" s="78" t="s">
        <v>54</v>
      </c>
      <c r="AB114" s="853"/>
      <c r="AC114" s="44"/>
      <c r="AD114" s="909" t="s">
        <v>71</v>
      </c>
      <c r="AE114" s="910"/>
      <c r="AF114" s="910"/>
      <c r="AG114" s="910"/>
      <c r="AH114" s="910"/>
      <c r="AI114" s="910"/>
      <c r="AJ114" s="77"/>
      <c r="AK114" s="911"/>
      <c r="AL114" s="912"/>
      <c r="AM114" s="912"/>
      <c r="AN114" s="912"/>
      <c r="AO114" s="912"/>
      <c r="AP114" s="912"/>
      <c r="AQ114" s="912"/>
      <c r="AR114" s="913"/>
      <c r="AS114" s="898" t="s">
        <v>72</v>
      </c>
      <c r="AT114" s="899"/>
      <c r="AU114" s="810"/>
      <c r="AV114" s="810"/>
      <c r="AW114" s="810"/>
      <c r="AX114" s="810"/>
      <c r="AY114" s="811"/>
      <c r="AZ114" s="75" t="s">
        <v>73</v>
      </c>
      <c r="BA114" s="78" t="s">
        <v>54</v>
      </c>
    </row>
    <row r="115" spans="1:53" ht="13.5" thickBot="1" x14ac:dyDescent="0.25">
      <c r="A115" s="853"/>
      <c r="B115"/>
      <c r="C115" s="812" t="s">
        <v>74</v>
      </c>
      <c r="D115" s="813"/>
      <c r="E115" s="813"/>
      <c r="F115" s="813"/>
      <c r="G115" s="813"/>
      <c r="H115" s="813"/>
      <c r="I115" s="77"/>
      <c r="J115" s="807"/>
      <c r="K115" s="808"/>
      <c r="L115" s="808"/>
      <c r="M115" s="808"/>
      <c r="N115" s="808"/>
      <c r="O115" s="808"/>
      <c r="P115" s="808"/>
      <c r="Q115" s="809"/>
      <c r="R115" s="898" t="s">
        <v>75</v>
      </c>
      <c r="S115" s="899"/>
      <c r="T115" s="810"/>
      <c r="U115" s="810"/>
      <c r="V115" s="810"/>
      <c r="W115" s="810"/>
      <c r="X115" s="811"/>
      <c r="Y115" s="75" t="s">
        <v>76</v>
      </c>
      <c r="Z115" s="79"/>
      <c r="AB115" s="853"/>
      <c r="AC115"/>
      <c r="AD115" s="812" t="s">
        <v>74</v>
      </c>
      <c r="AE115" s="813"/>
      <c r="AF115" s="813"/>
      <c r="AG115" s="813"/>
      <c r="AH115" s="813"/>
      <c r="AI115" s="813"/>
      <c r="AJ115" s="77"/>
      <c r="AK115" s="807"/>
      <c r="AL115" s="808"/>
      <c r="AM115" s="808"/>
      <c r="AN115" s="808"/>
      <c r="AO115" s="808"/>
      <c r="AP115" s="808"/>
      <c r="AQ115" s="808"/>
      <c r="AR115" s="809"/>
      <c r="AS115" s="898" t="s">
        <v>75</v>
      </c>
      <c r="AT115" s="899"/>
      <c r="AU115" s="810"/>
      <c r="AV115" s="810"/>
      <c r="AW115" s="810"/>
      <c r="AX115" s="810"/>
      <c r="AY115" s="811"/>
      <c r="AZ115" s="75" t="s">
        <v>76</v>
      </c>
      <c r="BA115" s="79"/>
    </row>
    <row r="116" spans="1:53" ht="13.5" thickBot="1" x14ac:dyDescent="0.25">
      <c r="A116" s="853"/>
      <c r="B116"/>
      <c r="C116" s="812" t="s">
        <v>518</v>
      </c>
      <c r="D116" s="813"/>
      <c r="E116" s="813"/>
      <c r="F116" s="813"/>
      <c r="G116" s="813"/>
      <c r="H116" s="813"/>
      <c r="I116" s="77"/>
      <c r="J116" s="814"/>
      <c r="K116" s="815"/>
      <c r="L116" s="815"/>
      <c r="M116" s="815"/>
      <c r="N116" s="815"/>
      <c r="O116" s="815"/>
      <c r="P116" s="815"/>
      <c r="Q116" s="816"/>
      <c r="R116" s="898" t="s">
        <v>77</v>
      </c>
      <c r="S116" s="899"/>
      <c r="T116" s="810"/>
      <c r="U116" s="810"/>
      <c r="V116" s="810"/>
      <c r="W116" s="810"/>
      <c r="X116" s="811"/>
      <c r="Y116" s="75" t="s">
        <v>78</v>
      </c>
      <c r="Z116" s="79"/>
      <c r="AB116" s="853"/>
      <c r="AC116"/>
      <c r="AD116" s="812" t="s">
        <v>518</v>
      </c>
      <c r="AE116" s="813"/>
      <c r="AF116" s="813"/>
      <c r="AG116" s="813"/>
      <c r="AH116" s="813"/>
      <c r="AI116" s="813"/>
      <c r="AJ116" s="77"/>
      <c r="AK116" s="814"/>
      <c r="AL116" s="815"/>
      <c r="AM116" s="815"/>
      <c r="AN116" s="815"/>
      <c r="AO116" s="815"/>
      <c r="AP116" s="815"/>
      <c r="AQ116" s="815"/>
      <c r="AR116" s="816"/>
      <c r="AS116" s="898" t="s">
        <v>77</v>
      </c>
      <c r="AT116" s="899"/>
      <c r="AU116" s="810"/>
      <c r="AV116" s="810"/>
      <c r="AW116" s="810"/>
      <c r="AX116" s="810"/>
      <c r="AY116" s="811"/>
      <c r="AZ116" s="75" t="s">
        <v>78</v>
      </c>
      <c r="BA116" s="79"/>
    </row>
    <row r="117" spans="1:53" ht="13.5" thickBot="1" x14ac:dyDescent="0.25">
      <c r="A117" s="853"/>
      <c r="B117"/>
      <c r="C117" s="812" t="s">
        <v>586</v>
      </c>
      <c r="D117" s="813"/>
      <c r="E117" s="813"/>
      <c r="F117" s="813"/>
      <c r="G117" s="813"/>
      <c r="H117" s="813"/>
      <c r="I117" s="77"/>
      <c r="J117" s="80"/>
      <c r="K117" s="80"/>
      <c r="L117" s="80"/>
      <c r="M117" s="80"/>
      <c r="N117" s="80"/>
      <c r="O117" s="80"/>
      <c r="P117" s="80"/>
      <c r="Q117" s="80"/>
      <c r="R117" s="872" t="s">
        <v>79</v>
      </c>
      <c r="S117" s="873"/>
      <c r="T117" s="874"/>
      <c r="U117" s="874"/>
      <c r="V117" s="874"/>
      <c r="W117" s="874"/>
      <c r="X117" s="875"/>
      <c r="Y117" s="81"/>
      <c r="Z117" s="82"/>
      <c r="AB117" s="853"/>
      <c r="AC117"/>
      <c r="AD117" s="812" t="s">
        <v>586</v>
      </c>
      <c r="AE117" s="813"/>
      <c r="AF117" s="813"/>
      <c r="AG117" s="813"/>
      <c r="AH117" s="813"/>
      <c r="AI117" s="813"/>
      <c r="AJ117" s="77"/>
      <c r="AK117" s="80"/>
      <c r="AL117" s="80"/>
      <c r="AM117" s="80"/>
      <c r="AN117" s="80"/>
      <c r="AO117" s="80"/>
      <c r="AP117" s="80"/>
      <c r="AQ117" s="80"/>
      <c r="AR117" s="80"/>
      <c r="AS117" s="872" t="s">
        <v>79</v>
      </c>
      <c r="AT117" s="873"/>
      <c r="AU117" s="874"/>
      <c r="AV117" s="874"/>
      <c r="AW117" s="874"/>
      <c r="AX117" s="874"/>
      <c r="AY117" s="875"/>
      <c r="AZ117" s="81"/>
      <c r="BA117" s="82"/>
    </row>
    <row r="118" spans="1:53" ht="15" x14ac:dyDescent="0.2">
      <c r="A118" s="904">
        <f>A79+1</f>
        <v>26</v>
      </c>
      <c r="B118"/>
      <c r="C118" s="841" t="s">
        <v>587</v>
      </c>
      <c r="D118" s="813"/>
      <c r="E118" s="813"/>
      <c r="F118" s="813"/>
      <c r="G118" s="813"/>
      <c r="H118" s="813"/>
      <c r="I118" s="77"/>
      <c r="U118" s="45"/>
      <c r="W118" s="781" t="s">
        <v>654</v>
      </c>
      <c r="X118" s="781"/>
      <c r="Y118" s="781"/>
      <c r="Z118" s="781"/>
      <c r="AB118" s="904">
        <f>AB79+1</f>
        <v>29</v>
      </c>
      <c r="AC118"/>
      <c r="AD118" s="841" t="s">
        <v>587</v>
      </c>
      <c r="AE118" s="813"/>
      <c r="AF118" s="813"/>
      <c r="AG118" s="813"/>
      <c r="AH118" s="813"/>
      <c r="AI118" s="813"/>
      <c r="AJ118" s="77"/>
      <c r="AV118" s="45"/>
      <c r="AX118" s="781" t="s">
        <v>653</v>
      </c>
      <c r="AY118" s="781"/>
      <c r="AZ118" s="781"/>
      <c r="BA118" s="781"/>
    </row>
    <row r="119" spans="1:53" ht="13.5" thickBot="1" x14ac:dyDescent="0.25">
      <c r="A119" s="904"/>
      <c r="B119"/>
      <c r="C119" s="804" t="s">
        <v>80</v>
      </c>
      <c r="D119" s="805"/>
      <c r="E119" s="805"/>
      <c r="F119" s="805"/>
      <c r="G119" s="805"/>
      <c r="H119" s="805"/>
      <c r="I119" s="806"/>
      <c r="W119" s="781"/>
      <c r="X119" s="781"/>
      <c r="Y119" s="781"/>
      <c r="Z119" s="781"/>
      <c r="AB119" s="904"/>
      <c r="AC119"/>
      <c r="AD119" s="804" t="s">
        <v>80</v>
      </c>
      <c r="AE119" s="805"/>
      <c r="AF119" s="805"/>
      <c r="AG119" s="805"/>
      <c r="AH119" s="805"/>
      <c r="AI119" s="805"/>
      <c r="AJ119" s="806"/>
      <c r="AX119" s="781"/>
      <c r="AY119" s="781"/>
      <c r="AZ119" s="781"/>
      <c r="BA119" s="781"/>
    </row>
    <row r="121" spans="1:53" ht="13.5" thickBot="1" x14ac:dyDescent="0.25"/>
    <row r="122" spans="1:53" ht="18" customHeight="1" x14ac:dyDescent="0.25">
      <c r="A122" s="930" t="s">
        <v>496</v>
      </c>
      <c r="B122"/>
      <c r="C122" s="932" t="s">
        <v>584</v>
      </c>
      <c r="D122" s="933"/>
      <c r="E122" s="933"/>
      <c r="F122" s="933"/>
      <c r="G122" s="933"/>
      <c r="H122" s="933"/>
      <c r="I122" s="933"/>
      <c r="J122" s="933"/>
      <c r="K122" s="933"/>
      <c r="L122" s="934"/>
      <c r="M122" s="935" t="s">
        <v>142</v>
      </c>
      <c r="N122" s="935"/>
      <c r="O122" s="935"/>
      <c r="P122" s="935"/>
      <c r="Q122" s="935"/>
      <c r="R122" s="935"/>
      <c r="S122" s="935"/>
      <c r="T122" s="935"/>
      <c r="U122" s="935"/>
      <c r="V122" s="935"/>
      <c r="W122" s="935"/>
      <c r="X122" s="935"/>
      <c r="Y122" s="935"/>
      <c r="Z122" s="1" t="s">
        <v>749</v>
      </c>
      <c r="AB122" s="930" t="s">
        <v>496</v>
      </c>
      <c r="AC122"/>
      <c r="AD122" s="932" t="s">
        <v>584</v>
      </c>
      <c r="AE122" s="933"/>
      <c r="AF122" s="933"/>
      <c r="AG122" s="933"/>
      <c r="AH122" s="933"/>
      <c r="AI122" s="933"/>
      <c r="AJ122" s="933"/>
      <c r="AK122" s="933"/>
      <c r="AL122" s="933"/>
      <c r="AM122" s="934"/>
      <c r="AN122" s="935" t="s">
        <v>145</v>
      </c>
      <c r="AO122" s="935"/>
      <c r="AP122" s="935"/>
      <c r="AQ122" s="935"/>
      <c r="AR122" s="935"/>
      <c r="AS122" s="935"/>
      <c r="AT122" s="935"/>
      <c r="AU122" s="935"/>
      <c r="AV122" s="935"/>
      <c r="AW122" s="935"/>
      <c r="AX122" s="935"/>
      <c r="AY122" s="935"/>
      <c r="AZ122" s="935"/>
      <c r="BA122" s="1" t="s">
        <v>749</v>
      </c>
    </row>
    <row r="123" spans="1:53" x14ac:dyDescent="0.2">
      <c r="A123" s="931"/>
      <c r="B123"/>
      <c r="C123" s="856" t="s">
        <v>1</v>
      </c>
      <c r="D123" s="857"/>
      <c r="E123" s="857"/>
      <c r="F123" s="857"/>
      <c r="G123" s="857"/>
      <c r="H123" s="857"/>
      <c r="I123" s="857"/>
      <c r="J123" s="857"/>
      <c r="K123" s="857"/>
      <c r="L123" s="858"/>
      <c r="M123" s="893" t="s">
        <v>2</v>
      </c>
      <c r="N123" s="893"/>
      <c r="O123" s="893"/>
      <c r="P123" s="893"/>
      <c r="Q123" s="893"/>
      <c r="R123" s="893"/>
      <c r="S123" s="893"/>
      <c r="T123" s="893"/>
      <c r="U123" s="893"/>
      <c r="V123" s="893"/>
      <c r="W123" s="893"/>
      <c r="X123" s="893"/>
      <c r="Y123" s="893" t="s">
        <v>55</v>
      </c>
      <c r="Z123" s="894"/>
      <c r="AB123" s="931"/>
      <c r="AC123"/>
      <c r="AD123" s="856" t="s">
        <v>1</v>
      </c>
      <c r="AE123" s="857"/>
      <c r="AF123" s="857"/>
      <c r="AG123" s="857"/>
      <c r="AH123" s="857"/>
      <c r="AI123" s="857"/>
      <c r="AJ123" s="857"/>
      <c r="AK123" s="857"/>
      <c r="AL123" s="857"/>
      <c r="AM123" s="858"/>
      <c r="AN123" s="893" t="s">
        <v>2</v>
      </c>
      <c r="AO123" s="893"/>
      <c r="AP123" s="893"/>
      <c r="AQ123" s="893"/>
      <c r="AR123" s="893"/>
      <c r="AS123" s="893"/>
      <c r="AT123" s="893"/>
      <c r="AU123" s="893"/>
      <c r="AV123" s="893"/>
      <c r="AW123" s="893"/>
      <c r="AX123" s="893"/>
      <c r="AY123" s="893"/>
      <c r="AZ123" s="893" t="s">
        <v>55</v>
      </c>
      <c r="BA123" s="894"/>
    </row>
    <row r="124" spans="1:53" x14ac:dyDescent="0.2">
      <c r="A124" s="931"/>
      <c r="B124"/>
      <c r="C124" s="856" t="s">
        <v>3</v>
      </c>
      <c r="D124" s="857"/>
      <c r="E124" s="857"/>
      <c r="F124" s="857"/>
      <c r="G124" s="857"/>
      <c r="H124" s="857"/>
      <c r="I124" s="857"/>
      <c r="J124" s="857"/>
      <c r="K124" s="857"/>
      <c r="L124" s="858"/>
      <c r="M124" s="893" t="s">
        <v>4</v>
      </c>
      <c r="N124" s="893"/>
      <c r="O124" s="893"/>
      <c r="P124" s="893"/>
      <c r="Q124" s="893"/>
      <c r="R124" s="893"/>
      <c r="S124" s="893"/>
      <c r="T124" s="893"/>
      <c r="U124" s="893"/>
      <c r="V124" s="893"/>
      <c r="W124" s="893"/>
      <c r="X124" s="893"/>
      <c r="Y124" s="893" t="s">
        <v>5</v>
      </c>
      <c r="Z124" s="894"/>
      <c r="AB124" s="931"/>
      <c r="AC124"/>
      <c r="AD124" s="856" t="s">
        <v>3</v>
      </c>
      <c r="AE124" s="857"/>
      <c r="AF124" s="857"/>
      <c r="AG124" s="857"/>
      <c r="AH124" s="857"/>
      <c r="AI124" s="857"/>
      <c r="AJ124" s="857"/>
      <c r="AK124" s="857"/>
      <c r="AL124" s="857"/>
      <c r="AM124" s="858"/>
      <c r="AN124" s="893" t="s">
        <v>4</v>
      </c>
      <c r="AO124" s="893"/>
      <c r="AP124" s="893"/>
      <c r="AQ124" s="893"/>
      <c r="AR124" s="893"/>
      <c r="AS124" s="893"/>
      <c r="AT124" s="893"/>
      <c r="AU124" s="893"/>
      <c r="AV124" s="893"/>
      <c r="AW124" s="893"/>
      <c r="AX124" s="893"/>
      <c r="AY124" s="893"/>
      <c r="AZ124" s="893" t="s">
        <v>5</v>
      </c>
      <c r="BA124" s="894"/>
    </row>
    <row r="125" spans="1:53" x14ac:dyDescent="0.2">
      <c r="A125" s="931"/>
      <c r="B125"/>
      <c r="C125" s="856" t="s">
        <v>56</v>
      </c>
      <c r="D125" s="867"/>
      <c r="E125" s="867"/>
      <c r="F125" s="868"/>
      <c r="G125" s="869" t="s">
        <v>57</v>
      </c>
      <c r="H125" s="870"/>
      <c r="I125" s="870"/>
      <c r="J125" s="870"/>
      <c r="K125" s="870"/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1"/>
      <c r="Y125" s="47"/>
      <c r="Z125" s="48"/>
      <c r="AB125" s="931"/>
      <c r="AC125"/>
      <c r="AD125" s="856" t="s">
        <v>56</v>
      </c>
      <c r="AE125" s="867"/>
      <c r="AF125" s="867"/>
      <c r="AG125" s="868"/>
      <c r="AH125" s="869" t="s">
        <v>57</v>
      </c>
      <c r="AI125" s="870"/>
      <c r="AJ125" s="870"/>
      <c r="AK125" s="870"/>
      <c r="AL125" s="870"/>
      <c r="AM125" s="870"/>
      <c r="AN125" s="870"/>
      <c r="AO125" s="870"/>
      <c r="AP125" s="870"/>
      <c r="AQ125" s="870"/>
      <c r="AR125" s="870"/>
      <c r="AS125" s="870"/>
      <c r="AT125" s="870"/>
      <c r="AU125" s="870"/>
      <c r="AV125" s="870"/>
      <c r="AW125" s="870"/>
      <c r="AX125" s="870"/>
      <c r="AY125" s="871"/>
      <c r="AZ125" s="47"/>
      <c r="BA125" s="48"/>
    </row>
    <row r="126" spans="1:53" ht="15.75" x14ac:dyDescent="0.25">
      <c r="A126" s="931"/>
      <c r="B126"/>
      <c r="C126" s="838" t="s">
        <v>508</v>
      </c>
      <c r="D126" s="839"/>
      <c r="E126" s="839"/>
      <c r="F126" s="840"/>
      <c r="G126" s="817" t="s">
        <v>617</v>
      </c>
      <c r="H126" s="818"/>
      <c r="I126" s="818"/>
      <c r="J126" s="818"/>
      <c r="K126" s="819"/>
      <c r="L126" s="851" t="s">
        <v>708</v>
      </c>
      <c r="M126" s="851"/>
      <c r="N126" s="851"/>
      <c r="O126" s="851"/>
      <c r="P126" s="851"/>
      <c r="Q126" s="851"/>
      <c r="R126" s="851"/>
      <c r="S126" s="851"/>
      <c r="T126" s="851"/>
      <c r="U126" s="851"/>
      <c r="V126" s="851"/>
      <c r="W126" s="851"/>
      <c r="X126" s="851"/>
      <c r="Y126" s="851"/>
      <c r="Z126" s="852"/>
      <c r="AB126" s="931"/>
      <c r="AC126"/>
      <c r="AD126" s="838" t="s">
        <v>508</v>
      </c>
      <c r="AE126" s="839"/>
      <c r="AF126" s="839"/>
      <c r="AG126" s="840"/>
      <c r="AH126" s="817" t="s">
        <v>617</v>
      </c>
      <c r="AI126" s="818"/>
      <c r="AJ126" s="818"/>
      <c r="AK126" s="818"/>
      <c r="AL126" s="819"/>
      <c r="AM126" s="851" t="s">
        <v>708</v>
      </c>
      <c r="AN126" s="851"/>
      <c r="AO126" s="851"/>
      <c r="AP126" s="851"/>
      <c r="AQ126" s="851"/>
      <c r="AR126" s="851"/>
      <c r="AS126" s="851"/>
      <c r="AT126" s="851"/>
      <c r="AU126" s="851"/>
      <c r="AV126" s="851"/>
      <c r="AW126" s="851"/>
      <c r="AX126" s="851"/>
      <c r="AY126" s="851"/>
      <c r="AZ126" s="851"/>
      <c r="BA126" s="852"/>
    </row>
    <row r="127" spans="1:53" ht="15.6" customHeight="1" x14ac:dyDescent="0.2">
      <c r="A127" s="931"/>
      <c r="B127"/>
      <c r="C127" s="856"/>
      <c r="D127" s="857"/>
      <c r="E127" s="857"/>
      <c r="F127" s="858"/>
      <c r="G127" s="817" t="s">
        <v>618</v>
      </c>
      <c r="H127" s="818"/>
      <c r="I127" s="818"/>
      <c r="J127" s="818"/>
      <c r="K127" s="819"/>
      <c r="L127" s="883" t="s">
        <v>6</v>
      </c>
      <c r="M127" s="883"/>
      <c r="N127" s="884"/>
      <c r="O127" s="884"/>
      <c r="P127" s="884"/>
      <c r="Q127" s="884"/>
      <c r="R127" s="883" t="s">
        <v>7</v>
      </c>
      <c r="S127" s="883"/>
      <c r="T127" s="883"/>
      <c r="U127" s="883"/>
      <c r="V127" s="883"/>
      <c r="W127" s="858" t="s">
        <v>689</v>
      </c>
      <c r="X127" s="893"/>
      <c r="Y127" s="893"/>
      <c r="Z127" s="894"/>
      <c r="AB127" s="931"/>
      <c r="AC127"/>
      <c r="AD127" s="856"/>
      <c r="AE127" s="857"/>
      <c r="AF127" s="857"/>
      <c r="AG127" s="858"/>
      <c r="AH127" s="817" t="s">
        <v>618</v>
      </c>
      <c r="AI127" s="818"/>
      <c r="AJ127" s="818"/>
      <c r="AK127" s="818"/>
      <c r="AL127" s="819"/>
      <c r="AM127" s="883" t="s">
        <v>6</v>
      </c>
      <c r="AN127" s="883"/>
      <c r="AO127" s="884"/>
      <c r="AP127" s="884"/>
      <c r="AQ127" s="884"/>
      <c r="AR127" s="884"/>
      <c r="AS127" s="883" t="s">
        <v>7</v>
      </c>
      <c r="AT127" s="883"/>
      <c r="AU127" s="883"/>
      <c r="AV127" s="883"/>
      <c r="AW127" s="883"/>
      <c r="AX127" s="858" t="s">
        <v>689</v>
      </c>
      <c r="AY127" s="893"/>
      <c r="AZ127" s="893"/>
      <c r="BA127" s="894"/>
    </row>
    <row r="128" spans="1:53" ht="16.5" thickBot="1" x14ac:dyDescent="0.3">
      <c r="A128" s="931"/>
      <c r="B128"/>
      <c r="C128" s="856"/>
      <c r="D128" s="857"/>
      <c r="E128" s="857"/>
      <c r="F128" s="858"/>
      <c r="G128" s="50"/>
      <c r="H128" s="51"/>
      <c r="I128" s="51"/>
      <c r="J128" s="51"/>
      <c r="K128" s="52"/>
      <c r="L128" s="846" t="s">
        <v>8</v>
      </c>
      <c r="M128" s="847"/>
      <c r="N128" s="848"/>
      <c r="O128" s="848"/>
      <c r="P128" s="848"/>
      <c r="Q128" s="849"/>
      <c r="R128" s="928"/>
      <c r="S128" s="928"/>
      <c r="T128" s="928"/>
      <c r="U128" s="928"/>
      <c r="V128" s="928"/>
      <c r="W128" s="895"/>
      <c r="X128" s="896"/>
      <c r="Y128" s="896"/>
      <c r="Z128" s="897"/>
      <c r="AB128" s="931"/>
      <c r="AC128"/>
      <c r="AD128" s="856"/>
      <c r="AE128" s="857"/>
      <c r="AF128" s="857"/>
      <c r="AG128" s="858"/>
      <c r="AH128" s="50"/>
      <c r="AI128" s="51"/>
      <c r="AJ128" s="51"/>
      <c r="AK128" s="51"/>
      <c r="AL128" s="52"/>
      <c r="AM128" s="846" t="s">
        <v>8</v>
      </c>
      <c r="AN128" s="847"/>
      <c r="AO128" s="848"/>
      <c r="AP128" s="848"/>
      <c r="AQ128" s="848"/>
      <c r="AR128" s="849"/>
      <c r="AS128" s="928"/>
      <c r="AT128" s="928"/>
      <c r="AU128" s="928"/>
      <c r="AV128" s="928"/>
      <c r="AW128" s="928"/>
      <c r="AX128" s="895"/>
      <c r="AY128" s="896"/>
      <c r="AZ128" s="896"/>
      <c r="BA128" s="897"/>
    </row>
    <row r="129" spans="1:53" ht="13.5" customHeight="1" thickBot="1" x14ac:dyDescent="0.25">
      <c r="A129" s="901" t="s">
        <v>750</v>
      </c>
      <c r="B129"/>
      <c r="C129" s="861"/>
      <c r="D129" s="862"/>
      <c r="E129" s="863"/>
      <c r="F129" s="820" t="s">
        <v>9</v>
      </c>
      <c r="G129" s="829" t="s">
        <v>88</v>
      </c>
      <c r="H129" s="835"/>
      <c r="I129" s="836"/>
      <c r="J129" s="829" t="s">
        <v>139</v>
      </c>
      <c r="K129" s="835"/>
      <c r="L129" s="836"/>
      <c r="M129" s="829" t="s">
        <v>140</v>
      </c>
      <c r="N129" s="830"/>
      <c r="O129" s="831"/>
      <c r="P129" s="829" t="s">
        <v>141</v>
      </c>
      <c r="Q129" s="830"/>
      <c r="R129" s="831"/>
      <c r="S129" s="829"/>
      <c r="T129" s="830"/>
      <c r="U129" s="831"/>
      <c r="V129" s="842"/>
      <c r="W129" s="830"/>
      <c r="X129" s="831"/>
      <c r="Y129" s="53" t="s">
        <v>10</v>
      </c>
      <c r="Z129" s="54" t="s">
        <v>60</v>
      </c>
      <c r="AB129" s="901" t="s">
        <v>750</v>
      </c>
      <c r="AC129"/>
      <c r="AD129" s="861"/>
      <c r="AE129" s="862"/>
      <c r="AF129" s="863"/>
      <c r="AG129" s="820" t="s">
        <v>9</v>
      </c>
      <c r="AH129" s="829" t="s">
        <v>88</v>
      </c>
      <c r="AI129" s="835"/>
      <c r="AJ129" s="836"/>
      <c r="AK129" s="829" t="s">
        <v>139</v>
      </c>
      <c r="AL129" s="835"/>
      <c r="AM129" s="836"/>
      <c r="AN129" s="829" t="s">
        <v>140</v>
      </c>
      <c r="AO129" s="830"/>
      <c r="AP129" s="831"/>
      <c r="AQ129" s="829" t="s">
        <v>141</v>
      </c>
      <c r="AR129" s="830"/>
      <c r="AS129" s="831"/>
      <c r="AT129" s="829"/>
      <c r="AU129" s="830"/>
      <c r="AV129" s="831"/>
      <c r="AW129" s="842"/>
      <c r="AX129" s="830"/>
      <c r="AY129" s="831"/>
      <c r="AZ129" s="53" t="s">
        <v>10</v>
      </c>
      <c r="BA129" s="54" t="s">
        <v>60</v>
      </c>
    </row>
    <row r="130" spans="1:53" ht="27" customHeight="1" thickBot="1" x14ac:dyDescent="0.25">
      <c r="A130" s="902"/>
      <c r="B130"/>
      <c r="C130" s="864"/>
      <c r="D130" s="865"/>
      <c r="E130" s="866"/>
      <c r="F130" s="821"/>
      <c r="G130" s="155" t="s">
        <v>493</v>
      </c>
      <c r="H130" s="156" t="s">
        <v>494</v>
      </c>
      <c r="I130" s="157" t="s">
        <v>516</v>
      </c>
      <c r="J130" s="155" t="s">
        <v>493</v>
      </c>
      <c r="K130" s="156" t="s">
        <v>494</v>
      </c>
      <c r="L130" s="157" t="s">
        <v>516</v>
      </c>
      <c r="M130" s="155" t="s">
        <v>493</v>
      </c>
      <c r="N130" s="156" t="s">
        <v>494</v>
      </c>
      <c r="O130" s="157" t="s">
        <v>516</v>
      </c>
      <c r="P130" s="155" t="s">
        <v>493</v>
      </c>
      <c r="Q130" s="156" t="s">
        <v>494</v>
      </c>
      <c r="R130" s="157" t="s">
        <v>516</v>
      </c>
      <c r="S130" s="155" t="s">
        <v>493</v>
      </c>
      <c r="T130" s="156" t="s">
        <v>494</v>
      </c>
      <c r="U130" s="157" t="s">
        <v>516</v>
      </c>
      <c r="V130" s="155" t="s">
        <v>493</v>
      </c>
      <c r="W130" s="156" t="s">
        <v>494</v>
      </c>
      <c r="X130" s="157" t="s">
        <v>516</v>
      </c>
      <c r="Y130" s="881" t="s">
        <v>15</v>
      </c>
      <c r="Z130" s="882"/>
      <c r="AB130" s="902"/>
      <c r="AC130"/>
      <c r="AD130" s="864"/>
      <c r="AE130" s="865"/>
      <c r="AF130" s="866"/>
      <c r="AG130" s="821"/>
      <c r="AH130" s="155" t="s">
        <v>493</v>
      </c>
      <c r="AI130" s="156" t="s">
        <v>494</v>
      </c>
      <c r="AJ130" s="157" t="s">
        <v>516</v>
      </c>
      <c r="AK130" s="155" t="s">
        <v>493</v>
      </c>
      <c r="AL130" s="156" t="s">
        <v>494</v>
      </c>
      <c r="AM130" s="157" t="s">
        <v>516</v>
      </c>
      <c r="AN130" s="155" t="s">
        <v>493</v>
      </c>
      <c r="AO130" s="156" t="s">
        <v>494</v>
      </c>
      <c r="AP130" s="157" t="s">
        <v>516</v>
      </c>
      <c r="AQ130" s="155" t="s">
        <v>493</v>
      </c>
      <c r="AR130" s="156" t="s">
        <v>494</v>
      </c>
      <c r="AS130" s="157" t="s">
        <v>516</v>
      </c>
      <c r="AT130" s="155" t="s">
        <v>493</v>
      </c>
      <c r="AU130" s="156" t="s">
        <v>494</v>
      </c>
      <c r="AV130" s="157" t="s">
        <v>516</v>
      </c>
      <c r="AW130" s="155" t="s">
        <v>493</v>
      </c>
      <c r="AX130" s="156" t="s">
        <v>494</v>
      </c>
      <c r="AY130" s="157" t="s">
        <v>516</v>
      </c>
      <c r="AZ130" s="881" t="s">
        <v>15</v>
      </c>
      <c r="BA130" s="882"/>
    </row>
    <row r="131" spans="1:53" ht="21.2" customHeight="1" x14ac:dyDescent="0.2">
      <c r="A131" s="902"/>
      <c r="B131"/>
      <c r="C131" s="844">
        <v>1</v>
      </c>
      <c r="D131" s="796" t="s">
        <v>64</v>
      </c>
      <c r="E131" s="985" t="s">
        <v>16</v>
      </c>
      <c r="F131" s="793" t="s">
        <v>155</v>
      </c>
      <c r="G131" s="832" t="s">
        <v>173</v>
      </c>
      <c r="H131" s="833"/>
      <c r="I131" s="833"/>
      <c r="J131" s="833"/>
      <c r="K131" s="833"/>
      <c r="L131" s="833"/>
      <c r="M131" s="833"/>
      <c r="N131" s="833"/>
      <c r="O131" s="833"/>
      <c r="P131" s="833"/>
      <c r="Q131" s="833"/>
      <c r="R131" s="834"/>
      <c r="S131" s="13"/>
      <c r="T131" s="14"/>
      <c r="U131" s="15"/>
      <c r="V131" s="59"/>
      <c r="W131" s="12"/>
      <c r="X131" s="15"/>
      <c r="Y131" s="194"/>
      <c r="Z131" s="195"/>
      <c r="AB131" s="902"/>
      <c r="AC131"/>
      <c r="AD131" s="844">
        <v>1</v>
      </c>
      <c r="AE131" s="796" t="s">
        <v>64</v>
      </c>
      <c r="AF131" s="985" t="s">
        <v>16</v>
      </c>
      <c r="AG131" s="793" t="s">
        <v>155</v>
      </c>
      <c r="AH131" s="832" t="s">
        <v>173</v>
      </c>
      <c r="AI131" s="833"/>
      <c r="AJ131" s="833"/>
      <c r="AK131" s="833"/>
      <c r="AL131" s="833"/>
      <c r="AM131" s="833"/>
      <c r="AN131" s="833"/>
      <c r="AO131" s="833"/>
      <c r="AP131" s="833"/>
      <c r="AQ131" s="833"/>
      <c r="AR131" s="833"/>
      <c r="AS131" s="834"/>
      <c r="AT131" s="13"/>
      <c r="AU131" s="14"/>
      <c r="AV131" s="15"/>
      <c r="AW131" s="59"/>
      <c r="AX131" s="12"/>
      <c r="AY131" s="15"/>
      <c r="AZ131" s="194"/>
      <c r="BA131" s="195"/>
    </row>
    <row r="132" spans="1:53" ht="21.2" customHeight="1" x14ac:dyDescent="0.2">
      <c r="A132" s="902"/>
      <c r="B132"/>
      <c r="C132" s="844"/>
      <c r="D132" s="796"/>
      <c r="E132" s="792"/>
      <c r="F132" s="794"/>
      <c r="G132" s="101" t="str">
        <f>TEXT((TIME(0,LEFT('Erwachsene-DOSB 2020'!AO10,FIND(":",'Erwachsene-DOSB 2020'!AO10)-1),RIGHT('Erwachsene-DOSB 2020'!AO10,2)))*$BC$54,"[mm]:ss")</f>
        <v>13:19</v>
      </c>
      <c r="H132" s="102" t="str">
        <f>TEXT((TIME(0,LEFT('Erwachsene-DOSB 2020'!AP10,FIND(":",'Erwachsene-DOSB 2020'!AP10)-1),RIGHT('Erwachsene-DOSB 2020'!AP10,2)))*$BC$54,"[mm]:ss")</f>
        <v>10:50</v>
      </c>
      <c r="I132" s="103" t="str">
        <f>TEXT((TIME(0,LEFT('Erwachsene-DOSB 2020'!AQ10,FIND(":",'Erwachsene-DOSB 2020'!AQ10)-1),RIGHT('Erwachsene-DOSB 2020'!AQ10,2)))*$BC$54,"[mm]:ss")</f>
        <v>08:27</v>
      </c>
      <c r="J132" s="109" t="str">
        <f>TEXT((TIME(0,LEFT('Erwachsene-DOSB 2020'!AR10,FIND(":",'Erwachsene-DOSB 2020'!AR10)-1),RIGHT('Erwachsene-DOSB 2020'!AR10,2)))*$BC$54,"[mm]:ss")</f>
        <v>13:33</v>
      </c>
      <c r="K132" s="102" t="str">
        <f>TEXT((TIME(0,LEFT('Erwachsene-DOSB 2020'!AS10,FIND(":",'Erwachsene-DOSB 2020'!AS10)-1),RIGHT('Erwachsene-DOSB 2020'!AS10,2)))*$BC$54,"[mm]:ss")</f>
        <v>11:03</v>
      </c>
      <c r="L132" s="103" t="str">
        <f>TEXT((TIME(0,LEFT('Erwachsene-DOSB 2020'!AT10,FIND(":",'Erwachsene-DOSB 2020'!AT10)-1),RIGHT('Erwachsene-DOSB 2020'!AT10,2)))*$BC$54,"[mm]:ss")</f>
        <v>08:47</v>
      </c>
      <c r="M132" s="109" t="str">
        <f>TEXT((TIME(0,LEFT('Erwachsene-DOSB 2020'!AU10,FIND(":",'Erwachsene-DOSB 2020'!AU10)-1),RIGHT('Erwachsene-DOSB 2020'!AU10,2)))*$BC$54,"[mm]:ss")</f>
        <v>13:46</v>
      </c>
      <c r="N132" s="102" t="str">
        <f>TEXT((TIME(0,LEFT('Erwachsene-DOSB 2020'!AV10,FIND(":",'Erwachsene-DOSB 2020'!AV10)-1),RIGHT('Erwachsene-DOSB 2020'!AV10,2)))*$BC$54,"[mm]:ss")</f>
        <v>11:22</v>
      </c>
      <c r="O132" s="103" t="str">
        <f>TEXT((TIME(0,LEFT('Erwachsene-DOSB 2020'!AW10,FIND(":",'Erwachsene-DOSB 2020'!AW10)-1),RIGHT('Erwachsene-DOSB 2020'!AW10,2)))*$BC$54,"[mm]:ss")</f>
        <v>09:13</v>
      </c>
      <c r="P132" s="109" t="str">
        <f>TEXT((TIME(0,LEFT('Erwachsene-DOSB 2020'!AX10,FIND(":",'Erwachsene-DOSB 2020'!AX10)-1),RIGHT('Erwachsene-DOSB 2020'!AX10,2)))*$BC$54,"[mm]:ss")</f>
        <v>13:59</v>
      </c>
      <c r="Q132" s="102" t="str">
        <f>TEXT((TIME(0,LEFT('Erwachsene-DOSB 2020'!AY10,FIND(":",'Erwachsene-DOSB 2020'!AY10)-1),RIGHT('Erwachsene-DOSB 2020'!AY10,2)))*$BC$54,"[mm]:ss")</f>
        <v>11:35</v>
      </c>
      <c r="R132" s="103" t="str">
        <f>TEXT((TIME(0,LEFT('Erwachsene-DOSB 2020'!AZ10,FIND(":",'Erwachsene-DOSB 2020'!AZ10)-1),RIGHT('Erwachsene-DOSB 2020'!AZ10,2)))*$BC$54,"[mm]:ss")</f>
        <v>09:32</v>
      </c>
      <c r="S132" s="13"/>
      <c r="T132" s="14"/>
      <c r="U132" s="15"/>
      <c r="V132" s="59"/>
      <c r="W132" s="12"/>
      <c r="X132" s="15"/>
      <c r="Y132" s="184"/>
      <c r="Z132" s="185"/>
      <c r="AB132" s="902"/>
      <c r="AC132"/>
      <c r="AD132" s="844"/>
      <c r="AE132" s="796"/>
      <c r="AF132" s="792"/>
      <c r="AG132" s="794"/>
      <c r="AH132" s="101" t="str">
        <f>TEXT((TIME(0,LEFT('Erwachsene-DOSB 2020'!AO42,FIND(":",'Erwachsene-DOSB 2020'!AO42)-1),RIGHT('Erwachsene-DOSB 2020'!AO42,2)))*$BC$54,"[mm]:ss")</f>
        <v>12:15</v>
      </c>
      <c r="AI132" s="102" t="str">
        <f>TEXT((TIME(0,LEFT('Erwachsene-DOSB 2020'!AP42,FIND(":",'Erwachsene-DOSB 2020'!AP42)-1),RIGHT('Erwachsene-DOSB 2020'!AP42,2)))*$BC$54,"[mm]:ss")</f>
        <v>09:58</v>
      </c>
      <c r="AJ132" s="103" t="str">
        <f>TEXT((TIME(0,LEFT('Erwachsene-DOSB 2020'!AQ42,FIND(":",'Erwachsene-DOSB 2020'!AQ42)-1),RIGHT('Erwachsene-DOSB 2020'!AQ42,2)))*$BC$54,"[mm]:ss")</f>
        <v>07:55</v>
      </c>
      <c r="AK132" s="109" t="str">
        <f>TEXT((TIME(0,LEFT('Erwachsene-DOSB 2020'!AR42,FIND(":",'Erwachsene-DOSB 2020'!AR42)-1),RIGHT('Erwachsene-DOSB 2020'!AR42,2)))*$BC$54,"[mm]:ss")</f>
        <v>12:21</v>
      </c>
      <c r="AL132" s="102" t="str">
        <f>TEXT((TIME(0,LEFT('Erwachsene-DOSB 2020'!AS42,FIND(":",'Erwachsene-DOSB 2020'!AS42)-1),RIGHT('Erwachsene-DOSB 2020'!AS42,2)))*$BC$54,"[mm]:ss")</f>
        <v>10:11</v>
      </c>
      <c r="AM132" s="103" t="str">
        <f>TEXT((TIME(0,LEFT('Erwachsene-DOSB 2020'!AT42,FIND(":",'Erwachsene-DOSB 2020'!AT42)-1),RIGHT('Erwachsene-DOSB 2020'!AT42,2)))*$BC$54,"[mm]:ss")</f>
        <v>08:01</v>
      </c>
      <c r="AN132" s="109" t="str">
        <f>TEXT((TIME(0,LEFT('Erwachsene-DOSB 2020'!AU42,FIND(":",'Erwachsene-DOSB 2020'!AU42)-1),RIGHT('Erwachsene-DOSB 2020'!AU42,2)))*$BC$54,"[mm]:ss")</f>
        <v>12:21</v>
      </c>
      <c r="AO132" s="102" t="str">
        <f>TEXT((TIME(0,LEFT('Erwachsene-DOSB 2020'!AV42,FIND(":",'Erwachsene-DOSB 2020'!AV42)-1),RIGHT('Erwachsene-DOSB 2020'!AV42,2)))*$BC$54,"[mm]:ss")</f>
        <v>10:24</v>
      </c>
      <c r="AP132" s="103" t="str">
        <f>TEXT((TIME(0,LEFT('Erwachsene-DOSB 2020'!AW42,FIND(":",'Erwachsene-DOSB 2020'!AW42)-1),RIGHT('Erwachsene-DOSB 2020'!AW42,2)))*$BC$54,"[mm]:ss")</f>
        <v>08:20</v>
      </c>
      <c r="AQ132" s="109" t="str">
        <f>TEXT((TIME(0,LEFT('Erwachsene-DOSB 2020'!AX42,FIND(":",'Erwachsene-DOSB 2020'!AX42)-1),RIGHT('Erwachsene-DOSB 2020'!AX42,2)))*$BC$54,"[mm]:ss")</f>
        <v>12:41</v>
      </c>
      <c r="AR132" s="102" t="str">
        <f>TEXT((TIME(0,LEFT('Erwachsene-DOSB 2020'!AY42,FIND(":",'Erwachsene-DOSB 2020'!AY42)-1),RIGHT('Erwachsene-DOSB 2020'!AY42,2)))*$BC$54,"[mm]:ss")</f>
        <v>10:37</v>
      </c>
      <c r="AS132" s="103" t="str">
        <f>TEXT((TIME(0,LEFT('Erwachsene-DOSB 2020'!AZ42,FIND(":",'Erwachsene-DOSB 2020'!AZ42)-1),RIGHT('Erwachsene-DOSB 2020'!AZ42,2)))*$BC$54,"[mm]:ss")</f>
        <v>08:47</v>
      </c>
      <c r="AT132" s="13"/>
      <c r="AU132" s="14"/>
      <c r="AV132" s="15"/>
      <c r="AW132" s="59"/>
      <c r="AX132" s="12"/>
      <c r="AY132" s="15"/>
      <c r="AZ132" s="184"/>
      <c r="BA132" s="185"/>
    </row>
    <row r="133" spans="1:53" ht="21.2" customHeight="1" x14ac:dyDescent="0.2">
      <c r="A133" s="902"/>
      <c r="B133"/>
      <c r="C133" s="844"/>
      <c r="D133" s="796"/>
      <c r="E133" s="106" t="s">
        <v>17</v>
      </c>
      <c r="F133" s="58" t="s">
        <v>514</v>
      </c>
      <c r="G133" s="101" t="str">
        <f>TEXT((TIME(0,LEFT('Erwachsene-DOSB 2020'!AO11,FIND(":",'Erwachsene-DOSB 2020'!AO11)-1),RIGHT('Erwachsene-DOSB 2020'!AO11,2)))*$BC$55,"[mm]:ss")</f>
        <v>77:42</v>
      </c>
      <c r="H133" s="102" t="str">
        <f>TEXT((TIME(0,LEFT('Erwachsene-DOSB 2020'!AP11,FIND(":",'Erwachsene-DOSB 2020'!AP11)-1),RIGHT('Erwachsene-DOSB 2020'!AP11,2)))*$BC$55,"[mm]:ss")</f>
        <v>68:28</v>
      </c>
      <c r="I133" s="103" t="str">
        <f>TEXT((TIME(0,LEFT('Erwachsene-DOSB 2020'!AQ11,FIND(":",'Erwachsene-DOSB 2020'!AQ11)-1),RIGHT('Erwachsene-DOSB 2020'!AQ11,2)))*$BC$55,"[mm]:ss")</f>
        <v>62:35</v>
      </c>
      <c r="J133" s="109" t="str">
        <f>TEXT((TIME(0,LEFT('Erwachsene-DOSB 2020'!AR11,FIND(":",'Erwachsene-DOSB 2020'!AR11)-1),RIGHT('Erwachsene-DOSB 2020'!AR11,2)))*$BC$55,"[mm]:ss")</f>
        <v>82:44</v>
      </c>
      <c r="K133" s="102" t="str">
        <f>TEXT((TIME(0,LEFT('Erwachsene-DOSB 2020'!AS11,FIND(":",'Erwachsene-DOSB 2020'!AS11)-1),RIGHT('Erwachsene-DOSB 2020'!AS11,2)))*$BC$55,"[mm]:ss")</f>
        <v>71:37</v>
      </c>
      <c r="L133" s="103" t="str">
        <f>TEXT((TIME(0,LEFT('Erwachsene-DOSB 2020'!AT11,FIND(":",'Erwachsene-DOSB 2020'!AT11)-1),RIGHT('Erwachsene-DOSB 2020'!AT11,2)))*$BC$55,"[mm]:ss")</f>
        <v>65:06</v>
      </c>
      <c r="M133" s="109" t="str">
        <f>TEXT((TIME(0,LEFT('Erwachsene-DOSB 2020'!AU11,FIND(":",'Erwachsene-DOSB 2020'!AU11)-1),RIGHT('Erwachsene-DOSB 2020'!AU11,2)))*$BC$55,"[mm]:ss")</f>
        <v>87:22</v>
      </c>
      <c r="N133" s="102" t="str">
        <f>TEXT((TIME(0,LEFT('Erwachsene-DOSB 2020'!AV11,FIND(":",'Erwachsene-DOSB 2020'!AV11)-1),RIGHT('Erwachsene-DOSB 2020'!AV11,2)))*$BC$55,"[mm]:ss")</f>
        <v>75:53</v>
      </c>
      <c r="O133" s="103" t="str">
        <f>TEXT((TIME(0,LEFT('Erwachsene-DOSB 2020'!AW11,FIND(":",'Erwachsene-DOSB 2020'!AW11)-1),RIGHT('Erwachsene-DOSB 2020'!AW11,2)))*$BC$55,"[mm]:ss")</f>
        <v>68:53</v>
      </c>
      <c r="P133" s="109" t="str">
        <f>TEXT((TIME(0,LEFT('Erwachsene-DOSB 2020'!AX11,FIND(":",'Erwachsene-DOSB 2020'!AX11)-1),RIGHT('Erwachsene-DOSB 2020'!AX11,2)))*$BC$55,"[mm]:ss")</f>
        <v>92:41</v>
      </c>
      <c r="Q133" s="102" t="str">
        <f>TEXT((TIME(0,LEFT('Erwachsene-DOSB 2020'!AY11,FIND(":",'Erwachsene-DOSB 2020'!AY11)-1),RIGHT('Erwachsene-DOSB 2020'!AY11,2)))*$BC$55,"[mm]:ss")</f>
        <v>80:38</v>
      </c>
      <c r="R133" s="103" t="str">
        <f>TEXT((TIME(0,LEFT('Erwachsene-DOSB 2020'!AZ11,FIND(":",'Erwachsene-DOSB 2020'!AZ11)-1),RIGHT('Erwachsene-DOSB 2020'!AZ11,2)))*$BC$55,"[mm]:ss")</f>
        <v>73:05</v>
      </c>
      <c r="S133" s="13"/>
      <c r="T133" s="14"/>
      <c r="U133" s="15"/>
      <c r="V133" s="59"/>
      <c r="W133" s="12"/>
      <c r="X133" s="15"/>
      <c r="Y133" s="182"/>
      <c r="Z133" s="183"/>
      <c r="AB133" s="902"/>
      <c r="AC133"/>
      <c r="AD133" s="844"/>
      <c r="AE133" s="796"/>
      <c r="AF133" s="106" t="s">
        <v>17</v>
      </c>
      <c r="AG133" s="58" t="s">
        <v>514</v>
      </c>
      <c r="AH133" s="101" t="str">
        <f>TEXT((TIME(0,LEFT('Erwachsene-DOSB 2020'!AO44,FIND(":",'Erwachsene-DOSB 2020'!AO44)-1),RIGHT('Erwachsene-DOSB 2020'!AO44,2)))*$BC$55,"[mm]:ss")</f>
        <v>72:23</v>
      </c>
      <c r="AI133" s="102" t="str">
        <f>TEXT((TIME(0,LEFT('Erwachsene-DOSB 2020'!AP44,FIND(":",'Erwachsene-DOSB 2020'!AP44)-1),RIGHT('Erwachsene-DOSB 2020'!AP44,2)))*$BC$55,"[mm]:ss")</f>
        <v>63:38</v>
      </c>
      <c r="AJ133" s="103" t="str">
        <f>TEXT((TIME(0,LEFT('Erwachsene-DOSB 2020'!AQ44,FIND(":",'Erwachsene-DOSB 2020'!AQ44)-1),RIGHT('Erwachsene-DOSB 2020'!AQ44,2)))*$BC$55,"[mm]:ss")</f>
        <v>60:29</v>
      </c>
      <c r="AK133" s="109" t="str">
        <f>TEXT((TIME(0,LEFT('Erwachsene-DOSB 2020'!AR44,FIND(":",'Erwachsene-DOSB 2020'!AR44)-1),RIGHT('Erwachsene-DOSB 2020'!AR44,2)))*$BC$55,"[mm]:ss")</f>
        <v>76:52</v>
      </c>
      <c r="AL133" s="102" t="str">
        <f>TEXT((TIME(0,LEFT('Erwachsene-DOSB 2020'!AS44,FIND(":",'Erwachsene-DOSB 2020'!AS44)-1),RIGHT('Erwachsene-DOSB 2020'!AS44,2)))*$BC$55,"[mm]:ss")</f>
        <v>66:59</v>
      </c>
      <c r="AM133" s="103" t="str">
        <f>TEXT((TIME(0,LEFT('Erwachsene-DOSB 2020'!AT44,FIND(":",'Erwachsene-DOSB 2020'!AT44)-1),RIGHT('Erwachsene-DOSB 2020'!AT44,2)))*$BC$55,"[mm]:ss")</f>
        <v>60:29</v>
      </c>
      <c r="AN133" s="109" t="str">
        <f>TEXT((TIME(0,LEFT('Erwachsene-DOSB 2020'!AU44,FIND(":",'Erwachsene-DOSB 2020'!AU44)-1),RIGHT('Erwachsene-DOSB 2020'!AU44,2)))*$BC$55,"[mm]:ss")</f>
        <v>80:38</v>
      </c>
      <c r="AO133" s="102" t="str">
        <f>TEXT((TIME(0,LEFT('Erwachsene-DOSB 2020'!AV44,FIND(":",'Erwachsene-DOSB 2020'!AV44)-1),RIGHT('Erwachsene-DOSB 2020'!AV44,2)))*$BC$55,"[mm]:ss")</f>
        <v>70:46</v>
      </c>
      <c r="AP133" s="103" t="str">
        <f>TEXT((TIME(0,LEFT('Erwachsene-DOSB 2020'!AW44,FIND(":",'Erwachsene-DOSB 2020'!AW44)-1),RIGHT('Erwachsene-DOSB 2020'!AW44,2)))*$BC$55,"[mm]:ss")</f>
        <v>63:25</v>
      </c>
      <c r="AQ133" s="109" t="str">
        <f>TEXT((TIME(0,LEFT('Erwachsene-DOSB 2020'!AX44,FIND(":",'Erwachsene-DOSB 2020'!AX44)-1),RIGHT('Erwachsene-DOSB 2020'!AX44,2)))*$BC$55,"[mm]:ss")</f>
        <v>86:19</v>
      </c>
      <c r="AR133" s="102" t="str">
        <f>TEXT((TIME(0,LEFT('Erwachsene-DOSB 2020'!AY44,FIND(":",'Erwachsene-DOSB 2020'!AY44)-1),RIGHT('Erwachsene-DOSB 2020'!AY44,2)))*$BC$55,"[mm]:ss")</f>
        <v>75:02</v>
      </c>
      <c r="AS133" s="103" t="str">
        <f>TEXT((TIME(0,LEFT('Erwachsene-DOSB 2020'!AZ44,FIND(":",'Erwachsene-DOSB 2020'!AZ44)-1),RIGHT('Erwachsene-DOSB 2020'!AZ44,2)))*$BC$55,"[mm]:ss")</f>
        <v>67:12</v>
      </c>
      <c r="AT133" s="13"/>
      <c r="AU133" s="14"/>
      <c r="AV133" s="15"/>
      <c r="AW133" s="59"/>
      <c r="AX133" s="12"/>
      <c r="AY133" s="15"/>
      <c r="AZ133" s="182"/>
      <c r="BA133" s="183"/>
    </row>
    <row r="134" spans="1:53" ht="21.2" customHeight="1" x14ac:dyDescent="0.2">
      <c r="A134" s="902"/>
      <c r="B134"/>
      <c r="C134" s="844"/>
      <c r="D134" s="796"/>
      <c r="E134" s="106" t="s">
        <v>21</v>
      </c>
      <c r="F134" s="58" t="s">
        <v>506</v>
      </c>
      <c r="G134" s="101" t="str">
        <f>TEXT((TIME(0,LEFT('Erwachsene-DOSB 2020'!AO12,FIND(":",'Erwachsene-DOSB 2020'!AO12)-1),RIGHT('Erwachsene-DOSB 2020'!AO12,2)))*$BC$56,"[mm]:ss")</f>
        <v>58:41</v>
      </c>
      <c r="H134" s="102" t="str">
        <f>TEXT((TIME(0,LEFT('Erwachsene-DOSB 2020'!AP12,FIND(":",'Erwachsene-DOSB 2020'!AP12)-1),RIGHT('Erwachsene-DOSB 2020'!AP12,2)))*$BC$56,"[mm]:ss")</f>
        <v>50:46</v>
      </c>
      <c r="I134" s="103" t="str">
        <f>TEXT((TIME(0,LEFT('Erwachsene-DOSB 2020'!AQ12,FIND(":",'Erwachsene-DOSB 2020'!AQ12)-1),RIGHT('Erwachsene-DOSB 2020'!AQ12,2)))*$BC$56,"[mm]:ss")</f>
        <v>45:22</v>
      </c>
      <c r="J134" s="109" t="str">
        <f>TEXT((TIME(0,LEFT('Erwachsene-DOSB 2020'!AR12,FIND(":",'Erwachsene-DOSB 2020'!AR12)-1),RIGHT('Erwachsene-DOSB 2020'!AR12,2)))*$BC$56,"[mm]:ss")</f>
        <v>60:50</v>
      </c>
      <c r="K134" s="102" t="str">
        <f>TEXT((TIME(0,LEFT('Erwachsene-DOSB 2020'!AS12,FIND(":",'Erwachsene-DOSB 2020'!AS12)-1),RIGHT('Erwachsene-DOSB 2020'!AS12,2)))*$BC$56,"[mm]:ss")</f>
        <v>54:00</v>
      </c>
      <c r="L134" s="103" t="str">
        <f>TEXT((TIME(0,LEFT('Erwachsene-DOSB 2020'!AT12,FIND(":",'Erwachsene-DOSB 2020'!AT12)-1),RIGHT('Erwachsene-DOSB 2020'!AT12,2)))*$BC$56,"[mm]:ss")</f>
        <v>47:10</v>
      </c>
      <c r="M134" s="109" t="str">
        <f>TEXT((TIME(0,LEFT('Erwachsene-DOSB 2020'!AU12,FIND(":",'Erwachsene-DOSB 2020'!AU12)-1),RIGHT('Erwachsene-DOSB 2020'!AU12,2)))*$BC$56,"[mm]:ss")</f>
        <v>64:26</v>
      </c>
      <c r="N134" s="102" t="str">
        <f>TEXT((TIME(0,LEFT('Erwachsene-DOSB 2020'!AV12,FIND(":",'Erwachsene-DOSB 2020'!AV12)-1),RIGHT('Erwachsene-DOSB 2020'!AV12,2)))*$BC$56,"[mm]:ss")</f>
        <v>57:36</v>
      </c>
      <c r="O134" s="103" t="str">
        <f>TEXT((TIME(0,LEFT('Erwachsene-DOSB 2020'!AW12,FIND(":",'Erwachsene-DOSB 2020'!AW12)-1),RIGHT('Erwachsene-DOSB 2020'!AW12,2)))*$BC$56,"[mm]:ss")</f>
        <v>49:41</v>
      </c>
      <c r="P134" s="109" t="str">
        <f>TEXT((TIME(0,LEFT('Erwachsene-DOSB 2020'!AX12,FIND(":",'Erwachsene-DOSB 2020'!AX12)-1),RIGHT('Erwachsene-DOSB 2020'!AX12,2)))*$BC$56,"[mm]:ss")</f>
        <v>66:58</v>
      </c>
      <c r="Q134" s="102" t="str">
        <f>TEXT((TIME(0,LEFT('Erwachsene-DOSB 2020'!AY12,FIND(":",'Erwachsene-DOSB 2020'!AY12)-1),RIGHT('Erwachsene-DOSB 2020'!AY12,2)))*$BC$56,"[mm]:ss")</f>
        <v>59:46</v>
      </c>
      <c r="R134" s="103" t="str">
        <f>TEXT((TIME(0,LEFT('Erwachsene-DOSB 2020'!AZ12,FIND(":",'Erwachsene-DOSB 2020'!AZ12)-1),RIGHT('Erwachsene-DOSB 2020'!AZ12,2)))*$BC$56,"[mm]:ss")</f>
        <v>52:12</v>
      </c>
      <c r="S134" s="13"/>
      <c r="T134" s="14"/>
      <c r="U134" s="15"/>
      <c r="V134" s="59"/>
      <c r="W134" s="12"/>
      <c r="X134" s="15"/>
      <c r="Y134" s="182"/>
      <c r="Z134" s="183"/>
      <c r="AB134" s="902"/>
      <c r="AC134"/>
      <c r="AD134" s="844"/>
      <c r="AE134" s="796"/>
      <c r="AF134" s="106" t="s">
        <v>21</v>
      </c>
      <c r="AG134" s="58" t="s">
        <v>506</v>
      </c>
      <c r="AH134" s="101" t="str">
        <f>TEXT((TIME(0,LEFT('Erwachsene-DOSB 2020'!AO45,FIND(":",'Erwachsene-DOSB 2020'!AO45)-1),RIGHT('Erwachsene-DOSB 2020'!AO45,2)))*$BC$56,"[mm]:ss")</f>
        <v>53:38</v>
      </c>
      <c r="AI134" s="102" t="str">
        <f>TEXT((TIME(0,LEFT('Erwachsene-DOSB 2020'!AP45,FIND(":",'Erwachsene-DOSB 2020'!AP45)-1),RIGHT('Erwachsene-DOSB 2020'!AP45,2)))*$BC$56,"[mm]:ss")</f>
        <v>45:22</v>
      </c>
      <c r="AJ134" s="103" t="str">
        <f>TEXT((TIME(0,LEFT('Erwachsene-DOSB 2020'!AQ45,FIND(":",'Erwachsene-DOSB 2020'!AQ45)-1),RIGHT('Erwachsene-DOSB 2020'!AQ45,2)))*$BC$56,"[mm]:ss")</f>
        <v>37:05</v>
      </c>
      <c r="AK134" s="109" t="str">
        <f>TEXT((TIME(0,LEFT('Erwachsene-DOSB 2020'!AR45,FIND(":",'Erwachsene-DOSB 2020'!AR45)-1),RIGHT('Erwachsene-DOSB 2020'!AR45,2)))*$BC$56,"[mm]:ss")</f>
        <v>54:43</v>
      </c>
      <c r="AL134" s="102" t="str">
        <f>TEXT((TIME(0,LEFT('Erwachsene-DOSB 2020'!AS45,FIND(":",'Erwachsene-DOSB 2020'!AS45)-1),RIGHT('Erwachsene-DOSB 2020'!AS45,2)))*$BC$56,"[mm]:ss")</f>
        <v>46:26</v>
      </c>
      <c r="AM134" s="103" t="str">
        <f>TEXT((TIME(0,LEFT('Erwachsene-DOSB 2020'!AT45,FIND(":",'Erwachsene-DOSB 2020'!AT45)-1),RIGHT('Erwachsene-DOSB 2020'!AT45,2)))*$BC$56,"[mm]:ss")</f>
        <v>38:10</v>
      </c>
      <c r="AN134" s="109" t="str">
        <f>TEXT((TIME(0,LEFT('Erwachsene-DOSB 2020'!AU45,FIND(":",'Erwachsene-DOSB 2020'!AU45)-1),RIGHT('Erwachsene-DOSB 2020'!AU45,2)))*$BC$56,"[mm]:ss")</f>
        <v>55:48</v>
      </c>
      <c r="AO134" s="102" t="str">
        <f>TEXT((TIME(0,LEFT('Erwachsene-DOSB 2020'!AV45,FIND(":",'Erwachsene-DOSB 2020'!AV45)-1),RIGHT('Erwachsene-DOSB 2020'!AV45,2)))*$BC$56,"[mm]:ss")</f>
        <v>47:53</v>
      </c>
      <c r="AP134" s="103" t="str">
        <f>TEXT((TIME(0,LEFT('Erwachsene-DOSB 2020'!AW45,FIND(":",'Erwachsene-DOSB 2020'!AW45)-1),RIGHT('Erwachsene-DOSB 2020'!AW45,2)))*$BC$56,"[mm]:ss")</f>
        <v>39:58</v>
      </c>
      <c r="AQ134" s="109" t="str">
        <f>TEXT((TIME(0,LEFT('Erwachsene-DOSB 2020'!AX45,FIND(":",'Erwachsene-DOSB 2020'!AX45)-1),RIGHT('Erwachsene-DOSB 2020'!AX45,2)))*$BC$56,"[mm]:ss")</f>
        <v>56:53</v>
      </c>
      <c r="AR134" s="102" t="str">
        <f>TEXT((TIME(0,LEFT('Erwachsene-DOSB 2020'!AY45,FIND(":",'Erwachsene-DOSB 2020'!AY45)-1),RIGHT('Erwachsene-DOSB 2020'!AY45,2)))*$BC$56,"[mm]:ss")</f>
        <v>48:58</v>
      </c>
      <c r="AS134" s="103" t="str">
        <f>TEXT((TIME(0,LEFT('Erwachsene-DOSB 2020'!AZ45,FIND(":",'Erwachsene-DOSB 2020'!AZ45)-1),RIGHT('Erwachsene-DOSB 2020'!AZ45,2)))*$BC$56,"[mm]:ss")</f>
        <v>41:46</v>
      </c>
      <c r="AT134" s="13"/>
      <c r="AU134" s="14"/>
      <c r="AV134" s="15"/>
      <c r="AW134" s="59"/>
      <c r="AX134" s="12"/>
      <c r="AY134" s="15"/>
      <c r="AZ134" s="182"/>
      <c r="BA134" s="183"/>
    </row>
    <row r="135" spans="1:53" ht="21.2" customHeight="1" x14ac:dyDescent="0.2">
      <c r="A135" s="902"/>
      <c r="B135"/>
      <c r="C135" s="844"/>
      <c r="D135" s="796"/>
      <c r="E135" s="106" t="s">
        <v>22</v>
      </c>
      <c r="F135" s="58" t="s">
        <v>427</v>
      </c>
      <c r="G135" s="160">
        <f>H135*(1-$BE$57)</f>
        <v>227.25</v>
      </c>
      <c r="H135" s="149">
        <f>W96-12.5</f>
        <v>252.5</v>
      </c>
      <c r="I135" s="150">
        <f>H135*(1+$BE$57)</f>
        <v>277.75</v>
      </c>
      <c r="J135" s="160">
        <f>K135*(1-$BE$57)</f>
        <v>216</v>
      </c>
      <c r="K135" s="149">
        <f>H135-12.5</f>
        <v>240</v>
      </c>
      <c r="L135" s="150">
        <f>K135*(1+$BE$57)</f>
        <v>264</v>
      </c>
      <c r="M135" s="160">
        <f>N135*(1-$BE$57)</f>
        <v>204.75</v>
      </c>
      <c r="N135" s="149">
        <f>K135-12.5</f>
        <v>227.5</v>
      </c>
      <c r="O135" s="150">
        <f>N135*(1+$BE$57)</f>
        <v>250.25000000000003</v>
      </c>
      <c r="P135" s="160">
        <f>Q135*(1-$BE$57)</f>
        <v>193.5</v>
      </c>
      <c r="Q135" s="149">
        <f>N135-12.5</f>
        <v>215</v>
      </c>
      <c r="R135" s="150">
        <f>Q135*(1+$BE$57)</f>
        <v>236.50000000000003</v>
      </c>
      <c r="S135" s="151"/>
      <c r="T135" s="149"/>
      <c r="U135" s="150"/>
      <c r="V135" s="151"/>
      <c r="W135" s="149"/>
      <c r="X135" s="150"/>
      <c r="Y135" s="182"/>
      <c r="Z135" s="183"/>
      <c r="AB135" s="902"/>
      <c r="AC135"/>
      <c r="AD135" s="844"/>
      <c r="AE135" s="796"/>
      <c r="AF135" s="106" t="s">
        <v>22</v>
      </c>
      <c r="AG135" s="58" t="s">
        <v>427</v>
      </c>
      <c r="AH135" s="160">
        <f>AI135*(1-$BE$57)</f>
        <v>285.75</v>
      </c>
      <c r="AI135" s="149">
        <f>AX96-12.5</f>
        <v>317.5</v>
      </c>
      <c r="AJ135" s="150">
        <f>AI135*(1+$BE$57)</f>
        <v>349.25</v>
      </c>
      <c r="AK135" s="160">
        <f>AL135*(1-$BE$57)</f>
        <v>274.5</v>
      </c>
      <c r="AL135" s="149">
        <f>AI135-12.5</f>
        <v>305</v>
      </c>
      <c r="AM135" s="150">
        <f>AL135*(1+$BE$57)</f>
        <v>335.5</v>
      </c>
      <c r="AN135" s="160">
        <f>AO135*(1-$BE$57)</f>
        <v>263.25</v>
      </c>
      <c r="AO135" s="149">
        <f>AL135-12.5</f>
        <v>292.5</v>
      </c>
      <c r="AP135" s="150">
        <f>AO135*(1+$BE$57)</f>
        <v>321.75</v>
      </c>
      <c r="AQ135" s="160">
        <f>AR135*(1-$BE$57)</f>
        <v>252</v>
      </c>
      <c r="AR135" s="149">
        <f>AO135-12.5</f>
        <v>280</v>
      </c>
      <c r="AS135" s="150">
        <f>AR135*(1+$BE$57)</f>
        <v>308</v>
      </c>
      <c r="AT135" s="151"/>
      <c r="AU135" s="149"/>
      <c r="AV135" s="150"/>
      <c r="AW135" s="151"/>
      <c r="AX135" s="149"/>
      <c r="AY135" s="150"/>
      <c r="AZ135" s="182"/>
      <c r="BA135" s="183"/>
    </row>
    <row r="136" spans="1:53" ht="21.2" customHeight="1" x14ac:dyDescent="0.2">
      <c r="A136" s="902"/>
      <c r="B136"/>
      <c r="C136" s="844"/>
      <c r="D136" s="796"/>
      <c r="E136" s="106" t="s">
        <v>23</v>
      </c>
      <c r="F136" s="58" t="s">
        <v>428</v>
      </c>
      <c r="G136" s="160">
        <f>H136*(1-$BE$57)</f>
        <v>378</v>
      </c>
      <c r="H136" s="149">
        <f>W97-15</f>
        <v>420</v>
      </c>
      <c r="I136" s="150">
        <f>H136*(1+$BE$57)</f>
        <v>462.00000000000006</v>
      </c>
      <c r="J136" s="160">
        <f>K136*(1-$BE$57)</f>
        <v>364.5</v>
      </c>
      <c r="K136" s="149">
        <f>H136-15</f>
        <v>405</v>
      </c>
      <c r="L136" s="150">
        <f>K136*(1+$BE$57)</f>
        <v>445.50000000000006</v>
      </c>
      <c r="M136" s="160">
        <f>N136*(1-$BE$57)</f>
        <v>351</v>
      </c>
      <c r="N136" s="149">
        <f>K136-15</f>
        <v>390</v>
      </c>
      <c r="O136" s="150">
        <f>N136*(1+$BE$57)</f>
        <v>429.00000000000006</v>
      </c>
      <c r="P136" s="160">
        <f>Q136*(1-$BE$57)</f>
        <v>337.5</v>
      </c>
      <c r="Q136" s="149">
        <f>N136-15</f>
        <v>375</v>
      </c>
      <c r="R136" s="150">
        <f>Q136*(1+$BE$57)</f>
        <v>412.50000000000006</v>
      </c>
      <c r="S136" s="151"/>
      <c r="T136" s="149"/>
      <c r="U136" s="150"/>
      <c r="V136" s="151"/>
      <c r="W136" s="149"/>
      <c r="X136" s="150"/>
      <c r="Y136" s="182"/>
      <c r="Z136" s="183"/>
      <c r="AB136" s="902"/>
      <c r="AC136"/>
      <c r="AD136" s="844"/>
      <c r="AE136" s="796"/>
      <c r="AF136" s="106" t="s">
        <v>23</v>
      </c>
      <c r="AG136" s="58" t="s">
        <v>428</v>
      </c>
      <c r="AH136" s="160">
        <f>AI136*(1-$BE$57)</f>
        <v>445.5</v>
      </c>
      <c r="AI136" s="149">
        <f>AX97-15</f>
        <v>495</v>
      </c>
      <c r="AJ136" s="150">
        <f>AI136*(1+$BE$57)</f>
        <v>544.5</v>
      </c>
      <c r="AK136" s="160">
        <f>AL136*(1-$BE$57)</f>
        <v>432</v>
      </c>
      <c r="AL136" s="149">
        <f>AI136-15</f>
        <v>480</v>
      </c>
      <c r="AM136" s="150">
        <f>AL136*(1+$BE$57)</f>
        <v>528</v>
      </c>
      <c r="AN136" s="160">
        <f>AO136*(1-$BE$57)</f>
        <v>418.5</v>
      </c>
      <c r="AO136" s="149">
        <f>AL136-15</f>
        <v>465</v>
      </c>
      <c r="AP136" s="150">
        <f>AO136*(1+$BE$57)</f>
        <v>511.50000000000006</v>
      </c>
      <c r="AQ136" s="160">
        <f>AR136*(1-$BE$57)</f>
        <v>405</v>
      </c>
      <c r="AR136" s="149">
        <f>AO136-15</f>
        <v>450</v>
      </c>
      <c r="AS136" s="150">
        <f>AR136*(1+$BE$57)</f>
        <v>495.00000000000006</v>
      </c>
      <c r="AT136" s="151"/>
      <c r="AU136" s="149"/>
      <c r="AV136" s="150"/>
      <c r="AW136" s="151"/>
      <c r="AX136" s="149"/>
      <c r="AY136" s="150"/>
      <c r="AZ136" s="182"/>
      <c r="BA136" s="183"/>
    </row>
    <row r="137" spans="1:53" ht="21.2" customHeight="1" x14ac:dyDescent="0.2">
      <c r="A137" s="902"/>
      <c r="B137"/>
      <c r="C137" s="844"/>
      <c r="D137" s="796"/>
      <c r="E137" s="106" t="s">
        <v>24</v>
      </c>
      <c r="F137" s="58" t="s">
        <v>429</v>
      </c>
      <c r="G137" s="160">
        <f>H137*(1-$BE$57)</f>
        <v>310.5</v>
      </c>
      <c r="H137" s="149">
        <f>W98-15</f>
        <v>345</v>
      </c>
      <c r="I137" s="150">
        <f>H137*(1+$BE$57)</f>
        <v>379.50000000000006</v>
      </c>
      <c r="J137" s="160">
        <f>K137*(1-$BE$57)</f>
        <v>297</v>
      </c>
      <c r="K137" s="149">
        <f>H137-15</f>
        <v>330</v>
      </c>
      <c r="L137" s="150">
        <f>K137*(1+$BE$57)</f>
        <v>363.00000000000006</v>
      </c>
      <c r="M137" s="160">
        <f>N137*(1-$BE$57)</f>
        <v>283.5</v>
      </c>
      <c r="N137" s="149">
        <f>K137-15</f>
        <v>315</v>
      </c>
      <c r="O137" s="150">
        <f>N137*(1+$BE$57)</f>
        <v>346.5</v>
      </c>
      <c r="P137" s="160">
        <f>Q137*(1-$BE$57)</f>
        <v>270</v>
      </c>
      <c r="Q137" s="149">
        <f>N137-15</f>
        <v>300</v>
      </c>
      <c r="R137" s="150">
        <f>Q137*(1+$BE$57)</f>
        <v>330</v>
      </c>
      <c r="S137" s="151"/>
      <c r="T137" s="149"/>
      <c r="U137" s="150"/>
      <c r="V137" s="151"/>
      <c r="W137" s="149"/>
      <c r="X137" s="150"/>
      <c r="Y137" s="182"/>
      <c r="Z137" s="183"/>
      <c r="AB137" s="902"/>
      <c r="AC137"/>
      <c r="AD137" s="844"/>
      <c r="AE137" s="796"/>
      <c r="AF137" s="106" t="s">
        <v>24</v>
      </c>
      <c r="AG137" s="58" t="s">
        <v>429</v>
      </c>
      <c r="AH137" s="160">
        <f>AI137*(1-$BE$57)</f>
        <v>373.5</v>
      </c>
      <c r="AI137" s="149">
        <f>AX98-15</f>
        <v>415</v>
      </c>
      <c r="AJ137" s="150">
        <f>AI137*(1+$BE$57)</f>
        <v>456.50000000000006</v>
      </c>
      <c r="AK137" s="160">
        <f>AL137*(1-$BE$57)</f>
        <v>360</v>
      </c>
      <c r="AL137" s="149">
        <f>AI137-15</f>
        <v>400</v>
      </c>
      <c r="AM137" s="150">
        <f>AL137*(1+$BE$57)</f>
        <v>440.00000000000006</v>
      </c>
      <c r="AN137" s="160">
        <f>AO137*(1-$BE$57)</f>
        <v>346.5</v>
      </c>
      <c r="AO137" s="149">
        <f>AL137-15</f>
        <v>385</v>
      </c>
      <c r="AP137" s="150">
        <f>AO137*(1+$BE$57)</f>
        <v>423.50000000000006</v>
      </c>
      <c r="AQ137" s="160">
        <f>AR137*(1-$BE$57)</f>
        <v>333</v>
      </c>
      <c r="AR137" s="149">
        <f>AO137-15</f>
        <v>370</v>
      </c>
      <c r="AS137" s="150">
        <f>AR137*(1+$BE$57)</f>
        <v>407.00000000000006</v>
      </c>
      <c r="AT137" s="151"/>
      <c r="AU137" s="149"/>
      <c r="AV137" s="150"/>
      <c r="AW137" s="151"/>
      <c r="AX137" s="149"/>
      <c r="AY137" s="150"/>
      <c r="AZ137" s="182"/>
      <c r="BA137" s="183"/>
    </row>
    <row r="138" spans="1:53" ht="21.2" customHeight="1" thickBot="1" x14ac:dyDescent="0.25">
      <c r="A138" s="902"/>
      <c r="B138"/>
      <c r="C138" s="845"/>
      <c r="D138" s="797"/>
      <c r="E138" s="106" t="s">
        <v>25</v>
      </c>
      <c r="F138" s="163" t="s">
        <v>430</v>
      </c>
      <c r="G138" s="164">
        <f>H138*(1-$BE$57)</f>
        <v>315</v>
      </c>
      <c r="H138" s="165">
        <f>W99-15</f>
        <v>350</v>
      </c>
      <c r="I138" s="166">
        <f>H138*(1+$BE$57)</f>
        <v>385.00000000000006</v>
      </c>
      <c r="J138" s="164">
        <f>K138*(1-$BE$57)</f>
        <v>301.5</v>
      </c>
      <c r="K138" s="165">
        <f>H138-15</f>
        <v>335</v>
      </c>
      <c r="L138" s="166">
        <f>K138*(1+$BE$57)</f>
        <v>368.50000000000006</v>
      </c>
      <c r="M138" s="164">
        <f>N138*(1-$BE$57)</f>
        <v>288</v>
      </c>
      <c r="N138" s="165">
        <f>K138-15</f>
        <v>320</v>
      </c>
      <c r="O138" s="166">
        <f>N138*(1+$BE$57)</f>
        <v>352</v>
      </c>
      <c r="P138" s="164">
        <f>Q138*(1-$BE$57)</f>
        <v>274.5</v>
      </c>
      <c r="Q138" s="165">
        <f>N138-15</f>
        <v>305</v>
      </c>
      <c r="R138" s="166">
        <f>Q138*(1+$BE$57)</f>
        <v>335.5</v>
      </c>
      <c r="S138" s="151"/>
      <c r="T138" s="149"/>
      <c r="U138" s="150"/>
      <c r="V138" s="151"/>
      <c r="W138" s="149"/>
      <c r="X138" s="150"/>
      <c r="Y138" s="186"/>
      <c r="Z138" s="187"/>
      <c r="AB138" s="902"/>
      <c r="AC138"/>
      <c r="AD138" s="845"/>
      <c r="AE138" s="797"/>
      <c r="AF138" s="106" t="s">
        <v>25</v>
      </c>
      <c r="AG138" s="163" t="s">
        <v>430</v>
      </c>
      <c r="AH138" s="164">
        <f>AI138*(1-$BE$57)</f>
        <v>378</v>
      </c>
      <c r="AI138" s="165">
        <f>AX99-15</f>
        <v>420</v>
      </c>
      <c r="AJ138" s="166">
        <f>AI138*(1+$BE$57)</f>
        <v>462.00000000000006</v>
      </c>
      <c r="AK138" s="164">
        <f>AL138*(1-$BE$57)</f>
        <v>364.5</v>
      </c>
      <c r="AL138" s="165">
        <f>AI138-15</f>
        <v>405</v>
      </c>
      <c r="AM138" s="166">
        <f>AL138*(1+$BE$57)</f>
        <v>445.50000000000006</v>
      </c>
      <c r="AN138" s="164">
        <f>AO138*(1-$BE$57)</f>
        <v>351</v>
      </c>
      <c r="AO138" s="165">
        <f>AL138-15</f>
        <v>390</v>
      </c>
      <c r="AP138" s="166">
        <f>AO138*(1+$BE$57)</f>
        <v>429.00000000000006</v>
      </c>
      <c r="AQ138" s="164">
        <f>AR138*(1-$BE$57)</f>
        <v>337.5</v>
      </c>
      <c r="AR138" s="165">
        <f>AO138-15</f>
        <v>375</v>
      </c>
      <c r="AS138" s="166">
        <f>AR138*(1+$BE$57)</f>
        <v>412.50000000000006</v>
      </c>
      <c r="AT138" s="151"/>
      <c r="AU138" s="149"/>
      <c r="AV138" s="150"/>
      <c r="AW138" s="151"/>
      <c r="AX138" s="149"/>
      <c r="AY138" s="150"/>
      <c r="AZ138" s="186"/>
      <c r="BA138" s="187"/>
    </row>
    <row r="139" spans="1:53" ht="21.2" customHeight="1" x14ac:dyDescent="0.2">
      <c r="A139" s="902"/>
      <c r="B139"/>
      <c r="C139" s="843">
        <v>2</v>
      </c>
      <c r="D139" s="795" t="s">
        <v>65</v>
      </c>
      <c r="E139" s="601" t="s">
        <v>16</v>
      </c>
      <c r="F139" s="524" t="s">
        <v>609</v>
      </c>
      <c r="G139" s="141">
        <f>'Erwachsene-DOSB 2020'!AO13*$BC$61</f>
        <v>2.2749999999999999</v>
      </c>
      <c r="H139" s="132">
        <f>'Erwachsene-DOSB 2020'!AP13*$BC$61</f>
        <v>3.3249999999999997</v>
      </c>
      <c r="I139" s="133">
        <f>'Erwachsene-DOSB 2020'!AQ13*$BC$61</f>
        <v>4.55</v>
      </c>
      <c r="J139" s="134">
        <f>'Erwachsene-DOSB 2020'!AR13*$BC$61</f>
        <v>2.0999999999999996</v>
      </c>
      <c r="K139" s="132">
        <f>'Erwachsene-DOSB 2020'!AS13*$BC$61</f>
        <v>3.3249999999999997</v>
      </c>
      <c r="L139" s="133">
        <f>'Erwachsene-DOSB 2020'!AT13*$BC$61</f>
        <v>4.375</v>
      </c>
      <c r="M139" s="134">
        <f>'Erwachsene-DOSB 2020'!AU13*$BC$61</f>
        <v>2.0999999999999996</v>
      </c>
      <c r="N139" s="132">
        <f>'Erwachsene-DOSB 2020'!AV13*$BC$61</f>
        <v>3.15</v>
      </c>
      <c r="O139" s="133">
        <f>'Erwachsene-DOSB 2020'!AW13*$BC$61</f>
        <v>4.1999999999999993</v>
      </c>
      <c r="P139" s="134">
        <f>'Erwachsene-DOSB 2020'!AX13*$BC$61</f>
        <v>1.9249999999999998</v>
      </c>
      <c r="Q139" s="132">
        <f>'Erwachsene-DOSB 2020'!AY13*$BC$61</f>
        <v>2.9749999999999996</v>
      </c>
      <c r="R139" s="133">
        <f>'Erwachsene-DOSB 2020'!AZ13*$BC$61</f>
        <v>3.8499999999999996</v>
      </c>
      <c r="S139" s="23"/>
      <c r="T139" s="24"/>
      <c r="U139" s="64"/>
      <c r="V139" s="66"/>
      <c r="W139" s="25"/>
      <c r="X139" s="26"/>
      <c r="Y139" s="180"/>
      <c r="Z139" s="181"/>
      <c r="AB139" s="902"/>
      <c r="AC139"/>
      <c r="AD139" s="843">
        <v>2</v>
      </c>
      <c r="AE139" s="795" t="s">
        <v>65</v>
      </c>
      <c r="AF139" s="601" t="s">
        <v>16</v>
      </c>
      <c r="AG139" s="524" t="s">
        <v>609</v>
      </c>
      <c r="AH139" s="141">
        <f>'Erwachsene-DOSB 2020'!AO46*$BC$61</f>
        <v>3.15</v>
      </c>
      <c r="AI139" s="132">
        <f>'Erwachsene-DOSB 2020'!AP46*$BC$61</f>
        <v>4.55</v>
      </c>
      <c r="AJ139" s="133">
        <f>'Erwachsene-DOSB 2020'!AQ46*$BC$61</f>
        <v>5.9499999999999993</v>
      </c>
      <c r="AK139" s="134">
        <f>'Erwachsene-DOSB 2020'!AR46*$BC$61</f>
        <v>2.9749999999999996</v>
      </c>
      <c r="AL139" s="132">
        <f>'Erwachsene-DOSB 2020'!AS46*$BC$61</f>
        <v>4.375</v>
      </c>
      <c r="AM139" s="133">
        <f>'Erwachsene-DOSB 2020'!AT46*$BC$61</f>
        <v>5.7749999999999995</v>
      </c>
      <c r="AN139" s="134">
        <f>'Erwachsene-DOSB 2020'!AU46*$BC$61</f>
        <v>2.8</v>
      </c>
      <c r="AO139" s="132">
        <f>'Erwachsene-DOSB 2020'!AV46*$BC$61</f>
        <v>4.1999999999999993</v>
      </c>
      <c r="AP139" s="133">
        <f>'Erwachsene-DOSB 2020'!AW46*$BC$61</f>
        <v>5.6</v>
      </c>
      <c r="AQ139" s="134">
        <f>'Erwachsene-DOSB 2020'!AX46*$BC$61</f>
        <v>2.4499999999999997</v>
      </c>
      <c r="AR139" s="132">
        <f>'Erwachsene-DOSB 2020'!AY46*$BC$61</f>
        <v>3.8499999999999996</v>
      </c>
      <c r="AS139" s="133">
        <f>'Erwachsene-DOSB 2020'!AZ46*$BC$61</f>
        <v>5.25</v>
      </c>
      <c r="AT139" s="23"/>
      <c r="AU139" s="24"/>
      <c r="AV139" s="64"/>
      <c r="AW139" s="66"/>
      <c r="AX139" s="25"/>
      <c r="AY139" s="26"/>
      <c r="AZ139" s="180"/>
      <c r="BA139" s="181"/>
    </row>
    <row r="140" spans="1:53" ht="21.2" customHeight="1" x14ac:dyDescent="0.2">
      <c r="A140" s="902"/>
      <c r="B140"/>
      <c r="C140" s="845"/>
      <c r="D140" s="796"/>
      <c r="E140" s="801" t="s">
        <v>17</v>
      </c>
      <c r="F140" s="793" t="s">
        <v>26</v>
      </c>
      <c r="G140" s="826" t="s">
        <v>340</v>
      </c>
      <c r="H140" s="827"/>
      <c r="I140" s="827"/>
      <c r="J140" s="827"/>
      <c r="K140" s="827"/>
      <c r="L140" s="827"/>
      <c r="M140" s="827"/>
      <c r="N140" s="827"/>
      <c r="O140" s="827"/>
      <c r="P140" s="827"/>
      <c r="Q140" s="827"/>
      <c r="R140" s="828"/>
      <c r="S140" s="28"/>
      <c r="T140" s="30"/>
      <c r="U140" s="38"/>
      <c r="V140" s="61"/>
      <c r="W140" s="32"/>
      <c r="X140" s="33"/>
      <c r="Y140" s="182"/>
      <c r="Z140" s="188"/>
      <c r="AB140" s="902"/>
      <c r="AC140"/>
      <c r="AD140" s="845"/>
      <c r="AE140" s="796"/>
      <c r="AF140" s="801" t="s">
        <v>17</v>
      </c>
      <c r="AG140" s="793" t="s">
        <v>26</v>
      </c>
      <c r="AH140" s="826" t="s">
        <v>96</v>
      </c>
      <c r="AI140" s="827"/>
      <c r="AJ140" s="827"/>
      <c r="AK140" s="827"/>
      <c r="AL140" s="827"/>
      <c r="AM140" s="827"/>
      <c r="AN140" s="827"/>
      <c r="AO140" s="827"/>
      <c r="AP140" s="827"/>
      <c r="AQ140" s="827"/>
      <c r="AR140" s="827"/>
      <c r="AS140" s="828"/>
      <c r="AT140" s="28"/>
      <c r="AU140" s="30"/>
      <c r="AV140" s="38"/>
      <c r="AW140" s="61"/>
      <c r="AX140" s="32"/>
      <c r="AY140" s="33"/>
      <c r="AZ140" s="182"/>
      <c r="BA140" s="188"/>
    </row>
    <row r="141" spans="1:53" ht="21.2" customHeight="1" x14ac:dyDescent="0.2">
      <c r="A141" s="902"/>
      <c r="B141"/>
      <c r="C141" s="845"/>
      <c r="D141" s="796"/>
      <c r="E141" s="792"/>
      <c r="F141" s="794"/>
      <c r="G141" s="13">
        <f>'Erwachsene-DOSB 2020'!AO15*$BC$63</f>
        <v>3.4000000000000004</v>
      </c>
      <c r="H141" s="12">
        <f>'Erwachsene-DOSB 2020'!AP15*$BC$63</f>
        <v>4.2</v>
      </c>
      <c r="I141" s="15">
        <f>'Erwachsene-DOSB 2020'!AQ15*$BC$63</f>
        <v>5</v>
      </c>
      <c r="J141" s="59">
        <f>'Erwachsene-DOSB 2020'!AR15*$BC$63</f>
        <v>3.2</v>
      </c>
      <c r="K141" s="12">
        <f>'Erwachsene-DOSB 2020'!AS15*$BC$63</f>
        <v>4</v>
      </c>
      <c r="L141" s="15">
        <f>'Erwachsene-DOSB 2020'!AT15*$BC$63</f>
        <v>4.6000000000000005</v>
      </c>
      <c r="M141" s="59">
        <f>'Erwachsene-DOSB 2020'!AU15*$BC$63</f>
        <v>3</v>
      </c>
      <c r="N141" s="12">
        <f>'Erwachsene-DOSB 2020'!AV15*$BC$63</f>
        <v>3.6</v>
      </c>
      <c r="O141" s="15">
        <f>'Erwachsene-DOSB 2020'!AW15*$BC$63</f>
        <v>4.4000000000000004</v>
      </c>
      <c r="P141" s="59">
        <f>'Erwachsene-DOSB 2020'!AX15*$BC$63</f>
        <v>2.6</v>
      </c>
      <c r="Q141" s="12">
        <f>'Erwachsene-DOSB 2020'!AY15*$BC$63</f>
        <v>3.4000000000000004</v>
      </c>
      <c r="R141" s="15">
        <f>'Erwachsene-DOSB 2020'!AZ15*$BC$63</f>
        <v>4</v>
      </c>
      <c r="S141" s="28"/>
      <c r="T141" s="30"/>
      <c r="U141" s="38"/>
      <c r="V141" s="71"/>
      <c r="W141" s="3"/>
      <c r="X141" s="4"/>
      <c r="Y141" s="182"/>
      <c r="Z141" s="188"/>
      <c r="AB141" s="902"/>
      <c r="AC141"/>
      <c r="AD141" s="845"/>
      <c r="AE141" s="796"/>
      <c r="AF141" s="792"/>
      <c r="AG141" s="794"/>
      <c r="AH141" s="13">
        <f>'Erwachsene-DOSB 2020'!AO48*$BC$63</f>
        <v>4.6000000000000005</v>
      </c>
      <c r="AI141" s="12">
        <f>'Erwachsene-DOSB 2020'!AP48*$BC$63</f>
        <v>5.2</v>
      </c>
      <c r="AJ141" s="15">
        <f>'Erwachsene-DOSB 2020'!AQ48*$BC$63</f>
        <v>6</v>
      </c>
      <c r="AK141" s="59">
        <f>'Erwachsene-DOSB 2020'!AR48*$BC$63</f>
        <v>4.4000000000000004</v>
      </c>
      <c r="AL141" s="12">
        <f>'Erwachsene-DOSB 2020'!AS48*$BC$63</f>
        <v>5</v>
      </c>
      <c r="AM141" s="15">
        <f>'Erwachsene-DOSB 2020'!AT48*$BC$63</f>
        <v>5.8000000000000007</v>
      </c>
      <c r="AN141" s="59">
        <f>'Erwachsene-DOSB 2020'!AU48*$BC$63</f>
        <v>4</v>
      </c>
      <c r="AO141" s="12">
        <f>'Erwachsene-DOSB 2020'!AV48*$BC$63</f>
        <v>4.8000000000000007</v>
      </c>
      <c r="AP141" s="15">
        <f>'Erwachsene-DOSB 2020'!AW48*$BC$63</f>
        <v>5.4</v>
      </c>
      <c r="AQ141" s="59">
        <f>'Erwachsene-DOSB 2020'!AX48*$BC$63</f>
        <v>3.6</v>
      </c>
      <c r="AR141" s="12">
        <f>'Erwachsene-DOSB 2020'!AY48*$BC$63</f>
        <v>4.2</v>
      </c>
      <c r="AS141" s="15">
        <f>'Erwachsene-DOSB 2020'!AZ48*$BC$63</f>
        <v>5</v>
      </c>
      <c r="AT141" s="28"/>
      <c r="AU141" s="30"/>
      <c r="AV141" s="38"/>
      <c r="AW141" s="71"/>
      <c r="AX141" s="3"/>
      <c r="AY141" s="4"/>
      <c r="AZ141" s="182"/>
      <c r="BA141" s="188"/>
    </row>
    <row r="142" spans="1:53" ht="21.2" customHeight="1" thickBot="1" x14ac:dyDescent="0.25">
      <c r="A142" s="902"/>
      <c r="B142"/>
      <c r="C142" s="950"/>
      <c r="D142" s="951"/>
      <c r="E142" s="107" t="s">
        <v>21</v>
      </c>
      <c r="F142" s="16" t="s">
        <v>27</v>
      </c>
      <c r="G142" s="175">
        <f t="shared" ref="G142:R142" si="8">G141*$BC$64</f>
        <v>5.78</v>
      </c>
      <c r="H142" s="167">
        <f t="shared" si="8"/>
        <v>7.14</v>
      </c>
      <c r="I142" s="168">
        <f t="shared" si="8"/>
        <v>8.5</v>
      </c>
      <c r="J142" s="175">
        <f t="shared" si="8"/>
        <v>5.44</v>
      </c>
      <c r="K142" s="167">
        <f t="shared" si="8"/>
        <v>6.8</v>
      </c>
      <c r="L142" s="168">
        <f t="shared" si="8"/>
        <v>7.82</v>
      </c>
      <c r="M142" s="175">
        <f t="shared" si="8"/>
        <v>5.0999999999999996</v>
      </c>
      <c r="N142" s="167">
        <f t="shared" si="8"/>
        <v>6.12</v>
      </c>
      <c r="O142" s="168">
        <f t="shared" si="8"/>
        <v>7.48</v>
      </c>
      <c r="P142" s="175">
        <f t="shared" si="8"/>
        <v>4.42</v>
      </c>
      <c r="Q142" s="167">
        <f t="shared" si="8"/>
        <v>5.78</v>
      </c>
      <c r="R142" s="168">
        <f t="shared" si="8"/>
        <v>6.8</v>
      </c>
      <c r="S142" s="37"/>
      <c r="T142" s="20"/>
      <c r="U142" s="21"/>
      <c r="V142" s="73"/>
      <c r="W142" s="199"/>
      <c r="X142" s="200"/>
      <c r="Y142" s="186"/>
      <c r="Z142" s="187"/>
      <c r="AB142" s="902"/>
      <c r="AC142"/>
      <c r="AD142" s="950"/>
      <c r="AE142" s="951"/>
      <c r="AF142" s="107" t="s">
        <v>21</v>
      </c>
      <c r="AG142" s="16" t="s">
        <v>27</v>
      </c>
      <c r="AH142" s="175">
        <f t="shared" ref="AH142:AS142" si="9">AH141*$BC$64</f>
        <v>7.82</v>
      </c>
      <c r="AI142" s="167">
        <f t="shared" si="9"/>
        <v>8.84</v>
      </c>
      <c r="AJ142" s="168">
        <f t="shared" si="9"/>
        <v>10.199999999999999</v>
      </c>
      <c r="AK142" s="175">
        <f t="shared" si="9"/>
        <v>7.48</v>
      </c>
      <c r="AL142" s="167">
        <f t="shared" si="9"/>
        <v>8.5</v>
      </c>
      <c r="AM142" s="168">
        <f t="shared" si="9"/>
        <v>9.8600000000000012</v>
      </c>
      <c r="AN142" s="175">
        <f t="shared" si="9"/>
        <v>6.8</v>
      </c>
      <c r="AO142" s="167">
        <f t="shared" si="9"/>
        <v>8.16</v>
      </c>
      <c r="AP142" s="168">
        <f t="shared" si="9"/>
        <v>9.18</v>
      </c>
      <c r="AQ142" s="175">
        <f t="shared" si="9"/>
        <v>6.12</v>
      </c>
      <c r="AR142" s="167">
        <f t="shared" si="9"/>
        <v>7.14</v>
      </c>
      <c r="AS142" s="168">
        <f t="shared" si="9"/>
        <v>8.5</v>
      </c>
      <c r="AT142" s="37"/>
      <c r="AU142" s="20"/>
      <c r="AV142" s="21"/>
      <c r="AW142" s="73"/>
      <c r="AX142" s="199"/>
      <c r="AY142" s="200"/>
      <c r="AZ142" s="186"/>
      <c r="BA142" s="187"/>
    </row>
    <row r="143" spans="1:53" ht="21.2" customHeight="1" x14ac:dyDescent="0.2">
      <c r="A143" s="902"/>
      <c r="B143"/>
      <c r="C143" s="843">
        <v>3</v>
      </c>
      <c r="D143" s="795" t="s">
        <v>66</v>
      </c>
      <c r="E143" s="601" t="s">
        <v>16</v>
      </c>
      <c r="F143" s="197" t="s">
        <v>158</v>
      </c>
      <c r="G143" s="241">
        <f>'Erwachsene-DOSB 2020'!AO22*$BC$65</f>
        <v>79.3</v>
      </c>
      <c r="H143" s="242">
        <f>'Erwachsene-DOSB 2020'!AP22*$BC$65</f>
        <v>65</v>
      </c>
      <c r="I143" s="243">
        <f>'Erwachsene-DOSB 2020'!AQ22*$BC$65</f>
        <v>49.4</v>
      </c>
      <c r="J143" s="244">
        <f>'Erwachsene-DOSB 2020'!AR22*$BC$65</f>
        <v>82.55</v>
      </c>
      <c r="K143" s="242">
        <f>'Erwachsene-DOSB 2020'!AS22*$BC$65</f>
        <v>67.600000000000009</v>
      </c>
      <c r="L143" s="243">
        <f>'Erwachsene-DOSB 2020'!AT22*$BC$65</f>
        <v>52</v>
      </c>
      <c r="M143" s="244">
        <f>'Erwachsene-DOSB 2020'!AU22*$BC$65</f>
        <v>85.15</v>
      </c>
      <c r="N143" s="242">
        <f>'Erwachsene-DOSB 2020'!AV22*$BC$65</f>
        <v>69.55</v>
      </c>
      <c r="O143" s="243">
        <f>'Erwachsene-DOSB 2020'!AW22*$BC$65</f>
        <v>53.95</v>
      </c>
      <c r="P143" s="244">
        <f>'Erwachsene-DOSB 2020'!AX22*$BC$65</f>
        <v>86.45</v>
      </c>
      <c r="Q143" s="242">
        <f>'Erwachsene-DOSB 2020'!AY22*$BC$65</f>
        <v>70.850000000000009</v>
      </c>
      <c r="R143" s="243">
        <f>'Erwachsene-DOSB 2020'!AZ22*$BC$65</f>
        <v>55.25</v>
      </c>
      <c r="S143" s="110"/>
      <c r="T143" s="198"/>
      <c r="U143" s="112"/>
      <c r="V143" s="113"/>
      <c r="W143" s="111"/>
      <c r="X143" s="112"/>
      <c r="Y143" s="180"/>
      <c r="Z143" s="181"/>
      <c r="AB143" s="902"/>
      <c r="AC143"/>
      <c r="AD143" s="843">
        <v>3</v>
      </c>
      <c r="AE143" s="795" t="s">
        <v>66</v>
      </c>
      <c r="AF143" s="603" t="s">
        <v>16</v>
      </c>
      <c r="AG143" s="197" t="s">
        <v>158</v>
      </c>
      <c r="AH143" s="241">
        <f>'Erwachsene-DOSB 2020'!AO55*$BC$65</f>
        <v>74.75</v>
      </c>
      <c r="AI143" s="242">
        <f>'Erwachsene-DOSB 2020'!AP55*$BC$65</f>
        <v>59.15</v>
      </c>
      <c r="AJ143" s="243">
        <f>'Erwachsene-DOSB 2020'!AQ55*$BC$65</f>
        <v>43.550000000000004</v>
      </c>
      <c r="AK143" s="244">
        <f>'Erwachsene-DOSB 2020'!AR55*$BC$65</f>
        <v>76.7</v>
      </c>
      <c r="AL143" s="242">
        <f>'Erwachsene-DOSB 2020'!AS55*$BC$65</f>
        <v>62.400000000000006</v>
      </c>
      <c r="AM143" s="243">
        <f>'Erwachsene-DOSB 2020'!AT55*$BC$65</f>
        <v>46.800000000000004</v>
      </c>
      <c r="AN143" s="244">
        <f>'Erwachsene-DOSB 2020'!AU55*$BC$65</f>
        <v>77.350000000000009</v>
      </c>
      <c r="AO143" s="242">
        <f>'Erwachsene-DOSB 2020'!AV55*$BC$65</f>
        <v>63.7</v>
      </c>
      <c r="AP143" s="243">
        <f>'Erwachsene-DOSB 2020'!AW55*$BC$65</f>
        <v>49.4</v>
      </c>
      <c r="AQ143" s="244">
        <f>'Erwachsene-DOSB 2020'!AX55*$BC$65</f>
        <v>78</v>
      </c>
      <c r="AR143" s="242">
        <f>'Erwachsene-DOSB 2020'!AY55*$BC$65</f>
        <v>65</v>
      </c>
      <c r="AS143" s="243">
        <f>'Erwachsene-DOSB 2020'!AZ55*$BC$65</f>
        <v>52</v>
      </c>
      <c r="AT143" s="110"/>
      <c r="AU143" s="198"/>
      <c r="AV143" s="112"/>
      <c r="AW143" s="113"/>
      <c r="AX143" s="111"/>
      <c r="AY143" s="112"/>
      <c r="AZ143" s="180"/>
      <c r="BA143" s="181"/>
    </row>
    <row r="144" spans="1:53" ht="21.2" customHeight="1" x14ac:dyDescent="0.2">
      <c r="A144" s="902"/>
      <c r="B144"/>
      <c r="C144" s="845"/>
      <c r="D144" s="796"/>
      <c r="E144" s="106" t="s">
        <v>17</v>
      </c>
      <c r="F144" s="154" t="s">
        <v>157</v>
      </c>
      <c r="G144" s="248">
        <f>'Erwachsene-DOSB 2020'!AO23*$BC$66</f>
        <v>62.400000000000006</v>
      </c>
      <c r="H144" s="249">
        <f>'Erwachsene-DOSB 2020'!AP23*$BC$66</f>
        <v>52.800000000000004</v>
      </c>
      <c r="I144" s="250">
        <f>'Erwachsene-DOSB 2020'!AQ23*$BC$66</f>
        <v>44</v>
      </c>
      <c r="J144" s="251">
        <f>'Erwachsene-DOSB 2020'!AR23*$BC$66</f>
        <v>64.8</v>
      </c>
      <c r="K144" s="249">
        <f>'Erwachsene-DOSB 2020'!AS23*$BC$66</f>
        <v>55.2</v>
      </c>
      <c r="L144" s="250">
        <f>'Erwachsene-DOSB 2020'!AT23*$BC$66</f>
        <v>45.6</v>
      </c>
      <c r="M144" s="251">
        <f>'Erwachsene-DOSB 2020'!AU23*$BC$66</f>
        <v>67.2</v>
      </c>
      <c r="N144" s="249">
        <f>'Erwachsene-DOSB 2020'!AV23*$BC$66</f>
        <v>57.6</v>
      </c>
      <c r="O144" s="250">
        <f>'Erwachsene-DOSB 2020'!AW23*$BC$66</f>
        <v>48</v>
      </c>
      <c r="P144" s="251">
        <f>'Erwachsene-DOSB 2020'!AX23*$BC$66</f>
        <v>71.2</v>
      </c>
      <c r="Q144" s="249">
        <f>'Erwachsene-DOSB 2020'!AY23*$BC$66</f>
        <v>60.800000000000004</v>
      </c>
      <c r="R144" s="250">
        <f>'Erwachsene-DOSB 2020'!AZ23*$BC$66</f>
        <v>50.400000000000006</v>
      </c>
      <c r="S144" s="28"/>
      <c r="T144" s="30"/>
      <c r="U144" s="38"/>
      <c r="V144" s="67"/>
      <c r="W144" s="29"/>
      <c r="X144" s="38"/>
      <c r="Y144" s="182"/>
      <c r="Z144" s="188"/>
      <c r="AB144" s="902"/>
      <c r="AC144"/>
      <c r="AD144" s="845"/>
      <c r="AE144" s="796"/>
      <c r="AF144" s="106" t="s">
        <v>17</v>
      </c>
      <c r="AG144" s="154" t="s">
        <v>157</v>
      </c>
      <c r="AH144" s="248">
        <f>'Erwachsene-DOSB 2020'!AO56*$BC$66</f>
        <v>60</v>
      </c>
      <c r="AI144" s="249">
        <f>'Erwachsene-DOSB 2020'!AP56*$BC$66</f>
        <v>47.2</v>
      </c>
      <c r="AJ144" s="250">
        <f>'Erwachsene-DOSB 2020'!AQ56*$BC$66</f>
        <v>34.4</v>
      </c>
      <c r="AK144" s="251">
        <f>'Erwachsene-DOSB 2020'!AR56*$BC$66</f>
        <v>62.400000000000006</v>
      </c>
      <c r="AL144" s="249">
        <f>'Erwachsene-DOSB 2020'!AS56*$BC$66</f>
        <v>50.400000000000006</v>
      </c>
      <c r="AM144" s="250">
        <f>'Erwachsene-DOSB 2020'!AT56*$BC$66</f>
        <v>36.800000000000004</v>
      </c>
      <c r="AN144" s="251">
        <f>'Erwachsene-DOSB 2020'!AU56*$BC$66</f>
        <v>65.600000000000009</v>
      </c>
      <c r="AO144" s="249">
        <f>'Erwachsene-DOSB 2020'!AV56*$BC$66</f>
        <v>52.800000000000004</v>
      </c>
      <c r="AP144" s="250">
        <f>'Erwachsene-DOSB 2020'!AW56*$BC$66</f>
        <v>39.200000000000003</v>
      </c>
      <c r="AQ144" s="251">
        <f>'Erwachsene-DOSB 2020'!AX56*$BC$66</f>
        <v>69.600000000000009</v>
      </c>
      <c r="AR144" s="249">
        <f>'Erwachsene-DOSB 2020'!AY56*$BC$66</f>
        <v>56.800000000000004</v>
      </c>
      <c r="AS144" s="250">
        <f>'Erwachsene-DOSB 2020'!AZ56*$BC$66</f>
        <v>43.2</v>
      </c>
      <c r="AT144" s="28"/>
      <c r="AU144" s="30"/>
      <c r="AV144" s="38"/>
      <c r="AW144" s="67"/>
      <c r="AX144" s="29"/>
      <c r="AY144" s="38"/>
      <c r="AZ144" s="182"/>
      <c r="BA144" s="188"/>
    </row>
    <row r="145" spans="1:53" ht="21.2" customHeight="1" x14ac:dyDescent="0.2">
      <c r="A145" s="902"/>
      <c r="B145"/>
      <c r="C145" s="845"/>
      <c r="D145" s="796"/>
      <c r="E145" s="798" t="s">
        <v>21</v>
      </c>
      <c r="F145" s="793" t="s">
        <v>442</v>
      </c>
      <c r="G145" s="992" t="s">
        <v>194</v>
      </c>
      <c r="H145" s="993"/>
      <c r="I145" s="993"/>
      <c r="J145" s="993"/>
      <c r="K145" s="993"/>
      <c r="L145" s="993"/>
      <c r="M145" s="993"/>
      <c r="N145" s="993"/>
      <c r="O145" s="993"/>
      <c r="P145" s="993"/>
      <c r="Q145" s="993"/>
      <c r="R145" s="994"/>
      <c r="S145" s="28"/>
      <c r="T145" s="30"/>
      <c r="U145" s="38"/>
      <c r="V145" s="67"/>
      <c r="W145" s="29"/>
      <c r="X145" s="38"/>
      <c r="Y145" s="182"/>
      <c r="Z145" s="188"/>
      <c r="AB145" s="902"/>
      <c r="AC145"/>
      <c r="AD145" s="845"/>
      <c r="AE145" s="796"/>
      <c r="AF145" s="798" t="s">
        <v>21</v>
      </c>
      <c r="AG145" s="793" t="s">
        <v>442</v>
      </c>
      <c r="AH145" s="992" t="s">
        <v>194</v>
      </c>
      <c r="AI145" s="993"/>
      <c r="AJ145" s="993"/>
      <c r="AK145" s="993"/>
      <c r="AL145" s="993"/>
      <c r="AM145" s="993"/>
      <c r="AN145" s="993"/>
      <c r="AO145" s="993"/>
      <c r="AP145" s="993"/>
      <c r="AQ145" s="993"/>
      <c r="AR145" s="993"/>
      <c r="AS145" s="994"/>
      <c r="AT145" s="28"/>
      <c r="AU145" s="30"/>
      <c r="AV145" s="38"/>
      <c r="AW145" s="67"/>
      <c r="AX145" s="29"/>
      <c r="AY145" s="38"/>
      <c r="AZ145" s="182"/>
      <c r="BA145" s="188"/>
    </row>
    <row r="146" spans="1:53" ht="21.2" customHeight="1" thickBot="1" x14ac:dyDescent="0.25">
      <c r="A146" s="902"/>
      <c r="B146"/>
      <c r="C146" s="950"/>
      <c r="D146" s="951"/>
      <c r="E146" s="859"/>
      <c r="F146" s="860"/>
      <c r="G146" s="721">
        <f>'Erwachsene-DOSB 2020'!AO21*$BC$68</f>
        <v>40.5</v>
      </c>
      <c r="H146" s="722">
        <f>'Erwachsene-DOSB 2020'!AP21*$BC$68</f>
        <v>36.900000000000006</v>
      </c>
      <c r="I146" s="723">
        <f>'Erwachsene-DOSB 2020'!AQ21*$BC$68</f>
        <v>33.299999999999997</v>
      </c>
      <c r="J146" s="721">
        <f>'Erwachsene-DOSB 2020'!AR21*$BC$68</f>
        <v>42.900000000000006</v>
      </c>
      <c r="K146" s="722">
        <f>'Erwachsene-DOSB 2020'!AS21*$BC$68</f>
        <v>39.299999999999997</v>
      </c>
      <c r="L146" s="723">
        <f>'Erwachsene-DOSB 2020'!AT21*$BC$68</f>
        <v>36</v>
      </c>
      <c r="M146" s="721">
        <f>'Erwachsene-DOSB 2020'!AU21*$BC$68</f>
        <v>46.5</v>
      </c>
      <c r="N146" s="722">
        <f>'Erwachsene-DOSB 2020'!AV21*$BC$68</f>
        <v>42.900000000000006</v>
      </c>
      <c r="O146" s="723">
        <f>'Erwachsene-DOSB 2020'!AW21*$BC$68</f>
        <v>39.599999999999994</v>
      </c>
      <c r="P146" s="721">
        <f>'Erwachsene-DOSB 2020'!AX21*$BC$68</f>
        <v>51.300000000000004</v>
      </c>
      <c r="Q146" s="722">
        <f>'Erwachsene-DOSB 2020'!AY21*$BC$68</f>
        <v>47.7</v>
      </c>
      <c r="R146" s="724">
        <f>'Erwachsene-DOSB 2020'!AZ21*$BC$68</f>
        <v>44.400000000000006</v>
      </c>
      <c r="S146" s="37"/>
      <c r="T146" s="20"/>
      <c r="U146" s="21"/>
      <c r="V146" s="63"/>
      <c r="W146" s="19"/>
      <c r="X146" s="21"/>
      <c r="Y146" s="186"/>
      <c r="Z146" s="187"/>
      <c r="AB146" s="902"/>
      <c r="AC146"/>
      <c r="AD146" s="950"/>
      <c r="AE146" s="951"/>
      <c r="AF146" s="859"/>
      <c r="AG146" s="860"/>
      <c r="AH146" s="721">
        <f>'Erwachsene-DOSB 2020'!AO54*$BC$68</f>
        <v>36.599999999999994</v>
      </c>
      <c r="AI146" s="722">
        <f>'Erwachsene-DOSB 2020'!AP54*$BC$68</f>
        <v>33.599999999999994</v>
      </c>
      <c r="AJ146" s="723">
        <f>'Erwachsene-DOSB 2020'!AQ54*$BC$68</f>
        <v>30.299999999999997</v>
      </c>
      <c r="AK146" s="721">
        <f>'Erwachsene-DOSB 2020'!AR54*$BC$68</f>
        <v>39</v>
      </c>
      <c r="AL146" s="722">
        <f>'Erwachsene-DOSB 2020'!AS54*$BC$68</f>
        <v>36</v>
      </c>
      <c r="AM146" s="723">
        <f>'Erwachsene-DOSB 2020'!AT54*$BC$68</f>
        <v>32.700000000000003</v>
      </c>
      <c r="AN146" s="721">
        <f>'Erwachsene-DOSB 2020'!AU54*$BC$68</f>
        <v>42.3</v>
      </c>
      <c r="AO146" s="722">
        <f>'Erwachsene-DOSB 2020'!AV54*$BC$68</f>
        <v>39.299999999999997</v>
      </c>
      <c r="AP146" s="723">
        <f>'Erwachsene-DOSB 2020'!AW54*$BC$68</f>
        <v>36</v>
      </c>
      <c r="AQ146" s="721">
        <f>'Erwachsene-DOSB 2020'!AX54*$BC$68</f>
        <v>46.5</v>
      </c>
      <c r="AR146" s="722">
        <f>'Erwachsene-DOSB 2020'!AY54*$BC$68</f>
        <v>43.5</v>
      </c>
      <c r="AS146" s="724">
        <f>'Erwachsene-DOSB 2020'!AZ54*$BC$68</f>
        <v>40.200000000000003</v>
      </c>
      <c r="AT146" s="37"/>
      <c r="AU146" s="20"/>
      <c r="AV146" s="21"/>
      <c r="AW146" s="63"/>
      <c r="AX146" s="19"/>
      <c r="AY146" s="21"/>
      <c r="AZ146" s="186"/>
      <c r="BA146" s="187"/>
    </row>
    <row r="147" spans="1:53" ht="21.2" customHeight="1" x14ac:dyDescent="0.2">
      <c r="A147" s="902"/>
      <c r="B147"/>
      <c r="C147" s="844">
        <v>4</v>
      </c>
      <c r="D147" s="796" t="s">
        <v>67</v>
      </c>
      <c r="E147" s="603" t="s">
        <v>16</v>
      </c>
      <c r="F147" s="161" t="s">
        <v>520</v>
      </c>
      <c r="G147" s="141">
        <f>'Erwachsene-DOSB 2020'!AO28*$BC$69</f>
        <v>8.3999999999999986</v>
      </c>
      <c r="H147" s="132">
        <f>'Erwachsene-DOSB 2020'!AP28*$BC$69</f>
        <v>10.85</v>
      </c>
      <c r="I147" s="133">
        <f>'Erwachsene-DOSB 2020'!AQ28*$BC$69</f>
        <v>12.95</v>
      </c>
      <c r="J147" s="134">
        <f>'Erwachsene-DOSB 2020'!AR28*$BC$69</f>
        <v>7.6999999999999993</v>
      </c>
      <c r="K147" s="132">
        <f>'Erwachsene-DOSB 2020'!AS28*$BC$69</f>
        <v>10.149999999999999</v>
      </c>
      <c r="L147" s="133">
        <f>'Erwachsene-DOSB 2020'!AT28*$BC$69</f>
        <v>12.25</v>
      </c>
      <c r="M147" s="134">
        <f>'Erwachsene-DOSB 2020'!AU28*$BC$69</f>
        <v>6.6499999999999995</v>
      </c>
      <c r="N147" s="132">
        <f>'Erwachsene-DOSB 2020'!AV28*$BC$69</f>
        <v>9.1</v>
      </c>
      <c r="O147" s="133">
        <f>'Erwachsene-DOSB 2020'!AW28*$BC$69</f>
        <v>11.2</v>
      </c>
      <c r="P147" s="134">
        <f>'Erwachsene-DOSB 2020'!AX28*$BC$69</f>
        <v>5.25</v>
      </c>
      <c r="Q147" s="132">
        <f>'Erwachsene-DOSB 2020'!AY28*$BC$69</f>
        <v>7.6999999999999993</v>
      </c>
      <c r="R147" s="133">
        <f>'Erwachsene-DOSB 2020'!AZ28*$BC$69</f>
        <v>9.7999999999999989</v>
      </c>
      <c r="S147" s="110"/>
      <c r="T147" s="198"/>
      <c r="U147" s="112"/>
      <c r="V147" s="201"/>
      <c r="W147" s="202"/>
      <c r="X147" s="203"/>
      <c r="Y147" s="180"/>
      <c r="Z147" s="181"/>
      <c r="AB147" s="902"/>
      <c r="AC147"/>
      <c r="AD147" s="844">
        <v>4</v>
      </c>
      <c r="AE147" s="796" t="s">
        <v>67</v>
      </c>
      <c r="AF147" s="603" t="s">
        <v>16</v>
      </c>
      <c r="AG147" s="161" t="s">
        <v>520</v>
      </c>
      <c r="AH147" s="141">
        <f>'Erwachsene-DOSB 2020'!AO61*$BC$69</f>
        <v>11.2</v>
      </c>
      <c r="AI147" s="132">
        <f>'Erwachsene-DOSB 2020'!AP61*$BC$69</f>
        <v>14.7</v>
      </c>
      <c r="AJ147" s="133">
        <f>'Erwachsene-DOSB 2020'!AQ61*$BC$69</f>
        <v>18.2</v>
      </c>
      <c r="AK147" s="134">
        <f>'Erwachsene-DOSB 2020'!AR61*$BC$69</f>
        <v>9.7999999999999989</v>
      </c>
      <c r="AL147" s="132">
        <f>'Erwachsene-DOSB 2020'!AS61*$BC$69</f>
        <v>13.299999999999999</v>
      </c>
      <c r="AM147" s="133">
        <f>'Erwachsene-DOSB 2020'!AT61*$BC$69</f>
        <v>16.799999999999997</v>
      </c>
      <c r="AN147" s="134">
        <f>'Erwachsene-DOSB 2020'!AU61*$BC$69</f>
        <v>8.3999999999999986</v>
      </c>
      <c r="AO147" s="132">
        <f>'Erwachsene-DOSB 2020'!AV61*$BC$69</f>
        <v>11.549999999999999</v>
      </c>
      <c r="AP147" s="133">
        <f>'Erwachsene-DOSB 2020'!AW61*$BC$69</f>
        <v>14.7</v>
      </c>
      <c r="AQ147" s="134">
        <f>'Erwachsene-DOSB 2020'!AX61*$BC$69</f>
        <v>7.35</v>
      </c>
      <c r="AR147" s="132">
        <f>'Erwachsene-DOSB 2020'!AY61*$BC$69</f>
        <v>10.5</v>
      </c>
      <c r="AS147" s="133">
        <f>'Erwachsene-DOSB 2020'!AZ61*$BC$69</f>
        <v>13.649999999999999</v>
      </c>
      <c r="AT147" s="110"/>
      <c r="AU147" s="198"/>
      <c r="AV147" s="112"/>
      <c r="AW147" s="201"/>
      <c r="AX147" s="202"/>
      <c r="AY147" s="203"/>
      <c r="AZ147" s="180"/>
      <c r="BA147" s="181"/>
    </row>
    <row r="148" spans="1:53" ht="21.2" customHeight="1" x14ac:dyDescent="0.2">
      <c r="A148" s="902"/>
      <c r="B148"/>
      <c r="C148" s="845"/>
      <c r="D148" s="796"/>
      <c r="E148" s="798" t="s">
        <v>17</v>
      </c>
      <c r="F148" s="793" t="s">
        <v>159</v>
      </c>
      <c r="G148" s="782" t="s">
        <v>423</v>
      </c>
      <c r="H148" s="783"/>
      <c r="I148" s="783"/>
      <c r="J148" s="783"/>
      <c r="K148" s="783"/>
      <c r="L148" s="783"/>
      <c r="M148" s="783"/>
      <c r="N148" s="783"/>
      <c r="O148" s="783"/>
      <c r="P148" s="783"/>
      <c r="Q148" s="783"/>
      <c r="R148" s="784"/>
      <c r="S148" s="28"/>
      <c r="T148" s="30"/>
      <c r="U148" s="38"/>
      <c r="V148" s="71"/>
      <c r="W148" s="41"/>
      <c r="X148" s="39"/>
      <c r="Y148" s="182"/>
      <c r="Z148" s="188"/>
      <c r="AB148" s="902"/>
      <c r="AC148"/>
      <c r="AD148" s="845"/>
      <c r="AE148" s="796"/>
      <c r="AF148" s="798" t="s">
        <v>17</v>
      </c>
      <c r="AG148" s="793" t="s">
        <v>159</v>
      </c>
      <c r="AH148" s="782" t="s">
        <v>423</v>
      </c>
      <c r="AI148" s="783"/>
      <c r="AJ148" s="783"/>
      <c r="AK148" s="783"/>
      <c r="AL148" s="783"/>
      <c r="AM148" s="783"/>
      <c r="AN148" s="783"/>
      <c r="AO148" s="783"/>
      <c r="AP148" s="783"/>
      <c r="AQ148" s="783"/>
      <c r="AR148" s="783"/>
      <c r="AS148" s="784"/>
      <c r="AT148" s="42"/>
      <c r="AU148" s="43"/>
      <c r="AV148" s="135"/>
      <c r="AW148" s="42"/>
      <c r="AX148" s="43"/>
      <c r="AY148" s="135"/>
      <c r="AZ148" s="182"/>
      <c r="BA148" s="188"/>
    </row>
    <row r="149" spans="1:53" ht="21.2" customHeight="1" x14ac:dyDescent="0.2">
      <c r="A149" s="902"/>
      <c r="B149"/>
      <c r="C149" s="845"/>
      <c r="D149" s="796"/>
      <c r="E149" s="792"/>
      <c r="F149" s="794"/>
      <c r="G149" s="42">
        <v>10</v>
      </c>
      <c r="H149" s="43">
        <v>15</v>
      </c>
      <c r="I149" s="135">
        <v>20</v>
      </c>
      <c r="J149" s="42">
        <v>10</v>
      </c>
      <c r="K149" s="43">
        <v>15</v>
      </c>
      <c r="L149" s="135">
        <v>20</v>
      </c>
      <c r="M149" s="42">
        <v>10</v>
      </c>
      <c r="N149" s="43">
        <v>15</v>
      </c>
      <c r="O149" s="135">
        <v>20</v>
      </c>
      <c r="P149" s="42">
        <v>10</v>
      </c>
      <c r="Q149" s="43">
        <v>15</v>
      </c>
      <c r="R149" s="135">
        <v>20</v>
      </c>
      <c r="S149" s="28"/>
      <c r="T149" s="30"/>
      <c r="U149" s="38"/>
      <c r="V149" s="71"/>
      <c r="W149" s="41"/>
      <c r="X149" s="39"/>
      <c r="Y149" s="182"/>
      <c r="Z149" s="188"/>
      <c r="AB149" s="902"/>
      <c r="AC149"/>
      <c r="AD149" s="845"/>
      <c r="AE149" s="796"/>
      <c r="AF149" s="792"/>
      <c r="AG149" s="794"/>
      <c r="AH149" s="42">
        <v>10</v>
      </c>
      <c r="AI149" s="43">
        <v>15</v>
      </c>
      <c r="AJ149" s="135">
        <v>20</v>
      </c>
      <c r="AK149" s="42">
        <v>10</v>
      </c>
      <c r="AL149" s="43">
        <v>15</v>
      </c>
      <c r="AM149" s="135">
        <v>20</v>
      </c>
      <c r="AN149" s="42">
        <v>10</v>
      </c>
      <c r="AO149" s="43">
        <v>15</v>
      </c>
      <c r="AP149" s="135">
        <v>20</v>
      </c>
      <c r="AQ149" s="42">
        <v>10</v>
      </c>
      <c r="AR149" s="43">
        <v>15</v>
      </c>
      <c r="AS149" s="135">
        <v>20</v>
      </c>
      <c r="AT149" s="42"/>
      <c r="AU149" s="43"/>
      <c r="AV149" s="135"/>
      <c r="AW149" s="42"/>
      <c r="AX149" s="43"/>
      <c r="AY149" s="135"/>
      <c r="AZ149" s="182"/>
      <c r="BA149" s="188"/>
    </row>
    <row r="150" spans="1:53" ht="21.2" customHeight="1" thickBot="1" x14ac:dyDescent="0.25">
      <c r="A150" s="902"/>
      <c r="B150"/>
      <c r="C150" s="845"/>
      <c r="D150" s="796"/>
      <c r="E150" s="106" t="s">
        <v>21</v>
      </c>
      <c r="F150" s="2" t="s">
        <v>432</v>
      </c>
      <c r="G150" s="11" t="s">
        <v>433</v>
      </c>
      <c r="H150" s="3" t="s">
        <v>434</v>
      </c>
      <c r="I150" s="4" t="s">
        <v>435</v>
      </c>
      <c r="J150" s="11" t="s">
        <v>433</v>
      </c>
      <c r="K150" s="3" t="s">
        <v>434</v>
      </c>
      <c r="L150" s="4" t="s">
        <v>435</v>
      </c>
      <c r="M150" s="11" t="s">
        <v>433</v>
      </c>
      <c r="N150" s="3" t="s">
        <v>434</v>
      </c>
      <c r="O150" s="4" t="s">
        <v>435</v>
      </c>
      <c r="P150" s="11" t="s">
        <v>433</v>
      </c>
      <c r="Q150" s="3" t="s">
        <v>434</v>
      </c>
      <c r="R150" s="4" t="s">
        <v>435</v>
      </c>
      <c r="S150" s="67"/>
      <c r="T150" s="30"/>
      <c r="U150" s="38"/>
      <c r="V150" s="71"/>
      <c r="W150" s="34"/>
      <c r="X150" s="39"/>
      <c r="Y150" s="186"/>
      <c r="Z150" s="187"/>
      <c r="AB150" s="902"/>
      <c r="AC150"/>
      <c r="AD150" s="845"/>
      <c r="AE150" s="796"/>
      <c r="AF150" s="106" t="s">
        <v>21</v>
      </c>
      <c r="AG150" s="2" t="s">
        <v>432</v>
      </c>
      <c r="AH150" s="11" t="s">
        <v>433</v>
      </c>
      <c r="AI150" s="3" t="s">
        <v>434</v>
      </c>
      <c r="AJ150" s="4" t="s">
        <v>435</v>
      </c>
      <c r="AK150" s="11" t="s">
        <v>433</v>
      </c>
      <c r="AL150" s="3" t="s">
        <v>434</v>
      </c>
      <c r="AM150" s="4" t="s">
        <v>435</v>
      </c>
      <c r="AN150" s="11" t="s">
        <v>433</v>
      </c>
      <c r="AO150" s="3" t="s">
        <v>434</v>
      </c>
      <c r="AP150" s="4" t="s">
        <v>435</v>
      </c>
      <c r="AQ150" s="11" t="s">
        <v>433</v>
      </c>
      <c r="AR150" s="3" t="s">
        <v>434</v>
      </c>
      <c r="AS150" s="4" t="s">
        <v>435</v>
      </c>
      <c r="AT150" s="67"/>
      <c r="AU150" s="30"/>
      <c r="AV150" s="38"/>
      <c r="AW150" s="71"/>
      <c r="AX150" s="34"/>
      <c r="AY150" s="39"/>
      <c r="AZ150" s="186"/>
      <c r="BA150" s="187"/>
    </row>
    <row r="151" spans="1:53" ht="18.75" thickBot="1" x14ac:dyDescent="0.3">
      <c r="A151" s="853" t="s">
        <v>495</v>
      </c>
      <c r="B151"/>
      <c r="C151" s="905" t="s">
        <v>51</v>
      </c>
      <c r="D151" s="906"/>
      <c r="E151" s="907"/>
      <c r="F151" s="907"/>
      <c r="G151" s="907" t="s">
        <v>616</v>
      </c>
      <c r="H151" s="907"/>
      <c r="I151" s="907"/>
      <c r="J151" s="907"/>
      <c r="K151" s="907"/>
      <c r="L151" s="907"/>
      <c r="M151" s="907"/>
      <c r="N151" s="907"/>
      <c r="O151" s="907"/>
      <c r="P151" s="907"/>
      <c r="Q151" s="907"/>
      <c r="R151" s="908" t="s">
        <v>52</v>
      </c>
      <c r="S151" s="908"/>
      <c r="T151" s="908"/>
      <c r="U151" s="908"/>
      <c r="V151" s="908"/>
      <c r="W151" s="908"/>
      <c r="X151" s="908"/>
      <c r="Y151" s="802" t="s">
        <v>53</v>
      </c>
      <c r="Z151" s="803"/>
      <c r="AB151" s="853" t="s">
        <v>495</v>
      </c>
      <c r="AC151"/>
      <c r="AD151" s="905" t="s">
        <v>51</v>
      </c>
      <c r="AE151" s="906"/>
      <c r="AF151" s="907"/>
      <c r="AG151" s="907"/>
      <c r="AH151" s="907" t="s">
        <v>616</v>
      </c>
      <c r="AI151" s="907"/>
      <c r="AJ151" s="907"/>
      <c r="AK151" s="907"/>
      <c r="AL151" s="907"/>
      <c r="AM151" s="907"/>
      <c r="AN151" s="907"/>
      <c r="AO151" s="907"/>
      <c r="AP151" s="907"/>
      <c r="AQ151" s="907"/>
      <c r="AR151" s="907"/>
      <c r="AS151" s="908" t="s">
        <v>52</v>
      </c>
      <c r="AT151" s="908"/>
      <c r="AU151" s="908"/>
      <c r="AV151" s="908"/>
      <c r="AW151" s="908"/>
      <c r="AX151" s="908"/>
      <c r="AY151" s="908"/>
      <c r="AZ151" s="802" t="s">
        <v>53</v>
      </c>
      <c r="BA151" s="803"/>
    </row>
    <row r="152" spans="1:53" ht="13.5" thickBot="1" x14ac:dyDescent="0.25">
      <c r="A152" s="853"/>
      <c r="B152"/>
      <c r="C152" s="914" t="s">
        <v>585</v>
      </c>
      <c r="D152" s="915"/>
      <c r="E152" s="915"/>
      <c r="F152" s="915"/>
      <c r="G152" s="915"/>
      <c r="H152" s="915"/>
      <c r="I152" s="916"/>
      <c r="J152" s="917" t="s">
        <v>68</v>
      </c>
      <c r="K152" s="918"/>
      <c r="L152" s="918"/>
      <c r="M152" s="918"/>
      <c r="N152" s="918"/>
      <c r="O152" s="918"/>
      <c r="P152" s="918"/>
      <c r="Q152" s="919"/>
      <c r="R152" s="920" t="s">
        <v>69</v>
      </c>
      <c r="S152" s="921"/>
      <c r="T152" s="921"/>
      <c r="U152" s="921"/>
      <c r="V152" s="921"/>
      <c r="W152" s="921"/>
      <c r="X152" s="922"/>
      <c r="Y152" s="75" t="s">
        <v>70</v>
      </c>
      <c r="Z152" s="76"/>
      <c r="AB152" s="853"/>
      <c r="AC152"/>
      <c r="AD152" s="914" t="s">
        <v>585</v>
      </c>
      <c r="AE152" s="915"/>
      <c r="AF152" s="915"/>
      <c r="AG152" s="915"/>
      <c r="AH152" s="915"/>
      <c r="AI152" s="915"/>
      <c r="AJ152" s="916"/>
      <c r="AK152" s="917" t="s">
        <v>68</v>
      </c>
      <c r="AL152" s="918"/>
      <c r="AM152" s="918"/>
      <c r="AN152" s="918"/>
      <c r="AO152" s="918"/>
      <c r="AP152" s="918"/>
      <c r="AQ152" s="918"/>
      <c r="AR152" s="919"/>
      <c r="AS152" s="920" t="s">
        <v>69</v>
      </c>
      <c r="AT152" s="921"/>
      <c r="AU152" s="921"/>
      <c r="AV152" s="921"/>
      <c r="AW152" s="921"/>
      <c r="AX152" s="921"/>
      <c r="AY152" s="922"/>
      <c r="AZ152" s="75" t="s">
        <v>70</v>
      </c>
      <c r="BA152" s="76"/>
    </row>
    <row r="153" spans="1:53" ht="14.25" customHeight="1" thickBot="1" x14ac:dyDescent="0.3">
      <c r="A153" s="853"/>
      <c r="B153" s="44"/>
      <c r="C153" s="909" t="s">
        <v>71</v>
      </c>
      <c r="D153" s="910"/>
      <c r="E153" s="910"/>
      <c r="F153" s="910"/>
      <c r="G153" s="910"/>
      <c r="H153" s="910"/>
      <c r="I153" s="77"/>
      <c r="J153" s="911"/>
      <c r="K153" s="912"/>
      <c r="L153" s="912"/>
      <c r="M153" s="912"/>
      <c r="N153" s="912"/>
      <c r="O153" s="912"/>
      <c r="P153" s="912"/>
      <c r="Q153" s="913"/>
      <c r="R153" s="898" t="s">
        <v>72</v>
      </c>
      <c r="S153" s="899"/>
      <c r="T153" s="810"/>
      <c r="U153" s="810"/>
      <c r="V153" s="810"/>
      <c r="W153" s="810"/>
      <c r="X153" s="811"/>
      <c r="Y153" s="75" t="s">
        <v>73</v>
      </c>
      <c r="Z153" s="78" t="s">
        <v>54</v>
      </c>
      <c r="AB153" s="853"/>
      <c r="AC153" s="44"/>
      <c r="AD153" s="909" t="s">
        <v>71</v>
      </c>
      <c r="AE153" s="910"/>
      <c r="AF153" s="910"/>
      <c r="AG153" s="910"/>
      <c r="AH153" s="910"/>
      <c r="AI153" s="910"/>
      <c r="AJ153" s="77"/>
      <c r="AK153" s="911"/>
      <c r="AL153" s="912"/>
      <c r="AM153" s="912"/>
      <c r="AN153" s="912"/>
      <c r="AO153" s="912"/>
      <c r="AP153" s="912"/>
      <c r="AQ153" s="912"/>
      <c r="AR153" s="913"/>
      <c r="AS153" s="898" t="s">
        <v>72</v>
      </c>
      <c r="AT153" s="899"/>
      <c r="AU153" s="810"/>
      <c r="AV153" s="810"/>
      <c r="AW153" s="810"/>
      <c r="AX153" s="810"/>
      <c r="AY153" s="811"/>
      <c r="AZ153" s="75" t="s">
        <v>73</v>
      </c>
      <c r="BA153" s="78" t="s">
        <v>54</v>
      </c>
    </row>
    <row r="154" spans="1:53" ht="13.5" thickBot="1" x14ac:dyDescent="0.25">
      <c r="A154" s="853"/>
      <c r="B154"/>
      <c r="C154" s="812" t="s">
        <v>74</v>
      </c>
      <c r="D154" s="813"/>
      <c r="E154" s="813"/>
      <c r="F154" s="813"/>
      <c r="G154" s="813"/>
      <c r="H154" s="813"/>
      <c r="I154" s="77"/>
      <c r="J154" s="807"/>
      <c r="K154" s="808"/>
      <c r="L154" s="808"/>
      <c r="M154" s="808"/>
      <c r="N154" s="808"/>
      <c r="O154" s="808"/>
      <c r="P154" s="808"/>
      <c r="Q154" s="809"/>
      <c r="R154" s="898" t="s">
        <v>75</v>
      </c>
      <c r="S154" s="899"/>
      <c r="T154" s="810"/>
      <c r="U154" s="810"/>
      <c r="V154" s="810"/>
      <c r="W154" s="810"/>
      <c r="X154" s="811"/>
      <c r="Y154" s="75" t="s">
        <v>76</v>
      </c>
      <c r="Z154" s="79"/>
      <c r="AB154" s="853"/>
      <c r="AC154"/>
      <c r="AD154" s="812" t="s">
        <v>74</v>
      </c>
      <c r="AE154" s="813"/>
      <c r="AF154" s="813"/>
      <c r="AG154" s="813"/>
      <c r="AH154" s="813"/>
      <c r="AI154" s="813"/>
      <c r="AJ154" s="77"/>
      <c r="AK154" s="807"/>
      <c r="AL154" s="808"/>
      <c r="AM154" s="808"/>
      <c r="AN154" s="808"/>
      <c r="AO154" s="808"/>
      <c r="AP154" s="808"/>
      <c r="AQ154" s="808"/>
      <c r="AR154" s="809"/>
      <c r="AS154" s="898" t="s">
        <v>75</v>
      </c>
      <c r="AT154" s="899"/>
      <c r="AU154" s="810"/>
      <c r="AV154" s="810"/>
      <c r="AW154" s="810"/>
      <c r="AX154" s="810"/>
      <c r="AY154" s="811"/>
      <c r="AZ154" s="75" t="s">
        <v>76</v>
      </c>
      <c r="BA154" s="79"/>
    </row>
    <row r="155" spans="1:53" ht="13.5" thickBot="1" x14ac:dyDescent="0.25">
      <c r="A155" s="853"/>
      <c r="B155"/>
      <c r="C155" s="812" t="s">
        <v>518</v>
      </c>
      <c r="D155" s="813"/>
      <c r="E155" s="813"/>
      <c r="F155" s="813"/>
      <c r="G155" s="813"/>
      <c r="H155" s="813"/>
      <c r="I155" s="77"/>
      <c r="J155" s="814"/>
      <c r="K155" s="815"/>
      <c r="L155" s="815"/>
      <c r="M155" s="815"/>
      <c r="N155" s="815"/>
      <c r="O155" s="815"/>
      <c r="P155" s="815"/>
      <c r="Q155" s="816"/>
      <c r="R155" s="898" t="s">
        <v>77</v>
      </c>
      <c r="S155" s="899"/>
      <c r="T155" s="810"/>
      <c r="U155" s="810"/>
      <c r="V155" s="810"/>
      <c r="W155" s="810"/>
      <c r="X155" s="811"/>
      <c r="Y155" s="75" t="s">
        <v>78</v>
      </c>
      <c r="Z155" s="79"/>
      <c r="AB155" s="853"/>
      <c r="AC155"/>
      <c r="AD155" s="812" t="s">
        <v>518</v>
      </c>
      <c r="AE155" s="813"/>
      <c r="AF155" s="813"/>
      <c r="AG155" s="813"/>
      <c r="AH155" s="813"/>
      <c r="AI155" s="813"/>
      <c r="AJ155" s="77"/>
      <c r="AK155" s="814"/>
      <c r="AL155" s="815"/>
      <c r="AM155" s="815"/>
      <c r="AN155" s="815"/>
      <c r="AO155" s="815"/>
      <c r="AP155" s="815"/>
      <c r="AQ155" s="815"/>
      <c r="AR155" s="816"/>
      <c r="AS155" s="898" t="s">
        <v>77</v>
      </c>
      <c r="AT155" s="899"/>
      <c r="AU155" s="810"/>
      <c r="AV155" s="810"/>
      <c r="AW155" s="810"/>
      <c r="AX155" s="810"/>
      <c r="AY155" s="811"/>
      <c r="AZ155" s="75" t="s">
        <v>78</v>
      </c>
      <c r="BA155" s="79"/>
    </row>
    <row r="156" spans="1:53" ht="13.5" thickBot="1" x14ac:dyDescent="0.25">
      <c r="A156" s="853"/>
      <c r="B156"/>
      <c r="C156" s="812" t="s">
        <v>586</v>
      </c>
      <c r="D156" s="813"/>
      <c r="E156" s="813"/>
      <c r="F156" s="813"/>
      <c r="G156" s="813"/>
      <c r="H156" s="813"/>
      <c r="I156" s="77"/>
      <c r="J156" s="80"/>
      <c r="K156" s="80"/>
      <c r="L156" s="80"/>
      <c r="M156" s="80"/>
      <c r="N156" s="80"/>
      <c r="O156" s="80"/>
      <c r="P156" s="80"/>
      <c r="Q156" s="80"/>
      <c r="R156" s="872" t="s">
        <v>79</v>
      </c>
      <c r="S156" s="873"/>
      <c r="T156" s="874"/>
      <c r="U156" s="874"/>
      <c r="V156" s="874"/>
      <c r="W156" s="874"/>
      <c r="X156" s="875"/>
      <c r="Y156" s="81"/>
      <c r="Z156" s="82"/>
      <c r="AB156" s="853"/>
      <c r="AC156"/>
      <c r="AD156" s="812" t="s">
        <v>586</v>
      </c>
      <c r="AE156" s="813"/>
      <c r="AF156" s="813"/>
      <c r="AG156" s="813"/>
      <c r="AH156" s="813"/>
      <c r="AI156" s="813"/>
      <c r="AJ156" s="77"/>
      <c r="AK156" s="80"/>
      <c r="AL156" s="80"/>
      <c r="AM156" s="80"/>
      <c r="AN156" s="80"/>
      <c r="AO156" s="80"/>
      <c r="AP156" s="80"/>
      <c r="AQ156" s="80"/>
      <c r="AR156" s="80"/>
      <c r="AS156" s="872" t="s">
        <v>79</v>
      </c>
      <c r="AT156" s="873"/>
      <c r="AU156" s="874"/>
      <c r="AV156" s="874"/>
      <c r="AW156" s="874"/>
      <c r="AX156" s="874"/>
      <c r="AY156" s="875"/>
      <c r="AZ156" s="81"/>
      <c r="BA156" s="82"/>
    </row>
    <row r="157" spans="1:53" ht="15" customHeight="1" x14ac:dyDescent="0.2">
      <c r="A157" s="904">
        <f>A118+1</f>
        <v>27</v>
      </c>
      <c r="B157"/>
      <c r="C157" s="841" t="s">
        <v>587</v>
      </c>
      <c r="D157" s="813"/>
      <c r="E157" s="813"/>
      <c r="F157" s="813"/>
      <c r="G157" s="813"/>
      <c r="H157" s="813"/>
      <c r="I157" s="77"/>
      <c r="U157" s="45"/>
      <c r="W157" s="781" t="s">
        <v>654</v>
      </c>
      <c r="X157" s="781"/>
      <c r="Y157" s="781"/>
      <c r="Z157" s="781"/>
      <c r="AB157" s="904">
        <f>AB118+1</f>
        <v>30</v>
      </c>
      <c r="AC157"/>
      <c r="AD157" s="841" t="s">
        <v>587</v>
      </c>
      <c r="AE157" s="813"/>
      <c r="AF157" s="813"/>
      <c r="AG157" s="813"/>
      <c r="AH157" s="813"/>
      <c r="AI157" s="813"/>
      <c r="AJ157" s="77"/>
      <c r="AV157" s="45"/>
      <c r="AX157" s="781" t="s">
        <v>653</v>
      </c>
      <c r="AY157" s="781"/>
      <c r="AZ157" s="781"/>
      <c r="BA157" s="781"/>
    </row>
    <row r="158" spans="1:53" ht="13.5" customHeight="1" thickBot="1" x14ac:dyDescent="0.25">
      <c r="A158" s="904"/>
      <c r="B158"/>
      <c r="C158" s="804" t="s">
        <v>80</v>
      </c>
      <c r="D158" s="805"/>
      <c r="E158" s="805"/>
      <c r="F158" s="805"/>
      <c r="G158" s="805"/>
      <c r="H158" s="805"/>
      <c r="I158" s="806"/>
      <c r="W158" s="781"/>
      <c r="X158" s="781"/>
      <c r="Y158" s="781"/>
      <c r="Z158" s="781"/>
      <c r="AB158" s="904"/>
      <c r="AC158"/>
      <c r="AD158" s="804" t="s">
        <v>80</v>
      </c>
      <c r="AE158" s="805"/>
      <c r="AF158" s="805"/>
      <c r="AG158" s="805"/>
      <c r="AH158" s="805"/>
      <c r="AI158" s="805"/>
      <c r="AJ158" s="806"/>
      <c r="AX158" s="781"/>
      <c r="AY158" s="781"/>
      <c r="AZ158" s="781"/>
      <c r="BA158" s="781"/>
    </row>
  </sheetData>
  <mergeCells count="678">
    <mergeCell ref="A8:A33"/>
    <mergeCell ref="A34:A39"/>
    <mergeCell ref="A40:A41"/>
    <mergeCell ref="A51:A72"/>
    <mergeCell ref="AH62:AY62"/>
    <mergeCell ref="AB51:AB72"/>
    <mergeCell ref="AF67:AF68"/>
    <mergeCell ref="G87:K87"/>
    <mergeCell ref="A73:A78"/>
    <mergeCell ref="A79:A80"/>
    <mergeCell ref="A44:A50"/>
    <mergeCell ref="C44:L44"/>
    <mergeCell ref="F53:F54"/>
    <mergeCell ref="G53:X53"/>
    <mergeCell ref="C75:H75"/>
    <mergeCell ref="A83:A89"/>
    <mergeCell ref="C83:L83"/>
    <mergeCell ref="M83:Y83"/>
    <mergeCell ref="AB83:AB89"/>
    <mergeCell ref="C87:F87"/>
    <mergeCell ref="AU75:AY75"/>
    <mergeCell ref="AS76:AT76"/>
    <mergeCell ref="J13:L13"/>
    <mergeCell ref="F21:F22"/>
    <mergeCell ref="AG106:AG107"/>
    <mergeCell ref="A157:A158"/>
    <mergeCell ref="AD44:AM44"/>
    <mergeCell ref="C46:L46"/>
    <mergeCell ref="A129:A150"/>
    <mergeCell ref="A151:A156"/>
    <mergeCell ref="C90:E91"/>
    <mergeCell ref="AF109:AF110"/>
    <mergeCell ref="A90:A111"/>
    <mergeCell ref="A112:A117"/>
    <mergeCell ref="A118:A119"/>
    <mergeCell ref="AH106:AY106"/>
    <mergeCell ref="AF70:AF71"/>
    <mergeCell ref="AG70:AG71"/>
    <mergeCell ref="AH70:AV70"/>
    <mergeCell ref="AW70:AY70"/>
    <mergeCell ref="AQ101:AY101"/>
    <mergeCell ref="AS73:AY73"/>
    <mergeCell ref="AS75:AT75"/>
    <mergeCell ref="AN44:AZ44"/>
    <mergeCell ref="L48:Z48"/>
    <mergeCell ref="AD48:AG48"/>
    <mergeCell ref="Y46:Z46"/>
    <mergeCell ref="AD46:AM46"/>
    <mergeCell ref="AN2:AY2"/>
    <mergeCell ref="AZ2:BA2"/>
    <mergeCell ref="C3:L3"/>
    <mergeCell ref="M3:X3"/>
    <mergeCell ref="Y3:Z3"/>
    <mergeCell ref="AD3:AM3"/>
    <mergeCell ref="AN3:AY3"/>
    <mergeCell ref="AZ3:BA3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C4:F4"/>
    <mergeCell ref="G4:X4"/>
    <mergeCell ref="AD4:AG4"/>
    <mergeCell ref="AH4:AY4"/>
    <mergeCell ref="C5:F5"/>
    <mergeCell ref="G5:K5"/>
    <mergeCell ref="L5:Z5"/>
    <mergeCell ref="AD5:AG5"/>
    <mergeCell ref="AH5:AL5"/>
    <mergeCell ref="AM5:BA5"/>
    <mergeCell ref="AM6:AR6"/>
    <mergeCell ref="AS6:AW6"/>
    <mergeCell ref="AX6:BA7"/>
    <mergeCell ref="C7:F7"/>
    <mergeCell ref="L7:Q7"/>
    <mergeCell ref="R7:V7"/>
    <mergeCell ref="AD7:AG7"/>
    <mergeCell ref="AM7:AR7"/>
    <mergeCell ref="AS7:AW7"/>
    <mergeCell ref="C6:F6"/>
    <mergeCell ref="L6:Q6"/>
    <mergeCell ref="R6:V6"/>
    <mergeCell ref="W6:Z7"/>
    <mergeCell ref="AD6:AG6"/>
    <mergeCell ref="G6:K6"/>
    <mergeCell ref="AH6:AL6"/>
    <mergeCell ref="AZ9:BA9"/>
    <mergeCell ref="C10:C18"/>
    <mergeCell ref="D10:D18"/>
    <mergeCell ref="AD10:AD18"/>
    <mergeCell ref="AE10:AE18"/>
    <mergeCell ref="E11:E12"/>
    <mergeCell ref="AF13:AF14"/>
    <mergeCell ref="AG13:AG14"/>
    <mergeCell ref="AK13:AM13"/>
    <mergeCell ref="AN13:AY13"/>
    <mergeCell ref="F8:F9"/>
    <mergeCell ref="G8:I8"/>
    <mergeCell ref="J8:L8"/>
    <mergeCell ref="M8:O8"/>
    <mergeCell ref="P8:R8"/>
    <mergeCell ref="S8:U8"/>
    <mergeCell ref="Y9:Z9"/>
    <mergeCell ref="AB8:AB33"/>
    <mergeCell ref="F11:F12"/>
    <mergeCell ref="C8:E9"/>
    <mergeCell ref="G11:O11"/>
    <mergeCell ref="P11:X11"/>
    <mergeCell ref="AF11:AF12"/>
    <mergeCell ref="E13:E14"/>
    <mergeCell ref="M13:X13"/>
    <mergeCell ref="E21:E22"/>
    <mergeCell ref="AQ8:AS8"/>
    <mergeCell ref="AD8:AF9"/>
    <mergeCell ref="AG8:AG9"/>
    <mergeCell ref="AH8:AJ8"/>
    <mergeCell ref="AK8:AM8"/>
    <mergeCell ref="AQ11:AY11"/>
    <mergeCell ref="AT8:AV8"/>
    <mergeCell ref="AW8:AY8"/>
    <mergeCell ref="AG11:AG12"/>
    <mergeCell ref="AH11:AP11"/>
    <mergeCell ref="AN8:AP8"/>
    <mergeCell ref="F13:F14"/>
    <mergeCell ref="V8:X8"/>
    <mergeCell ref="AQ21:AS21"/>
    <mergeCell ref="AT21:AV21"/>
    <mergeCell ref="AW21:AY21"/>
    <mergeCell ref="AH19:AP19"/>
    <mergeCell ref="AQ19:AY19"/>
    <mergeCell ref="C25:C28"/>
    <mergeCell ref="D25:D28"/>
    <mergeCell ref="AD25:AD28"/>
    <mergeCell ref="AG27:AG28"/>
    <mergeCell ref="AH27:AM27"/>
    <mergeCell ref="AD19:AD24"/>
    <mergeCell ref="AE19:AE24"/>
    <mergeCell ref="AF19:AF20"/>
    <mergeCell ref="AG19:AG20"/>
    <mergeCell ref="P21:R21"/>
    <mergeCell ref="S21:X21"/>
    <mergeCell ref="P19:X19"/>
    <mergeCell ref="AF21:AF22"/>
    <mergeCell ref="AG21:AG22"/>
    <mergeCell ref="C19:C24"/>
    <mergeCell ref="D19:D24"/>
    <mergeCell ref="E19:E20"/>
    <mergeCell ref="F19:F20"/>
    <mergeCell ref="G19:O19"/>
    <mergeCell ref="E31:E32"/>
    <mergeCell ref="F31:F32"/>
    <mergeCell ref="AN27:AS27"/>
    <mergeCell ref="E27:E28"/>
    <mergeCell ref="F27:F28"/>
    <mergeCell ref="G27:L27"/>
    <mergeCell ref="M27:R27"/>
    <mergeCell ref="AT27:AY27"/>
    <mergeCell ref="S27:X27"/>
    <mergeCell ref="AF27:AF28"/>
    <mergeCell ref="AE25:AE28"/>
    <mergeCell ref="G31:O31"/>
    <mergeCell ref="P31:X31"/>
    <mergeCell ref="AZ34:BA34"/>
    <mergeCell ref="C35:I35"/>
    <mergeCell ref="J35:Q35"/>
    <mergeCell ref="R35:X35"/>
    <mergeCell ref="AD35:AJ35"/>
    <mergeCell ref="AK35:AR35"/>
    <mergeCell ref="AS35:AY35"/>
    <mergeCell ref="AF29:AF30"/>
    <mergeCell ref="AG29:AG30"/>
    <mergeCell ref="AH29:AP29"/>
    <mergeCell ref="AQ29:AY29"/>
    <mergeCell ref="C34:F34"/>
    <mergeCell ref="G34:Q34"/>
    <mergeCell ref="R34:X34"/>
    <mergeCell ref="Y34:Z34"/>
    <mergeCell ref="AD34:AG34"/>
    <mergeCell ref="C29:C33"/>
    <mergeCell ref="D29:D33"/>
    <mergeCell ref="AD29:AD33"/>
    <mergeCell ref="AE29:AE33"/>
    <mergeCell ref="E29:E30"/>
    <mergeCell ref="F29:F30"/>
    <mergeCell ref="G29:O29"/>
    <mergeCell ref="P29:X29"/>
    <mergeCell ref="C36:H36"/>
    <mergeCell ref="J36:Q36"/>
    <mergeCell ref="R36:S36"/>
    <mergeCell ref="T36:X36"/>
    <mergeCell ref="AD36:AI36"/>
    <mergeCell ref="AK36:AR36"/>
    <mergeCell ref="C37:H37"/>
    <mergeCell ref="J37:Q37"/>
    <mergeCell ref="R37:S37"/>
    <mergeCell ref="T37:X37"/>
    <mergeCell ref="AD37:AI37"/>
    <mergeCell ref="AK37:AR37"/>
    <mergeCell ref="AB34:AB39"/>
    <mergeCell ref="AH34:AR34"/>
    <mergeCell ref="T39:X39"/>
    <mergeCell ref="AS36:AT36"/>
    <mergeCell ref="AU36:AY36"/>
    <mergeCell ref="AS37:AT37"/>
    <mergeCell ref="AU37:AY37"/>
    <mergeCell ref="AS34:AY34"/>
    <mergeCell ref="AS38:AT38"/>
    <mergeCell ref="AU38:AY38"/>
    <mergeCell ref="AS39:AT39"/>
    <mergeCell ref="AU39:AY39"/>
    <mergeCell ref="AX40:BA41"/>
    <mergeCell ref="AN45:AY45"/>
    <mergeCell ref="AZ45:BA45"/>
    <mergeCell ref="AD38:AI38"/>
    <mergeCell ref="AK38:AR38"/>
    <mergeCell ref="C38:H38"/>
    <mergeCell ref="J38:Q38"/>
    <mergeCell ref="C40:H40"/>
    <mergeCell ref="AD40:AI40"/>
    <mergeCell ref="C41:I41"/>
    <mergeCell ref="AD41:AJ41"/>
    <mergeCell ref="C39:H39"/>
    <mergeCell ref="R39:S39"/>
    <mergeCell ref="AD39:AI39"/>
    <mergeCell ref="R38:S38"/>
    <mergeCell ref="T38:X38"/>
    <mergeCell ref="AB40:AB41"/>
    <mergeCell ref="M44:Y44"/>
    <mergeCell ref="AB44:AB50"/>
    <mergeCell ref="C47:F47"/>
    <mergeCell ref="G47:X47"/>
    <mergeCell ref="AD47:AG47"/>
    <mergeCell ref="R50:V50"/>
    <mergeCell ref="AD50:AG50"/>
    <mergeCell ref="AH48:AL48"/>
    <mergeCell ref="AM48:BA48"/>
    <mergeCell ref="AZ46:BA46"/>
    <mergeCell ref="M46:X46"/>
    <mergeCell ref="C50:F50"/>
    <mergeCell ref="L50:Q50"/>
    <mergeCell ref="P51:R51"/>
    <mergeCell ref="S51:U51"/>
    <mergeCell ref="C45:L45"/>
    <mergeCell ref="M45:X45"/>
    <mergeCell ref="Y45:Z45"/>
    <mergeCell ref="AD45:AM45"/>
    <mergeCell ref="AH47:AY47"/>
    <mergeCell ref="AN46:AY46"/>
    <mergeCell ref="C48:F48"/>
    <mergeCell ref="G48:K48"/>
    <mergeCell ref="AS50:AW50"/>
    <mergeCell ref="L49:Q49"/>
    <mergeCell ref="R49:V49"/>
    <mergeCell ref="W49:Z50"/>
    <mergeCell ref="AD49:AG49"/>
    <mergeCell ref="C49:F49"/>
    <mergeCell ref="AM49:AR49"/>
    <mergeCell ref="AS49:AW49"/>
    <mergeCell ref="AM50:AR50"/>
    <mergeCell ref="G49:K49"/>
    <mergeCell ref="AH49:AL49"/>
    <mergeCell ref="AX49:BA50"/>
    <mergeCell ref="AQ51:AS51"/>
    <mergeCell ref="AT51:AV51"/>
    <mergeCell ref="AW51:AY51"/>
    <mergeCell ref="Y52:Z52"/>
    <mergeCell ref="AZ52:BA52"/>
    <mergeCell ref="AK51:AM51"/>
    <mergeCell ref="AN51:AP51"/>
    <mergeCell ref="C53:C60"/>
    <mergeCell ref="D53:D60"/>
    <mergeCell ref="AD53:AD60"/>
    <mergeCell ref="AE53:AE60"/>
    <mergeCell ref="E53:E54"/>
    <mergeCell ref="V51:X51"/>
    <mergeCell ref="AD51:AF52"/>
    <mergeCell ref="AG51:AG52"/>
    <mergeCell ref="AH51:AJ51"/>
    <mergeCell ref="AF53:AF54"/>
    <mergeCell ref="AG53:AG54"/>
    <mergeCell ref="AH53:AY53"/>
    <mergeCell ref="C51:E52"/>
    <mergeCell ref="F51:F52"/>
    <mergeCell ref="G51:I51"/>
    <mergeCell ref="J51:L51"/>
    <mergeCell ref="M51:O51"/>
    <mergeCell ref="C61:C64"/>
    <mergeCell ref="D61:D64"/>
    <mergeCell ref="AD61:AD64"/>
    <mergeCell ref="AE61:AE64"/>
    <mergeCell ref="E62:E63"/>
    <mergeCell ref="F62:F63"/>
    <mergeCell ref="G62:X62"/>
    <mergeCell ref="AF62:AF63"/>
    <mergeCell ref="AG62:AG63"/>
    <mergeCell ref="C65:C68"/>
    <mergeCell ref="D65:D68"/>
    <mergeCell ref="AH67:AV67"/>
    <mergeCell ref="AW67:AY67"/>
    <mergeCell ref="E67:E68"/>
    <mergeCell ref="F67:F68"/>
    <mergeCell ref="G67:U67"/>
    <mergeCell ref="V67:X67"/>
    <mergeCell ref="AG67:AG68"/>
    <mergeCell ref="AD65:AD68"/>
    <mergeCell ref="AE65:AE68"/>
    <mergeCell ref="C69:C72"/>
    <mergeCell ref="D69:D72"/>
    <mergeCell ref="AD69:AD72"/>
    <mergeCell ref="AE69:AE72"/>
    <mergeCell ref="E70:E71"/>
    <mergeCell ref="F70:F71"/>
    <mergeCell ref="G70:U70"/>
    <mergeCell ref="V70:X70"/>
    <mergeCell ref="AZ73:BA73"/>
    <mergeCell ref="C74:I74"/>
    <mergeCell ref="J74:Q74"/>
    <mergeCell ref="R74:X74"/>
    <mergeCell ref="AD74:AJ74"/>
    <mergeCell ref="AK74:AR74"/>
    <mergeCell ref="AS74:AY74"/>
    <mergeCell ref="R73:X73"/>
    <mergeCell ref="J75:Q75"/>
    <mergeCell ref="R75:S75"/>
    <mergeCell ref="T75:X75"/>
    <mergeCell ref="AD73:AG73"/>
    <mergeCell ref="AH73:AR73"/>
    <mergeCell ref="AD75:AI75"/>
    <mergeCell ref="AK75:AR75"/>
    <mergeCell ref="Y73:Z73"/>
    <mergeCell ref="G73:Q73"/>
    <mergeCell ref="C80:I80"/>
    <mergeCell ref="AD80:AJ80"/>
    <mergeCell ref="C78:H78"/>
    <mergeCell ref="R78:S78"/>
    <mergeCell ref="T78:X78"/>
    <mergeCell ref="AU76:AY76"/>
    <mergeCell ref="AS77:AT77"/>
    <mergeCell ref="AU77:AY77"/>
    <mergeCell ref="AS78:AT78"/>
    <mergeCell ref="AB79:AB80"/>
    <mergeCell ref="AU78:AY78"/>
    <mergeCell ref="AD77:AI77"/>
    <mergeCell ref="AK77:AR77"/>
    <mergeCell ref="AD78:AI78"/>
    <mergeCell ref="C76:H76"/>
    <mergeCell ref="J76:Q76"/>
    <mergeCell ref="R76:S76"/>
    <mergeCell ref="T76:X76"/>
    <mergeCell ref="AD76:AI76"/>
    <mergeCell ref="AK76:AR76"/>
    <mergeCell ref="AB73:AB78"/>
    <mergeCell ref="R77:S77"/>
    <mergeCell ref="T77:X77"/>
    <mergeCell ref="C73:F73"/>
    <mergeCell ref="C86:F86"/>
    <mergeCell ref="G86:X86"/>
    <mergeCell ref="AD86:AG86"/>
    <mergeCell ref="AH86:AY86"/>
    <mergeCell ref="C85:L85"/>
    <mergeCell ref="M85:X85"/>
    <mergeCell ref="Y85:Z85"/>
    <mergeCell ref="AD85:AM85"/>
    <mergeCell ref="AN83:AZ83"/>
    <mergeCell ref="C84:L84"/>
    <mergeCell ref="M84:X84"/>
    <mergeCell ref="Y84:Z84"/>
    <mergeCell ref="AD84:AM84"/>
    <mergeCell ref="AN84:AY84"/>
    <mergeCell ref="AZ84:BA84"/>
    <mergeCell ref="AD83:AM83"/>
    <mergeCell ref="AZ85:BA85"/>
    <mergeCell ref="P90:R90"/>
    <mergeCell ref="S90:U90"/>
    <mergeCell ref="V90:X90"/>
    <mergeCell ref="AD90:AF91"/>
    <mergeCell ref="C88:F88"/>
    <mergeCell ref="L88:Q88"/>
    <mergeCell ref="R88:V88"/>
    <mergeCell ref="W88:Z89"/>
    <mergeCell ref="AD88:AG88"/>
    <mergeCell ref="C89:F89"/>
    <mergeCell ref="L89:Q89"/>
    <mergeCell ref="R89:V89"/>
    <mergeCell ref="AD89:AG89"/>
    <mergeCell ref="G88:K88"/>
    <mergeCell ref="AT90:AV90"/>
    <mergeCell ref="AW90:AY90"/>
    <mergeCell ref="Y91:Z91"/>
    <mergeCell ref="AZ91:BA91"/>
    <mergeCell ref="C92:C99"/>
    <mergeCell ref="D92:D99"/>
    <mergeCell ref="AD92:AD99"/>
    <mergeCell ref="AE92:AE99"/>
    <mergeCell ref="E92:E93"/>
    <mergeCell ref="F92:F93"/>
    <mergeCell ref="AG90:AG91"/>
    <mergeCell ref="AH90:AJ90"/>
    <mergeCell ref="AK90:AM90"/>
    <mergeCell ref="AB90:AB111"/>
    <mergeCell ref="AF106:AF107"/>
    <mergeCell ref="AE100:AE103"/>
    <mergeCell ref="AK101:AP101"/>
    <mergeCell ref="AK92:AY92"/>
    <mergeCell ref="AN90:AP90"/>
    <mergeCell ref="AQ90:AS90"/>
    <mergeCell ref="F90:F91"/>
    <mergeCell ref="G90:I90"/>
    <mergeCell ref="J90:L90"/>
    <mergeCell ref="M90:O90"/>
    <mergeCell ref="G92:I92"/>
    <mergeCell ref="AF101:AF102"/>
    <mergeCell ref="AG101:AG102"/>
    <mergeCell ref="AH101:AJ101"/>
    <mergeCell ref="J92:X92"/>
    <mergeCell ref="AF92:AF93"/>
    <mergeCell ref="AG92:AG93"/>
    <mergeCell ref="AH92:AJ92"/>
    <mergeCell ref="J101:X101"/>
    <mergeCell ref="F101:F102"/>
    <mergeCell ref="G101:I101"/>
    <mergeCell ref="C100:C103"/>
    <mergeCell ref="D100:D103"/>
    <mergeCell ref="AD100:AD103"/>
    <mergeCell ref="E101:E102"/>
    <mergeCell ref="AE108:AE111"/>
    <mergeCell ref="F109:F110"/>
    <mergeCell ref="G109:U109"/>
    <mergeCell ref="V109:X109"/>
    <mergeCell ref="C108:C111"/>
    <mergeCell ref="D108:D111"/>
    <mergeCell ref="AD108:AD111"/>
    <mergeCell ref="E106:E107"/>
    <mergeCell ref="F106:F107"/>
    <mergeCell ref="G106:X106"/>
    <mergeCell ref="E109:E110"/>
    <mergeCell ref="C104:C107"/>
    <mergeCell ref="D104:D107"/>
    <mergeCell ref="AD104:AD107"/>
    <mergeCell ref="C113:I113"/>
    <mergeCell ref="J113:Q113"/>
    <mergeCell ref="R113:X113"/>
    <mergeCell ref="AD113:AJ113"/>
    <mergeCell ref="AK113:AR113"/>
    <mergeCell ref="AS113:AY113"/>
    <mergeCell ref="AB112:AB117"/>
    <mergeCell ref="C114:H114"/>
    <mergeCell ref="J114:Q114"/>
    <mergeCell ref="AS116:AT116"/>
    <mergeCell ref="AU116:AY116"/>
    <mergeCell ref="AS117:AT117"/>
    <mergeCell ref="AU117:AY117"/>
    <mergeCell ref="R116:S116"/>
    <mergeCell ref="T116:X116"/>
    <mergeCell ref="C112:F112"/>
    <mergeCell ref="G112:Q112"/>
    <mergeCell ref="R112:X112"/>
    <mergeCell ref="Y112:Z112"/>
    <mergeCell ref="AD112:AG112"/>
    <mergeCell ref="AH112:AR112"/>
    <mergeCell ref="AS112:AY112"/>
    <mergeCell ref="R114:S114"/>
    <mergeCell ref="T114:X114"/>
    <mergeCell ref="AD114:AI114"/>
    <mergeCell ref="AK114:AR114"/>
    <mergeCell ref="AD116:AI116"/>
    <mergeCell ref="AK116:AR116"/>
    <mergeCell ref="C116:H116"/>
    <mergeCell ref="J116:Q116"/>
    <mergeCell ref="C115:H115"/>
    <mergeCell ref="J115:Q115"/>
    <mergeCell ref="R115:S115"/>
    <mergeCell ref="T115:X115"/>
    <mergeCell ref="AD115:AI115"/>
    <mergeCell ref="AK115:AR115"/>
    <mergeCell ref="A122:A128"/>
    <mergeCell ref="C122:L122"/>
    <mergeCell ref="M122:Y122"/>
    <mergeCell ref="AB122:AB128"/>
    <mergeCell ref="AD122:AM122"/>
    <mergeCell ref="C124:L124"/>
    <mergeCell ref="M124:X124"/>
    <mergeCell ref="Y124:Z124"/>
    <mergeCell ref="AD124:AM124"/>
    <mergeCell ref="C125:F125"/>
    <mergeCell ref="G125:X125"/>
    <mergeCell ref="AD125:AG125"/>
    <mergeCell ref="C126:F126"/>
    <mergeCell ref="G127:K127"/>
    <mergeCell ref="AH125:AY125"/>
    <mergeCell ref="G126:K126"/>
    <mergeCell ref="L126:Z126"/>
    <mergeCell ref="AD126:AG126"/>
    <mergeCell ref="AH126:AL126"/>
    <mergeCell ref="AM126:BA126"/>
    <mergeCell ref="C128:F128"/>
    <mergeCell ref="L128:Q128"/>
    <mergeCell ref="R128:V128"/>
    <mergeCell ref="AD128:AG128"/>
    <mergeCell ref="AN122:AZ122"/>
    <mergeCell ref="C123:L123"/>
    <mergeCell ref="M123:X123"/>
    <mergeCell ref="Y123:Z123"/>
    <mergeCell ref="AD123:AM123"/>
    <mergeCell ref="AN123:AY123"/>
    <mergeCell ref="AZ123:BA123"/>
    <mergeCell ref="AN124:AY124"/>
    <mergeCell ref="AZ124:BA124"/>
    <mergeCell ref="AM128:AR128"/>
    <mergeCell ref="AS128:AW128"/>
    <mergeCell ref="C127:F127"/>
    <mergeCell ref="L127:Q127"/>
    <mergeCell ref="R127:V127"/>
    <mergeCell ref="W127:Z128"/>
    <mergeCell ref="AD127:AG127"/>
    <mergeCell ref="AS127:AW127"/>
    <mergeCell ref="AH140:AS140"/>
    <mergeCell ref="AH129:AJ129"/>
    <mergeCell ref="AK129:AM129"/>
    <mergeCell ref="AN129:AP129"/>
    <mergeCell ref="AQ129:AS129"/>
    <mergeCell ref="AT129:AV129"/>
    <mergeCell ref="C129:E130"/>
    <mergeCell ref="F129:F130"/>
    <mergeCell ref="G129:I129"/>
    <mergeCell ref="AH127:AL127"/>
    <mergeCell ref="AM127:AR127"/>
    <mergeCell ref="C139:C142"/>
    <mergeCell ref="D139:D142"/>
    <mergeCell ref="AD139:AD142"/>
    <mergeCell ref="AE139:AE142"/>
    <mergeCell ref="E140:E141"/>
    <mergeCell ref="AX127:BA128"/>
    <mergeCell ref="AZ130:BA130"/>
    <mergeCell ref="C131:C138"/>
    <mergeCell ref="D131:D138"/>
    <mergeCell ref="AD131:AD138"/>
    <mergeCell ref="AE131:AE138"/>
    <mergeCell ref="E131:E132"/>
    <mergeCell ref="F131:F132"/>
    <mergeCell ref="G131:R131"/>
    <mergeCell ref="AG129:AG130"/>
    <mergeCell ref="AW129:AY129"/>
    <mergeCell ref="J129:L129"/>
    <mergeCell ref="M129:O129"/>
    <mergeCell ref="P129:R129"/>
    <mergeCell ref="S129:U129"/>
    <mergeCell ref="V129:X129"/>
    <mergeCell ref="AD129:AF130"/>
    <mergeCell ref="AB129:AB150"/>
    <mergeCell ref="AF131:AF132"/>
    <mergeCell ref="Y130:Z130"/>
    <mergeCell ref="G145:R145"/>
    <mergeCell ref="AE143:AE146"/>
    <mergeCell ref="AF140:AF141"/>
    <mergeCell ref="AD147:AD150"/>
    <mergeCell ref="F140:F141"/>
    <mergeCell ref="G140:R140"/>
    <mergeCell ref="AD143:AD146"/>
    <mergeCell ref="AU153:AY153"/>
    <mergeCell ref="AS151:AY151"/>
    <mergeCell ref="AF145:AF146"/>
    <mergeCell ref="AE147:AE150"/>
    <mergeCell ref="C147:C150"/>
    <mergeCell ref="D147:D150"/>
    <mergeCell ref="E148:E149"/>
    <mergeCell ref="AZ151:BA151"/>
    <mergeCell ref="C152:I152"/>
    <mergeCell ref="J152:Q152"/>
    <mergeCell ref="R152:X152"/>
    <mergeCell ref="AD152:AJ152"/>
    <mergeCell ref="AK152:AR152"/>
    <mergeCell ref="AS152:AY152"/>
    <mergeCell ref="J153:Q153"/>
    <mergeCell ref="Y151:Z151"/>
    <mergeCell ref="AD151:AG151"/>
    <mergeCell ref="C157:H157"/>
    <mergeCell ref="AU155:AY155"/>
    <mergeCell ref="C156:H156"/>
    <mergeCell ref="R156:S156"/>
    <mergeCell ref="T156:X156"/>
    <mergeCell ref="AD156:AI156"/>
    <mergeCell ref="AS156:AT156"/>
    <mergeCell ref="AU156:AY156"/>
    <mergeCell ref="AD157:AI157"/>
    <mergeCell ref="T155:X155"/>
    <mergeCell ref="W157:Z158"/>
    <mergeCell ref="AX157:BA158"/>
    <mergeCell ref="AS155:AT155"/>
    <mergeCell ref="C158:I158"/>
    <mergeCell ref="AD158:AJ158"/>
    <mergeCell ref="AB157:AB158"/>
    <mergeCell ref="AB151:AB156"/>
    <mergeCell ref="AK155:AR155"/>
    <mergeCell ref="R155:S155"/>
    <mergeCell ref="J154:Q154"/>
    <mergeCell ref="AU154:AY154"/>
    <mergeCell ref="C153:H153"/>
    <mergeCell ref="C151:F151"/>
    <mergeCell ref="G151:Q151"/>
    <mergeCell ref="C118:H118"/>
    <mergeCell ref="AD118:AI118"/>
    <mergeCell ref="C119:I119"/>
    <mergeCell ref="AD119:AJ119"/>
    <mergeCell ref="C117:H117"/>
    <mergeCell ref="R117:S117"/>
    <mergeCell ref="C155:H155"/>
    <mergeCell ref="J155:Q155"/>
    <mergeCell ref="AD155:AI155"/>
    <mergeCell ref="F148:F149"/>
    <mergeCell ref="G148:R148"/>
    <mergeCell ref="R151:X151"/>
    <mergeCell ref="AH148:AS148"/>
    <mergeCell ref="C143:C146"/>
    <mergeCell ref="D143:D146"/>
    <mergeCell ref="AF148:AF149"/>
    <mergeCell ref="AG148:AG149"/>
    <mergeCell ref="AG145:AG146"/>
    <mergeCell ref="AH145:AS145"/>
    <mergeCell ref="E145:E146"/>
    <mergeCell ref="AG131:AG132"/>
    <mergeCell ref="AH131:AS131"/>
    <mergeCell ref="AG140:AG141"/>
    <mergeCell ref="F145:F146"/>
    <mergeCell ref="W118:Z119"/>
    <mergeCell ref="AX118:BA119"/>
    <mergeCell ref="AX79:BA80"/>
    <mergeCell ref="AH88:AL88"/>
    <mergeCell ref="AM87:BA87"/>
    <mergeCell ref="AX88:BA89"/>
    <mergeCell ref="AM89:AR89"/>
    <mergeCell ref="AS89:AW89"/>
    <mergeCell ref="AM88:AR88"/>
    <mergeCell ref="AS88:AW88"/>
    <mergeCell ref="AD87:AG87"/>
    <mergeCell ref="AH87:AL87"/>
    <mergeCell ref="T117:X117"/>
    <mergeCell ref="AD117:AI117"/>
    <mergeCell ref="AB118:AB119"/>
    <mergeCell ref="AS114:AT114"/>
    <mergeCell ref="AU114:AY114"/>
    <mergeCell ref="AS115:AT115"/>
    <mergeCell ref="AU115:AY115"/>
    <mergeCell ref="AZ112:BA112"/>
    <mergeCell ref="AG109:AG110"/>
    <mergeCell ref="AH109:AV109"/>
    <mergeCell ref="AW109:AY109"/>
    <mergeCell ref="AE104:AE107"/>
    <mergeCell ref="T154:X154"/>
    <mergeCell ref="AD154:AI154"/>
    <mergeCell ref="AS153:AT153"/>
    <mergeCell ref="W40:Z41"/>
    <mergeCell ref="AH31:AP31"/>
    <mergeCell ref="AS154:AT154"/>
    <mergeCell ref="AH151:AR151"/>
    <mergeCell ref="C154:H154"/>
    <mergeCell ref="R154:S154"/>
    <mergeCell ref="L87:Z87"/>
    <mergeCell ref="AN85:AY85"/>
    <mergeCell ref="AQ31:AY31"/>
    <mergeCell ref="AF31:AF32"/>
    <mergeCell ref="AG31:AG32"/>
    <mergeCell ref="AK154:AR154"/>
    <mergeCell ref="R153:S153"/>
    <mergeCell ref="T153:X153"/>
    <mergeCell ref="AD153:AI153"/>
    <mergeCell ref="AK153:AR153"/>
    <mergeCell ref="W79:Z80"/>
    <mergeCell ref="C77:H77"/>
    <mergeCell ref="J77:Q77"/>
    <mergeCell ref="C79:H79"/>
    <mergeCell ref="AD79:AI79"/>
  </mergeCells>
  <pageMargins left="0.59055118110236227" right="0" top="0.98425196850393704" bottom="0.19685039370078741" header="0.51181102362204722" footer="0.51181102362204722"/>
  <pageSetup paperSize="9" scale="60" fitToWidth="2" fitToHeight="4" orientation="landscape" r:id="rId1"/>
  <headerFooter alignWithMargins="0"/>
  <rowBreaks count="3" manualBreakCount="3">
    <brk id="43" max="53" man="1"/>
    <brk id="81" max="16383" man="1"/>
    <brk id="120" max="16383" man="1"/>
  </rowBreaks>
  <colBreaks count="1" manualBreakCount="1">
    <brk id="2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168"/>
  <sheetViews>
    <sheetView view="pageBreakPreview" topLeftCell="N1" zoomScale="80" zoomScaleNormal="70" zoomScaleSheetLayoutView="80" zoomScalePageLayoutView="70" workbookViewId="0">
      <selection activeCell="AG8" sqref="AG8:AG9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576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576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705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705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9.7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06:14</v>
      </c>
      <c r="H10" s="99" t="str">
        <f>TEXT((TIME(0,LEFT('JUGEND-DOSB 2020'!F7,FIND(":",'JUGEND-DOSB 2020'!F7)-1),RIGHT('JUGEND-DOSB 2020'!F7,2)))*$BC$10,"[mm]:ss")</f>
        <v>05:30</v>
      </c>
      <c r="I10" s="100" t="str">
        <f>TEXT((TIME(0,LEFT('JUGEND-DOSB 2020'!G7,FIND(":",'JUGEND-DOSB 2020'!G7)-1),RIGHT('JUGEND-DOSB 2020'!G7,2)))*$BC$10,"[mm]:ss")</f>
        <v>04:41</v>
      </c>
      <c r="J10" s="108" t="str">
        <f>TEXT((TIME(0,LEFT('JUGEND-DOSB 2020'!H7,FIND(":",'JUGEND-DOSB 2020'!H7)-1),RIGHT('JUGEND-DOSB 2020'!H7,2)))*$BC$10,"[mm]:ss")</f>
        <v>06:08</v>
      </c>
      <c r="K10" s="99" t="str">
        <f>TEXT((TIME(0,LEFT('JUGEND-DOSB 2020'!I7,FIND(":",'JUGEND-DOSB 2020'!I7)-1),RIGHT('JUGEND-DOSB 2020'!I7,2)))*$BC$10,"[mm]:ss")</f>
        <v>05:19</v>
      </c>
      <c r="L10" s="100" t="str">
        <f>TEXT((TIME(0,LEFT('JUGEND-DOSB 2020'!J7,FIND(":",'JUGEND-DOSB 2020'!J7)-1),RIGHT('JUGEND-DOSB 2020'!J7,2)))*$BC$10,"[mm]:ss")</f>
        <v>04:35</v>
      </c>
      <c r="M10" s="108" t="str">
        <f>TEXT((TIME(0,LEFT('JUGEND-DOSB 2020'!K7,FIND(":",'JUGEND-DOSB 2020'!K7)-1),RIGHT('JUGEND-DOSB 2020'!K7,2)))*$BC$10,"[mm]:ss")</f>
        <v>05:52</v>
      </c>
      <c r="N10" s="99" t="str">
        <f>TEXT((TIME(0,LEFT('JUGEND-DOSB 2020'!L7,FIND(":",'JUGEND-DOSB 2020'!L7)-1),RIGHT('JUGEND-DOSB 2020'!L7,2)))*$BC$10,"[mm]:ss")</f>
        <v>05:08</v>
      </c>
      <c r="O10" s="100" t="str">
        <f>TEXT((TIME(0,LEFT('JUGEND-DOSB 2020'!M7,FIND(":",'JUGEND-DOSB 2020'!M7)-1),RIGHT('JUGEND-DOSB 2020'!M7,2)))*$BC$10,"[mm]:ss")</f>
        <v>04:24</v>
      </c>
      <c r="P10" s="108" t="str">
        <f>TEXT((TIME(0,LEFT('JUGEND-DOSB 2020'!N7,FIND(":",'JUGEND-DOSB 2020'!N7)-1),RIGHT('JUGEND-DOSB 2020'!N7,2)))*$BC$10,"[mm]:ss")</f>
        <v>05:41</v>
      </c>
      <c r="Q10" s="99" t="str">
        <f>TEXT((TIME(0,LEFT('JUGEND-DOSB 2020'!O7,FIND(":",'JUGEND-DOSB 2020'!O7)-1),RIGHT('JUGEND-DOSB 2020'!O7,2)))*$BC$10,"[mm]:ss")</f>
        <v>04:52</v>
      </c>
      <c r="R10" s="100" t="str">
        <f>TEXT((TIME(0,LEFT('JUGEND-DOSB 2020'!P7,FIND(":",'JUGEND-DOSB 2020'!P7)-1),RIGHT('JUGEND-DOSB 2020'!P7,2)))*$BC$10,"[mm]:ss")</f>
        <v>04:08</v>
      </c>
      <c r="S10" s="108" t="str">
        <f>TEXT((TIME(0,LEFT('JUGEND-DOSB 2020'!Q7,FIND(":",'JUGEND-DOSB 2020'!Q7)-1),RIGHT('JUGEND-DOSB 2020'!Q7,2)))*$BC$10,"[mm]:ss")</f>
        <v>05:30</v>
      </c>
      <c r="T10" s="99" t="str">
        <f>TEXT((TIME(0,LEFT('JUGEND-DOSB 2020'!R7,FIND(":",'JUGEND-DOSB 2020'!R7)-1),RIGHT('JUGEND-DOSB 2020'!R7,2)))*$BC$10,"[mm]:ss")</f>
        <v>04:46</v>
      </c>
      <c r="U10" s="100" t="str">
        <f>TEXT((TIME(0,LEFT('JUGEND-DOSB 2020'!S7,FIND(":",'JUGEND-DOSB 2020'!S7)-1),RIGHT('JUGEND-DOSB 2020'!S7,2)))*$BC$10,"[mm]:ss")</f>
        <v>03:57</v>
      </c>
      <c r="V10" s="108" t="str">
        <f>TEXT((TIME(0,LEFT('JUGEND-DOSB 2020'!T7,FIND(":",'JUGEND-DOSB 2020'!T7)-1),RIGHT('JUGEND-DOSB 2020'!T7,2)))*$BC$10,"[mm]:ss")</f>
        <v>05:19</v>
      </c>
      <c r="W10" s="99" t="str">
        <f>TEXT((TIME(0,LEFT('JUGEND-DOSB 2020'!U7,FIND(":",'JUGEND-DOSB 2020'!U7)-1),RIGHT('JUGEND-DOSB 2020'!U7,2)))*$BC$10,"[mm]:ss")</f>
        <v>04:30</v>
      </c>
      <c r="X10" s="100" t="str">
        <f>TEXT((TIME(0,LEFT('JUGEND-DOSB 2020'!V7,FIND(":",'JUGEND-DOSB 2020'!V7)-1),RIGHT('JUGEND-DOSB 2020'!V7,2)))*$BC$10,"[mm]:ss")</f>
        <v>03:46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06:14</v>
      </c>
      <c r="AI10" s="99" t="str">
        <f>TEXT((TIME(0,LEFT('JUGEND-DOSB 2020'!F38,FIND(":",'JUGEND-DOSB 2020'!F38)-1),RIGHT('JUGEND-DOSB 2020'!F38,2)))*$BC$10,"[mm]:ss")</f>
        <v>05:30</v>
      </c>
      <c r="AJ10" s="100" t="str">
        <f>TEXT((TIME(0,LEFT('JUGEND-DOSB 2020'!G38,FIND(":",'JUGEND-DOSB 2020'!G38)-1),RIGHT('JUGEND-DOSB 2020'!G38,2)))*$BC$10,"[mm]:ss")</f>
        <v>04:41</v>
      </c>
      <c r="AK10" s="108" t="str">
        <f>TEXT((TIME(0,LEFT('JUGEND-DOSB 2020'!H38,FIND(":",'JUGEND-DOSB 2020'!H38)-1),RIGHT('JUGEND-DOSB 2020'!H38,2)))*$BC$10,"[mm]:ss")</f>
        <v>05:58</v>
      </c>
      <c r="AL10" s="99" t="str">
        <f>TEXT((TIME(0,LEFT('JUGEND-DOSB 2020'!I38,FIND(":",'JUGEND-DOSB 2020'!I38)-1),RIGHT('JUGEND-DOSB 2020'!I38,2)))*$BC$10,"[mm]:ss")</f>
        <v>05:08</v>
      </c>
      <c r="AM10" s="100" t="str">
        <f>TEXT((TIME(0,LEFT('JUGEND-DOSB 2020'!J38,FIND(":",'JUGEND-DOSB 2020'!J38)-1),RIGHT('JUGEND-DOSB 2020'!J38,2)))*$BC$10,"[mm]:ss")</f>
        <v>04:19</v>
      </c>
      <c r="AN10" s="108" t="str">
        <f>TEXT((TIME(0,LEFT('JUGEND-DOSB 2020'!K38,FIND(":",'JUGEND-DOSB 2020'!K38)-1),RIGHT('JUGEND-DOSB 2020'!K38,2)))*$BC$10,"[mm]:ss")</f>
        <v>05:35</v>
      </c>
      <c r="AO10" s="99" t="str">
        <f>TEXT((TIME(0,LEFT('JUGEND-DOSB 2020'!L38,FIND(":",'JUGEND-DOSB 2020'!L38)-1),RIGHT('JUGEND-DOSB 2020'!L38,2)))*$BC$10,"[mm]:ss")</f>
        <v>04:46</v>
      </c>
      <c r="AP10" s="100" t="str">
        <f>TEXT((TIME(0,LEFT('JUGEND-DOSB 2020'!M38,FIND(":",'JUGEND-DOSB 2020'!M38)-1),RIGHT('JUGEND-DOSB 2020'!M38,2)))*$BC$10,"[mm]:ss")</f>
        <v>03:57</v>
      </c>
      <c r="AQ10" s="108" t="str">
        <f>TEXT((TIME(0,LEFT('JUGEND-DOSB 2020'!N38,FIND(":",'JUGEND-DOSB 2020'!N38)-1),RIGHT('JUGEND-DOSB 2020'!N38,2)))*$BC$10,"[mm]:ss")</f>
        <v>05:14</v>
      </c>
      <c r="AR10" s="99" t="str">
        <f>TEXT((TIME(0,LEFT('JUGEND-DOSB 2020'!O38,FIND(":",'JUGEND-DOSB 2020'!O38)-1),RIGHT('JUGEND-DOSB 2020'!O38,2)))*$BC$10,"[mm]:ss")</f>
        <v>04:24</v>
      </c>
      <c r="AS10" s="100" t="str">
        <f>TEXT((TIME(0,LEFT('JUGEND-DOSB 2020'!P38,FIND(":",'JUGEND-DOSB 2020'!P38)-1),RIGHT('JUGEND-DOSB 2020'!P38,2)))*$BC$10,"[mm]:ss")</f>
        <v>03:35</v>
      </c>
      <c r="AT10" s="108" t="str">
        <f>TEXT((TIME(0,LEFT('JUGEND-DOSB 2020'!Q38,FIND(":",'JUGEND-DOSB 2020'!Q38)-1),RIGHT('JUGEND-DOSB 2020'!Q38,2)))*$BC$10,"[mm]:ss")</f>
        <v>04:46</v>
      </c>
      <c r="AU10" s="99" t="str">
        <f>TEXT((TIME(0,LEFT('JUGEND-DOSB 2020'!R38,FIND(":",'JUGEND-DOSB 2020'!R38)-1),RIGHT('JUGEND-DOSB 2020'!R38,2)))*$BC$10,"[mm]:ss")</f>
        <v>04:02</v>
      </c>
      <c r="AV10" s="640" t="str">
        <f>TEXT((TIME(0,LEFT('JUGEND-DOSB 2020'!S38,FIND(":",'JUGEND-DOSB 2020'!S38)-1),RIGHT('JUGEND-DOSB 2020'!S38,2)))*$BC$10,"[mm]:ss")</f>
        <v>03:18</v>
      </c>
      <c r="AW10" s="641" t="str">
        <f>TEXT((TIME(0,LEFT('JUGEND-DOSB 2020'!T38,FIND(":",'JUGEND-DOSB 2020'!T38)-1),RIGHT('JUGEND-DOSB 2020'!T38,2)))*$BC$10,"[mm]:ss")</f>
        <v>04:30</v>
      </c>
      <c r="AX10" s="639" t="str">
        <f>TEXT((TIME(0,LEFT('JUGEND-DOSB 2020'!U38,FIND(":",'JUGEND-DOSB 2020'!U38)-1),RIGHT('JUGEND-DOSB 2020'!U38,2)))*$BC$10,"[mm]:ss")</f>
        <v>03:46</v>
      </c>
      <c r="AY10" s="640" t="str">
        <f>TEXT((TIME(0,LEFT('JUGEND-DOSB 2020'!V38,FIND(":",'JUGEND-DOSB 2020'!V38)-1),RIGHT('JUGEND-DOSB 2020'!V38,2)))*$BC$10,"[mm]:ss")</f>
        <v>03:02</v>
      </c>
      <c r="AZ10" s="180"/>
      <c r="BA10" s="181"/>
      <c r="BC10" s="143">
        <v>1.1000000000000001</v>
      </c>
      <c r="BD10" s="5" t="s">
        <v>154</v>
      </c>
    </row>
    <row r="11" spans="1:56" ht="19.7" customHeight="1" x14ac:dyDescent="0.2">
      <c r="A11" s="902"/>
      <c r="B11"/>
      <c r="C11" s="844"/>
      <c r="D11" s="796"/>
      <c r="E11" s="10" t="s">
        <v>17</v>
      </c>
      <c r="F11" s="58" t="s">
        <v>153</v>
      </c>
      <c r="G11" s="101" t="str">
        <f>TEXT((TIME(0,LEFT('JUGEND-DOSB 2020'!E8,FIND(":",'JUGEND-DOSB 2020'!E8)-1),RIGHT('JUGEND-DOSB 2020'!E8,2)))*$BC$11,"[mm]:ss")</f>
        <v>07:12</v>
      </c>
      <c r="H11" s="102" t="str">
        <f>TEXT((TIME(0,LEFT('JUGEND-DOSB 2020'!F8,FIND(":",'JUGEND-DOSB 2020'!F8)-1),RIGHT('JUGEND-DOSB 2020'!F8,2)))*$BC$11,"[mm]:ss")</f>
        <v>10:48</v>
      </c>
      <c r="I11" s="103" t="str">
        <f>TEXT((TIME(0,LEFT('JUGEND-DOSB 2020'!G8,FIND(":",'JUGEND-DOSB 2020'!G8)-1),RIGHT('JUGEND-DOSB 2020'!G8,2)))*$BC$11,"[mm]:ss")</f>
        <v>15:18</v>
      </c>
      <c r="J11" s="109" t="str">
        <f>TEXT((TIME(0,LEFT('JUGEND-DOSB 2020'!H8,FIND(":",'JUGEND-DOSB 2020'!H8)-1),RIGHT('JUGEND-DOSB 2020'!H8,2)))*$BC$11,"[mm]:ss")</f>
        <v>09:00</v>
      </c>
      <c r="K11" s="102" t="str">
        <f>TEXT((TIME(0,LEFT('JUGEND-DOSB 2020'!I8,FIND(":",'JUGEND-DOSB 2020'!I8)-1),RIGHT('JUGEND-DOSB 2020'!I8,2)))*$BC$11,"[mm]:ss")</f>
        <v>13:30</v>
      </c>
      <c r="L11" s="103" t="str">
        <f>TEXT((TIME(0,LEFT('JUGEND-DOSB 2020'!J8,FIND(":",'JUGEND-DOSB 2020'!J8)-1),RIGHT('JUGEND-DOSB 2020'!J8,2)))*$BC$11,"[mm]:ss")</f>
        <v>18:00</v>
      </c>
      <c r="M11" s="109" t="str">
        <f>TEXT((TIME(0,LEFT('JUGEND-DOSB 2020'!K8,FIND(":",'JUGEND-DOSB 2020'!K8)-1),RIGHT('JUGEND-DOSB 2020'!K8,2)))*$BC$11,"[mm]:ss")</f>
        <v>13:30</v>
      </c>
      <c r="N11" s="102" t="str">
        <f>TEXT((TIME(0,LEFT('JUGEND-DOSB 2020'!L8,FIND(":",'JUGEND-DOSB 2020'!L8)-1),RIGHT('JUGEND-DOSB 2020'!L8,2)))*$BC$11,"[mm]:ss")</f>
        <v>18:00</v>
      </c>
      <c r="O11" s="103" t="str">
        <f>TEXT((TIME(0,LEFT('JUGEND-DOSB 2020'!M8,FIND(":",'JUGEND-DOSB 2020'!M8)-1),RIGHT('JUGEND-DOSB 2020'!M8,2)))*$BC$11,"[mm]:ss")</f>
        <v>27:00</v>
      </c>
      <c r="P11" s="109" t="str">
        <f>TEXT((TIME(0,LEFT('JUGEND-DOSB 2020'!N8,FIND(":",'JUGEND-DOSB 2020'!N8)-1),RIGHT('JUGEND-DOSB 2020'!N8,2)))*$BC$11,"[mm]:ss")</f>
        <v>18:00</v>
      </c>
      <c r="Q11" s="102" t="str">
        <f>TEXT((TIME(0,LEFT('JUGEND-DOSB 2020'!O8,FIND(":",'JUGEND-DOSB 2020'!O8)-1),RIGHT('JUGEND-DOSB 2020'!O8,2)))*$BC$11,"[mm]:ss")</f>
        <v>27:00</v>
      </c>
      <c r="R11" s="103" t="str">
        <f>TEXT((TIME(0,LEFT('JUGEND-DOSB 2020'!P8,FIND(":",'JUGEND-DOSB 2020'!P8)-1),RIGHT('JUGEND-DOSB 2020'!P8,2)))*$BC$11,"[mm]:ss")</f>
        <v>36:00</v>
      </c>
      <c r="S11" s="109" t="str">
        <f>TEXT((TIME(0,LEFT('JUGEND-DOSB 2020'!Q8,FIND(":",'JUGEND-DOSB 2020'!Q8)-1),RIGHT('JUGEND-DOSB 2020'!Q8,2)))*$BC$11,"[mm]:ss")</f>
        <v>27:00</v>
      </c>
      <c r="T11" s="102" t="str">
        <f>TEXT((TIME(0,LEFT('JUGEND-DOSB 2020'!R8,FIND(":",'JUGEND-DOSB 2020'!R8)-1),RIGHT('JUGEND-DOSB 2020'!R8,2)))*$BC$11,"[mm]:ss")</f>
        <v>36:00</v>
      </c>
      <c r="U11" s="103" t="str">
        <f>TEXT((TIME(0,LEFT('JUGEND-DOSB 2020'!S8,FIND(":",'JUGEND-DOSB 2020'!S8)-1),RIGHT('JUGEND-DOSB 2020'!S8,2)))*$BC$11,"[mm]:ss")</f>
        <v>45:00</v>
      </c>
      <c r="V11" s="109" t="str">
        <f>TEXT((TIME(0,LEFT('JUGEND-DOSB 2020'!T8,FIND(":",'JUGEND-DOSB 2020'!T8)-1),RIGHT('JUGEND-DOSB 2020'!T8,2)))*$BC$11,"[mm]:ss")</f>
        <v>40:30</v>
      </c>
      <c r="W11" s="102" t="str">
        <f>TEXT((TIME(0,LEFT('JUGEND-DOSB 2020'!U8,FIND(":",'JUGEND-DOSB 2020'!U8)-1),RIGHT('JUGEND-DOSB 2020'!U8,2)))*$BC$11,"[mm]:ss")</f>
        <v>54:00</v>
      </c>
      <c r="X11" s="103" t="str">
        <f>TEXT((TIME(0,LEFT('JUGEND-DOSB 2020'!V8,FIND(":",'JUGEND-DOSB 2020'!V8)-1),RIGHT('JUGEND-DOSB 2020'!V8,2)))*$BC$11,"[mm]:ss")</f>
        <v>67:30</v>
      </c>
      <c r="Y11" s="182"/>
      <c r="Z11" s="183"/>
      <c r="AB11" s="902"/>
      <c r="AC11"/>
      <c r="AD11" s="844"/>
      <c r="AE11" s="796"/>
      <c r="AF11" s="10" t="s">
        <v>17</v>
      </c>
      <c r="AG11" s="58" t="s">
        <v>153</v>
      </c>
      <c r="AH11" s="101" t="str">
        <f>TEXT((TIME(0,LEFT('JUGEND-DOSB 2020'!E39,FIND(":",'JUGEND-DOSB 2020'!E39)-1),RIGHT('JUGEND-DOSB 2020'!E39,2)))*$BC$11,"[mm]:ss")</f>
        <v>09:00</v>
      </c>
      <c r="AI11" s="102" t="str">
        <f>TEXT((TIME(0,LEFT('JUGEND-DOSB 2020'!F39,FIND(":",'JUGEND-DOSB 2020'!F39)-1),RIGHT('JUGEND-DOSB 2020'!F39,2)))*$BC$11,"[mm]:ss")</f>
        <v>13:30</v>
      </c>
      <c r="AJ11" s="103" t="str">
        <f>TEXT((TIME(0,LEFT('JUGEND-DOSB 2020'!G39,FIND(":",'JUGEND-DOSB 2020'!G39)-1),RIGHT('JUGEND-DOSB 2020'!G39,2)))*$BC$11,"[mm]:ss")</f>
        <v>18:00</v>
      </c>
      <c r="AK11" s="109" t="str">
        <f>TEXT((TIME(0,LEFT('JUGEND-DOSB 2020'!H39,FIND(":",'JUGEND-DOSB 2020'!H39)-1),RIGHT('JUGEND-DOSB 2020'!H39,2)))*$BC$11,"[mm]:ss")</f>
        <v>10:48</v>
      </c>
      <c r="AL11" s="102" t="str">
        <f>TEXT((TIME(0,LEFT('JUGEND-DOSB 2020'!I39,FIND(":",'JUGEND-DOSB 2020'!I39)-1),RIGHT('JUGEND-DOSB 2020'!I39,2)))*$BC$11,"[mm]:ss")</f>
        <v>15:18</v>
      </c>
      <c r="AM11" s="103" t="str">
        <f>TEXT((TIME(0,LEFT('JUGEND-DOSB 2020'!J39,FIND(":",'JUGEND-DOSB 2020'!J39)-1),RIGHT('JUGEND-DOSB 2020'!J39,2)))*$BC$11,"[mm]:ss")</f>
        <v>20:42</v>
      </c>
      <c r="AN11" s="109" t="str">
        <f>TEXT((TIME(0,LEFT('JUGEND-DOSB 2020'!K39,FIND(":",'JUGEND-DOSB 2020'!K39)-1),RIGHT('JUGEND-DOSB 2020'!K39,2)))*$BC$11,"[mm]:ss")</f>
        <v>15:18</v>
      </c>
      <c r="AO11" s="102" t="str">
        <f>TEXT((TIME(0,LEFT('JUGEND-DOSB 2020'!L39,FIND(":",'JUGEND-DOSB 2020'!L39)-1),RIGHT('JUGEND-DOSB 2020'!L39,2)))*$BC$11,"[mm]:ss")</f>
        <v>22:30</v>
      </c>
      <c r="AP11" s="103" t="str">
        <f>TEXT((TIME(0,LEFT('JUGEND-DOSB 2020'!M39,FIND(":",'JUGEND-DOSB 2020'!M39)-1),RIGHT('JUGEND-DOSB 2020'!M39,2)))*$BC$11,"[mm]:ss")</f>
        <v>31:30</v>
      </c>
      <c r="AQ11" s="109" t="str">
        <f>TEXT((TIME(0,LEFT('JUGEND-DOSB 2020'!N39,FIND(":",'JUGEND-DOSB 2020'!N39)-1),RIGHT('JUGEND-DOSB 2020'!N39,2)))*$BC$11,"[mm]:ss")</f>
        <v>22:30</v>
      </c>
      <c r="AR11" s="102" t="str">
        <f>TEXT((TIME(0,LEFT('JUGEND-DOSB 2020'!O39,FIND(":",'JUGEND-DOSB 2020'!O39)-1),RIGHT('JUGEND-DOSB 2020'!O39,2)))*$BC$11,"[mm]:ss")</f>
        <v>31:30</v>
      </c>
      <c r="AS11" s="103" t="str">
        <f>TEXT((TIME(0,LEFT('JUGEND-DOSB 2020'!P39,FIND(":",'JUGEND-DOSB 2020'!P39)-1),RIGHT('JUGEND-DOSB 2020'!P39,2)))*$BC$11,"[mm]:ss")</f>
        <v>40:30</v>
      </c>
      <c r="AT11" s="109" t="str">
        <f>TEXT((TIME(0,LEFT('JUGEND-DOSB 2020'!Q39,FIND(":",'JUGEND-DOSB 2020'!Q39)-1),RIGHT('JUGEND-DOSB 2020'!Q39,2)))*$BC$11,"[mm]:ss")</f>
        <v>31:30</v>
      </c>
      <c r="AU11" s="102" t="str">
        <f>TEXT((TIME(0,LEFT('JUGEND-DOSB 2020'!R39,FIND(":",'JUGEND-DOSB 2020'!R39)-1),RIGHT('JUGEND-DOSB 2020'!R39,2)))*$BC$11,"[mm]:ss")</f>
        <v>40:30</v>
      </c>
      <c r="AV11" s="103" t="str">
        <f>TEXT((TIME(0,LEFT('JUGEND-DOSB 2020'!S39,FIND(":",'JUGEND-DOSB 2020'!S39)-1),RIGHT('JUGEND-DOSB 2020'!S39,2)))*$BC$11,"[mm]:ss")</f>
        <v>54:00</v>
      </c>
      <c r="AW11" s="109" t="str">
        <f>TEXT((TIME(0,LEFT('JUGEND-DOSB 2020'!T39,FIND(":",'JUGEND-DOSB 2020'!T39)-1),RIGHT('JUGEND-DOSB 2020'!T39,2)))*$BC$11,"[mm]:ss")</f>
        <v>49:30</v>
      </c>
      <c r="AX11" s="102" t="str">
        <f>TEXT((TIME(0,LEFT('JUGEND-DOSB 2020'!U39,FIND(":",'JUGEND-DOSB 2020'!U39)-1),RIGHT('JUGEND-DOSB 2020'!U39,2)))*$BC$11,"[mm]:ss")</f>
        <v>63:00</v>
      </c>
      <c r="AY11" s="103" t="str">
        <f>TEXT((TIME(0,LEFT('JUGEND-DOSB 2020'!V39,FIND(":",'JUGEND-DOSB 2020'!V39)-1),RIGHT('JUGEND-DOSB 2020'!V39,2)))*$BC$11,"[mm]:ss")</f>
        <v>81:00</v>
      </c>
      <c r="AZ11" s="182"/>
      <c r="BA11" s="183"/>
      <c r="BC11" s="143">
        <v>0.9</v>
      </c>
      <c r="BD11" s="5" t="s">
        <v>153</v>
      </c>
    </row>
    <row r="12" spans="1:56" ht="19.7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19.7" customHeight="1" x14ac:dyDescent="0.2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09:54</v>
      </c>
      <c r="H13" s="102" t="str">
        <f>TEXT((TIME(0,LEFT('JUGEND-DOSB 2020'!F10,FIND(":",'JUGEND-DOSB 2020'!F10)-1),RIGHT('JUGEND-DOSB 2020'!F10,2)))*$BC$13,"[mm]:ss")</f>
        <v>08:26</v>
      </c>
      <c r="I13" s="103" t="str">
        <f>TEXT((TIME(0,LEFT('JUGEND-DOSB 2020'!G10,FIND(":",'JUGEND-DOSB 2020'!G10)-1),RIGHT('JUGEND-DOSB 2020'!G10,2)))*$BC$13,"[mm]:ss")</f>
        <v>06:58</v>
      </c>
      <c r="J13" s="109" t="str">
        <f>TEXT((TIME(0,LEFT('JUGEND-DOSB 2020'!H10,FIND(":",'JUGEND-DOSB 2020'!H10)-1),RIGHT('JUGEND-DOSB 2020'!H10,2)))*$BC$13,"[mm]:ss")</f>
        <v>08:48</v>
      </c>
      <c r="K13" s="102" t="str">
        <f>TEXT((TIME(0,LEFT('JUGEND-DOSB 2020'!I10,FIND(":",'JUGEND-DOSB 2020'!I10)-1),RIGHT('JUGEND-DOSB 2020'!I10,2)))*$BC$13,"[mm]:ss")</f>
        <v>07:42</v>
      </c>
      <c r="L13" s="103" t="str">
        <f>TEXT((TIME(0,LEFT('JUGEND-DOSB 2020'!J10,FIND(":",'JUGEND-DOSB 2020'!J10)-1),RIGHT('JUGEND-DOSB 2020'!J10,2)))*$BC$13,"[mm]:ss")</f>
        <v>06:31</v>
      </c>
      <c r="M13" s="109" t="str">
        <f>TEXT((TIME(0,LEFT('JUGEND-DOSB 2020'!K10,FIND(":",'JUGEND-DOSB 2020'!K10)-1),RIGHT('JUGEND-DOSB 2020'!K10,2)))*$BC$13,"[mm]:ss")</f>
        <v>08:04</v>
      </c>
      <c r="N13" s="102" t="str">
        <f>TEXT((TIME(0,LEFT('JUGEND-DOSB 2020'!L10,FIND(":",'JUGEND-DOSB 2020'!L10)-1),RIGHT('JUGEND-DOSB 2020'!L10,2)))*$BC$13,"[mm]:ss")</f>
        <v>07:04</v>
      </c>
      <c r="O13" s="103" t="str">
        <f>TEXT((TIME(0,LEFT('JUGEND-DOSB 2020'!M10,FIND(":",'JUGEND-DOSB 2020'!M10)-1),RIGHT('JUGEND-DOSB 2020'!M10,2)))*$BC$13,"[mm]:ss")</f>
        <v>06:03</v>
      </c>
      <c r="P13" s="109" t="str">
        <f>TEXT((TIME(0,LEFT('JUGEND-DOSB 2020'!N10,FIND(":",'JUGEND-DOSB 2020'!N10)-1),RIGHT('JUGEND-DOSB 2020'!N10,2)))*$BC$13,"[mm]:ss")</f>
        <v>16:19</v>
      </c>
      <c r="Q13" s="102" t="str">
        <f>TEXT((TIME(0,LEFT('JUGEND-DOSB 2020'!O10,FIND(":",'JUGEND-DOSB 2020'!O10)-1),RIGHT('JUGEND-DOSB 2020'!O10,2)))*$BC$13,"[mm]:ss")</f>
        <v>14:13</v>
      </c>
      <c r="R13" s="103" t="str">
        <f>TEXT((TIME(0,LEFT('JUGEND-DOSB 2020'!P10,FIND(":",'JUGEND-DOSB 2020'!P10)-1),RIGHT('JUGEND-DOSB 2020'!P10,2)))*$BC$13,"[mm]:ss")</f>
        <v>12:06</v>
      </c>
      <c r="S13" s="109" t="str">
        <f>TEXT((TIME(0,LEFT('JUGEND-DOSB 2020'!Q10,FIND(":",'JUGEND-DOSB 2020'!Q10)-1),RIGHT('JUGEND-DOSB 2020'!Q10,2)))*$BC$13,"[mm]:ss")</f>
        <v>14:23</v>
      </c>
      <c r="T13" s="102" t="str">
        <f>TEXT((TIME(0,LEFT('JUGEND-DOSB 2020'!R10,FIND(":",'JUGEND-DOSB 2020'!R10)-1),RIGHT('JUGEND-DOSB 2020'!R10,2)))*$BC$13,"[mm]:ss")</f>
        <v>12:50</v>
      </c>
      <c r="U13" s="103" t="str">
        <f>TEXT((TIME(0,LEFT('JUGEND-DOSB 2020'!S10,FIND(":",'JUGEND-DOSB 2020'!S10)-1),RIGHT('JUGEND-DOSB 2020'!S10,2)))*$BC$13,"[mm]:ss")</f>
        <v>11:00</v>
      </c>
      <c r="V13" s="109" t="str">
        <f>TEXT((TIME(0,LEFT('JUGEND-DOSB 2020'!T10,FIND(":",'JUGEND-DOSB 2020'!T10)-1),RIGHT('JUGEND-DOSB 2020'!T10,2)))*$BC$13,"[mm]:ss")</f>
        <v>13:01</v>
      </c>
      <c r="W13" s="102" t="str">
        <f>TEXT((TIME(0,LEFT('JUGEND-DOSB 2020'!U10,FIND(":",'JUGEND-DOSB 2020'!U10)-1),RIGHT('JUGEND-DOSB 2020'!U10,2)))*$BC$13,"[mm]:ss")</f>
        <v>11:33</v>
      </c>
      <c r="X13" s="103" t="str">
        <f>TEXT((TIME(0,LEFT('JUGEND-DOSB 2020'!V10,FIND(":",'JUGEND-DOSB 2020'!V10)-1),RIGHT('JUGEND-DOSB 2020'!V10,2)))*$BC$13,"[mm]:ss")</f>
        <v>10:00</v>
      </c>
      <c r="Y13" s="184"/>
      <c r="Z13" s="185"/>
      <c r="AB13" s="902"/>
      <c r="AC13"/>
      <c r="AD13" s="844"/>
      <c r="AE13" s="796"/>
      <c r="AF13" s="792"/>
      <c r="AG13" s="794"/>
      <c r="AH13" s="101" t="str">
        <f>TEXT((TIME(0,LEFT('JUGEND-DOSB 2020'!E41,FIND(":",'JUGEND-DOSB 2020'!E41)-1),RIGHT('JUGEND-DOSB 2020'!E41,2)))*$BC$13,"[mm]:ss")</f>
        <v>09:54</v>
      </c>
      <c r="AI13" s="102" t="str">
        <f>TEXT((TIME(0,LEFT('JUGEND-DOSB 2020'!F41,FIND(":",'JUGEND-DOSB 2020'!F41)-1),RIGHT('JUGEND-DOSB 2020'!F41,2)))*$BC$13,"[mm]:ss")</f>
        <v>08:04</v>
      </c>
      <c r="AJ13" s="581" t="str">
        <f>TEXT((TIME(0,LEFT('JUGEND-DOSB 2020'!G41,FIND(":",'JUGEND-DOSB 2020'!G41)-1),RIGHT('JUGEND-DOSB 2020'!G41,2)))*$BC$13,"[mm]:ss")</f>
        <v>06:47</v>
      </c>
      <c r="AK13" s="101" t="str">
        <f>TEXT((TIME(0,LEFT('JUGEND-DOSB 2020'!H41,FIND(":",'JUGEND-DOSB 2020'!H41)-1),RIGHT('JUGEND-DOSB 2020'!H41,2)))*$BC$13,"[mm]:ss")</f>
        <v>08:48</v>
      </c>
      <c r="AL13" s="102" t="str">
        <f>TEXT((TIME(0,LEFT('JUGEND-DOSB 2020'!I41,FIND(":",'JUGEND-DOSB 2020'!I41)-1),RIGHT('JUGEND-DOSB 2020'!I41,2)))*$BC$13,"[mm]:ss")</f>
        <v>07:25</v>
      </c>
      <c r="AM13" s="581" t="str">
        <f>TEXT((TIME(0,LEFT('JUGEND-DOSB 2020'!J41,FIND(":",'JUGEND-DOSB 2020'!J41)-1),RIGHT('JUGEND-DOSB 2020'!J41,2)))*$BC$13,"[mm]:ss")</f>
        <v>06:14</v>
      </c>
      <c r="AN13" s="101" t="str">
        <f>TEXT((TIME(0,LEFT('JUGEND-DOSB 2020'!K41,FIND(":",'JUGEND-DOSB 2020'!K41)-1),RIGHT('JUGEND-DOSB 2020'!K41,2)))*$BC$13,"[mm]:ss")</f>
        <v>07:42</v>
      </c>
      <c r="AO13" s="102" t="str">
        <f>TEXT((TIME(0,LEFT('JUGEND-DOSB 2020'!L41,FIND(":",'JUGEND-DOSB 2020'!L41)-1),RIGHT('JUGEND-DOSB 2020'!L41,2)))*$BC$13,"[mm]:ss")</f>
        <v>06:58</v>
      </c>
      <c r="AP13" s="581" t="str">
        <f>TEXT((TIME(0,LEFT('JUGEND-DOSB 2020'!M41,FIND(":",'JUGEND-DOSB 2020'!M41)-1),RIGHT('JUGEND-DOSB 2020'!M41,2)))*$BC$13,"[mm]:ss")</f>
        <v>05:41</v>
      </c>
      <c r="AQ13" s="101" t="str">
        <f>TEXT((TIME(0,LEFT('JUGEND-DOSB 2020'!N41,FIND(":",'JUGEND-DOSB 2020'!N41)-1),RIGHT('JUGEND-DOSB 2020'!N41,2)))*$BC$13,"[mm]:ss")</f>
        <v>14:51</v>
      </c>
      <c r="AR13" s="102" t="str">
        <f>TEXT((TIME(0,LEFT('JUGEND-DOSB 2020'!O41,FIND(":",'JUGEND-DOSB 2020'!O41)-1),RIGHT('JUGEND-DOSB 2020'!O41,2)))*$BC$13,"[mm]:ss")</f>
        <v>12:39</v>
      </c>
      <c r="AS13" s="581" t="str">
        <f>TEXT((TIME(0,LEFT('JUGEND-DOSB 2020'!P41,FIND(":",'JUGEND-DOSB 2020'!P41)-1),RIGHT('JUGEND-DOSB 2020'!P41,2)))*$BC$13,"[mm]:ss")</f>
        <v>10:44</v>
      </c>
      <c r="AT13" s="101" t="str">
        <f>TEXT((TIME(0,LEFT('JUGEND-DOSB 2020'!Q41,FIND(":",'JUGEND-DOSB 2020'!Q41)-1),RIGHT('JUGEND-DOSB 2020'!Q41,2)))*$BC$13,"[mm]:ss")</f>
        <v>13:12</v>
      </c>
      <c r="AU13" s="102" t="str">
        <f>TEXT((TIME(0,LEFT('JUGEND-DOSB 2020'!R41,FIND(":",'JUGEND-DOSB 2020'!R41)-1),RIGHT('JUGEND-DOSB 2020'!R41,2)))*$BC$13,"[mm]:ss")</f>
        <v>11:17</v>
      </c>
      <c r="AV13" s="581" t="str">
        <f>TEXT((TIME(0,LEFT('JUGEND-DOSB 2020'!S41,FIND(":",'JUGEND-DOSB 2020'!S41)-1),RIGHT('JUGEND-DOSB 2020'!S41,2)))*$BC$13,"[mm]:ss")</f>
        <v>09:43</v>
      </c>
      <c r="AW13" s="101" t="str">
        <f>TEXT((TIME(0,LEFT('JUGEND-DOSB 2020'!T41,FIND(":",'JUGEND-DOSB 2020'!T41)-1),RIGHT('JUGEND-DOSB 2020'!T41,2)))*$BC$13,"[mm]:ss")</f>
        <v>12:06</v>
      </c>
      <c r="AX13" s="102" t="str">
        <f>TEXT((TIME(0,LEFT('JUGEND-DOSB 2020'!U41,FIND(":",'JUGEND-DOSB 2020'!U41)-1),RIGHT('JUGEND-DOSB 2020'!U41,2)))*$BC$13,"[mm]:ss")</f>
        <v>10:38</v>
      </c>
      <c r="AY13" s="581" t="str">
        <f>TEXT((TIME(0,LEFT('JUGEND-DOSB 2020'!V41,FIND(":",'JUGEND-DOSB 2020'!V41)-1),RIGHT('JUGEND-DOSB 2020'!V41,2)))*$BC$13,"[mm]:ss")</f>
        <v>09:10</v>
      </c>
      <c r="AZ13" s="184"/>
      <c r="BA13" s="185"/>
      <c r="BC13" s="143">
        <v>1.1000000000000001</v>
      </c>
      <c r="BD13" s="148" t="s">
        <v>155</v>
      </c>
    </row>
    <row r="14" spans="1:56" ht="19.7" customHeight="1" x14ac:dyDescent="0.2">
      <c r="A14" s="902"/>
      <c r="B14"/>
      <c r="C14" s="844"/>
      <c r="D14" s="796"/>
      <c r="E14" s="798" t="s">
        <v>22</v>
      </c>
      <c r="F14" s="793" t="s">
        <v>32</v>
      </c>
      <c r="G14" s="118"/>
      <c r="H14" s="119"/>
      <c r="I14" s="120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32</v>
      </c>
      <c r="AH14" s="118"/>
      <c r="AI14" s="119"/>
      <c r="AJ14" s="120"/>
      <c r="AK14" s="827" t="s">
        <v>177</v>
      </c>
      <c r="AL14" s="827"/>
      <c r="AM14" s="828"/>
      <c r="AN14" s="827" t="s">
        <v>178</v>
      </c>
      <c r="AO14" s="827"/>
      <c r="AP14" s="827"/>
      <c r="AQ14" s="827"/>
      <c r="AR14" s="827"/>
      <c r="AS14" s="827"/>
      <c r="AT14" s="827"/>
      <c r="AU14" s="827"/>
      <c r="AV14" s="827"/>
      <c r="AW14" s="827"/>
      <c r="AX14" s="827"/>
      <c r="AY14" s="828"/>
      <c r="AZ14" s="182"/>
      <c r="BA14" s="183"/>
    </row>
    <row r="15" spans="1:56" ht="19.7" customHeight="1" x14ac:dyDescent="0.2">
      <c r="A15" s="902"/>
      <c r="B15"/>
      <c r="C15" s="844"/>
      <c r="D15" s="796"/>
      <c r="E15" s="792"/>
      <c r="F15" s="900"/>
      <c r="G15" s="121"/>
      <c r="H15" s="122"/>
      <c r="I15" s="123"/>
      <c r="J15" s="109" t="str">
        <f>TEXT((TIME(0,LEFT('JUGEND-DOSB 2020'!H12,FIND(":",'JUGEND-DOSB 2020'!H12)-1),RIGHT('JUGEND-DOSB 2020'!H12,2)))*$BC$15,"[mm]:ss")</f>
        <v>29:42</v>
      </c>
      <c r="K15" s="102" t="str">
        <f>TEXT((TIME(0,LEFT('JUGEND-DOSB 2020'!I12,FIND(":",'JUGEND-DOSB 2020'!I12)-1),RIGHT('JUGEND-DOSB 2020'!I12,2)))*$BC$15,"[mm]:ss")</f>
        <v>26:24</v>
      </c>
      <c r="L15" s="103" t="str">
        <f>TEXT((TIME(0,LEFT('JUGEND-DOSB 2020'!J12,FIND(":",'JUGEND-DOSB 2020'!J12)-1),RIGHT('JUGEND-DOSB 2020'!J12,2)))*$BC$15,"[mm]:ss")</f>
        <v>23:06</v>
      </c>
      <c r="M15" s="109" t="str">
        <f>TEXT((TIME(0,LEFT('JUGEND-DOSB 2020'!K12,FIND(":",'JUGEND-DOSB 2020'!K12)-1),RIGHT('JUGEND-DOSB 2020'!K12,2)))*$BC$15,"[mm]:ss")</f>
        <v>55:33</v>
      </c>
      <c r="N15" s="102" t="str">
        <f>TEXT((TIME(0,LEFT('JUGEND-DOSB 2020'!L12,FIND(":",'JUGEND-DOSB 2020'!L12)-1),RIGHT('JUGEND-DOSB 2020'!L12,2)))*$BC$15,"[mm]:ss")</f>
        <v>47:18</v>
      </c>
      <c r="O15" s="103" t="str">
        <f>TEXT((TIME(0,LEFT('JUGEND-DOSB 2020'!M12,FIND(":",'JUGEND-DOSB 2020'!M12)-1),RIGHT('JUGEND-DOSB 2020'!M12,2)))*$BC$15,"[mm]:ss")</f>
        <v>39:03</v>
      </c>
      <c r="P15" s="109" t="str">
        <f>TEXT((TIME(0,LEFT('JUGEND-DOSB 2020'!N12,FIND(":",'JUGEND-DOSB 2020'!N12)-1),RIGHT('JUGEND-DOSB 2020'!N12,2)))*$BC$15,"[mm]:ss")</f>
        <v>49:30</v>
      </c>
      <c r="Q15" s="102" t="str">
        <f>TEXT((TIME(0,LEFT('JUGEND-DOSB 2020'!O12,FIND(":",'JUGEND-DOSB 2020'!O12)-1),RIGHT('JUGEND-DOSB 2020'!O12,2)))*$BC$15,"[mm]:ss")</f>
        <v>43:27</v>
      </c>
      <c r="R15" s="103" t="str">
        <f>TEXT((TIME(0,LEFT('JUGEND-DOSB 2020'!P12,FIND(":",'JUGEND-DOSB 2020'!P12)-1),RIGHT('JUGEND-DOSB 2020'!P12,2)))*$BC$15,"[mm]:ss")</f>
        <v>36:51</v>
      </c>
      <c r="S15" s="109" t="str">
        <f>TEXT((TIME(0,LEFT('JUGEND-DOSB 2020'!Q12,FIND(":",'JUGEND-DOSB 2020'!Q12)-1),RIGHT('JUGEND-DOSB 2020'!Q12,2)))*$BC$15,"[mm]:ss")</f>
        <v>41:48</v>
      </c>
      <c r="T15" s="102" t="str">
        <f>TEXT((TIME(0,LEFT('JUGEND-DOSB 2020'!R12,FIND(":",'JUGEND-DOSB 2020'!R12)-1),RIGHT('JUGEND-DOSB 2020'!R12,2)))*$BC$15,"[mm]:ss")</f>
        <v>35:45</v>
      </c>
      <c r="U15" s="103" t="str">
        <f>TEXT((TIME(0,LEFT('JUGEND-DOSB 2020'!S12,FIND(":",'JUGEND-DOSB 2020'!S12)-1),RIGHT('JUGEND-DOSB 2020'!S12,2)))*$BC$15,"[mm]:ss")</f>
        <v>31:21</v>
      </c>
      <c r="V15" s="109" t="str">
        <f>TEXT((TIME(0,LEFT('JUGEND-DOSB 2020'!T12,FIND(":",'JUGEND-DOSB 2020'!T12)-1),RIGHT('JUGEND-DOSB 2020'!T12,2)))*$BC$15,"[mm]:ss")</f>
        <v>35:45</v>
      </c>
      <c r="W15" s="102" t="str">
        <f>TEXT((TIME(0,LEFT('JUGEND-DOSB 2020'!U12,FIND(":",'JUGEND-DOSB 2020'!U12)-1),RIGHT('JUGEND-DOSB 2020'!U12,2)))*$BC$15,"[mm]:ss")</f>
        <v>31:21</v>
      </c>
      <c r="X15" s="103" t="str">
        <f>TEXT((TIME(0,LEFT('JUGEND-DOSB 2020'!V12,FIND(":",'JUGEND-DOSB 2020'!V12)-1),RIGHT('JUGEND-DOSB 2020'!V12,2)))*$BC$15,"[mm]:ss")</f>
        <v>27:30</v>
      </c>
      <c r="Y15" s="182"/>
      <c r="Z15" s="183"/>
      <c r="AB15" s="902"/>
      <c r="AC15"/>
      <c r="AD15" s="844"/>
      <c r="AE15" s="796"/>
      <c r="AF15" s="792"/>
      <c r="AG15" s="900"/>
      <c r="AH15" s="121"/>
      <c r="AI15" s="122"/>
      <c r="AJ15" s="123"/>
      <c r="AK15" s="109" t="str">
        <f>TEXT((TIME(0,LEFT('JUGEND-DOSB 2020'!H43,FIND(":",'JUGEND-DOSB 2020'!H43)-1),RIGHT('JUGEND-DOSB 2020'!H43,2)))*$BC$15,"[mm]:ss")</f>
        <v>29:09</v>
      </c>
      <c r="AL15" s="102" t="str">
        <f>TEXT((TIME(0,LEFT('JUGEND-DOSB 2020'!I43,FIND(":",'JUGEND-DOSB 2020'!I43)-1),RIGHT('JUGEND-DOSB 2020'!I43,2)))*$BC$15,"[mm]:ss")</f>
        <v>25:51</v>
      </c>
      <c r="AM15" s="103" t="str">
        <f>TEXT((TIME(0,LEFT('JUGEND-DOSB 2020'!J43,FIND(":",'JUGEND-DOSB 2020'!J43)-1),RIGHT('JUGEND-DOSB 2020'!J43,2)))*$BC$15,"[mm]:ss")</f>
        <v>22:33</v>
      </c>
      <c r="AN15" s="109" t="str">
        <f>TEXT((TIME(0,LEFT('JUGEND-DOSB 2020'!K43,FIND(":",'JUGEND-DOSB 2020'!K43)-1),RIGHT('JUGEND-DOSB 2020'!K43,2)))*$BC$15,"[mm]:ss")</f>
        <v>53:21</v>
      </c>
      <c r="AO15" s="102" t="str">
        <f>TEXT((TIME(0,LEFT('JUGEND-DOSB 2020'!L43,FIND(":",'JUGEND-DOSB 2020'!L43)-1),RIGHT('JUGEND-DOSB 2020'!L43,2)))*$BC$15,"[mm]:ss")</f>
        <v>45:06</v>
      </c>
      <c r="AP15" s="103" t="str">
        <f>TEXT((TIME(0,LEFT('JUGEND-DOSB 2020'!M43,FIND(":",'JUGEND-DOSB 2020'!M43)-1),RIGHT('JUGEND-DOSB 2020'!M43,2)))*$BC$15,"[mm]:ss")</f>
        <v>36:51</v>
      </c>
      <c r="AQ15" s="109" t="str">
        <f>TEXT((TIME(0,LEFT('JUGEND-DOSB 2020'!N43,FIND(":",'JUGEND-DOSB 2020'!N43)-1),RIGHT('JUGEND-DOSB 2020'!N43,2)))*$BC$15,"[mm]:ss")</f>
        <v>47:18</v>
      </c>
      <c r="AR15" s="102" t="str">
        <f>TEXT((TIME(0,LEFT('JUGEND-DOSB 2020'!O43,FIND(":",'JUGEND-DOSB 2020'!O43)-1),RIGHT('JUGEND-DOSB 2020'!O43,2)))*$BC$15,"[mm]:ss")</f>
        <v>40:42</v>
      </c>
      <c r="AS15" s="103" t="str">
        <f>TEXT((TIME(0,LEFT('JUGEND-DOSB 2020'!P43,FIND(":",'JUGEND-DOSB 2020'!P43)-1),RIGHT('JUGEND-DOSB 2020'!P43,2)))*$BC$15,"[mm]:ss")</f>
        <v>34:39</v>
      </c>
      <c r="AT15" s="109" t="str">
        <f>TEXT((TIME(0,LEFT('JUGEND-DOSB 2020'!Q43,FIND(":",'JUGEND-DOSB 2020'!Q43)-1),RIGHT('JUGEND-DOSB 2020'!Q43,2)))*$BC$15,"[mm]:ss")</f>
        <v>35:12</v>
      </c>
      <c r="AU15" s="102" t="str">
        <f>TEXT((TIME(0,LEFT('JUGEND-DOSB 2020'!R43,FIND(":",'JUGEND-DOSB 2020'!R43)-1),RIGHT('JUGEND-DOSB 2020'!R43,2)))*$BC$15,"[mm]:ss")</f>
        <v>30:48</v>
      </c>
      <c r="AV15" s="103" t="str">
        <f>TEXT((TIME(0,LEFT('JUGEND-DOSB 2020'!S43,FIND(":",'JUGEND-DOSB 2020'!S43)-1),RIGHT('JUGEND-DOSB 2020'!S43,2)))*$BC$15,"[mm]:ss")</f>
        <v>26:24</v>
      </c>
      <c r="AW15" s="109" t="str">
        <f>TEXT((TIME(0,LEFT('JUGEND-DOSB 2020'!T43,FIND(":",'JUGEND-DOSB 2020'!T43)-1),RIGHT('JUGEND-DOSB 2020'!T43,2)))*$BC$15,"[mm]:ss")</f>
        <v>29:42</v>
      </c>
      <c r="AX15" s="102" t="str">
        <f>TEXT((TIME(0,LEFT('JUGEND-DOSB 2020'!U43,FIND(":",'JUGEND-DOSB 2020'!U43)-1),RIGHT('JUGEND-DOSB 2020'!U43,2)))*$BC$15,"[mm]:ss")</f>
        <v>25:51</v>
      </c>
      <c r="AY15" s="103" t="str">
        <f>TEXT((TIME(0,LEFT('JUGEND-DOSB 2020'!V43,FIND(":",'JUGEND-DOSB 2020'!V43)-1),RIGHT('JUGEND-DOSB 2020'!V43,2)))*$BC$15,"[mm]:ss")</f>
        <v>22:33</v>
      </c>
      <c r="AZ15" s="182"/>
      <c r="BA15" s="183"/>
      <c r="BC15" s="143">
        <v>1.1000000000000001</v>
      </c>
      <c r="BD15" s="148" t="s">
        <v>32</v>
      </c>
    </row>
    <row r="16" spans="1:56" ht="19.7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H16*(1-$BE$60)</f>
        <v>195.75</v>
      </c>
      <c r="H16" s="149">
        <f>K16-12.5</f>
        <v>217.5</v>
      </c>
      <c r="I16" s="150">
        <f>H16*(1+$BE$60)</f>
        <v>239.25000000000003</v>
      </c>
      <c r="J16" s="160">
        <f>K16*(1-$BE$60)</f>
        <v>207</v>
      </c>
      <c r="K16" s="149">
        <f>N16-12.5</f>
        <v>230</v>
      </c>
      <c r="L16" s="150">
        <f>K16*(1+$BE$60)</f>
        <v>253.00000000000003</v>
      </c>
      <c r="M16" s="160">
        <f>N16*(1-$BE$60)</f>
        <v>218.25</v>
      </c>
      <c r="N16" s="149">
        <f>Q16-12.5</f>
        <v>242.5</v>
      </c>
      <c r="O16" s="150">
        <f>N16*(1+$BE$60)</f>
        <v>266.75</v>
      </c>
      <c r="P16" s="160">
        <f>Q16*(1-$BE$60)</f>
        <v>229.5</v>
      </c>
      <c r="Q16" s="149">
        <f>T16-12.5</f>
        <v>255</v>
      </c>
      <c r="R16" s="150">
        <f>Q16*(1+$BE$60)</f>
        <v>280.5</v>
      </c>
      <c r="S16" s="160">
        <f>T16*(1-$BE$60)</f>
        <v>240.75</v>
      </c>
      <c r="T16" s="149">
        <f>W16-12.5</f>
        <v>267.5</v>
      </c>
      <c r="U16" s="150">
        <f>T16*(1+$BE$60)</f>
        <v>294.25</v>
      </c>
      <c r="V16" s="160">
        <f>W16*(1-$BE$60)</f>
        <v>252</v>
      </c>
      <c r="W16" s="149">
        <f>H60-100</f>
        <v>280</v>
      </c>
      <c r="X16" s="150">
        <f>W16*(1+$BE$60)</f>
        <v>308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AI16*(1-$BE$60)</f>
        <v>254.25</v>
      </c>
      <c r="AI16" s="149">
        <f>AL16-12.5</f>
        <v>282.5</v>
      </c>
      <c r="AJ16" s="150">
        <f>AI16*(1+$BE$60)</f>
        <v>310.75</v>
      </c>
      <c r="AK16" s="160">
        <f>AL16*(1-$BE$60)</f>
        <v>265.5</v>
      </c>
      <c r="AL16" s="149">
        <f>AO16-12.5</f>
        <v>295</v>
      </c>
      <c r="AM16" s="150">
        <f>AL16*(1+$BE$60)</f>
        <v>324.5</v>
      </c>
      <c r="AN16" s="160">
        <f>AO16*(1-$BE$60)</f>
        <v>276.75</v>
      </c>
      <c r="AO16" s="149">
        <f>AR16-12.5</f>
        <v>307.5</v>
      </c>
      <c r="AP16" s="150">
        <f>AO16*(1+$BE$60)</f>
        <v>338.25</v>
      </c>
      <c r="AQ16" s="160">
        <f>AR16*(1-$BE$60)</f>
        <v>288</v>
      </c>
      <c r="AR16" s="149">
        <f>AU16-12.5</f>
        <v>320</v>
      </c>
      <c r="AS16" s="150">
        <f>AR16*(1+$BE$60)</f>
        <v>352</v>
      </c>
      <c r="AT16" s="160">
        <f>AU16*(1-$BE$60)</f>
        <v>299.25</v>
      </c>
      <c r="AU16" s="149">
        <f>AX16-12.5</f>
        <v>332.5</v>
      </c>
      <c r="AV16" s="150">
        <f>AU16*(1+$BE$60)</f>
        <v>365.75000000000006</v>
      </c>
      <c r="AW16" s="160">
        <f>AX16*(1-$BE$60)</f>
        <v>310.5</v>
      </c>
      <c r="AX16" s="149">
        <f>AI60-100</f>
        <v>345</v>
      </c>
      <c r="AY16" s="150">
        <f>AX16*(1+$BE$60)</f>
        <v>379.50000000000006</v>
      </c>
      <c r="AZ16" s="182"/>
      <c r="BA16" s="183"/>
      <c r="BD16" s="5"/>
    </row>
    <row r="17" spans="1:56" ht="19.7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H17*(1-$BE$60)</f>
        <v>355.5</v>
      </c>
      <c r="H17" s="149">
        <f>K17-15</f>
        <v>395</v>
      </c>
      <c r="I17" s="150">
        <f>H17*(1+$BE$60)</f>
        <v>434.50000000000006</v>
      </c>
      <c r="J17" s="160">
        <f>K17*(1-$BE$60)</f>
        <v>369</v>
      </c>
      <c r="K17" s="149">
        <f>N17-15</f>
        <v>410</v>
      </c>
      <c r="L17" s="150">
        <f>K17*(1+$BE$60)</f>
        <v>451.00000000000006</v>
      </c>
      <c r="M17" s="160">
        <f>N17*(1-$BE$60)</f>
        <v>382.5</v>
      </c>
      <c r="N17" s="149">
        <f>Q17-15</f>
        <v>425</v>
      </c>
      <c r="O17" s="150">
        <f>N17*(1+$BE$60)</f>
        <v>467.50000000000006</v>
      </c>
      <c r="P17" s="160">
        <f>Q17*(1-$BE$60)</f>
        <v>396</v>
      </c>
      <c r="Q17" s="149">
        <f>T17-15</f>
        <v>440</v>
      </c>
      <c r="R17" s="150">
        <f>Q17*(1+$BE$60)</f>
        <v>484.00000000000006</v>
      </c>
      <c r="S17" s="160">
        <f>T17*(1-$BE$60)</f>
        <v>409.5</v>
      </c>
      <c r="T17" s="149">
        <f>W17-15</f>
        <v>455</v>
      </c>
      <c r="U17" s="150">
        <f>T17*(1+$BE$60)</f>
        <v>500.50000000000006</v>
      </c>
      <c r="V17" s="160">
        <f>W17*(1-$BE$60)</f>
        <v>423</v>
      </c>
      <c r="W17" s="149">
        <f>H61-100</f>
        <v>470</v>
      </c>
      <c r="X17" s="150">
        <f>W17*(1+$BE$60)</f>
        <v>517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AI17*(1-$BE$60)</f>
        <v>423</v>
      </c>
      <c r="AI17" s="149">
        <f>AL17-15</f>
        <v>470</v>
      </c>
      <c r="AJ17" s="150">
        <f>AI17*(1+$BE$60)</f>
        <v>517</v>
      </c>
      <c r="AK17" s="160">
        <f>AL17*(1-$BE$60)</f>
        <v>436.5</v>
      </c>
      <c r="AL17" s="149">
        <f>AO17-15</f>
        <v>485</v>
      </c>
      <c r="AM17" s="150">
        <f>AL17*(1+$BE$60)</f>
        <v>533.5</v>
      </c>
      <c r="AN17" s="160">
        <f>AO17*(1-$BE$60)</f>
        <v>450</v>
      </c>
      <c r="AO17" s="149">
        <f>AR17-15</f>
        <v>500</v>
      </c>
      <c r="AP17" s="150">
        <f>AO17*(1+$BE$60)</f>
        <v>550</v>
      </c>
      <c r="AQ17" s="160">
        <f>AR17*(1-$BE$60)</f>
        <v>463.5</v>
      </c>
      <c r="AR17" s="149">
        <f>AU17-15</f>
        <v>515</v>
      </c>
      <c r="AS17" s="150">
        <f>AR17*(1+$BE$60)</f>
        <v>566.5</v>
      </c>
      <c r="AT17" s="160">
        <f>AU17*(1-$BE$60)</f>
        <v>477</v>
      </c>
      <c r="AU17" s="149">
        <f>AX17-15</f>
        <v>530</v>
      </c>
      <c r="AV17" s="150">
        <f>AU17*(1+$BE$60)</f>
        <v>583</v>
      </c>
      <c r="AW17" s="160">
        <f>AX17*(1-$BE$60)</f>
        <v>490.5</v>
      </c>
      <c r="AX17" s="149">
        <f>AI61-100</f>
        <v>545</v>
      </c>
      <c r="AY17" s="150">
        <f>AX17*(1+$BE$60)</f>
        <v>599.5</v>
      </c>
      <c r="AZ17" s="182"/>
      <c r="BA17" s="183"/>
      <c r="BD17" s="5"/>
    </row>
    <row r="18" spans="1:56" ht="19.7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H18*(1-$BE$60)</f>
        <v>288</v>
      </c>
      <c r="H18" s="149">
        <f>K18-15</f>
        <v>320</v>
      </c>
      <c r="I18" s="150">
        <f>H18*(1+$BE$60)</f>
        <v>352</v>
      </c>
      <c r="J18" s="160">
        <f>K18*(1-$BE$60)</f>
        <v>301.5</v>
      </c>
      <c r="K18" s="149">
        <f>N18-15</f>
        <v>335</v>
      </c>
      <c r="L18" s="150">
        <f>K18*(1+$BE$60)</f>
        <v>368.50000000000006</v>
      </c>
      <c r="M18" s="160">
        <f>N18*(1-$BE$60)</f>
        <v>315</v>
      </c>
      <c r="N18" s="149">
        <f>Q18-15</f>
        <v>350</v>
      </c>
      <c r="O18" s="150">
        <f>N18*(1+$BE$60)</f>
        <v>385.00000000000006</v>
      </c>
      <c r="P18" s="160">
        <f>Q18*(1-$BE$60)</f>
        <v>328.5</v>
      </c>
      <c r="Q18" s="149">
        <f>T18-15</f>
        <v>365</v>
      </c>
      <c r="R18" s="150">
        <f>Q18*(1+$BE$60)</f>
        <v>401.50000000000006</v>
      </c>
      <c r="S18" s="160">
        <f>T18*(1-$BE$60)</f>
        <v>342</v>
      </c>
      <c r="T18" s="149">
        <f>W18-15</f>
        <v>380</v>
      </c>
      <c r="U18" s="150">
        <f>T18*(1+$BE$60)</f>
        <v>418.00000000000006</v>
      </c>
      <c r="V18" s="160">
        <f>W18*(1-$BE$60)</f>
        <v>355.5</v>
      </c>
      <c r="W18" s="149">
        <f>H62-100</f>
        <v>395</v>
      </c>
      <c r="X18" s="150">
        <f>W18*(1+$BE$60)</f>
        <v>434.50000000000006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AI18*(1-$BE$60)</f>
        <v>351</v>
      </c>
      <c r="AI18" s="149">
        <f>AL18-15</f>
        <v>390</v>
      </c>
      <c r="AJ18" s="150">
        <f>AI18*(1+$BE$60)</f>
        <v>429.00000000000006</v>
      </c>
      <c r="AK18" s="160">
        <f>AL18*(1-$BE$60)</f>
        <v>364.5</v>
      </c>
      <c r="AL18" s="149">
        <f>AO18-15</f>
        <v>405</v>
      </c>
      <c r="AM18" s="150">
        <f>AL18*(1+$BE$60)</f>
        <v>445.50000000000006</v>
      </c>
      <c r="AN18" s="160">
        <f>AO18*(1-$BE$60)</f>
        <v>378</v>
      </c>
      <c r="AO18" s="149">
        <f>AR18-15</f>
        <v>420</v>
      </c>
      <c r="AP18" s="150">
        <f>AO18*(1+$BE$60)</f>
        <v>462.00000000000006</v>
      </c>
      <c r="AQ18" s="160">
        <f>AR18*(1-$BE$60)</f>
        <v>391.5</v>
      </c>
      <c r="AR18" s="149">
        <f>AU18-15</f>
        <v>435</v>
      </c>
      <c r="AS18" s="150">
        <f>AR18*(1+$BE$60)</f>
        <v>478.50000000000006</v>
      </c>
      <c r="AT18" s="160">
        <f>AU18*(1-$BE$60)</f>
        <v>405</v>
      </c>
      <c r="AU18" s="149">
        <f>AX18-15</f>
        <v>450</v>
      </c>
      <c r="AV18" s="150">
        <f>AU18*(1+$BE$60)</f>
        <v>495.00000000000006</v>
      </c>
      <c r="AW18" s="160">
        <f>AX18*(1-$BE$60)</f>
        <v>418.5</v>
      </c>
      <c r="AX18" s="149">
        <f>AI62-100</f>
        <v>465</v>
      </c>
      <c r="AY18" s="150">
        <f>AX18*(1+$BE$60)</f>
        <v>511.50000000000006</v>
      </c>
      <c r="AZ18" s="182"/>
      <c r="BA18" s="183"/>
      <c r="BD18" s="5"/>
    </row>
    <row r="19" spans="1:56" ht="19.7" customHeight="1" thickBot="1" x14ac:dyDescent="0.25">
      <c r="A19" s="902"/>
      <c r="B19"/>
      <c r="C19" s="845"/>
      <c r="D19" s="797"/>
      <c r="E19" s="107" t="s">
        <v>44</v>
      </c>
      <c r="F19" s="58" t="s">
        <v>430</v>
      </c>
      <c r="G19" s="160">
        <f>H19*(1-$BE$60)</f>
        <v>292.5</v>
      </c>
      <c r="H19" s="149">
        <f>K19-15</f>
        <v>325</v>
      </c>
      <c r="I19" s="150">
        <f>H19*(1+$BE$60)</f>
        <v>357.50000000000006</v>
      </c>
      <c r="J19" s="160">
        <f>K19*(1-$BE$60)</f>
        <v>306</v>
      </c>
      <c r="K19" s="149">
        <f>N19-15</f>
        <v>340</v>
      </c>
      <c r="L19" s="150">
        <f>K19*(1+$BE$60)</f>
        <v>374.00000000000006</v>
      </c>
      <c r="M19" s="160">
        <f>N19*(1-$BE$60)</f>
        <v>319.5</v>
      </c>
      <c r="N19" s="149">
        <f>Q19-15</f>
        <v>355</v>
      </c>
      <c r="O19" s="150">
        <f>N19*(1+$BE$60)</f>
        <v>390.50000000000006</v>
      </c>
      <c r="P19" s="160">
        <f>Q19*(1-$BE$60)</f>
        <v>333</v>
      </c>
      <c r="Q19" s="149">
        <f>T19-15</f>
        <v>370</v>
      </c>
      <c r="R19" s="150">
        <f>Q19*(1+$BE$60)</f>
        <v>407.00000000000006</v>
      </c>
      <c r="S19" s="164">
        <f>T19*(1-$BE$60)</f>
        <v>346.5</v>
      </c>
      <c r="T19" s="165">
        <f>W19-15</f>
        <v>385</v>
      </c>
      <c r="U19" s="166">
        <f>T19*(1+$BE$60)</f>
        <v>423.50000000000006</v>
      </c>
      <c r="V19" s="164">
        <f>W19*(1-$BE$60)</f>
        <v>360</v>
      </c>
      <c r="W19" s="165">
        <f>H63-100</f>
        <v>400</v>
      </c>
      <c r="X19" s="166">
        <f>W19*(1+$BE$60)</f>
        <v>440.00000000000006</v>
      </c>
      <c r="Y19" s="186"/>
      <c r="Z19" s="187"/>
      <c r="AB19" s="902"/>
      <c r="AC19"/>
      <c r="AD19" s="845"/>
      <c r="AE19" s="797"/>
      <c r="AF19" s="107" t="s">
        <v>44</v>
      </c>
      <c r="AG19" s="58" t="s">
        <v>430</v>
      </c>
      <c r="AH19" s="164">
        <f>AI19*(1-$BE$60)</f>
        <v>355.5</v>
      </c>
      <c r="AI19" s="165">
        <f>AL19-15</f>
        <v>395</v>
      </c>
      <c r="AJ19" s="166">
        <f>AI19*(1+$BE$60)</f>
        <v>434.50000000000006</v>
      </c>
      <c r="AK19" s="164">
        <f>AL19*(1-$BE$60)</f>
        <v>369</v>
      </c>
      <c r="AL19" s="165">
        <f>AO19-15</f>
        <v>410</v>
      </c>
      <c r="AM19" s="166">
        <f>AL19*(1+$BE$60)</f>
        <v>451.00000000000006</v>
      </c>
      <c r="AN19" s="164">
        <f>AO19*(1-$BE$60)</f>
        <v>382.5</v>
      </c>
      <c r="AO19" s="165">
        <f>AR19-15</f>
        <v>425</v>
      </c>
      <c r="AP19" s="166">
        <f>AO19*(1+$BE$60)</f>
        <v>467.50000000000006</v>
      </c>
      <c r="AQ19" s="164">
        <f>AR19*(1-$BE$60)</f>
        <v>396</v>
      </c>
      <c r="AR19" s="165">
        <f>AU19-15</f>
        <v>440</v>
      </c>
      <c r="AS19" s="166">
        <f>AR19*(1+$BE$60)</f>
        <v>484.00000000000006</v>
      </c>
      <c r="AT19" s="164">
        <f>AU19*(1-$BE$60)</f>
        <v>409.5</v>
      </c>
      <c r="AU19" s="165">
        <f>AX19-15</f>
        <v>455</v>
      </c>
      <c r="AV19" s="166">
        <f>AU19*(1+$BE$60)</f>
        <v>500.50000000000006</v>
      </c>
      <c r="AW19" s="164">
        <f>AX19*(1-$BE$60)</f>
        <v>423</v>
      </c>
      <c r="AX19" s="165">
        <f>AI63-100</f>
        <v>470</v>
      </c>
      <c r="AY19" s="166">
        <f>AX19*(1+$BE$60)</f>
        <v>517</v>
      </c>
      <c r="AZ19" s="186"/>
      <c r="BA19" s="187"/>
      <c r="BD19" s="146"/>
    </row>
    <row r="20" spans="1:56" ht="19.7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43" t="s">
        <v>16</v>
      </c>
      <c r="AG20" s="822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6" ht="19.7" customHeight="1" x14ac:dyDescent="0.2">
      <c r="A21" s="902"/>
      <c r="B21"/>
      <c r="C21" s="845"/>
      <c r="D21" s="796"/>
      <c r="E21" s="792"/>
      <c r="F21" s="794"/>
      <c r="G21" s="28">
        <f>'JUGEND-DOSB 2020'!E14*$BC$21</f>
        <v>4.8000000000000007</v>
      </c>
      <c r="H21" s="29">
        <f>'JUGEND-DOSB 2020'!F14*$BC$21</f>
        <v>7.2</v>
      </c>
      <c r="I21" s="707">
        <f>'JUGEND-DOSB 2020'!G14*$BC$21</f>
        <v>9.6000000000000014</v>
      </c>
      <c r="J21" s="67">
        <f>'JUGEND-DOSB 2020'!H14*$BC$21</f>
        <v>7.2</v>
      </c>
      <c r="K21" s="29">
        <f>'JUGEND-DOSB 2020'!I14*$BC$21</f>
        <v>9.6000000000000014</v>
      </c>
      <c r="L21" s="38">
        <f>'JUGEND-DOSB 2020'!J14*$BC$21</f>
        <v>12</v>
      </c>
      <c r="M21" s="67">
        <f>'JUGEND-DOSB 2020'!K14*$BC$21</f>
        <v>8.8000000000000007</v>
      </c>
      <c r="N21" s="29">
        <f>'JUGEND-DOSB 2020'!L14*$BC$21</f>
        <v>12</v>
      </c>
      <c r="O21" s="38">
        <f>'JUGEND-DOSB 2020'!M14*$BC$21</f>
        <v>14.4</v>
      </c>
      <c r="P21" s="708">
        <f>'JUGEND-DOSB 2020'!N14*$BC$21</f>
        <v>12</v>
      </c>
      <c r="Q21" s="709">
        <f>'JUGEND-DOSB 2020'!O14*$BC$21</f>
        <v>14.4</v>
      </c>
      <c r="R21" s="707">
        <f>'JUGEND-DOSB 2020'!P14*$BC$21</f>
        <v>17.600000000000001</v>
      </c>
      <c r="S21" s="67">
        <f>'JUGEND-DOSB 2020'!Q14*$BC$21</f>
        <v>16</v>
      </c>
      <c r="T21" s="29">
        <f>'JUGEND-DOSB 2020'!R14*$BC$21</f>
        <v>19.200000000000003</v>
      </c>
      <c r="U21" s="38">
        <f>'JUGEND-DOSB 2020'!S14*$BC$21</f>
        <v>21.6</v>
      </c>
      <c r="V21" s="67">
        <f>'JUGEND-DOSB 2020'!T14*$BC$21</f>
        <v>19.200000000000003</v>
      </c>
      <c r="W21" s="29">
        <f>'JUGEND-DOSB 2020'!U14*$BC$21</f>
        <v>21.6</v>
      </c>
      <c r="X21" s="707">
        <f>'JUGEND-DOSB 2020'!V14*$BC$21</f>
        <v>24.8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2020'!E45*$BC$21</f>
        <v>9.6000000000000014</v>
      </c>
      <c r="AI21" s="29">
        <f>'JUGEND-DOSB 2020'!F45*$BC$21</f>
        <v>12</v>
      </c>
      <c r="AJ21" s="38">
        <f>'JUGEND-DOSB 2020'!G45*$BC$21</f>
        <v>13.600000000000001</v>
      </c>
      <c r="AK21" s="67">
        <f>'JUGEND-DOSB 2020'!H45*$BC$21</f>
        <v>13.600000000000001</v>
      </c>
      <c r="AL21" s="29">
        <f>'JUGEND-DOSB 2020'!I45*$BC$21</f>
        <v>16</v>
      </c>
      <c r="AM21" s="38">
        <f>'JUGEND-DOSB 2020'!J45*$BC$21</f>
        <v>18.400000000000002</v>
      </c>
      <c r="AN21" s="67">
        <f>'JUGEND-DOSB 2020'!K45*$BC$21</f>
        <v>16.8</v>
      </c>
      <c r="AO21" s="29">
        <f>'JUGEND-DOSB 2020'!L45*$BC$21</f>
        <v>20</v>
      </c>
      <c r="AP21" s="38">
        <f>'JUGEND-DOSB 2020'!M45*$BC$21</f>
        <v>22.400000000000002</v>
      </c>
      <c r="AQ21" s="67">
        <f>'JUGEND-DOSB 2020'!N45*$BC$21</f>
        <v>20.8</v>
      </c>
      <c r="AR21" s="29">
        <f>'JUGEND-DOSB 2020'!O45*$BC$21</f>
        <v>24</v>
      </c>
      <c r="AS21" s="38">
        <f>'JUGEND-DOSB 2020'!P45*$BC$21</f>
        <v>26.400000000000002</v>
      </c>
      <c r="AT21" s="67">
        <f>'JUGEND-DOSB 2020'!Q45*$BC$21</f>
        <v>24</v>
      </c>
      <c r="AU21" s="29">
        <f>'JUGEND-DOSB 2020'!R45*$BC$21</f>
        <v>27.200000000000003</v>
      </c>
      <c r="AV21" s="38">
        <f>'JUGEND-DOSB 2020'!S45*$BC$21</f>
        <v>29.6</v>
      </c>
      <c r="AW21" s="701">
        <f>'JUGEND-DOSB 2020'!T45*$BC$21</f>
        <v>27.200000000000003</v>
      </c>
      <c r="AX21" s="702">
        <f>'JUGEND-DOSB 2020'!U45*$BC$21</f>
        <v>30.400000000000002</v>
      </c>
      <c r="AY21" s="703">
        <f>'JUGEND-DOSB 2020'!V45*$BC$21</f>
        <v>33.6</v>
      </c>
      <c r="AZ21" s="182"/>
      <c r="BA21" s="188"/>
      <c r="BC21" s="143">
        <v>0.8</v>
      </c>
      <c r="BD21" s="148" t="s">
        <v>420</v>
      </c>
    </row>
    <row r="22" spans="1:56" ht="19.7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2" t="s">
        <v>340</v>
      </c>
      <c r="Q22" s="783"/>
      <c r="R22" s="784"/>
      <c r="S22" s="783" t="s">
        <v>96</v>
      </c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3" t="s">
        <v>96</v>
      </c>
      <c r="AR22" s="783"/>
      <c r="AS22" s="784"/>
      <c r="AT22" s="783" t="s">
        <v>219</v>
      </c>
      <c r="AU22" s="783"/>
      <c r="AV22" s="784"/>
      <c r="AW22" s="783" t="s">
        <v>220</v>
      </c>
      <c r="AX22" s="783"/>
      <c r="AY22" s="784"/>
      <c r="AZ22" s="182"/>
      <c r="BA22" s="188"/>
    </row>
    <row r="23" spans="1:56" ht="19.7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4.0374999999999996</v>
      </c>
      <c r="Q23" s="29">
        <f>'JUGEND-DOSB 2020'!O16*$BC$23</f>
        <v>4.4624999999999995</v>
      </c>
      <c r="R23" s="38">
        <f>'JUGEND-DOSB 2020'!P16*$BC$23</f>
        <v>4.8875000000000002</v>
      </c>
      <c r="S23" s="67">
        <f>'JUGEND-DOSB 2020'!Q16*$BC$23</f>
        <v>4.6749999999999998</v>
      </c>
      <c r="T23" s="29">
        <f>'JUGEND-DOSB 2020'!R16*$BC$23</f>
        <v>5.0999999999999996</v>
      </c>
      <c r="U23" s="38">
        <f>'JUGEND-DOSB 2020'!S16*$BC$23</f>
        <v>5.5249999999999995</v>
      </c>
      <c r="V23" s="67">
        <f>'JUGEND-DOSB 2020'!T16*$BC$23</f>
        <v>4.8875000000000002</v>
      </c>
      <c r="W23" s="29">
        <f>'JUGEND-DOSB 2020'!U16*$BC$23</f>
        <v>5.3125</v>
      </c>
      <c r="X23" s="38">
        <f>'JUGEND-DOSB 2020'!V16*$BC$23</f>
        <v>5.7374999999999998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5.3125</v>
      </c>
      <c r="AR23" s="29">
        <f>'JUGEND-DOSB 2020'!O47*$BC$23</f>
        <v>5.7374999999999998</v>
      </c>
      <c r="AS23" s="38">
        <f>'JUGEND-DOSB 2020'!P47*$BC$23</f>
        <v>6.1624999999999996</v>
      </c>
      <c r="AT23" s="67">
        <f>'JUGEND-DOSB 2020'!Q47*$BC$23</f>
        <v>5.95</v>
      </c>
      <c r="AU23" s="29">
        <f>'JUGEND-DOSB 2020'!R47*$BC$23</f>
        <v>6.375</v>
      </c>
      <c r="AV23" s="38">
        <f>'JUGEND-DOSB 2020'!S47*$BC$23</f>
        <v>6.8</v>
      </c>
      <c r="AW23" s="67">
        <f>'JUGEND-DOSB 2020'!T47*$BC$23</f>
        <v>6.375</v>
      </c>
      <c r="AX23" s="29">
        <f>'JUGEND-DOSB 2020'!U47*$BC$23</f>
        <v>6.8</v>
      </c>
      <c r="AY23" s="38">
        <f>'JUGEND-DOSB 2020'!V47*$BC$23</f>
        <v>7.2249999999999996</v>
      </c>
      <c r="AZ23" s="184"/>
      <c r="BA23" s="185"/>
      <c r="BC23" s="143">
        <v>0.85</v>
      </c>
      <c r="BD23" s="148" t="s">
        <v>26</v>
      </c>
    </row>
    <row r="24" spans="1:56" ht="19.7" customHeight="1" thickBot="1" x14ac:dyDescent="0.25">
      <c r="A24" s="902"/>
      <c r="B24"/>
      <c r="C24" s="845"/>
      <c r="D24" s="796"/>
      <c r="E24" s="106" t="s">
        <v>21</v>
      </c>
      <c r="F24" s="104" t="s">
        <v>92</v>
      </c>
      <c r="G24" s="28">
        <f>'JUGEND-DOSB 2020'!E17*$BC$24</f>
        <v>0.94500000000000006</v>
      </c>
      <c r="H24" s="29">
        <f>'JUGEND-DOSB 2020'!F17*$BC$24</f>
        <v>1.125</v>
      </c>
      <c r="I24" s="38">
        <f>'JUGEND-DOSB 2020'!G17*$BC$24</f>
        <v>1.26</v>
      </c>
      <c r="J24" s="67">
        <f>'JUGEND-DOSB 2020'!H17*$BC$24</f>
        <v>1.0349999999999999</v>
      </c>
      <c r="K24" s="29">
        <f>'JUGEND-DOSB 2020'!I17*$BC$24</f>
        <v>1.1700000000000002</v>
      </c>
      <c r="L24" s="38">
        <f>'JUGEND-DOSB 2020'!J17*$BC$24</f>
        <v>1.35</v>
      </c>
      <c r="M24" s="67">
        <f>'JUGEND-DOSB 2020'!K17*$BC$24</f>
        <v>1.1700000000000002</v>
      </c>
      <c r="N24" s="29">
        <f>'JUGEND-DOSB 2020'!L17*$BC$24</f>
        <v>1.3049999999999999</v>
      </c>
      <c r="O24" s="38">
        <f>'JUGEND-DOSB 2020'!M17*$BC$24</f>
        <v>1.4849999999999999</v>
      </c>
      <c r="P24" s="67">
        <f>'JUGEND-DOSB 2020'!N17*$BC$24</f>
        <v>1.26</v>
      </c>
      <c r="Q24" s="29">
        <f>'JUGEND-DOSB 2020'!O17*$BC$24</f>
        <v>1.4400000000000002</v>
      </c>
      <c r="R24" s="38">
        <f>'JUGEND-DOSB 2020'!P17*$BC$24</f>
        <v>1.62</v>
      </c>
      <c r="S24" s="67">
        <f>'JUGEND-DOSB 2020'!Q17*$BC$24</f>
        <v>1.395</v>
      </c>
      <c r="T24" s="29">
        <f>'JUGEND-DOSB 2020'!R17*$BC$24</f>
        <v>1.53</v>
      </c>
      <c r="U24" s="38">
        <f>'JUGEND-DOSB 2020'!S17*$BC$24</f>
        <v>1.71</v>
      </c>
      <c r="V24" s="67">
        <f>'JUGEND-DOSB 2020'!T17*$BC$24</f>
        <v>1.4849999999999999</v>
      </c>
      <c r="W24" s="29">
        <f>'JUGEND-DOSB 2020'!U17*$BC$24</f>
        <v>1.62</v>
      </c>
      <c r="X24" s="38">
        <f>'JUGEND-DOSB 2020'!V17*$BC$24</f>
        <v>1.8</v>
      </c>
      <c r="Y24" s="186"/>
      <c r="Z24" s="187"/>
      <c r="AB24" s="902"/>
      <c r="AC24"/>
      <c r="AD24" s="845"/>
      <c r="AE24" s="796"/>
      <c r="AF24" s="106" t="s">
        <v>21</v>
      </c>
      <c r="AG24" s="104" t="s">
        <v>92</v>
      </c>
      <c r="AH24" s="37">
        <f>'JUGEND-DOSB 2020'!E48*$BC$24</f>
        <v>1.0349999999999999</v>
      </c>
      <c r="AI24" s="19">
        <f>'JUGEND-DOSB 2020'!F48*$BC$24</f>
        <v>1.2150000000000001</v>
      </c>
      <c r="AJ24" s="21">
        <f>'JUGEND-DOSB 2020'!G48*$BC$24</f>
        <v>1.35</v>
      </c>
      <c r="AK24" s="63">
        <f>'JUGEND-DOSB 2020'!H48*$BC$24</f>
        <v>1.1700000000000002</v>
      </c>
      <c r="AL24" s="19">
        <f>'JUGEND-DOSB 2020'!I48*$BC$24</f>
        <v>1.35</v>
      </c>
      <c r="AM24" s="21">
        <f>'JUGEND-DOSB 2020'!J48*$BC$24</f>
        <v>1.4849999999999999</v>
      </c>
      <c r="AN24" s="63">
        <f>'JUGEND-DOSB 2020'!K48*$BC$24</f>
        <v>1.35</v>
      </c>
      <c r="AO24" s="19">
        <f>'JUGEND-DOSB 2020'!L48*$BC$24</f>
        <v>1.53</v>
      </c>
      <c r="AP24" s="21">
        <f>'JUGEND-DOSB 2020'!M48*$BC$24</f>
        <v>1.665</v>
      </c>
      <c r="AQ24" s="63">
        <f>'JUGEND-DOSB 2020'!N48*$BC$24</f>
        <v>1.53</v>
      </c>
      <c r="AR24" s="19">
        <f>'JUGEND-DOSB 2020'!O48*$BC$24</f>
        <v>1.71</v>
      </c>
      <c r="AS24" s="21">
        <f>'JUGEND-DOSB 2020'!P48*$BC$24</f>
        <v>1.845</v>
      </c>
      <c r="AT24" s="63">
        <f>'JUGEND-DOSB 2020'!Q48*$BC$24</f>
        <v>1.71</v>
      </c>
      <c r="AU24" s="19">
        <f>'JUGEND-DOSB 2020'!R48*$BC$24</f>
        <v>1.845</v>
      </c>
      <c r="AV24" s="21">
        <f>'JUGEND-DOSB 2020'!S48*$BC$24</f>
        <v>2.0249999999999999</v>
      </c>
      <c r="AW24" s="63">
        <f>'JUGEND-DOSB 2020'!T48*$BC$24</f>
        <v>1.845</v>
      </c>
      <c r="AX24" s="19">
        <f>'JUGEND-DOSB 2020'!U48*$BC$24</f>
        <v>1.9800000000000002</v>
      </c>
      <c r="AY24" s="21">
        <f>'JUGEND-DOSB 2020'!V48*$BC$24</f>
        <v>2.16</v>
      </c>
      <c r="AZ24" s="186"/>
      <c r="BA24" s="187"/>
      <c r="BC24" s="143">
        <v>0.9</v>
      </c>
      <c r="BD24" s="146" t="s">
        <v>92</v>
      </c>
    </row>
    <row r="25" spans="1:56" ht="19.7" customHeight="1" x14ac:dyDescent="0.2">
      <c r="A25" s="902"/>
      <c r="B25"/>
      <c r="C25" s="843">
        <v>3</v>
      </c>
      <c r="D25" s="795" t="s">
        <v>66</v>
      </c>
      <c r="E25" s="791" t="s">
        <v>16</v>
      </c>
      <c r="F25" s="822" t="s">
        <v>156</v>
      </c>
      <c r="G25" s="971" t="s">
        <v>193</v>
      </c>
      <c r="H25" s="972"/>
      <c r="I25" s="972"/>
      <c r="J25" s="972"/>
      <c r="K25" s="972"/>
      <c r="L25" s="973"/>
      <c r="M25" s="962" t="s">
        <v>194</v>
      </c>
      <c r="N25" s="963"/>
      <c r="O25" s="963"/>
      <c r="P25" s="963"/>
      <c r="Q25" s="963"/>
      <c r="R25" s="964"/>
      <c r="S25" s="971" t="s">
        <v>195</v>
      </c>
      <c r="T25" s="972"/>
      <c r="U25" s="972"/>
      <c r="V25" s="972"/>
      <c r="W25" s="972"/>
      <c r="X25" s="973"/>
      <c r="Y25" s="180"/>
      <c r="Z25" s="181"/>
      <c r="AB25" s="902"/>
      <c r="AC25"/>
      <c r="AD25" s="843">
        <v>3</v>
      </c>
      <c r="AE25" s="795" t="s">
        <v>66</v>
      </c>
      <c r="AF25" s="791" t="s">
        <v>16</v>
      </c>
      <c r="AG25" s="822" t="s">
        <v>156</v>
      </c>
      <c r="AH25" s="986" t="s">
        <v>193</v>
      </c>
      <c r="AI25" s="965"/>
      <c r="AJ25" s="965"/>
      <c r="AK25" s="965"/>
      <c r="AL25" s="965"/>
      <c r="AM25" s="966"/>
      <c r="AN25" s="974" t="s">
        <v>194</v>
      </c>
      <c r="AO25" s="974"/>
      <c r="AP25" s="974"/>
      <c r="AQ25" s="974"/>
      <c r="AR25" s="974"/>
      <c r="AS25" s="975"/>
      <c r="AT25" s="965" t="s">
        <v>195</v>
      </c>
      <c r="AU25" s="965"/>
      <c r="AV25" s="965"/>
      <c r="AW25" s="965"/>
      <c r="AX25" s="965"/>
      <c r="AY25" s="966"/>
      <c r="AZ25" s="180"/>
      <c r="BA25" s="181"/>
    </row>
    <row r="26" spans="1:56" ht="19.7" customHeight="1" x14ac:dyDescent="0.2">
      <c r="A26" s="902"/>
      <c r="B26"/>
      <c r="C26" s="845"/>
      <c r="D26" s="796"/>
      <c r="E26" s="792"/>
      <c r="F26" s="794"/>
      <c r="G26" s="220">
        <f>'JUGEND-DOSB 2020'!E20*$BC$26</f>
        <v>8.8000000000000007</v>
      </c>
      <c r="H26" s="221">
        <f>'JUGEND-DOSB 2020'!F20*$BC$26</f>
        <v>7.8100000000000005</v>
      </c>
      <c r="I26" s="72">
        <f>'JUGEND-DOSB 2020'!G20*$BC$26</f>
        <v>6.9300000000000006</v>
      </c>
      <c r="J26" s="222">
        <f>'JUGEND-DOSB 2020'!H20*$BC$26</f>
        <v>8.14</v>
      </c>
      <c r="K26" s="221">
        <f>'JUGEND-DOSB 2020'!I20*$BC$26</f>
        <v>7.26</v>
      </c>
      <c r="L26" s="72">
        <f>'JUGEND-DOSB 2020'!J20*$BC$26</f>
        <v>6.2700000000000005</v>
      </c>
      <c r="M26" s="222">
        <f>'JUGEND-DOSB 2020'!K20*$BC$26</f>
        <v>12.100000000000001</v>
      </c>
      <c r="N26" s="221">
        <f>'JUGEND-DOSB 2020'!L20*$BC$26</f>
        <v>11.110000000000001</v>
      </c>
      <c r="O26" s="72">
        <f>'JUGEND-DOSB 2020'!M20*$BC$26</f>
        <v>10.01</v>
      </c>
      <c r="P26" s="222">
        <f>'JUGEND-DOSB 2020'!N20*$BC$26</f>
        <v>11.66</v>
      </c>
      <c r="Q26" s="221">
        <f>'JUGEND-DOSB 2020'!O20*$BC$26</f>
        <v>10.56</v>
      </c>
      <c r="R26" s="72">
        <f>'JUGEND-DOSB 2020'!P20*$BC$26</f>
        <v>9.3500000000000014</v>
      </c>
      <c r="S26" s="222">
        <f>'JUGEND-DOSB 2020'!Q20*$BC$26</f>
        <v>20.460000000000004</v>
      </c>
      <c r="T26" s="221">
        <f>'JUGEND-DOSB 2020'!R20*$BC$26</f>
        <v>18.700000000000003</v>
      </c>
      <c r="U26" s="72">
        <f>'JUGEND-DOSB 2020'!S20*$BC$26</f>
        <v>17.05</v>
      </c>
      <c r="V26" s="222">
        <f>'JUGEND-DOSB 2020'!T20*$BC$26</f>
        <v>19.360000000000003</v>
      </c>
      <c r="W26" s="221">
        <f>'JUGEND-DOSB 2020'!U20*$BC$26</f>
        <v>17.930000000000003</v>
      </c>
      <c r="X26" s="223">
        <f>'JUGEND-DOSB 2020'!V20*$BC$26</f>
        <v>16.5</v>
      </c>
      <c r="Y26" s="182"/>
      <c r="Z26" s="188"/>
      <c r="AB26" s="902"/>
      <c r="AC26"/>
      <c r="AD26" s="845"/>
      <c r="AE26" s="796"/>
      <c r="AF26" s="792"/>
      <c r="AG26" s="794"/>
      <c r="AH26" s="70">
        <f>'JUGEND-DOSB 2020'!E51*$BC$26</f>
        <v>8.4700000000000006</v>
      </c>
      <c r="AI26" s="35">
        <f>'JUGEND-DOSB 2020'!F51*$BC$26</f>
        <v>7.48</v>
      </c>
      <c r="AJ26" s="72">
        <f>'JUGEND-DOSB 2020'!G51*$BC$26</f>
        <v>6.6000000000000005</v>
      </c>
      <c r="AK26" s="224">
        <f>'JUGEND-DOSB 2020'!H51*$BC$26</f>
        <v>7.9200000000000008</v>
      </c>
      <c r="AL26" s="35">
        <f>'JUGEND-DOSB 2020'!I51*$BC$26</f>
        <v>7.0400000000000009</v>
      </c>
      <c r="AM26" s="72">
        <f>'JUGEND-DOSB 2020'!J51*$BC$26</f>
        <v>6.2700000000000005</v>
      </c>
      <c r="AN26" s="224">
        <f>'JUGEND-DOSB 2020'!K51*$BC$26</f>
        <v>11.330000000000002</v>
      </c>
      <c r="AO26" s="35">
        <f>'JUGEND-DOSB 2020'!L51*$BC$26</f>
        <v>10.230000000000002</v>
      </c>
      <c r="AP26" s="72">
        <f>'JUGEND-DOSB 2020'!M51*$BC$26</f>
        <v>9.240000000000002</v>
      </c>
      <c r="AQ26" s="224">
        <f>'JUGEND-DOSB 2020'!N51*$BC$26</f>
        <v>10.67</v>
      </c>
      <c r="AR26" s="35">
        <f>'JUGEND-DOSB 2020'!O51*$BC$26</f>
        <v>9.7900000000000009</v>
      </c>
      <c r="AS26" s="72">
        <f>'JUGEND-DOSB 2020'!P51*$BC$26</f>
        <v>8.91</v>
      </c>
      <c r="AT26" s="224">
        <f>'JUGEND-DOSB 2020'!Q51*$BC$26</f>
        <v>18.700000000000003</v>
      </c>
      <c r="AU26" s="35">
        <f>'JUGEND-DOSB 2020'!R51*$BC$26</f>
        <v>16.940000000000001</v>
      </c>
      <c r="AV26" s="72">
        <f>'JUGEND-DOSB 2020'!S51*$BC$26</f>
        <v>15.510000000000002</v>
      </c>
      <c r="AW26" s="224">
        <f>'JUGEND-DOSB 2020'!T51*$BC$26</f>
        <v>17.930000000000003</v>
      </c>
      <c r="AX26" s="35">
        <f>'JUGEND-DOSB 2020'!U51*$BC$26</f>
        <v>16.28</v>
      </c>
      <c r="AY26" s="72">
        <f>'JUGEND-DOSB 2020'!V51*$BC$26</f>
        <v>14.850000000000001</v>
      </c>
      <c r="AZ26" s="182"/>
      <c r="BA26" s="188"/>
      <c r="BC26" s="143">
        <v>1.1000000000000001</v>
      </c>
      <c r="BD26" s="148" t="s">
        <v>156</v>
      </c>
    </row>
    <row r="27" spans="1:56" ht="19.7" customHeight="1" x14ac:dyDescent="0.2">
      <c r="A27" s="902"/>
      <c r="B27"/>
      <c r="C27" s="845"/>
      <c r="D27" s="796"/>
      <c r="E27" s="106" t="s">
        <v>17</v>
      </c>
      <c r="F27" s="27" t="s">
        <v>158</v>
      </c>
      <c r="G27" s="70">
        <f>'JUGEND-DOSB 2020'!E21*$BC$27</f>
        <v>51.150000000000006</v>
      </c>
      <c r="H27" s="35">
        <f>'JUGEND-DOSB 2020'!F21*$BC$27</f>
        <v>42.35</v>
      </c>
      <c r="I27" s="72">
        <f>'JUGEND-DOSB 2020'!G21*$BC$27</f>
        <v>33.550000000000004</v>
      </c>
      <c r="J27" s="224">
        <f>'JUGEND-DOSB 2020'!H21*$BC$27</f>
        <v>46.2</v>
      </c>
      <c r="K27" s="35">
        <f>'JUGEND-DOSB 2020'!I21*$BC$27</f>
        <v>37.400000000000006</v>
      </c>
      <c r="L27" s="72">
        <f>'JUGEND-DOSB 2020'!J21*$BC$27</f>
        <v>30.800000000000004</v>
      </c>
      <c r="M27" s="224">
        <f>'JUGEND-DOSB 2020'!K21*$BC$27</f>
        <v>42.900000000000006</v>
      </c>
      <c r="N27" s="35">
        <f>'JUGEND-DOSB 2020'!L21*$BC$27</f>
        <v>34.650000000000006</v>
      </c>
      <c r="O27" s="72">
        <f>'JUGEND-DOSB 2020'!M21*$BC$27</f>
        <v>28.05</v>
      </c>
      <c r="P27" s="224">
        <f>'JUGEND-DOSB 2020'!N21*$BC$27</f>
        <v>38.5</v>
      </c>
      <c r="Q27" s="35">
        <f>'JUGEND-DOSB 2020'!O21*$BC$27</f>
        <v>31.900000000000002</v>
      </c>
      <c r="R27" s="72">
        <f>'JUGEND-DOSB 2020'!P21*$BC$27</f>
        <v>25.85</v>
      </c>
      <c r="S27" s="224">
        <f>'JUGEND-DOSB 2020'!Q21*$BC$27</f>
        <v>36.300000000000004</v>
      </c>
      <c r="T27" s="35">
        <f>'JUGEND-DOSB 2020'!R21*$BC$27</f>
        <v>30.250000000000004</v>
      </c>
      <c r="U27" s="72">
        <f>'JUGEND-DOSB 2020'!S21*$BC$27</f>
        <v>23.650000000000002</v>
      </c>
      <c r="V27" s="224">
        <f>'JUGEND-DOSB 2020'!T21*$BC$27</f>
        <v>33.550000000000004</v>
      </c>
      <c r="W27" s="35">
        <f>'JUGEND-DOSB 2020'!U21*$BC$27</f>
        <v>28.05</v>
      </c>
      <c r="X27" s="72">
        <f>'JUGEND-DOSB 2020'!V21*$BC$27</f>
        <v>22</v>
      </c>
      <c r="Y27" s="182"/>
      <c r="Z27" s="188"/>
      <c r="AB27" s="902"/>
      <c r="AC27"/>
      <c r="AD27" s="845"/>
      <c r="AE27" s="796"/>
      <c r="AF27" s="106" t="s">
        <v>17</v>
      </c>
      <c r="AG27" s="27" t="s">
        <v>158</v>
      </c>
      <c r="AH27" s="70">
        <f>'JUGEND-DOSB 2020'!E52*$BC$27</f>
        <v>50.6</v>
      </c>
      <c r="AI27" s="35">
        <f>'JUGEND-DOSB 2020'!F52*$BC$27</f>
        <v>41.800000000000004</v>
      </c>
      <c r="AJ27" s="72">
        <f>'JUGEND-DOSB 2020'!G52*$BC$27</f>
        <v>33</v>
      </c>
      <c r="AK27" s="224">
        <f>'JUGEND-DOSB 2020'!H52*$BC$27</f>
        <v>45.1</v>
      </c>
      <c r="AL27" s="35">
        <f>'JUGEND-DOSB 2020'!I52*$BC$27</f>
        <v>36.300000000000004</v>
      </c>
      <c r="AM27" s="72">
        <f>'JUGEND-DOSB 2020'!J52*$BC$27</f>
        <v>28.6</v>
      </c>
      <c r="AN27" s="224">
        <f>'JUGEND-DOSB 2020'!K52*$BC$27</f>
        <v>39.6</v>
      </c>
      <c r="AO27" s="35">
        <f>'JUGEND-DOSB 2020'!L52*$BC$27</f>
        <v>31.900000000000002</v>
      </c>
      <c r="AP27" s="72">
        <f>'JUGEND-DOSB 2020'!M52*$BC$27</f>
        <v>24.750000000000004</v>
      </c>
      <c r="AQ27" s="224">
        <f>'JUGEND-DOSB 2020'!N52*$BC$27</f>
        <v>36.300000000000004</v>
      </c>
      <c r="AR27" s="35">
        <f>'JUGEND-DOSB 2020'!O52*$BC$27</f>
        <v>29.700000000000003</v>
      </c>
      <c r="AS27" s="72">
        <f>'JUGEND-DOSB 2020'!P52*$BC$27</f>
        <v>23.1</v>
      </c>
      <c r="AT27" s="224">
        <f>'JUGEND-DOSB 2020'!Q52*$BC$27</f>
        <v>34.1</v>
      </c>
      <c r="AU27" s="35">
        <f>'JUGEND-DOSB 2020'!R52*$BC$27</f>
        <v>28.05</v>
      </c>
      <c r="AV27" s="72">
        <f>'JUGEND-DOSB 2020'!S52*$BC$27</f>
        <v>22</v>
      </c>
      <c r="AW27" s="224">
        <f>'JUGEND-DOSB 2020'!T52*$BC$27</f>
        <v>32.450000000000003</v>
      </c>
      <c r="AX27" s="35">
        <f>'JUGEND-DOSB 2020'!U52*$BC$27</f>
        <v>26.950000000000003</v>
      </c>
      <c r="AY27" s="72">
        <f>'JUGEND-DOSB 2020'!V52*$BC$27</f>
        <v>20.900000000000002</v>
      </c>
      <c r="AZ27" s="182"/>
      <c r="BA27" s="188"/>
      <c r="BC27" s="143">
        <v>1.1000000000000001</v>
      </c>
      <c r="BD27" s="146" t="s">
        <v>158</v>
      </c>
    </row>
    <row r="28" spans="1:56" ht="19.7" customHeight="1" thickBot="1" x14ac:dyDescent="0.25">
      <c r="A28" s="902"/>
      <c r="B28"/>
      <c r="C28" s="845"/>
      <c r="D28" s="796"/>
      <c r="E28" s="106" t="s">
        <v>21</v>
      </c>
      <c r="F28" s="27" t="s">
        <v>157</v>
      </c>
      <c r="G28" s="225"/>
      <c r="H28" s="226"/>
      <c r="I28" s="227"/>
      <c r="J28" s="224">
        <f>'JUGEND-DOSB 2020'!H22*$BC$28</f>
        <v>45.1</v>
      </c>
      <c r="K28" s="35">
        <f>'JUGEND-DOSB 2020'!I22*$BC$28</f>
        <v>39.6</v>
      </c>
      <c r="L28" s="72">
        <f>'JUGEND-DOSB 2020'!J22*$BC$28</f>
        <v>34.1</v>
      </c>
      <c r="M28" s="224">
        <f>'JUGEND-DOSB 2020'!K22*$BC$28</f>
        <v>40.700000000000003</v>
      </c>
      <c r="N28" s="35">
        <f>'JUGEND-DOSB 2020'!L22*$BC$28</f>
        <v>35.200000000000003</v>
      </c>
      <c r="O28" s="72">
        <f>'JUGEND-DOSB 2020'!M22*$BC$28</f>
        <v>29.700000000000003</v>
      </c>
      <c r="P28" s="224">
        <f>'JUGEND-DOSB 2020'!N22*$BC$28</f>
        <v>34.1</v>
      </c>
      <c r="Q28" s="35">
        <f>'JUGEND-DOSB 2020'!O22*$BC$28</f>
        <v>29.700000000000003</v>
      </c>
      <c r="R28" s="72">
        <f>'JUGEND-DOSB 2020'!P22*$BC$28</f>
        <v>25.85</v>
      </c>
      <c r="S28" s="224">
        <f>'JUGEND-DOSB 2020'!Q22*$BC$28</f>
        <v>29.700000000000003</v>
      </c>
      <c r="T28" s="35">
        <f>'JUGEND-DOSB 2020'!R22*$BC$28</f>
        <v>26.950000000000003</v>
      </c>
      <c r="U28" s="72">
        <f>'JUGEND-DOSB 2020'!S22*$BC$28</f>
        <v>23.650000000000002</v>
      </c>
      <c r="V28" s="224">
        <f>'JUGEND-DOSB 2020'!T22*$BC$28</f>
        <v>27.500000000000004</v>
      </c>
      <c r="W28" s="35">
        <f>'JUGEND-DOSB 2020'!U22*$BC$28</f>
        <v>24.750000000000004</v>
      </c>
      <c r="X28" s="72">
        <f>'JUGEND-DOSB 2020'!V22*$BC$28</f>
        <v>22</v>
      </c>
      <c r="Y28" s="186"/>
      <c r="Z28" s="187"/>
      <c r="AB28" s="902"/>
      <c r="AC28"/>
      <c r="AD28" s="845"/>
      <c r="AE28" s="796"/>
      <c r="AF28" s="106" t="s">
        <v>21</v>
      </c>
      <c r="AG28" s="27" t="s">
        <v>157</v>
      </c>
      <c r="AH28" s="260"/>
      <c r="AI28" s="261"/>
      <c r="AJ28" s="262"/>
      <c r="AK28" s="258">
        <f>'JUGEND-DOSB 2020'!H53*$BC$28</f>
        <v>41.800000000000004</v>
      </c>
      <c r="AL28" s="246">
        <f>'JUGEND-DOSB 2020'!I53*$BC$28</f>
        <v>36.300000000000004</v>
      </c>
      <c r="AM28" s="247">
        <f>'JUGEND-DOSB 2020'!J53*$BC$28</f>
        <v>30.800000000000004</v>
      </c>
      <c r="AN28" s="258">
        <f>'JUGEND-DOSB 2020'!K53*$BC$28</f>
        <v>38.5</v>
      </c>
      <c r="AO28" s="246">
        <f>'JUGEND-DOSB 2020'!L53*$BC$28</f>
        <v>33.550000000000004</v>
      </c>
      <c r="AP28" s="247">
        <f>'JUGEND-DOSB 2020'!M53*$BC$28</f>
        <v>28.6</v>
      </c>
      <c r="AQ28" s="258">
        <f>'JUGEND-DOSB 2020'!N53*$BC$28</f>
        <v>32.450000000000003</v>
      </c>
      <c r="AR28" s="246">
        <f>'JUGEND-DOSB 2020'!O53*$BC$28</f>
        <v>28.6</v>
      </c>
      <c r="AS28" s="247">
        <f>'JUGEND-DOSB 2020'!P53*$BC$28</f>
        <v>24.750000000000004</v>
      </c>
      <c r="AT28" s="258">
        <f>'JUGEND-DOSB 2020'!Q53*$BC$28</f>
        <v>26.400000000000002</v>
      </c>
      <c r="AU28" s="246">
        <f>'JUGEND-DOSB 2020'!R53*$BC$28</f>
        <v>23.650000000000002</v>
      </c>
      <c r="AV28" s="247">
        <f>'JUGEND-DOSB 2020'!S53*$BC$28</f>
        <v>20.900000000000002</v>
      </c>
      <c r="AW28" s="258">
        <f>'JUGEND-DOSB 2020'!T53*$BC$28</f>
        <v>24.200000000000003</v>
      </c>
      <c r="AX28" s="246">
        <f>'JUGEND-DOSB 2020'!U53*$BC$28</f>
        <v>21.450000000000003</v>
      </c>
      <c r="AY28" s="247">
        <f>'JUGEND-DOSB 2020'!V53*$BC$28</f>
        <v>18.700000000000003</v>
      </c>
      <c r="AZ28" s="186"/>
      <c r="BA28" s="187"/>
      <c r="BC28" s="143">
        <v>1.1000000000000001</v>
      </c>
      <c r="BD28" s="146" t="s">
        <v>157</v>
      </c>
    </row>
    <row r="29" spans="1:56" ht="19.7" customHeight="1" x14ac:dyDescent="0.2">
      <c r="A29" s="902"/>
      <c r="B29"/>
      <c r="C29" s="843">
        <v>4</v>
      </c>
      <c r="D29" s="795" t="s">
        <v>67</v>
      </c>
      <c r="E29" s="601" t="s">
        <v>16</v>
      </c>
      <c r="F29" s="22" t="s">
        <v>20</v>
      </c>
      <c r="G29" s="128"/>
      <c r="H29" s="129"/>
      <c r="I29" s="130"/>
      <c r="J29" s="131"/>
      <c r="K29" s="129"/>
      <c r="L29" s="130"/>
      <c r="M29" s="56">
        <f>'JUGEND-DOSB 2020'!K24*$BC$29</f>
        <v>0.72000000000000008</v>
      </c>
      <c r="N29" s="7">
        <f>'JUGEND-DOSB 2020'!L24*$BC$29</f>
        <v>0.81</v>
      </c>
      <c r="O29" s="9">
        <f>'JUGEND-DOSB 2020'!M24*$BC$29</f>
        <v>0.9</v>
      </c>
      <c r="P29" s="56">
        <f>'JUGEND-DOSB 2020'!N24*$BC$29</f>
        <v>0.81</v>
      </c>
      <c r="Q29" s="7">
        <f>'JUGEND-DOSB 2020'!O24*$BC$29</f>
        <v>0.9</v>
      </c>
      <c r="R29" s="9">
        <f>'JUGEND-DOSB 2020'!P24*$BC$29</f>
        <v>0.9900000000000001</v>
      </c>
      <c r="S29" s="56">
        <f>'JUGEND-DOSB 2020'!Q24*$BC$29</f>
        <v>0.85499999999999998</v>
      </c>
      <c r="T29" s="7">
        <f>'JUGEND-DOSB 2020'!R24*$BC$29</f>
        <v>0.94500000000000006</v>
      </c>
      <c r="U29" s="9">
        <f>'JUGEND-DOSB 2020'!S24*$BC$29</f>
        <v>1.0349999999999999</v>
      </c>
      <c r="V29" s="56">
        <f>'JUGEND-DOSB 2020'!T24*$BC$29</f>
        <v>0.94500000000000006</v>
      </c>
      <c r="W29" s="7">
        <f>'JUGEND-DOSB 2020'!U24*$BC$29</f>
        <v>1.0349999999999999</v>
      </c>
      <c r="X29" s="9">
        <f>'JUGEND-DOSB 2020'!V24*$BC$29</f>
        <v>1.125</v>
      </c>
      <c r="Y29" s="180"/>
      <c r="Z29" s="181"/>
      <c r="AB29" s="902"/>
      <c r="AC29"/>
      <c r="AD29" s="843">
        <v>4</v>
      </c>
      <c r="AE29" s="795" t="s">
        <v>67</v>
      </c>
      <c r="AF29" s="601" t="s">
        <v>16</v>
      </c>
      <c r="AG29" s="22" t="s">
        <v>20</v>
      </c>
      <c r="AH29" s="136"/>
      <c r="AI29" s="137"/>
      <c r="AJ29" s="138"/>
      <c r="AK29" s="139"/>
      <c r="AL29" s="137"/>
      <c r="AM29" s="138"/>
      <c r="AN29" s="134">
        <f>'JUGEND-DOSB 2020'!K55*$BC$29</f>
        <v>0.76500000000000001</v>
      </c>
      <c r="AO29" s="132">
        <f>'JUGEND-DOSB 2020'!L55*$BC$29</f>
        <v>0.85499999999999998</v>
      </c>
      <c r="AP29" s="133">
        <f>'JUGEND-DOSB 2020'!M55*$BC$29</f>
        <v>0.94500000000000006</v>
      </c>
      <c r="AQ29" s="134">
        <f>'JUGEND-DOSB 2020'!N55*$BC$29</f>
        <v>0.85499999999999998</v>
      </c>
      <c r="AR29" s="132">
        <f>'JUGEND-DOSB 2020'!O55*$BC$29</f>
        <v>0.94500000000000006</v>
      </c>
      <c r="AS29" s="133">
        <f>'JUGEND-DOSB 2020'!P55*$BC$29</f>
        <v>1.0349999999999999</v>
      </c>
      <c r="AT29" s="134">
        <f>'JUGEND-DOSB 2020'!Q55*$BC$29</f>
        <v>0.9900000000000001</v>
      </c>
      <c r="AU29" s="132">
        <f>'JUGEND-DOSB 2020'!R55*$BC$29</f>
        <v>1.08</v>
      </c>
      <c r="AV29" s="133">
        <f>'JUGEND-DOSB 2020'!S55*$BC$29</f>
        <v>1.1700000000000002</v>
      </c>
      <c r="AW29" s="134">
        <f>'JUGEND-DOSB 2020'!T55*$BC$29</f>
        <v>1.08</v>
      </c>
      <c r="AX29" s="132">
        <f>'JUGEND-DOSB 2020'!U55*$BC$29</f>
        <v>1.1700000000000002</v>
      </c>
      <c r="AY29" s="133">
        <f>'JUGEND-DOSB 2020'!V55*$BC$29</f>
        <v>1.26</v>
      </c>
      <c r="AZ29" s="180"/>
      <c r="BA29" s="181"/>
      <c r="BC29" s="143">
        <v>0.9</v>
      </c>
      <c r="BD29" s="146" t="s">
        <v>20</v>
      </c>
    </row>
    <row r="30" spans="1:56" ht="19.7" customHeight="1" x14ac:dyDescent="0.2">
      <c r="A30" s="902"/>
      <c r="B30"/>
      <c r="C30" s="845"/>
      <c r="D30" s="796"/>
      <c r="E30" s="105" t="s">
        <v>17</v>
      </c>
      <c r="F30" s="104" t="s">
        <v>163</v>
      </c>
      <c r="G30" s="67">
        <f t="shared" ref="G30:L30" si="0">J30-0.2</f>
        <v>1.67</v>
      </c>
      <c r="H30" s="29">
        <f t="shared" si="0"/>
        <v>1.9400000000000002</v>
      </c>
      <c r="I30" s="38">
        <f t="shared" si="0"/>
        <v>2.2099999999999995</v>
      </c>
      <c r="J30" s="67">
        <f t="shared" si="0"/>
        <v>1.8699999999999999</v>
      </c>
      <c r="K30" s="29">
        <f t="shared" si="0"/>
        <v>2.14</v>
      </c>
      <c r="L30" s="38">
        <f t="shared" si="0"/>
        <v>2.4099999999999997</v>
      </c>
      <c r="M30" s="67">
        <f>'JUGEND-DOSB 2020'!K26*$BC$30</f>
        <v>2.0699999999999998</v>
      </c>
      <c r="N30" s="29">
        <f>'JUGEND-DOSB 2020'!L26*$BC$30</f>
        <v>2.3400000000000003</v>
      </c>
      <c r="O30" s="38">
        <f>'JUGEND-DOSB 2020'!M26*$BC$30</f>
        <v>2.61</v>
      </c>
      <c r="P30" s="67">
        <f>'JUGEND-DOSB 2020'!N26*$BC$30</f>
        <v>2.52</v>
      </c>
      <c r="Q30" s="29">
        <f>'JUGEND-DOSB 2020'!O26*$BC$30</f>
        <v>2.79</v>
      </c>
      <c r="R30" s="38">
        <f>'JUGEND-DOSB 2020'!P26*$BC$30</f>
        <v>3.06</v>
      </c>
      <c r="S30" s="67">
        <f>'JUGEND-DOSB 2020'!Q26*$BC$30</f>
        <v>2.8800000000000003</v>
      </c>
      <c r="T30" s="29">
        <f>'JUGEND-DOSB 2020'!R26*$BC$30</f>
        <v>3.15</v>
      </c>
      <c r="U30" s="38">
        <f>'JUGEND-DOSB 2020'!S26*$BC$30</f>
        <v>3.42</v>
      </c>
      <c r="V30" s="67">
        <f>'JUGEND-DOSB 2020'!T26*$BC$30</f>
        <v>3.06</v>
      </c>
      <c r="W30" s="29">
        <f>'JUGEND-DOSB 2020'!U26*$BC$30</f>
        <v>3.33</v>
      </c>
      <c r="X30" s="38">
        <f>'JUGEND-DOSB 2020'!V26*$BC$30</f>
        <v>3.6</v>
      </c>
      <c r="Y30" s="182"/>
      <c r="Z30" s="188"/>
      <c r="AB30" s="902"/>
      <c r="AC30"/>
      <c r="AD30" s="845"/>
      <c r="AE30" s="796"/>
      <c r="AF30" s="105" t="s">
        <v>17</v>
      </c>
      <c r="AG30" s="104" t="s">
        <v>163</v>
      </c>
      <c r="AH30" s="67">
        <f t="shared" ref="AH30:AM30" si="1">AK30-0.2</f>
        <v>1.9400000000000002</v>
      </c>
      <c r="AI30" s="29">
        <f t="shared" si="1"/>
        <v>2.2099999999999995</v>
      </c>
      <c r="AJ30" s="38">
        <f t="shared" si="1"/>
        <v>2.48</v>
      </c>
      <c r="AK30" s="67">
        <f t="shared" si="1"/>
        <v>2.14</v>
      </c>
      <c r="AL30" s="29">
        <f t="shared" si="1"/>
        <v>2.4099999999999997</v>
      </c>
      <c r="AM30" s="38">
        <f t="shared" si="1"/>
        <v>2.68</v>
      </c>
      <c r="AN30" s="67">
        <f>'JUGEND-DOSB 2020'!K57*$BC$30</f>
        <v>2.3400000000000003</v>
      </c>
      <c r="AO30" s="29">
        <f>'JUGEND-DOSB 2020'!L57*$BC$30</f>
        <v>2.61</v>
      </c>
      <c r="AP30" s="38">
        <f>'JUGEND-DOSB 2020'!M57*$BC$30</f>
        <v>2.8800000000000003</v>
      </c>
      <c r="AQ30" s="28">
        <f>'JUGEND-DOSB 2020'!N57*$BC$30</f>
        <v>2.8800000000000003</v>
      </c>
      <c r="AR30" s="29">
        <f>'JUGEND-DOSB 2020'!O57*$BC$30</f>
        <v>3.15</v>
      </c>
      <c r="AS30" s="38">
        <f>'JUGEND-DOSB 2020'!P57*$BC$30</f>
        <v>3.42</v>
      </c>
      <c r="AT30" s="67">
        <f>'JUGEND-DOSB 2020'!Q57*$BC$30</f>
        <v>3.42</v>
      </c>
      <c r="AU30" s="29">
        <f>'JUGEND-DOSB 2020'!R57*$BC$30</f>
        <v>3.69</v>
      </c>
      <c r="AV30" s="38">
        <f>'JUGEND-DOSB 2020'!S57*$BC$30</f>
        <v>3.9600000000000004</v>
      </c>
      <c r="AW30" s="67">
        <f>'JUGEND-DOSB 2020'!T57*$BC$30</f>
        <v>3.87</v>
      </c>
      <c r="AX30" s="29">
        <f>'JUGEND-DOSB 2020'!U57*$BC$30</f>
        <v>4.1399999999999997</v>
      </c>
      <c r="AY30" s="38">
        <f>'JUGEND-DOSB 2020'!V57*$BC$30</f>
        <v>4.41</v>
      </c>
      <c r="AZ30" s="182"/>
      <c r="BA30" s="188"/>
      <c r="BC30" s="143">
        <v>0.9</v>
      </c>
      <c r="BD30" s="146" t="s">
        <v>163</v>
      </c>
    </row>
    <row r="31" spans="1:56" ht="19.7" customHeight="1" x14ac:dyDescent="0.2">
      <c r="A31" s="902"/>
      <c r="B31"/>
      <c r="C31" s="845"/>
      <c r="D31" s="796"/>
      <c r="E31" s="801" t="s">
        <v>21</v>
      </c>
      <c r="F31" s="793" t="s">
        <v>159</v>
      </c>
      <c r="G31" s="782" t="s">
        <v>424</v>
      </c>
      <c r="H31" s="783"/>
      <c r="I31" s="783"/>
      <c r="J31" s="783"/>
      <c r="K31" s="783"/>
      <c r="L31" s="783"/>
      <c r="M31" s="783"/>
      <c r="N31" s="783"/>
      <c r="O31" s="784"/>
      <c r="P31" s="782" t="s">
        <v>425</v>
      </c>
      <c r="Q31" s="783"/>
      <c r="R31" s="783"/>
      <c r="S31" s="783"/>
      <c r="T31" s="783"/>
      <c r="U31" s="783"/>
      <c r="V31" s="783"/>
      <c r="W31" s="783"/>
      <c r="X31" s="784"/>
      <c r="Y31" s="182"/>
      <c r="Z31" s="188"/>
      <c r="AB31" s="902"/>
      <c r="AC31"/>
      <c r="AD31" s="845"/>
      <c r="AE31" s="796"/>
      <c r="AF31" s="801" t="s">
        <v>21</v>
      </c>
      <c r="AG31" s="793" t="s">
        <v>159</v>
      </c>
      <c r="AH31" s="782" t="s">
        <v>424</v>
      </c>
      <c r="AI31" s="783"/>
      <c r="AJ31" s="783"/>
      <c r="AK31" s="783"/>
      <c r="AL31" s="783"/>
      <c r="AM31" s="783"/>
      <c r="AN31" s="783"/>
      <c r="AO31" s="783"/>
      <c r="AP31" s="784"/>
      <c r="AQ31" s="782" t="s">
        <v>425</v>
      </c>
      <c r="AR31" s="783"/>
      <c r="AS31" s="783"/>
      <c r="AT31" s="783"/>
      <c r="AU31" s="783"/>
      <c r="AV31" s="783"/>
      <c r="AW31" s="783"/>
      <c r="AX31" s="783"/>
      <c r="AY31" s="784"/>
      <c r="AZ31" s="182"/>
      <c r="BA31" s="188"/>
      <c r="BD31" s="148"/>
    </row>
    <row r="32" spans="1:56" ht="19.7" customHeight="1" x14ac:dyDescent="0.2">
      <c r="A32" s="902"/>
      <c r="B32"/>
      <c r="C32" s="845"/>
      <c r="D32" s="796"/>
      <c r="E32" s="792"/>
      <c r="F32" s="794"/>
      <c r="G32" s="42">
        <v>10</v>
      </c>
      <c r="H32" s="43">
        <v>15</v>
      </c>
      <c r="I32" s="135">
        <v>20</v>
      </c>
      <c r="J32" s="42">
        <v>10</v>
      </c>
      <c r="K32" s="43">
        <v>15</v>
      </c>
      <c r="L32" s="135">
        <v>20</v>
      </c>
      <c r="M32" s="42">
        <v>10</v>
      </c>
      <c r="N32" s="43">
        <v>15</v>
      </c>
      <c r="O32" s="135">
        <v>20</v>
      </c>
      <c r="P32" s="42">
        <v>10</v>
      </c>
      <c r="Q32" s="43">
        <v>15</v>
      </c>
      <c r="R32" s="135">
        <v>20</v>
      </c>
      <c r="S32" s="42">
        <v>10</v>
      </c>
      <c r="T32" s="43">
        <v>15</v>
      </c>
      <c r="U32" s="135">
        <v>20</v>
      </c>
      <c r="V32" s="42">
        <v>10</v>
      </c>
      <c r="W32" s="43">
        <v>15</v>
      </c>
      <c r="X32" s="135">
        <v>20</v>
      </c>
      <c r="Y32" s="182"/>
      <c r="Z32" s="188"/>
      <c r="AB32" s="902"/>
      <c r="AC32"/>
      <c r="AD32" s="845"/>
      <c r="AE32" s="796"/>
      <c r="AF32" s="792"/>
      <c r="AG32" s="794"/>
      <c r="AH32" s="42">
        <v>10</v>
      </c>
      <c r="AI32" s="43">
        <v>15</v>
      </c>
      <c r="AJ32" s="135">
        <v>20</v>
      </c>
      <c r="AK32" s="42">
        <v>10</v>
      </c>
      <c r="AL32" s="43">
        <v>15</v>
      </c>
      <c r="AM32" s="135">
        <v>20</v>
      </c>
      <c r="AN32" s="42">
        <v>10</v>
      </c>
      <c r="AO32" s="43">
        <v>15</v>
      </c>
      <c r="AP32" s="135">
        <v>20</v>
      </c>
      <c r="AQ32" s="42">
        <v>10</v>
      </c>
      <c r="AR32" s="43">
        <v>15</v>
      </c>
      <c r="AS32" s="135">
        <v>20</v>
      </c>
      <c r="AT32" s="42">
        <v>10</v>
      </c>
      <c r="AU32" s="43">
        <v>15</v>
      </c>
      <c r="AV32" s="135">
        <v>20</v>
      </c>
      <c r="AW32" s="42">
        <v>10</v>
      </c>
      <c r="AX32" s="43">
        <v>15</v>
      </c>
      <c r="AY32" s="135">
        <v>20</v>
      </c>
      <c r="AZ32" s="182"/>
      <c r="BA32" s="188"/>
      <c r="BD32" s="148"/>
    </row>
    <row r="33" spans="1:56" ht="19.7" customHeight="1" x14ac:dyDescent="0.2">
      <c r="A33" s="902"/>
      <c r="B33"/>
      <c r="C33" s="923"/>
      <c r="D33" s="796"/>
      <c r="E33" s="983" t="s">
        <v>22</v>
      </c>
      <c r="F33" s="855" t="s">
        <v>601</v>
      </c>
      <c r="G33" s="850" t="s">
        <v>557</v>
      </c>
      <c r="H33" s="850"/>
      <c r="I33" s="850"/>
      <c r="J33" s="850"/>
      <c r="K33" s="850"/>
      <c r="L33" s="850"/>
      <c r="M33" s="850"/>
      <c r="N33" s="850"/>
      <c r="O33" s="850"/>
      <c r="P33" s="782" t="s">
        <v>203</v>
      </c>
      <c r="Q33" s="783"/>
      <c r="R33" s="783"/>
      <c r="S33" s="783"/>
      <c r="T33" s="783"/>
      <c r="U33" s="783"/>
      <c r="V33" s="783"/>
      <c r="W33" s="783"/>
      <c r="X33" s="784"/>
      <c r="Y33" s="182"/>
      <c r="Z33" s="188"/>
      <c r="AB33" s="902"/>
      <c r="AC33"/>
      <c r="AD33" s="845"/>
      <c r="AE33" s="796"/>
      <c r="AF33" s="983" t="s">
        <v>22</v>
      </c>
      <c r="AG33" s="855" t="s">
        <v>601</v>
      </c>
      <c r="AH33" s="850" t="s">
        <v>557</v>
      </c>
      <c r="AI33" s="850"/>
      <c r="AJ33" s="850"/>
      <c r="AK33" s="850"/>
      <c r="AL33" s="850"/>
      <c r="AM33" s="850"/>
      <c r="AN33" s="850"/>
      <c r="AO33" s="850"/>
      <c r="AP33" s="850"/>
      <c r="AQ33" s="782" t="s">
        <v>203</v>
      </c>
      <c r="AR33" s="783"/>
      <c r="AS33" s="783"/>
      <c r="AT33" s="783"/>
      <c r="AU33" s="783"/>
      <c r="AV33" s="783"/>
      <c r="AW33" s="783"/>
      <c r="AX33" s="783"/>
      <c r="AY33" s="784"/>
      <c r="AZ33" s="182"/>
      <c r="BA33" s="188"/>
      <c r="BD33" s="148"/>
    </row>
    <row r="34" spans="1:56" ht="19.7" customHeight="1" thickBot="1" x14ac:dyDescent="0.25">
      <c r="A34" s="902"/>
      <c r="B34"/>
      <c r="C34" s="923"/>
      <c r="D34" s="796"/>
      <c r="E34" s="996"/>
      <c r="F34" s="794"/>
      <c r="G34" s="529">
        <f>'JUGEND-DOSB 2020'!E28*$BC$34</f>
        <v>9.6000000000000014</v>
      </c>
      <c r="H34" s="529">
        <f>'JUGEND-DOSB 2020'!F28*$BC$34</f>
        <v>12</v>
      </c>
      <c r="I34" s="171">
        <f>'JUGEND-DOSB 2020'!G28*$BC$34</f>
        <v>16.8</v>
      </c>
      <c r="J34" s="529">
        <f>'JUGEND-DOSB 2020'!H28*$BC$34</f>
        <v>14.4</v>
      </c>
      <c r="K34" s="529">
        <f>'JUGEND-DOSB 2020'!I28*$BC$34</f>
        <v>16.8</v>
      </c>
      <c r="L34" s="171">
        <f>'JUGEND-DOSB 2020'!J28*$BC$34</f>
        <v>21.6</v>
      </c>
      <c r="M34" s="529">
        <f>'JUGEND-DOSB 2020'!K28*$BC$34</f>
        <v>21.6</v>
      </c>
      <c r="N34" s="529">
        <f>'JUGEND-DOSB 2020'!L28*$BC$34</f>
        <v>24</v>
      </c>
      <c r="O34" s="171">
        <f>'JUGEND-DOSB 2020'!M28*$BC$34</f>
        <v>28.8</v>
      </c>
      <c r="P34" s="117">
        <f>'JUGEND-DOSB 2020'!N28*$BC$34</f>
        <v>13.600000000000001</v>
      </c>
      <c r="Q34" s="117">
        <f>'JUGEND-DOSB 2020'!O28*$BC$34</f>
        <v>15.600000000000001</v>
      </c>
      <c r="R34" s="21">
        <f>'JUGEND-DOSB 2020'!P28*$BC$34</f>
        <v>17.600000000000001</v>
      </c>
      <c r="S34" s="117">
        <f>'JUGEND-DOSB 2020'!Q28*$BC$34</f>
        <v>15.600000000000001</v>
      </c>
      <c r="T34" s="117">
        <f>'JUGEND-DOSB 2020'!R28*$BC$34</f>
        <v>18</v>
      </c>
      <c r="U34" s="21">
        <f>'JUGEND-DOSB 2020'!S28*$BC$34</f>
        <v>20.400000000000002</v>
      </c>
      <c r="V34" s="117">
        <f>'JUGEND-DOSB 2020'!T28*$BC$34</f>
        <v>17.600000000000001</v>
      </c>
      <c r="W34" s="117">
        <f>'JUGEND-DOSB 2020'!U28*$BC$34</f>
        <v>20</v>
      </c>
      <c r="X34" s="21">
        <f>'JUGEND-DOSB 2020'!V28*$BC$34</f>
        <v>22.400000000000002</v>
      </c>
      <c r="Y34" s="186"/>
      <c r="Z34" s="187"/>
      <c r="AB34" s="902"/>
      <c r="AC34"/>
      <c r="AD34" s="845"/>
      <c r="AE34" s="796"/>
      <c r="AF34" s="996"/>
      <c r="AG34" s="794"/>
      <c r="AH34" s="529">
        <f>'JUGEND-DOSB 2020'!E59*$BC$34</f>
        <v>12</v>
      </c>
      <c r="AI34" s="529">
        <f>'JUGEND-DOSB 2020'!F59*$BC$34</f>
        <v>14.4</v>
      </c>
      <c r="AJ34" s="171">
        <f>'JUGEND-DOSB 2020'!G59*$BC$34</f>
        <v>19.200000000000003</v>
      </c>
      <c r="AK34" s="529">
        <f>'JUGEND-DOSB 2020'!H59*$BC$34</f>
        <v>16.8</v>
      </c>
      <c r="AL34" s="529">
        <f>'JUGEND-DOSB 2020'!I59*$BC$34</f>
        <v>21.6</v>
      </c>
      <c r="AM34" s="171">
        <f>'JUGEND-DOSB 2020'!J59*$BC$34</f>
        <v>26.400000000000002</v>
      </c>
      <c r="AN34" s="529">
        <f>'JUGEND-DOSB 2020'!K59*$BC$34</f>
        <v>26.400000000000002</v>
      </c>
      <c r="AO34" s="529">
        <f>'JUGEND-DOSB 2020'!L59*$BC$34</f>
        <v>31.200000000000003</v>
      </c>
      <c r="AP34" s="171">
        <f>'JUGEND-DOSB 2020'!M59*$BC$34</f>
        <v>36</v>
      </c>
      <c r="AQ34" s="37">
        <f>'JUGEND-DOSB 2020'!N59*$BC$34</f>
        <v>15.600000000000001</v>
      </c>
      <c r="AR34" s="117">
        <f>'JUGEND-DOSB 2020'!O59*$BC$34</f>
        <v>19.200000000000003</v>
      </c>
      <c r="AS34" s="21">
        <f>'JUGEND-DOSB 2020'!P59*$BC$34</f>
        <v>22</v>
      </c>
      <c r="AT34" s="117">
        <f>'JUGEND-DOSB 2020'!Q59*$BC$34</f>
        <v>18.8</v>
      </c>
      <c r="AU34" s="117">
        <f>'JUGEND-DOSB 2020'!R59*$BC$34</f>
        <v>22.400000000000002</v>
      </c>
      <c r="AV34" s="21">
        <f>'JUGEND-DOSB 2020'!S59*$BC$34</f>
        <v>25.6</v>
      </c>
      <c r="AW34" s="117">
        <f>'JUGEND-DOSB 2020'!T59*$BC$34</f>
        <v>22</v>
      </c>
      <c r="AX34" s="117">
        <f>'JUGEND-DOSB 2020'!U59*$BC$34</f>
        <v>25.6</v>
      </c>
      <c r="AY34" s="21">
        <f>'JUGEND-DOSB 2020'!V59*$BC$34</f>
        <v>29.200000000000003</v>
      </c>
      <c r="AZ34" s="186"/>
      <c r="BA34" s="187"/>
      <c r="BC34" s="143">
        <v>0.8</v>
      </c>
      <c r="BD34" s="146" t="s">
        <v>520</v>
      </c>
    </row>
    <row r="35" spans="1:56" s="44" customFormat="1" ht="19.5" customHeight="1" thickBot="1" x14ac:dyDescent="0.3">
      <c r="A35" s="853" t="s">
        <v>495</v>
      </c>
      <c r="B35"/>
      <c r="C35" s="905" t="s">
        <v>51</v>
      </c>
      <c r="D35" s="906"/>
      <c r="E35" s="907"/>
      <c r="F35" s="907"/>
      <c r="G35" s="907" t="s">
        <v>616</v>
      </c>
      <c r="H35" s="907"/>
      <c r="I35" s="907"/>
      <c r="J35" s="907"/>
      <c r="K35" s="907"/>
      <c r="L35" s="907"/>
      <c r="M35" s="907"/>
      <c r="N35" s="907"/>
      <c r="O35" s="907"/>
      <c r="P35" s="907"/>
      <c r="Q35" s="907"/>
      <c r="R35" s="908" t="s">
        <v>52</v>
      </c>
      <c r="S35" s="908"/>
      <c r="T35" s="908"/>
      <c r="U35" s="908"/>
      <c r="V35" s="908"/>
      <c r="W35" s="908"/>
      <c r="X35" s="908"/>
      <c r="Y35" s="802" t="s">
        <v>53</v>
      </c>
      <c r="Z35" s="803"/>
      <c r="AB35" s="853" t="s">
        <v>495</v>
      </c>
      <c r="AC35"/>
      <c r="AD35" s="905" t="s">
        <v>51</v>
      </c>
      <c r="AE35" s="906"/>
      <c r="AF35" s="907"/>
      <c r="AG35" s="907"/>
      <c r="AH35" s="907" t="s">
        <v>616</v>
      </c>
      <c r="AI35" s="907"/>
      <c r="AJ35" s="907"/>
      <c r="AK35" s="907"/>
      <c r="AL35" s="907"/>
      <c r="AM35" s="907"/>
      <c r="AN35" s="907"/>
      <c r="AO35" s="907"/>
      <c r="AP35" s="907"/>
      <c r="AQ35" s="907"/>
      <c r="AR35" s="907"/>
      <c r="AS35" s="908" t="s">
        <v>52</v>
      </c>
      <c r="AT35" s="908"/>
      <c r="AU35" s="908"/>
      <c r="AV35" s="908"/>
      <c r="AW35" s="908"/>
      <c r="AX35" s="908"/>
      <c r="AY35" s="908"/>
      <c r="AZ35" s="802" t="s">
        <v>53</v>
      </c>
      <c r="BA35" s="803"/>
      <c r="BC35" s="144"/>
      <c r="BD35" s="147"/>
    </row>
    <row r="36" spans="1:56" ht="15.75" thickBot="1" x14ac:dyDescent="0.25">
      <c r="A36" s="853"/>
      <c r="B36"/>
      <c r="C36" s="914" t="s">
        <v>585</v>
      </c>
      <c r="D36" s="915"/>
      <c r="E36" s="915"/>
      <c r="F36" s="915"/>
      <c r="G36" s="915"/>
      <c r="H36" s="915"/>
      <c r="I36" s="916"/>
      <c r="J36" s="917" t="s">
        <v>68</v>
      </c>
      <c r="K36" s="918"/>
      <c r="L36" s="918"/>
      <c r="M36" s="918"/>
      <c r="N36" s="918"/>
      <c r="O36" s="918"/>
      <c r="P36" s="918"/>
      <c r="Q36" s="919"/>
      <c r="R36" s="920" t="s">
        <v>69</v>
      </c>
      <c r="S36" s="921"/>
      <c r="T36" s="921"/>
      <c r="U36" s="921"/>
      <c r="V36" s="921"/>
      <c r="W36" s="921"/>
      <c r="X36" s="922"/>
      <c r="Y36" s="75" t="s">
        <v>70</v>
      </c>
      <c r="Z36" s="76"/>
      <c r="AA36" s="45"/>
      <c r="AB36" s="853"/>
      <c r="AC36"/>
      <c r="AD36" s="914" t="s">
        <v>585</v>
      </c>
      <c r="AE36" s="915"/>
      <c r="AF36" s="915"/>
      <c r="AG36" s="915"/>
      <c r="AH36" s="915"/>
      <c r="AI36" s="915"/>
      <c r="AJ36" s="916"/>
      <c r="AK36" s="917" t="s">
        <v>68</v>
      </c>
      <c r="AL36" s="918"/>
      <c r="AM36" s="918"/>
      <c r="AN36" s="918"/>
      <c r="AO36" s="918"/>
      <c r="AP36" s="918"/>
      <c r="AQ36" s="918"/>
      <c r="AR36" s="919"/>
      <c r="AS36" s="920" t="s">
        <v>69</v>
      </c>
      <c r="AT36" s="921"/>
      <c r="AU36" s="921"/>
      <c r="AV36" s="921"/>
      <c r="AW36" s="921"/>
      <c r="AX36" s="921"/>
      <c r="AY36" s="922"/>
      <c r="AZ36" s="75" t="s">
        <v>70</v>
      </c>
      <c r="BA36" s="76"/>
      <c r="BB36" s="45"/>
    </row>
    <row r="37" spans="1:56" ht="15" customHeight="1" thickBot="1" x14ac:dyDescent="0.3">
      <c r="A37" s="853"/>
      <c r="B37" s="44"/>
      <c r="C37" s="909" t="s">
        <v>71</v>
      </c>
      <c r="D37" s="910"/>
      <c r="E37" s="910"/>
      <c r="F37" s="910"/>
      <c r="G37" s="910"/>
      <c r="H37" s="910"/>
      <c r="I37" s="77"/>
      <c r="J37" s="911"/>
      <c r="K37" s="912"/>
      <c r="L37" s="912"/>
      <c r="M37" s="912"/>
      <c r="N37" s="912"/>
      <c r="O37" s="912"/>
      <c r="P37" s="912"/>
      <c r="Q37" s="913"/>
      <c r="R37" s="898" t="s">
        <v>72</v>
      </c>
      <c r="S37" s="899"/>
      <c r="T37" s="810"/>
      <c r="U37" s="810"/>
      <c r="V37" s="810"/>
      <c r="W37" s="810"/>
      <c r="X37" s="811"/>
      <c r="Y37" s="75" t="s">
        <v>73</v>
      </c>
      <c r="Z37" s="78" t="s">
        <v>54</v>
      </c>
      <c r="AA37" s="45"/>
      <c r="AB37" s="853"/>
      <c r="AC37" s="44"/>
      <c r="AD37" s="909" t="s">
        <v>71</v>
      </c>
      <c r="AE37" s="910"/>
      <c r="AF37" s="910"/>
      <c r="AG37" s="910"/>
      <c r="AH37" s="910"/>
      <c r="AI37" s="910"/>
      <c r="AJ37" s="77"/>
      <c r="AK37" s="911"/>
      <c r="AL37" s="912"/>
      <c r="AM37" s="912"/>
      <c r="AN37" s="912"/>
      <c r="AO37" s="912"/>
      <c r="AP37" s="912"/>
      <c r="AQ37" s="912"/>
      <c r="AR37" s="913"/>
      <c r="AS37" s="898" t="s">
        <v>72</v>
      </c>
      <c r="AT37" s="899"/>
      <c r="AU37" s="810"/>
      <c r="AV37" s="810"/>
      <c r="AW37" s="810"/>
      <c r="AX37" s="810"/>
      <c r="AY37" s="811"/>
      <c r="AZ37" s="75" t="s">
        <v>73</v>
      </c>
      <c r="BA37" s="78" t="s">
        <v>54</v>
      </c>
      <c r="BB37" s="45"/>
    </row>
    <row r="38" spans="1:56" ht="15" customHeight="1" thickBot="1" x14ac:dyDescent="0.25">
      <c r="A38" s="853"/>
      <c r="B38"/>
      <c r="C38" s="812" t="s">
        <v>74</v>
      </c>
      <c r="D38" s="813"/>
      <c r="E38" s="813"/>
      <c r="F38" s="813"/>
      <c r="G38" s="813"/>
      <c r="H38" s="813"/>
      <c r="I38" s="77"/>
      <c r="J38" s="807"/>
      <c r="K38" s="808"/>
      <c r="L38" s="808"/>
      <c r="M38" s="808"/>
      <c r="N38" s="808"/>
      <c r="O38" s="808"/>
      <c r="P38" s="808"/>
      <c r="Q38" s="809"/>
      <c r="R38" s="898" t="s">
        <v>75</v>
      </c>
      <c r="S38" s="899"/>
      <c r="T38" s="810"/>
      <c r="U38" s="810"/>
      <c r="V38" s="810"/>
      <c r="W38" s="810"/>
      <c r="X38" s="811"/>
      <c r="Y38" s="75" t="s">
        <v>76</v>
      </c>
      <c r="Z38" s="79"/>
      <c r="AA38" s="45"/>
      <c r="AB38" s="853"/>
      <c r="AC38"/>
      <c r="AD38" s="812" t="s">
        <v>74</v>
      </c>
      <c r="AE38" s="813"/>
      <c r="AF38" s="813"/>
      <c r="AG38" s="813"/>
      <c r="AH38" s="813"/>
      <c r="AI38" s="813"/>
      <c r="AJ38" s="77"/>
      <c r="AK38" s="807"/>
      <c r="AL38" s="808"/>
      <c r="AM38" s="808"/>
      <c r="AN38" s="808"/>
      <c r="AO38" s="808"/>
      <c r="AP38" s="808"/>
      <c r="AQ38" s="808"/>
      <c r="AR38" s="809"/>
      <c r="AS38" s="898" t="s">
        <v>75</v>
      </c>
      <c r="AT38" s="899"/>
      <c r="AU38" s="810"/>
      <c r="AV38" s="810"/>
      <c r="AW38" s="810"/>
      <c r="AX38" s="810"/>
      <c r="AY38" s="811"/>
      <c r="AZ38" s="75" t="s">
        <v>76</v>
      </c>
      <c r="BA38" s="79"/>
      <c r="BB38" s="45"/>
    </row>
    <row r="39" spans="1:56" ht="15.75" thickBot="1" x14ac:dyDescent="0.25">
      <c r="A39" s="853"/>
      <c r="B39"/>
      <c r="C39" s="812" t="s">
        <v>518</v>
      </c>
      <c r="D39" s="813"/>
      <c r="E39" s="813"/>
      <c r="F39" s="813"/>
      <c r="G39" s="813"/>
      <c r="H39" s="813"/>
      <c r="I39" s="77"/>
      <c r="J39" s="814"/>
      <c r="K39" s="815"/>
      <c r="L39" s="815"/>
      <c r="M39" s="815"/>
      <c r="N39" s="815"/>
      <c r="O39" s="815"/>
      <c r="P39" s="815"/>
      <c r="Q39" s="816"/>
      <c r="R39" s="898" t="s">
        <v>77</v>
      </c>
      <c r="S39" s="899"/>
      <c r="T39" s="810"/>
      <c r="U39" s="810"/>
      <c r="V39" s="810"/>
      <c r="W39" s="810"/>
      <c r="X39" s="811"/>
      <c r="Y39" s="75" t="s">
        <v>78</v>
      </c>
      <c r="Z39" s="79"/>
      <c r="AA39" s="45"/>
      <c r="AB39" s="853"/>
      <c r="AC39"/>
      <c r="AD39" s="812" t="s">
        <v>518</v>
      </c>
      <c r="AE39" s="813"/>
      <c r="AF39" s="813"/>
      <c r="AG39" s="813"/>
      <c r="AH39" s="813"/>
      <c r="AI39" s="813"/>
      <c r="AJ39" s="77"/>
      <c r="AK39" s="814"/>
      <c r="AL39" s="815"/>
      <c r="AM39" s="815"/>
      <c r="AN39" s="815"/>
      <c r="AO39" s="815"/>
      <c r="AP39" s="815"/>
      <c r="AQ39" s="815"/>
      <c r="AR39" s="816"/>
      <c r="AS39" s="898" t="s">
        <v>77</v>
      </c>
      <c r="AT39" s="899"/>
      <c r="AU39" s="810"/>
      <c r="AV39" s="810"/>
      <c r="AW39" s="810"/>
      <c r="AX39" s="810"/>
      <c r="AY39" s="811"/>
      <c r="AZ39" s="75" t="s">
        <v>78</v>
      </c>
      <c r="BA39" s="79"/>
      <c r="BB39" s="45"/>
    </row>
    <row r="40" spans="1:56" ht="15.75" thickBot="1" x14ac:dyDescent="0.25">
      <c r="A40" s="853"/>
      <c r="B40"/>
      <c r="C40" s="812" t="s">
        <v>586</v>
      </c>
      <c r="D40" s="813"/>
      <c r="E40" s="813"/>
      <c r="F40" s="813"/>
      <c r="G40" s="813"/>
      <c r="H40" s="813"/>
      <c r="I40" s="77"/>
      <c r="J40" s="80"/>
      <c r="K40" s="80"/>
      <c r="L40" s="80"/>
      <c r="M40" s="80"/>
      <c r="N40" s="80"/>
      <c r="O40" s="80"/>
      <c r="P40" s="80"/>
      <c r="Q40" s="80"/>
      <c r="R40" s="872" t="s">
        <v>79</v>
      </c>
      <c r="S40" s="873"/>
      <c r="T40" s="874"/>
      <c r="U40" s="874"/>
      <c r="V40" s="874"/>
      <c r="W40" s="874"/>
      <c r="X40" s="875"/>
      <c r="Y40" s="81"/>
      <c r="Z40" s="82"/>
      <c r="AA40" s="45"/>
      <c r="AB40" s="853"/>
      <c r="AC40"/>
      <c r="AD40" s="812" t="s">
        <v>586</v>
      </c>
      <c r="AE40" s="813"/>
      <c r="AF40" s="813"/>
      <c r="AG40" s="813"/>
      <c r="AH40" s="813"/>
      <c r="AI40" s="813"/>
      <c r="AJ40" s="77"/>
      <c r="AK40" s="80"/>
      <c r="AL40" s="80"/>
      <c r="AM40" s="80"/>
      <c r="AN40" s="80"/>
      <c r="AO40" s="538" t="s">
        <v>54</v>
      </c>
      <c r="AP40" s="80"/>
      <c r="AQ40" s="80"/>
      <c r="AR40" s="80"/>
      <c r="AS40" s="872" t="s">
        <v>79</v>
      </c>
      <c r="AT40" s="873"/>
      <c r="AU40" s="874"/>
      <c r="AV40" s="874"/>
      <c r="AW40" s="874"/>
      <c r="AX40" s="874"/>
      <c r="AY40" s="875"/>
      <c r="AZ40" s="81"/>
      <c r="BA40" s="82"/>
      <c r="BB40" s="45"/>
    </row>
    <row r="41" spans="1:56" ht="15" customHeight="1" x14ac:dyDescent="0.2">
      <c r="A41" s="904">
        <v>11</v>
      </c>
      <c r="B41"/>
      <c r="C41" s="841" t="s">
        <v>587</v>
      </c>
      <c r="D41" s="813"/>
      <c r="E41" s="813"/>
      <c r="F41" s="813"/>
      <c r="G41" s="813"/>
      <c r="H41" s="813"/>
      <c r="I41" s="77"/>
      <c r="U41" s="45"/>
      <c r="V41" s="781" t="s">
        <v>626</v>
      </c>
      <c r="W41" s="781"/>
      <c r="X41" s="781"/>
      <c r="Y41" s="781"/>
      <c r="Z41" s="781"/>
      <c r="AB41" s="904">
        <f>A41+1</f>
        <v>12</v>
      </c>
      <c r="AC41"/>
      <c r="AD41" s="841" t="s">
        <v>587</v>
      </c>
      <c r="AE41" s="813"/>
      <c r="AF41" s="813"/>
      <c r="AG41" s="813"/>
      <c r="AH41" s="813"/>
      <c r="AI41" s="813"/>
      <c r="AJ41" s="77"/>
      <c r="AM41" s="270" t="s">
        <v>54</v>
      </c>
      <c r="AV41" s="45"/>
      <c r="AW41" s="781" t="s">
        <v>655</v>
      </c>
      <c r="AX41" s="781"/>
      <c r="AY41" s="781"/>
      <c r="AZ41" s="781"/>
      <c r="BA41" s="781"/>
    </row>
    <row r="42" spans="1:56" ht="13.5" customHeight="1" thickBot="1" x14ac:dyDescent="0.25">
      <c r="A42" s="904"/>
      <c r="B42"/>
      <c r="C42" s="804" t="s">
        <v>80</v>
      </c>
      <c r="D42" s="805"/>
      <c r="E42" s="805"/>
      <c r="F42" s="805"/>
      <c r="G42" s="805"/>
      <c r="H42" s="805"/>
      <c r="I42" s="806"/>
      <c r="V42" s="781"/>
      <c r="W42" s="781"/>
      <c r="X42" s="781"/>
      <c r="Y42" s="781"/>
      <c r="Z42" s="781"/>
      <c r="AB42" s="904"/>
      <c r="AC42"/>
      <c r="AD42" s="804" t="s">
        <v>80</v>
      </c>
      <c r="AE42" s="805"/>
      <c r="AF42" s="805"/>
      <c r="AG42" s="805"/>
      <c r="AH42" s="805"/>
      <c r="AI42" s="805"/>
      <c r="AJ42" s="806"/>
      <c r="AO42" s="270" t="s">
        <v>54</v>
      </c>
      <c r="AW42" s="781"/>
      <c r="AX42" s="781"/>
      <c r="AY42" s="781"/>
      <c r="AZ42" s="781"/>
      <c r="BA42" s="781"/>
    </row>
    <row r="44" spans="1:56" ht="13.5" thickBot="1" x14ac:dyDescent="0.25"/>
    <row r="45" spans="1:56" ht="18" customHeight="1" x14ac:dyDescent="0.25">
      <c r="A45" s="930" t="s">
        <v>496</v>
      </c>
      <c r="B45"/>
      <c r="C45" s="932" t="s">
        <v>584</v>
      </c>
      <c r="D45" s="933"/>
      <c r="E45" s="933"/>
      <c r="F45" s="933"/>
      <c r="G45" s="933"/>
      <c r="H45" s="933"/>
      <c r="I45" s="933"/>
      <c r="J45" s="933"/>
      <c r="K45" s="933"/>
      <c r="L45" s="934"/>
      <c r="M45" s="935" t="s">
        <v>137</v>
      </c>
      <c r="N45" s="935"/>
      <c r="O45" s="935"/>
      <c r="P45" s="935"/>
      <c r="Q45" s="935"/>
      <c r="R45" s="935"/>
      <c r="S45" s="935"/>
      <c r="T45" s="935"/>
      <c r="U45" s="935"/>
      <c r="V45" s="935"/>
      <c r="W45" s="935"/>
      <c r="X45" s="935"/>
      <c r="Y45" s="935"/>
      <c r="Z45" s="1" t="s">
        <v>576</v>
      </c>
      <c r="AB45" s="930" t="s">
        <v>496</v>
      </c>
      <c r="AC45"/>
      <c r="AD45" s="932" t="s">
        <v>584</v>
      </c>
      <c r="AE45" s="933"/>
      <c r="AF45" s="933"/>
      <c r="AG45" s="933"/>
      <c r="AH45" s="933"/>
      <c r="AI45" s="933"/>
      <c r="AJ45" s="933"/>
      <c r="AK45" s="933"/>
      <c r="AL45" s="933"/>
      <c r="AM45" s="934"/>
      <c r="AN45" s="935" t="s">
        <v>143</v>
      </c>
      <c r="AO45" s="935"/>
      <c r="AP45" s="935"/>
      <c r="AQ45" s="935"/>
      <c r="AR45" s="935"/>
      <c r="AS45" s="935"/>
      <c r="AT45" s="935"/>
      <c r="AU45" s="935"/>
      <c r="AV45" s="935"/>
      <c r="AW45" s="935"/>
      <c r="AX45" s="935"/>
      <c r="AY45" s="935"/>
      <c r="AZ45" s="935"/>
      <c r="BA45" s="1" t="s">
        <v>749</v>
      </c>
    </row>
    <row r="46" spans="1:56" x14ac:dyDescent="0.2">
      <c r="A46" s="931"/>
      <c r="B46"/>
      <c r="C46" s="856" t="s">
        <v>1</v>
      </c>
      <c r="D46" s="857"/>
      <c r="E46" s="857"/>
      <c r="F46" s="857"/>
      <c r="G46" s="857"/>
      <c r="H46" s="857"/>
      <c r="I46" s="857"/>
      <c r="J46" s="857"/>
      <c r="K46" s="857"/>
      <c r="L46" s="858"/>
      <c r="M46" s="893" t="s">
        <v>2</v>
      </c>
      <c r="N46" s="893"/>
      <c r="O46" s="893"/>
      <c r="P46" s="893"/>
      <c r="Q46" s="893"/>
      <c r="R46" s="893"/>
      <c r="S46" s="893"/>
      <c r="T46" s="893"/>
      <c r="U46" s="893"/>
      <c r="V46" s="893"/>
      <c r="W46" s="893"/>
      <c r="X46" s="893"/>
      <c r="Y46" s="893" t="s">
        <v>55</v>
      </c>
      <c r="Z46" s="894"/>
      <c r="AB46" s="931"/>
      <c r="AC46"/>
      <c r="AD46" s="856" t="s">
        <v>1</v>
      </c>
      <c r="AE46" s="857"/>
      <c r="AF46" s="857"/>
      <c r="AG46" s="857"/>
      <c r="AH46" s="857"/>
      <c r="AI46" s="857"/>
      <c r="AJ46" s="857"/>
      <c r="AK46" s="857"/>
      <c r="AL46" s="857"/>
      <c r="AM46" s="858"/>
      <c r="AN46" s="893" t="s">
        <v>2</v>
      </c>
      <c r="AO46" s="893"/>
      <c r="AP46" s="893"/>
      <c r="AQ46" s="893"/>
      <c r="AR46" s="893"/>
      <c r="AS46" s="893"/>
      <c r="AT46" s="893"/>
      <c r="AU46" s="893"/>
      <c r="AV46" s="893"/>
      <c r="AW46" s="893"/>
      <c r="AX46" s="893"/>
      <c r="AY46" s="893"/>
      <c r="AZ46" s="893" t="s">
        <v>55</v>
      </c>
      <c r="BA46" s="894"/>
    </row>
    <row r="47" spans="1:56" x14ac:dyDescent="0.2">
      <c r="A47" s="931"/>
      <c r="B47"/>
      <c r="C47" s="856" t="s">
        <v>3</v>
      </c>
      <c r="D47" s="857"/>
      <c r="E47" s="857"/>
      <c r="F47" s="857"/>
      <c r="G47" s="857"/>
      <c r="H47" s="857"/>
      <c r="I47" s="857"/>
      <c r="J47" s="857"/>
      <c r="K47" s="857"/>
      <c r="L47" s="858"/>
      <c r="M47" s="893" t="s">
        <v>4</v>
      </c>
      <c r="N47" s="893"/>
      <c r="O47" s="893"/>
      <c r="P47" s="893"/>
      <c r="Q47" s="893"/>
      <c r="R47" s="893"/>
      <c r="S47" s="893"/>
      <c r="T47" s="893"/>
      <c r="U47" s="893"/>
      <c r="V47" s="893"/>
      <c r="W47" s="893"/>
      <c r="X47" s="893"/>
      <c r="Y47" s="893" t="s">
        <v>5</v>
      </c>
      <c r="Z47" s="894"/>
      <c r="AB47" s="931"/>
      <c r="AC47"/>
      <c r="AD47" s="856" t="s">
        <v>3</v>
      </c>
      <c r="AE47" s="857"/>
      <c r="AF47" s="857"/>
      <c r="AG47" s="857"/>
      <c r="AH47" s="857"/>
      <c r="AI47" s="857"/>
      <c r="AJ47" s="857"/>
      <c r="AK47" s="857"/>
      <c r="AL47" s="857"/>
      <c r="AM47" s="858"/>
      <c r="AN47" s="893" t="s">
        <v>4</v>
      </c>
      <c r="AO47" s="893"/>
      <c r="AP47" s="893"/>
      <c r="AQ47" s="893"/>
      <c r="AR47" s="893"/>
      <c r="AS47" s="893"/>
      <c r="AT47" s="893"/>
      <c r="AU47" s="893"/>
      <c r="AV47" s="893"/>
      <c r="AW47" s="893"/>
      <c r="AX47" s="893"/>
      <c r="AY47" s="893"/>
      <c r="AZ47" s="893" t="s">
        <v>5</v>
      </c>
      <c r="BA47" s="894"/>
    </row>
    <row r="48" spans="1:56" x14ac:dyDescent="0.2">
      <c r="A48" s="931"/>
      <c r="B48"/>
      <c r="C48" s="856" t="s">
        <v>56</v>
      </c>
      <c r="D48" s="867"/>
      <c r="E48" s="867"/>
      <c r="F48" s="868"/>
      <c r="G48" s="869" t="s">
        <v>57</v>
      </c>
      <c r="H48" s="870"/>
      <c r="I48" s="870"/>
      <c r="J48" s="870"/>
      <c r="K48" s="870"/>
      <c r="L48" s="870"/>
      <c r="M48" s="870"/>
      <c r="N48" s="870"/>
      <c r="O48" s="870"/>
      <c r="P48" s="870"/>
      <c r="Q48" s="870"/>
      <c r="R48" s="870"/>
      <c r="S48" s="870"/>
      <c r="T48" s="870"/>
      <c r="U48" s="870"/>
      <c r="V48" s="870"/>
      <c r="W48" s="870"/>
      <c r="X48" s="871"/>
      <c r="Y48" s="47"/>
      <c r="Z48" s="48"/>
      <c r="AB48" s="931"/>
      <c r="AC48"/>
      <c r="AD48" s="856" t="s">
        <v>56</v>
      </c>
      <c r="AE48" s="867"/>
      <c r="AF48" s="867"/>
      <c r="AG48" s="868"/>
      <c r="AH48" s="869" t="s">
        <v>57</v>
      </c>
      <c r="AI48" s="870"/>
      <c r="AJ48" s="870"/>
      <c r="AK48" s="870"/>
      <c r="AL48" s="870"/>
      <c r="AM48" s="870"/>
      <c r="AN48" s="870"/>
      <c r="AO48" s="870"/>
      <c r="AP48" s="870"/>
      <c r="AQ48" s="870"/>
      <c r="AR48" s="870"/>
      <c r="AS48" s="870"/>
      <c r="AT48" s="870"/>
      <c r="AU48" s="870"/>
      <c r="AV48" s="870"/>
      <c r="AW48" s="870"/>
      <c r="AX48" s="870"/>
      <c r="AY48" s="871"/>
      <c r="AZ48" s="47"/>
      <c r="BA48" s="48"/>
    </row>
    <row r="49" spans="1:57" ht="15.75" x14ac:dyDescent="0.25">
      <c r="A49" s="931"/>
      <c r="B49"/>
      <c r="C49" s="838" t="s">
        <v>508</v>
      </c>
      <c r="D49" s="839"/>
      <c r="E49" s="839"/>
      <c r="F49" s="840"/>
      <c r="G49" s="817" t="s">
        <v>617</v>
      </c>
      <c r="H49" s="818"/>
      <c r="I49" s="818"/>
      <c r="J49" s="818"/>
      <c r="K49" s="819"/>
      <c r="L49" s="851" t="s">
        <v>705</v>
      </c>
      <c r="M49" s="851"/>
      <c r="N49" s="851"/>
      <c r="O49" s="851"/>
      <c r="P49" s="851"/>
      <c r="Q49" s="851"/>
      <c r="R49" s="851"/>
      <c r="S49" s="851"/>
      <c r="T49" s="851"/>
      <c r="U49" s="851"/>
      <c r="V49" s="851"/>
      <c r="W49" s="851"/>
      <c r="X49" s="851"/>
      <c r="Y49" s="851"/>
      <c r="Z49" s="852"/>
      <c r="AB49" s="931"/>
      <c r="AC49"/>
      <c r="AD49" s="838" t="s">
        <v>508</v>
      </c>
      <c r="AE49" s="839"/>
      <c r="AF49" s="839"/>
      <c r="AG49" s="840"/>
      <c r="AH49" s="817" t="s">
        <v>617</v>
      </c>
      <c r="AI49" s="818"/>
      <c r="AJ49" s="818"/>
      <c r="AK49" s="818"/>
      <c r="AL49" s="819"/>
      <c r="AM49" s="851" t="s">
        <v>705</v>
      </c>
      <c r="AN49" s="851"/>
      <c r="AO49" s="851"/>
      <c r="AP49" s="851"/>
      <c r="AQ49" s="851"/>
      <c r="AR49" s="851"/>
      <c r="AS49" s="851"/>
      <c r="AT49" s="851"/>
      <c r="AU49" s="851"/>
      <c r="AV49" s="851"/>
      <c r="AW49" s="851"/>
      <c r="AX49" s="851"/>
      <c r="AY49" s="851"/>
      <c r="AZ49" s="851"/>
      <c r="BA49" s="852"/>
    </row>
    <row r="50" spans="1:57" ht="15.6" customHeight="1" x14ac:dyDescent="0.2">
      <c r="A50" s="931"/>
      <c r="B50"/>
      <c r="C50" s="856"/>
      <c r="D50" s="857"/>
      <c r="E50" s="857"/>
      <c r="F50" s="858"/>
      <c r="G50" s="817" t="s">
        <v>618</v>
      </c>
      <c r="H50" s="818"/>
      <c r="I50" s="818"/>
      <c r="J50" s="818"/>
      <c r="K50" s="819"/>
      <c r="L50" s="883" t="s">
        <v>6</v>
      </c>
      <c r="M50" s="883"/>
      <c r="N50" s="884"/>
      <c r="O50" s="884"/>
      <c r="P50" s="884"/>
      <c r="Q50" s="884"/>
      <c r="R50" s="883" t="s">
        <v>7</v>
      </c>
      <c r="S50" s="883"/>
      <c r="T50" s="883"/>
      <c r="U50" s="883"/>
      <c r="V50" s="883"/>
      <c r="W50" s="858" t="s">
        <v>689</v>
      </c>
      <c r="X50" s="893"/>
      <c r="Y50" s="893"/>
      <c r="Z50" s="894"/>
      <c r="AB50" s="931"/>
      <c r="AC50"/>
      <c r="AD50" s="856"/>
      <c r="AE50" s="857"/>
      <c r="AF50" s="857"/>
      <c r="AG50" s="858"/>
      <c r="AH50" s="817" t="s">
        <v>618</v>
      </c>
      <c r="AI50" s="818"/>
      <c r="AJ50" s="818"/>
      <c r="AK50" s="818"/>
      <c r="AL50" s="819"/>
      <c r="AM50" s="883" t="s">
        <v>6</v>
      </c>
      <c r="AN50" s="883"/>
      <c r="AO50" s="884"/>
      <c r="AP50" s="884"/>
      <c r="AQ50" s="884"/>
      <c r="AR50" s="884"/>
      <c r="AS50" s="883" t="s">
        <v>7</v>
      </c>
      <c r="AT50" s="883"/>
      <c r="AU50" s="883"/>
      <c r="AV50" s="883"/>
      <c r="AW50" s="883"/>
      <c r="AX50" s="858" t="s">
        <v>689</v>
      </c>
      <c r="AY50" s="893"/>
      <c r="AZ50" s="893"/>
      <c r="BA50" s="894"/>
    </row>
    <row r="51" spans="1:57" ht="16.5" thickBot="1" x14ac:dyDescent="0.3">
      <c r="A51" s="931"/>
      <c r="B51"/>
      <c r="C51" s="856"/>
      <c r="D51" s="857"/>
      <c r="E51" s="857"/>
      <c r="F51" s="858"/>
      <c r="G51" s="50"/>
      <c r="H51" s="51"/>
      <c r="I51" s="51"/>
      <c r="J51" s="51"/>
      <c r="K51" s="52"/>
      <c r="L51" s="846" t="s">
        <v>8</v>
      </c>
      <c r="M51" s="847"/>
      <c r="N51" s="848"/>
      <c r="O51" s="848"/>
      <c r="P51" s="848"/>
      <c r="Q51" s="849"/>
      <c r="R51" s="928"/>
      <c r="S51" s="928"/>
      <c r="T51" s="928"/>
      <c r="U51" s="928"/>
      <c r="V51" s="928"/>
      <c r="W51" s="895"/>
      <c r="X51" s="896"/>
      <c r="Y51" s="896"/>
      <c r="Z51" s="897"/>
      <c r="AB51" s="931"/>
      <c r="AC51"/>
      <c r="AD51" s="856"/>
      <c r="AE51" s="857"/>
      <c r="AF51" s="857"/>
      <c r="AG51" s="858"/>
      <c r="AH51" s="50"/>
      <c r="AI51" s="51"/>
      <c r="AJ51" s="51"/>
      <c r="AK51" s="51"/>
      <c r="AL51" s="52"/>
      <c r="AM51" s="846" t="s">
        <v>8</v>
      </c>
      <c r="AN51" s="847"/>
      <c r="AO51" s="848"/>
      <c r="AP51" s="848"/>
      <c r="AQ51" s="848"/>
      <c r="AR51" s="849"/>
      <c r="AS51" s="928"/>
      <c r="AT51" s="928"/>
      <c r="AU51" s="928"/>
      <c r="AV51" s="928"/>
      <c r="AW51" s="928"/>
      <c r="AX51" s="895"/>
      <c r="AY51" s="896"/>
      <c r="AZ51" s="896"/>
      <c r="BA51" s="897"/>
    </row>
    <row r="52" spans="1:57" ht="13.5" customHeight="1" thickBot="1" x14ac:dyDescent="0.25">
      <c r="A52" s="901" t="s">
        <v>750</v>
      </c>
      <c r="B52"/>
      <c r="C52" s="861"/>
      <c r="D52" s="862"/>
      <c r="E52" s="863"/>
      <c r="F52" s="820" t="s">
        <v>9</v>
      </c>
      <c r="G52" s="829" t="s">
        <v>132</v>
      </c>
      <c r="H52" s="835"/>
      <c r="I52" s="836"/>
      <c r="J52" s="829" t="s">
        <v>133</v>
      </c>
      <c r="K52" s="835"/>
      <c r="L52" s="836"/>
      <c r="M52" s="829" t="s">
        <v>134</v>
      </c>
      <c r="N52" s="830"/>
      <c r="O52" s="831"/>
      <c r="P52" s="829" t="s">
        <v>135</v>
      </c>
      <c r="Q52" s="830"/>
      <c r="R52" s="831"/>
      <c r="S52" s="829" t="s">
        <v>136</v>
      </c>
      <c r="T52" s="830"/>
      <c r="U52" s="831"/>
      <c r="V52" s="842" t="s">
        <v>81</v>
      </c>
      <c r="W52" s="830"/>
      <c r="X52" s="831"/>
      <c r="Y52" s="53" t="s">
        <v>10</v>
      </c>
      <c r="Z52" s="54" t="s">
        <v>60</v>
      </c>
      <c r="AB52" s="901" t="s">
        <v>750</v>
      </c>
      <c r="AC52"/>
      <c r="AD52" s="861"/>
      <c r="AE52" s="862"/>
      <c r="AF52" s="863"/>
      <c r="AG52" s="820" t="s">
        <v>9</v>
      </c>
      <c r="AH52" s="829" t="s">
        <v>132</v>
      </c>
      <c r="AI52" s="835"/>
      <c r="AJ52" s="836"/>
      <c r="AK52" s="829" t="s">
        <v>133</v>
      </c>
      <c r="AL52" s="835"/>
      <c r="AM52" s="836"/>
      <c r="AN52" s="829" t="s">
        <v>134</v>
      </c>
      <c r="AO52" s="830"/>
      <c r="AP52" s="831"/>
      <c r="AQ52" s="829" t="s">
        <v>135</v>
      </c>
      <c r="AR52" s="830"/>
      <c r="AS52" s="831"/>
      <c r="AT52" s="829" t="s">
        <v>136</v>
      </c>
      <c r="AU52" s="830"/>
      <c r="AV52" s="831"/>
      <c r="AW52" s="842" t="s">
        <v>81</v>
      </c>
      <c r="AX52" s="830"/>
      <c r="AY52" s="831"/>
      <c r="AZ52" s="53" t="s">
        <v>10</v>
      </c>
      <c r="BA52" s="54" t="s">
        <v>60</v>
      </c>
    </row>
    <row r="53" spans="1:57" ht="27" customHeight="1" thickBot="1" x14ac:dyDescent="0.25">
      <c r="A53" s="902"/>
      <c r="B53"/>
      <c r="C53" s="864"/>
      <c r="D53" s="865"/>
      <c r="E53" s="866"/>
      <c r="F53" s="821"/>
      <c r="G53" s="155" t="s">
        <v>493</v>
      </c>
      <c r="H53" s="156" t="s">
        <v>494</v>
      </c>
      <c r="I53" s="157" t="s">
        <v>516</v>
      </c>
      <c r="J53" s="155" t="s">
        <v>493</v>
      </c>
      <c r="K53" s="156" t="s">
        <v>494</v>
      </c>
      <c r="L53" s="157" t="s">
        <v>516</v>
      </c>
      <c r="M53" s="155" t="s">
        <v>493</v>
      </c>
      <c r="N53" s="156" t="s">
        <v>494</v>
      </c>
      <c r="O53" s="157" t="s">
        <v>516</v>
      </c>
      <c r="P53" s="155" t="s">
        <v>493</v>
      </c>
      <c r="Q53" s="156" t="s">
        <v>494</v>
      </c>
      <c r="R53" s="157" t="s">
        <v>516</v>
      </c>
      <c r="S53" s="155" t="s">
        <v>493</v>
      </c>
      <c r="T53" s="156" t="s">
        <v>494</v>
      </c>
      <c r="U53" s="157" t="s">
        <v>516</v>
      </c>
      <c r="V53" s="155" t="s">
        <v>493</v>
      </c>
      <c r="W53" s="156" t="s">
        <v>494</v>
      </c>
      <c r="X53" s="157" t="s">
        <v>516</v>
      </c>
      <c r="Y53" s="881" t="s">
        <v>15</v>
      </c>
      <c r="Z53" s="882"/>
      <c r="AB53" s="902"/>
      <c r="AC53"/>
      <c r="AD53" s="864"/>
      <c r="AE53" s="865"/>
      <c r="AF53" s="866"/>
      <c r="AG53" s="821"/>
      <c r="AH53" s="155" t="s">
        <v>493</v>
      </c>
      <c r="AI53" s="156" t="s">
        <v>494</v>
      </c>
      <c r="AJ53" s="157" t="s">
        <v>516</v>
      </c>
      <c r="AK53" s="155" t="s">
        <v>493</v>
      </c>
      <c r="AL53" s="156" t="s">
        <v>494</v>
      </c>
      <c r="AM53" s="157" t="s">
        <v>516</v>
      </c>
      <c r="AN53" s="155" t="s">
        <v>493</v>
      </c>
      <c r="AO53" s="156" t="s">
        <v>494</v>
      </c>
      <c r="AP53" s="157" t="s">
        <v>516</v>
      </c>
      <c r="AQ53" s="155" t="s">
        <v>493</v>
      </c>
      <c r="AR53" s="156" t="s">
        <v>494</v>
      </c>
      <c r="AS53" s="157" t="s">
        <v>516</v>
      </c>
      <c r="AT53" s="155" t="s">
        <v>493</v>
      </c>
      <c r="AU53" s="156" t="s">
        <v>494</v>
      </c>
      <c r="AV53" s="157" t="s">
        <v>516</v>
      </c>
      <c r="AW53" s="155" t="s">
        <v>493</v>
      </c>
      <c r="AX53" s="156" t="s">
        <v>494</v>
      </c>
      <c r="AY53" s="157" t="s">
        <v>516</v>
      </c>
      <c r="AZ53" s="881" t="s">
        <v>15</v>
      </c>
      <c r="BA53" s="882"/>
    </row>
    <row r="54" spans="1:57" ht="19.7" customHeight="1" x14ac:dyDescent="0.2">
      <c r="A54" s="902"/>
      <c r="B54"/>
      <c r="C54" s="843">
        <v>1</v>
      </c>
      <c r="D54" s="795" t="s">
        <v>64</v>
      </c>
      <c r="E54" s="601" t="s">
        <v>16</v>
      </c>
      <c r="F54" s="55" t="s">
        <v>31</v>
      </c>
      <c r="G54" s="98" t="str">
        <f>TEXT((TIME(0,LEFT('Erwachsene-DOSB 2020'!E7,FIND(":",'Erwachsene-DOSB 2020'!E7)-1),RIGHT('Erwachsene-DOSB 2020'!E7,2)))*$BC$54,"[mm]:ss")</f>
        <v>22:55</v>
      </c>
      <c r="H54" s="99" t="str">
        <f>TEXT((TIME(0,LEFT('Erwachsene-DOSB 2020'!F7,FIND(":",'Erwachsene-DOSB 2020'!F7)-1),RIGHT('Erwachsene-DOSB 2020'!F7,2)))*$BC$54,"[mm]:ss")</f>
        <v>20:43</v>
      </c>
      <c r="I54" s="100" t="str">
        <f>TEXT((TIME(0,LEFT('Erwachsene-DOSB 2020'!G7,FIND(":",'Erwachsene-DOSB 2020'!G7)-1),RIGHT('Erwachsene-DOSB 2020'!G7,2)))*$BC$54,"[mm]:ss")</f>
        <v>18:31</v>
      </c>
      <c r="J54" s="108" t="str">
        <f>TEXT((TIME(0,LEFT('Erwachsene-DOSB 2020'!H7,FIND(":",'Erwachsene-DOSB 2020'!H7)-1),RIGHT('Erwachsene-DOSB 2020'!H7,2)))*$BC$54,"[mm]:ss")</f>
        <v>22:22</v>
      </c>
      <c r="K54" s="99" t="str">
        <f>TEXT((TIME(0,LEFT('Erwachsene-DOSB 2020'!I7,FIND(":",'Erwachsene-DOSB 2020'!I7)-1),RIGHT('Erwachsene-DOSB 2020'!I7,2)))*$BC$54,"[mm]:ss")</f>
        <v>20:10</v>
      </c>
      <c r="L54" s="100" t="str">
        <f>TEXT((TIME(0,LEFT('Erwachsene-DOSB 2020'!J7,FIND(":",'Erwachsene-DOSB 2020'!J7)-1),RIGHT('Erwachsene-DOSB 2020'!J7,2)))*$BC$54,"[mm]:ss")</f>
        <v>17:58</v>
      </c>
      <c r="M54" s="108" t="str">
        <f>TEXT((TIME(0,LEFT('Erwachsene-DOSB 2020'!K7,FIND(":",'Erwachsene-DOSB 2020'!K7)-1),RIGHT('Erwachsene-DOSB 2020'!K7,2)))*$BC$54,"[mm]:ss")</f>
        <v>22:44</v>
      </c>
      <c r="N54" s="99" t="str">
        <f>TEXT((TIME(0,LEFT('Erwachsene-DOSB 2020'!L7,FIND(":",'Erwachsene-DOSB 2020'!L7)-1),RIGHT('Erwachsene-DOSB 2020'!L7,2)))*$BC$54,"[mm]:ss")</f>
        <v>20:32</v>
      </c>
      <c r="O54" s="100" t="str">
        <f>TEXT((TIME(0,LEFT('Erwachsene-DOSB 2020'!M7,FIND(":",'Erwachsene-DOSB 2020'!M7)-1),RIGHT('Erwachsene-DOSB 2020'!M7,2)))*$BC$54,"[mm]:ss")</f>
        <v>18:20</v>
      </c>
      <c r="P54" s="108" t="str">
        <f>TEXT((TIME(0,LEFT('Erwachsene-DOSB 2020'!N7,FIND(":",'Erwachsene-DOSB 2020'!N7)-1),RIGHT('Erwachsene-DOSB 2020'!N7,2)))*$BC$54,"[mm]:ss")</f>
        <v>23:39</v>
      </c>
      <c r="Q54" s="99" t="str">
        <f>TEXT((TIME(0,LEFT('Erwachsene-DOSB 2020'!O7,FIND(":",'Erwachsene-DOSB 2020'!O7)-1),RIGHT('Erwachsene-DOSB 2020'!O7,2)))*$BC$54,"[mm]:ss")</f>
        <v>21:27</v>
      </c>
      <c r="R54" s="100" t="str">
        <f>TEXT((TIME(0,LEFT('Erwachsene-DOSB 2020'!P7,FIND(":",'Erwachsene-DOSB 2020'!P7)-1),RIGHT('Erwachsene-DOSB 2020'!P7,2)))*$BC$54,"[mm]:ss")</f>
        <v>19:15</v>
      </c>
      <c r="S54" s="108" t="str">
        <f>TEXT((TIME(0,LEFT('Erwachsene-DOSB 2020'!Q7,FIND(":",'Erwachsene-DOSB 2020'!Q7)-1),RIGHT('Erwachsene-DOSB 2020'!Q7,2)))*$BC$54,"[mm]:ss")</f>
        <v>24:12</v>
      </c>
      <c r="T54" s="99" t="str">
        <f>TEXT((TIME(0,LEFT('Erwachsene-DOSB 2020'!R7,FIND(":",'Erwachsene-DOSB 2020'!R7)-1),RIGHT('Erwachsene-DOSB 2020'!R7,2)))*$BC$54,"[mm]:ss")</f>
        <v>22:00</v>
      </c>
      <c r="U54" s="100" t="str">
        <f>TEXT((TIME(0,LEFT('Erwachsene-DOSB 2020'!S7,FIND(":",'Erwachsene-DOSB 2020'!S7)-1),RIGHT('Erwachsene-DOSB 2020'!S7,2)))*$BC$54,"[mm]:ss")</f>
        <v>19:48</v>
      </c>
      <c r="V54" s="108" t="str">
        <f>TEXT((TIME(0,LEFT('Erwachsene-DOSB 2020'!T7,FIND(":",'Erwachsene-DOSB 2020'!T7)-1),RIGHT('Erwachsene-DOSB 2020'!T7,2)))*$BC$54,"[mm]:ss")</f>
        <v>25:07</v>
      </c>
      <c r="W54" s="99" t="str">
        <f>TEXT((TIME(0,LEFT('Erwachsene-DOSB 2020'!U7,FIND(":",'Erwachsene-DOSB 2020'!U7)-1),RIGHT('Erwachsene-DOSB 2020'!U7,2)))*$BC$54,"[mm]:ss")</f>
        <v>22:44</v>
      </c>
      <c r="X54" s="100" t="str">
        <f>TEXT((TIME(0,LEFT('Erwachsene-DOSB 2020'!V7,FIND(":",'Erwachsene-DOSB 2020'!V7)-1),RIGHT('Erwachsene-DOSB 2020'!V7,2)))*$BC$54,"[mm]:ss")</f>
        <v>20:21</v>
      </c>
      <c r="Y54" s="180"/>
      <c r="Z54" s="181"/>
      <c r="AB54" s="902"/>
      <c r="AC54"/>
      <c r="AD54" s="843">
        <v>1</v>
      </c>
      <c r="AE54" s="795" t="s">
        <v>64</v>
      </c>
      <c r="AF54" s="601" t="s">
        <v>16</v>
      </c>
      <c r="AG54" s="55" t="s">
        <v>31</v>
      </c>
      <c r="AH54" s="638" t="str">
        <f>TEXT((TIME(0,LEFT('Erwachsene-DOSB 2020'!E39,FIND(":",'Erwachsene-DOSB 2020'!E39)-1),RIGHT('Erwachsene-DOSB 2020'!E39,2)))*$BC$54,"[mm]:ss")</f>
        <v>19:37</v>
      </c>
      <c r="AI54" s="639" t="str">
        <f>TEXT((TIME(0,LEFT('Erwachsene-DOSB 2020'!F39,FIND(":",'Erwachsene-DOSB 2020'!F39)-1),RIGHT('Erwachsene-DOSB 2020'!F39,2)))*$BC$54,"[mm]:ss")</f>
        <v>17:25</v>
      </c>
      <c r="AJ54" s="640" t="str">
        <f>TEXT((TIME(0,LEFT('Erwachsene-DOSB 2020'!G39,FIND(":",'Erwachsene-DOSB 2020'!G39)-1),RIGHT('Erwachsene-DOSB 2020'!G39,2)))*$BC$54,"[mm]:ss")</f>
        <v>15:13</v>
      </c>
      <c r="AK54" s="641" t="str">
        <f>TEXT((TIME(0,LEFT('Erwachsene-DOSB 2020'!H39,FIND(":",'Erwachsene-DOSB 2020'!H39)-1),RIGHT('Erwachsene-DOSB 2020'!H39,2)))*$BC$54,"[mm]:ss")</f>
        <v>19:04</v>
      </c>
      <c r="AL54" s="639" t="str">
        <f>TEXT((TIME(0,LEFT('Erwachsene-DOSB 2020'!I39,FIND(":",'Erwachsene-DOSB 2020'!I39)-1),RIGHT('Erwachsene-DOSB 2020'!I39,2)))*$BC$54,"[mm]:ss")</f>
        <v>16:52</v>
      </c>
      <c r="AM54" s="640" t="str">
        <f>TEXT((TIME(0,LEFT('Erwachsene-DOSB 2020'!J39,FIND(":",'Erwachsene-DOSB 2020'!J39)-1),RIGHT('Erwachsene-DOSB 2020'!J39,2)))*$BC$54,"[mm]:ss")</f>
        <v>14:40</v>
      </c>
      <c r="AN54" s="641" t="str">
        <f>TEXT((TIME(0,LEFT('Erwachsene-DOSB 2020'!K39,FIND(":",'Erwachsene-DOSB 2020'!K39)-1),RIGHT('Erwachsene-DOSB 2020'!K39,2)))*$BC$54,"[mm]:ss")</f>
        <v>19:26</v>
      </c>
      <c r="AO54" s="639" t="str">
        <f>TEXT((TIME(0,LEFT('Erwachsene-DOSB 2020'!L39,FIND(":",'Erwachsene-DOSB 2020'!L39)-1),RIGHT('Erwachsene-DOSB 2020'!L39,2)))*$BC$54,"[mm]:ss")</f>
        <v>17:14</v>
      </c>
      <c r="AP54" s="640" t="str">
        <f>TEXT((TIME(0,LEFT('Erwachsene-DOSB 2020'!M39,FIND(":",'Erwachsene-DOSB 2020'!M39)-1),RIGHT('Erwachsene-DOSB 2020'!M39,2)))*$BC$54,"[mm]:ss")</f>
        <v>15:02</v>
      </c>
      <c r="AQ54" s="641" t="str">
        <f>TEXT((TIME(0,LEFT('Erwachsene-DOSB 2020'!N39,FIND(":",'Erwachsene-DOSB 2020'!N39)-1),RIGHT('Erwachsene-DOSB 2020'!N39,2)))*$BC$54,"[mm]:ss")</f>
        <v>20:21</v>
      </c>
      <c r="AR54" s="639" t="str">
        <f>TEXT((TIME(0,LEFT('Erwachsene-DOSB 2020'!O39,FIND(":",'Erwachsene-DOSB 2020'!O39)-1),RIGHT('Erwachsene-DOSB 2020'!O39,2)))*$BC$54,"[mm]:ss")</f>
        <v>18:09</v>
      </c>
      <c r="AS54" s="640" t="str">
        <f>TEXT((TIME(0,LEFT('Erwachsene-DOSB 2020'!P39,FIND(":",'Erwachsene-DOSB 2020'!P39)-1),RIGHT('Erwachsene-DOSB 2020'!P39,2)))*$BC$54,"[mm]:ss")</f>
        <v>15:57</v>
      </c>
      <c r="AT54" s="108" t="str">
        <f>TEXT((TIME(0,LEFT('Erwachsene-DOSB 2020'!Q39,FIND(":",'Erwachsene-DOSB 2020'!Q39)-1),RIGHT('Erwachsene-DOSB 2020'!Q39,2)))*$BC$54,"[mm]:ss")</f>
        <v>21:49</v>
      </c>
      <c r="AU54" s="99" t="str">
        <f>TEXT((TIME(0,LEFT('Erwachsene-DOSB 2020'!R39,FIND(":",'Erwachsene-DOSB 2020'!R39)-1),RIGHT('Erwachsene-DOSB 2020'!R39,2)))*$BC$54,"[mm]:ss")</f>
        <v>19:04</v>
      </c>
      <c r="AV54" s="100" t="str">
        <f>TEXT((TIME(0,LEFT('Erwachsene-DOSB 2020'!S39,FIND(":",'Erwachsene-DOSB 2020'!S39)-1),RIGHT('Erwachsene-DOSB 2020'!S39,2)))*$BC$54,"[mm]:ss")</f>
        <v>16:30</v>
      </c>
      <c r="AW54" s="108" t="str">
        <f>TEXT((TIME(0,LEFT('Erwachsene-DOSB 2020'!T39,FIND(":",'Erwachsene-DOSB 2020'!T39)-1),RIGHT('Erwachsene-DOSB 2020'!T39,2)))*$BC$54,"[mm]:ss")</f>
        <v>23:06</v>
      </c>
      <c r="AX54" s="99" t="str">
        <f>TEXT((TIME(0,LEFT('Erwachsene-DOSB 2020'!U39,FIND(":",'Erwachsene-DOSB 2020'!U39)-1),RIGHT('Erwachsene-DOSB 2020'!U39,2)))*$BC$54,"[mm]:ss")</f>
        <v>20:21</v>
      </c>
      <c r="AY54" s="100" t="str">
        <f>TEXT((TIME(0,LEFT('Erwachsene-DOSB 2020'!V39,FIND(":",'Erwachsene-DOSB 2020'!V39)-1),RIGHT('Erwachsene-DOSB 2020'!V39,2)))*$BC$54,"[mm]:ss")</f>
        <v>17:25</v>
      </c>
      <c r="AZ54" s="180"/>
      <c r="BA54" s="181"/>
      <c r="BC54" s="143">
        <v>1.1000000000000001</v>
      </c>
      <c r="BD54" s="5" t="s">
        <v>31</v>
      </c>
    </row>
    <row r="55" spans="1:57" ht="19.7" customHeight="1" x14ac:dyDescent="0.2">
      <c r="A55" s="902"/>
      <c r="B55"/>
      <c r="C55" s="844"/>
      <c r="D55" s="796"/>
      <c r="E55" s="10" t="s">
        <v>17</v>
      </c>
      <c r="F55" s="58" t="s">
        <v>500</v>
      </c>
      <c r="G55" s="101" t="str">
        <f>TEXT((TIME(0,LEFT('Erwachsene-DOSB 2020'!E8,FIND(":",'Erwachsene-DOSB 2020'!E8)-1),RIGHT('Erwachsene-DOSB 2020'!E8,2)))*$BC$55,"[mm]:ss")</f>
        <v>93:08</v>
      </c>
      <c r="H55" s="102" t="str">
        <f>TEXT((TIME(0,LEFT('Erwachsene-DOSB 2020'!F8,FIND(":",'Erwachsene-DOSB 2020'!F8)-1),RIGHT('Erwachsene-DOSB 2020'!F8,2)))*$BC$55,"[mm]:ss")</f>
        <v>86:32</v>
      </c>
      <c r="I55" s="103" t="str">
        <f>TEXT((TIME(0,LEFT('Erwachsene-DOSB 2020'!G8,FIND(":",'Erwachsene-DOSB 2020'!G8)-1),RIGHT('Erwachsene-DOSB 2020'!G8,2)))*$BC$55,"[mm]:ss")</f>
        <v>79:56</v>
      </c>
      <c r="J55" s="109" t="str">
        <f>TEXT((TIME(0,LEFT('Erwachsene-DOSB 2020'!H8,FIND(":",'Erwachsene-DOSB 2020'!H8)-1),RIGHT('Erwachsene-DOSB 2020'!H8,2)))*$BC$55,"[mm]:ss")</f>
        <v>91:51</v>
      </c>
      <c r="K55" s="102" t="str">
        <f>TEXT((TIME(0,LEFT('Erwachsene-DOSB 2020'!I8,FIND(":",'Erwachsene-DOSB 2020'!I8)-1),RIGHT('Erwachsene-DOSB 2020'!I8,2)))*$BC$55,"[mm]:ss")</f>
        <v>84:31</v>
      </c>
      <c r="L55" s="103" t="str">
        <f>TEXT((TIME(0,LEFT('Erwachsene-DOSB 2020'!J8,FIND(":",'Erwachsene-DOSB 2020'!J8)-1),RIGHT('Erwachsene-DOSB 2020'!J8,2)))*$BC$55,"[mm]:ss")</f>
        <v>78:39</v>
      </c>
      <c r="M55" s="109" t="str">
        <f>TEXT((TIME(0,LEFT('Erwachsene-DOSB 2020'!K8,FIND(":",'Erwachsene-DOSB 2020'!K8)-1),RIGHT('Erwachsene-DOSB 2020'!K8,2)))*$BC$55,"[mm]:ss")</f>
        <v>91:51</v>
      </c>
      <c r="N55" s="102" t="str">
        <f>TEXT((TIME(0,LEFT('Erwachsene-DOSB 2020'!L8,FIND(":",'Erwachsene-DOSB 2020'!L8)-1),RIGHT('Erwachsene-DOSB 2020'!L8,2)))*$BC$55,"[mm]:ss")</f>
        <v>84:31</v>
      </c>
      <c r="O55" s="103" t="str">
        <f>TEXT((TIME(0,LEFT('Erwachsene-DOSB 2020'!M8,FIND(":",'Erwachsene-DOSB 2020'!M8)-1),RIGHT('Erwachsene-DOSB 2020'!M8,2)))*$BC$55,"[mm]:ss")</f>
        <v>78:06</v>
      </c>
      <c r="P55" s="109" t="str">
        <f>TEXT((TIME(0,LEFT('Erwachsene-DOSB 2020'!N8,FIND(":",'Erwachsene-DOSB 2020'!N8)-1),RIGHT('Erwachsene-DOSB 2020'!N8,2)))*$BC$55,"[mm]:ss")</f>
        <v>92:35</v>
      </c>
      <c r="Q55" s="102" t="str">
        <f>TEXT((TIME(0,LEFT('Erwachsene-DOSB 2020'!O8,FIND(":",'Erwachsene-DOSB 2020'!O8)-1),RIGHT('Erwachsene-DOSB 2020'!O8,2)))*$BC$55,"[mm]:ss")</f>
        <v>85:48</v>
      </c>
      <c r="R55" s="103" t="str">
        <f>TEXT((TIME(0,LEFT('Erwachsene-DOSB 2020'!P8,FIND(":",'Erwachsene-DOSB 2020'!P8)-1),RIGHT('Erwachsene-DOSB 2020'!P8,2)))*$BC$55,"[mm]:ss")</f>
        <v>78:28</v>
      </c>
      <c r="S55" s="109" t="str">
        <f>TEXT((TIME(0,LEFT('Erwachsene-DOSB 2020'!Q8,FIND(":",'Erwachsene-DOSB 2020'!Q8)-1),RIGHT('Erwachsene-DOSB 2020'!Q8,2)))*$BC$55,"[mm]:ss")</f>
        <v>96:26</v>
      </c>
      <c r="T55" s="102" t="str">
        <f>TEXT((TIME(0,LEFT('Erwachsene-DOSB 2020'!R8,FIND(":",'Erwachsene-DOSB 2020'!R8)-1),RIGHT('Erwachsene-DOSB 2020'!R8,2)))*$BC$55,"[mm]:ss")</f>
        <v>87:27</v>
      </c>
      <c r="U55" s="103" t="str">
        <f>TEXT((TIME(0,LEFT('Erwachsene-DOSB 2020'!S8,FIND(":",'Erwachsene-DOSB 2020'!S8)-1),RIGHT('Erwachsene-DOSB 2020'!S8,2)))*$BC$55,"[mm]:ss")</f>
        <v>78:39</v>
      </c>
      <c r="V55" s="109" t="str">
        <f>TEXT((TIME(0,LEFT('Erwachsene-DOSB 2020'!T8,FIND(":",'Erwachsene-DOSB 2020'!T8)-1),RIGHT('Erwachsene-DOSB 2020'!T8,2)))*$BC$55,"[mm]:ss")</f>
        <v>100:28</v>
      </c>
      <c r="W55" s="102" t="str">
        <f>TEXT((TIME(0,LEFT('Erwachsene-DOSB 2020'!U8,FIND(":",'Erwachsene-DOSB 2020'!U8)-1),RIGHT('Erwachsene-DOSB 2020'!U8,2)))*$BC$55,"[mm]:ss")</f>
        <v>89:28</v>
      </c>
      <c r="X55" s="103" t="str">
        <f>TEXT((TIME(0,LEFT('Erwachsene-DOSB 2020'!V8,FIND(":",'Erwachsene-DOSB 2020'!V8)-1),RIGHT('Erwachsene-DOSB 2020'!V8,2)))*$BC$55,"[mm]:ss")</f>
        <v>78:50</v>
      </c>
      <c r="Y55" s="182"/>
      <c r="Z55" s="183"/>
      <c r="AB55" s="902"/>
      <c r="AC55"/>
      <c r="AD55" s="844"/>
      <c r="AE55" s="796"/>
      <c r="AF55" s="10" t="s">
        <v>17</v>
      </c>
      <c r="AG55" s="58" t="s">
        <v>500</v>
      </c>
      <c r="AH55" s="101" t="str">
        <f>TEXT((TIME(0,LEFT('Erwachsene-DOSB 2020'!E40,FIND(":",'Erwachsene-DOSB 2020'!E40)-1),RIGHT('Erwachsene-DOSB 2020'!E40,2)))*$BC$55,"[mm]:ss")</f>
        <v>69:40</v>
      </c>
      <c r="AI55" s="102" t="str">
        <f>TEXT((TIME(0,LEFT('Erwachsene-DOSB 2020'!F40,FIND(":",'Erwachsene-DOSB 2020'!F40)-1),RIGHT('Erwachsene-DOSB 2020'!F40,2)))*$BC$55,"[mm]:ss")</f>
        <v>63:04</v>
      </c>
      <c r="AJ55" s="103" t="str">
        <f>TEXT((TIME(0,LEFT('Erwachsene-DOSB 2020'!G40,FIND(":",'Erwachsene-DOSB 2020'!G40)-1),RIGHT('Erwachsene-DOSB 2020'!G40,2)))*$BC$55,"[mm]:ss")</f>
        <v>56:28</v>
      </c>
      <c r="AK55" s="109" t="str">
        <f>TEXT((TIME(0,LEFT('Erwachsene-DOSB 2020'!H40,FIND(":",'Erwachsene-DOSB 2020'!H40)-1),RIGHT('Erwachsene-DOSB 2020'!H40,2)))*$BC$55,"[mm]:ss")</f>
        <v>68:45</v>
      </c>
      <c r="AL55" s="102" t="str">
        <f>TEXT((TIME(0,LEFT('Erwachsene-DOSB 2020'!I40,FIND(":",'Erwachsene-DOSB 2020'!I40)-1),RIGHT('Erwachsene-DOSB 2020'!I40,2)))*$BC$55,"[mm]:ss")</f>
        <v>62:09</v>
      </c>
      <c r="AM55" s="103" t="str">
        <f>TEXT((TIME(0,LEFT('Erwachsene-DOSB 2020'!J40,FIND(":",'Erwachsene-DOSB 2020'!J40)-1),RIGHT('Erwachsene-DOSB 2020'!J40,2)))*$BC$55,"[mm]:ss")</f>
        <v>55:00</v>
      </c>
      <c r="AN55" s="109" t="str">
        <f>TEXT((TIME(0,LEFT('Erwachsene-DOSB 2020'!K40,FIND(":",'Erwachsene-DOSB 2020'!K40)-1),RIGHT('Erwachsene-DOSB 2020'!K40,2)))*$BC$55,"[mm]:ss")</f>
        <v>72:36</v>
      </c>
      <c r="AO55" s="102" t="str">
        <f>TEXT((TIME(0,LEFT('Erwachsene-DOSB 2020'!L40,FIND(":",'Erwachsene-DOSB 2020'!L40)-1),RIGHT('Erwachsene-DOSB 2020'!L40,2)))*$BC$55,"[mm]:ss")</f>
        <v>65:16</v>
      </c>
      <c r="AP55" s="103" t="str">
        <f>TEXT((TIME(0,LEFT('Erwachsene-DOSB 2020'!M40,FIND(":",'Erwachsene-DOSB 2020'!M40)-1),RIGHT('Erwachsene-DOSB 2020'!M40,2)))*$BC$55,"[mm]:ss")</f>
        <v>57:12</v>
      </c>
      <c r="AQ55" s="109" t="str">
        <f>TEXT((TIME(0,LEFT('Erwachsene-DOSB 2020'!N40,FIND(":",'Erwachsene-DOSB 2020'!N40)-1),RIGHT('Erwachsene-DOSB 2020'!N40,2)))*$BC$55,"[mm]:ss")</f>
        <v>76:38</v>
      </c>
      <c r="AR55" s="102" t="str">
        <f>TEXT((TIME(0,LEFT('Erwachsene-DOSB 2020'!O40,FIND(":",'Erwachsene-DOSB 2020'!O40)-1),RIGHT('Erwachsene-DOSB 2020'!O40,2)))*$BC$55,"[mm]:ss")</f>
        <v>67:17</v>
      </c>
      <c r="AS55" s="103" t="str">
        <f>TEXT((TIME(0,LEFT('Erwachsene-DOSB 2020'!P40,FIND(":",'Erwachsene-DOSB 2020'!P40)-1),RIGHT('Erwachsene-DOSB 2020'!P40,2)))*$BC$55,"[mm]:ss")</f>
        <v>60:19</v>
      </c>
      <c r="AT55" s="109" t="str">
        <f>TEXT((TIME(0,LEFT('Erwachsene-DOSB 2020'!Q40,FIND(":",'Erwachsene-DOSB 2020'!Q40)-1),RIGHT('Erwachsene-DOSB 2020'!Q40,2)))*$BC$55,"[mm]:ss")</f>
        <v>81:35</v>
      </c>
      <c r="AU55" s="102" t="str">
        <f>TEXT((TIME(0,LEFT('Erwachsene-DOSB 2020'!R40,FIND(":",'Erwachsene-DOSB 2020'!R40)-1),RIGHT('Erwachsene-DOSB 2020'!R40,2)))*$BC$55,"[mm]:ss")</f>
        <v>72:03</v>
      </c>
      <c r="AV55" s="103" t="str">
        <f>TEXT((TIME(0,LEFT('Erwachsene-DOSB 2020'!S40,FIND(":",'Erwachsene-DOSB 2020'!S40)-1),RIGHT('Erwachsene-DOSB 2020'!S40,2)))*$BC$55,"[mm]:ss")</f>
        <v>62:31</v>
      </c>
      <c r="AW55" s="109" t="str">
        <f>TEXT((TIME(0,LEFT('Erwachsene-DOSB 2020'!T40,FIND(":",'Erwachsene-DOSB 2020'!T40)-1),RIGHT('Erwachsene-DOSB 2020'!T40,2)))*$BC$55,"[mm]:ss")</f>
        <v>86:43</v>
      </c>
      <c r="AX55" s="102" t="str">
        <f>TEXT((TIME(0,LEFT('Erwachsene-DOSB 2020'!U40,FIND(":",'Erwachsene-DOSB 2020'!U40)-1),RIGHT('Erwachsene-DOSB 2020'!U40,2)))*$BC$55,"[mm]:ss")</f>
        <v>76:27</v>
      </c>
      <c r="AY55" s="103" t="str">
        <f>TEXT((TIME(0,LEFT('Erwachsene-DOSB 2020'!V40,FIND(":",'Erwachsene-DOSB 2020'!V40)-1),RIGHT('Erwachsene-DOSB 2020'!V40,2)))*$BC$55,"[mm]:ss")</f>
        <v>66:11</v>
      </c>
      <c r="AZ55" s="182"/>
      <c r="BA55" s="183"/>
      <c r="BC55" s="143">
        <v>1.1000000000000001</v>
      </c>
      <c r="BD55" s="5" t="s">
        <v>160</v>
      </c>
    </row>
    <row r="56" spans="1:57" ht="19.7" customHeight="1" x14ac:dyDescent="0.2">
      <c r="A56" s="902"/>
      <c r="B56"/>
      <c r="C56" s="844"/>
      <c r="D56" s="796"/>
      <c r="E56" s="801" t="s">
        <v>21</v>
      </c>
      <c r="F56" s="793" t="s">
        <v>155</v>
      </c>
      <c r="G56" s="832" t="s">
        <v>305</v>
      </c>
      <c r="H56" s="833"/>
      <c r="I56" s="833"/>
      <c r="J56" s="833"/>
      <c r="K56" s="833"/>
      <c r="L56" s="833"/>
      <c r="M56" s="833"/>
      <c r="N56" s="833"/>
      <c r="O56" s="833"/>
      <c r="P56" s="833"/>
      <c r="Q56" s="833"/>
      <c r="R56" s="833"/>
      <c r="S56" s="833"/>
      <c r="T56" s="833"/>
      <c r="U56" s="833"/>
      <c r="V56" s="833"/>
      <c r="W56" s="833"/>
      <c r="X56" s="834"/>
      <c r="Y56" s="184"/>
      <c r="Z56" s="185"/>
      <c r="AB56" s="902"/>
      <c r="AC56"/>
      <c r="AD56" s="844"/>
      <c r="AE56" s="796"/>
      <c r="AF56" s="801" t="s">
        <v>21</v>
      </c>
      <c r="AG56" s="793" t="s">
        <v>155</v>
      </c>
      <c r="AH56" s="832" t="s">
        <v>305</v>
      </c>
      <c r="AI56" s="833"/>
      <c r="AJ56" s="833"/>
      <c r="AK56" s="833"/>
      <c r="AL56" s="833"/>
      <c r="AM56" s="833"/>
      <c r="AN56" s="833"/>
      <c r="AO56" s="833"/>
      <c r="AP56" s="833"/>
      <c r="AQ56" s="833"/>
      <c r="AR56" s="833"/>
      <c r="AS56" s="833"/>
      <c r="AT56" s="833"/>
      <c r="AU56" s="833"/>
      <c r="AV56" s="833"/>
      <c r="AW56" s="833"/>
      <c r="AX56" s="833"/>
      <c r="AY56" s="834"/>
      <c r="AZ56" s="184"/>
      <c r="BA56" s="185"/>
      <c r="BD56" s="5"/>
    </row>
    <row r="57" spans="1:57" ht="19.7" customHeight="1" x14ac:dyDescent="0.2">
      <c r="A57" s="902"/>
      <c r="B57"/>
      <c r="C57" s="844"/>
      <c r="D57" s="796"/>
      <c r="E57" s="792"/>
      <c r="F57" s="794"/>
      <c r="G57" s="101" t="str">
        <f>TEXT((TIME(0,LEFT('Erwachsene-DOSB 2020'!E10,FIND(":",'Erwachsene-DOSB 2020'!E10)-1),RIGHT('Erwachsene-DOSB 2020'!E10,2)))*$BC$57,"[mm]:ss")</f>
        <v>26:24</v>
      </c>
      <c r="H57" s="102" t="str">
        <f>TEXT((TIME(0,LEFT('Erwachsene-DOSB 2020'!F10,FIND(":",'Erwachsene-DOSB 2020'!F10)-1),RIGHT('Erwachsene-DOSB 2020'!F10,2)))*$BC$57,"[mm]:ss")</f>
        <v>23:17</v>
      </c>
      <c r="I57" s="103" t="str">
        <f>TEXT((TIME(0,LEFT('Erwachsene-DOSB 2020'!G10,FIND(":",'Erwachsene-DOSB 2020'!G10)-1),RIGHT('Erwachsene-DOSB 2020'!G10,2)))*$BC$57,"[mm]:ss")</f>
        <v>20:16</v>
      </c>
      <c r="J57" s="109" t="str">
        <f>TEXT((TIME(0,LEFT('Erwachsene-DOSB 2020'!H10,FIND(":",'Erwachsene-DOSB 2020'!H10)-1),RIGHT('Erwachsene-DOSB 2020'!H10,2)))*$BC$57,"[mm]:ss")</f>
        <v>25:56</v>
      </c>
      <c r="K57" s="102" t="str">
        <f>TEXT((TIME(0,LEFT('Erwachsene-DOSB 2020'!I10,FIND(":",'Erwachsene-DOSB 2020'!I10)-1),RIGHT('Erwachsene-DOSB 2020'!I10,2)))*$BC$57,"[mm]:ss")</f>
        <v>22:55</v>
      </c>
      <c r="L57" s="103" t="str">
        <f>TEXT((TIME(0,LEFT('Erwachsene-DOSB 2020'!J10,FIND(":",'Erwachsene-DOSB 2020'!J10)-1),RIGHT('Erwachsene-DOSB 2020'!J10,2)))*$BC$57,"[mm]:ss")</f>
        <v>19:48</v>
      </c>
      <c r="M57" s="109" t="str">
        <f>TEXT((TIME(0,LEFT('Erwachsene-DOSB 2020'!K10,FIND(":",'Erwachsene-DOSB 2020'!K10)-1),RIGHT('Erwachsene-DOSB 2020'!K10,2)))*$BC$57,"[mm]:ss")</f>
        <v>28:03</v>
      </c>
      <c r="N57" s="102" t="str">
        <f>TEXT((TIME(0,LEFT('Erwachsene-DOSB 2020'!L10,FIND(":",'Erwachsene-DOSB 2020'!L10)-1),RIGHT('Erwachsene-DOSB 2020'!L10,2)))*$BC$57,"[mm]:ss")</f>
        <v>23:11</v>
      </c>
      <c r="O57" s="103" t="str">
        <f>TEXT((TIME(0,LEFT('Erwachsene-DOSB 2020'!M10,FIND(":",'Erwachsene-DOSB 2020'!M10)-1),RIGHT('Erwachsene-DOSB 2020'!M10,2)))*$BC$57,"[mm]:ss")</f>
        <v>20:32</v>
      </c>
      <c r="P57" s="109" t="str">
        <f>TEXT((TIME(0,LEFT('Erwachsene-DOSB 2020'!N10,FIND(":",'Erwachsene-DOSB 2020'!N10)-1),RIGHT('Erwachsene-DOSB 2020'!N10,2)))*$BC$57,"[mm]:ss")</f>
        <v>31:43</v>
      </c>
      <c r="Q57" s="102" t="str">
        <f>TEXT((TIME(0,LEFT('Erwachsene-DOSB 2020'!O10,FIND(":",'Erwachsene-DOSB 2020'!O10)-1),RIGHT('Erwachsene-DOSB 2020'!O10,2)))*$BC$57,"[mm]:ss")</f>
        <v>26:02</v>
      </c>
      <c r="R57" s="103" t="str">
        <f>TEXT((TIME(0,LEFT('Erwachsene-DOSB 2020'!P10,FIND(":",'Erwachsene-DOSB 2020'!P10)-1),RIGHT('Erwachsene-DOSB 2020'!P10,2)))*$BC$57,"[mm]:ss")</f>
        <v>21:27</v>
      </c>
      <c r="S57" s="109" t="str">
        <f>TEXT((TIME(0,LEFT('Erwachsene-DOSB 2020'!Q10,FIND(":",'Erwachsene-DOSB 2020'!Q10)-1),RIGHT('Erwachsene-DOSB 2020'!Q10,2)))*$BC$57,"[mm]:ss")</f>
        <v>35:12</v>
      </c>
      <c r="T57" s="102" t="str">
        <f>TEXT((TIME(0,LEFT('Erwachsene-DOSB 2020'!R10,FIND(":",'Erwachsene-DOSB 2020'!R10)-1),RIGHT('Erwachsene-DOSB 2020'!R10,2)))*$BC$57,"[mm]:ss")</f>
        <v>28:09</v>
      </c>
      <c r="U57" s="103" t="str">
        <f>TEXT((TIME(0,LEFT('Erwachsene-DOSB 2020'!S10,FIND(":",'Erwachsene-DOSB 2020'!S10)-1),RIGHT('Erwachsene-DOSB 2020'!S10,2)))*$BC$57,"[mm]:ss")</f>
        <v>22:22</v>
      </c>
      <c r="V57" s="109" t="str">
        <f>TEXT((TIME(0,LEFT('Erwachsene-DOSB 2020'!T10,FIND(":",'Erwachsene-DOSB 2020'!T10)-1),RIGHT('Erwachsene-DOSB 2020'!T10,2)))*$BC$57,"[mm]:ss")</f>
        <v>37:24</v>
      </c>
      <c r="W57" s="102" t="str">
        <f>TEXT((TIME(0,LEFT('Erwachsene-DOSB 2020'!U10,FIND(":",'Erwachsene-DOSB 2020'!U10)-1),RIGHT('Erwachsene-DOSB 2020'!U10,2)))*$BC$57,"[mm]:ss")</f>
        <v>30:26</v>
      </c>
      <c r="X57" s="103" t="str">
        <f>TEXT((TIME(0,LEFT('Erwachsene-DOSB 2020'!V10,FIND(":",'Erwachsene-DOSB 2020'!V10)-1),RIGHT('Erwachsene-DOSB 2020'!V10,2)))*$BC$57,"[mm]:ss")</f>
        <v>23:28</v>
      </c>
      <c r="Y57" s="184"/>
      <c r="Z57" s="185"/>
      <c r="AB57" s="902"/>
      <c r="AC57"/>
      <c r="AD57" s="844"/>
      <c r="AE57" s="796"/>
      <c r="AF57" s="792"/>
      <c r="AG57" s="794"/>
      <c r="AH57" s="101" t="str">
        <f>TEXT((TIME(0,LEFT('Erwachsene-DOSB 2020'!E42,FIND(":",'Erwachsene-DOSB 2020'!E42)-1),RIGHT('Erwachsene-DOSB 2020'!E42,2)))*$BC$57,"[mm]:ss")</f>
        <v>24:51</v>
      </c>
      <c r="AI57" s="102" t="str">
        <f>TEXT((TIME(0,LEFT('Erwachsene-DOSB 2020'!F42,FIND(":",'Erwachsene-DOSB 2020'!F42)-1),RIGHT('Erwachsene-DOSB 2020'!F42,2)))*$BC$57,"[mm]:ss")</f>
        <v>21:49</v>
      </c>
      <c r="AJ57" s="103" t="str">
        <f>TEXT((TIME(0,LEFT('Erwachsene-DOSB 2020'!G42,FIND(":",'Erwachsene-DOSB 2020'!G42)-1),RIGHT('Erwachsene-DOSB 2020'!G42,2)))*$BC$57,"[mm]:ss")</f>
        <v>18:42</v>
      </c>
      <c r="AK57" s="109" t="str">
        <f>TEXT((TIME(0,LEFT('Erwachsene-DOSB 2020'!H42,FIND(":",'Erwachsene-DOSB 2020'!H42)-1),RIGHT('Erwachsene-DOSB 2020'!H42,2)))*$BC$57,"[mm]:ss")</f>
        <v>24:23</v>
      </c>
      <c r="AL57" s="102" t="str">
        <f>TEXT((TIME(0,LEFT('Erwachsene-DOSB 2020'!I42,FIND(":",'Erwachsene-DOSB 2020'!I42)-1),RIGHT('Erwachsene-DOSB 2020'!I42,2)))*$BC$57,"[mm]:ss")</f>
        <v>21:27</v>
      </c>
      <c r="AM57" s="103" t="str">
        <f>TEXT((TIME(0,LEFT('Erwachsene-DOSB 2020'!J42,FIND(":",'Erwachsene-DOSB 2020'!J42)-1),RIGHT('Erwachsene-DOSB 2020'!J42,2)))*$BC$57,"[mm]:ss")</f>
        <v>18:04</v>
      </c>
      <c r="AN57" s="109" t="str">
        <f>TEXT((TIME(0,LEFT('Erwachsene-DOSB 2020'!K42,FIND(":",'Erwachsene-DOSB 2020'!K42)-1),RIGHT('Erwachsene-DOSB 2020'!K42,2)))*$BC$57,"[mm]:ss")</f>
        <v>25:29</v>
      </c>
      <c r="AO57" s="102" t="str">
        <f>TEXT((TIME(0,LEFT('Erwachsene-DOSB 2020'!L42,FIND(":",'Erwachsene-DOSB 2020'!L42)-1),RIGHT('Erwachsene-DOSB 2020'!L42,2)))*$BC$57,"[mm]:ss")</f>
        <v>22:00</v>
      </c>
      <c r="AP57" s="103" t="str">
        <f>TEXT((TIME(0,LEFT('Erwachsene-DOSB 2020'!M42,FIND(":",'Erwachsene-DOSB 2020'!M42)-1),RIGHT('Erwachsene-DOSB 2020'!M42,2)))*$BC$57,"[mm]:ss")</f>
        <v>18:42</v>
      </c>
      <c r="AQ57" s="109" t="str">
        <f>TEXT((TIME(0,LEFT('Erwachsene-DOSB 2020'!N42,FIND(":",'Erwachsene-DOSB 2020'!N42)-1),RIGHT('Erwachsene-DOSB 2020'!N42,2)))*$BC$57,"[mm]:ss")</f>
        <v>28:19</v>
      </c>
      <c r="AR57" s="102" t="str">
        <f>TEXT((TIME(0,LEFT('Erwachsene-DOSB 2020'!O42,FIND(":",'Erwachsene-DOSB 2020'!O42)-1),RIGHT('Erwachsene-DOSB 2020'!O42,2)))*$BC$57,"[mm]:ss")</f>
        <v>23:39</v>
      </c>
      <c r="AS57" s="103" t="str">
        <f>TEXT((TIME(0,LEFT('Erwachsene-DOSB 2020'!P42,FIND(":",'Erwachsene-DOSB 2020'!P42)-1),RIGHT('Erwachsene-DOSB 2020'!P42,2)))*$BC$57,"[mm]:ss")</f>
        <v>19:48</v>
      </c>
      <c r="AT57" s="109" t="str">
        <f>TEXT((TIME(0,LEFT('Erwachsene-DOSB 2020'!Q42,FIND(":",'Erwachsene-DOSB 2020'!Q42)-1),RIGHT('Erwachsene-DOSB 2020'!Q42,2)))*$BC$57,"[mm]:ss")</f>
        <v>31:43</v>
      </c>
      <c r="AU57" s="102" t="str">
        <f>TEXT((TIME(0,LEFT('Erwachsene-DOSB 2020'!R42,FIND(":",'Erwachsene-DOSB 2020'!R42)-1),RIGHT('Erwachsene-DOSB 2020'!R42,2)))*$BC$57,"[mm]:ss")</f>
        <v>26:24</v>
      </c>
      <c r="AV57" s="103" t="str">
        <f>TEXT((TIME(0,LEFT('Erwachsene-DOSB 2020'!S42,FIND(":",'Erwachsene-DOSB 2020'!S42)-1),RIGHT('Erwachsene-DOSB 2020'!S42,2)))*$BC$57,"[mm]:ss")</f>
        <v>21:11</v>
      </c>
      <c r="AW57" s="109" t="str">
        <f>TEXT((TIME(0,LEFT('Erwachsene-DOSB 2020'!T42,FIND(":",'Erwachsene-DOSB 2020'!T42)-1),RIGHT('Erwachsene-DOSB 2020'!T42,2)))*$BC$57,"[mm]:ss")</f>
        <v>35:39</v>
      </c>
      <c r="AX57" s="102" t="str">
        <f>TEXT((TIME(0,LEFT('Erwachsene-DOSB 2020'!U42,FIND(":",'Erwachsene-DOSB 2020'!U42)-1),RIGHT('Erwachsene-DOSB 2020'!U42,2)))*$BC$57,"[mm]:ss")</f>
        <v>29:04</v>
      </c>
      <c r="AY57" s="103" t="str">
        <f>TEXT((TIME(0,LEFT('Erwachsene-DOSB 2020'!V42,FIND(":",'Erwachsene-DOSB 2020'!V42)-1),RIGHT('Erwachsene-DOSB 2020'!V42,2)))*$BC$57,"[mm]:ss")</f>
        <v>22:28</v>
      </c>
      <c r="AZ57" s="184"/>
      <c r="BA57" s="185"/>
      <c r="BC57" s="143">
        <v>1.1000000000000001</v>
      </c>
      <c r="BD57" s="5" t="s">
        <v>155</v>
      </c>
    </row>
    <row r="58" spans="1:57" ht="19.7" customHeight="1" x14ac:dyDescent="0.2">
      <c r="A58" s="902"/>
      <c r="B58"/>
      <c r="C58" s="844"/>
      <c r="D58" s="796"/>
      <c r="E58" s="106" t="s">
        <v>22</v>
      </c>
      <c r="F58" s="58" t="s">
        <v>501</v>
      </c>
      <c r="G58" s="101" t="str">
        <f>TEXT((TIME(0,LEFT('Erwachsene-DOSB 2020'!E11,FIND(":",'Erwachsene-DOSB 2020'!E11)-1),RIGHT('Erwachsene-DOSB 2020'!E11,2)))*$BC$58,"[mm]:ss")</f>
        <v>72:59</v>
      </c>
      <c r="H58" s="102" t="str">
        <f>TEXT((TIME(0,LEFT('Erwachsene-DOSB 2020'!F11,FIND(":",'Erwachsene-DOSB 2020'!F11)-1),RIGHT('Erwachsene-DOSB 2020'!F11,2)))*$BC$58,"[mm]:ss")</f>
        <v>69:18</v>
      </c>
      <c r="I58" s="103" t="str">
        <f>TEXT((TIME(0,LEFT('Erwachsene-DOSB 2020'!G11,FIND(":",'Erwachsene-DOSB 2020'!G11)-1),RIGHT('Erwachsene-DOSB 2020'!G11,2)))*$BC$58,"[mm]:ss")</f>
        <v>65:06</v>
      </c>
      <c r="J58" s="109" t="str">
        <f>TEXT((TIME(0,LEFT('Erwachsene-DOSB 2020'!H11,FIND(":",'Erwachsene-DOSB 2020'!H11)-1),RIGHT('Erwachsene-DOSB 2020'!H11,2)))*$BC$58,"[mm]:ss")</f>
        <v>69:50</v>
      </c>
      <c r="K58" s="102" t="str">
        <f>TEXT((TIME(0,LEFT('Erwachsene-DOSB 2020'!I11,FIND(":",'Erwachsene-DOSB 2020'!I11)-1),RIGHT('Erwachsene-DOSB 2020'!I11,2)))*$BC$58,"[mm]:ss")</f>
        <v>66:09</v>
      </c>
      <c r="L58" s="103" t="str">
        <f>TEXT((TIME(0,LEFT('Erwachsene-DOSB 2020'!J11,FIND(":",'Erwachsene-DOSB 2020'!J11)-1),RIGHT('Erwachsene-DOSB 2020'!J11,2)))*$BC$58,"[mm]:ss")</f>
        <v>62:29</v>
      </c>
      <c r="M58" s="109" t="str">
        <f>TEXT((TIME(0,LEFT('Erwachsene-DOSB 2020'!K11,FIND(":",'Erwachsene-DOSB 2020'!K11)-1),RIGHT('Erwachsene-DOSB 2020'!K11,2)))*$BC$58,"[mm]:ss")</f>
        <v>70:21</v>
      </c>
      <c r="N58" s="102" t="str">
        <f>TEXT((TIME(0,LEFT('Erwachsene-DOSB 2020'!L11,FIND(":",'Erwachsene-DOSB 2020'!L11)-1),RIGHT('Erwachsene-DOSB 2020'!L11,2)))*$BC$58,"[mm]:ss")</f>
        <v>66:41</v>
      </c>
      <c r="O58" s="103" t="str">
        <f>TEXT((TIME(0,LEFT('Erwachsene-DOSB 2020'!M11,FIND(":",'Erwachsene-DOSB 2020'!M11)-1),RIGHT('Erwachsene-DOSB 2020'!M11,2)))*$BC$58,"[mm]:ss")</f>
        <v>63:00</v>
      </c>
      <c r="P58" s="109" t="str">
        <f>TEXT((TIME(0,LEFT('Erwachsene-DOSB 2020'!N11,FIND(":",'Erwachsene-DOSB 2020'!N11)-1),RIGHT('Erwachsene-DOSB 2020'!N11,2)))*$BC$58,"[mm]:ss")</f>
        <v>70:53</v>
      </c>
      <c r="Q58" s="102" t="str">
        <f>TEXT((TIME(0,LEFT('Erwachsene-DOSB 2020'!O11,FIND(":",'Erwachsene-DOSB 2020'!O11)-1),RIGHT('Erwachsene-DOSB 2020'!O11,2)))*$BC$58,"[mm]:ss")</f>
        <v>67:12</v>
      </c>
      <c r="R58" s="654" t="str">
        <f>TEXT((TIME(0,LEFT('Erwachsene-DOSB 2020'!P11,FIND(":",'Erwachsene-DOSB 2020'!P11)-1),RIGHT('Erwachsene-DOSB 2020'!P11,2)))*$BC$58,"[mm]:ss")</f>
        <v>63:26</v>
      </c>
      <c r="S58" s="109" t="str">
        <f>TEXT((TIME(0,LEFT('Erwachsene-DOSB 2020'!Q11,FIND(":",'Erwachsene-DOSB 2020'!Q11)-1),RIGHT('Erwachsene-DOSB 2020'!Q11,2)))*$BC$58,"[mm]:ss")</f>
        <v>73:30</v>
      </c>
      <c r="T58" s="102" t="str">
        <f>TEXT((TIME(0,LEFT('Erwachsene-DOSB 2020'!R11,FIND(":",'Erwachsene-DOSB 2020'!R11)-1),RIGHT('Erwachsene-DOSB 2020'!R11,2)))*$BC$58,"[mm]:ss")</f>
        <v>68:15</v>
      </c>
      <c r="U58" s="655" t="str">
        <f>TEXT((TIME(0,LEFT('Erwachsene-DOSB 2020'!S11,FIND(":",'Erwachsene-DOSB 2020'!S11)-1),RIGHT('Erwachsene-DOSB 2020'!S11,2)))*$BC$58,"[mm]:ss")</f>
        <v>63:47</v>
      </c>
      <c r="V58" s="109" t="str">
        <f>TEXT((TIME(0,LEFT('Erwachsene-DOSB 2020'!T11,FIND(":",'Erwachsene-DOSB 2020'!T11)-1),RIGHT('Erwachsene-DOSB 2020'!T11,2)))*$BC$58,"[mm]:ss")</f>
        <v>76:39</v>
      </c>
      <c r="W58" s="102" t="str">
        <f>TEXT((TIME(0,LEFT('Erwachsene-DOSB 2020'!U11,FIND(":",'Erwachsene-DOSB 2020'!U11)-1),RIGHT('Erwachsene-DOSB 2020'!U11,2)))*$BC$58,"[mm]:ss")</f>
        <v>70:21</v>
      </c>
      <c r="X58" s="103" t="str">
        <f>TEXT((TIME(0,LEFT('Erwachsene-DOSB 2020'!V11,FIND(":",'Erwachsene-DOSB 2020'!V11)-1),RIGHT('Erwachsene-DOSB 2020'!V11,2)))*$BC$58,"[mm]:ss")</f>
        <v>64:03</v>
      </c>
      <c r="Y58" s="182"/>
      <c r="Z58" s="183"/>
      <c r="AB58" s="902"/>
      <c r="AC58"/>
      <c r="AD58" s="844"/>
      <c r="AE58" s="796"/>
      <c r="AF58" s="106" t="s">
        <v>22</v>
      </c>
      <c r="AG58" s="58" t="s">
        <v>501</v>
      </c>
      <c r="AH58" s="101" t="str">
        <f>TEXT((TIME(0,LEFT('Erwachsene-DOSB 2020'!E44,FIND(":",'Erwachsene-DOSB 2020'!E44)-1),RIGHT('Erwachsene-DOSB 2020'!E44,2)))*$BC$58,"[mm]:ss")</f>
        <v>61:26</v>
      </c>
      <c r="AI58" s="102" t="str">
        <f>TEXT((TIME(0,LEFT('Erwachsene-DOSB 2020'!F44,FIND(":",'Erwachsene-DOSB 2020'!F44)-1),RIGHT('Erwachsene-DOSB 2020'!F44,2)))*$BC$58,"[mm]:ss")</f>
        <v>57:14</v>
      </c>
      <c r="AJ58" s="103" t="str">
        <f>TEXT((TIME(0,LEFT('Erwachsene-DOSB 2020'!G44,FIND(":",'Erwachsene-DOSB 2020'!G44)-1),RIGHT('Erwachsene-DOSB 2020'!G44,2)))*$BC$58,"[mm]:ss")</f>
        <v>53:02</v>
      </c>
      <c r="AK58" s="109" t="str">
        <f>TEXT((TIME(0,LEFT('Erwachsene-DOSB 2020'!H44,FIND(":",'Erwachsene-DOSB 2020'!H44)-1),RIGHT('Erwachsene-DOSB 2020'!H44,2)))*$BC$58,"[mm]:ss")</f>
        <v>59:51</v>
      </c>
      <c r="AL58" s="102" t="str">
        <f>TEXT((TIME(0,LEFT('Erwachsene-DOSB 2020'!I44,FIND(":",'Erwachsene-DOSB 2020'!I44)-1),RIGHT('Erwachsene-DOSB 2020'!I44,2)))*$BC$58,"[mm]:ss")</f>
        <v>55:39</v>
      </c>
      <c r="AM58" s="103" t="str">
        <f>TEXT((TIME(0,LEFT('Erwachsene-DOSB 2020'!J44,FIND(":",'Erwachsene-DOSB 2020'!J44)-1),RIGHT('Erwachsene-DOSB 2020'!J44,2)))*$BC$58,"[mm]:ss")</f>
        <v>51:27</v>
      </c>
      <c r="AN58" s="109" t="str">
        <f>TEXT((TIME(0,LEFT('Erwachsene-DOSB 2020'!K44,FIND(":",'Erwachsene-DOSB 2020'!K44)-1),RIGHT('Erwachsene-DOSB 2020'!K44,2)))*$BC$58,"[mm]:ss")</f>
        <v>61:26</v>
      </c>
      <c r="AO58" s="102" t="str">
        <f>TEXT((TIME(0,LEFT('Erwachsene-DOSB 2020'!L44,FIND(":",'Erwachsene-DOSB 2020'!L44)-1),RIGHT('Erwachsene-DOSB 2020'!L44,2)))*$BC$58,"[mm]:ss")</f>
        <v>57:14</v>
      </c>
      <c r="AP58" s="103" t="str">
        <f>TEXT((TIME(0,LEFT('Erwachsene-DOSB 2020'!M44,FIND(":",'Erwachsene-DOSB 2020'!M44)-1),RIGHT('Erwachsene-DOSB 2020'!M44,2)))*$BC$58,"[mm]:ss")</f>
        <v>53:02</v>
      </c>
      <c r="AQ58" s="109" t="str">
        <f>TEXT((TIME(0,LEFT('Erwachsene-DOSB 2020'!N44,FIND(":",'Erwachsene-DOSB 2020'!N44)-1),RIGHT('Erwachsene-DOSB 2020'!N44,2)))*$BC$58,"[mm]:ss")</f>
        <v>65:38</v>
      </c>
      <c r="AR58" s="102" t="str">
        <f>TEXT((TIME(0,LEFT('Erwachsene-DOSB 2020'!O44,FIND(":",'Erwachsene-DOSB 2020'!O44)-1),RIGHT('Erwachsene-DOSB 2020'!O44,2)))*$BC$58,"[mm]:ss")</f>
        <v>59:51</v>
      </c>
      <c r="AS58" s="103" t="str">
        <f>TEXT((TIME(0,LEFT('Erwachsene-DOSB 2020'!P44,FIND(":",'Erwachsene-DOSB 2020'!P44)-1),RIGHT('Erwachsene-DOSB 2020'!P44,2)))*$BC$58,"[mm]:ss")</f>
        <v>53:33</v>
      </c>
      <c r="AT58" s="109" t="str">
        <f>TEXT((TIME(0,LEFT('Erwachsene-DOSB 2020'!Q44,FIND(":",'Erwachsene-DOSB 2020'!Q44)-1),RIGHT('Erwachsene-DOSB 2020'!Q44,2)))*$BC$58,"[mm]:ss")</f>
        <v>68:15</v>
      </c>
      <c r="AU58" s="102" t="str">
        <f>TEXT((TIME(0,LEFT('Erwachsene-DOSB 2020'!R44,FIND(":",'Erwachsene-DOSB 2020'!R44)-1),RIGHT('Erwachsene-DOSB 2020'!R44,2)))*$BC$58,"[mm]:ss")</f>
        <v>61:26</v>
      </c>
      <c r="AV58" s="103" t="str">
        <f>TEXT((TIME(0,LEFT('Erwachsene-DOSB 2020'!S44,FIND(":",'Erwachsene-DOSB 2020'!S44)-1),RIGHT('Erwachsene-DOSB 2020'!S44,2)))*$BC$58,"[mm]:ss")</f>
        <v>56:11</v>
      </c>
      <c r="AW58" s="109" t="str">
        <f>TEXT((TIME(0,LEFT('Erwachsene-DOSB 2020'!T44,FIND(":",'Erwachsene-DOSB 2020'!T44)-1),RIGHT('Erwachsene-DOSB 2020'!T44,2)))*$BC$58,"[mm]:ss")</f>
        <v>69:18</v>
      </c>
      <c r="AX58" s="102" t="str">
        <f>TEXT((TIME(0,LEFT('Erwachsene-DOSB 2020'!U44,FIND(":",'Erwachsene-DOSB 2020'!U44)-1),RIGHT('Erwachsene-DOSB 2020'!U44,2)))*$BC$58,"[mm]:ss")</f>
        <v>63:32</v>
      </c>
      <c r="AY58" s="103" t="str">
        <f>TEXT((TIME(0,LEFT('Erwachsene-DOSB 2020'!V44,FIND(":",'Erwachsene-DOSB 2020'!V44)-1),RIGHT('Erwachsene-DOSB 2020'!V44,2)))*$BC$58,"[mm]:ss")</f>
        <v>56:42</v>
      </c>
      <c r="AZ58" s="182"/>
      <c r="BA58" s="183"/>
      <c r="BC58" s="143">
        <v>1.05</v>
      </c>
      <c r="BD58" s="5" t="s">
        <v>162</v>
      </c>
    </row>
    <row r="59" spans="1:57" ht="19.7" customHeight="1" x14ac:dyDescent="0.2">
      <c r="A59" s="902"/>
      <c r="B59"/>
      <c r="C59" s="844"/>
      <c r="D59" s="796"/>
      <c r="E59" s="106" t="s">
        <v>23</v>
      </c>
      <c r="F59" s="58" t="s">
        <v>502</v>
      </c>
      <c r="G59" s="101" t="str">
        <f>TEXT((TIME(0,LEFT('Erwachsene-DOSB 2020'!E12,FIND(":",'Erwachsene-DOSB 2020'!E12)-1),RIGHT('Erwachsene-DOSB 2020'!E12,2)))*$BC$59,"[mm]:ss")</f>
        <v>63:15</v>
      </c>
      <c r="H59" s="102" t="str">
        <f>TEXT((TIME(0,LEFT('Erwachsene-DOSB 2020'!F12,FIND(":",'Erwachsene-DOSB 2020'!F12)-1),RIGHT('Erwachsene-DOSB 2020'!F12,2)))*$BC$59,"[mm]:ss")</f>
        <v>57:12</v>
      </c>
      <c r="I59" s="103" t="str">
        <f>TEXT((TIME(0,LEFT('Erwachsene-DOSB 2020'!G12,FIND(":",'Erwachsene-DOSB 2020'!G12)-1),RIGHT('Erwachsene-DOSB 2020'!G12,2)))*$BC$59,"[mm]:ss")</f>
        <v>51:09</v>
      </c>
      <c r="J59" s="109" t="str">
        <f>TEXT((TIME(0,LEFT('Erwachsene-DOSB 2020'!H12,FIND(":",'Erwachsene-DOSB 2020'!H12)-1),RIGHT('Erwachsene-DOSB 2020'!H12,2)))*$BC$59,"[mm]:ss")</f>
        <v>62:42</v>
      </c>
      <c r="K59" s="102" t="str">
        <f>TEXT((TIME(0,LEFT('Erwachsene-DOSB 2020'!I12,FIND(":",'Erwachsene-DOSB 2020'!I12)-1),RIGHT('Erwachsene-DOSB 2020'!I12,2)))*$BC$59,"[mm]:ss")</f>
        <v>56:39</v>
      </c>
      <c r="L59" s="103" t="str">
        <f>TEXT((TIME(0,LEFT('Erwachsene-DOSB 2020'!J12,FIND(":",'Erwachsene-DOSB 2020'!J12)-1),RIGHT('Erwachsene-DOSB 2020'!J12,2)))*$BC$59,"[mm]:ss")</f>
        <v>50:03</v>
      </c>
      <c r="M59" s="109" t="str">
        <f>TEXT((TIME(0,LEFT('Erwachsene-DOSB 2020'!K12,FIND(":",'Erwachsene-DOSB 2020'!K12)-1),RIGHT('Erwachsene-DOSB 2020'!K12,2)))*$BC$59,"[mm]:ss")</f>
        <v>61:36</v>
      </c>
      <c r="N59" s="102" t="str">
        <f>TEXT((TIME(0,LEFT('Erwachsene-DOSB 2020'!L12,FIND(":",'Erwachsene-DOSB 2020'!L12)-1),RIGHT('Erwachsene-DOSB 2020'!L12,2)))*$BC$59,"[mm]:ss")</f>
        <v>55:33</v>
      </c>
      <c r="O59" s="103" t="str">
        <f>TEXT((TIME(0,LEFT('Erwachsene-DOSB 2020'!M12,FIND(":",'Erwachsene-DOSB 2020'!M12)-1),RIGHT('Erwachsene-DOSB 2020'!M12,2)))*$BC$59,"[mm]:ss")</f>
        <v>49:30</v>
      </c>
      <c r="P59" s="109" t="str">
        <f>TEXT((TIME(0,LEFT('Erwachsene-DOSB 2020'!N12,FIND(":",'Erwachsene-DOSB 2020'!N12)-1),RIGHT('Erwachsene-DOSB 2020'!N12,2)))*$BC$59,"[mm]:ss")</f>
        <v>62:42</v>
      </c>
      <c r="Q59" s="102" t="str">
        <f>TEXT((TIME(0,LEFT('Erwachsene-DOSB 2020'!O12,FIND(":",'Erwachsene-DOSB 2020'!O12)-1),RIGHT('Erwachsene-DOSB 2020'!O12,2)))*$BC$59,"[mm]:ss")</f>
        <v>56:39</v>
      </c>
      <c r="R59" s="103" t="str">
        <f>TEXT((TIME(0,LEFT('Erwachsene-DOSB 2020'!P12,FIND(":",'Erwachsene-DOSB 2020'!P12)-1),RIGHT('Erwachsene-DOSB 2020'!P12,2)))*$BC$59,"[mm]:ss")</f>
        <v>50:03</v>
      </c>
      <c r="S59" s="109" t="str">
        <f>TEXT((TIME(0,LEFT('Erwachsene-DOSB 2020'!Q12,FIND(":",'Erwachsene-DOSB 2020'!Q12)-1),RIGHT('Erwachsene-DOSB 2020'!Q12,2)))*$BC$59,"[mm]:ss")</f>
        <v>66:00</v>
      </c>
      <c r="T59" s="102" t="str">
        <f>TEXT((TIME(0,LEFT('Erwachsene-DOSB 2020'!R12,FIND(":",'Erwachsene-DOSB 2020'!R12)-1),RIGHT('Erwachsene-DOSB 2020'!R12,2)))*$BC$59,"[mm]:ss")</f>
        <v>58:18</v>
      </c>
      <c r="U59" s="103" t="str">
        <f>TEXT((TIME(0,LEFT('Erwachsene-DOSB 2020'!S12,FIND(":",'Erwachsene-DOSB 2020'!S12)-1),RIGHT('Erwachsene-DOSB 2020'!S12,2)))*$BC$59,"[mm]:ss")</f>
        <v>51:42</v>
      </c>
      <c r="V59" s="109" t="str">
        <f>TEXT((TIME(0,LEFT('Erwachsene-DOSB 2020'!T12,FIND(":",'Erwachsene-DOSB 2020'!T12)-1),RIGHT('Erwachsene-DOSB 2020'!T12,2)))*$BC$59,"[mm]:ss")</f>
        <v>70:24</v>
      </c>
      <c r="W59" s="102" t="str">
        <f>TEXT((TIME(0,LEFT('Erwachsene-DOSB 2020'!U12,FIND(":",'Erwachsene-DOSB 2020'!U12)-1),RIGHT('Erwachsene-DOSB 2020'!U12,2)))*$BC$59,"[mm]:ss")</f>
        <v>61:03</v>
      </c>
      <c r="X59" s="103" t="str">
        <f>TEXT((TIME(0,LEFT('Erwachsene-DOSB 2020'!V12,FIND(":",'Erwachsene-DOSB 2020'!V12)-1),RIGHT('Erwachsene-DOSB 2020'!V12,2)))*$BC$59,"[mm]:ss")</f>
        <v>54:27</v>
      </c>
      <c r="Y59" s="182"/>
      <c r="Z59" s="183"/>
      <c r="AB59" s="902"/>
      <c r="AC59"/>
      <c r="AD59" s="844"/>
      <c r="AE59" s="796"/>
      <c r="AF59" s="106" t="s">
        <v>23</v>
      </c>
      <c r="AG59" s="58" t="s">
        <v>502</v>
      </c>
      <c r="AH59" s="101" t="str">
        <f>TEXT((TIME(0,LEFT('Erwachsene-DOSB 2020'!E45,FIND(":",'Erwachsene-DOSB 2020'!E45)-1),RIGHT('Erwachsene-DOSB 2020'!E45,2)))*$BC$59,"[mm]:ss")</f>
        <v>51:42</v>
      </c>
      <c r="AI59" s="102" t="str">
        <f>TEXT((TIME(0,LEFT('Erwachsene-DOSB 2020'!F45,FIND(":",'Erwachsene-DOSB 2020'!F45)-1),RIGHT('Erwachsene-DOSB 2020'!F45,2)))*$BC$59,"[mm]:ss")</f>
        <v>46:45</v>
      </c>
      <c r="AJ59" s="103" t="str">
        <f>TEXT((TIME(0,LEFT('Erwachsene-DOSB 2020'!G45,FIND(":",'Erwachsene-DOSB 2020'!G45)-1),RIGHT('Erwachsene-DOSB 2020'!G45,2)))*$BC$59,"[mm]:ss")</f>
        <v>42:21</v>
      </c>
      <c r="AK59" s="109" t="str">
        <f>TEXT((TIME(0,LEFT('Erwachsene-DOSB 2020'!H45,FIND(":",'Erwachsene-DOSB 2020'!H45)-1),RIGHT('Erwachsene-DOSB 2020'!H45,2)))*$BC$59,"[mm]:ss")</f>
        <v>51:09</v>
      </c>
      <c r="AL59" s="102" t="str">
        <f>TEXT((TIME(0,LEFT('Erwachsene-DOSB 2020'!I45,FIND(":",'Erwachsene-DOSB 2020'!I45)-1),RIGHT('Erwachsene-DOSB 2020'!I45,2)))*$BC$59,"[mm]:ss")</f>
        <v>46:12</v>
      </c>
      <c r="AM59" s="103" t="str">
        <f>TEXT((TIME(0,LEFT('Erwachsene-DOSB 2020'!J45,FIND(":",'Erwachsene-DOSB 2020'!J45)-1),RIGHT('Erwachsene-DOSB 2020'!J45,2)))*$BC$59,"[mm]:ss")</f>
        <v>41:15</v>
      </c>
      <c r="AN59" s="109" t="str">
        <f>TEXT((TIME(0,LEFT('Erwachsene-DOSB 2020'!K45,FIND(":",'Erwachsene-DOSB 2020'!K45)-1),RIGHT('Erwachsene-DOSB 2020'!K45,2)))*$BC$59,"[mm]:ss")</f>
        <v>55:00</v>
      </c>
      <c r="AO59" s="102" t="str">
        <f>TEXT((TIME(0,LEFT('Erwachsene-DOSB 2020'!L45,FIND(":",'Erwachsene-DOSB 2020'!L45)-1),RIGHT('Erwachsene-DOSB 2020'!L45,2)))*$BC$59,"[mm]:ss")</f>
        <v>48:57</v>
      </c>
      <c r="AP59" s="103" t="str">
        <f>TEXT((TIME(0,LEFT('Erwachsene-DOSB 2020'!M45,FIND(":",'Erwachsene-DOSB 2020'!M45)-1),RIGHT('Erwachsene-DOSB 2020'!M45,2)))*$BC$59,"[mm]:ss")</f>
        <v>42:54</v>
      </c>
      <c r="AQ59" s="109" t="str">
        <f>TEXT((TIME(0,LEFT('Erwachsene-DOSB 2020'!N45,FIND(":",'Erwachsene-DOSB 2020'!N45)-1),RIGHT('Erwachsene-DOSB 2020'!N45,2)))*$BC$59,"[mm]:ss")</f>
        <v>58:51</v>
      </c>
      <c r="AR59" s="102" t="str">
        <f>TEXT((TIME(0,LEFT('Erwachsene-DOSB 2020'!O45,FIND(":",'Erwachsene-DOSB 2020'!O45)-1),RIGHT('Erwachsene-DOSB 2020'!O45,2)))*$BC$59,"[mm]:ss")</f>
        <v>51:42</v>
      </c>
      <c r="AS59" s="103" t="str">
        <f>TEXT((TIME(0,LEFT('Erwachsene-DOSB 2020'!P45,FIND(":",'Erwachsene-DOSB 2020'!P45)-1),RIGHT('Erwachsene-DOSB 2020'!P45,2)))*$BC$59,"[mm]:ss")</f>
        <v>44:33</v>
      </c>
      <c r="AT59" s="109" t="str">
        <f>TEXT((TIME(0,LEFT('Erwachsene-DOSB 2020'!Q45,FIND(":",'Erwachsene-DOSB 2020'!Q45)-1),RIGHT('Erwachsene-DOSB 2020'!Q45,2)))*$BC$59,"[mm]:ss")</f>
        <v>63:48</v>
      </c>
      <c r="AU59" s="102" t="str">
        <f>TEXT((TIME(0,LEFT('Erwachsene-DOSB 2020'!R45,FIND(":",'Erwachsene-DOSB 2020'!R45)-1),RIGHT('Erwachsene-DOSB 2020'!R45,2)))*$BC$59,"[mm]:ss")</f>
        <v>55:00</v>
      </c>
      <c r="AV59" s="103" t="str">
        <f>TEXT((TIME(0,LEFT('Erwachsene-DOSB 2020'!S45,FIND(":",'Erwachsene-DOSB 2020'!S45)-1),RIGHT('Erwachsene-DOSB 2020'!S45,2)))*$BC$59,"[mm]:ss")</f>
        <v>45:39</v>
      </c>
      <c r="AW59" s="109" t="str">
        <f>TEXT((TIME(0,LEFT('Erwachsene-DOSB 2020'!T45,FIND(":",'Erwachsene-DOSB 2020'!T45)-1),RIGHT('Erwachsene-DOSB 2020'!T45,2)))*$BC$59,"[mm]:ss")</f>
        <v>69:18</v>
      </c>
      <c r="AX59" s="102" t="str">
        <f>TEXT((TIME(0,LEFT('Erwachsene-DOSB 2020'!U45,FIND(":",'Erwachsene-DOSB 2020'!U45)-1),RIGHT('Erwachsene-DOSB 2020'!U45,2)))*$BC$59,"[mm]:ss")</f>
        <v>57:12</v>
      </c>
      <c r="AY59" s="103" t="str">
        <f>TEXT((TIME(0,LEFT('Erwachsene-DOSB 2020'!V45,FIND(":",'Erwachsene-DOSB 2020'!V45)-1),RIGHT('Erwachsene-DOSB 2020'!V45,2)))*$BC$59,"[mm]:ss")</f>
        <v>47:51</v>
      </c>
      <c r="AZ59" s="182"/>
      <c r="BA59" s="183"/>
      <c r="BC59" s="143">
        <v>1.1000000000000001</v>
      </c>
      <c r="BD59" s="5" t="s">
        <v>161</v>
      </c>
    </row>
    <row r="60" spans="1:57" ht="19.7" customHeight="1" x14ac:dyDescent="0.2">
      <c r="A60" s="902"/>
      <c r="B60"/>
      <c r="C60" s="844"/>
      <c r="D60" s="796"/>
      <c r="E60" s="106" t="s">
        <v>24</v>
      </c>
      <c r="F60" s="58" t="s">
        <v>427</v>
      </c>
      <c r="G60" s="160">
        <f>H60*(1-$BE$60)</f>
        <v>342</v>
      </c>
      <c r="H60" s="149">
        <v>380</v>
      </c>
      <c r="I60" s="150">
        <f>H60*(1+$BE$60)</f>
        <v>418.00000000000006</v>
      </c>
      <c r="J60" s="160">
        <f>K60*(1-$BE$60)</f>
        <v>342</v>
      </c>
      <c r="K60" s="149">
        <f>H60</f>
        <v>380</v>
      </c>
      <c r="L60" s="150">
        <f>K60*(1+$BE$60)</f>
        <v>418.00000000000006</v>
      </c>
      <c r="M60" s="160">
        <f>N60*(1-$BE$60)</f>
        <v>342</v>
      </c>
      <c r="N60" s="149">
        <f>H60</f>
        <v>380</v>
      </c>
      <c r="O60" s="150">
        <f>N60*(1+$BE$60)</f>
        <v>418.00000000000006</v>
      </c>
      <c r="P60" s="160">
        <f>Q60*(1-$BE$60)</f>
        <v>330.75</v>
      </c>
      <c r="Q60" s="149">
        <f>H60-12.5</f>
        <v>367.5</v>
      </c>
      <c r="R60" s="150">
        <f>Q60*(1+$BE$60)</f>
        <v>404.25000000000006</v>
      </c>
      <c r="S60" s="160">
        <f>T60*(1-$BE$60)</f>
        <v>330.75</v>
      </c>
      <c r="T60" s="149">
        <f>Q60</f>
        <v>367.5</v>
      </c>
      <c r="U60" s="150">
        <f>T60*(1+$BE$60)</f>
        <v>404.25000000000006</v>
      </c>
      <c r="V60" s="160">
        <f>W60*(1-$BE$60)</f>
        <v>319.5</v>
      </c>
      <c r="W60" s="149">
        <f>T60-12.5</f>
        <v>355</v>
      </c>
      <c r="X60" s="150">
        <f>W60*(1+$BE$60)</f>
        <v>390.50000000000006</v>
      </c>
      <c r="Y60" s="182"/>
      <c r="Z60" s="183"/>
      <c r="AB60" s="902"/>
      <c r="AC60"/>
      <c r="AD60" s="844"/>
      <c r="AE60" s="796"/>
      <c r="AF60" s="106" t="s">
        <v>24</v>
      </c>
      <c r="AG60" s="58" t="s">
        <v>427</v>
      </c>
      <c r="AH60" s="160">
        <f>AI60*(1-$BE$60)</f>
        <v>400.5</v>
      </c>
      <c r="AI60" s="149">
        <v>445</v>
      </c>
      <c r="AJ60" s="150">
        <f>AI60*(1+$BE$60)</f>
        <v>489.50000000000006</v>
      </c>
      <c r="AK60" s="160">
        <f>AL60*(1-$BE$60)</f>
        <v>400.5</v>
      </c>
      <c r="AL60" s="149">
        <f>AI60</f>
        <v>445</v>
      </c>
      <c r="AM60" s="150">
        <f>AL60*(1+$BE$60)</f>
        <v>489.50000000000006</v>
      </c>
      <c r="AN60" s="160">
        <f>AO60*(1-$BE$60)</f>
        <v>400.5</v>
      </c>
      <c r="AO60" s="149">
        <f>AI60</f>
        <v>445</v>
      </c>
      <c r="AP60" s="150">
        <f>AO60*(1+$BE$60)</f>
        <v>489.50000000000006</v>
      </c>
      <c r="AQ60" s="160">
        <f>AR60*(1-$BE$60)</f>
        <v>389.25</v>
      </c>
      <c r="AR60" s="149">
        <f>AI60-12.5</f>
        <v>432.5</v>
      </c>
      <c r="AS60" s="150">
        <f>AR60*(1+$BE$60)</f>
        <v>475.75000000000006</v>
      </c>
      <c r="AT60" s="160">
        <f>AU60*(1-$BE$60)</f>
        <v>389.25</v>
      </c>
      <c r="AU60" s="149">
        <f>AR60</f>
        <v>432.5</v>
      </c>
      <c r="AV60" s="150">
        <f>AU60*(1+$BE$60)</f>
        <v>475.75000000000006</v>
      </c>
      <c r="AW60" s="160">
        <f>AX60*(1-$BE$60)</f>
        <v>378</v>
      </c>
      <c r="AX60" s="149">
        <f>AU60-12.5</f>
        <v>420</v>
      </c>
      <c r="AY60" s="150">
        <f>AX60*(1+$BE$60)</f>
        <v>462.00000000000006</v>
      </c>
      <c r="AZ60" s="182"/>
      <c r="BA60" s="183"/>
      <c r="BD60" s="5" t="s">
        <v>431</v>
      </c>
      <c r="BE60" s="152">
        <v>0.1</v>
      </c>
    </row>
    <row r="61" spans="1:57" ht="19.7" customHeight="1" x14ac:dyDescent="0.2">
      <c r="A61" s="902"/>
      <c r="B61"/>
      <c r="C61" s="844"/>
      <c r="D61" s="796"/>
      <c r="E61" s="106" t="s">
        <v>25</v>
      </c>
      <c r="F61" s="58" t="s">
        <v>428</v>
      </c>
      <c r="G61" s="160">
        <f>H61*(1-$BE$60)</f>
        <v>513</v>
      </c>
      <c r="H61" s="149">
        <v>570</v>
      </c>
      <c r="I61" s="150">
        <f>H61*(1+$BE$60)</f>
        <v>627</v>
      </c>
      <c r="J61" s="160">
        <f>K61*(1-$BE$60)</f>
        <v>513</v>
      </c>
      <c r="K61" s="149">
        <f>H61</f>
        <v>570</v>
      </c>
      <c r="L61" s="150">
        <f>K61*(1+$BE$60)</f>
        <v>627</v>
      </c>
      <c r="M61" s="160">
        <f>N61*(1-$BE$60)</f>
        <v>513</v>
      </c>
      <c r="N61" s="149">
        <f>H61</f>
        <v>570</v>
      </c>
      <c r="O61" s="150">
        <f>N61*(1+$BE$60)</f>
        <v>627</v>
      </c>
      <c r="P61" s="160">
        <f>Q61*(1-$BE$60)</f>
        <v>499.5</v>
      </c>
      <c r="Q61" s="149">
        <f>H61-15</f>
        <v>555</v>
      </c>
      <c r="R61" s="150">
        <f>Q61*(1+$BE$60)</f>
        <v>610.5</v>
      </c>
      <c r="S61" s="160">
        <f>T61*(1-$BE$60)</f>
        <v>499.5</v>
      </c>
      <c r="T61" s="149">
        <f>Q61</f>
        <v>555</v>
      </c>
      <c r="U61" s="150">
        <f>T61*(1+$BE$60)</f>
        <v>610.5</v>
      </c>
      <c r="V61" s="160">
        <f>W61*(1-$BE$60)</f>
        <v>486</v>
      </c>
      <c r="W61" s="149">
        <f>T61-15</f>
        <v>540</v>
      </c>
      <c r="X61" s="150">
        <f>W61*(1+$BE$60)</f>
        <v>594</v>
      </c>
      <c r="Y61" s="182"/>
      <c r="Z61" s="183"/>
      <c r="AB61" s="902"/>
      <c r="AC61"/>
      <c r="AD61" s="844"/>
      <c r="AE61" s="796"/>
      <c r="AF61" s="106" t="s">
        <v>25</v>
      </c>
      <c r="AG61" s="58" t="s">
        <v>428</v>
      </c>
      <c r="AH61" s="160">
        <f>AI61*(1-$BE$60)</f>
        <v>580.5</v>
      </c>
      <c r="AI61" s="149">
        <v>645</v>
      </c>
      <c r="AJ61" s="150">
        <f>AI61*(1+$BE$60)</f>
        <v>709.50000000000011</v>
      </c>
      <c r="AK61" s="160">
        <f>AL61*(1-$BE$60)</f>
        <v>580.5</v>
      </c>
      <c r="AL61" s="149">
        <f>AI61</f>
        <v>645</v>
      </c>
      <c r="AM61" s="150">
        <f>AL61*(1+$BE$60)</f>
        <v>709.50000000000011</v>
      </c>
      <c r="AN61" s="160">
        <f>AO61*(1-$BE$60)</f>
        <v>580.5</v>
      </c>
      <c r="AO61" s="149">
        <v>645</v>
      </c>
      <c r="AP61" s="150">
        <f>AO61*(1+$BE$60)</f>
        <v>709.50000000000011</v>
      </c>
      <c r="AQ61" s="160">
        <f>AR61*(1-$BE$60)</f>
        <v>567</v>
      </c>
      <c r="AR61" s="149">
        <f>AI61-15</f>
        <v>630</v>
      </c>
      <c r="AS61" s="150">
        <f>AR61*(1+$BE$60)</f>
        <v>693</v>
      </c>
      <c r="AT61" s="160">
        <f>AU61*(1-$BE$60)</f>
        <v>567</v>
      </c>
      <c r="AU61" s="149">
        <f>AR61</f>
        <v>630</v>
      </c>
      <c r="AV61" s="150">
        <f>AU61*(1+$BE$60)</f>
        <v>693</v>
      </c>
      <c r="AW61" s="160">
        <f>AX61*(1-$BE$60)</f>
        <v>553.5</v>
      </c>
      <c r="AX61" s="149">
        <f>AU61-15</f>
        <v>615</v>
      </c>
      <c r="AY61" s="150">
        <f>AX61*(1+$BE$60)</f>
        <v>676.5</v>
      </c>
      <c r="AZ61" s="182"/>
      <c r="BA61" s="183"/>
      <c r="BD61" s="5"/>
    </row>
    <row r="62" spans="1:57" ht="19.7" customHeight="1" x14ac:dyDescent="0.2">
      <c r="A62" s="902"/>
      <c r="B62"/>
      <c r="C62" s="844"/>
      <c r="D62" s="796"/>
      <c r="E62" s="106" t="s">
        <v>44</v>
      </c>
      <c r="F62" s="58" t="s">
        <v>429</v>
      </c>
      <c r="G62" s="160">
        <f>H62*(1-$BE$60)</f>
        <v>445.5</v>
      </c>
      <c r="H62" s="149">
        <v>495</v>
      </c>
      <c r="I62" s="150">
        <f>H62*(1+$BE$60)</f>
        <v>544.5</v>
      </c>
      <c r="J62" s="160">
        <f>K62*(1-$BE$60)</f>
        <v>445.5</v>
      </c>
      <c r="K62" s="149">
        <f>H62</f>
        <v>495</v>
      </c>
      <c r="L62" s="150">
        <f>K62*(1+$BE$60)</f>
        <v>544.5</v>
      </c>
      <c r="M62" s="160">
        <f>N62*(1-$BE$60)</f>
        <v>445.5</v>
      </c>
      <c r="N62" s="149">
        <f>H62</f>
        <v>495</v>
      </c>
      <c r="O62" s="150">
        <f>N62*(1+$BE$60)</f>
        <v>544.5</v>
      </c>
      <c r="P62" s="160">
        <f>Q62*(1-$BE$60)</f>
        <v>432</v>
      </c>
      <c r="Q62" s="149">
        <f>H62-15</f>
        <v>480</v>
      </c>
      <c r="R62" s="150">
        <f>Q62*(1+$BE$60)</f>
        <v>528</v>
      </c>
      <c r="S62" s="160">
        <f>T62*(1-$BE$60)</f>
        <v>432</v>
      </c>
      <c r="T62" s="149">
        <f>Q62</f>
        <v>480</v>
      </c>
      <c r="U62" s="150">
        <f>T62*(1+$BE$60)</f>
        <v>528</v>
      </c>
      <c r="V62" s="160">
        <f>W62*(1-$BE$60)</f>
        <v>418.5</v>
      </c>
      <c r="W62" s="149">
        <f>T62-15</f>
        <v>465</v>
      </c>
      <c r="X62" s="150">
        <f>W62*(1+$BE$60)</f>
        <v>511.50000000000006</v>
      </c>
      <c r="Y62" s="182"/>
      <c r="Z62" s="183"/>
      <c r="AB62" s="902"/>
      <c r="AC62"/>
      <c r="AD62" s="844"/>
      <c r="AE62" s="796"/>
      <c r="AF62" s="106" t="s">
        <v>44</v>
      </c>
      <c r="AG62" s="58" t="s">
        <v>429</v>
      </c>
      <c r="AH62" s="160">
        <f>AI62*(1-$BE$60)</f>
        <v>508.5</v>
      </c>
      <c r="AI62" s="149">
        <v>565</v>
      </c>
      <c r="AJ62" s="150">
        <f>AI62*(1+$BE$60)</f>
        <v>621.5</v>
      </c>
      <c r="AK62" s="160">
        <f>AL62*(1-$BE$60)</f>
        <v>508.5</v>
      </c>
      <c r="AL62" s="149">
        <f>AI62</f>
        <v>565</v>
      </c>
      <c r="AM62" s="150">
        <f>AL62*(1+$BE$60)</f>
        <v>621.5</v>
      </c>
      <c r="AN62" s="160">
        <f>AO62*(1-$BE$60)</f>
        <v>508.5</v>
      </c>
      <c r="AO62" s="149">
        <v>565</v>
      </c>
      <c r="AP62" s="150">
        <f>AO62*(1+$BE$60)</f>
        <v>621.5</v>
      </c>
      <c r="AQ62" s="160">
        <f>AR62*(1-$BE$60)</f>
        <v>495</v>
      </c>
      <c r="AR62" s="149">
        <f>AI62-15</f>
        <v>550</v>
      </c>
      <c r="AS62" s="150">
        <f>AR62*(1+$BE$60)</f>
        <v>605</v>
      </c>
      <c r="AT62" s="160">
        <f>AU62*(1-$BE$60)</f>
        <v>495</v>
      </c>
      <c r="AU62" s="149">
        <f>AR62</f>
        <v>550</v>
      </c>
      <c r="AV62" s="150">
        <f>AU62*(1+$BE$60)</f>
        <v>605</v>
      </c>
      <c r="AW62" s="160">
        <f>AX62*(1-$BE$60)</f>
        <v>481.5</v>
      </c>
      <c r="AX62" s="149">
        <f>AU62-15</f>
        <v>535</v>
      </c>
      <c r="AY62" s="150">
        <f>AX62*(1+$BE$60)</f>
        <v>588.5</v>
      </c>
      <c r="AZ62" s="182"/>
      <c r="BA62" s="183"/>
      <c r="BD62" s="5"/>
    </row>
    <row r="63" spans="1:57" ht="19.7" customHeight="1" thickBot="1" x14ac:dyDescent="0.25">
      <c r="A63" s="902"/>
      <c r="B63"/>
      <c r="C63" s="950"/>
      <c r="D63" s="997"/>
      <c r="E63" s="107" t="s">
        <v>48</v>
      </c>
      <c r="F63" s="163" t="s">
        <v>430</v>
      </c>
      <c r="G63" s="164">
        <f>H63*(1-$BE$60)</f>
        <v>450</v>
      </c>
      <c r="H63" s="165">
        <v>500</v>
      </c>
      <c r="I63" s="166">
        <f>H63*(1+$BE$60)</f>
        <v>550</v>
      </c>
      <c r="J63" s="164">
        <f>K63*(1-$BE$60)</f>
        <v>450</v>
      </c>
      <c r="K63" s="165">
        <f>H63</f>
        <v>500</v>
      </c>
      <c r="L63" s="166">
        <f>K63*(1+$BE$60)</f>
        <v>550</v>
      </c>
      <c r="M63" s="164">
        <f>N63*(1-$BE$60)</f>
        <v>450</v>
      </c>
      <c r="N63" s="165">
        <f>H63</f>
        <v>500</v>
      </c>
      <c r="O63" s="166">
        <f>N63*(1+$BE$60)</f>
        <v>550</v>
      </c>
      <c r="P63" s="164">
        <f>Q63*(1-$BE$60)</f>
        <v>436.5</v>
      </c>
      <c r="Q63" s="165">
        <f>H63-15</f>
        <v>485</v>
      </c>
      <c r="R63" s="166">
        <f>Q63*(1+$BE$60)</f>
        <v>533.5</v>
      </c>
      <c r="S63" s="164">
        <f>T63*(1-$BE$60)</f>
        <v>436.5</v>
      </c>
      <c r="T63" s="165">
        <f>Q63</f>
        <v>485</v>
      </c>
      <c r="U63" s="166">
        <f>T63*(1+$BE$60)</f>
        <v>533.5</v>
      </c>
      <c r="V63" s="164">
        <f>W63*(1-$BE$60)</f>
        <v>423</v>
      </c>
      <c r="W63" s="165">
        <f>T63-15</f>
        <v>470</v>
      </c>
      <c r="X63" s="166">
        <f>W63*(1+$BE$60)</f>
        <v>517</v>
      </c>
      <c r="Y63" s="186"/>
      <c r="Z63" s="187"/>
      <c r="AB63" s="902"/>
      <c r="AC63"/>
      <c r="AD63" s="950"/>
      <c r="AE63" s="997"/>
      <c r="AF63" s="107" t="s">
        <v>48</v>
      </c>
      <c r="AG63" s="163" t="s">
        <v>430</v>
      </c>
      <c r="AH63" s="164">
        <f>AI63*(1-$BE$60)</f>
        <v>513</v>
      </c>
      <c r="AI63" s="165">
        <v>570</v>
      </c>
      <c r="AJ63" s="166">
        <f>AI63*(1+$BE$60)</f>
        <v>627</v>
      </c>
      <c r="AK63" s="164">
        <f>AL63*(1-$BE$60)</f>
        <v>513</v>
      </c>
      <c r="AL63" s="165">
        <f>AI63</f>
        <v>570</v>
      </c>
      <c r="AM63" s="166">
        <f>AL63*(1+$BE$60)</f>
        <v>627</v>
      </c>
      <c r="AN63" s="164">
        <f>AO63*(1-$BE$60)</f>
        <v>513</v>
      </c>
      <c r="AO63" s="165">
        <v>570</v>
      </c>
      <c r="AP63" s="166">
        <f>AO63*(1+$BE$60)</f>
        <v>627</v>
      </c>
      <c r="AQ63" s="164">
        <f>AR63*(1-$BE$60)</f>
        <v>499.5</v>
      </c>
      <c r="AR63" s="165">
        <f>AI63-15</f>
        <v>555</v>
      </c>
      <c r="AS63" s="166">
        <f>AR63*(1+$BE$60)</f>
        <v>610.5</v>
      </c>
      <c r="AT63" s="164">
        <f>AU63*(1-$BE$60)</f>
        <v>499.5</v>
      </c>
      <c r="AU63" s="165">
        <f>AR63</f>
        <v>555</v>
      </c>
      <c r="AV63" s="166">
        <f>AU63*(1+$BE$60)</f>
        <v>610.5</v>
      </c>
      <c r="AW63" s="164">
        <f>AX63*(1-$BE$60)</f>
        <v>486</v>
      </c>
      <c r="AX63" s="165">
        <f>AU63-15</f>
        <v>540</v>
      </c>
      <c r="AY63" s="166">
        <f>AX63*(1+$BE$60)</f>
        <v>594</v>
      </c>
      <c r="AZ63" s="186"/>
      <c r="BA63" s="187"/>
      <c r="BD63" s="5"/>
    </row>
    <row r="64" spans="1:57" ht="19.7" customHeight="1" x14ac:dyDescent="0.2">
      <c r="A64" s="902"/>
      <c r="B64"/>
      <c r="C64" s="844">
        <v>2</v>
      </c>
      <c r="D64" s="796" t="s">
        <v>65</v>
      </c>
      <c r="E64" s="943" t="s">
        <v>16</v>
      </c>
      <c r="F64" s="800" t="s">
        <v>26</v>
      </c>
      <c r="G64" s="998" t="s">
        <v>219</v>
      </c>
      <c r="H64" s="891"/>
      <c r="I64" s="891"/>
      <c r="J64" s="891"/>
      <c r="K64" s="891"/>
      <c r="L64" s="891"/>
      <c r="M64" s="891"/>
      <c r="N64" s="891"/>
      <c r="O64" s="891"/>
      <c r="P64" s="891"/>
      <c r="Q64" s="891"/>
      <c r="R64" s="891"/>
      <c r="S64" s="891"/>
      <c r="T64" s="891"/>
      <c r="U64" s="891"/>
      <c r="V64" s="891"/>
      <c r="W64" s="891"/>
      <c r="X64" s="892"/>
      <c r="Y64" s="180"/>
      <c r="Z64" s="181"/>
      <c r="AB64" s="902"/>
      <c r="AC64"/>
      <c r="AD64" s="844">
        <v>2</v>
      </c>
      <c r="AE64" s="796" t="s">
        <v>65</v>
      </c>
      <c r="AF64" s="943" t="s">
        <v>16</v>
      </c>
      <c r="AG64" s="800" t="s">
        <v>26</v>
      </c>
      <c r="AH64" s="785" t="s">
        <v>415</v>
      </c>
      <c r="AI64" s="786"/>
      <c r="AJ64" s="786"/>
      <c r="AK64" s="786"/>
      <c r="AL64" s="786"/>
      <c r="AM64" s="786"/>
      <c r="AN64" s="786"/>
      <c r="AO64" s="786"/>
      <c r="AP64" s="786"/>
      <c r="AQ64" s="786"/>
      <c r="AR64" s="786"/>
      <c r="AS64" s="786"/>
      <c r="AT64" s="786"/>
      <c r="AU64" s="786"/>
      <c r="AV64" s="786"/>
      <c r="AW64" s="786"/>
      <c r="AX64" s="786"/>
      <c r="AY64" s="787"/>
      <c r="AZ64" s="180"/>
      <c r="BA64" s="181"/>
      <c r="BD64" s="146"/>
    </row>
    <row r="65" spans="1:57" ht="19.7" customHeight="1" x14ac:dyDescent="0.2">
      <c r="A65" s="902"/>
      <c r="B65"/>
      <c r="C65" s="845"/>
      <c r="D65" s="796"/>
      <c r="E65" s="792"/>
      <c r="F65" s="794"/>
      <c r="G65" s="13">
        <f>'Erwachsene-DOSB 2020'!E15*$BC$65</f>
        <v>6.1749999999999998</v>
      </c>
      <c r="H65" s="12">
        <f>'Erwachsene-DOSB 2020'!F15*$BC$65</f>
        <v>6.6499999999999995</v>
      </c>
      <c r="I65" s="15">
        <f>'Erwachsene-DOSB 2020'!G15*$BC$65</f>
        <v>7.125</v>
      </c>
      <c r="J65" s="59">
        <f>'Erwachsene-DOSB 2020'!H15*$BC$65</f>
        <v>6.1749999999999998</v>
      </c>
      <c r="K65" s="12">
        <f>'Erwachsene-DOSB 2020'!I15*$BC$65</f>
        <v>6.6499999999999995</v>
      </c>
      <c r="L65" s="15">
        <f>'Erwachsene-DOSB 2020'!J15*$BC$65</f>
        <v>7.125</v>
      </c>
      <c r="M65" s="59">
        <f>'Erwachsene-DOSB 2020'!K15*$BC$65</f>
        <v>6.1749999999999998</v>
      </c>
      <c r="N65" s="12">
        <f>'Erwachsene-DOSB 2020'!L15*$BC$65</f>
        <v>6.6499999999999995</v>
      </c>
      <c r="O65" s="15">
        <f>'Erwachsene-DOSB 2020'!M15*$BC$65</f>
        <v>7.125</v>
      </c>
      <c r="P65" s="59">
        <f>'Erwachsene-DOSB 2020'!N15*$BC$65</f>
        <v>5.9375</v>
      </c>
      <c r="Q65" s="12">
        <f>'Erwachsene-DOSB 2020'!O15*$BC$65</f>
        <v>6.4124999999999996</v>
      </c>
      <c r="R65" s="15">
        <f>'Erwachsene-DOSB 2020'!P15*$BC$65</f>
        <v>6.8874999999999993</v>
      </c>
      <c r="S65" s="59">
        <f>'Erwachsene-DOSB 2020'!Q15*$BC$65</f>
        <v>5.6999999999999993</v>
      </c>
      <c r="T65" s="12">
        <f>'Erwachsene-DOSB 2020'!R15*$BC$65</f>
        <v>6.1749999999999998</v>
      </c>
      <c r="U65" s="15">
        <f>'Erwachsene-DOSB 2020'!S15*$BC$65</f>
        <v>6.6499999999999995</v>
      </c>
      <c r="V65" s="59">
        <f>'Erwachsene-DOSB 2020'!T15*$BC$65</f>
        <v>5.2249999999999996</v>
      </c>
      <c r="W65" s="12">
        <f>'Erwachsene-DOSB 2020'!U15*$BC$65</f>
        <v>5.6999999999999993</v>
      </c>
      <c r="X65" s="15">
        <f>'Erwachsene-DOSB 2020'!V15*$BC$65</f>
        <v>6.1749999999999998</v>
      </c>
      <c r="Y65" s="182"/>
      <c r="Z65" s="188"/>
      <c r="AB65" s="902"/>
      <c r="AC65"/>
      <c r="AD65" s="845"/>
      <c r="AE65" s="796"/>
      <c r="AF65" s="792"/>
      <c r="AG65" s="794"/>
      <c r="AH65" s="13">
        <f>'Erwachsene-DOSB 2020'!E48*$BC$65</f>
        <v>7.3624999999999998</v>
      </c>
      <c r="AI65" s="12">
        <f>'Erwachsene-DOSB 2020'!F48*$BC$65</f>
        <v>7.8374999999999995</v>
      </c>
      <c r="AJ65" s="15">
        <f>'Erwachsene-DOSB 2020'!G48*$BC$65</f>
        <v>8.3125</v>
      </c>
      <c r="AK65" s="59">
        <f>'Erwachsene-DOSB 2020'!H48*$BC$65</f>
        <v>7.3624999999999998</v>
      </c>
      <c r="AL65" s="12">
        <f>'Erwachsene-DOSB 2020'!I48*$BC$65</f>
        <v>8.0749999999999993</v>
      </c>
      <c r="AM65" s="15">
        <f>'Erwachsene-DOSB 2020'!J48*$BC$65</f>
        <v>8.5499999999999989</v>
      </c>
      <c r="AN65" s="59">
        <f>'Erwachsene-DOSB 2020'!K48*$BC$65</f>
        <v>7.125</v>
      </c>
      <c r="AO65" s="12">
        <f>'Erwachsene-DOSB 2020'!L48*$BC$65</f>
        <v>7.8374999999999995</v>
      </c>
      <c r="AP65" s="15">
        <f>'Erwachsene-DOSB 2020'!M48*$BC$65</f>
        <v>8.3125</v>
      </c>
      <c r="AQ65" s="59">
        <f>'Erwachsene-DOSB 2020'!N48*$BC$65</f>
        <v>6.6499999999999995</v>
      </c>
      <c r="AR65" s="12">
        <f>'Erwachsene-DOSB 2020'!O48*$BC$65</f>
        <v>7.3624999999999998</v>
      </c>
      <c r="AS65" s="15">
        <f>'Erwachsene-DOSB 2020'!P48*$BC$65</f>
        <v>7.8374999999999995</v>
      </c>
      <c r="AT65" s="59">
        <f>'Erwachsene-DOSB 2020'!Q48*$BC$65</f>
        <v>6.4124999999999996</v>
      </c>
      <c r="AU65" s="12">
        <f>'Erwachsene-DOSB 2020'!R48*$BC$65</f>
        <v>6.8874999999999993</v>
      </c>
      <c r="AV65" s="15">
        <f>'Erwachsene-DOSB 2020'!S48*$BC$65</f>
        <v>7.6</v>
      </c>
      <c r="AW65" s="59">
        <f>'Erwachsene-DOSB 2020'!T48*$BC$65</f>
        <v>5.9375</v>
      </c>
      <c r="AX65" s="12">
        <f>'Erwachsene-DOSB 2020'!U48*$BC$65</f>
        <v>6.6499999999999995</v>
      </c>
      <c r="AY65" s="15">
        <f>'Erwachsene-DOSB 2020'!V48*$BC$65</f>
        <v>7.3624999999999998</v>
      </c>
      <c r="AZ65" s="182"/>
      <c r="BA65" s="188"/>
      <c r="BC65" s="143">
        <v>0.95</v>
      </c>
      <c r="BD65" s="146" t="s">
        <v>26</v>
      </c>
    </row>
    <row r="66" spans="1:57" ht="19.7" customHeight="1" x14ac:dyDescent="0.2">
      <c r="A66" s="902"/>
      <c r="B66"/>
      <c r="C66" s="845"/>
      <c r="D66" s="796"/>
      <c r="E66" s="106" t="s">
        <v>17</v>
      </c>
      <c r="F66" s="2" t="s">
        <v>92</v>
      </c>
      <c r="G66" s="582">
        <f>'Erwachsene-DOSB 2020'!E18*$BC$66</f>
        <v>1.4849999999999999</v>
      </c>
      <c r="H66" s="583">
        <f>'Erwachsene-DOSB 2020'!F18*$BC$66</f>
        <v>1.665</v>
      </c>
      <c r="I66" s="584">
        <f>'Erwachsene-DOSB 2020'!G18*$BC$66</f>
        <v>1.845</v>
      </c>
      <c r="J66" s="59">
        <f>'Erwachsene-DOSB 2020'!H18*$BC$66</f>
        <v>1.4400000000000002</v>
      </c>
      <c r="K66" s="12">
        <f>'Erwachsene-DOSB 2020'!I18*$BC$66</f>
        <v>1.62</v>
      </c>
      <c r="L66" s="15">
        <f>'Erwachsene-DOSB 2020'!J18*$BC$66</f>
        <v>1.8</v>
      </c>
      <c r="M66" s="59">
        <f>'Erwachsene-DOSB 2020'!K18*$BC$66</f>
        <v>1.35</v>
      </c>
      <c r="N66" s="12">
        <f>'Erwachsene-DOSB 2020'!L18*$BC$66</f>
        <v>1.53</v>
      </c>
      <c r="O66" s="15">
        <f>'Erwachsene-DOSB 2020'!M18*$BC$66</f>
        <v>1.7549999999999999</v>
      </c>
      <c r="P66" s="59">
        <f>'Erwachsene-DOSB 2020'!N18*$BC$66</f>
        <v>1.2150000000000001</v>
      </c>
      <c r="Q66" s="12">
        <f>'Erwachsene-DOSB 2020'!O18*$BC$66</f>
        <v>1.4400000000000002</v>
      </c>
      <c r="R66" s="15">
        <f>'Erwachsene-DOSB 2020'!P18*$BC$66</f>
        <v>1.665</v>
      </c>
      <c r="S66" s="59">
        <f>'Erwachsene-DOSB 2020'!Q18*$BC$66</f>
        <v>1.125</v>
      </c>
      <c r="T66" s="12">
        <f>'Erwachsene-DOSB 2020'!R18*$BC$66</f>
        <v>1.35</v>
      </c>
      <c r="U66" s="15">
        <f>'Erwachsene-DOSB 2020'!S18*$BC$66</f>
        <v>1.62</v>
      </c>
      <c r="V66" s="59">
        <f>'Erwachsene-DOSB 2020'!T18*$BC$66</f>
        <v>1.0349999999999999</v>
      </c>
      <c r="W66" s="12">
        <f>'Erwachsene-DOSB 2020'!U18*$BC$66</f>
        <v>1.26</v>
      </c>
      <c r="X66" s="15">
        <f>'Erwachsene-DOSB 2020'!V18*$BC$66</f>
        <v>1.4849999999999999</v>
      </c>
      <c r="Y66" s="182"/>
      <c r="Z66" s="188"/>
      <c r="AB66" s="902"/>
      <c r="AC66"/>
      <c r="AD66" s="845"/>
      <c r="AE66" s="796"/>
      <c r="AF66" s="106" t="s">
        <v>17</v>
      </c>
      <c r="AG66" s="2" t="s">
        <v>92</v>
      </c>
      <c r="AH66" s="13">
        <f>'Erwachsene-DOSB 2020'!E51*$BC$66</f>
        <v>1.8900000000000001</v>
      </c>
      <c r="AI66" s="12">
        <f>'Erwachsene-DOSB 2020'!F51*$BC$66</f>
        <v>2.0699999999999998</v>
      </c>
      <c r="AJ66" s="15">
        <f>'Erwachsene-DOSB 2020'!G51*$BC$66</f>
        <v>2.25</v>
      </c>
      <c r="AK66" s="59">
        <f>'Erwachsene-DOSB 2020'!H51*$BC$66</f>
        <v>1.8900000000000001</v>
      </c>
      <c r="AL66" s="12">
        <f>'Erwachsene-DOSB 2020'!I51*$BC$66</f>
        <v>2.0699999999999998</v>
      </c>
      <c r="AM66" s="15">
        <f>'Erwachsene-DOSB 2020'!J51*$BC$66</f>
        <v>2.25</v>
      </c>
      <c r="AN66" s="59">
        <f>'Erwachsene-DOSB 2020'!K51*$BC$66</f>
        <v>1.845</v>
      </c>
      <c r="AO66" s="12">
        <f>'Erwachsene-DOSB 2020'!L51*$BC$66</f>
        <v>2.0249999999999999</v>
      </c>
      <c r="AP66" s="15">
        <f>'Erwachsene-DOSB 2020'!M51*$BC$66</f>
        <v>2.2050000000000001</v>
      </c>
      <c r="AQ66" s="59">
        <f>'Erwachsene-DOSB 2020'!N51*$BC$66</f>
        <v>1.665</v>
      </c>
      <c r="AR66" s="12">
        <f>'Erwachsene-DOSB 2020'!O51*$BC$66</f>
        <v>1.8900000000000001</v>
      </c>
      <c r="AS66" s="15">
        <f>'Erwachsene-DOSB 2020'!P51*$BC$66</f>
        <v>2.1150000000000002</v>
      </c>
      <c r="AT66" s="59">
        <f>'Erwachsene-DOSB 2020'!Q51*$BC$66</f>
        <v>1.4849999999999999</v>
      </c>
      <c r="AU66" s="12">
        <f>'Erwachsene-DOSB 2020'!R51*$BC$66</f>
        <v>1.7549999999999999</v>
      </c>
      <c r="AV66" s="15">
        <f>'Erwachsene-DOSB 2020'!S51*$BC$66</f>
        <v>2.0249999999999999</v>
      </c>
      <c r="AW66" s="59">
        <f>'Erwachsene-DOSB 2020'!T51*$BC$66</f>
        <v>1.395</v>
      </c>
      <c r="AX66" s="12">
        <f>'Erwachsene-DOSB 2020'!U51*$BC$66</f>
        <v>1.665</v>
      </c>
      <c r="AY66" s="15">
        <f>'Erwachsene-DOSB 2020'!V51*$BC$66</f>
        <v>1.9350000000000001</v>
      </c>
      <c r="AZ66" s="182"/>
      <c r="BA66" s="188"/>
      <c r="BC66" s="143">
        <v>0.9</v>
      </c>
      <c r="BD66" s="146" t="s">
        <v>92</v>
      </c>
    </row>
    <row r="67" spans="1:57" s="158" customFormat="1" ht="19.7" customHeight="1" thickBot="1" x14ac:dyDescent="0.25">
      <c r="A67" s="902"/>
      <c r="C67" s="845"/>
      <c r="D67" s="796"/>
      <c r="E67" s="106" t="s">
        <v>21</v>
      </c>
      <c r="F67" s="27" t="s">
        <v>690</v>
      </c>
      <c r="G67" s="37">
        <f>V21+5</f>
        <v>24.200000000000003</v>
      </c>
      <c r="H67" s="19">
        <f>W21+5</f>
        <v>26.6</v>
      </c>
      <c r="I67" s="21">
        <f>X21+5</f>
        <v>29.8</v>
      </c>
      <c r="J67" s="37">
        <f t="shared" ref="J67:O67" si="2">G67</f>
        <v>24.200000000000003</v>
      </c>
      <c r="K67" s="19">
        <f t="shared" si="2"/>
        <v>26.6</v>
      </c>
      <c r="L67" s="21">
        <f t="shared" si="2"/>
        <v>29.8</v>
      </c>
      <c r="M67" s="37">
        <f t="shared" si="2"/>
        <v>24.200000000000003</v>
      </c>
      <c r="N67" s="19">
        <f t="shared" si="2"/>
        <v>26.6</v>
      </c>
      <c r="O67" s="21">
        <f t="shared" si="2"/>
        <v>29.8</v>
      </c>
      <c r="P67" s="37">
        <f t="shared" ref="P67:X67" si="3">M67-1.5</f>
        <v>22.700000000000003</v>
      </c>
      <c r="Q67" s="19">
        <f t="shared" si="3"/>
        <v>25.1</v>
      </c>
      <c r="R67" s="21">
        <f t="shared" si="3"/>
        <v>28.3</v>
      </c>
      <c r="S67" s="37">
        <f t="shared" si="3"/>
        <v>21.200000000000003</v>
      </c>
      <c r="T67" s="19">
        <f t="shared" si="3"/>
        <v>23.6</v>
      </c>
      <c r="U67" s="21">
        <f t="shared" si="3"/>
        <v>26.8</v>
      </c>
      <c r="V67" s="37">
        <f t="shared" si="3"/>
        <v>19.700000000000003</v>
      </c>
      <c r="W67" s="19">
        <f t="shared" si="3"/>
        <v>22.1</v>
      </c>
      <c r="X67" s="21">
        <f t="shared" si="3"/>
        <v>25.3</v>
      </c>
      <c r="Y67" s="186"/>
      <c r="Z67" s="187"/>
      <c r="AB67" s="902"/>
      <c r="AD67" s="845"/>
      <c r="AE67" s="796"/>
      <c r="AF67" s="106" t="s">
        <v>21</v>
      </c>
      <c r="AG67" s="27" t="s">
        <v>690</v>
      </c>
      <c r="AH67" s="37">
        <f>AW21+5</f>
        <v>32.200000000000003</v>
      </c>
      <c r="AI67" s="19">
        <f>AX21+5</f>
        <v>35.400000000000006</v>
      </c>
      <c r="AJ67" s="21">
        <f>AY21+5</f>
        <v>38.6</v>
      </c>
      <c r="AK67" s="37">
        <f t="shared" ref="AK67:AY67" si="4">AH67-1.5</f>
        <v>30.700000000000003</v>
      </c>
      <c r="AL67" s="19">
        <f t="shared" si="4"/>
        <v>33.900000000000006</v>
      </c>
      <c r="AM67" s="21">
        <f t="shared" si="4"/>
        <v>37.1</v>
      </c>
      <c r="AN67" s="37">
        <f t="shared" si="4"/>
        <v>29.200000000000003</v>
      </c>
      <c r="AO67" s="19">
        <f t="shared" si="4"/>
        <v>32.400000000000006</v>
      </c>
      <c r="AP67" s="21">
        <f t="shared" si="4"/>
        <v>35.6</v>
      </c>
      <c r="AQ67" s="37">
        <f t="shared" si="4"/>
        <v>27.700000000000003</v>
      </c>
      <c r="AR67" s="19">
        <f t="shared" si="4"/>
        <v>30.900000000000006</v>
      </c>
      <c r="AS67" s="21">
        <f t="shared" si="4"/>
        <v>34.1</v>
      </c>
      <c r="AT67" s="37">
        <f t="shared" si="4"/>
        <v>26.200000000000003</v>
      </c>
      <c r="AU67" s="19">
        <f t="shared" si="4"/>
        <v>29.400000000000006</v>
      </c>
      <c r="AV67" s="21">
        <f t="shared" si="4"/>
        <v>32.6</v>
      </c>
      <c r="AW67" s="37">
        <f t="shared" si="4"/>
        <v>24.700000000000003</v>
      </c>
      <c r="AX67" s="19">
        <f t="shared" si="4"/>
        <v>27.900000000000006</v>
      </c>
      <c r="AY67" s="21">
        <f t="shared" si="4"/>
        <v>31.1</v>
      </c>
      <c r="AZ67" s="186"/>
      <c r="BA67" s="187"/>
      <c r="BC67" s="153"/>
      <c r="BD67" s="146" t="s">
        <v>546</v>
      </c>
      <c r="BE67" s="158" t="s">
        <v>691</v>
      </c>
    </row>
    <row r="68" spans="1:57" ht="19.7" customHeight="1" x14ac:dyDescent="0.2">
      <c r="A68" s="902"/>
      <c r="B68"/>
      <c r="C68" s="843">
        <v>3</v>
      </c>
      <c r="D68" s="795" t="s">
        <v>66</v>
      </c>
      <c r="E68" s="791" t="s">
        <v>16</v>
      </c>
      <c r="F68" s="822" t="s">
        <v>156</v>
      </c>
      <c r="G68" s="986" t="s">
        <v>195</v>
      </c>
      <c r="H68" s="965"/>
      <c r="I68" s="965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3"/>
      <c r="V68" s="962" t="s">
        <v>194</v>
      </c>
      <c r="W68" s="963"/>
      <c r="X68" s="964"/>
      <c r="Y68" s="180"/>
      <c r="Z68" s="181"/>
      <c r="AB68" s="902"/>
      <c r="AC68"/>
      <c r="AD68" s="843">
        <v>3</v>
      </c>
      <c r="AE68" s="795" t="s">
        <v>66</v>
      </c>
      <c r="AF68" s="791" t="s">
        <v>16</v>
      </c>
      <c r="AG68" s="822" t="s">
        <v>156</v>
      </c>
      <c r="AH68" s="971" t="s">
        <v>195</v>
      </c>
      <c r="AI68" s="972"/>
      <c r="AJ68" s="972"/>
      <c r="AK68" s="972"/>
      <c r="AL68" s="972"/>
      <c r="AM68" s="972"/>
      <c r="AN68" s="972"/>
      <c r="AO68" s="972"/>
      <c r="AP68" s="972"/>
      <c r="AQ68" s="972"/>
      <c r="AR68" s="972"/>
      <c r="AS68" s="972"/>
      <c r="AT68" s="972"/>
      <c r="AU68" s="972"/>
      <c r="AV68" s="973"/>
      <c r="AW68" s="962" t="s">
        <v>194</v>
      </c>
      <c r="AX68" s="963"/>
      <c r="AY68" s="964"/>
      <c r="AZ68" s="180"/>
      <c r="BA68" s="181"/>
      <c r="BD68" s="146"/>
    </row>
    <row r="69" spans="1:57" ht="19.7" customHeight="1" x14ac:dyDescent="0.2">
      <c r="A69" s="902"/>
      <c r="B69"/>
      <c r="C69" s="845"/>
      <c r="D69" s="796"/>
      <c r="E69" s="792"/>
      <c r="F69" s="794"/>
      <c r="G69" s="69">
        <f>'Erwachsene-DOSB 2020'!E21*$BC$69</f>
        <v>20.02</v>
      </c>
      <c r="H69" s="228">
        <f>'Erwachsene-DOSB 2020'!F21*$BC$69</f>
        <v>18.150000000000002</v>
      </c>
      <c r="I69" s="229">
        <f>'Erwachsene-DOSB 2020'!G21*$BC$69</f>
        <v>16.830000000000002</v>
      </c>
      <c r="J69" s="230">
        <f>'Erwachsene-DOSB 2020'!H21*$BC$69</f>
        <v>20.350000000000001</v>
      </c>
      <c r="K69" s="228">
        <f>'Erwachsene-DOSB 2020'!I21*$BC$69</f>
        <v>18.480000000000004</v>
      </c>
      <c r="L69" s="229">
        <f>'Erwachsene-DOSB 2020'!J21*$BC$69</f>
        <v>17.16</v>
      </c>
      <c r="M69" s="230">
        <f>'Erwachsene-DOSB 2020'!K21*$BC$69</f>
        <v>20.79</v>
      </c>
      <c r="N69" s="228">
        <f>'Erwachsene-DOSB 2020'!L21*$BC$69</f>
        <v>18.920000000000002</v>
      </c>
      <c r="O69" s="229">
        <f>'Erwachsene-DOSB 2020'!M21*$BC$69</f>
        <v>17.600000000000001</v>
      </c>
      <c r="P69" s="230">
        <f>'Erwachsene-DOSB 2020'!N21*$BC$69</f>
        <v>21.560000000000002</v>
      </c>
      <c r="Q69" s="228">
        <f>'Erwachsene-DOSB 2020'!O21*$BC$69</f>
        <v>19.580000000000002</v>
      </c>
      <c r="R69" s="229">
        <f>'Erwachsene-DOSB 2020'!P21*$BC$69</f>
        <v>18.04</v>
      </c>
      <c r="S69" s="230">
        <f>'Erwachsene-DOSB 2020'!Q21*$BC$69</f>
        <v>22.44</v>
      </c>
      <c r="T69" s="228">
        <f>'Erwachsene-DOSB 2020'!R21*$BC$69</f>
        <v>20.460000000000004</v>
      </c>
      <c r="U69" s="229">
        <f>'Erwachsene-DOSB 2020'!S21*$BC$69</f>
        <v>18.700000000000003</v>
      </c>
      <c r="V69" s="230">
        <f>'Erwachsene-DOSB 2020'!T21*$BC$69</f>
        <v>12.100000000000001</v>
      </c>
      <c r="W69" s="228">
        <f>'Erwachsene-DOSB 2020'!U21*$BC$69</f>
        <v>10.89</v>
      </c>
      <c r="X69" s="229">
        <f>'Erwachsene-DOSB 2020'!V21*$BC$69</f>
        <v>9.6800000000000015</v>
      </c>
      <c r="Y69" s="182"/>
      <c r="Z69" s="188"/>
      <c r="AB69" s="902"/>
      <c r="AC69"/>
      <c r="AD69" s="845"/>
      <c r="AE69" s="796"/>
      <c r="AF69" s="792"/>
      <c r="AG69" s="794"/>
      <c r="AH69" s="69">
        <f>'Erwachsene-DOSB 2020'!E54*$BC$69</f>
        <v>17.600000000000001</v>
      </c>
      <c r="AI69" s="228">
        <f>'Erwachsene-DOSB 2020'!F54*$BC$69</f>
        <v>16.060000000000002</v>
      </c>
      <c r="AJ69" s="229">
        <f>'Erwachsene-DOSB 2020'!G54*$BC$69</f>
        <v>14.52</v>
      </c>
      <c r="AK69" s="230">
        <f>'Erwachsene-DOSB 2020'!H54*$BC$69</f>
        <v>17.380000000000003</v>
      </c>
      <c r="AL69" s="228">
        <f>'Erwachsene-DOSB 2020'!I54*$BC$69</f>
        <v>15.840000000000002</v>
      </c>
      <c r="AM69" s="229">
        <f>'Erwachsene-DOSB 2020'!J54*$BC$69</f>
        <v>14.3</v>
      </c>
      <c r="AN69" s="230">
        <f>'Erwachsene-DOSB 2020'!K54*$BC$69</f>
        <v>17.930000000000003</v>
      </c>
      <c r="AO69" s="228">
        <f>'Erwachsene-DOSB 2020'!L54*$BC$69</f>
        <v>16.28</v>
      </c>
      <c r="AP69" s="229">
        <f>'Erwachsene-DOSB 2020'!M54*$BC$69</f>
        <v>14.630000000000003</v>
      </c>
      <c r="AQ69" s="230">
        <f>'Erwachsene-DOSB 2020'!N54*$BC$69</f>
        <v>18.480000000000004</v>
      </c>
      <c r="AR69" s="228">
        <f>'Erwachsene-DOSB 2020'!O54*$BC$69</f>
        <v>16.61</v>
      </c>
      <c r="AS69" s="229">
        <f>'Erwachsene-DOSB 2020'!P54*$BC$69</f>
        <v>14.96</v>
      </c>
      <c r="AT69" s="230">
        <f>'Erwachsene-DOSB 2020'!Q54*$BC$69</f>
        <v>19.360000000000003</v>
      </c>
      <c r="AU69" s="228">
        <f>'Erwachsene-DOSB 2020'!R54*$BC$69</f>
        <v>17.490000000000002</v>
      </c>
      <c r="AV69" s="229">
        <f>'Erwachsene-DOSB 2020'!S54*$BC$69</f>
        <v>15.620000000000001</v>
      </c>
      <c r="AW69" s="230">
        <f>'Erwachsene-DOSB 2020'!T54*$BC$69</f>
        <v>10.56</v>
      </c>
      <c r="AX69" s="228">
        <f>'Erwachsene-DOSB 2020'!U54*$BC$69</f>
        <v>9.57</v>
      </c>
      <c r="AY69" s="229">
        <f>'Erwachsene-DOSB 2020'!V54*$BC$69</f>
        <v>8.4700000000000006</v>
      </c>
      <c r="AZ69" s="182"/>
      <c r="BA69" s="188"/>
      <c r="BC69" s="143">
        <v>1.1000000000000001</v>
      </c>
      <c r="BD69" s="146" t="s">
        <v>156</v>
      </c>
    </row>
    <row r="70" spans="1:57" ht="19.7" customHeight="1" x14ac:dyDescent="0.2">
      <c r="A70" s="902"/>
      <c r="B70"/>
      <c r="C70" s="845"/>
      <c r="D70" s="796"/>
      <c r="E70" s="106" t="s">
        <v>17</v>
      </c>
      <c r="F70" s="27" t="s">
        <v>158</v>
      </c>
      <c r="G70" s="69">
        <f>'Erwachsene-DOSB 2020'!E22*$BC$70</f>
        <v>32.450000000000003</v>
      </c>
      <c r="H70" s="228">
        <f>'Erwachsene-DOSB 2020'!F22*$BC$70</f>
        <v>26.400000000000002</v>
      </c>
      <c r="I70" s="229">
        <f>'Erwachsene-DOSB 2020'!G22*$BC$70</f>
        <v>20.350000000000001</v>
      </c>
      <c r="J70" s="230">
        <f>'Erwachsene-DOSB 2020'!H22*$BC$70</f>
        <v>31.900000000000002</v>
      </c>
      <c r="K70" s="228">
        <f>'Erwachsene-DOSB 2020'!I22*$BC$70</f>
        <v>26.400000000000002</v>
      </c>
      <c r="L70" s="229">
        <f>'Erwachsene-DOSB 2020'!J22*$BC$70</f>
        <v>20.350000000000001</v>
      </c>
      <c r="M70" s="230">
        <f>'Erwachsene-DOSB 2020'!K22*$BC$70</f>
        <v>33</v>
      </c>
      <c r="N70" s="228">
        <f>'Erwachsene-DOSB 2020'!L22*$BC$70</f>
        <v>27.500000000000004</v>
      </c>
      <c r="O70" s="229">
        <f>'Erwachsene-DOSB 2020'!M22*$BC$70</f>
        <v>21.450000000000003</v>
      </c>
      <c r="P70" s="230">
        <f>'Erwachsene-DOSB 2020'!N22*$BC$70</f>
        <v>35.75</v>
      </c>
      <c r="Q70" s="228">
        <f>'Erwachsene-DOSB 2020'!O22*$BC$70</f>
        <v>29.150000000000002</v>
      </c>
      <c r="R70" s="229">
        <f>'Erwachsene-DOSB 2020'!P22*$BC$70</f>
        <v>23.1</v>
      </c>
      <c r="S70" s="230">
        <f>'Erwachsene-DOSB 2020'!Q22*$BC$70</f>
        <v>39.6</v>
      </c>
      <c r="T70" s="228">
        <f>'Erwachsene-DOSB 2020'!R22*$BC$70</f>
        <v>31.900000000000002</v>
      </c>
      <c r="U70" s="229">
        <f>'Erwachsene-DOSB 2020'!S22*$BC$70</f>
        <v>24.200000000000003</v>
      </c>
      <c r="V70" s="230">
        <f>'Erwachsene-DOSB 2020'!T22*$BC$70</f>
        <v>44</v>
      </c>
      <c r="W70" s="228">
        <f>'Erwachsene-DOSB 2020'!U22*$BC$70</f>
        <v>34.650000000000006</v>
      </c>
      <c r="X70" s="229">
        <f>'Erwachsene-DOSB 2020'!V22*$BC$70</f>
        <v>25.85</v>
      </c>
      <c r="Y70" s="182"/>
      <c r="Z70" s="188"/>
      <c r="AB70" s="902"/>
      <c r="AC70"/>
      <c r="AD70" s="845"/>
      <c r="AE70" s="796"/>
      <c r="AF70" s="106" t="s">
        <v>17</v>
      </c>
      <c r="AG70" s="27" t="s">
        <v>158</v>
      </c>
      <c r="AH70" s="69">
        <f>'Erwachsene-DOSB 2020'!E55*$BC$70</f>
        <v>30.800000000000004</v>
      </c>
      <c r="AI70" s="228">
        <f>'Erwachsene-DOSB 2020'!F55*$BC$70</f>
        <v>25.3</v>
      </c>
      <c r="AJ70" s="229">
        <f>'Erwachsene-DOSB 2020'!G55*$BC$70</f>
        <v>19.25</v>
      </c>
      <c r="AK70" s="230">
        <f>'Erwachsene-DOSB 2020'!H55*$BC$70</f>
        <v>29.700000000000003</v>
      </c>
      <c r="AL70" s="228">
        <f>'Erwachsene-DOSB 2020'!I55*$BC$70</f>
        <v>24.200000000000003</v>
      </c>
      <c r="AM70" s="229">
        <f>'Erwachsene-DOSB 2020'!J55*$BC$70</f>
        <v>17.05</v>
      </c>
      <c r="AN70" s="230">
        <f>'Erwachsene-DOSB 2020'!K55*$BC$70</f>
        <v>31.900000000000002</v>
      </c>
      <c r="AO70" s="228">
        <f>'Erwachsene-DOSB 2020'!L55*$BC$70</f>
        <v>25.3</v>
      </c>
      <c r="AP70" s="229">
        <f>'Erwachsene-DOSB 2020'!M55*$BC$70</f>
        <v>18.150000000000002</v>
      </c>
      <c r="AQ70" s="230">
        <f>'Erwachsene-DOSB 2020'!N55*$BC$70</f>
        <v>34.650000000000006</v>
      </c>
      <c r="AR70" s="228">
        <f>'Erwachsene-DOSB 2020'!O55*$BC$70</f>
        <v>26.400000000000002</v>
      </c>
      <c r="AS70" s="229">
        <f>'Erwachsene-DOSB 2020'!P55*$BC$70</f>
        <v>18.700000000000003</v>
      </c>
      <c r="AT70" s="230">
        <f>'Erwachsene-DOSB 2020'!Q55*$BC$70</f>
        <v>38.5</v>
      </c>
      <c r="AU70" s="228">
        <f>'Erwachsene-DOSB 2020'!R55*$BC$70</f>
        <v>29.150000000000002</v>
      </c>
      <c r="AV70" s="229">
        <f>'Erwachsene-DOSB 2020'!S55*$BC$70</f>
        <v>20.350000000000001</v>
      </c>
      <c r="AW70" s="230">
        <f>'Erwachsene-DOSB 2020'!T55*$BC$70</f>
        <v>42.35</v>
      </c>
      <c r="AX70" s="228">
        <f>'Erwachsene-DOSB 2020'!U55*$BC$70</f>
        <v>32.450000000000003</v>
      </c>
      <c r="AY70" s="229">
        <f>'Erwachsene-DOSB 2020'!V55*$BC$70</f>
        <v>20.900000000000002</v>
      </c>
      <c r="AZ70" s="182"/>
      <c r="BA70" s="188"/>
      <c r="BC70" s="143">
        <v>1.1000000000000001</v>
      </c>
      <c r="BD70" s="146" t="s">
        <v>158</v>
      </c>
    </row>
    <row r="71" spans="1:57" ht="19.7" customHeight="1" thickBot="1" x14ac:dyDescent="0.25">
      <c r="A71" s="902"/>
      <c r="B71"/>
      <c r="C71" s="845"/>
      <c r="D71" s="796"/>
      <c r="E71" s="106" t="s">
        <v>21</v>
      </c>
      <c r="F71" s="27" t="s">
        <v>157</v>
      </c>
      <c r="G71" s="234">
        <f>'Erwachsene-DOSB 2020'!E23*$BC$71</f>
        <v>26.400000000000002</v>
      </c>
      <c r="H71" s="231">
        <f>'Erwachsene-DOSB 2020'!F23*$BC$71</f>
        <v>24.200000000000003</v>
      </c>
      <c r="I71" s="232">
        <f>'Erwachsene-DOSB 2020'!G23*$BC$71</f>
        <v>21.450000000000003</v>
      </c>
      <c r="J71" s="233">
        <f>'Erwachsene-DOSB 2020'!H23*$BC$71</f>
        <v>26.950000000000003</v>
      </c>
      <c r="K71" s="231">
        <f>'Erwachsene-DOSB 2020'!I23*$BC$71</f>
        <v>24.200000000000003</v>
      </c>
      <c r="L71" s="232">
        <f>'Erwachsene-DOSB 2020'!J23*$BC$71</f>
        <v>21.450000000000003</v>
      </c>
      <c r="M71" s="233">
        <f>'Erwachsene-DOSB 2020'!K23*$BC$71</f>
        <v>27.500000000000004</v>
      </c>
      <c r="N71" s="231">
        <f>'Erwachsene-DOSB 2020'!L23*$BC$71</f>
        <v>24.750000000000004</v>
      </c>
      <c r="O71" s="232">
        <f>'Erwachsene-DOSB 2020'!M23*$BC$71</f>
        <v>22</v>
      </c>
      <c r="P71" s="233">
        <f>'Erwachsene-DOSB 2020'!N23*$BC$71</f>
        <v>28.6</v>
      </c>
      <c r="Q71" s="231">
        <f>'Erwachsene-DOSB 2020'!O23*$BC$71</f>
        <v>25.85</v>
      </c>
      <c r="R71" s="232">
        <f>'Erwachsene-DOSB 2020'!P23*$BC$71</f>
        <v>23.650000000000002</v>
      </c>
      <c r="S71" s="233">
        <f>'Erwachsene-DOSB 2020'!Q23*$BC$71</f>
        <v>30.250000000000004</v>
      </c>
      <c r="T71" s="231">
        <f>'Erwachsene-DOSB 2020'!R23*$BC$71</f>
        <v>26.950000000000003</v>
      </c>
      <c r="U71" s="232">
        <f>'Erwachsene-DOSB 2020'!S23*$BC$71</f>
        <v>24.200000000000003</v>
      </c>
      <c r="V71" s="233">
        <f>'Erwachsene-DOSB 2020'!T23*$BC$71</f>
        <v>31.900000000000002</v>
      </c>
      <c r="W71" s="231">
        <f>'Erwachsene-DOSB 2020'!U23*$BC$71</f>
        <v>28.05</v>
      </c>
      <c r="X71" s="232">
        <f>'Erwachsene-DOSB 2020'!V23*$BC$71</f>
        <v>24.750000000000004</v>
      </c>
      <c r="Y71" s="186"/>
      <c r="Z71" s="187"/>
      <c r="AB71" s="902"/>
      <c r="AC71"/>
      <c r="AD71" s="845"/>
      <c r="AE71" s="796"/>
      <c r="AF71" s="106" t="s">
        <v>21</v>
      </c>
      <c r="AG71" s="27" t="s">
        <v>157</v>
      </c>
      <c r="AH71" s="69">
        <f>'Erwachsene-DOSB 2020'!E56*$BC$71</f>
        <v>22.55</v>
      </c>
      <c r="AI71" s="228">
        <f>'Erwachsene-DOSB 2020'!F56*$BC$71</f>
        <v>19.8</v>
      </c>
      <c r="AJ71" s="229">
        <f>'Erwachsene-DOSB 2020'!G56*$BC$71</f>
        <v>17.05</v>
      </c>
      <c r="AK71" s="230">
        <f>'Erwachsene-DOSB 2020'!H56*$BC$71</f>
        <v>22</v>
      </c>
      <c r="AL71" s="228">
        <f>'Erwachsene-DOSB 2020'!I56*$BC$71</f>
        <v>19.25</v>
      </c>
      <c r="AM71" s="229">
        <f>'Erwachsene-DOSB 2020'!J56*$BC$71</f>
        <v>16.5</v>
      </c>
      <c r="AN71" s="230">
        <f>'Erwachsene-DOSB 2020'!K56*$BC$71</f>
        <v>23.1</v>
      </c>
      <c r="AO71" s="228">
        <f>'Erwachsene-DOSB 2020'!L56*$BC$71</f>
        <v>19.8</v>
      </c>
      <c r="AP71" s="229">
        <f>'Erwachsene-DOSB 2020'!M56*$BC$71</f>
        <v>16.5</v>
      </c>
      <c r="AQ71" s="230">
        <f>'Erwachsene-DOSB 2020'!N56*$BC$71</f>
        <v>24.750000000000004</v>
      </c>
      <c r="AR71" s="228">
        <f>'Erwachsene-DOSB 2020'!O56*$BC$71</f>
        <v>20.350000000000001</v>
      </c>
      <c r="AS71" s="229">
        <f>'Erwachsene-DOSB 2020'!P56*$BC$71</f>
        <v>16.5</v>
      </c>
      <c r="AT71" s="230">
        <f>'Erwachsene-DOSB 2020'!Q56*$BC$71</f>
        <v>26.400000000000002</v>
      </c>
      <c r="AU71" s="228">
        <f>'Erwachsene-DOSB 2020'!R56*$BC$71</f>
        <v>22</v>
      </c>
      <c r="AV71" s="229">
        <f>'Erwachsene-DOSB 2020'!S56*$BC$71</f>
        <v>17.05</v>
      </c>
      <c r="AW71" s="230">
        <f>'Erwachsene-DOSB 2020'!T56*$BC$71</f>
        <v>29.150000000000002</v>
      </c>
      <c r="AX71" s="228">
        <f>'Erwachsene-DOSB 2020'!U56*$BC$71</f>
        <v>23.650000000000002</v>
      </c>
      <c r="AY71" s="229">
        <f>'Erwachsene-DOSB 2020'!V56*$BC$71</f>
        <v>18.150000000000002</v>
      </c>
      <c r="AZ71" s="186"/>
      <c r="BA71" s="187"/>
      <c r="BC71" s="143">
        <v>1.1000000000000001</v>
      </c>
      <c r="BD71" s="146" t="s">
        <v>157</v>
      </c>
    </row>
    <row r="72" spans="1:57" ht="19.7" customHeight="1" x14ac:dyDescent="0.2">
      <c r="A72" s="902"/>
      <c r="B72"/>
      <c r="C72" s="843">
        <v>4</v>
      </c>
      <c r="D72" s="795" t="s">
        <v>67</v>
      </c>
      <c r="E72" s="601" t="s">
        <v>16</v>
      </c>
      <c r="F72" s="22" t="s">
        <v>20</v>
      </c>
      <c r="G72" s="141">
        <f>'Erwachsene-DOSB 2020'!E25*$BC$72</f>
        <v>0.9900000000000001</v>
      </c>
      <c r="H72" s="132">
        <f>'Erwachsene-DOSB 2020'!F25*$BC$72</f>
        <v>1.08</v>
      </c>
      <c r="I72" s="133">
        <f>'Erwachsene-DOSB 2020'!G25*$BC$72</f>
        <v>1.1700000000000002</v>
      </c>
      <c r="J72" s="134">
        <f>'Erwachsene-DOSB 2020'!H25*$BC$72</f>
        <v>0.9900000000000001</v>
      </c>
      <c r="K72" s="132">
        <f>'Erwachsene-DOSB 2020'!I25*$BC$72</f>
        <v>1.08</v>
      </c>
      <c r="L72" s="133">
        <f>'Erwachsene-DOSB 2020'!J25*$BC$72</f>
        <v>1.1700000000000002</v>
      </c>
      <c r="M72" s="134">
        <f>'Erwachsene-DOSB 2020'!K25*$BC$72</f>
        <v>0.94500000000000006</v>
      </c>
      <c r="N72" s="132">
        <f>'Erwachsene-DOSB 2020'!L25*$BC$72</f>
        <v>1.0349999999999999</v>
      </c>
      <c r="O72" s="133">
        <f>'Erwachsene-DOSB 2020'!M25*$BC$72</f>
        <v>1.125</v>
      </c>
      <c r="P72" s="134">
        <f>'Erwachsene-DOSB 2020'!N25*$BC$72</f>
        <v>0.9</v>
      </c>
      <c r="Q72" s="132">
        <f>'Erwachsene-DOSB 2020'!O25*$BC$72</f>
        <v>0.9900000000000001</v>
      </c>
      <c r="R72" s="133">
        <f>'Erwachsene-DOSB 2020'!P25*$BC$72</f>
        <v>1.08</v>
      </c>
      <c r="S72" s="134">
        <f>'Erwachsene-DOSB 2020'!Q25*$BC$72</f>
        <v>0.85499999999999998</v>
      </c>
      <c r="T72" s="132">
        <f>'Erwachsene-DOSB 2020'!R25*$BC$72</f>
        <v>0.94500000000000006</v>
      </c>
      <c r="U72" s="133">
        <f>'Erwachsene-DOSB 2020'!S25*$BC$72</f>
        <v>1.0349999999999999</v>
      </c>
      <c r="V72" s="134">
        <f>'Erwachsene-DOSB 2020'!T25*$BC$72</f>
        <v>0.81</v>
      </c>
      <c r="W72" s="132">
        <f>'Erwachsene-DOSB 2020'!U25*$BC$72</f>
        <v>0.9</v>
      </c>
      <c r="X72" s="133">
        <f>'Erwachsene-DOSB 2020'!V25*$BC$72</f>
        <v>0.9900000000000001</v>
      </c>
      <c r="Y72" s="180"/>
      <c r="Z72" s="181"/>
      <c r="AB72" s="902"/>
      <c r="AC72"/>
      <c r="AD72" s="843">
        <v>4</v>
      </c>
      <c r="AE72" s="795" t="s">
        <v>67</v>
      </c>
      <c r="AF72" s="601" t="s">
        <v>16</v>
      </c>
      <c r="AG72" s="22" t="s">
        <v>20</v>
      </c>
      <c r="AH72" s="6">
        <f>'Erwachsene-DOSB 2020'!E58*$BC$72</f>
        <v>1.1700000000000002</v>
      </c>
      <c r="AI72" s="7">
        <f>'Erwachsene-DOSB 2020'!F58*$BC$72</f>
        <v>1.26</v>
      </c>
      <c r="AJ72" s="9">
        <f>'Erwachsene-DOSB 2020'!G58*$BC$72</f>
        <v>1.35</v>
      </c>
      <c r="AK72" s="673">
        <f>'Erwachsene-DOSB 2020'!H58*$BC$72</f>
        <v>1.2150000000000001</v>
      </c>
      <c r="AL72" s="674">
        <f>'Erwachsene-DOSB 2020'!I58*$BC$72</f>
        <v>1.3049999999999999</v>
      </c>
      <c r="AM72" s="9">
        <f>'Erwachsene-DOSB 2020'!J58*$BC$72</f>
        <v>1.395</v>
      </c>
      <c r="AN72" s="56">
        <f>'Erwachsene-DOSB 2020'!K58*$BC$72</f>
        <v>1.1700000000000002</v>
      </c>
      <c r="AO72" s="7">
        <f>'Erwachsene-DOSB 2020'!L58*$BC$72</f>
        <v>1.26</v>
      </c>
      <c r="AP72" s="9">
        <f>'Erwachsene-DOSB 2020'!M58*$BC$72</f>
        <v>1.35</v>
      </c>
      <c r="AQ72" s="56">
        <f>'Erwachsene-DOSB 2020'!N58*$BC$72</f>
        <v>1.1700000000000002</v>
      </c>
      <c r="AR72" s="7">
        <f>'Erwachsene-DOSB 2020'!O58*$BC$72</f>
        <v>1.26</v>
      </c>
      <c r="AS72" s="9">
        <f>'Erwachsene-DOSB 2020'!P58*$BC$72</f>
        <v>1.35</v>
      </c>
      <c r="AT72" s="56">
        <f>'Erwachsene-DOSB 2020'!Q58*$BC$72</f>
        <v>1.125</v>
      </c>
      <c r="AU72" s="7">
        <f>'Erwachsene-DOSB 2020'!R58*$BC$72</f>
        <v>1.2150000000000001</v>
      </c>
      <c r="AV72" s="9">
        <f>'Erwachsene-DOSB 2020'!S58*$BC$72</f>
        <v>1.3049999999999999</v>
      </c>
      <c r="AW72" s="56">
        <f>'Erwachsene-DOSB 2020'!T58*$BC$72</f>
        <v>1.08</v>
      </c>
      <c r="AX72" s="7">
        <f>'Erwachsene-DOSB 2020'!U58*$BC$72</f>
        <v>1.1700000000000002</v>
      </c>
      <c r="AY72" s="9">
        <f>'Erwachsene-DOSB 2020'!V58*$BC$72</f>
        <v>1.26</v>
      </c>
      <c r="AZ72" s="180"/>
      <c r="BA72" s="181"/>
      <c r="BC72" s="143">
        <v>0.9</v>
      </c>
      <c r="BD72" s="146" t="s">
        <v>20</v>
      </c>
    </row>
    <row r="73" spans="1:57" ht="19.7" customHeight="1" x14ac:dyDescent="0.2">
      <c r="A73" s="902"/>
      <c r="B73"/>
      <c r="C73" s="845"/>
      <c r="D73" s="796"/>
      <c r="E73" s="106" t="s">
        <v>17</v>
      </c>
      <c r="F73" s="27" t="s">
        <v>163</v>
      </c>
      <c r="G73" s="13">
        <f>'Erwachsene-DOSB 2020'!E27*$BC$73</f>
        <v>3.06</v>
      </c>
      <c r="H73" s="12">
        <f>'Erwachsene-DOSB 2020'!F27*$BC$73</f>
        <v>3.33</v>
      </c>
      <c r="I73" s="15">
        <f>'Erwachsene-DOSB 2020'!G27*$BC$73</f>
        <v>3.6</v>
      </c>
      <c r="J73" s="59">
        <f>'Erwachsene-DOSB 2020'!H27*$BC$73</f>
        <v>3.06</v>
      </c>
      <c r="K73" s="12">
        <f>'Erwachsene-DOSB 2020'!I27*$BC$73</f>
        <v>3.33</v>
      </c>
      <c r="L73" s="15">
        <f>'Erwachsene-DOSB 2020'!J27*$BC$73</f>
        <v>3.6</v>
      </c>
      <c r="M73" s="59">
        <f>'Erwachsene-DOSB 2020'!K27*$BC$73</f>
        <v>2.9699999999999998</v>
      </c>
      <c r="N73" s="12">
        <f>'Erwachsene-DOSB 2020'!L27*$BC$73</f>
        <v>3.24</v>
      </c>
      <c r="O73" s="15">
        <f>'Erwachsene-DOSB 2020'!M27*$BC$73</f>
        <v>3.51</v>
      </c>
      <c r="P73" s="59">
        <f>'Erwachsene-DOSB 2020'!N27*$BC$73</f>
        <v>2.8800000000000003</v>
      </c>
      <c r="Q73" s="12">
        <f>'Erwachsene-DOSB 2020'!O27*$BC$73</f>
        <v>3.15</v>
      </c>
      <c r="R73" s="15">
        <f>'Erwachsene-DOSB 2020'!P27*$BC$73</f>
        <v>3.42</v>
      </c>
      <c r="S73" s="59">
        <f>'Erwachsene-DOSB 2020'!Q27*$BC$73</f>
        <v>2.79</v>
      </c>
      <c r="T73" s="12">
        <f>'Erwachsene-DOSB 2020'!R27*$BC$73</f>
        <v>3.06</v>
      </c>
      <c r="U73" s="15">
        <f>'Erwachsene-DOSB 2020'!S27*$BC$73</f>
        <v>3.33</v>
      </c>
      <c r="V73" s="59">
        <f>'Erwachsene-DOSB 2020'!T27*$BC$73</f>
        <v>2.7</v>
      </c>
      <c r="W73" s="12">
        <f>'Erwachsene-DOSB 2020'!U27*$BC$73</f>
        <v>2.9699999999999998</v>
      </c>
      <c r="X73" s="15">
        <f>'Erwachsene-DOSB 2020'!V27*$BC$73</f>
        <v>3.24</v>
      </c>
      <c r="Y73" s="182"/>
      <c r="Z73" s="188"/>
      <c r="AB73" s="902"/>
      <c r="AC73"/>
      <c r="AD73" s="845"/>
      <c r="AE73" s="796"/>
      <c r="AF73" s="106" t="s">
        <v>17</v>
      </c>
      <c r="AG73" s="27" t="s">
        <v>163</v>
      </c>
      <c r="AH73" s="13">
        <f>'Erwachsene-DOSB 2020'!E60*$BC$73</f>
        <v>4.05</v>
      </c>
      <c r="AI73" s="12">
        <f>'Erwachsene-DOSB 2020'!F60*$BC$73</f>
        <v>4.32</v>
      </c>
      <c r="AJ73" s="15">
        <f>'Erwachsene-DOSB 2020'!G60*$BC$73</f>
        <v>4.59</v>
      </c>
      <c r="AK73" s="59">
        <f>'Erwachsene-DOSB 2020'!H60*$BC$73</f>
        <v>3.9600000000000004</v>
      </c>
      <c r="AL73" s="12">
        <f>'Erwachsene-DOSB 2020'!I60*$BC$73</f>
        <v>4.2300000000000004</v>
      </c>
      <c r="AM73" s="15">
        <f>'Erwachsene-DOSB 2020'!J60*$BC$73</f>
        <v>4.5</v>
      </c>
      <c r="AN73" s="59">
        <f>'Erwachsene-DOSB 2020'!K60*$BC$73</f>
        <v>3.87</v>
      </c>
      <c r="AO73" s="12">
        <f>'Erwachsene-DOSB 2020'!L60*$BC$73</f>
        <v>4.1399999999999997</v>
      </c>
      <c r="AP73" s="15">
        <f>'Erwachsene-DOSB 2020'!M60*$BC$73</f>
        <v>4.41</v>
      </c>
      <c r="AQ73" s="59">
        <f>'Erwachsene-DOSB 2020'!N60*$BC$73</f>
        <v>3.7800000000000002</v>
      </c>
      <c r="AR73" s="12">
        <f>'Erwachsene-DOSB 2020'!O60*$BC$73</f>
        <v>4.05</v>
      </c>
      <c r="AS73" s="15">
        <f>'Erwachsene-DOSB 2020'!P60*$BC$73</f>
        <v>4.32</v>
      </c>
      <c r="AT73" s="59">
        <f>'Erwachsene-DOSB 2020'!Q60*$BC$73</f>
        <v>3.69</v>
      </c>
      <c r="AU73" s="12">
        <f>'Erwachsene-DOSB 2020'!R60*$BC$73</f>
        <v>3.9600000000000004</v>
      </c>
      <c r="AV73" s="740">
        <f>'Erwachsene-DOSB 2020'!S60*$BC$73</f>
        <v>4.2300000000000004</v>
      </c>
      <c r="AW73" s="59">
        <f>'Erwachsene-DOSB 2020'!T60*$BC$73</f>
        <v>3.51</v>
      </c>
      <c r="AX73" s="12">
        <f>'Erwachsene-DOSB 2020'!U60*$BC$73</f>
        <v>3.87</v>
      </c>
      <c r="AY73" s="740">
        <f>'Erwachsene-DOSB 2020'!V60*$BC$73</f>
        <v>4.1399999999999997</v>
      </c>
      <c r="AZ73" s="182"/>
      <c r="BA73" s="188"/>
      <c r="BC73" s="143">
        <v>0.9</v>
      </c>
      <c r="BD73" s="146" t="s">
        <v>163</v>
      </c>
    </row>
    <row r="74" spans="1:57" ht="19.7" customHeight="1" x14ac:dyDescent="0.2">
      <c r="A74" s="902"/>
      <c r="B74"/>
      <c r="C74" s="845"/>
      <c r="D74" s="796"/>
      <c r="E74" s="106" t="s">
        <v>21</v>
      </c>
      <c r="F74" s="2" t="s">
        <v>520</v>
      </c>
      <c r="G74" s="13">
        <f>'Erwachsene-DOSB 2020'!E28*$BC$74</f>
        <v>18.8</v>
      </c>
      <c r="H74" s="12">
        <f>'Erwachsene-DOSB 2020'!F28*$BC$74</f>
        <v>21.200000000000003</v>
      </c>
      <c r="I74" s="15">
        <f>'Erwachsene-DOSB 2020'!G28*$BC$74</f>
        <v>23.200000000000003</v>
      </c>
      <c r="J74" s="59">
        <f>'Erwachsene-DOSB 2020'!H28*$BC$74</f>
        <v>19.200000000000003</v>
      </c>
      <c r="K74" s="12">
        <f>'Erwachsene-DOSB 2020'!I28*$BC$74</f>
        <v>21.6</v>
      </c>
      <c r="L74" s="15">
        <f>'Erwachsene-DOSB 2020'!J28*$BC$74</f>
        <v>23.6</v>
      </c>
      <c r="M74" s="59">
        <f>'Erwachsene-DOSB 2020'!K28*$BC$74</f>
        <v>19.200000000000003</v>
      </c>
      <c r="N74" s="12">
        <f>'Erwachsene-DOSB 2020'!L28*$BC$74</f>
        <v>21.6</v>
      </c>
      <c r="O74" s="15">
        <f>'Erwachsene-DOSB 2020'!M28*$BC$74</f>
        <v>23.6</v>
      </c>
      <c r="P74" s="59">
        <f>'Erwachsene-DOSB 2020'!N28*$BC$74</f>
        <v>17.600000000000001</v>
      </c>
      <c r="Q74" s="12">
        <f>'Erwachsene-DOSB 2020'!O28*$BC$74</f>
        <v>20</v>
      </c>
      <c r="R74" s="15">
        <f>'Erwachsene-DOSB 2020'!P28*$BC$74</f>
        <v>22</v>
      </c>
      <c r="S74" s="59">
        <f>'Erwachsene-DOSB 2020'!Q28*$BC$74</f>
        <v>16.8</v>
      </c>
      <c r="T74" s="12">
        <f>'Erwachsene-DOSB 2020'!R28*$BC$74</f>
        <v>19.200000000000003</v>
      </c>
      <c r="U74" s="15">
        <f>'Erwachsene-DOSB 2020'!S28*$BC$74</f>
        <v>21.200000000000003</v>
      </c>
      <c r="V74" s="59">
        <f>'Erwachsene-DOSB 2020'!T28*$BC$74</f>
        <v>15.600000000000001</v>
      </c>
      <c r="W74" s="12">
        <f>'Erwachsene-DOSB 2020'!U28*$BC$74</f>
        <v>18</v>
      </c>
      <c r="X74" s="15">
        <f>'Erwachsene-DOSB 2020'!V28*$BC$74</f>
        <v>20</v>
      </c>
      <c r="Y74" s="182"/>
      <c r="Z74" s="188"/>
      <c r="AB74" s="902"/>
      <c r="AC74"/>
      <c r="AD74" s="845"/>
      <c r="AE74" s="796"/>
      <c r="AF74" s="106" t="s">
        <v>21</v>
      </c>
      <c r="AG74" s="2" t="s">
        <v>520</v>
      </c>
      <c r="AH74" s="13">
        <f>'Erwachsene-DOSB 2020'!E61*$BC$74</f>
        <v>25.200000000000003</v>
      </c>
      <c r="AI74" s="12">
        <f>'Erwachsene-DOSB 2020'!F61*$BC$74</f>
        <v>28.8</v>
      </c>
      <c r="AJ74" s="15">
        <f>'Erwachsene-DOSB 2020'!G61*$BC$74</f>
        <v>32.4</v>
      </c>
      <c r="AK74" s="59">
        <f>'Erwachsene-DOSB 2020'!H61*$BC$74</f>
        <v>26.400000000000002</v>
      </c>
      <c r="AL74" s="12">
        <f>'Erwachsene-DOSB 2020'!I61*$BC$74</f>
        <v>30.400000000000002</v>
      </c>
      <c r="AM74" s="15">
        <f>'Erwachsene-DOSB 2020'!J61*$BC$74</f>
        <v>33.6</v>
      </c>
      <c r="AN74" s="59">
        <f>'Erwachsene-DOSB 2020'!K61*$BC$74</f>
        <v>26</v>
      </c>
      <c r="AO74" s="12">
        <f>'Erwachsene-DOSB 2020'!L61*$BC$74</f>
        <v>30</v>
      </c>
      <c r="AP74" s="15">
        <f>'Erwachsene-DOSB 2020'!M61*$BC$74</f>
        <v>33.200000000000003</v>
      </c>
      <c r="AQ74" s="59">
        <f>'Erwachsene-DOSB 2020'!N61*$BC$74</f>
        <v>24</v>
      </c>
      <c r="AR74" s="12">
        <f>'Erwachsene-DOSB 2020'!O61*$BC$74</f>
        <v>28</v>
      </c>
      <c r="AS74" s="15">
        <f>'Erwachsene-DOSB 2020'!P61*$BC$74</f>
        <v>32</v>
      </c>
      <c r="AT74" s="59">
        <f>'Erwachsene-DOSB 2020'!Q61*$BC$74</f>
        <v>22.8</v>
      </c>
      <c r="AU74" s="12">
        <f>'Erwachsene-DOSB 2020'!R61*$BC$74</f>
        <v>26.8</v>
      </c>
      <c r="AV74" s="15">
        <f>'Erwachsene-DOSB 2020'!S61*$BC$74</f>
        <v>30.8</v>
      </c>
      <c r="AW74" s="59">
        <f>'Erwachsene-DOSB 2020'!T61*$BC$74</f>
        <v>22.400000000000002</v>
      </c>
      <c r="AX74" s="12">
        <f>'Erwachsene-DOSB 2020'!U61*$BC$74</f>
        <v>26.400000000000002</v>
      </c>
      <c r="AY74" s="15">
        <f>'Erwachsene-DOSB 2020'!V61*$BC$74</f>
        <v>30.400000000000002</v>
      </c>
      <c r="AZ74" s="182"/>
      <c r="BA74" s="188"/>
      <c r="BC74" s="143">
        <v>0.8</v>
      </c>
      <c r="BD74" s="146" t="s">
        <v>520</v>
      </c>
    </row>
    <row r="75" spans="1:57" ht="19.7" customHeight="1" x14ac:dyDescent="0.2">
      <c r="A75" s="902"/>
      <c r="B75"/>
      <c r="C75" s="845"/>
      <c r="D75" s="796"/>
      <c r="E75" s="798" t="s">
        <v>22</v>
      </c>
      <c r="F75" s="793" t="s">
        <v>159</v>
      </c>
      <c r="G75" s="782" t="s">
        <v>426</v>
      </c>
      <c r="H75" s="783"/>
      <c r="I75" s="783"/>
      <c r="J75" s="783"/>
      <c r="K75" s="783"/>
      <c r="L75" s="783"/>
      <c r="M75" s="783"/>
      <c r="N75" s="783"/>
      <c r="O75" s="783"/>
      <c r="P75" s="783"/>
      <c r="Q75" s="783"/>
      <c r="R75" s="783"/>
      <c r="S75" s="783"/>
      <c r="T75" s="783"/>
      <c r="U75" s="784"/>
      <c r="V75" s="783" t="s">
        <v>425</v>
      </c>
      <c r="W75" s="783"/>
      <c r="X75" s="784"/>
      <c r="Y75" s="182"/>
      <c r="Z75" s="188"/>
      <c r="AB75" s="902"/>
      <c r="AC75"/>
      <c r="AD75" s="845"/>
      <c r="AE75" s="796"/>
      <c r="AF75" s="798" t="s">
        <v>22</v>
      </c>
      <c r="AG75" s="793" t="s">
        <v>159</v>
      </c>
      <c r="AH75" s="782" t="s">
        <v>426</v>
      </c>
      <c r="AI75" s="783"/>
      <c r="AJ75" s="783"/>
      <c r="AK75" s="783"/>
      <c r="AL75" s="783"/>
      <c r="AM75" s="783"/>
      <c r="AN75" s="783"/>
      <c r="AO75" s="783"/>
      <c r="AP75" s="783"/>
      <c r="AQ75" s="783"/>
      <c r="AR75" s="783"/>
      <c r="AS75" s="783"/>
      <c r="AT75" s="783"/>
      <c r="AU75" s="783"/>
      <c r="AV75" s="784"/>
      <c r="AW75" s="783" t="s">
        <v>425</v>
      </c>
      <c r="AX75" s="783"/>
      <c r="AY75" s="784"/>
      <c r="AZ75" s="182"/>
      <c r="BA75" s="188"/>
      <c r="BD75" s="148"/>
    </row>
    <row r="76" spans="1:57" ht="19.7" customHeight="1" thickBot="1" x14ac:dyDescent="0.25">
      <c r="A76" s="902"/>
      <c r="B76"/>
      <c r="C76" s="845"/>
      <c r="D76" s="796"/>
      <c r="E76" s="792"/>
      <c r="F76" s="794"/>
      <c r="G76" s="42">
        <v>10</v>
      </c>
      <c r="H76" s="43">
        <v>15</v>
      </c>
      <c r="I76" s="135">
        <v>20</v>
      </c>
      <c r="J76" s="42">
        <v>10</v>
      </c>
      <c r="K76" s="43">
        <v>15</v>
      </c>
      <c r="L76" s="135">
        <v>20</v>
      </c>
      <c r="M76" s="42">
        <v>10</v>
      </c>
      <c r="N76" s="43">
        <v>15</v>
      </c>
      <c r="O76" s="135">
        <v>20</v>
      </c>
      <c r="P76" s="42">
        <v>10</v>
      </c>
      <c r="Q76" s="43">
        <v>15</v>
      </c>
      <c r="R76" s="135">
        <v>20</v>
      </c>
      <c r="S76" s="42">
        <v>10</v>
      </c>
      <c r="T76" s="43">
        <v>15</v>
      </c>
      <c r="U76" s="135">
        <v>20</v>
      </c>
      <c r="V76" s="42">
        <v>10</v>
      </c>
      <c r="W76" s="43">
        <v>15</v>
      </c>
      <c r="X76" s="135">
        <v>20</v>
      </c>
      <c r="Y76" s="186"/>
      <c r="Z76" s="187"/>
      <c r="AB76" s="902"/>
      <c r="AC76"/>
      <c r="AD76" s="845"/>
      <c r="AE76" s="796"/>
      <c r="AF76" s="792"/>
      <c r="AG76" s="794"/>
      <c r="AH76" s="42">
        <v>10</v>
      </c>
      <c r="AI76" s="43">
        <v>15</v>
      </c>
      <c r="AJ76" s="135">
        <v>20</v>
      </c>
      <c r="AK76" s="42">
        <v>10</v>
      </c>
      <c r="AL76" s="43">
        <v>15</v>
      </c>
      <c r="AM76" s="135">
        <v>20</v>
      </c>
      <c r="AN76" s="42">
        <v>10</v>
      </c>
      <c r="AO76" s="43">
        <v>15</v>
      </c>
      <c r="AP76" s="135">
        <v>20</v>
      </c>
      <c r="AQ76" s="42">
        <v>10</v>
      </c>
      <c r="AR76" s="43">
        <v>15</v>
      </c>
      <c r="AS76" s="135">
        <v>20</v>
      </c>
      <c r="AT76" s="42">
        <v>10</v>
      </c>
      <c r="AU76" s="43">
        <v>15</v>
      </c>
      <c r="AV76" s="135">
        <v>20</v>
      </c>
      <c r="AW76" s="42">
        <v>10</v>
      </c>
      <c r="AX76" s="43">
        <v>15</v>
      </c>
      <c r="AY76" s="135">
        <v>20</v>
      </c>
      <c r="AZ76" s="186"/>
      <c r="BA76" s="187"/>
      <c r="BD76" s="148"/>
    </row>
    <row r="77" spans="1:57" ht="18.75" thickBot="1" x14ac:dyDescent="0.3">
      <c r="A77" s="853" t="s">
        <v>495</v>
      </c>
      <c r="B77"/>
      <c r="C77" s="905" t="s">
        <v>51</v>
      </c>
      <c r="D77" s="906"/>
      <c r="E77" s="907"/>
      <c r="F77" s="907"/>
      <c r="G77" s="907" t="s">
        <v>616</v>
      </c>
      <c r="H77" s="907"/>
      <c r="I77" s="907"/>
      <c r="J77" s="907"/>
      <c r="K77" s="907"/>
      <c r="L77" s="907"/>
      <c r="M77" s="907"/>
      <c r="N77" s="907"/>
      <c r="O77" s="907"/>
      <c r="P77" s="907"/>
      <c r="Q77" s="907"/>
      <c r="R77" s="908" t="s">
        <v>52</v>
      </c>
      <c r="S77" s="908"/>
      <c r="T77" s="908"/>
      <c r="U77" s="908"/>
      <c r="V77" s="908"/>
      <c r="W77" s="908"/>
      <c r="X77" s="908"/>
      <c r="Y77" s="802" t="s">
        <v>53</v>
      </c>
      <c r="Z77" s="803"/>
      <c r="AB77" s="853" t="s">
        <v>495</v>
      </c>
      <c r="AC77"/>
      <c r="AD77" s="905" t="s">
        <v>51</v>
      </c>
      <c r="AE77" s="906"/>
      <c r="AF77" s="907"/>
      <c r="AG77" s="907"/>
      <c r="AH77" s="907" t="s">
        <v>616</v>
      </c>
      <c r="AI77" s="907"/>
      <c r="AJ77" s="907"/>
      <c r="AK77" s="907"/>
      <c r="AL77" s="907"/>
      <c r="AM77" s="907"/>
      <c r="AN77" s="907"/>
      <c r="AO77" s="907"/>
      <c r="AP77" s="907"/>
      <c r="AQ77" s="907"/>
      <c r="AR77" s="907"/>
      <c r="AS77" s="908" t="s">
        <v>52</v>
      </c>
      <c r="AT77" s="908"/>
      <c r="AU77" s="908"/>
      <c r="AV77" s="908"/>
      <c r="AW77" s="908"/>
      <c r="AX77" s="908"/>
      <c r="AY77" s="908"/>
      <c r="AZ77" s="802" t="s">
        <v>53</v>
      </c>
      <c r="BA77" s="803"/>
    </row>
    <row r="78" spans="1:57" ht="13.5" thickBot="1" x14ac:dyDescent="0.25">
      <c r="A78" s="853"/>
      <c r="B78"/>
      <c r="C78" s="914" t="s">
        <v>585</v>
      </c>
      <c r="D78" s="915"/>
      <c r="E78" s="915"/>
      <c r="F78" s="915"/>
      <c r="G78" s="915"/>
      <c r="H78" s="915"/>
      <c r="I78" s="916"/>
      <c r="J78" s="917" t="s">
        <v>68</v>
      </c>
      <c r="K78" s="918"/>
      <c r="L78" s="918"/>
      <c r="M78" s="918"/>
      <c r="N78" s="918"/>
      <c r="O78" s="918"/>
      <c r="P78" s="918"/>
      <c r="Q78" s="919"/>
      <c r="R78" s="920" t="s">
        <v>69</v>
      </c>
      <c r="S78" s="921"/>
      <c r="T78" s="921"/>
      <c r="U78" s="921"/>
      <c r="V78" s="921"/>
      <c r="W78" s="921"/>
      <c r="X78" s="922"/>
      <c r="Y78" s="75" t="s">
        <v>70</v>
      </c>
      <c r="Z78" s="76"/>
      <c r="AB78" s="853"/>
      <c r="AC78"/>
      <c r="AD78" s="914" t="s">
        <v>585</v>
      </c>
      <c r="AE78" s="915"/>
      <c r="AF78" s="915"/>
      <c r="AG78" s="915"/>
      <c r="AH78" s="915"/>
      <c r="AI78" s="915"/>
      <c r="AJ78" s="916"/>
      <c r="AK78" s="917" t="s">
        <v>68</v>
      </c>
      <c r="AL78" s="918"/>
      <c r="AM78" s="918"/>
      <c r="AN78" s="918"/>
      <c r="AO78" s="918"/>
      <c r="AP78" s="918"/>
      <c r="AQ78" s="918"/>
      <c r="AR78" s="919"/>
      <c r="AS78" s="920" t="s">
        <v>69</v>
      </c>
      <c r="AT78" s="921"/>
      <c r="AU78" s="921"/>
      <c r="AV78" s="921"/>
      <c r="AW78" s="921"/>
      <c r="AX78" s="921"/>
      <c r="AY78" s="922"/>
      <c r="AZ78" s="75" t="s">
        <v>70</v>
      </c>
      <c r="BA78" s="76"/>
    </row>
    <row r="79" spans="1:57" ht="15" customHeight="1" thickBot="1" x14ac:dyDescent="0.3">
      <c r="A79" s="853"/>
      <c r="B79" s="44"/>
      <c r="C79" s="909" t="s">
        <v>71</v>
      </c>
      <c r="D79" s="910"/>
      <c r="E79" s="910"/>
      <c r="F79" s="910"/>
      <c r="G79" s="910"/>
      <c r="H79" s="910"/>
      <c r="I79" s="77"/>
      <c r="J79" s="911"/>
      <c r="K79" s="912"/>
      <c r="L79" s="912"/>
      <c r="M79" s="912"/>
      <c r="N79" s="912"/>
      <c r="O79" s="912"/>
      <c r="P79" s="912"/>
      <c r="Q79" s="913"/>
      <c r="R79" s="898" t="s">
        <v>72</v>
      </c>
      <c r="S79" s="899"/>
      <c r="T79" s="810"/>
      <c r="U79" s="810"/>
      <c r="V79" s="810"/>
      <c r="W79" s="810"/>
      <c r="X79" s="811"/>
      <c r="Y79" s="75" t="s">
        <v>73</v>
      </c>
      <c r="Z79" s="78" t="s">
        <v>54</v>
      </c>
      <c r="AB79" s="853"/>
      <c r="AC79" s="44"/>
      <c r="AD79" s="909" t="s">
        <v>71</v>
      </c>
      <c r="AE79" s="910"/>
      <c r="AF79" s="910"/>
      <c r="AG79" s="910"/>
      <c r="AH79" s="910"/>
      <c r="AI79" s="910"/>
      <c r="AJ79" s="77"/>
      <c r="AK79" s="911"/>
      <c r="AL79" s="912"/>
      <c r="AM79" s="912"/>
      <c r="AN79" s="912"/>
      <c r="AO79" s="912"/>
      <c r="AP79" s="912"/>
      <c r="AQ79" s="912"/>
      <c r="AR79" s="913"/>
      <c r="AS79" s="898" t="s">
        <v>72</v>
      </c>
      <c r="AT79" s="899"/>
      <c r="AU79" s="810"/>
      <c r="AV79" s="810"/>
      <c r="AW79" s="810"/>
      <c r="AX79" s="810"/>
      <c r="AY79" s="811"/>
      <c r="AZ79" s="75" t="s">
        <v>73</v>
      </c>
      <c r="BA79" s="78" t="s">
        <v>54</v>
      </c>
    </row>
    <row r="80" spans="1:57" ht="13.5" thickBot="1" x14ac:dyDescent="0.25">
      <c r="A80" s="853"/>
      <c r="B80"/>
      <c r="C80" s="812" t="s">
        <v>74</v>
      </c>
      <c r="D80" s="813"/>
      <c r="E80" s="813"/>
      <c r="F80" s="813"/>
      <c r="G80" s="813"/>
      <c r="H80" s="813"/>
      <c r="I80" s="77"/>
      <c r="J80" s="807"/>
      <c r="K80" s="808"/>
      <c r="L80" s="808"/>
      <c r="M80" s="808"/>
      <c r="N80" s="808"/>
      <c r="O80" s="808"/>
      <c r="P80" s="808"/>
      <c r="Q80" s="809"/>
      <c r="R80" s="898" t="s">
        <v>75</v>
      </c>
      <c r="S80" s="899"/>
      <c r="T80" s="810"/>
      <c r="U80" s="810"/>
      <c r="V80" s="810"/>
      <c r="W80" s="810"/>
      <c r="X80" s="811"/>
      <c r="Y80" s="75" t="s">
        <v>76</v>
      </c>
      <c r="Z80" s="79"/>
      <c r="AB80" s="853"/>
      <c r="AC80"/>
      <c r="AD80" s="812" t="s">
        <v>74</v>
      </c>
      <c r="AE80" s="813"/>
      <c r="AF80" s="813"/>
      <c r="AG80" s="813"/>
      <c r="AH80" s="813"/>
      <c r="AI80" s="813"/>
      <c r="AJ80" s="77"/>
      <c r="AK80" s="807"/>
      <c r="AL80" s="808"/>
      <c r="AM80" s="808"/>
      <c r="AN80" s="808"/>
      <c r="AO80" s="808"/>
      <c r="AP80" s="808"/>
      <c r="AQ80" s="808"/>
      <c r="AR80" s="809"/>
      <c r="AS80" s="898" t="s">
        <v>75</v>
      </c>
      <c r="AT80" s="899"/>
      <c r="AU80" s="810"/>
      <c r="AV80" s="810"/>
      <c r="AW80" s="810"/>
      <c r="AX80" s="810"/>
      <c r="AY80" s="811"/>
      <c r="AZ80" s="75" t="s">
        <v>76</v>
      </c>
      <c r="BA80" s="79"/>
    </row>
    <row r="81" spans="1:53" ht="13.5" thickBot="1" x14ac:dyDescent="0.25">
      <c r="A81" s="853"/>
      <c r="B81"/>
      <c r="C81" s="812" t="s">
        <v>518</v>
      </c>
      <c r="D81" s="813"/>
      <c r="E81" s="813"/>
      <c r="F81" s="813"/>
      <c r="G81" s="813"/>
      <c r="H81" s="813"/>
      <c r="I81" s="77"/>
      <c r="J81" s="814"/>
      <c r="K81" s="815"/>
      <c r="L81" s="815"/>
      <c r="M81" s="815"/>
      <c r="N81" s="815"/>
      <c r="O81" s="815"/>
      <c r="P81" s="815"/>
      <c r="Q81" s="816"/>
      <c r="R81" s="898" t="s">
        <v>77</v>
      </c>
      <c r="S81" s="899"/>
      <c r="T81" s="810"/>
      <c r="U81" s="810"/>
      <c r="V81" s="810"/>
      <c r="W81" s="810"/>
      <c r="X81" s="811"/>
      <c r="Y81" s="75" t="s">
        <v>78</v>
      </c>
      <c r="Z81" s="79"/>
      <c r="AB81" s="853"/>
      <c r="AC81"/>
      <c r="AD81" s="812" t="s">
        <v>518</v>
      </c>
      <c r="AE81" s="813"/>
      <c r="AF81" s="813"/>
      <c r="AG81" s="813"/>
      <c r="AH81" s="813"/>
      <c r="AI81" s="813"/>
      <c r="AJ81" s="77"/>
      <c r="AK81" s="814"/>
      <c r="AL81" s="815"/>
      <c r="AM81" s="815"/>
      <c r="AN81" s="815"/>
      <c r="AO81" s="815"/>
      <c r="AP81" s="815"/>
      <c r="AQ81" s="815"/>
      <c r="AR81" s="816"/>
      <c r="AS81" s="898" t="s">
        <v>77</v>
      </c>
      <c r="AT81" s="899"/>
      <c r="AU81" s="810"/>
      <c r="AV81" s="810"/>
      <c r="AW81" s="810"/>
      <c r="AX81" s="810"/>
      <c r="AY81" s="811"/>
      <c r="AZ81" s="75" t="s">
        <v>78</v>
      </c>
      <c r="BA81" s="79"/>
    </row>
    <row r="82" spans="1:53" ht="13.5" thickBot="1" x14ac:dyDescent="0.25">
      <c r="A82" s="853"/>
      <c r="B82"/>
      <c r="C82" s="812" t="s">
        <v>586</v>
      </c>
      <c r="D82" s="813"/>
      <c r="E82" s="813"/>
      <c r="F82" s="813"/>
      <c r="G82" s="813"/>
      <c r="H82" s="813"/>
      <c r="I82" s="77"/>
      <c r="J82" s="80"/>
      <c r="K82" s="80"/>
      <c r="L82" s="80"/>
      <c r="M82" s="80"/>
      <c r="N82" s="80"/>
      <c r="O82" s="80"/>
      <c r="P82" s="80"/>
      <c r="Q82" s="80"/>
      <c r="R82" s="872" t="s">
        <v>79</v>
      </c>
      <c r="S82" s="873"/>
      <c r="T82" s="874"/>
      <c r="U82" s="874"/>
      <c r="V82" s="874"/>
      <c r="W82" s="874"/>
      <c r="X82" s="875"/>
      <c r="Y82" s="81"/>
      <c r="Z82" s="82"/>
      <c r="AB82" s="853"/>
      <c r="AC82"/>
      <c r="AD82" s="812" t="s">
        <v>586</v>
      </c>
      <c r="AE82" s="813"/>
      <c r="AF82" s="813"/>
      <c r="AG82" s="813"/>
      <c r="AH82" s="813"/>
      <c r="AI82" s="813"/>
      <c r="AJ82" s="77"/>
      <c r="AK82" s="80"/>
      <c r="AL82" s="80"/>
      <c r="AM82" s="80"/>
      <c r="AN82" s="80"/>
      <c r="AO82" s="80"/>
      <c r="AP82" s="80"/>
      <c r="AQ82" s="80"/>
      <c r="AR82" s="80"/>
      <c r="AS82" s="872" t="s">
        <v>79</v>
      </c>
      <c r="AT82" s="873"/>
      <c r="AU82" s="874"/>
      <c r="AV82" s="874"/>
      <c r="AW82" s="874"/>
      <c r="AX82" s="874"/>
      <c r="AY82" s="875"/>
      <c r="AZ82" s="81"/>
      <c r="BA82" s="82"/>
    </row>
    <row r="83" spans="1:53" ht="15" x14ac:dyDescent="0.2">
      <c r="A83" s="904">
        <v>31</v>
      </c>
      <c r="B83"/>
      <c r="C83" s="841" t="s">
        <v>587</v>
      </c>
      <c r="D83" s="813"/>
      <c r="E83" s="813"/>
      <c r="F83" s="813"/>
      <c r="G83" s="813"/>
      <c r="H83" s="813"/>
      <c r="I83" s="77"/>
      <c r="U83" s="45"/>
      <c r="W83" s="781" t="s">
        <v>715</v>
      </c>
      <c r="X83" s="781"/>
      <c r="Y83" s="781"/>
      <c r="Z83" s="781"/>
      <c r="AB83" s="904">
        <f>A83+3</f>
        <v>34</v>
      </c>
      <c r="AC83"/>
      <c r="AD83" s="841" t="s">
        <v>587</v>
      </c>
      <c r="AE83" s="813"/>
      <c r="AF83" s="813"/>
      <c r="AG83" s="813"/>
      <c r="AH83" s="813"/>
      <c r="AI83" s="813"/>
      <c r="AJ83" s="77"/>
      <c r="AV83" s="45"/>
      <c r="AX83" s="781" t="s">
        <v>718</v>
      </c>
      <c r="AY83" s="781"/>
      <c r="AZ83" s="781"/>
      <c r="BA83" s="781"/>
    </row>
    <row r="84" spans="1:53" ht="13.5" thickBot="1" x14ac:dyDescent="0.25">
      <c r="A84" s="904"/>
      <c r="B84"/>
      <c r="C84" s="804" t="s">
        <v>80</v>
      </c>
      <c r="D84" s="805"/>
      <c r="E84" s="805"/>
      <c r="F84" s="805"/>
      <c r="G84" s="805"/>
      <c r="H84" s="805"/>
      <c r="I84" s="806"/>
      <c r="W84" s="781"/>
      <c r="X84" s="781"/>
      <c r="Y84" s="781"/>
      <c r="Z84" s="781"/>
      <c r="AB84" s="904"/>
      <c r="AC84"/>
      <c r="AD84" s="804" t="s">
        <v>80</v>
      </c>
      <c r="AE84" s="805"/>
      <c r="AF84" s="805"/>
      <c r="AG84" s="805"/>
      <c r="AH84" s="805"/>
      <c r="AI84" s="805"/>
      <c r="AJ84" s="806"/>
      <c r="AX84" s="781"/>
      <c r="AY84" s="781"/>
      <c r="AZ84" s="781"/>
      <c r="BA84" s="781"/>
    </row>
    <row r="86" spans="1:53" ht="13.5" thickBot="1" x14ac:dyDescent="0.25"/>
    <row r="87" spans="1:53" ht="18" customHeight="1" x14ac:dyDescent="0.25">
      <c r="A87" s="930" t="s">
        <v>496</v>
      </c>
      <c r="B87"/>
      <c r="C87" s="932" t="s">
        <v>584</v>
      </c>
      <c r="D87" s="933"/>
      <c r="E87" s="933"/>
      <c r="F87" s="933"/>
      <c r="G87" s="933"/>
      <c r="H87" s="933"/>
      <c r="I87" s="933"/>
      <c r="J87" s="933"/>
      <c r="K87" s="933"/>
      <c r="L87" s="934"/>
      <c r="M87" s="935" t="s">
        <v>138</v>
      </c>
      <c r="N87" s="935"/>
      <c r="O87" s="935"/>
      <c r="P87" s="935"/>
      <c r="Q87" s="935"/>
      <c r="R87" s="935"/>
      <c r="S87" s="935"/>
      <c r="T87" s="935"/>
      <c r="U87" s="935"/>
      <c r="V87" s="935"/>
      <c r="W87" s="935"/>
      <c r="X87" s="935"/>
      <c r="Y87" s="935"/>
      <c r="Z87" s="1" t="s">
        <v>749</v>
      </c>
      <c r="AB87" s="930" t="s">
        <v>496</v>
      </c>
      <c r="AC87"/>
      <c r="AD87" s="932" t="s">
        <v>584</v>
      </c>
      <c r="AE87" s="933"/>
      <c r="AF87" s="933"/>
      <c r="AG87" s="933"/>
      <c r="AH87" s="933"/>
      <c r="AI87" s="933"/>
      <c r="AJ87" s="933"/>
      <c r="AK87" s="933"/>
      <c r="AL87" s="933"/>
      <c r="AM87" s="934"/>
      <c r="AN87" s="935" t="s">
        <v>144</v>
      </c>
      <c r="AO87" s="935"/>
      <c r="AP87" s="935"/>
      <c r="AQ87" s="935"/>
      <c r="AR87" s="935"/>
      <c r="AS87" s="935"/>
      <c r="AT87" s="935"/>
      <c r="AU87" s="935"/>
      <c r="AV87" s="935"/>
      <c r="AW87" s="935"/>
      <c r="AX87" s="935"/>
      <c r="AY87" s="935"/>
      <c r="AZ87" s="935"/>
      <c r="BA87" s="1" t="s">
        <v>749</v>
      </c>
    </row>
    <row r="88" spans="1:53" x14ac:dyDescent="0.2">
      <c r="A88" s="931"/>
      <c r="B88"/>
      <c r="C88" s="856" t="s">
        <v>1</v>
      </c>
      <c r="D88" s="857"/>
      <c r="E88" s="857"/>
      <c r="F88" s="857"/>
      <c r="G88" s="857"/>
      <c r="H88" s="857"/>
      <c r="I88" s="857"/>
      <c r="J88" s="857"/>
      <c r="K88" s="857"/>
      <c r="L88" s="858"/>
      <c r="M88" s="893" t="s">
        <v>2</v>
      </c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 t="s">
        <v>55</v>
      </c>
      <c r="Z88" s="894"/>
      <c r="AB88" s="931"/>
      <c r="AC88"/>
      <c r="AD88" s="856" t="s">
        <v>1</v>
      </c>
      <c r="AE88" s="857"/>
      <c r="AF88" s="857"/>
      <c r="AG88" s="857"/>
      <c r="AH88" s="857"/>
      <c r="AI88" s="857"/>
      <c r="AJ88" s="857"/>
      <c r="AK88" s="857"/>
      <c r="AL88" s="857"/>
      <c r="AM88" s="858"/>
      <c r="AN88" s="893" t="s">
        <v>2</v>
      </c>
      <c r="AO88" s="893"/>
      <c r="AP88" s="893"/>
      <c r="AQ88" s="893"/>
      <c r="AR88" s="893"/>
      <c r="AS88" s="893"/>
      <c r="AT88" s="893"/>
      <c r="AU88" s="893"/>
      <c r="AV88" s="893"/>
      <c r="AW88" s="893"/>
      <c r="AX88" s="893"/>
      <c r="AY88" s="893"/>
      <c r="AZ88" s="893" t="s">
        <v>55</v>
      </c>
      <c r="BA88" s="894"/>
    </row>
    <row r="89" spans="1:53" x14ac:dyDescent="0.2">
      <c r="A89" s="931"/>
      <c r="B89"/>
      <c r="C89" s="856" t="s">
        <v>3</v>
      </c>
      <c r="D89" s="857"/>
      <c r="E89" s="857"/>
      <c r="F89" s="857"/>
      <c r="G89" s="857"/>
      <c r="H89" s="857"/>
      <c r="I89" s="857"/>
      <c r="J89" s="857"/>
      <c r="K89" s="857"/>
      <c r="L89" s="858"/>
      <c r="M89" s="893" t="s">
        <v>4</v>
      </c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 t="s">
        <v>5</v>
      </c>
      <c r="Z89" s="894"/>
      <c r="AB89" s="931"/>
      <c r="AC89"/>
      <c r="AD89" s="856" t="s">
        <v>3</v>
      </c>
      <c r="AE89" s="857"/>
      <c r="AF89" s="857"/>
      <c r="AG89" s="857"/>
      <c r="AH89" s="857"/>
      <c r="AI89" s="857"/>
      <c r="AJ89" s="857"/>
      <c r="AK89" s="857"/>
      <c r="AL89" s="857"/>
      <c r="AM89" s="858"/>
      <c r="AN89" s="893" t="s">
        <v>4</v>
      </c>
      <c r="AO89" s="893"/>
      <c r="AP89" s="893"/>
      <c r="AQ89" s="893"/>
      <c r="AR89" s="893"/>
      <c r="AS89" s="893"/>
      <c r="AT89" s="893"/>
      <c r="AU89" s="893"/>
      <c r="AV89" s="893"/>
      <c r="AW89" s="893"/>
      <c r="AX89" s="893"/>
      <c r="AY89" s="893"/>
      <c r="AZ89" s="893" t="s">
        <v>5</v>
      </c>
      <c r="BA89" s="894"/>
    </row>
    <row r="90" spans="1:53" x14ac:dyDescent="0.2">
      <c r="A90" s="931"/>
      <c r="B90"/>
      <c r="C90" s="856" t="s">
        <v>56</v>
      </c>
      <c r="D90" s="867"/>
      <c r="E90" s="867"/>
      <c r="F90" s="868"/>
      <c r="G90" s="869" t="s">
        <v>57</v>
      </c>
      <c r="H90" s="870"/>
      <c r="I90" s="870"/>
      <c r="J90" s="870"/>
      <c r="K90" s="870"/>
      <c r="L90" s="870"/>
      <c r="M90" s="870"/>
      <c r="N90" s="870"/>
      <c r="O90" s="870"/>
      <c r="P90" s="870"/>
      <c r="Q90" s="870"/>
      <c r="R90" s="870"/>
      <c r="S90" s="870"/>
      <c r="T90" s="870"/>
      <c r="U90" s="870"/>
      <c r="V90" s="870"/>
      <c r="W90" s="870"/>
      <c r="X90" s="871"/>
      <c r="Y90" s="47"/>
      <c r="Z90" s="48"/>
      <c r="AB90" s="931"/>
      <c r="AC90"/>
      <c r="AD90" s="856" t="s">
        <v>56</v>
      </c>
      <c r="AE90" s="867"/>
      <c r="AF90" s="867"/>
      <c r="AG90" s="868"/>
      <c r="AH90" s="869" t="s">
        <v>57</v>
      </c>
      <c r="AI90" s="870"/>
      <c r="AJ90" s="870"/>
      <c r="AK90" s="870"/>
      <c r="AL90" s="870"/>
      <c r="AM90" s="870"/>
      <c r="AN90" s="870"/>
      <c r="AO90" s="870"/>
      <c r="AP90" s="870"/>
      <c r="AQ90" s="870"/>
      <c r="AR90" s="870"/>
      <c r="AS90" s="870"/>
      <c r="AT90" s="870"/>
      <c r="AU90" s="870"/>
      <c r="AV90" s="870"/>
      <c r="AW90" s="870"/>
      <c r="AX90" s="870"/>
      <c r="AY90" s="871"/>
      <c r="AZ90" s="47"/>
      <c r="BA90" s="48"/>
    </row>
    <row r="91" spans="1:53" ht="15.75" x14ac:dyDescent="0.25">
      <c r="A91" s="931"/>
      <c r="B91"/>
      <c r="C91" s="838" t="s">
        <v>508</v>
      </c>
      <c r="D91" s="839"/>
      <c r="E91" s="839"/>
      <c r="F91" s="840"/>
      <c r="G91" s="817" t="s">
        <v>617</v>
      </c>
      <c r="H91" s="818"/>
      <c r="I91" s="818"/>
      <c r="J91" s="818"/>
      <c r="K91" s="819"/>
      <c r="L91" s="999" t="s">
        <v>705</v>
      </c>
      <c r="M91" s="1000"/>
      <c r="N91" s="1000"/>
      <c r="O91" s="1000"/>
      <c r="P91" s="1000"/>
      <c r="Q91" s="1000"/>
      <c r="R91" s="1000"/>
      <c r="S91" s="1000"/>
      <c r="T91" s="1000"/>
      <c r="U91" s="1000"/>
      <c r="V91" s="1000"/>
      <c r="W91" s="1000"/>
      <c r="X91" s="1000"/>
      <c r="Y91" s="1000"/>
      <c r="Z91" s="1001"/>
      <c r="AB91" s="931"/>
      <c r="AC91"/>
      <c r="AD91" s="838" t="s">
        <v>508</v>
      </c>
      <c r="AE91" s="839"/>
      <c r="AF91" s="839"/>
      <c r="AG91" s="840"/>
      <c r="AH91" s="817" t="s">
        <v>617</v>
      </c>
      <c r="AI91" s="818"/>
      <c r="AJ91" s="818"/>
      <c r="AK91" s="818"/>
      <c r="AL91" s="819"/>
      <c r="AM91" s="999" t="s">
        <v>705</v>
      </c>
      <c r="AN91" s="1000"/>
      <c r="AO91" s="1000"/>
      <c r="AP91" s="1000"/>
      <c r="AQ91" s="1000"/>
      <c r="AR91" s="1000"/>
      <c r="AS91" s="1000"/>
      <c r="AT91" s="1000"/>
      <c r="AU91" s="1000"/>
      <c r="AV91" s="1000"/>
      <c r="AW91" s="1000"/>
      <c r="AX91" s="1000"/>
      <c r="AY91" s="1000"/>
      <c r="AZ91" s="1000"/>
      <c r="BA91" s="1001"/>
    </row>
    <row r="92" spans="1:53" ht="15.6" customHeight="1" x14ac:dyDescent="0.2">
      <c r="A92" s="931"/>
      <c r="B92"/>
      <c r="C92" s="856"/>
      <c r="D92" s="857"/>
      <c r="E92" s="857"/>
      <c r="F92" s="858"/>
      <c r="G92" s="817" t="s">
        <v>618</v>
      </c>
      <c r="H92" s="818"/>
      <c r="I92" s="818"/>
      <c r="J92" s="818"/>
      <c r="K92" s="819"/>
      <c r="L92" s="883" t="s">
        <v>6</v>
      </c>
      <c r="M92" s="883"/>
      <c r="N92" s="884"/>
      <c r="O92" s="884"/>
      <c r="P92" s="884"/>
      <c r="Q92" s="884"/>
      <c r="R92" s="883" t="s">
        <v>7</v>
      </c>
      <c r="S92" s="883"/>
      <c r="T92" s="883"/>
      <c r="U92" s="883"/>
      <c r="V92" s="883"/>
      <c r="W92" s="858" t="s">
        <v>689</v>
      </c>
      <c r="X92" s="893"/>
      <c r="Y92" s="893"/>
      <c r="Z92" s="894"/>
      <c r="AB92" s="931"/>
      <c r="AC92"/>
      <c r="AD92" s="856"/>
      <c r="AE92" s="857"/>
      <c r="AF92" s="857"/>
      <c r="AG92" s="858"/>
      <c r="AH92" s="817" t="s">
        <v>618</v>
      </c>
      <c r="AI92" s="818"/>
      <c r="AJ92" s="818"/>
      <c r="AK92" s="818"/>
      <c r="AL92" s="819"/>
      <c r="AM92" s="883" t="s">
        <v>6</v>
      </c>
      <c r="AN92" s="883"/>
      <c r="AO92" s="884"/>
      <c r="AP92" s="884"/>
      <c r="AQ92" s="884"/>
      <c r="AR92" s="884"/>
      <c r="AS92" s="883" t="s">
        <v>7</v>
      </c>
      <c r="AT92" s="883"/>
      <c r="AU92" s="883"/>
      <c r="AV92" s="883"/>
      <c r="AW92" s="883"/>
      <c r="AX92" s="858" t="s">
        <v>689</v>
      </c>
      <c r="AY92" s="893"/>
      <c r="AZ92" s="893"/>
      <c r="BA92" s="894"/>
    </row>
    <row r="93" spans="1:53" ht="16.5" thickBot="1" x14ac:dyDescent="0.3">
      <c r="A93" s="931"/>
      <c r="B93"/>
      <c r="C93" s="856"/>
      <c r="D93" s="857"/>
      <c r="E93" s="857"/>
      <c r="F93" s="858"/>
      <c r="G93" s="50"/>
      <c r="H93" s="51"/>
      <c r="I93" s="51"/>
      <c r="J93" s="51"/>
      <c r="K93" s="52"/>
      <c r="L93" s="846" t="s">
        <v>8</v>
      </c>
      <c r="M93" s="847"/>
      <c r="N93" s="848"/>
      <c r="O93" s="848"/>
      <c r="P93" s="848"/>
      <c r="Q93" s="849"/>
      <c r="R93" s="928"/>
      <c r="S93" s="928"/>
      <c r="T93" s="928"/>
      <c r="U93" s="928"/>
      <c r="V93" s="928"/>
      <c r="W93" s="895"/>
      <c r="X93" s="896"/>
      <c r="Y93" s="896"/>
      <c r="Z93" s="897"/>
      <c r="AB93" s="931"/>
      <c r="AC93"/>
      <c r="AD93" s="856"/>
      <c r="AE93" s="857"/>
      <c r="AF93" s="857"/>
      <c r="AG93" s="858"/>
      <c r="AH93" s="50"/>
      <c r="AI93" s="51"/>
      <c r="AJ93" s="51"/>
      <c r="AK93" s="51"/>
      <c r="AL93" s="52"/>
      <c r="AM93" s="846" t="s">
        <v>8</v>
      </c>
      <c r="AN93" s="847"/>
      <c r="AO93" s="848"/>
      <c r="AP93" s="848"/>
      <c r="AQ93" s="848"/>
      <c r="AR93" s="849"/>
      <c r="AS93" s="928"/>
      <c r="AT93" s="928"/>
      <c r="AU93" s="928"/>
      <c r="AV93" s="928"/>
      <c r="AW93" s="928"/>
      <c r="AX93" s="895"/>
      <c r="AY93" s="896"/>
      <c r="AZ93" s="896"/>
      <c r="BA93" s="897"/>
    </row>
    <row r="94" spans="1:53" ht="13.5" customHeight="1" thickBot="1" x14ac:dyDescent="0.25">
      <c r="A94" s="901" t="s">
        <v>750</v>
      </c>
      <c r="B94"/>
      <c r="C94" s="861"/>
      <c r="D94" s="862"/>
      <c r="E94" s="863"/>
      <c r="F94" s="820" t="s">
        <v>9</v>
      </c>
      <c r="G94" s="829" t="s">
        <v>82</v>
      </c>
      <c r="H94" s="835"/>
      <c r="I94" s="836"/>
      <c r="J94" s="829" t="s">
        <v>83</v>
      </c>
      <c r="K94" s="835"/>
      <c r="L94" s="836"/>
      <c r="M94" s="829" t="s">
        <v>84</v>
      </c>
      <c r="N94" s="830"/>
      <c r="O94" s="831"/>
      <c r="P94" s="829" t="s">
        <v>85</v>
      </c>
      <c r="Q94" s="830"/>
      <c r="R94" s="831"/>
      <c r="S94" s="829" t="s">
        <v>86</v>
      </c>
      <c r="T94" s="830"/>
      <c r="U94" s="831"/>
      <c r="V94" s="842" t="s">
        <v>87</v>
      </c>
      <c r="W94" s="830"/>
      <c r="X94" s="831"/>
      <c r="Y94" s="53" t="s">
        <v>10</v>
      </c>
      <c r="Z94" s="54" t="s">
        <v>60</v>
      </c>
      <c r="AB94" s="901" t="s">
        <v>750</v>
      </c>
      <c r="AC94"/>
      <c r="AD94" s="861"/>
      <c r="AE94" s="862"/>
      <c r="AF94" s="863"/>
      <c r="AG94" s="820" t="s">
        <v>9</v>
      </c>
      <c r="AH94" s="829" t="s">
        <v>82</v>
      </c>
      <c r="AI94" s="835"/>
      <c r="AJ94" s="836"/>
      <c r="AK94" s="829" t="s">
        <v>83</v>
      </c>
      <c r="AL94" s="835"/>
      <c r="AM94" s="836"/>
      <c r="AN94" s="829" t="s">
        <v>84</v>
      </c>
      <c r="AO94" s="830"/>
      <c r="AP94" s="831"/>
      <c r="AQ94" s="829" t="s">
        <v>85</v>
      </c>
      <c r="AR94" s="830"/>
      <c r="AS94" s="831"/>
      <c r="AT94" s="829" t="s">
        <v>86</v>
      </c>
      <c r="AU94" s="830"/>
      <c r="AV94" s="831"/>
      <c r="AW94" s="842" t="s">
        <v>87</v>
      </c>
      <c r="AX94" s="830"/>
      <c r="AY94" s="831"/>
      <c r="AZ94" s="53" t="s">
        <v>10</v>
      </c>
      <c r="BA94" s="54" t="s">
        <v>60</v>
      </c>
    </row>
    <row r="95" spans="1:53" ht="27" customHeight="1" thickBot="1" x14ac:dyDescent="0.25">
      <c r="A95" s="902"/>
      <c r="B95"/>
      <c r="C95" s="864"/>
      <c r="D95" s="865"/>
      <c r="E95" s="866"/>
      <c r="F95" s="821"/>
      <c r="G95" s="155" t="s">
        <v>493</v>
      </c>
      <c r="H95" s="156" t="s">
        <v>494</v>
      </c>
      <c r="I95" s="157" t="s">
        <v>516</v>
      </c>
      <c r="J95" s="155" t="s">
        <v>493</v>
      </c>
      <c r="K95" s="156" t="s">
        <v>494</v>
      </c>
      <c r="L95" s="157" t="s">
        <v>516</v>
      </c>
      <c r="M95" s="155" t="s">
        <v>493</v>
      </c>
      <c r="N95" s="156" t="s">
        <v>494</v>
      </c>
      <c r="O95" s="157" t="s">
        <v>516</v>
      </c>
      <c r="P95" s="155" t="s">
        <v>493</v>
      </c>
      <c r="Q95" s="156" t="s">
        <v>494</v>
      </c>
      <c r="R95" s="157" t="s">
        <v>516</v>
      </c>
      <c r="S95" s="155" t="s">
        <v>493</v>
      </c>
      <c r="T95" s="156" t="s">
        <v>494</v>
      </c>
      <c r="U95" s="157" t="s">
        <v>516</v>
      </c>
      <c r="V95" s="155" t="s">
        <v>493</v>
      </c>
      <c r="W95" s="156" t="s">
        <v>494</v>
      </c>
      <c r="X95" s="157" t="s">
        <v>516</v>
      </c>
      <c r="Y95" s="881" t="s">
        <v>15</v>
      </c>
      <c r="Z95" s="882"/>
      <c r="AB95" s="902"/>
      <c r="AC95"/>
      <c r="AD95" s="864"/>
      <c r="AE95" s="865"/>
      <c r="AF95" s="866"/>
      <c r="AG95" s="821"/>
      <c r="AH95" s="155" t="s">
        <v>493</v>
      </c>
      <c r="AI95" s="156" t="s">
        <v>494</v>
      </c>
      <c r="AJ95" s="157" t="s">
        <v>516</v>
      </c>
      <c r="AK95" s="155" t="s">
        <v>493</v>
      </c>
      <c r="AL95" s="156" t="s">
        <v>494</v>
      </c>
      <c r="AM95" s="157" t="s">
        <v>516</v>
      </c>
      <c r="AN95" s="155" t="s">
        <v>493</v>
      </c>
      <c r="AO95" s="156" t="s">
        <v>494</v>
      </c>
      <c r="AP95" s="157" t="s">
        <v>516</v>
      </c>
      <c r="AQ95" s="155" t="s">
        <v>493</v>
      </c>
      <c r="AR95" s="156" t="s">
        <v>494</v>
      </c>
      <c r="AS95" s="157" t="s">
        <v>516</v>
      </c>
      <c r="AT95" s="155" t="s">
        <v>493</v>
      </c>
      <c r="AU95" s="156" t="s">
        <v>494</v>
      </c>
      <c r="AV95" s="157" t="s">
        <v>516</v>
      </c>
      <c r="AW95" s="155" t="s">
        <v>493</v>
      </c>
      <c r="AX95" s="156" t="s">
        <v>494</v>
      </c>
      <c r="AY95" s="157" t="s">
        <v>516</v>
      </c>
      <c r="AZ95" s="881" t="s">
        <v>15</v>
      </c>
      <c r="BA95" s="882"/>
    </row>
    <row r="96" spans="1:53" ht="19.7" customHeight="1" x14ac:dyDescent="0.2">
      <c r="A96" s="902"/>
      <c r="B96"/>
      <c r="C96" s="843">
        <v>1</v>
      </c>
      <c r="D96" s="795" t="s">
        <v>64</v>
      </c>
      <c r="E96" s="601" t="s">
        <v>16</v>
      </c>
      <c r="F96" s="55" t="s">
        <v>31</v>
      </c>
      <c r="G96" s="98" t="str">
        <f>TEXT((TIME(0,LEFT('Erwachsene-DOSB 2020'!W7,FIND(":",'Erwachsene-DOSB 2020'!W7)-1),RIGHT('Erwachsene-DOSB 2020'!W7,2)))*$BC$54,"[mm]:ss")</f>
        <v>26:13</v>
      </c>
      <c r="H96" s="99" t="str">
        <f>TEXT((TIME(0,LEFT('Erwachsene-DOSB 2020'!X7,FIND(":",'Erwachsene-DOSB 2020'!X7)-1),RIGHT('Erwachsene-DOSB 2020'!X7,2)))*$BC$54,"[mm]:ss")</f>
        <v>23:39</v>
      </c>
      <c r="I96" s="100" t="str">
        <f>TEXT((TIME(0,LEFT('Erwachsene-DOSB 2020'!Y7,FIND(":",'Erwachsene-DOSB 2020'!Y7)-1),RIGHT('Erwachsene-DOSB 2020'!Y7,2)))*$BC$54,"[mm]:ss")</f>
        <v>20:43</v>
      </c>
      <c r="J96" s="108" t="str">
        <f>TEXT((TIME(0,LEFT('Erwachsene-DOSB 2020'!Z7,FIND(":",'Erwachsene-DOSB 2020'!Z7)-1),RIGHT('Erwachsene-DOSB 2020'!Z7,2)))*$BC$54,"[mm]:ss")</f>
        <v>27:19</v>
      </c>
      <c r="K96" s="99" t="str">
        <f>TEXT((TIME(0,LEFT('Erwachsene-DOSB 2020'!AA7,FIND(":",'Erwachsene-DOSB 2020'!AA7)-1),RIGHT('Erwachsene-DOSB 2020'!AA7,2)))*$BC$54,"[mm]:ss")</f>
        <v>24:23</v>
      </c>
      <c r="L96" s="100" t="str">
        <f>TEXT((TIME(0,LEFT('Erwachsene-DOSB 2020'!AB7,FIND(":",'Erwachsene-DOSB 2020'!AB7)-1),RIGHT('Erwachsene-DOSB 2020'!AB7,2)))*$BC$54,"[mm]:ss")</f>
        <v>21:05</v>
      </c>
      <c r="M96" s="108" t="str">
        <f>TEXT((TIME(0,LEFT('Erwachsene-DOSB 2020'!AC7,FIND(":",'Erwachsene-DOSB 2020'!AC7)-1),RIGHT('Erwachsene-DOSB 2020'!AC7,2)))*$BC$54,"[mm]:ss")</f>
        <v>28:25</v>
      </c>
      <c r="N96" s="99" t="str">
        <f>TEXT((TIME(0,LEFT('Erwachsene-DOSB 2020'!AD7,FIND(":",'Erwachsene-DOSB 2020'!AD7)-1),RIGHT('Erwachsene-DOSB 2020'!AD7,2)))*$BC$54,"[mm]:ss")</f>
        <v>25:07</v>
      </c>
      <c r="O96" s="100" t="str">
        <f>TEXT((TIME(0,LEFT('Erwachsene-DOSB 2020'!AE7,FIND(":",'Erwachsene-DOSB 2020'!AE7)-1),RIGHT('Erwachsene-DOSB 2020'!AE7,2)))*$BC$54,"[mm]:ss")</f>
        <v>21:49</v>
      </c>
      <c r="P96" s="108" t="str">
        <f>TEXT((TIME(0,LEFT('Erwachsene-DOSB 2020'!AF7,FIND(":",'Erwachsene-DOSB 2020'!AF7)-1),RIGHT('Erwachsene-DOSB 2020'!AF7,2)))*$BC$54,"[mm]:ss")</f>
        <v>29:09</v>
      </c>
      <c r="Q96" s="99" t="str">
        <f>TEXT((TIME(0,LEFT('Erwachsene-DOSB 2020'!AG7,FIND(":",'Erwachsene-DOSB 2020'!AG7)-1),RIGHT('Erwachsene-DOSB 2020'!AG7,2)))*$BC$54,"[mm]:ss")</f>
        <v>25:51</v>
      </c>
      <c r="R96" s="100" t="str">
        <f>TEXT((TIME(0,LEFT('Erwachsene-DOSB 2020'!AH7,FIND(":",'Erwachsene-DOSB 2020'!AH7)-1),RIGHT('Erwachsene-DOSB 2020'!AH7,2)))*$BC$54,"[mm]:ss")</f>
        <v>22:33</v>
      </c>
      <c r="S96" s="108" t="str">
        <f>TEXT((TIME(0,LEFT('Erwachsene-DOSB 2020'!AI7,FIND(":",'Erwachsene-DOSB 2020'!AI7)-1),RIGHT('Erwachsene-DOSB 2020'!AI7,2)))*$BC$54,"[mm]:ss")</f>
        <v>29:53</v>
      </c>
      <c r="T96" s="99" t="str">
        <f>TEXT((TIME(0,LEFT('Erwachsene-DOSB 2020'!AJ7,FIND(":",'Erwachsene-DOSB 2020'!AJ7)-1),RIGHT('Erwachsene-DOSB 2020'!AJ7,2)))*$BC$54,"[mm]:ss")</f>
        <v>26:35</v>
      </c>
      <c r="U96" s="100" t="str">
        <f>TEXT((TIME(0,LEFT('Erwachsene-DOSB 2020'!AK7,FIND(":",'Erwachsene-DOSB 2020'!AK7)-1),RIGHT('Erwachsene-DOSB 2020'!AK7,2)))*$BC$54,"[mm]:ss")</f>
        <v>23:17</v>
      </c>
      <c r="V96" s="108" t="str">
        <f>TEXT((TIME(0,LEFT('Erwachsene-DOSB 2020'!AL7,FIND(":",'Erwachsene-DOSB 2020'!AL7)-1),RIGHT('Erwachsene-DOSB 2020'!AL7,2)))*$BC$54,"[mm]:ss")</f>
        <v>30:26</v>
      </c>
      <c r="W96" s="99" t="str">
        <f>TEXT((TIME(0,LEFT('Erwachsene-DOSB 2020'!AM7,FIND(":",'Erwachsene-DOSB 2020'!AM7)-1),RIGHT('Erwachsene-DOSB 2020'!AM7,2)))*$BC$54,"[mm]:ss")</f>
        <v>27:08</v>
      </c>
      <c r="X96" s="100" t="str">
        <f>TEXT((TIME(0,LEFT('Erwachsene-DOSB 2020'!AN7,FIND(":",'Erwachsene-DOSB 2020'!AN7)-1),RIGHT('Erwachsene-DOSB 2020'!AN7,2)))*$BC$54,"[mm]:ss")</f>
        <v>23:50</v>
      </c>
      <c r="Y96" s="180"/>
      <c r="Z96" s="181"/>
      <c r="AB96" s="902"/>
      <c r="AC96"/>
      <c r="AD96" s="843">
        <v>1</v>
      </c>
      <c r="AE96" s="795" t="s">
        <v>64</v>
      </c>
      <c r="AF96" s="601" t="s">
        <v>16</v>
      </c>
      <c r="AG96" s="55" t="s">
        <v>31</v>
      </c>
      <c r="AH96" s="98" t="str">
        <f>TEXT((TIME(0,LEFT('Erwachsene-DOSB 2020'!W39,FIND(":",'Erwachsene-DOSB 2020'!W39)-1),RIGHT('Erwachsene-DOSB 2020'!W39,2)))*$BC$54,"[mm]:ss")</f>
        <v>24:23</v>
      </c>
      <c r="AI96" s="99" t="str">
        <f>TEXT((TIME(0,LEFT('Erwachsene-DOSB 2020'!X39,FIND(":",'Erwachsene-DOSB 2020'!X39)-1),RIGHT('Erwachsene-DOSB 2020'!X39,2)))*$BC$54,"[mm]:ss")</f>
        <v>21:27</v>
      </c>
      <c r="AJ96" s="100" t="str">
        <f>TEXT((TIME(0,LEFT('Erwachsene-DOSB 2020'!Y39,FIND(":",'Erwachsene-DOSB 2020'!Y39)-1),RIGHT('Erwachsene-DOSB 2020'!Y39,2)))*$BC$54,"[mm]:ss")</f>
        <v>18:09</v>
      </c>
      <c r="AK96" s="108" t="str">
        <f>TEXT((TIME(0,LEFT('Erwachsene-DOSB 2020'!Z39,FIND(":",'Erwachsene-DOSB 2020'!Z39)-1),RIGHT('Erwachsene-DOSB 2020'!Z39,2)))*$BC$54,"[mm]:ss")</f>
        <v>25:40</v>
      </c>
      <c r="AL96" s="99" t="str">
        <f>TEXT((TIME(0,LEFT('Erwachsene-DOSB 2020'!AA39,FIND(":",'Erwachsene-DOSB 2020'!AA39)-1),RIGHT('Erwachsene-DOSB 2020'!AA39,2)))*$BC$54,"[mm]:ss")</f>
        <v>22:22</v>
      </c>
      <c r="AM96" s="100" t="str">
        <f>TEXT((TIME(0,LEFT('Erwachsene-DOSB 2020'!AB39,FIND(":",'Erwachsene-DOSB 2020'!AB39)-1),RIGHT('Erwachsene-DOSB 2020'!AB39,2)))*$BC$54,"[mm]:ss")</f>
        <v>19:04</v>
      </c>
      <c r="AN96" s="108" t="str">
        <f>TEXT((TIME(0,LEFT('Erwachsene-DOSB 2020'!AC39,FIND(":",'Erwachsene-DOSB 2020'!AC39)-1),RIGHT('Erwachsene-DOSB 2020'!AC39,2)))*$BC$54,"[mm]:ss")</f>
        <v>26:13</v>
      </c>
      <c r="AO96" s="99" t="str">
        <f>TEXT((TIME(0,LEFT('Erwachsene-DOSB 2020'!AD39,FIND(":",'Erwachsene-DOSB 2020'!AD39)-1),RIGHT('Erwachsene-DOSB 2020'!AD39,2)))*$BC$54,"[mm]:ss")</f>
        <v>22:55</v>
      </c>
      <c r="AP96" s="100" t="str">
        <f>TEXT((TIME(0,LEFT('Erwachsene-DOSB 2020'!AE39,FIND(":",'Erwachsene-DOSB 2020'!AE39)-1),RIGHT('Erwachsene-DOSB 2020'!AE39,2)))*$BC$54,"[mm]:ss")</f>
        <v>19:37</v>
      </c>
      <c r="AQ96" s="108" t="str">
        <f>TEXT((TIME(0,LEFT('Erwachsene-DOSB 2020'!AF39,FIND(":",'Erwachsene-DOSB 2020'!AF39)-1),RIGHT('Erwachsene-DOSB 2020'!AF39,2)))*$BC$54,"[mm]:ss")</f>
        <v>26:57</v>
      </c>
      <c r="AR96" s="99" t="str">
        <f>TEXT((TIME(0,LEFT('Erwachsene-DOSB 2020'!AG39,FIND(":",'Erwachsene-DOSB 2020'!AG39)-1),RIGHT('Erwachsene-DOSB 2020'!AG39,2)))*$BC$54,"[mm]:ss")</f>
        <v>23:39</v>
      </c>
      <c r="AS96" s="100" t="str">
        <f>TEXT((TIME(0,LEFT('Erwachsene-DOSB 2020'!AH39,FIND(":",'Erwachsene-DOSB 2020'!AH39)-1),RIGHT('Erwachsene-DOSB 2020'!AH39,2)))*$BC$54,"[mm]:ss")</f>
        <v>20:21</v>
      </c>
      <c r="AT96" s="108" t="str">
        <f>TEXT((TIME(0,LEFT('Erwachsene-DOSB 2020'!AI39,FIND(":",'Erwachsene-DOSB 2020'!AI39)-1),RIGHT('Erwachsene-DOSB 2020'!AI39,2)))*$BC$54,"[mm]:ss")</f>
        <v>27:30</v>
      </c>
      <c r="AU96" s="99" t="str">
        <f>TEXT((TIME(0,LEFT('Erwachsene-DOSB 2020'!AJ39,FIND(":",'Erwachsene-DOSB 2020'!AJ39)-1),RIGHT('Erwachsene-DOSB 2020'!AJ39,2)))*$BC$54,"[mm]:ss")</f>
        <v>24:12</v>
      </c>
      <c r="AV96" s="100" t="str">
        <f>TEXT((TIME(0,LEFT('Erwachsene-DOSB 2020'!AK39,FIND(":",'Erwachsene-DOSB 2020'!AK39)-1),RIGHT('Erwachsene-DOSB 2020'!AK39,2)))*$BC$54,"[mm]:ss")</f>
        <v>20:54</v>
      </c>
      <c r="AW96" s="108" t="str">
        <f>TEXT((TIME(0,LEFT('Erwachsene-DOSB 2020'!AL39,FIND(":",'Erwachsene-DOSB 2020'!AL39)-1),RIGHT('Erwachsene-DOSB 2020'!AL39,2)))*$BC$54,"[mm]:ss")</f>
        <v>27:52</v>
      </c>
      <c r="AX96" s="99" t="str">
        <f>TEXT((TIME(0,LEFT('Erwachsene-DOSB 2020'!AM39,FIND(":",'Erwachsene-DOSB 2020'!AM39)-1),RIGHT('Erwachsene-DOSB 2020'!AM39,2)))*$BC$54,"[mm]:ss")</f>
        <v>24:34</v>
      </c>
      <c r="AY96" s="100" t="str">
        <f>TEXT((TIME(0,LEFT('Erwachsene-DOSB 2020'!AN39,FIND(":",'Erwachsene-DOSB 2020'!AN39)-1),RIGHT('Erwachsene-DOSB 2020'!AN39,2)))*$BC$54,"[mm]:ss")</f>
        <v>21:16</v>
      </c>
      <c r="AZ96" s="180"/>
      <c r="BA96" s="181"/>
    </row>
    <row r="97" spans="1:56" ht="19.7" customHeight="1" x14ac:dyDescent="0.2">
      <c r="A97" s="902"/>
      <c r="B97"/>
      <c r="C97" s="844"/>
      <c r="D97" s="796"/>
      <c r="E97" s="10" t="s">
        <v>17</v>
      </c>
      <c r="F97" s="58" t="s">
        <v>500</v>
      </c>
      <c r="G97" s="101" t="str">
        <f>TEXT((TIME(0,LEFT('Erwachsene-DOSB 2020'!W8,FIND(":",'Erwachsene-DOSB 2020'!W8)-1),RIGHT('Erwachsene-DOSB 2020'!W8,2)))*$BC$55,"[mm]:ss")</f>
        <v>104:52</v>
      </c>
      <c r="H97" s="102" t="str">
        <f>TEXT((TIME(0,LEFT('Erwachsene-DOSB 2020'!X8,FIND(":",'Erwachsene-DOSB 2020'!X8)-1),RIGHT('Erwachsene-DOSB 2020'!X8,2)))*$BC$55,"[mm]:ss")</f>
        <v>91:29</v>
      </c>
      <c r="I97" s="103" t="str">
        <f>TEXT((TIME(0,LEFT('Erwachsene-DOSB 2020'!Y8,FIND(":",'Erwachsene-DOSB 2020'!Y8)-1),RIGHT('Erwachsene-DOSB 2020'!Y8,2)))*$BC$55,"[mm]:ss")</f>
        <v>80:07</v>
      </c>
      <c r="J97" s="109" t="str">
        <f>TEXT((TIME(0,LEFT('Erwachsene-DOSB 2020'!Z8,FIND(":",'Erwachsene-DOSB 2020'!Z8)-1),RIGHT('Erwachsene-DOSB 2020'!Z8,2)))*$BC$55,"[mm]:ss")</f>
        <v>107:26</v>
      </c>
      <c r="K97" s="102" t="str">
        <f>TEXT((TIME(0,LEFT('Erwachsene-DOSB 2020'!AA8,FIND(":",'Erwachsene-DOSB 2020'!AA8)-1),RIGHT('Erwachsene-DOSB 2020'!AA8,2)))*$BC$55,"[mm]:ss")</f>
        <v>94:03</v>
      </c>
      <c r="L97" s="103" t="str">
        <f>TEXT((TIME(0,LEFT('Erwachsene-DOSB 2020'!AB8,FIND(":",'Erwachsene-DOSB 2020'!AB8)-1),RIGHT('Erwachsene-DOSB 2020'!AB8,2)))*$BC$55,"[mm]:ss")</f>
        <v>81:24</v>
      </c>
      <c r="M97" s="109" t="str">
        <f>TEXT((TIME(0,LEFT('Erwachsene-DOSB 2020'!AC8,FIND(":",'Erwachsene-DOSB 2020'!AC8)-1),RIGHT('Erwachsene-DOSB 2020'!AC8,2)))*$BC$55,"[mm]:ss")</f>
        <v>110:11</v>
      </c>
      <c r="N97" s="102" t="str">
        <f>TEXT((TIME(0,LEFT('Erwachsene-DOSB 2020'!AD8,FIND(":",'Erwachsene-DOSB 2020'!AD8)-1),RIGHT('Erwachsene-DOSB 2020'!AD8,2)))*$BC$55,"[mm]:ss")</f>
        <v>96:59</v>
      </c>
      <c r="O97" s="103" t="str">
        <f>TEXT((TIME(0,LEFT('Erwachsene-DOSB 2020'!AE8,FIND(":",'Erwachsene-DOSB 2020'!AE8)-1),RIGHT('Erwachsene-DOSB 2020'!AE8,2)))*$BC$55,"[mm]:ss")</f>
        <v>83:47</v>
      </c>
      <c r="P97" s="109" t="str">
        <f>TEXT((TIME(0,LEFT('Erwachsene-DOSB 2020'!AF8,FIND(":",'Erwachsene-DOSB 2020'!AF8)-1),RIGHT('Erwachsene-DOSB 2020'!AF8,2)))*$BC$55,"[mm]:ss")</f>
        <v>113:07</v>
      </c>
      <c r="Q97" s="102" t="str">
        <f>TEXT((TIME(0,LEFT('Erwachsene-DOSB 2020'!AG8,FIND(":",'Erwachsene-DOSB 2020'!AG8)-1),RIGHT('Erwachsene-DOSB 2020'!AG8,2)))*$BC$55,"[mm]:ss")</f>
        <v>99:55</v>
      </c>
      <c r="R97" s="103" t="str">
        <f>TEXT((TIME(0,LEFT('Erwachsene-DOSB 2020'!AH8,FIND(":",'Erwachsene-DOSB 2020'!AH8)-1),RIGHT('Erwachsene-DOSB 2020'!AH8,2)))*$BC$55,"[mm]:ss")</f>
        <v>86:43</v>
      </c>
      <c r="S97" s="109" t="str">
        <f>TEXT((TIME(0,LEFT('Erwachsene-DOSB 2020'!AI8,FIND(":",'Erwachsene-DOSB 2020'!AI8)-1),RIGHT('Erwachsene-DOSB 2020'!AI8,2)))*$BC$55,"[mm]:ss")</f>
        <v>116:14</v>
      </c>
      <c r="T97" s="102" t="str">
        <f>TEXT((TIME(0,LEFT('Erwachsene-DOSB 2020'!AJ8,FIND(":",'Erwachsene-DOSB 2020'!AJ8)-1),RIGHT('Erwachsene-DOSB 2020'!AJ8,2)))*$BC$55,"[mm]:ss")</f>
        <v>103:02</v>
      </c>
      <c r="U97" s="103" t="str">
        <f>TEXT((TIME(0,LEFT('Erwachsene-DOSB 2020'!AK8,FIND(":",'Erwachsene-DOSB 2020'!AK8)-1),RIGHT('Erwachsene-DOSB 2020'!AK8,2)))*$BC$55,"[mm]:ss")</f>
        <v>89:50</v>
      </c>
      <c r="V97" s="109" t="str">
        <f>TEXT((TIME(0,LEFT('Erwachsene-DOSB 2020'!AL8,FIND(":",'Erwachsene-DOSB 2020'!AL8)-1),RIGHT('Erwachsene-DOSB 2020'!AL8,2)))*$BC$55,"[mm]:ss")</f>
        <v>120:27</v>
      </c>
      <c r="W97" s="102" t="str">
        <f>TEXT((TIME(0,LEFT('Erwachsene-DOSB 2020'!AM8,FIND(":",'Erwachsene-DOSB 2020'!AM8)-1),RIGHT('Erwachsene-DOSB 2020'!AM8,2)))*$BC$55,"[mm]:ss")</f>
        <v>107:15</v>
      </c>
      <c r="X97" s="103" t="str">
        <f>TEXT((TIME(0,LEFT('Erwachsene-DOSB 2020'!AN8,FIND(":",'Erwachsene-DOSB 2020'!AN8)-1),RIGHT('Erwachsene-DOSB 2020'!AN8,2)))*$BC$55,"[mm]:ss")</f>
        <v>94:03</v>
      </c>
      <c r="Y97" s="182"/>
      <c r="Z97" s="183"/>
      <c r="AB97" s="902"/>
      <c r="AC97"/>
      <c r="AD97" s="844"/>
      <c r="AE97" s="796"/>
      <c r="AF97" s="10" t="s">
        <v>17</v>
      </c>
      <c r="AG97" s="58" t="s">
        <v>500</v>
      </c>
      <c r="AH97" s="101" t="str">
        <f>TEXT((TIME(0,LEFT('Erwachsene-DOSB 2020'!W40,FIND(":",'Erwachsene-DOSB 2020'!W40)-1),RIGHT('Erwachsene-DOSB 2020'!W40,2)))*$BC$55,"[mm]:ss")</f>
        <v>92:02</v>
      </c>
      <c r="AI97" s="102" t="str">
        <f>TEXT((TIME(0,LEFT('Erwachsene-DOSB 2020'!X40,FIND(":",'Erwachsene-DOSB 2020'!X40)-1),RIGHT('Erwachsene-DOSB 2020'!X40,2)))*$BC$55,"[mm]:ss")</f>
        <v>80:29</v>
      </c>
      <c r="AJ97" s="103" t="str">
        <f>TEXT((TIME(0,LEFT('Erwachsene-DOSB 2020'!Y40,FIND(":",'Erwachsene-DOSB 2020'!Y40)-1),RIGHT('Erwachsene-DOSB 2020'!Y40,2)))*$BC$55,"[mm]:ss")</f>
        <v>69:51</v>
      </c>
      <c r="AK97" s="109" t="str">
        <f>TEXT((TIME(0,LEFT('Erwachsene-DOSB 2020'!Z40,FIND(":",'Erwachsene-DOSB 2020'!Z40)-1),RIGHT('Erwachsene-DOSB 2020'!Z40,2)))*$BC$55,"[mm]:ss")</f>
        <v>97:10</v>
      </c>
      <c r="AL97" s="102" t="str">
        <f>TEXT((TIME(0,LEFT('Erwachsene-DOSB 2020'!AA40,FIND(":",'Erwachsene-DOSB 2020'!AA40)-1),RIGHT('Erwachsene-DOSB 2020'!AA40,2)))*$BC$55,"[mm]:ss")</f>
        <v>84:20</v>
      </c>
      <c r="AM97" s="103" t="str">
        <f>TEXT((TIME(0,LEFT('Erwachsene-DOSB 2020'!AB40,FIND(":",'Erwachsene-DOSB 2020'!AB40)-1),RIGHT('Erwachsene-DOSB 2020'!AB40,2)))*$BC$55,"[mm]:ss")</f>
        <v>72:03</v>
      </c>
      <c r="AN97" s="109" t="str">
        <f>TEXT((TIME(0,LEFT('Erwachsene-DOSB 2020'!AC40,FIND(":",'Erwachsene-DOSB 2020'!AC40)-1),RIGHT('Erwachsene-DOSB 2020'!AC40,2)))*$BC$55,"[mm]:ss")</f>
        <v>100:39</v>
      </c>
      <c r="AO97" s="102" t="str">
        <f>TEXT((TIME(0,LEFT('Erwachsene-DOSB 2020'!AD40,FIND(":",'Erwachsene-DOSB 2020'!AD40)-1),RIGHT('Erwachsene-DOSB 2020'!AD40,2)))*$BC$55,"[mm]:ss")</f>
        <v>87:38</v>
      </c>
      <c r="AP97" s="103" t="str">
        <f>TEXT((TIME(0,LEFT('Erwachsene-DOSB 2020'!AE40,FIND(":",'Erwachsene-DOSB 2020'!AE40)-1),RIGHT('Erwachsene-DOSB 2020'!AE40,2)))*$BC$55,"[mm]:ss")</f>
        <v>74:26</v>
      </c>
      <c r="AQ97" s="109" t="str">
        <f>TEXT((TIME(0,LEFT('Erwachsene-DOSB 2020'!AF40,FIND(":",'Erwachsene-DOSB 2020'!AF40)-1),RIGHT('Erwachsene-DOSB 2020'!AF40,2)))*$BC$55,"[mm]:ss")</f>
        <v>104:08</v>
      </c>
      <c r="AR97" s="102" t="str">
        <f>TEXT((TIME(0,LEFT('Erwachsene-DOSB 2020'!AG40,FIND(":",'Erwachsene-DOSB 2020'!AG40)-1),RIGHT('Erwachsene-DOSB 2020'!AG40,2)))*$BC$55,"[mm]:ss")</f>
        <v>90:56</v>
      </c>
      <c r="AS97" s="103" t="str">
        <f>TEXT((TIME(0,LEFT('Erwachsene-DOSB 2020'!AH40,FIND(":",'Erwachsene-DOSB 2020'!AH40)-1),RIGHT('Erwachsene-DOSB 2020'!AH40,2)))*$BC$55,"[mm]:ss")</f>
        <v>77:44</v>
      </c>
      <c r="AT97" s="109" t="str">
        <f>TEXT((TIME(0,LEFT('Erwachsene-DOSB 2020'!AI40,FIND(":",'Erwachsene-DOSB 2020'!AI40)-1),RIGHT('Erwachsene-DOSB 2020'!AI40,2)))*$BC$55,"[mm]:ss")</f>
        <v>107:48</v>
      </c>
      <c r="AU97" s="102" t="str">
        <f>TEXT((TIME(0,LEFT('Erwachsene-DOSB 2020'!AJ40,FIND(":",'Erwachsene-DOSB 2020'!AJ40)-1),RIGHT('Erwachsene-DOSB 2020'!AJ40,2)))*$BC$55,"[mm]:ss")</f>
        <v>94:36</v>
      </c>
      <c r="AV97" s="103" t="str">
        <f>TEXT((TIME(0,LEFT('Erwachsene-DOSB 2020'!AK40,FIND(":",'Erwachsene-DOSB 2020'!AK40)-1),RIGHT('Erwachsene-DOSB 2020'!AK40,2)))*$BC$55,"[mm]:ss")</f>
        <v>81:24</v>
      </c>
      <c r="AW97" s="109" t="str">
        <f>TEXT((TIME(0,LEFT('Erwachsene-DOSB 2020'!AL40,FIND(":",'Erwachsene-DOSB 2020'!AL40)-1),RIGHT('Erwachsene-DOSB 2020'!AL40,2)))*$BC$55,"[mm]:ss")</f>
        <v>112:23</v>
      </c>
      <c r="AX97" s="102" t="str">
        <f>TEXT((TIME(0,LEFT('Erwachsene-DOSB 2020'!AM40,FIND(":",'Erwachsene-DOSB 2020'!AM40)-1),RIGHT('Erwachsene-DOSB 2020'!AM40,2)))*$BC$55,"[mm]:ss")</f>
        <v>99:11</v>
      </c>
      <c r="AY97" s="103" t="str">
        <f>TEXT((TIME(0,LEFT('Erwachsene-DOSB 2020'!AN40,FIND(":",'Erwachsene-DOSB 2020'!AN40)-1),RIGHT('Erwachsene-DOSB 2020'!AN40,2)))*$BC$55,"[mm]:ss")</f>
        <v>85:59</v>
      </c>
      <c r="AZ97" s="182"/>
      <c r="BA97" s="183"/>
    </row>
    <row r="98" spans="1:56" ht="19.7" customHeight="1" x14ac:dyDescent="0.2">
      <c r="A98" s="902"/>
      <c r="B98"/>
      <c r="C98" s="844"/>
      <c r="D98" s="796"/>
      <c r="E98" s="801" t="s">
        <v>21</v>
      </c>
      <c r="F98" s="793" t="s">
        <v>155</v>
      </c>
      <c r="G98" s="832" t="s">
        <v>305</v>
      </c>
      <c r="H98" s="833"/>
      <c r="I98" s="834"/>
      <c r="J98" s="832" t="s">
        <v>174</v>
      </c>
      <c r="K98" s="833"/>
      <c r="L98" s="833"/>
      <c r="M98" s="833"/>
      <c r="N98" s="833"/>
      <c r="O98" s="833"/>
      <c r="P98" s="833"/>
      <c r="Q98" s="833"/>
      <c r="R98" s="833"/>
      <c r="S98" s="833"/>
      <c r="T98" s="833"/>
      <c r="U98" s="833"/>
      <c r="V98" s="833"/>
      <c r="W98" s="833"/>
      <c r="X98" s="834"/>
      <c r="Y98" s="184"/>
      <c r="Z98" s="185"/>
      <c r="AB98" s="902"/>
      <c r="AC98"/>
      <c r="AD98" s="844"/>
      <c r="AE98" s="796"/>
      <c r="AF98" s="801" t="s">
        <v>21</v>
      </c>
      <c r="AG98" s="793" t="s">
        <v>155</v>
      </c>
      <c r="AH98" s="832" t="s">
        <v>305</v>
      </c>
      <c r="AI98" s="833"/>
      <c r="AJ98" s="834"/>
      <c r="AK98" s="832" t="s">
        <v>174</v>
      </c>
      <c r="AL98" s="833"/>
      <c r="AM98" s="833"/>
      <c r="AN98" s="833"/>
      <c r="AO98" s="833"/>
      <c r="AP98" s="833"/>
      <c r="AQ98" s="833"/>
      <c r="AR98" s="833"/>
      <c r="AS98" s="833"/>
      <c r="AT98" s="833"/>
      <c r="AU98" s="833"/>
      <c r="AV98" s="833"/>
      <c r="AW98" s="833"/>
      <c r="AX98" s="833"/>
      <c r="AY98" s="834"/>
      <c r="AZ98" s="184"/>
      <c r="BA98" s="185"/>
    </row>
    <row r="99" spans="1:56" ht="19.7" customHeight="1" x14ac:dyDescent="0.2">
      <c r="A99" s="902"/>
      <c r="B99"/>
      <c r="C99" s="844"/>
      <c r="D99" s="796"/>
      <c r="E99" s="792"/>
      <c r="F99" s="794"/>
      <c r="G99" s="101" t="str">
        <f>TEXT((TIME(0,LEFT('Erwachsene-DOSB 2020'!W10,FIND(":",'Erwachsene-DOSB 2020'!W10)-1),RIGHT('Erwachsene-DOSB 2020'!W10,2)))*$BC$57,"[mm]:ss")</f>
        <v>38:52</v>
      </c>
      <c r="H99" s="102" t="str">
        <f>TEXT((TIME(0,LEFT('Erwachsene-DOSB 2020'!X10,FIND(":",'Erwachsene-DOSB 2020'!X10)-1),RIGHT('Erwachsene-DOSB 2020'!X10,2)))*$BC$57,"[mm]:ss")</f>
        <v>31:54</v>
      </c>
      <c r="I99" s="103" t="str">
        <f>TEXT((TIME(0,LEFT('Erwachsene-DOSB 2020'!Y10,FIND(":",'Erwachsene-DOSB 2020'!Y10)-1),RIGHT('Erwachsene-DOSB 2020'!Y10,2)))*$BC$57,"[mm]:ss")</f>
        <v>23:39</v>
      </c>
      <c r="J99" s="109" t="str">
        <f>TEXT((TIME(0,LEFT('Erwachsene-DOSB 2020'!Z10,FIND(":",'Erwachsene-DOSB 2020'!Z10)-1),RIGHT('Erwachsene-DOSB 2020'!Z10,2)))*$BC$57,"[mm]:ss")</f>
        <v>19:48</v>
      </c>
      <c r="K99" s="102" t="str">
        <f>TEXT((TIME(0,LEFT('Erwachsene-DOSB 2020'!AA10,FIND(":",'Erwachsene-DOSB 2020'!AA10)-1),RIGHT('Erwachsene-DOSB 2020'!AA10,2)))*$BC$57,"[mm]:ss")</f>
        <v>16:30</v>
      </c>
      <c r="L99" s="103" t="str">
        <f>TEXT((TIME(0,LEFT('Erwachsene-DOSB 2020'!AB10,FIND(":",'Erwachsene-DOSB 2020'!AB10)-1),RIGHT('Erwachsene-DOSB 2020'!AB10,2)))*$BC$57,"[mm]:ss")</f>
        <v>12:39</v>
      </c>
      <c r="M99" s="109" t="str">
        <f>TEXT((TIME(0,LEFT('Erwachsene-DOSB 2020'!AC10,FIND(":",'Erwachsene-DOSB 2020'!AC10)-1),RIGHT('Erwachsene-DOSB 2020'!AC10,2)))*$BC$57,"[mm]:ss")</f>
        <v>20:26</v>
      </c>
      <c r="N99" s="102" t="str">
        <f>TEXT((TIME(0,LEFT('Erwachsene-DOSB 2020'!AD10,FIND(":",'Erwachsene-DOSB 2020'!AD10)-1),RIGHT('Erwachsene-DOSB 2020'!AD10,2)))*$BC$57,"[mm]:ss")</f>
        <v>16:52</v>
      </c>
      <c r="O99" s="103" t="str">
        <f>TEXT((TIME(0,LEFT('Erwachsene-DOSB 2020'!AE10,FIND(":",'Erwachsene-DOSB 2020'!AE10)-1),RIGHT('Erwachsene-DOSB 2020'!AE10,2)))*$BC$57,"[mm]:ss")</f>
        <v>13:06</v>
      </c>
      <c r="P99" s="109" t="str">
        <f>TEXT((TIME(0,LEFT('Erwachsene-DOSB 2020'!AF10,FIND(":",'Erwachsene-DOSB 2020'!AF10)-1),RIGHT('Erwachsene-DOSB 2020'!AF10,2)))*$BC$57,"[mm]:ss")</f>
        <v>20:54</v>
      </c>
      <c r="Q99" s="102" t="str">
        <f>TEXT((TIME(0,LEFT('Erwachsene-DOSB 2020'!AG10,FIND(":",'Erwachsene-DOSB 2020'!AG10)-1),RIGHT('Erwachsene-DOSB 2020'!AG10,2)))*$BC$57,"[mm]:ss")</f>
        <v>17:09</v>
      </c>
      <c r="R99" s="103" t="str">
        <f>TEXT((TIME(0,LEFT('Erwachsene-DOSB 2020'!AH10,FIND(":",'Erwachsene-DOSB 2020'!AH10)-1),RIGHT('Erwachsene-DOSB 2020'!AH10,2)))*$BC$57,"[mm]:ss")</f>
        <v>13:23</v>
      </c>
      <c r="S99" s="109" t="str">
        <f>TEXT((TIME(0,LEFT('Erwachsene-DOSB 2020'!AI10,FIND(":",'Erwachsene-DOSB 2020'!AI10)-1),RIGHT('Erwachsene-DOSB 2020'!AI10,2)))*$BC$57,"[mm]:ss")</f>
        <v>21:22</v>
      </c>
      <c r="T99" s="102" t="str">
        <f>TEXT((TIME(0,LEFT('Erwachsene-DOSB 2020'!AJ10,FIND(":",'Erwachsene-DOSB 2020'!AJ10)-1),RIGHT('Erwachsene-DOSB 2020'!AJ10,2)))*$BC$57,"[mm]:ss")</f>
        <v>17:20</v>
      </c>
      <c r="U99" s="103" t="str">
        <f>TEXT((TIME(0,LEFT('Erwachsene-DOSB 2020'!AK10,FIND(":",'Erwachsene-DOSB 2020'!AK10)-1),RIGHT('Erwachsene-DOSB 2020'!AK10,2)))*$BC$57,"[mm]:ss")</f>
        <v>13:28</v>
      </c>
      <c r="V99" s="109" t="str">
        <f>TEXT((TIME(0,LEFT('Erwachsene-DOSB 2020'!AL10,FIND(":",'Erwachsene-DOSB 2020'!AL10)-1),RIGHT('Erwachsene-DOSB 2020'!AL10,2)))*$BC$57,"[mm]:ss")</f>
        <v>21:49</v>
      </c>
      <c r="W99" s="102" t="str">
        <f>TEXT((TIME(0,LEFT('Erwachsene-DOSB 2020'!AM10,FIND(":",'Erwachsene-DOSB 2020'!AM10)-1),RIGHT('Erwachsene-DOSB 2020'!AM10,2)))*$BC$57,"[mm]:ss")</f>
        <v>17:42</v>
      </c>
      <c r="X99" s="103" t="str">
        <f>TEXT((TIME(0,LEFT('Erwachsene-DOSB 2020'!AN10,FIND(":",'Erwachsene-DOSB 2020'!AN10)-1),RIGHT('Erwachsene-DOSB 2020'!AN10,2)))*$BC$57,"[mm]:ss")</f>
        <v>13:56</v>
      </c>
      <c r="Y99" s="184"/>
      <c r="Z99" s="185"/>
      <c r="AB99" s="902"/>
      <c r="AC99"/>
      <c r="AD99" s="844"/>
      <c r="AE99" s="796"/>
      <c r="AF99" s="792"/>
      <c r="AG99" s="794"/>
      <c r="AH99" s="101" t="str">
        <f>TEXT((TIME(0,LEFT('Erwachsene-DOSB 2020'!W42,FIND(":",'Erwachsene-DOSB 2020'!W42)-1),RIGHT('Erwachsene-DOSB 2020'!W42,2)))*$BC$57,"[mm]:ss")</f>
        <v>37:57</v>
      </c>
      <c r="AI99" s="102" t="str">
        <f>TEXT((TIME(0,LEFT('Erwachsene-DOSB 2020'!X42,FIND(":",'Erwachsene-DOSB 2020'!X42)-1),RIGHT('Erwachsene-DOSB 2020'!X42,2)))*$BC$57,"[mm]:ss")</f>
        <v>30:37</v>
      </c>
      <c r="AJ99" s="103" t="str">
        <f>TEXT((TIME(0,LEFT('Erwachsene-DOSB 2020'!Y42,FIND(":",'Erwachsene-DOSB 2020'!Y42)-1),RIGHT('Erwachsene-DOSB 2020'!Y42,2)))*$BC$57,"[mm]:ss")</f>
        <v>22:44</v>
      </c>
      <c r="AK99" s="109" t="str">
        <f>TEXT((TIME(0,LEFT('Erwachsene-DOSB 2020'!Z42,FIND(":",'Erwachsene-DOSB 2020'!Z42)-1),RIGHT('Erwachsene-DOSB 2020'!Z42,2)))*$BC$57,"[mm]:ss")</f>
        <v>19:10</v>
      </c>
      <c r="AL99" s="102" t="str">
        <f>TEXT((TIME(0,LEFT('Erwachsene-DOSB 2020'!AA42,FIND(":",'Erwachsene-DOSB 2020'!AA42)-1),RIGHT('Erwachsene-DOSB 2020'!AA42,2)))*$BC$57,"[mm]:ss")</f>
        <v>15:46</v>
      </c>
      <c r="AM99" s="103" t="str">
        <f>TEXT((TIME(0,LEFT('Erwachsene-DOSB 2020'!AB42,FIND(":",'Erwachsene-DOSB 2020'!AB42)-1),RIGHT('Erwachsene-DOSB 2020'!AB42,2)))*$BC$57,"[mm]:ss")</f>
        <v>11:50</v>
      </c>
      <c r="AN99" s="109" t="str">
        <f>TEXT((TIME(0,LEFT('Erwachsene-DOSB 2020'!AC42,FIND(":",'Erwachsene-DOSB 2020'!AC42)-1),RIGHT('Erwachsene-DOSB 2020'!AC42,2)))*$BC$57,"[mm]:ss")</f>
        <v>19:37</v>
      </c>
      <c r="AO99" s="102" t="str">
        <f>TEXT((TIME(0,LEFT('Erwachsene-DOSB 2020'!AD42,FIND(":",'Erwachsene-DOSB 2020'!AD42)-1),RIGHT('Erwachsene-DOSB 2020'!AD42,2)))*$BC$57,"[mm]:ss")</f>
        <v>16:03</v>
      </c>
      <c r="AP99" s="103" t="str">
        <f>TEXT((TIME(0,LEFT('Erwachsene-DOSB 2020'!AE42,FIND(":",'Erwachsene-DOSB 2020'!AE42)-1),RIGHT('Erwachsene-DOSB 2020'!AE42,2)))*$BC$57,"[mm]:ss")</f>
        <v>12:28</v>
      </c>
      <c r="AQ99" s="109" t="str">
        <f>TEXT((TIME(0,LEFT('Erwachsene-DOSB 2020'!AF42,FIND(":",'Erwachsene-DOSB 2020'!AF42)-1),RIGHT('Erwachsene-DOSB 2020'!AF42,2)))*$BC$57,"[mm]:ss")</f>
        <v>19:59</v>
      </c>
      <c r="AR99" s="102" t="str">
        <f>TEXT((TIME(0,LEFT('Erwachsene-DOSB 2020'!AG42,FIND(":",'Erwachsene-DOSB 2020'!AG42)-1),RIGHT('Erwachsene-DOSB 2020'!AG42,2)))*$BC$57,"[mm]:ss")</f>
        <v>16:14</v>
      </c>
      <c r="AS99" s="103" t="str">
        <f>TEXT((TIME(0,LEFT('Erwachsene-DOSB 2020'!AH42,FIND(":",'Erwachsene-DOSB 2020'!AH42)-1),RIGHT('Erwachsene-DOSB 2020'!AH42,2)))*$BC$57,"[mm]:ss")</f>
        <v>12:33</v>
      </c>
      <c r="AT99" s="109" t="str">
        <f>TEXT((TIME(0,LEFT('Erwachsene-DOSB 2020'!AI42,FIND(":",'Erwachsene-DOSB 2020'!AI42)-1),RIGHT('Erwachsene-DOSB 2020'!AI42,2)))*$BC$57,"[mm]:ss")</f>
        <v>20:16</v>
      </c>
      <c r="AU99" s="102" t="str">
        <f>TEXT((TIME(0,LEFT('Erwachsene-DOSB 2020'!AJ42,FIND(":",'Erwachsene-DOSB 2020'!AJ42)-1),RIGHT('Erwachsene-DOSB 2020'!AJ42,2)))*$BC$57,"[mm]:ss")</f>
        <v>16:36</v>
      </c>
      <c r="AV99" s="103" t="str">
        <f>TEXT((TIME(0,LEFT('Erwachsene-DOSB 2020'!AK42,FIND(":",'Erwachsene-DOSB 2020'!AK42)-1),RIGHT('Erwachsene-DOSB 2020'!AK42,2)))*$BC$57,"[mm]:ss")</f>
        <v>12:39</v>
      </c>
      <c r="AW99" s="109" t="str">
        <f>TEXT((TIME(0,LEFT('Erwachsene-DOSB 2020'!AL42,FIND(":",'Erwachsene-DOSB 2020'!AL42)-1),RIGHT('Erwachsene-DOSB 2020'!AL42,2)))*$BC$57,"[mm]:ss")</f>
        <v>20:16</v>
      </c>
      <c r="AX99" s="102" t="str">
        <f>TEXT((TIME(0,LEFT('Erwachsene-DOSB 2020'!AM42,FIND(":",'Erwachsene-DOSB 2020'!AM42)-1),RIGHT('Erwachsene-DOSB 2020'!AM42,2)))*$BC$57,"[mm]:ss")</f>
        <v>16:46</v>
      </c>
      <c r="AY99" s="103" t="str">
        <f>TEXT((TIME(0,LEFT('Erwachsene-DOSB 2020'!AN42,FIND(":",'Erwachsene-DOSB 2020'!AN42)-1),RIGHT('Erwachsene-DOSB 2020'!AN42,2)))*$BC$57,"[mm]:ss")</f>
        <v>12:45</v>
      </c>
      <c r="AZ99" s="184"/>
      <c r="BA99" s="185"/>
    </row>
    <row r="100" spans="1:56" ht="19.7" customHeight="1" x14ac:dyDescent="0.2">
      <c r="A100" s="902"/>
      <c r="B100"/>
      <c r="C100" s="844"/>
      <c r="D100" s="796"/>
      <c r="E100" s="106" t="s">
        <v>22</v>
      </c>
      <c r="F100" s="58" t="s">
        <v>501</v>
      </c>
      <c r="G100" s="101" t="str">
        <f>TEXT((TIME(0,LEFT('Erwachsene-DOSB 2020'!W11,FIND(":",'Erwachsene-DOSB 2020'!W11)-1),RIGHT('Erwachsene-DOSB 2020'!W11,2)))*$BC$58,"[mm]:ss")</f>
        <v>79:17</v>
      </c>
      <c r="H100" s="102" t="str">
        <f>TEXT((TIME(0,LEFT('Erwachsene-DOSB 2020'!X11,FIND(":",'Erwachsene-DOSB 2020'!X11)-1),RIGHT('Erwachsene-DOSB 2020'!X11,2)))*$BC$58,"[mm]:ss")</f>
        <v>72:27</v>
      </c>
      <c r="I100" s="103" t="str">
        <f>TEXT((TIME(0,LEFT('Erwachsene-DOSB 2020'!Y11,FIND(":",'Erwachsene-DOSB 2020'!Y11)-1),RIGHT('Erwachsene-DOSB 2020'!Y11,2)))*$BC$58,"[mm]:ss")</f>
        <v>65:06</v>
      </c>
      <c r="J100" s="109" t="str">
        <f>TEXT((TIME(0,LEFT('Erwachsene-DOSB 2020'!Z11,FIND(":",'Erwachsene-DOSB 2020'!Z11)-1),RIGHT('Erwachsene-DOSB 2020'!Z11,2)))*$BC$58,"[mm]:ss")</f>
        <v>81:54</v>
      </c>
      <c r="K100" s="102" t="str">
        <f>TEXT((TIME(0,LEFT('Erwachsene-DOSB 2020'!AA11,FIND(":",'Erwachsene-DOSB 2020'!AA11)-1),RIGHT('Erwachsene-DOSB 2020'!AA11,2)))*$BC$58,"[mm]:ss")</f>
        <v>74:33</v>
      </c>
      <c r="L100" s="103" t="str">
        <f>TEXT((TIME(0,LEFT('Erwachsene-DOSB 2020'!AB11,FIND(":",'Erwachsene-DOSB 2020'!AB11)-1),RIGHT('Erwachsene-DOSB 2020'!AB11,2)))*$BC$58,"[mm]:ss")</f>
        <v>67:12</v>
      </c>
      <c r="M100" s="109" t="str">
        <f>TEXT((TIME(0,LEFT('Erwachsene-DOSB 2020'!AC11,FIND(":",'Erwachsene-DOSB 2020'!AC11)-1),RIGHT('Erwachsene-DOSB 2020'!AC11,2)))*$BC$58,"[mm]:ss")</f>
        <v>84:00</v>
      </c>
      <c r="N100" s="102" t="str">
        <f>TEXT((TIME(0,LEFT('Erwachsene-DOSB 2020'!AD11,FIND(":",'Erwachsene-DOSB 2020'!AD11)-1),RIGHT('Erwachsene-DOSB 2020'!AD11,2)))*$BC$58,"[mm]:ss")</f>
        <v>76:39</v>
      </c>
      <c r="O100" s="103" t="str">
        <f>TEXT((TIME(0,LEFT('Erwachsene-DOSB 2020'!AE11,FIND(":",'Erwachsene-DOSB 2020'!AE11)-1),RIGHT('Erwachsene-DOSB 2020'!AE11,2)))*$BC$58,"[mm]:ss")</f>
        <v>69:18</v>
      </c>
      <c r="P100" s="109" t="str">
        <f>TEXT((TIME(0,LEFT('Erwachsene-DOSB 2020'!AF11,FIND(":",'Erwachsene-DOSB 2020'!AF11)-1),RIGHT('Erwachsene-DOSB 2020'!AF11,2)))*$BC$58,"[mm]:ss")</f>
        <v>86:38</v>
      </c>
      <c r="Q100" s="102" t="str">
        <f>TEXT((TIME(0,LEFT('Erwachsene-DOSB 2020'!AG11,FIND(":",'Erwachsene-DOSB 2020'!AG11)-1),RIGHT('Erwachsene-DOSB 2020'!AG11,2)))*$BC$58,"[mm]:ss")</f>
        <v>78:14</v>
      </c>
      <c r="R100" s="103" t="str">
        <f>TEXT((TIME(0,LEFT('Erwachsene-DOSB 2020'!AH11,FIND(":",'Erwachsene-DOSB 2020'!AH11)-1),RIGHT('Erwachsene-DOSB 2020'!AH11,2)))*$BC$58,"[mm]:ss")</f>
        <v>70:53</v>
      </c>
      <c r="S100" s="109" t="str">
        <f>TEXT((TIME(0,LEFT('Erwachsene-DOSB 2020'!AI11,FIND(":",'Erwachsene-DOSB 2020'!AI11)-1),RIGHT('Erwachsene-DOSB 2020'!AI11,2)))*$BC$58,"[mm]:ss")</f>
        <v>88:28</v>
      </c>
      <c r="T100" s="102" t="str">
        <f>TEXT((TIME(0,LEFT('Erwachsene-DOSB 2020'!AJ11,FIND(":",'Erwachsene-DOSB 2020'!AJ11)-1),RIGHT('Erwachsene-DOSB 2020'!AJ11,2)))*$BC$58,"[mm]:ss")</f>
        <v>80:20</v>
      </c>
      <c r="U100" s="103" t="str">
        <f>TEXT((TIME(0,LEFT('Erwachsene-DOSB 2020'!AK11,FIND(":",'Erwachsene-DOSB 2020'!AK11)-1),RIGHT('Erwachsene-DOSB 2020'!AK11,2)))*$BC$58,"[mm]:ss")</f>
        <v>73:30</v>
      </c>
      <c r="V100" s="109" t="str">
        <f>TEXT((TIME(0,LEFT('Erwachsene-DOSB 2020'!AL11,FIND(":",'Erwachsene-DOSB 2020'!AL11)-1),RIGHT('Erwachsene-DOSB 2020'!AL11,2)))*$BC$58,"[mm]:ss")</f>
        <v>92:40</v>
      </c>
      <c r="W100" s="102" t="str">
        <f>TEXT((TIME(0,LEFT('Erwachsene-DOSB 2020'!AM11,FIND(":",'Erwachsene-DOSB 2020'!AM11)-1),RIGHT('Erwachsene-DOSB 2020'!AM11,2)))*$BC$58,"[mm]:ss")</f>
        <v>82:57</v>
      </c>
      <c r="X100" s="103" t="str">
        <f>TEXT((TIME(0,LEFT('Erwachsene-DOSB 2020'!AN11,FIND(":",'Erwachsene-DOSB 2020'!AN11)-1),RIGHT('Erwachsene-DOSB 2020'!AN11,2)))*$BC$58,"[mm]:ss")</f>
        <v>75:36</v>
      </c>
      <c r="Y100" s="182"/>
      <c r="Z100" s="183"/>
      <c r="AB100" s="902"/>
      <c r="AC100"/>
      <c r="AD100" s="844"/>
      <c r="AE100" s="796"/>
      <c r="AF100" s="106" t="s">
        <v>22</v>
      </c>
      <c r="AG100" s="58" t="s">
        <v>501</v>
      </c>
      <c r="AH100" s="101" t="str">
        <f>TEXT((TIME(0,LEFT('Erwachsene-DOSB 2020'!W44,FIND(":",'Erwachsene-DOSB 2020'!W44)-1),RIGHT('Erwachsene-DOSB 2020'!W44,2)))*$BC$58,"[mm]:ss")</f>
        <v>71:56</v>
      </c>
      <c r="AI100" s="102" t="str">
        <f>TEXT((TIME(0,LEFT('Erwachsene-DOSB 2020'!X44,FIND(":",'Erwachsene-DOSB 2020'!X44)-1),RIGHT('Erwachsene-DOSB 2020'!X44,2)))*$BC$58,"[mm]:ss")</f>
        <v>65:38</v>
      </c>
      <c r="AJ100" s="103" t="str">
        <f>TEXT((TIME(0,LEFT('Erwachsene-DOSB 2020'!Y44,FIND(":",'Erwachsene-DOSB 2020'!Y44)-1),RIGHT('Erwachsene-DOSB 2020'!Y44,2)))*$BC$58,"[mm]:ss")</f>
        <v>57:45</v>
      </c>
      <c r="AK100" s="109" t="str">
        <f>TEXT((TIME(0,LEFT('Erwachsene-DOSB 2020'!Z44,FIND(":",'Erwachsene-DOSB 2020'!Z44)-1),RIGHT('Erwachsene-DOSB 2020'!Z44,2)))*$BC$58,"[mm]:ss")</f>
        <v>74:33</v>
      </c>
      <c r="AL100" s="102" t="str">
        <f>TEXT((TIME(0,LEFT('Erwachsene-DOSB 2020'!AA44,FIND(":",'Erwachsene-DOSB 2020'!AA44)-1),RIGHT('Erwachsene-DOSB 2020'!AA44,2)))*$BC$58,"[mm]:ss")</f>
        <v>67:12</v>
      </c>
      <c r="AM100" s="103" t="str">
        <f>TEXT((TIME(0,LEFT('Erwachsene-DOSB 2020'!AB44,FIND(":",'Erwachsene-DOSB 2020'!AB44)-1),RIGHT('Erwachsene-DOSB 2020'!AB44,2)))*$BC$58,"[mm]:ss")</f>
        <v>60:23</v>
      </c>
      <c r="AN100" s="109" t="str">
        <f>TEXT((TIME(0,LEFT('Erwachsene-DOSB 2020'!AC44,FIND(":",'Erwachsene-DOSB 2020'!AC44)-1),RIGHT('Erwachsene-DOSB 2020'!AC44,2)))*$BC$58,"[mm]:ss")</f>
        <v>76:39</v>
      </c>
      <c r="AO100" s="102" t="str">
        <f>TEXT((TIME(0,LEFT('Erwachsene-DOSB 2020'!AD44,FIND(":",'Erwachsene-DOSB 2020'!AD44)-1),RIGHT('Erwachsene-DOSB 2020'!AD44,2)))*$BC$58,"[mm]:ss")</f>
        <v>68:15</v>
      </c>
      <c r="AP100" s="103" t="str">
        <f>TEXT((TIME(0,LEFT('Erwachsene-DOSB 2020'!AE44,FIND(":",'Erwachsene-DOSB 2020'!AE44)-1),RIGHT('Erwachsene-DOSB 2020'!AE44,2)))*$BC$58,"[mm]:ss")</f>
        <v>61:57</v>
      </c>
      <c r="AQ100" s="109" t="str">
        <f>TEXT((TIME(0,LEFT('Erwachsene-DOSB 2020'!AF44,FIND(":",'Erwachsene-DOSB 2020'!AF44)-1),RIGHT('Erwachsene-DOSB 2020'!AF44,2)))*$BC$58,"[mm]:ss")</f>
        <v>79:32</v>
      </c>
      <c r="AR100" s="102" t="str">
        <f>TEXT((TIME(0,LEFT('Erwachsene-DOSB 2020'!AG44,FIND(":",'Erwachsene-DOSB 2020'!AG44)-1),RIGHT('Erwachsene-DOSB 2020'!AG44,2)))*$BC$58,"[mm]:ss")</f>
        <v>70:53</v>
      </c>
      <c r="AS100" s="103" t="str">
        <f>TEXT((TIME(0,LEFT('Erwachsene-DOSB 2020'!AH44,FIND(":",'Erwachsene-DOSB 2020'!AH44)-1),RIGHT('Erwachsene-DOSB 2020'!AH44,2)))*$BC$58,"[mm]:ss")</f>
        <v>63:32</v>
      </c>
      <c r="AT100" s="109" t="str">
        <f>TEXT((TIME(0,LEFT('Erwachsene-DOSB 2020'!AI44,FIND(":",'Erwachsene-DOSB 2020'!AI44)-1),RIGHT('Erwachsene-DOSB 2020'!AI44,2)))*$BC$58,"[mm]:ss")</f>
        <v>82:05</v>
      </c>
      <c r="AU100" s="102" t="str">
        <f>TEXT((TIME(0,LEFT('Erwachsene-DOSB 2020'!AJ44,FIND(":",'Erwachsene-DOSB 2020'!AJ44)-1),RIGHT('Erwachsene-DOSB 2020'!AJ44,2)))*$BC$58,"[mm]:ss")</f>
        <v>72:59</v>
      </c>
      <c r="AV100" s="103" t="str">
        <f>TEXT((TIME(0,LEFT('Erwachsene-DOSB 2020'!AK44,FIND(":",'Erwachsene-DOSB 2020'!AK44)-1),RIGHT('Erwachsene-DOSB 2020'!AK44,2)))*$BC$58,"[mm]:ss")</f>
        <v>65:06</v>
      </c>
      <c r="AW100" s="109" t="str">
        <f>TEXT((TIME(0,LEFT('Erwachsene-DOSB 2020'!AL44,FIND(":",'Erwachsene-DOSB 2020'!AL44)-1),RIGHT('Erwachsene-DOSB 2020'!AL44,2)))*$BC$58,"[mm]:ss")</f>
        <v>85:35</v>
      </c>
      <c r="AX100" s="102" t="str">
        <f>TEXT((TIME(0,LEFT('Erwachsene-DOSB 2020'!AM44,FIND(":",'Erwachsene-DOSB 2020'!AM44)-1),RIGHT('Erwachsene-DOSB 2020'!AM44,2)))*$BC$58,"[mm]:ss")</f>
        <v>75:36</v>
      </c>
      <c r="AY100" s="103" t="str">
        <f>TEXT((TIME(0,LEFT('Erwachsene-DOSB 2020'!AN44,FIND(":",'Erwachsene-DOSB 2020'!AN44)-1),RIGHT('Erwachsene-DOSB 2020'!AN44,2)))*$BC$58,"[mm]:ss")</f>
        <v>68:15</v>
      </c>
      <c r="AZ100" s="182"/>
      <c r="BA100" s="183"/>
    </row>
    <row r="101" spans="1:56" ht="19.7" customHeight="1" x14ac:dyDescent="0.2">
      <c r="A101" s="902"/>
      <c r="B101"/>
      <c r="C101" s="844"/>
      <c r="D101" s="796"/>
      <c r="E101" s="106" t="s">
        <v>23</v>
      </c>
      <c r="F101" s="58" t="s">
        <v>502</v>
      </c>
      <c r="G101" s="101" t="str">
        <f>TEXT((TIME(0,LEFT('Erwachsene-DOSB 2020'!W12,FIND(":",'Erwachsene-DOSB 2020'!W12)-1),RIGHT('Erwachsene-DOSB 2020'!W12,2)))*$BC$59,"[mm]:ss")</f>
        <v>73:42</v>
      </c>
      <c r="H101" s="102" t="str">
        <f>TEXT((TIME(0,LEFT('Erwachsene-DOSB 2020'!X12,FIND(":",'Erwachsene-DOSB 2020'!X12)-1),RIGHT('Erwachsene-DOSB 2020'!X12,2)))*$BC$59,"[mm]:ss")</f>
        <v>64:21</v>
      </c>
      <c r="I101" s="103" t="str">
        <f>TEXT((TIME(0,LEFT('Erwachsene-DOSB 2020'!Y12,FIND(":",'Erwachsene-DOSB 2020'!Y12)-1),RIGHT('Erwachsene-DOSB 2020'!Y12,2)))*$BC$59,"[mm]:ss")</f>
        <v>56:39</v>
      </c>
      <c r="J101" s="109" t="str">
        <f>TEXT((TIME(0,LEFT('Erwachsene-DOSB 2020'!Z12,FIND(":",'Erwachsene-DOSB 2020'!Z12)-1),RIGHT('Erwachsene-DOSB 2020'!Z12,2)))*$BC$59,"[mm]:ss")</f>
        <v>75:54</v>
      </c>
      <c r="K101" s="102" t="str">
        <f>TEXT((TIME(0,LEFT('Erwachsene-DOSB 2020'!AA12,FIND(":",'Erwachsene-DOSB 2020'!AA12)-1),RIGHT('Erwachsene-DOSB 2020'!AA12,2)))*$BC$59,"[mm]:ss")</f>
        <v>67:06</v>
      </c>
      <c r="L101" s="103" t="str">
        <f>TEXT((TIME(0,LEFT('Erwachsene-DOSB 2020'!AB12,FIND(":",'Erwachsene-DOSB 2020'!AB12)-1),RIGHT('Erwachsene-DOSB 2020'!AB12,2)))*$BC$59,"[mm]:ss")</f>
        <v>58:51</v>
      </c>
      <c r="M101" s="109" t="str">
        <f>TEXT((TIME(0,LEFT('Erwachsene-DOSB 2020'!AC12,FIND(":",'Erwachsene-DOSB 2020'!AC12)-1),RIGHT('Erwachsene-DOSB 2020'!AC12,2)))*$BC$59,"[mm]:ss")</f>
        <v>78:39</v>
      </c>
      <c r="N101" s="102" t="str">
        <f>TEXT((TIME(0,LEFT('Erwachsene-DOSB 2020'!AD12,FIND(":",'Erwachsene-DOSB 2020'!AD12)-1),RIGHT('Erwachsene-DOSB 2020'!AD12,2)))*$BC$59,"[mm]:ss")</f>
        <v>69:18</v>
      </c>
      <c r="O101" s="103" t="str">
        <f>TEXT((TIME(0,LEFT('Erwachsene-DOSB 2020'!AE12,FIND(":",'Erwachsene-DOSB 2020'!AE12)-1),RIGHT('Erwachsene-DOSB 2020'!AE12,2)))*$BC$59,"[mm]:ss")</f>
        <v>61:03</v>
      </c>
      <c r="P101" s="109" t="str">
        <f>TEXT((TIME(0,LEFT('Erwachsene-DOSB 2020'!AF12,FIND(":",'Erwachsene-DOSB 2020'!AF12)-1),RIGHT('Erwachsene-DOSB 2020'!AF12,2)))*$BC$59,"[mm]:ss")</f>
        <v>81:24</v>
      </c>
      <c r="Q101" s="102" t="str">
        <f>TEXT((TIME(0,LEFT('Erwachsene-DOSB 2020'!AG12,FIND(":",'Erwachsene-DOSB 2020'!AG12)-1),RIGHT('Erwachsene-DOSB 2020'!AG12,2)))*$BC$59,"[mm]:ss")</f>
        <v>71:30</v>
      </c>
      <c r="R101" s="103" t="str">
        <f>TEXT((TIME(0,LEFT('Erwachsene-DOSB 2020'!AH12,FIND(":",'Erwachsene-DOSB 2020'!AH12)-1),RIGHT('Erwachsene-DOSB 2020'!AH12,2)))*$BC$59,"[mm]:ss")</f>
        <v>62:42</v>
      </c>
      <c r="S101" s="109" t="str">
        <f>TEXT((TIME(0,LEFT('Erwachsene-DOSB 2020'!AI12,FIND(":",'Erwachsene-DOSB 2020'!AI12)-1),RIGHT('Erwachsene-DOSB 2020'!AI12,2)))*$BC$59,"[mm]:ss")</f>
        <v>83:03</v>
      </c>
      <c r="T101" s="102" t="str">
        <f>TEXT((TIME(0,LEFT('Erwachsene-DOSB 2020'!AJ12,FIND(":",'Erwachsene-DOSB 2020'!AJ12)-1),RIGHT('Erwachsene-DOSB 2020'!AJ12,2)))*$BC$59,"[mm]:ss")</f>
        <v>73:09</v>
      </c>
      <c r="U101" s="103" t="str">
        <f>TEXT((TIME(0,LEFT('Erwachsene-DOSB 2020'!AK12,FIND(":",'Erwachsene-DOSB 2020'!AK12)-1),RIGHT('Erwachsene-DOSB 2020'!AK12,2)))*$BC$59,"[mm]:ss")</f>
        <v>64:21</v>
      </c>
      <c r="V101" s="109" t="str">
        <f>TEXT((TIME(0,LEFT('Erwachsene-DOSB 2020'!AL12,FIND(":",'Erwachsene-DOSB 2020'!AL12)-1),RIGHT('Erwachsene-DOSB 2020'!AL12,2)))*$BC$59,"[mm]:ss")</f>
        <v>85:48</v>
      </c>
      <c r="W101" s="102" t="str">
        <f>TEXT((TIME(0,LEFT('Erwachsene-DOSB 2020'!AM12,FIND(":",'Erwachsene-DOSB 2020'!AM12)-1),RIGHT('Erwachsene-DOSB 2020'!AM12,2)))*$BC$59,"[mm]:ss")</f>
        <v>75:21</v>
      </c>
      <c r="X101" s="103" t="str">
        <f>TEXT((TIME(0,LEFT('Erwachsene-DOSB 2020'!AN12,FIND(":",'Erwachsene-DOSB 2020'!AN12)-1),RIGHT('Erwachsene-DOSB 2020'!AN12,2)))*$BC$59,"[mm]:ss")</f>
        <v>66:33</v>
      </c>
      <c r="Y101" s="182"/>
      <c r="Z101" s="183"/>
      <c r="AB101" s="902"/>
      <c r="AC101"/>
      <c r="AD101" s="844"/>
      <c r="AE101" s="796"/>
      <c r="AF101" s="106" t="s">
        <v>23</v>
      </c>
      <c r="AG101" s="58" t="s">
        <v>502</v>
      </c>
      <c r="AH101" s="101" t="str">
        <f>TEXT((TIME(0,LEFT('Erwachsene-DOSB 2020'!W45,FIND(":",'Erwachsene-DOSB 2020'!W45)-1),RIGHT('Erwachsene-DOSB 2020'!W45,2)))*$BC$59,"[mm]:ss")</f>
        <v>72:36</v>
      </c>
      <c r="AI101" s="102" t="str">
        <f>TEXT((TIME(0,LEFT('Erwachsene-DOSB 2020'!X45,FIND(":",'Erwachsene-DOSB 2020'!X45)-1),RIGHT('Erwachsene-DOSB 2020'!X45,2)))*$BC$59,"[mm]:ss")</f>
        <v>60:30</v>
      </c>
      <c r="AJ101" s="103" t="str">
        <f>TEXT((TIME(0,LEFT('Erwachsene-DOSB 2020'!Y45,FIND(":",'Erwachsene-DOSB 2020'!Y45)-1),RIGHT('Erwachsene-DOSB 2020'!Y45,2)))*$BC$59,"[mm]:ss")</f>
        <v>49:30</v>
      </c>
      <c r="AK101" s="109" t="str">
        <f>TEXT((TIME(0,LEFT('Erwachsene-DOSB 2020'!Z45,FIND(":",'Erwachsene-DOSB 2020'!Z45)-1),RIGHT('Erwachsene-DOSB 2020'!Z45,2)))*$BC$59,"[mm]:ss")</f>
        <v>75:21</v>
      </c>
      <c r="AL101" s="102" t="str">
        <f>TEXT((TIME(0,LEFT('Erwachsene-DOSB 2020'!AA45,FIND(":",'Erwachsene-DOSB 2020'!AA45)-1),RIGHT('Erwachsene-DOSB 2020'!AA45,2)))*$BC$59,"[mm]:ss")</f>
        <v>62:42</v>
      </c>
      <c r="AM101" s="103" t="str">
        <f>TEXT((TIME(0,LEFT('Erwachsene-DOSB 2020'!AB45,FIND(":",'Erwachsene-DOSB 2020'!AB45)-1),RIGHT('Erwachsene-DOSB 2020'!AB45,2)))*$BC$59,"[mm]:ss")</f>
        <v>51:09</v>
      </c>
      <c r="AN101" s="109" t="str">
        <f>TEXT((TIME(0,LEFT('Erwachsene-DOSB 2020'!AC45,FIND(":",'Erwachsene-DOSB 2020'!AC45)-1),RIGHT('Erwachsene-DOSB 2020'!AC45,2)))*$BC$59,"[mm]:ss")</f>
        <v>77:33</v>
      </c>
      <c r="AO101" s="102" t="str">
        <f>TEXT((TIME(0,LEFT('Erwachsene-DOSB 2020'!AD45,FIND(":",'Erwachsene-DOSB 2020'!AD45)-1),RIGHT('Erwachsene-DOSB 2020'!AD45,2)))*$BC$59,"[mm]:ss")</f>
        <v>64:21</v>
      </c>
      <c r="AP101" s="103" t="str">
        <f>TEXT((TIME(0,LEFT('Erwachsene-DOSB 2020'!AE45,FIND(":",'Erwachsene-DOSB 2020'!AE45)-1),RIGHT('Erwachsene-DOSB 2020'!AE45,2)))*$BC$59,"[mm]:ss")</f>
        <v>52:15</v>
      </c>
      <c r="AQ101" s="109" t="str">
        <f>TEXT((TIME(0,LEFT('Erwachsene-DOSB 2020'!AF45,FIND(":",'Erwachsene-DOSB 2020'!AF45)-1),RIGHT('Erwachsene-DOSB 2020'!AF45,2)))*$BC$59,"[mm]:ss")</f>
        <v>78:39</v>
      </c>
      <c r="AR101" s="102" t="str">
        <f>TEXT((TIME(0,LEFT('Erwachsene-DOSB 2020'!AG45,FIND(":",'Erwachsene-DOSB 2020'!AG45)-1),RIGHT('Erwachsene-DOSB 2020'!AG45,2)))*$BC$59,"[mm]:ss")</f>
        <v>66:00</v>
      </c>
      <c r="AS101" s="103" t="str">
        <f>TEXT((TIME(0,LEFT('Erwachsene-DOSB 2020'!AH45,FIND(":",'Erwachsene-DOSB 2020'!AH45)-1),RIGHT('Erwachsene-DOSB 2020'!AH45,2)))*$BC$59,"[mm]:ss")</f>
        <v>52:48</v>
      </c>
      <c r="AT101" s="109" t="str">
        <f>TEXT((TIME(0,LEFT('Erwachsene-DOSB 2020'!AI45,FIND(":",'Erwachsene-DOSB 2020'!AI45)-1),RIGHT('Erwachsene-DOSB 2020'!AI45,2)))*$BC$59,"[mm]:ss")</f>
        <v>79:45</v>
      </c>
      <c r="AU101" s="102" t="str">
        <f>TEXT((TIME(0,LEFT('Erwachsene-DOSB 2020'!AJ45,FIND(":",'Erwachsene-DOSB 2020'!AJ45)-1),RIGHT('Erwachsene-DOSB 2020'!AJ45,2)))*$BC$59,"[mm]:ss")</f>
        <v>66:33</v>
      </c>
      <c r="AV101" s="103" t="str">
        <f>TEXT((TIME(0,LEFT('Erwachsene-DOSB 2020'!AK45,FIND(":",'Erwachsene-DOSB 2020'!AK45)-1),RIGHT('Erwachsene-DOSB 2020'!AK45,2)))*$BC$59,"[mm]:ss")</f>
        <v>53:21</v>
      </c>
      <c r="AW101" s="109" t="str">
        <f>TEXT((TIME(0,LEFT('Erwachsene-DOSB 2020'!AL45,FIND(":",'Erwachsene-DOSB 2020'!AL45)-1),RIGHT('Erwachsene-DOSB 2020'!AL45,2)))*$BC$59,"[mm]:ss")</f>
        <v>80:51</v>
      </c>
      <c r="AX101" s="102" t="str">
        <f>TEXT((TIME(0,LEFT('Erwachsene-DOSB 2020'!AM45,FIND(":",'Erwachsene-DOSB 2020'!AM45)-1),RIGHT('Erwachsene-DOSB 2020'!AM45,2)))*$BC$59,"[mm]:ss")</f>
        <v>67:39</v>
      </c>
      <c r="AY101" s="103" t="str">
        <f>TEXT((TIME(0,LEFT('Erwachsene-DOSB 2020'!AN45,FIND(":",'Erwachsene-DOSB 2020'!AN45)-1),RIGHT('Erwachsene-DOSB 2020'!AN45,2)))*$BC$59,"[mm]:ss")</f>
        <v>54:27</v>
      </c>
      <c r="AZ101" s="182"/>
      <c r="BA101" s="183"/>
    </row>
    <row r="102" spans="1:56" ht="19.7" customHeight="1" x14ac:dyDescent="0.2">
      <c r="A102" s="902"/>
      <c r="B102"/>
      <c r="C102" s="844"/>
      <c r="D102" s="796"/>
      <c r="E102" s="106" t="s">
        <v>24</v>
      </c>
      <c r="F102" s="58" t="s">
        <v>427</v>
      </c>
      <c r="G102" s="160">
        <f>H102*(1-$BE$60)</f>
        <v>308.25</v>
      </c>
      <c r="H102" s="149">
        <f>W60-12.5</f>
        <v>342.5</v>
      </c>
      <c r="I102" s="150">
        <f>H102*(1+$BE$60)</f>
        <v>376.75000000000006</v>
      </c>
      <c r="J102" s="160">
        <f>K102*(1-$BE$60)</f>
        <v>297</v>
      </c>
      <c r="K102" s="149">
        <f>H102-12.5</f>
        <v>330</v>
      </c>
      <c r="L102" s="150">
        <f>K102*(1+$BE$60)</f>
        <v>363.00000000000006</v>
      </c>
      <c r="M102" s="160">
        <f>N102*(1-$BE$60)</f>
        <v>285.75</v>
      </c>
      <c r="N102" s="149">
        <f>K102-12.5</f>
        <v>317.5</v>
      </c>
      <c r="O102" s="150">
        <f>N102*(1+$BE$60)</f>
        <v>349.25</v>
      </c>
      <c r="P102" s="160">
        <f>Q102*(1-$BE$60)</f>
        <v>274.5</v>
      </c>
      <c r="Q102" s="149">
        <f>N102-12.5</f>
        <v>305</v>
      </c>
      <c r="R102" s="150">
        <f>Q102*(1+$BE$60)</f>
        <v>335.5</v>
      </c>
      <c r="S102" s="160">
        <f>T102*(1-$BE$60)</f>
        <v>263.25</v>
      </c>
      <c r="T102" s="149">
        <f>Q102-12.5</f>
        <v>292.5</v>
      </c>
      <c r="U102" s="150">
        <f>T102*(1+$BE$60)</f>
        <v>321.75</v>
      </c>
      <c r="V102" s="160">
        <f>W102*(1-$BE$60)</f>
        <v>252</v>
      </c>
      <c r="W102" s="149">
        <f>T102-12.5</f>
        <v>280</v>
      </c>
      <c r="X102" s="150">
        <f>W102*(1+$BE$60)</f>
        <v>308</v>
      </c>
      <c r="Y102" s="182"/>
      <c r="Z102" s="183"/>
      <c r="AB102" s="902"/>
      <c r="AC102"/>
      <c r="AD102" s="844"/>
      <c r="AE102" s="796"/>
      <c r="AF102" s="106" t="s">
        <v>24</v>
      </c>
      <c r="AG102" s="58" t="s">
        <v>427</v>
      </c>
      <c r="AH102" s="160">
        <f>AI102*(1-$BE$60)</f>
        <v>366.75</v>
      </c>
      <c r="AI102" s="149">
        <f>AX60-12.5</f>
        <v>407.5</v>
      </c>
      <c r="AJ102" s="150">
        <f>AI102*(1+$BE$60)</f>
        <v>448.25000000000006</v>
      </c>
      <c r="AK102" s="160">
        <f>AL102*(1-$BE$60)</f>
        <v>355.5</v>
      </c>
      <c r="AL102" s="149">
        <f>AI102-12.5</f>
        <v>395</v>
      </c>
      <c r="AM102" s="150">
        <f>AL102*(1+$BE$60)</f>
        <v>434.50000000000006</v>
      </c>
      <c r="AN102" s="160">
        <f>AO102*(1-$BE$60)</f>
        <v>344.25</v>
      </c>
      <c r="AO102" s="149">
        <f>AL102-12.5</f>
        <v>382.5</v>
      </c>
      <c r="AP102" s="150">
        <f>AO102*(1+$BE$60)</f>
        <v>420.75000000000006</v>
      </c>
      <c r="AQ102" s="160">
        <f>AR102*(1-$BE$60)</f>
        <v>333</v>
      </c>
      <c r="AR102" s="149">
        <f>AO102-12.5</f>
        <v>370</v>
      </c>
      <c r="AS102" s="150">
        <f>AR102*(1+$BE$60)</f>
        <v>407.00000000000006</v>
      </c>
      <c r="AT102" s="160">
        <f>AU102*(1-$BE$60)</f>
        <v>321.75</v>
      </c>
      <c r="AU102" s="149">
        <f>AR102-12.5</f>
        <v>357.5</v>
      </c>
      <c r="AV102" s="150">
        <f>AU102*(1+$BE$60)</f>
        <v>393.25000000000006</v>
      </c>
      <c r="AW102" s="160">
        <f>AX102*(1-$BE$60)</f>
        <v>310.5</v>
      </c>
      <c r="AX102" s="149">
        <f>AU102-12.5</f>
        <v>345</v>
      </c>
      <c r="AY102" s="150">
        <f>AX102*(1+$BE$60)</f>
        <v>379.50000000000006</v>
      </c>
      <c r="AZ102" s="182"/>
      <c r="BA102" s="183"/>
    </row>
    <row r="103" spans="1:56" ht="19.7" customHeight="1" x14ac:dyDescent="0.2">
      <c r="A103" s="902"/>
      <c r="B103"/>
      <c r="C103" s="844"/>
      <c r="D103" s="796"/>
      <c r="E103" s="106" t="s">
        <v>25</v>
      </c>
      <c r="F103" s="58" t="s">
        <v>428</v>
      </c>
      <c r="G103" s="160">
        <f>H103*(1-$BE$60)</f>
        <v>472.5</v>
      </c>
      <c r="H103" s="149">
        <f>W61-15</f>
        <v>525</v>
      </c>
      <c r="I103" s="150">
        <f>H103*(1+$BE$60)</f>
        <v>577.5</v>
      </c>
      <c r="J103" s="160">
        <f>K103*(1-$BE$60)</f>
        <v>459</v>
      </c>
      <c r="K103" s="149">
        <f>H103-15</f>
        <v>510</v>
      </c>
      <c r="L103" s="150">
        <f>K103*(1+$BE$60)</f>
        <v>561</v>
      </c>
      <c r="M103" s="160">
        <f>N103*(1-$BE$60)</f>
        <v>445.5</v>
      </c>
      <c r="N103" s="149">
        <f>K103-15</f>
        <v>495</v>
      </c>
      <c r="O103" s="150">
        <f>N103*(1+$BE$60)</f>
        <v>544.5</v>
      </c>
      <c r="P103" s="160">
        <f>Q103*(1-$BE$60)</f>
        <v>432</v>
      </c>
      <c r="Q103" s="149">
        <f>N103-15</f>
        <v>480</v>
      </c>
      <c r="R103" s="150">
        <f>Q103*(1+$BE$60)</f>
        <v>528</v>
      </c>
      <c r="S103" s="160">
        <f>T103*(1-$BE$60)</f>
        <v>418.5</v>
      </c>
      <c r="T103" s="149">
        <f>Q103-15</f>
        <v>465</v>
      </c>
      <c r="U103" s="150">
        <f>T103*(1+$BE$60)</f>
        <v>511.50000000000006</v>
      </c>
      <c r="V103" s="160">
        <f>W103*(1-$BE$60)</f>
        <v>405</v>
      </c>
      <c r="W103" s="149">
        <f>T103-15</f>
        <v>450</v>
      </c>
      <c r="X103" s="150">
        <f>W103*(1+$BE$60)</f>
        <v>495.00000000000006</v>
      </c>
      <c r="Y103" s="182"/>
      <c r="Z103" s="183"/>
      <c r="AB103" s="902"/>
      <c r="AC103"/>
      <c r="AD103" s="844"/>
      <c r="AE103" s="796"/>
      <c r="AF103" s="106" t="s">
        <v>25</v>
      </c>
      <c r="AG103" s="58" t="s">
        <v>428</v>
      </c>
      <c r="AH103" s="160">
        <f>AI103*(1-$BE$60)</f>
        <v>540</v>
      </c>
      <c r="AI103" s="149">
        <f>AX61-15</f>
        <v>600</v>
      </c>
      <c r="AJ103" s="150">
        <f>AI103*(1+$BE$60)</f>
        <v>660</v>
      </c>
      <c r="AK103" s="160">
        <f>AL103*(1-$BE$60)</f>
        <v>526.5</v>
      </c>
      <c r="AL103" s="149">
        <f>AI103-15</f>
        <v>585</v>
      </c>
      <c r="AM103" s="150">
        <f>AL103*(1+$BE$60)</f>
        <v>643.5</v>
      </c>
      <c r="AN103" s="160">
        <f>AO103*(1-$BE$60)</f>
        <v>513</v>
      </c>
      <c r="AO103" s="149">
        <f>AL103-15</f>
        <v>570</v>
      </c>
      <c r="AP103" s="150">
        <f>AO103*(1+$BE$60)</f>
        <v>627</v>
      </c>
      <c r="AQ103" s="160">
        <f>AR103*(1-$BE$60)</f>
        <v>499.5</v>
      </c>
      <c r="AR103" s="149">
        <f>AO103-15</f>
        <v>555</v>
      </c>
      <c r="AS103" s="150">
        <f>AR103*(1+$BE$60)</f>
        <v>610.5</v>
      </c>
      <c r="AT103" s="160">
        <f>AU103*(1-$BE$60)</f>
        <v>486</v>
      </c>
      <c r="AU103" s="149">
        <f>AR103-15</f>
        <v>540</v>
      </c>
      <c r="AV103" s="150">
        <f>AU103*(1+$BE$60)</f>
        <v>594</v>
      </c>
      <c r="AW103" s="160">
        <f>AX103*(1-$BE$60)</f>
        <v>472.5</v>
      </c>
      <c r="AX103" s="149">
        <f>AU103-15</f>
        <v>525</v>
      </c>
      <c r="AY103" s="150">
        <f>AX103*(1+$BE$60)</f>
        <v>577.5</v>
      </c>
      <c r="AZ103" s="182"/>
      <c r="BA103" s="183"/>
    </row>
    <row r="104" spans="1:56" ht="19.7" customHeight="1" x14ac:dyDescent="0.2">
      <c r="A104" s="902"/>
      <c r="B104"/>
      <c r="C104" s="844"/>
      <c r="D104" s="796"/>
      <c r="E104" s="106" t="s">
        <v>44</v>
      </c>
      <c r="F104" s="58" t="s">
        <v>429</v>
      </c>
      <c r="G104" s="160">
        <f>H104*(1-$BE$60)</f>
        <v>405</v>
      </c>
      <c r="H104" s="149">
        <f>W62-15</f>
        <v>450</v>
      </c>
      <c r="I104" s="150">
        <f>H104*(1+$BE$60)</f>
        <v>495.00000000000006</v>
      </c>
      <c r="J104" s="160">
        <f>K104*(1-$BE$60)</f>
        <v>391.5</v>
      </c>
      <c r="K104" s="149">
        <f>H104-15</f>
        <v>435</v>
      </c>
      <c r="L104" s="150">
        <f>K104*(1+$BE$60)</f>
        <v>478.50000000000006</v>
      </c>
      <c r="M104" s="160">
        <f>N104*(1-$BE$60)</f>
        <v>378</v>
      </c>
      <c r="N104" s="149">
        <f>K104-15</f>
        <v>420</v>
      </c>
      <c r="O104" s="150">
        <f>N104*(1+$BE$60)</f>
        <v>462.00000000000006</v>
      </c>
      <c r="P104" s="160">
        <f>Q104*(1-$BE$60)</f>
        <v>364.5</v>
      </c>
      <c r="Q104" s="149">
        <f>N104-15</f>
        <v>405</v>
      </c>
      <c r="R104" s="150">
        <f>Q104*(1+$BE$60)</f>
        <v>445.50000000000006</v>
      </c>
      <c r="S104" s="160">
        <f>T104*(1-$BE$60)</f>
        <v>351</v>
      </c>
      <c r="T104" s="149">
        <f>Q104-15</f>
        <v>390</v>
      </c>
      <c r="U104" s="150">
        <f>T104*(1+$BE$60)</f>
        <v>429.00000000000006</v>
      </c>
      <c r="V104" s="160">
        <f>W104*(1-$BE$60)</f>
        <v>337.5</v>
      </c>
      <c r="W104" s="149">
        <f>T104-15</f>
        <v>375</v>
      </c>
      <c r="X104" s="150">
        <f>W104*(1+$BE$60)</f>
        <v>412.50000000000006</v>
      </c>
      <c r="Y104" s="182"/>
      <c r="Z104" s="183"/>
      <c r="AB104" s="902"/>
      <c r="AC104"/>
      <c r="AD104" s="844"/>
      <c r="AE104" s="796"/>
      <c r="AF104" s="106" t="s">
        <v>44</v>
      </c>
      <c r="AG104" s="58" t="s">
        <v>429</v>
      </c>
      <c r="AH104" s="160">
        <f>AI104*(1-$BE$60)</f>
        <v>468</v>
      </c>
      <c r="AI104" s="149">
        <f>AX62-15</f>
        <v>520</v>
      </c>
      <c r="AJ104" s="150">
        <f>AI104*(1+$BE$60)</f>
        <v>572</v>
      </c>
      <c r="AK104" s="160">
        <f>AL104*(1-$BE$60)</f>
        <v>454.5</v>
      </c>
      <c r="AL104" s="149">
        <f>AI104-15</f>
        <v>505</v>
      </c>
      <c r="AM104" s="150">
        <f>AL104*(1+$BE$60)</f>
        <v>555.5</v>
      </c>
      <c r="AN104" s="160">
        <f>AO104*(1-$BE$60)</f>
        <v>441</v>
      </c>
      <c r="AO104" s="149">
        <f>AL104-15</f>
        <v>490</v>
      </c>
      <c r="AP104" s="150">
        <f>AO104*(1+$BE$60)</f>
        <v>539</v>
      </c>
      <c r="AQ104" s="160">
        <f>AR104*(1-$BE$60)</f>
        <v>427.5</v>
      </c>
      <c r="AR104" s="149">
        <f>AO104-15</f>
        <v>475</v>
      </c>
      <c r="AS104" s="150">
        <f>AR104*(1+$BE$60)</f>
        <v>522.5</v>
      </c>
      <c r="AT104" s="160">
        <f>AU104*(1-$BE$60)</f>
        <v>414</v>
      </c>
      <c r="AU104" s="149">
        <f>AR104-15</f>
        <v>460</v>
      </c>
      <c r="AV104" s="150">
        <f>AU104*(1+$BE$60)</f>
        <v>506.00000000000006</v>
      </c>
      <c r="AW104" s="160">
        <f>AX104*(1-$BE$60)</f>
        <v>400.5</v>
      </c>
      <c r="AX104" s="149">
        <f>AU104-15</f>
        <v>445</v>
      </c>
      <c r="AY104" s="150">
        <f>AX104*(1+$BE$60)</f>
        <v>489.50000000000006</v>
      </c>
      <c r="AZ104" s="182"/>
      <c r="BA104" s="183"/>
    </row>
    <row r="105" spans="1:56" ht="19.7" customHeight="1" thickBot="1" x14ac:dyDescent="0.25">
      <c r="A105" s="902"/>
      <c r="B105"/>
      <c r="C105" s="950"/>
      <c r="D105" s="997"/>
      <c r="E105" s="107" t="s">
        <v>48</v>
      </c>
      <c r="F105" s="163" t="s">
        <v>430</v>
      </c>
      <c r="G105" s="164">
        <f>H105*(1-$BE$60)</f>
        <v>409.5</v>
      </c>
      <c r="H105" s="165">
        <f>W63-15</f>
        <v>455</v>
      </c>
      <c r="I105" s="166">
        <f>H105*(1+$BE$60)</f>
        <v>500.50000000000006</v>
      </c>
      <c r="J105" s="164">
        <f>K105*(1-$BE$60)</f>
        <v>396</v>
      </c>
      <c r="K105" s="165">
        <f>H105-15</f>
        <v>440</v>
      </c>
      <c r="L105" s="166">
        <f>K105*(1+$BE$60)</f>
        <v>484.00000000000006</v>
      </c>
      <c r="M105" s="164">
        <f>N105*(1-$BE$60)</f>
        <v>382.5</v>
      </c>
      <c r="N105" s="165">
        <f>K105-15</f>
        <v>425</v>
      </c>
      <c r="O105" s="166">
        <f>N105*(1+$BE$60)</f>
        <v>467.50000000000006</v>
      </c>
      <c r="P105" s="164">
        <f>Q105*(1-$BE$60)</f>
        <v>369</v>
      </c>
      <c r="Q105" s="165">
        <f>N105-15</f>
        <v>410</v>
      </c>
      <c r="R105" s="166">
        <f>Q105*(1+$BE$60)</f>
        <v>451.00000000000006</v>
      </c>
      <c r="S105" s="164">
        <f>T105*(1-$BE$60)</f>
        <v>355.5</v>
      </c>
      <c r="T105" s="165">
        <f>Q105-15</f>
        <v>395</v>
      </c>
      <c r="U105" s="166">
        <f>T105*(1+$BE$60)</f>
        <v>434.50000000000006</v>
      </c>
      <c r="V105" s="164">
        <f>W105*(1-$BE$60)</f>
        <v>342</v>
      </c>
      <c r="W105" s="165">
        <f>T105-15</f>
        <v>380</v>
      </c>
      <c r="X105" s="166">
        <f>W105*(1+$BE$60)</f>
        <v>418.00000000000006</v>
      </c>
      <c r="Y105" s="186"/>
      <c r="Z105" s="187"/>
      <c r="AB105" s="902"/>
      <c r="AC105"/>
      <c r="AD105" s="950"/>
      <c r="AE105" s="997"/>
      <c r="AF105" s="107" t="s">
        <v>48</v>
      </c>
      <c r="AG105" s="163" t="s">
        <v>430</v>
      </c>
      <c r="AH105" s="164">
        <f>AI105*(1-$BE$60)</f>
        <v>472.5</v>
      </c>
      <c r="AI105" s="165">
        <f>AX63-15</f>
        <v>525</v>
      </c>
      <c r="AJ105" s="166">
        <f>AI105*(1+$BE$60)</f>
        <v>577.5</v>
      </c>
      <c r="AK105" s="164">
        <f>AL105*(1-$BE$60)</f>
        <v>459</v>
      </c>
      <c r="AL105" s="165">
        <f>AI105-15</f>
        <v>510</v>
      </c>
      <c r="AM105" s="166">
        <f>AL105*(1+$BE$60)</f>
        <v>561</v>
      </c>
      <c r="AN105" s="164">
        <f>AO105*(1-$BE$60)</f>
        <v>445.5</v>
      </c>
      <c r="AO105" s="165">
        <f>AL105-15</f>
        <v>495</v>
      </c>
      <c r="AP105" s="166">
        <f>AO105*(1+$BE$60)</f>
        <v>544.5</v>
      </c>
      <c r="AQ105" s="164">
        <f>AR105*(1-$BE$60)</f>
        <v>432</v>
      </c>
      <c r="AR105" s="165">
        <f>AO105-15</f>
        <v>480</v>
      </c>
      <c r="AS105" s="166">
        <f>AR105*(1+$BE$60)</f>
        <v>528</v>
      </c>
      <c r="AT105" s="164">
        <f>AU105*(1-$BE$60)</f>
        <v>418.5</v>
      </c>
      <c r="AU105" s="165">
        <f>AR105-15</f>
        <v>465</v>
      </c>
      <c r="AV105" s="166">
        <f>AU105*(1+$BE$60)</f>
        <v>511.50000000000006</v>
      </c>
      <c r="AW105" s="164">
        <f>AX105*(1-$BE$60)</f>
        <v>405</v>
      </c>
      <c r="AX105" s="165">
        <f>AU105-15</f>
        <v>450</v>
      </c>
      <c r="AY105" s="166">
        <f>AX105*(1+$BE$60)</f>
        <v>495.00000000000006</v>
      </c>
      <c r="AZ105" s="186"/>
      <c r="BA105" s="187"/>
    </row>
    <row r="106" spans="1:56" ht="19.7" customHeight="1" x14ac:dyDescent="0.2">
      <c r="A106" s="902"/>
      <c r="B106"/>
      <c r="C106" s="844">
        <v>2</v>
      </c>
      <c r="D106" s="796" t="s">
        <v>65</v>
      </c>
      <c r="E106" s="943" t="s">
        <v>16</v>
      </c>
      <c r="F106" s="800" t="s">
        <v>26</v>
      </c>
      <c r="G106" s="998" t="s">
        <v>219</v>
      </c>
      <c r="H106" s="891"/>
      <c r="I106" s="892"/>
      <c r="J106" s="998" t="s">
        <v>96</v>
      </c>
      <c r="K106" s="891"/>
      <c r="L106" s="891"/>
      <c r="M106" s="891"/>
      <c r="N106" s="891"/>
      <c r="O106" s="891"/>
      <c r="P106" s="891"/>
      <c r="Q106" s="891"/>
      <c r="R106" s="891"/>
      <c r="S106" s="891"/>
      <c r="T106" s="891"/>
      <c r="U106" s="891"/>
      <c r="V106" s="891"/>
      <c r="W106" s="891"/>
      <c r="X106" s="892"/>
      <c r="Y106" s="180"/>
      <c r="Z106" s="181"/>
      <c r="AB106" s="902"/>
      <c r="AC106"/>
      <c r="AD106" s="844">
        <v>2</v>
      </c>
      <c r="AE106" s="796" t="s">
        <v>65</v>
      </c>
      <c r="AF106" s="943" t="s">
        <v>16</v>
      </c>
      <c r="AG106" s="800" t="s">
        <v>26</v>
      </c>
      <c r="AH106" s="826" t="s">
        <v>415</v>
      </c>
      <c r="AI106" s="827"/>
      <c r="AJ106" s="828"/>
      <c r="AK106" s="826" t="s">
        <v>220</v>
      </c>
      <c r="AL106" s="827"/>
      <c r="AM106" s="827"/>
      <c r="AN106" s="827"/>
      <c r="AO106" s="827"/>
      <c r="AP106" s="828"/>
      <c r="AQ106" s="826" t="s">
        <v>219</v>
      </c>
      <c r="AR106" s="827"/>
      <c r="AS106" s="827"/>
      <c r="AT106" s="827"/>
      <c r="AU106" s="827"/>
      <c r="AV106" s="827"/>
      <c r="AW106" s="827"/>
      <c r="AX106" s="827"/>
      <c r="AY106" s="828"/>
      <c r="AZ106" s="180"/>
      <c r="BA106" s="181"/>
    </row>
    <row r="107" spans="1:56" ht="19.7" customHeight="1" x14ac:dyDescent="0.2">
      <c r="A107" s="902"/>
      <c r="B107"/>
      <c r="C107" s="845"/>
      <c r="D107" s="796"/>
      <c r="E107" s="792"/>
      <c r="F107" s="794"/>
      <c r="G107" s="13">
        <f>'Erwachsene-DOSB 2020'!W15*$BC$65</f>
        <v>4.9874999999999998</v>
      </c>
      <c r="H107" s="12">
        <f>'Erwachsene-DOSB 2020'!X15*$BC$65</f>
        <v>5.4624999999999995</v>
      </c>
      <c r="I107" s="15">
        <f>'Erwachsene-DOSB 2020'!Y15*$BC$65</f>
        <v>5.9375</v>
      </c>
      <c r="J107" s="59">
        <f>'Erwachsene-DOSB 2020'!Z15*$BC$65</f>
        <v>4.9874999999999998</v>
      </c>
      <c r="K107" s="12">
        <f>'Erwachsene-DOSB 2020'!AA15*$BC$65</f>
        <v>5.6999999999999993</v>
      </c>
      <c r="L107" s="15">
        <f>'Erwachsene-DOSB 2020'!AB15*$BC$65</f>
        <v>6.6499999999999995</v>
      </c>
      <c r="M107" s="59">
        <f>'Erwachsene-DOSB 2020'!AC15*$BC$65</f>
        <v>4.75</v>
      </c>
      <c r="N107" s="12">
        <f>'Erwachsene-DOSB 2020'!AD15*$BC$65</f>
        <v>5.4624999999999995</v>
      </c>
      <c r="O107" s="15">
        <f>'Erwachsene-DOSB 2020'!AE15*$BC$65</f>
        <v>6.1749999999999998</v>
      </c>
      <c r="P107" s="59">
        <f>'Erwachsene-DOSB 2020'!AF15*$BC$65</f>
        <v>4.5125000000000002</v>
      </c>
      <c r="Q107" s="12">
        <f>'Erwachsene-DOSB 2020'!AG15*$BC$65</f>
        <v>5.2249999999999996</v>
      </c>
      <c r="R107" s="15">
        <f>'Erwachsene-DOSB 2020'!AH15*$BC$65</f>
        <v>5.9375</v>
      </c>
      <c r="S107" s="59">
        <f>'Erwachsene-DOSB 2020'!AI15*$BC$65</f>
        <v>4.2749999999999995</v>
      </c>
      <c r="T107" s="12">
        <f>'Erwachsene-DOSB 2020'!AJ15*$BC$65</f>
        <v>4.9874999999999998</v>
      </c>
      <c r="U107" s="15">
        <f>'Erwachsene-DOSB 2020'!AK15*$BC$65</f>
        <v>5.9375</v>
      </c>
      <c r="V107" s="59">
        <f>'Erwachsene-DOSB 2020'!AL15*$BC$65</f>
        <v>4.0374999999999996</v>
      </c>
      <c r="W107" s="12">
        <f>'Erwachsene-DOSB 2020'!AM15*$BC$65</f>
        <v>4.75</v>
      </c>
      <c r="X107" s="15">
        <f>'Erwachsene-DOSB 2020'!AN15*$BC$65</f>
        <v>5.6999999999999993</v>
      </c>
      <c r="Y107" s="182"/>
      <c r="Z107" s="188"/>
      <c r="AB107" s="902"/>
      <c r="AC107"/>
      <c r="AD107" s="845"/>
      <c r="AE107" s="796"/>
      <c r="AF107" s="792"/>
      <c r="AG107" s="794"/>
      <c r="AH107" s="13">
        <f>'Erwachsene-DOSB 2020'!W48*$BC$65</f>
        <v>5.6999999999999993</v>
      </c>
      <c r="AI107" s="12">
        <f>'Erwachsene-DOSB 2020'!X48*$BC$65</f>
        <v>6.4124999999999996</v>
      </c>
      <c r="AJ107" s="15">
        <f>'Erwachsene-DOSB 2020'!Y48*$BC$65</f>
        <v>7.125</v>
      </c>
      <c r="AK107" s="59">
        <f>'Erwachsene-DOSB 2020'!Z48*$BC$65</f>
        <v>5.9375</v>
      </c>
      <c r="AL107" s="12">
        <f>'Erwachsene-DOSB 2020'!AA48*$BC$65</f>
        <v>6.6499999999999995</v>
      </c>
      <c r="AM107" s="15">
        <f>'Erwachsene-DOSB 2020'!AB48*$BC$65</f>
        <v>7.6</v>
      </c>
      <c r="AN107" s="59">
        <f>'Erwachsene-DOSB 2020'!AC48*$BC$65</f>
        <v>5.6999999999999993</v>
      </c>
      <c r="AO107" s="12">
        <f>'Erwachsene-DOSB 2020'!AD48*$BC$65</f>
        <v>6.4124999999999996</v>
      </c>
      <c r="AP107" s="15">
        <f>'Erwachsene-DOSB 2020'!AE48*$BC$65</f>
        <v>7.125</v>
      </c>
      <c r="AQ107" s="59">
        <f>'Erwachsene-DOSB 2020'!AF48*$BC$65</f>
        <v>5.6999999999999993</v>
      </c>
      <c r="AR107" s="12">
        <f>'Erwachsene-DOSB 2020'!AG48*$BC$65</f>
        <v>6.6499999999999995</v>
      </c>
      <c r="AS107" s="15">
        <f>'Erwachsene-DOSB 2020'!AH48*$BC$65</f>
        <v>7.6</v>
      </c>
      <c r="AT107" s="59">
        <f>'Erwachsene-DOSB 2020'!AI48*$BC$65</f>
        <v>5.4624999999999995</v>
      </c>
      <c r="AU107" s="12">
        <f>'Erwachsene-DOSB 2020'!AJ48*$BC$65</f>
        <v>6.4124999999999996</v>
      </c>
      <c r="AV107" s="283">
        <f>'Erwachsene-DOSB 2020'!AK48*$BC$65</f>
        <v>7.125</v>
      </c>
      <c r="AW107" s="281">
        <f>'Erwachsene-DOSB 2020'!AL48*$BC$65-0.4</f>
        <v>5.2999999999999989</v>
      </c>
      <c r="AX107" s="282">
        <f>'Erwachsene-DOSB 2020'!AM48*$BC$65-0.11</f>
        <v>6.3024999999999993</v>
      </c>
      <c r="AY107" s="283">
        <f>'Erwachsene-DOSB 2020'!AN48*$BC$65-0.36</f>
        <v>7.0024999999999995</v>
      </c>
      <c r="AZ107" s="292"/>
      <c r="BA107" s="188"/>
    </row>
    <row r="108" spans="1:56" ht="19.7" customHeight="1" x14ac:dyDescent="0.2">
      <c r="A108" s="902"/>
      <c r="B108"/>
      <c r="C108" s="845"/>
      <c r="D108" s="796"/>
      <c r="E108" s="106" t="s">
        <v>17</v>
      </c>
      <c r="F108" s="2" t="s">
        <v>92</v>
      </c>
      <c r="G108" s="13">
        <f>'Erwachsene-DOSB 2020'!W18*$BC$66</f>
        <v>0.9900000000000001</v>
      </c>
      <c r="H108" s="12">
        <f>'Erwachsene-DOSB 2020'!X18*$BC$66</f>
        <v>1.2150000000000001</v>
      </c>
      <c r="I108" s="15">
        <f>'Erwachsene-DOSB 2020'!Y18*$BC$66</f>
        <v>1.4400000000000002</v>
      </c>
      <c r="J108" s="59">
        <f>'Erwachsene-DOSB 2020'!Z18*$BC$66</f>
        <v>0.9</v>
      </c>
      <c r="K108" s="680">
        <f>'Erwachsene-DOSB 2020'!AA18*$BC$66</f>
        <v>1.1700000000000002</v>
      </c>
      <c r="L108" s="681">
        <f>'Erwachsene-DOSB 2020'!AB18*$BC$66</f>
        <v>1.395</v>
      </c>
      <c r="M108" s="59">
        <f>'Erwachsene-DOSB 2020'!AC18*$BC$66</f>
        <v>0.85499999999999998</v>
      </c>
      <c r="N108" s="12">
        <f>'Erwachsene-DOSB 2020'!AD18*$BC$66</f>
        <v>1.08</v>
      </c>
      <c r="O108" s="15">
        <f>'Erwachsene-DOSB 2020'!AE18*$BC$66</f>
        <v>1.3049999999999999</v>
      </c>
      <c r="P108" s="59">
        <f>'Erwachsene-DOSB 2020'!AF18*$BC$66</f>
        <v>0.85499999999999998</v>
      </c>
      <c r="Q108" s="12">
        <f>'Erwachsene-DOSB 2020'!AG18*$BC$66</f>
        <v>1.08</v>
      </c>
      <c r="R108" s="15">
        <f>'Erwachsene-DOSB 2020'!AH18*$BC$66</f>
        <v>1.3049999999999999</v>
      </c>
      <c r="S108" s="59">
        <f>'Erwachsene-DOSB 2020'!AI18*$BC$66</f>
        <v>0.81</v>
      </c>
      <c r="T108" s="12">
        <f>'Erwachsene-DOSB 2020'!AJ18*$BC$66</f>
        <v>1.0349999999999999</v>
      </c>
      <c r="U108" s="15">
        <f>'Erwachsene-DOSB 2020'!AK18*$BC$66</f>
        <v>1.26</v>
      </c>
      <c r="V108" s="59">
        <f>'Erwachsene-DOSB 2020'!AL18*$BC$66</f>
        <v>0.81</v>
      </c>
      <c r="W108" s="12">
        <f>'Erwachsene-DOSB 2020'!AM18*$BC$66</f>
        <v>1.0349999999999999</v>
      </c>
      <c r="X108" s="15">
        <f>'Erwachsene-DOSB 2020'!AN18*$BC$66</f>
        <v>1.2150000000000001</v>
      </c>
      <c r="Y108" s="182"/>
      <c r="Z108" s="188"/>
      <c r="AB108" s="902"/>
      <c r="AC108"/>
      <c r="AD108" s="845"/>
      <c r="AE108" s="796"/>
      <c r="AF108" s="106" t="s">
        <v>17</v>
      </c>
      <c r="AG108" s="2" t="s">
        <v>92</v>
      </c>
      <c r="AH108" s="13">
        <f>'Erwachsene-DOSB 2020'!W51*$BC$66</f>
        <v>1.3049999999999999</v>
      </c>
      <c r="AI108" s="12">
        <f>'Erwachsene-DOSB 2020'!X51*$BC$66</f>
        <v>1.575</v>
      </c>
      <c r="AJ108" s="15">
        <f>'Erwachsene-DOSB 2020'!Y51*$BC$66</f>
        <v>1.845</v>
      </c>
      <c r="AK108" s="679">
        <f>'Erwachsene-DOSB 2020'!Z51*$BC$66</f>
        <v>1.26</v>
      </c>
      <c r="AL108" s="680">
        <f>'Erwachsene-DOSB 2020'!AA51*$BC$66</f>
        <v>1.53</v>
      </c>
      <c r="AM108" s="681">
        <f>'Erwachsene-DOSB 2020'!AB51*$BC$66</f>
        <v>1.8</v>
      </c>
      <c r="AN108" s="679">
        <f>'Erwachsene-DOSB 2020'!AC51*$BC$66</f>
        <v>1.2150000000000001</v>
      </c>
      <c r="AO108" s="680">
        <f>'Erwachsene-DOSB 2020'!AD51*$BC$66</f>
        <v>1.4849999999999999</v>
      </c>
      <c r="AP108" s="681">
        <f>'Erwachsene-DOSB 2020'!AE51*$BC$66</f>
        <v>1.7549999999999999</v>
      </c>
      <c r="AQ108" s="59">
        <f>'Erwachsene-DOSB 2020'!AF51*$BC$66</f>
        <v>1.1700000000000002</v>
      </c>
      <c r="AR108" s="12">
        <f>'Erwachsene-DOSB 2020'!AG51*$BC$66</f>
        <v>1.4400000000000002</v>
      </c>
      <c r="AS108" s="15">
        <f>'Erwachsene-DOSB 2020'!AH51*$BC$66</f>
        <v>1.71</v>
      </c>
      <c r="AT108" s="59">
        <f>'Erwachsene-DOSB 2020'!AI51*$BC$66</f>
        <v>1.1700000000000002</v>
      </c>
      <c r="AU108" s="12">
        <f>'Erwachsene-DOSB 2020'!AJ51*$BC$66</f>
        <v>1.4400000000000002</v>
      </c>
      <c r="AV108" s="283">
        <f>'Erwachsene-DOSB 2020'!AK51*$BC$66</f>
        <v>1.71</v>
      </c>
      <c r="AW108" s="281">
        <f>'Erwachsene-DOSB 2020'!AL51*$BC$66</f>
        <v>1.125</v>
      </c>
      <c r="AX108" s="282">
        <f>'Erwachsene-DOSB 2020'!AM51*$BC$66</f>
        <v>1.395</v>
      </c>
      <c r="AY108" s="283">
        <f>'Erwachsene-DOSB 2020'!AN51*$BC$66</f>
        <v>1.665</v>
      </c>
      <c r="AZ108" s="292" t="s">
        <v>54</v>
      </c>
      <c r="BA108" s="188"/>
    </row>
    <row r="109" spans="1:56" s="158" customFormat="1" ht="19.7" customHeight="1" thickBot="1" x14ac:dyDescent="0.25">
      <c r="A109" s="902"/>
      <c r="C109" s="845"/>
      <c r="D109" s="796"/>
      <c r="E109" s="106" t="s">
        <v>21</v>
      </c>
      <c r="F109" s="27" t="s">
        <v>690</v>
      </c>
      <c r="G109" s="37">
        <f>V67-1.5</f>
        <v>18.200000000000003</v>
      </c>
      <c r="H109" s="19">
        <f>W67-1.5</f>
        <v>20.6</v>
      </c>
      <c r="I109" s="21">
        <f>X67-1.5</f>
        <v>23.8</v>
      </c>
      <c r="J109" s="37">
        <f t="shared" ref="J109:X109" si="5">G109-1</f>
        <v>17.200000000000003</v>
      </c>
      <c r="K109" s="19">
        <f t="shared" si="5"/>
        <v>19.600000000000001</v>
      </c>
      <c r="L109" s="21">
        <f t="shared" si="5"/>
        <v>22.8</v>
      </c>
      <c r="M109" s="37">
        <f t="shared" si="5"/>
        <v>16.200000000000003</v>
      </c>
      <c r="N109" s="19">
        <f t="shared" si="5"/>
        <v>18.600000000000001</v>
      </c>
      <c r="O109" s="21">
        <f t="shared" si="5"/>
        <v>21.8</v>
      </c>
      <c r="P109" s="37">
        <f t="shared" si="5"/>
        <v>15.200000000000003</v>
      </c>
      <c r="Q109" s="19">
        <f t="shared" si="5"/>
        <v>17.600000000000001</v>
      </c>
      <c r="R109" s="21">
        <f t="shared" si="5"/>
        <v>20.8</v>
      </c>
      <c r="S109" s="37">
        <f t="shared" si="5"/>
        <v>14.200000000000003</v>
      </c>
      <c r="T109" s="19">
        <f t="shared" si="5"/>
        <v>16.600000000000001</v>
      </c>
      <c r="U109" s="21">
        <f t="shared" si="5"/>
        <v>19.8</v>
      </c>
      <c r="V109" s="37">
        <f t="shared" si="5"/>
        <v>13.200000000000003</v>
      </c>
      <c r="W109" s="19">
        <f t="shared" si="5"/>
        <v>15.600000000000001</v>
      </c>
      <c r="X109" s="21">
        <f t="shared" si="5"/>
        <v>18.8</v>
      </c>
      <c r="Y109" s="186"/>
      <c r="Z109" s="187"/>
      <c r="AB109" s="902"/>
      <c r="AD109" s="845"/>
      <c r="AE109" s="796"/>
      <c r="AF109" s="106" t="s">
        <v>21</v>
      </c>
      <c r="AG109" s="27" t="s">
        <v>690</v>
      </c>
      <c r="AH109" s="37">
        <f>AW67-1.5</f>
        <v>23.200000000000003</v>
      </c>
      <c r="AI109" s="19">
        <f>AX67-1.5</f>
        <v>26.400000000000006</v>
      </c>
      <c r="AJ109" s="21">
        <f>AY67-1.5</f>
        <v>29.6</v>
      </c>
      <c r="AK109" s="37">
        <f t="shared" ref="AK109:AY109" si="6">AH109-1</f>
        <v>22.200000000000003</v>
      </c>
      <c r="AL109" s="19">
        <f t="shared" si="6"/>
        <v>25.400000000000006</v>
      </c>
      <c r="AM109" s="21">
        <f t="shared" si="6"/>
        <v>28.6</v>
      </c>
      <c r="AN109" s="37">
        <f t="shared" si="6"/>
        <v>21.200000000000003</v>
      </c>
      <c r="AO109" s="19">
        <f t="shared" si="6"/>
        <v>24.400000000000006</v>
      </c>
      <c r="AP109" s="21">
        <f t="shared" si="6"/>
        <v>27.6</v>
      </c>
      <c r="AQ109" s="37">
        <f t="shared" si="6"/>
        <v>20.200000000000003</v>
      </c>
      <c r="AR109" s="19">
        <f t="shared" si="6"/>
        <v>23.400000000000006</v>
      </c>
      <c r="AS109" s="21">
        <f t="shared" si="6"/>
        <v>26.6</v>
      </c>
      <c r="AT109" s="37">
        <f t="shared" si="6"/>
        <v>19.200000000000003</v>
      </c>
      <c r="AU109" s="19">
        <f t="shared" si="6"/>
        <v>22.400000000000006</v>
      </c>
      <c r="AV109" s="21">
        <f t="shared" si="6"/>
        <v>25.6</v>
      </c>
      <c r="AW109" s="37">
        <f t="shared" si="6"/>
        <v>18.200000000000003</v>
      </c>
      <c r="AX109" s="19">
        <f t="shared" si="6"/>
        <v>21.400000000000006</v>
      </c>
      <c r="AY109" s="21">
        <f t="shared" si="6"/>
        <v>24.6</v>
      </c>
      <c r="AZ109" s="186"/>
      <c r="BA109" s="187"/>
      <c r="BC109" s="153"/>
      <c r="BD109" s="83"/>
    </row>
    <row r="110" spans="1:56" ht="19.7" customHeight="1" x14ac:dyDescent="0.2">
      <c r="A110" s="902"/>
      <c r="B110"/>
      <c r="C110" s="843">
        <v>3</v>
      </c>
      <c r="D110" s="795" t="s">
        <v>66</v>
      </c>
      <c r="E110" s="791" t="s">
        <v>16</v>
      </c>
      <c r="F110" s="822" t="s">
        <v>156</v>
      </c>
      <c r="G110" s="971" t="s">
        <v>194</v>
      </c>
      <c r="H110" s="972"/>
      <c r="I110" s="972"/>
      <c r="J110" s="972"/>
      <c r="K110" s="972"/>
      <c r="L110" s="972"/>
      <c r="M110" s="972"/>
      <c r="N110" s="972"/>
      <c r="O110" s="972"/>
      <c r="P110" s="972"/>
      <c r="Q110" s="972"/>
      <c r="R110" s="972"/>
      <c r="S110" s="972"/>
      <c r="T110" s="972"/>
      <c r="U110" s="972"/>
      <c r="V110" s="972"/>
      <c r="W110" s="972"/>
      <c r="X110" s="973"/>
      <c r="Y110" s="180"/>
      <c r="Z110" s="181"/>
      <c r="AB110" s="902"/>
      <c r="AC110"/>
      <c r="AD110" s="843">
        <v>3</v>
      </c>
      <c r="AE110" s="795" t="s">
        <v>66</v>
      </c>
      <c r="AF110" s="791" t="s">
        <v>16</v>
      </c>
      <c r="AG110" s="822" t="s">
        <v>156</v>
      </c>
      <c r="AH110" s="971" t="s">
        <v>194</v>
      </c>
      <c r="AI110" s="972"/>
      <c r="AJ110" s="972"/>
      <c r="AK110" s="972"/>
      <c r="AL110" s="972"/>
      <c r="AM110" s="972"/>
      <c r="AN110" s="972"/>
      <c r="AO110" s="972"/>
      <c r="AP110" s="972"/>
      <c r="AQ110" s="972"/>
      <c r="AR110" s="972"/>
      <c r="AS110" s="972"/>
      <c r="AT110" s="972"/>
      <c r="AU110" s="972"/>
      <c r="AV110" s="972"/>
      <c r="AW110" s="972"/>
      <c r="AX110" s="972"/>
      <c r="AY110" s="973"/>
      <c r="AZ110" s="180"/>
      <c r="BA110" s="181"/>
    </row>
    <row r="111" spans="1:56" ht="19.7" customHeight="1" x14ac:dyDescent="0.2">
      <c r="A111" s="902"/>
      <c r="B111"/>
      <c r="C111" s="845"/>
      <c r="D111" s="796"/>
      <c r="E111" s="792"/>
      <c r="F111" s="794"/>
      <c r="G111" s="69">
        <f>'Erwachsene-DOSB 2020'!W21*$BC$69</f>
        <v>12.65</v>
      </c>
      <c r="H111" s="228">
        <f>'Erwachsene-DOSB 2020'!X21*$BC$69</f>
        <v>11.330000000000002</v>
      </c>
      <c r="I111" s="229">
        <f>'Erwachsene-DOSB 2020'!Y21*$BC$69</f>
        <v>10.01</v>
      </c>
      <c r="J111" s="230">
        <f>'Erwachsene-DOSB 2020'!Z21*$BC$69</f>
        <v>13.090000000000002</v>
      </c>
      <c r="K111" s="228">
        <f>'Erwachsene-DOSB 2020'!AA21*$BC$69</f>
        <v>11.77</v>
      </c>
      <c r="L111" s="229">
        <f>'Erwachsene-DOSB 2020'!AB21*$BC$69</f>
        <v>10.450000000000001</v>
      </c>
      <c r="M111" s="230">
        <f>'Erwachsene-DOSB 2020'!AC21*$BC$69</f>
        <v>13.640000000000002</v>
      </c>
      <c r="N111" s="228">
        <f>'Erwachsene-DOSB 2020'!AD21*$BC$69</f>
        <v>12.32</v>
      </c>
      <c r="O111" s="229">
        <f>'Erwachsene-DOSB 2020'!AE21*$BC$69</f>
        <v>10.89</v>
      </c>
      <c r="P111" s="230">
        <f>'Erwachsene-DOSB 2020'!AF21*$BC$69</f>
        <v>13.860000000000001</v>
      </c>
      <c r="Q111" s="228">
        <f>'Erwachsene-DOSB 2020'!AG21*$BC$69</f>
        <v>12.540000000000001</v>
      </c>
      <c r="R111" s="229">
        <f>'Erwachsene-DOSB 2020'!AH21*$BC$69</f>
        <v>11.22</v>
      </c>
      <c r="S111" s="230">
        <f>'Erwachsene-DOSB 2020'!AI21*$BC$69</f>
        <v>14.080000000000002</v>
      </c>
      <c r="T111" s="228">
        <f>'Erwachsene-DOSB 2020'!AJ21*$BC$69</f>
        <v>12.76</v>
      </c>
      <c r="U111" s="229">
        <f>'Erwachsene-DOSB 2020'!AK21*$BC$69</f>
        <v>11.440000000000001</v>
      </c>
      <c r="V111" s="230">
        <f>'Erwachsene-DOSB 2020'!AL21*$BC$69</f>
        <v>14.3</v>
      </c>
      <c r="W111" s="228">
        <f>'Erwachsene-DOSB 2020'!AM21*$BC$69</f>
        <v>12.980000000000002</v>
      </c>
      <c r="X111" s="229">
        <f>'Erwachsene-DOSB 2020'!AN21*$BC$69</f>
        <v>11.66</v>
      </c>
      <c r="Y111" s="182"/>
      <c r="Z111" s="188"/>
      <c r="AB111" s="902"/>
      <c r="AC111"/>
      <c r="AD111" s="845"/>
      <c r="AE111" s="796"/>
      <c r="AF111" s="792"/>
      <c r="AG111" s="794"/>
      <c r="AH111" s="69">
        <f>'Erwachsene-DOSB 2020'!W54*$BC$69</f>
        <v>11</v>
      </c>
      <c r="AI111" s="228">
        <f>'Erwachsene-DOSB 2020'!X54*$BC$69</f>
        <v>9.7900000000000009</v>
      </c>
      <c r="AJ111" s="229">
        <f>'Erwachsene-DOSB 2020'!Y54*$BC$69</f>
        <v>8.6900000000000013</v>
      </c>
      <c r="AK111" s="230">
        <f>'Erwachsene-DOSB 2020'!Z54*$BC$69</f>
        <v>11.330000000000002</v>
      </c>
      <c r="AL111" s="228">
        <f>'Erwachsene-DOSB 2020'!AA54*$BC$69</f>
        <v>10.01</v>
      </c>
      <c r="AM111" s="229">
        <f>'Erwachsene-DOSB 2020'!AB54*$BC$69</f>
        <v>9.02</v>
      </c>
      <c r="AN111" s="230">
        <f>'Erwachsene-DOSB 2020'!AC54*$BC$69</f>
        <v>11.55</v>
      </c>
      <c r="AO111" s="228">
        <f>'Erwachsene-DOSB 2020'!AD54*$BC$69</f>
        <v>10.340000000000002</v>
      </c>
      <c r="AP111" s="229">
        <f>'Erwachsene-DOSB 2020'!AE54*$BC$69</f>
        <v>9.3500000000000014</v>
      </c>
      <c r="AQ111" s="230">
        <f>'Erwachsene-DOSB 2020'!AF54*$BC$69</f>
        <v>11.880000000000003</v>
      </c>
      <c r="AR111" s="228">
        <f>'Erwachsene-DOSB 2020'!AG54*$BC$69</f>
        <v>10.67</v>
      </c>
      <c r="AS111" s="229">
        <f>'Erwachsene-DOSB 2020'!AH54*$BC$69</f>
        <v>9.6800000000000015</v>
      </c>
      <c r="AT111" s="230">
        <f>'Erwachsene-DOSB 2020'!AI54*$BC$69</f>
        <v>12.32</v>
      </c>
      <c r="AU111" s="228">
        <f>'Erwachsene-DOSB 2020'!AJ54*$BC$69</f>
        <v>11.22</v>
      </c>
      <c r="AV111" s="229">
        <f>'Erwachsene-DOSB 2020'!AK54*$BC$69</f>
        <v>10.01</v>
      </c>
      <c r="AW111" s="230">
        <f>'Erwachsene-DOSB 2020'!AL54*$BC$69</f>
        <v>12.870000000000001</v>
      </c>
      <c r="AX111" s="228">
        <f>'Erwachsene-DOSB 2020'!AM54*$BC$69</f>
        <v>11.77</v>
      </c>
      <c r="AY111" s="229">
        <f>'Erwachsene-DOSB 2020'!AN54*$BC$69</f>
        <v>10.56</v>
      </c>
      <c r="AZ111" s="182"/>
      <c r="BA111" s="188"/>
    </row>
    <row r="112" spans="1:56" ht="19.7" customHeight="1" x14ac:dyDescent="0.2">
      <c r="A112" s="902"/>
      <c r="B112"/>
      <c r="C112" s="845"/>
      <c r="D112" s="796"/>
      <c r="E112" s="106" t="s">
        <v>17</v>
      </c>
      <c r="F112" s="27" t="s">
        <v>158</v>
      </c>
      <c r="G112" s="69">
        <f>'Erwachsene-DOSB 2020'!W22*$BC$70</f>
        <v>48.400000000000006</v>
      </c>
      <c r="H112" s="228">
        <f>'Erwachsene-DOSB 2020'!X22*$BC$70</f>
        <v>38.5</v>
      </c>
      <c r="I112" s="229">
        <f>'Erwachsene-DOSB 2020'!Y22*$BC$70</f>
        <v>27.500000000000004</v>
      </c>
      <c r="J112" s="230">
        <f>'Erwachsene-DOSB 2020'!Z22*$BC$70</f>
        <v>52.800000000000004</v>
      </c>
      <c r="K112" s="228">
        <f>'Erwachsene-DOSB 2020'!AA22*$BC$70</f>
        <v>42.900000000000006</v>
      </c>
      <c r="L112" s="229">
        <f>'Erwachsene-DOSB 2020'!AB22*$BC$70</f>
        <v>30.800000000000004</v>
      </c>
      <c r="M112" s="230">
        <f>'Erwachsene-DOSB 2020'!AC22*$BC$70</f>
        <v>56.650000000000006</v>
      </c>
      <c r="N112" s="228">
        <f>'Erwachsene-DOSB 2020'!AD22*$BC$70</f>
        <v>46.750000000000007</v>
      </c>
      <c r="O112" s="229">
        <f>'Erwachsene-DOSB 2020'!AE22*$BC$70</f>
        <v>33.550000000000004</v>
      </c>
      <c r="P112" s="230">
        <f>'Erwachsene-DOSB 2020'!AF22*$BC$70</f>
        <v>59.95</v>
      </c>
      <c r="Q112" s="228">
        <f>'Erwachsene-DOSB 2020'!AG22*$BC$70</f>
        <v>48.95</v>
      </c>
      <c r="R112" s="229">
        <f>'Erwachsene-DOSB 2020'!AH22*$BC$70</f>
        <v>35.75</v>
      </c>
      <c r="S112" s="230">
        <f>'Erwachsene-DOSB 2020'!AI22*$BC$70</f>
        <v>62.150000000000006</v>
      </c>
      <c r="T112" s="228">
        <f>'Erwachsene-DOSB 2020'!AJ22*$BC$70</f>
        <v>51.150000000000006</v>
      </c>
      <c r="U112" s="229">
        <f>'Erwachsene-DOSB 2020'!AK22*$BC$70</f>
        <v>37.950000000000003</v>
      </c>
      <c r="V112" s="230">
        <f>'Erwachsene-DOSB 2020'!AL22*$BC$70</f>
        <v>64.900000000000006</v>
      </c>
      <c r="W112" s="228">
        <f>'Erwachsene-DOSB 2020'!AM22*$BC$70</f>
        <v>52.800000000000004</v>
      </c>
      <c r="X112" s="229">
        <f>'Erwachsene-DOSB 2020'!AN22*$BC$70</f>
        <v>39.6</v>
      </c>
      <c r="Y112" s="182"/>
      <c r="Z112" s="188"/>
      <c r="AB112" s="902"/>
      <c r="AC112"/>
      <c r="AD112" s="845"/>
      <c r="AE112" s="796"/>
      <c r="AF112" s="106" t="s">
        <v>17</v>
      </c>
      <c r="AG112" s="27" t="s">
        <v>158</v>
      </c>
      <c r="AH112" s="69">
        <f>'Erwachsene-DOSB 2020'!W55*$BC$70</f>
        <v>46.2</v>
      </c>
      <c r="AI112" s="228">
        <f>'Erwachsene-DOSB 2020'!X55*$BC$70</f>
        <v>35.75</v>
      </c>
      <c r="AJ112" s="229">
        <f>'Erwachsene-DOSB 2020'!Y55*$BC$70</f>
        <v>22.55</v>
      </c>
      <c r="AK112" s="230">
        <f>'Erwachsene-DOSB 2020'!Z55*$BC$70</f>
        <v>49.500000000000007</v>
      </c>
      <c r="AL112" s="228">
        <f>'Erwachsene-DOSB 2020'!AA55*$BC$70</f>
        <v>38.5</v>
      </c>
      <c r="AM112" s="229">
        <f>'Erwachsene-DOSB 2020'!AB55*$BC$70</f>
        <v>25.3</v>
      </c>
      <c r="AN112" s="230">
        <f>'Erwachsene-DOSB 2020'!AC55*$BC$70</f>
        <v>53.900000000000006</v>
      </c>
      <c r="AO112" s="228">
        <f>'Erwachsene-DOSB 2020'!AD55*$BC$70</f>
        <v>40.700000000000003</v>
      </c>
      <c r="AP112" s="229">
        <f>'Erwachsene-DOSB 2020'!AE55*$BC$70</f>
        <v>27.500000000000004</v>
      </c>
      <c r="AQ112" s="230">
        <f>'Erwachsene-DOSB 2020'!AF55*$BC$70</f>
        <v>56.1</v>
      </c>
      <c r="AR112" s="228">
        <f>'Erwachsene-DOSB 2020'!AG55*$BC$70</f>
        <v>42.900000000000006</v>
      </c>
      <c r="AS112" s="229">
        <f>'Erwachsene-DOSB 2020'!AH55*$BC$70</f>
        <v>29.700000000000003</v>
      </c>
      <c r="AT112" s="230">
        <f>'Erwachsene-DOSB 2020'!AI55*$BC$70</f>
        <v>57.750000000000007</v>
      </c>
      <c r="AU112" s="228">
        <f>'Erwachsene-DOSB 2020'!AJ55*$BC$70</f>
        <v>44.550000000000004</v>
      </c>
      <c r="AV112" s="229">
        <f>'Erwachsene-DOSB 2020'!AK55*$BC$70</f>
        <v>31.35</v>
      </c>
      <c r="AW112" s="230">
        <f>'Erwachsene-DOSB 2020'!AL55*$BC$70</f>
        <v>60.500000000000007</v>
      </c>
      <c r="AX112" s="228">
        <f>'Erwachsene-DOSB 2020'!AM55*$BC$70</f>
        <v>47.300000000000004</v>
      </c>
      <c r="AY112" s="229">
        <f>'Erwachsene-DOSB 2020'!AN55*$BC$70</f>
        <v>34.1</v>
      </c>
      <c r="AZ112" s="182"/>
      <c r="BA112" s="188"/>
    </row>
    <row r="113" spans="1:53" ht="19.7" customHeight="1" thickBot="1" x14ac:dyDescent="0.25">
      <c r="A113" s="902"/>
      <c r="B113"/>
      <c r="C113" s="845"/>
      <c r="D113" s="796"/>
      <c r="E113" s="106" t="s">
        <v>21</v>
      </c>
      <c r="F113" s="27" t="s">
        <v>157</v>
      </c>
      <c r="G113" s="234">
        <f>'Erwachsene-DOSB 2020'!W23*$BC$71</f>
        <v>33.550000000000004</v>
      </c>
      <c r="H113" s="231">
        <f>'Erwachsene-DOSB 2020'!X23*$BC$71</f>
        <v>29.700000000000003</v>
      </c>
      <c r="I113" s="232">
        <f>'Erwachsene-DOSB 2020'!Y23*$BC$71</f>
        <v>25.3</v>
      </c>
      <c r="J113" s="233">
        <f>'Erwachsene-DOSB 2020'!Z23*$BC$71</f>
        <v>35.200000000000003</v>
      </c>
      <c r="K113" s="231">
        <f>'Erwachsene-DOSB 2020'!AA23*$BC$71</f>
        <v>30.800000000000004</v>
      </c>
      <c r="L113" s="232">
        <f>'Erwachsene-DOSB 2020'!AB23*$BC$71</f>
        <v>25.85</v>
      </c>
      <c r="M113" s="233">
        <f>'Erwachsene-DOSB 2020'!AC23*$BC$71</f>
        <v>36.85</v>
      </c>
      <c r="N113" s="231">
        <f>'Erwachsene-DOSB 2020'!AD23*$BC$71</f>
        <v>31.900000000000002</v>
      </c>
      <c r="O113" s="232">
        <f>'Erwachsene-DOSB 2020'!AE23*$BC$71</f>
        <v>26.400000000000002</v>
      </c>
      <c r="P113" s="233">
        <f>'Erwachsene-DOSB 2020'!AF23*$BC$71</f>
        <v>38.5</v>
      </c>
      <c r="Q113" s="231">
        <f>'Erwachsene-DOSB 2020'!AG23*$BC$71</f>
        <v>33</v>
      </c>
      <c r="R113" s="232">
        <f>'Erwachsene-DOSB 2020'!AH23*$BC$71</f>
        <v>27.500000000000004</v>
      </c>
      <c r="S113" s="233">
        <f>'Erwachsene-DOSB 2020'!AI23*$BC$71</f>
        <v>39.6</v>
      </c>
      <c r="T113" s="231">
        <f>'Erwachsene-DOSB 2020'!AJ23*$BC$71</f>
        <v>34.1</v>
      </c>
      <c r="U113" s="232">
        <f>'Erwachsene-DOSB 2020'!AK23*$BC$71</f>
        <v>28.05</v>
      </c>
      <c r="V113" s="233">
        <f>'Erwachsene-DOSB 2020'!AL23*$BC$71</f>
        <v>41.800000000000004</v>
      </c>
      <c r="W113" s="231">
        <f>'Erwachsene-DOSB 2020'!AM23*$BC$71</f>
        <v>35.200000000000003</v>
      </c>
      <c r="X113" s="232">
        <f>'Erwachsene-DOSB 2020'!AN23*$BC$71</f>
        <v>29.150000000000002</v>
      </c>
      <c r="Y113" s="186"/>
      <c r="Z113" s="187"/>
      <c r="AB113" s="902"/>
      <c r="AC113"/>
      <c r="AD113" s="845"/>
      <c r="AE113" s="796"/>
      <c r="AF113" s="106" t="s">
        <v>21</v>
      </c>
      <c r="AG113" s="27" t="s">
        <v>157</v>
      </c>
      <c r="AH113" s="234">
        <f>'Erwachsene-DOSB 2020'!W56*$BC$71</f>
        <v>31.35</v>
      </c>
      <c r="AI113" s="231">
        <f>'Erwachsene-DOSB 2020'!X56*$BC$71</f>
        <v>25.3</v>
      </c>
      <c r="AJ113" s="232">
        <f>'Erwachsene-DOSB 2020'!Y56*$BC$71</f>
        <v>18.700000000000003</v>
      </c>
      <c r="AK113" s="233">
        <f>'Erwachsene-DOSB 2020'!Z56*$BC$71</f>
        <v>33</v>
      </c>
      <c r="AL113" s="231">
        <f>'Erwachsene-DOSB 2020'!AA56*$BC$71</f>
        <v>26.400000000000002</v>
      </c>
      <c r="AM113" s="232">
        <f>'Erwachsene-DOSB 2020'!AB56*$BC$71</f>
        <v>19.8</v>
      </c>
      <c r="AN113" s="233">
        <f>'Erwachsene-DOSB 2020'!AC56*$BC$71</f>
        <v>35.200000000000003</v>
      </c>
      <c r="AO113" s="231">
        <f>'Erwachsene-DOSB 2020'!AD56*$BC$71</f>
        <v>27.500000000000004</v>
      </c>
      <c r="AP113" s="232">
        <f>'Erwachsene-DOSB 2020'!AE56*$BC$71</f>
        <v>20.350000000000001</v>
      </c>
      <c r="AQ113" s="233">
        <f>'Erwachsene-DOSB 2020'!AF56*$BC$71</f>
        <v>36.85</v>
      </c>
      <c r="AR113" s="231">
        <f>'Erwachsene-DOSB 2020'!AG56*$BC$71</f>
        <v>28.6</v>
      </c>
      <c r="AS113" s="232">
        <f>'Erwachsene-DOSB 2020'!AH56*$BC$71</f>
        <v>20.900000000000002</v>
      </c>
      <c r="AT113" s="233">
        <f>'Erwachsene-DOSB 2020'!AI56*$BC$71</f>
        <v>38.5</v>
      </c>
      <c r="AU113" s="231">
        <f>'Erwachsene-DOSB 2020'!AJ56*$BC$71</f>
        <v>29.700000000000003</v>
      </c>
      <c r="AV113" s="232">
        <f>'Erwachsene-DOSB 2020'!AK56*$BC$71</f>
        <v>21.450000000000003</v>
      </c>
      <c r="AW113" s="233">
        <f>'Erwachsene-DOSB 2020'!AL56*$BC$71</f>
        <v>39.6</v>
      </c>
      <c r="AX113" s="231">
        <f>'Erwachsene-DOSB 2020'!AM56*$BC$71</f>
        <v>31.35</v>
      </c>
      <c r="AY113" s="232">
        <f>'Erwachsene-DOSB 2020'!AN56*$BC$71</f>
        <v>22</v>
      </c>
      <c r="AZ113" s="186"/>
      <c r="BA113" s="187"/>
    </row>
    <row r="114" spans="1:53" ht="19.7" customHeight="1" x14ac:dyDescent="0.2">
      <c r="A114" s="902"/>
      <c r="B114"/>
      <c r="C114" s="843">
        <v>4</v>
      </c>
      <c r="D114" s="795" t="s">
        <v>67</v>
      </c>
      <c r="E114" s="601" t="s">
        <v>16</v>
      </c>
      <c r="F114" s="22" t="s">
        <v>20</v>
      </c>
      <c r="G114" s="141">
        <f>'Erwachsene-DOSB 2020'!W25*$BC$72</f>
        <v>0.81</v>
      </c>
      <c r="H114" s="132">
        <f>'Erwachsene-DOSB 2020'!X25*$BC$72</f>
        <v>0.9</v>
      </c>
      <c r="I114" s="133">
        <f>'Erwachsene-DOSB 2020'!Y25*$BC$72</f>
        <v>0.9900000000000001</v>
      </c>
      <c r="J114" s="134">
        <f>'Erwachsene-DOSB 2020'!Z25*$BC$72</f>
        <v>0.76500000000000001</v>
      </c>
      <c r="K114" s="132">
        <f>'Erwachsene-DOSB 2020'!AA25*$BC$72</f>
        <v>0.85499999999999998</v>
      </c>
      <c r="L114" s="133">
        <f>'Erwachsene-DOSB 2020'!AB25*$BC$72</f>
        <v>0.94500000000000006</v>
      </c>
      <c r="M114" s="134">
        <f>'Erwachsene-DOSB 2020'!AC25*$BC$72</f>
        <v>0.72000000000000008</v>
      </c>
      <c r="N114" s="132">
        <f>'Erwachsene-DOSB 2020'!AD25*$BC$72</f>
        <v>0.81</v>
      </c>
      <c r="O114" s="133">
        <f>'Erwachsene-DOSB 2020'!AE25*$BC$72</f>
        <v>0.9</v>
      </c>
      <c r="P114" s="134">
        <f>'Erwachsene-DOSB 2020'!AF25*$BC$72</f>
        <v>0.67500000000000004</v>
      </c>
      <c r="Q114" s="132">
        <f>'Erwachsene-DOSB 2020'!AG25*$BC$72</f>
        <v>0.76500000000000001</v>
      </c>
      <c r="R114" s="133">
        <f>'Erwachsene-DOSB 2020'!AH25*$BC$72</f>
        <v>0.85499999999999998</v>
      </c>
      <c r="S114" s="134">
        <f>'Erwachsene-DOSB 2020'!AI25*$BC$72</f>
        <v>0.67500000000000004</v>
      </c>
      <c r="T114" s="132">
        <f>'Erwachsene-DOSB 2020'!AJ25*$BC$72</f>
        <v>0.76500000000000001</v>
      </c>
      <c r="U114" s="133">
        <f>'Erwachsene-DOSB 2020'!AK25*$BC$72</f>
        <v>0.85499999999999998</v>
      </c>
      <c r="V114" s="134">
        <f>'Erwachsene-DOSB 2020'!AL25*$BC$72</f>
        <v>0.63</v>
      </c>
      <c r="W114" s="132">
        <f>'Erwachsene-DOSB 2020'!AM25*$BC$72</f>
        <v>0.72000000000000008</v>
      </c>
      <c r="X114" s="133">
        <f>'Erwachsene-DOSB 2020'!AN25*$BC$72</f>
        <v>0.81</v>
      </c>
      <c r="Y114" s="180"/>
      <c r="Z114" s="181"/>
      <c r="AB114" s="902"/>
      <c r="AC114"/>
      <c r="AD114" s="843">
        <v>4</v>
      </c>
      <c r="AE114" s="795" t="s">
        <v>67</v>
      </c>
      <c r="AF114" s="601" t="s">
        <v>16</v>
      </c>
      <c r="AG114" s="22" t="s">
        <v>20</v>
      </c>
      <c r="AH114" s="141">
        <f>'Erwachsene-DOSB 2020'!W58*$BC$72</f>
        <v>1.0349999999999999</v>
      </c>
      <c r="AI114" s="132">
        <f>'Erwachsene-DOSB 2020'!X58*$BC$72</f>
        <v>1.125</v>
      </c>
      <c r="AJ114" s="133">
        <f>'Erwachsene-DOSB 2020'!Y58*$BC$72</f>
        <v>1.2150000000000001</v>
      </c>
      <c r="AK114" s="134">
        <f>'Erwachsene-DOSB 2020'!Z58*$BC$72</f>
        <v>0.94500000000000006</v>
      </c>
      <c r="AL114" s="132">
        <f>'Erwachsene-DOSB 2020'!AA58*$BC$72</f>
        <v>1.0349999999999999</v>
      </c>
      <c r="AM114" s="133">
        <f>'Erwachsene-DOSB 2020'!AB58*$BC$72</f>
        <v>1.125</v>
      </c>
      <c r="AN114" s="134">
        <f>'Erwachsene-DOSB 2020'!AC58*$BC$72</f>
        <v>0.9</v>
      </c>
      <c r="AO114" s="132">
        <f>'Erwachsene-DOSB 2020'!AD58*$BC$72</f>
        <v>0.9900000000000001</v>
      </c>
      <c r="AP114" s="133">
        <f>'Erwachsene-DOSB 2020'!AE58*$BC$72</f>
        <v>1.08</v>
      </c>
      <c r="AQ114" s="134">
        <f>'Erwachsene-DOSB 2020'!AF58*$BC$72</f>
        <v>0.85499999999999998</v>
      </c>
      <c r="AR114" s="132">
        <f>'Erwachsene-DOSB 2020'!AG58*$BC$72</f>
        <v>0.94500000000000006</v>
      </c>
      <c r="AS114" s="133">
        <f>'Erwachsene-DOSB 2020'!AH58*$BC$72</f>
        <v>1.0349999999999999</v>
      </c>
      <c r="AT114" s="134">
        <f>'Erwachsene-DOSB 2020'!AI58*$BC$72</f>
        <v>0.76500000000000001</v>
      </c>
      <c r="AU114" s="132">
        <f>'Erwachsene-DOSB 2020'!AJ58*$BC$72</f>
        <v>0.9</v>
      </c>
      <c r="AV114" s="133">
        <f>'Erwachsene-DOSB 2020'!AK58*$BC$72</f>
        <v>0.9900000000000001</v>
      </c>
      <c r="AW114" s="134">
        <f>'Erwachsene-DOSB 2020'!AL58*$BC$72</f>
        <v>0.72000000000000008</v>
      </c>
      <c r="AX114" s="132">
        <f>'Erwachsene-DOSB 2020'!AM58*$BC$72</f>
        <v>0.85499999999999998</v>
      </c>
      <c r="AY114" s="133">
        <f>'Erwachsene-DOSB 2020'!AN58*$BC$72</f>
        <v>0.94500000000000006</v>
      </c>
      <c r="AZ114" s="180"/>
      <c r="BA114" s="181"/>
    </row>
    <row r="115" spans="1:53" ht="19.7" customHeight="1" x14ac:dyDescent="0.2">
      <c r="A115" s="902"/>
      <c r="B115"/>
      <c r="C115" s="845"/>
      <c r="D115" s="796"/>
      <c r="E115" s="106" t="s">
        <v>17</v>
      </c>
      <c r="F115" s="27" t="s">
        <v>163</v>
      </c>
      <c r="G115" s="13">
        <f>'Erwachsene-DOSB 2020'!W27*$BC$73</f>
        <v>2.52</v>
      </c>
      <c r="H115" s="12">
        <f>'Erwachsene-DOSB 2020'!X27*$BC$73</f>
        <v>2.8800000000000003</v>
      </c>
      <c r="I115" s="15">
        <f>'Erwachsene-DOSB 2020'!Y27*$BC$73</f>
        <v>3.15</v>
      </c>
      <c r="J115" s="59">
        <f>'Erwachsene-DOSB 2020'!Z27*$BC$73</f>
        <v>2.3400000000000003</v>
      </c>
      <c r="K115" s="12">
        <f>'Erwachsene-DOSB 2020'!AA27*$BC$73</f>
        <v>2.7</v>
      </c>
      <c r="L115" s="15">
        <f>'Erwachsene-DOSB 2020'!AB27*$BC$73</f>
        <v>3.06</v>
      </c>
      <c r="M115" s="14">
        <f>'Erwachsene-DOSB 2020'!AC27*$BC$73</f>
        <v>2.25</v>
      </c>
      <c r="N115" s="12">
        <f>'Erwachsene-DOSB 2020'!AD27*$BC$73</f>
        <v>2.61</v>
      </c>
      <c r="O115" s="60">
        <f>'Erwachsene-DOSB 2020'!AE27*$BC$73</f>
        <v>2.9699999999999998</v>
      </c>
      <c r="P115" s="14">
        <f>'Erwachsene-DOSB 2020'!AF27*$BC$73</f>
        <v>2.16</v>
      </c>
      <c r="Q115" s="12">
        <f>'Erwachsene-DOSB 2020'!AG27*$BC$73</f>
        <v>2.52</v>
      </c>
      <c r="R115" s="60">
        <f>'Erwachsene-DOSB 2020'!AH27*$BC$73</f>
        <v>2.8800000000000003</v>
      </c>
      <c r="S115" s="14">
        <f>'Erwachsene-DOSB 2020'!AI27*$BC$73</f>
        <v>2.0699999999999998</v>
      </c>
      <c r="T115" s="12">
        <f>'Erwachsene-DOSB 2020'!AJ27*$BC$73</f>
        <v>2.4300000000000002</v>
      </c>
      <c r="U115" s="60">
        <f>'Erwachsene-DOSB 2020'!AK27*$BC$73</f>
        <v>2.79</v>
      </c>
      <c r="V115" s="14">
        <f>'Erwachsene-DOSB 2020'!AL27*$BC$73</f>
        <v>1.8900000000000001</v>
      </c>
      <c r="W115" s="12">
        <f>'Erwachsene-DOSB 2020'!AM27*$BC$73</f>
        <v>2.25</v>
      </c>
      <c r="X115" s="60">
        <f>'Erwachsene-DOSB 2020'!AN27*$BC$73</f>
        <v>2.61</v>
      </c>
      <c r="Y115" s="182"/>
      <c r="Z115" s="188"/>
      <c r="AB115" s="902"/>
      <c r="AC115"/>
      <c r="AD115" s="845"/>
      <c r="AE115" s="796"/>
      <c r="AF115" s="106" t="s">
        <v>17</v>
      </c>
      <c r="AG115" s="27" t="s">
        <v>163</v>
      </c>
      <c r="AH115" s="13">
        <f>'Erwachsene-DOSB 2020'!W60*$BC$73</f>
        <v>3.33</v>
      </c>
      <c r="AI115" s="12">
        <f>'Erwachsene-DOSB 2020'!X60*$BC$73</f>
        <v>3.69</v>
      </c>
      <c r="AJ115" s="15">
        <f>'Erwachsene-DOSB 2020'!Y60*$BC$73</f>
        <v>4.05</v>
      </c>
      <c r="AK115" s="59">
        <f>'Erwachsene-DOSB 2020'!Z60*$BC$73</f>
        <v>3.24</v>
      </c>
      <c r="AL115" s="12">
        <f>'Erwachsene-DOSB 2020'!AA60*$BC$73</f>
        <v>3.6</v>
      </c>
      <c r="AM115" s="15">
        <f>'Erwachsene-DOSB 2020'!AB60*$BC$73</f>
        <v>3.9600000000000004</v>
      </c>
      <c r="AN115" s="14">
        <f>'Erwachsene-DOSB 2020'!AC60*$BC$73</f>
        <v>3.06</v>
      </c>
      <c r="AO115" s="12">
        <f>'Erwachsene-DOSB 2020'!AD60*$BC$73</f>
        <v>3.42</v>
      </c>
      <c r="AP115" s="60">
        <f>'Erwachsene-DOSB 2020'!AE60*$BC$73</f>
        <v>3.7800000000000002</v>
      </c>
      <c r="AQ115" s="14">
        <f>'Erwachsene-DOSB 2020'!AF60*$BC$73</f>
        <v>2.8800000000000003</v>
      </c>
      <c r="AR115" s="12">
        <f>'Erwachsene-DOSB 2020'!AG60*$BC$73</f>
        <v>3.24</v>
      </c>
      <c r="AS115" s="60">
        <f>'Erwachsene-DOSB 2020'!AH60*$BC$73</f>
        <v>3.6</v>
      </c>
      <c r="AT115" s="14">
        <f>'Erwachsene-DOSB 2020'!AI60*$BC$73</f>
        <v>2.61</v>
      </c>
      <c r="AU115" s="12">
        <f>'Erwachsene-DOSB 2020'!AJ60*$BC$73</f>
        <v>2.9699999999999998</v>
      </c>
      <c r="AV115" s="60">
        <f>'Erwachsene-DOSB 2020'!AK60*$BC$73</f>
        <v>3.33</v>
      </c>
      <c r="AW115" s="14">
        <f>'Erwachsene-DOSB 2020'!AL60*$BC$73</f>
        <v>2.4300000000000002</v>
      </c>
      <c r="AX115" s="12">
        <f>'Erwachsene-DOSB 2020'!AM60*$BC$73</f>
        <v>2.79</v>
      </c>
      <c r="AY115" s="741">
        <f>'Erwachsene-DOSB 2020'!AN60*$BC$73</f>
        <v>3.15</v>
      </c>
      <c r="AZ115" s="182"/>
      <c r="BA115" s="188"/>
    </row>
    <row r="116" spans="1:53" ht="19.7" customHeight="1" x14ac:dyDescent="0.2">
      <c r="A116" s="902"/>
      <c r="B116"/>
      <c r="C116" s="845"/>
      <c r="D116" s="796"/>
      <c r="E116" s="106" t="s">
        <v>21</v>
      </c>
      <c r="F116" s="2" t="s">
        <v>520</v>
      </c>
      <c r="G116" s="13">
        <f>'Erwachsene-DOSB 2020'!W28*$BC$74</f>
        <v>14.8</v>
      </c>
      <c r="H116" s="12">
        <f>'Erwachsene-DOSB 2020'!X28*$BC$74</f>
        <v>17.2</v>
      </c>
      <c r="I116" s="15">
        <f>'Erwachsene-DOSB 2020'!Y28*$BC$74</f>
        <v>19.200000000000003</v>
      </c>
      <c r="J116" s="59">
        <f>'Erwachsene-DOSB 2020'!Z28*$BC$74</f>
        <v>13.200000000000001</v>
      </c>
      <c r="K116" s="12">
        <f>'Erwachsene-DOSB 2020'!AA28*$BC$74</f>
        <v>16</v>
      </c>
      <c r="L116" s="15">
        <f>'Erwachsene-DOSB 2020'!AB28*$BC$74</f>
        <v>18.400000000000002</v>
      </c>
      <c r="M116" s="59">
        <f>'Erwachsene-DOSB 2020'!AC28*$BC$74</f>
        <v>12.4</v>
      </c>
      <c r="N116" s="12">
        <f>'Erwachsene-DOSB 2020'!AD28*$BC$74</f>
        <v>15.200000000000001</v>
      </c>
      <c r="O116" s="15">
        <f>'Erwachsene-DOSB 2020'!AE28*$BC$74</f>
        <v>17.600000000000001</v>
      </c>
      <c r="P116" s="59">
        <f>'Erwachsene-DOSB 2020'!AF28*$BC$74</f>
        <v>11.600000000000001</v>
      </c>
      <c r="Q116" s="12">
        <f>'Erwachsene-DOSB 2020'!AG28*$BC$74</f>
        <v>14.4</v>
      </c>
      <c r="R116" s="15">
        <f>'Erwachsene-DOSB 2020'!AH28*$BC$74</f>
        <v>16.8</v>
      </c>
      <c r="S116" s="59">
        <f>'Erwachsene-DOSB 2020'!AI28*$BC$74</f>
        <v>10.8</v>
      </c>
      <c r="T116" s="12">
        <f>'Erwachsene-DOSB 2020'!AJ28*$BC$74</f>
        <v>13.600000000000001</v>
      </c>
      <c r="U116" s="15">
        <f>'Erwachsene-DOSB 2020'!AK28*$BC$74</f>
        <v>16</v>
      </c>
      <c r="V116" s="59">
        <f>'Erwachsene-DOSB 2020'!AL28*$BC$74</f>
        <v>10.4</v>
      </c>
      <c r="W116" s="12">
        <f>'Erwachsene-DOSB 2020'!AM28*$BC$74</f>
        <v>13.200000000000001</v>
      </c>
      <c r="X116" s="15">
        <f>'Erwachsene-DOSB 2020'!AN28*$BC$74</f>
        <v>15.600000000000001</v>
      </c>
      <c r="Y116" s="182"/>
      <c r="Z116" s="188"/>
      <c r="AB116" s="902"/>
      <c r="AC116"/>
      <c r="AD116" s="845"/>
      <c r="AE116" s="796"/>
      <c r="AF116" s="106" t="s">
        <v>21</v>
      </c>
      <c r="AG116" s="2" t="s">
        <v>520</v>
      </c>
      <c r="AH116" s="13">
        <f>'Erwachsene-DOSB 2020'!W61*$BC$74</f>
        <v>21.6</v>
      </c>
      <c r="AI116" s="12">
        <f>'Erwachsene-DOSB 2020'!X61*$BC$74</f>
        <v>25.6</v>
      </c>
      <c r="AJ116" s="15">
        <f>'Erwachsene-DOSB 2020'!Y61*$BC$74</f>
        <v>30</v>
      </c>
      <c r="AK116" s="59">
        <f>'Erwachsene-DOSB 2020'!Z61*$BC$74</f>
        <v>20.400000000000002</v>
      </c>
      <c r="AL116" s="12">
        <f>'Erwachsene-DOSB 2020'!AA61*$BC$74</f>
        <v>24.8</v>
      </c>
      <c r="AM116" s="15">
        <f>'Erwachsene-DOSB 2020'!AB61*$BC$74</f>
        <v>29.200000000000003</v>
      </c>
      <c r="AN116" s="59">
        <f>'Erwachsene-DOSB 2020'!AC61*$BC$74</f>
        <v>18.8</v>
      </c>
      <c r="AO116" s="12">
        <f>'Erwachsene-DOSB 2020'!AD61*$BC$74</f>
        <v>23.200000000000003</v>
      </c>
      <c r="AP116" s="15">
        <f>'Erwachsene-DOSB 2020'!AE61*$BC$74</f>
        <v>28</v>
      </c>
      <c r="AQ116" s="59">
        <f>'Erwachsene-DOSB 2020'!AF61*$BC$74</f>
        <v>18</v>
      </c>
      <c r="AR116" s="12">
        <f>'Erwachsene-DOSB 2020'!AG61*$BC$74</f>
        <v>22.400000000000002</v>
      </c>
      <c r="AS116" s="15">
        <f>'Erwachsene-DOSB 2020'!AH61*$BC$74</f>
        <v>27.200000000000003</v>
      </c>
      <c r="AT116" s="59">
        <f>'Erwachsene-DOSB 2020'!AI61*$BC$74</f>
        <v>16</v>
      </c>
      <c r="AU116" s="12">
        <f>'Erwachsene-DOSB 2020'!AJ61*$BC$74</f>
        <v>20.400000000000002</v>
      </c>
      <c r="AV116" s="15">
        <f>'Erwachsene-DOSB 2020'!AK61*$BC$74</f>
        <v>24.400000000000002</v>
      </c>
      <c r="AW116" s="59">
        <f>'Erwachsene-DOSB 2020'!AL61*$BC$74</f>
        <v>14.8</v>
      </c>
      <c r="AX116" s="12">
        <f>'Erwachsene-DOSB 2020'!AM61*$BC$74</f>
        <v>19.200000000000003</v>
      </c>
      <c r="AY116" s="15">
        <f>'Erwachsene-DOSB 2020'!AN61*$BC$74</f>
        <v>23.200000000000003</v>
      </c>
      <c r="AZ116" s="182"/>
      <c r="BA116" s="188"/>
    </row>
    <row r="117" spans="1:53" ht="19.7" customHeight="1" x14ac:dyDescent="0.2">
      <c r="A117" s="902"/>
      <c r="B117"/>
      <c r="C117" s="845"/>
      <c r="D117" s="796"/>
      <c r="E117" s="798" t="s">
        <v>22</v>
      </c>
      <c r="F117" s="793" t="s">
        <v>159</v>
      </c>
      <c r="G117" s="782" t="s">
        <v>425</v>
      </c>
      <c r="H117" s="783"/>
      <c r="I117" s="783"/>
      <c r="J117" s="783"/>
      <c r="K117" s="783"/>
      <c r="L117" s="783"/>
      <c r="M117" s="783"/>
      <c r="N117" s="783"/>
      <c r="O117" s="783"/>
      <c r="P117" s="783"/>
      <c r="Q117" s="783"/>
      <c r="R117" s="783"/>
      <c r="S117" s="783"/>
      <c r="T117" s="783"/>
      <c r="U117" s="784"/>
      <c r="V117" s="783" t="s">
        <v>424</v>
      </c>
      <c r="W117" s="783"/>
      <c r="X117" s="784"/>
      <c r="Y117" s="182"/>
      <c r="Z117" s="188"/>
      <c r="AB117" s="902"/>
      <c r="AC117"/>
      <c r="AD117" s="845"/>
      <c r="AE117" s="796"/>
      <c r="AF117" s="798" t="s">
        <v>22</v>
      </c>
      <c r="AG117" s="793" t="s">
        <v>159</v>
      </c>
      <c r="AH117" s="782" t="s">
        <v>425</v>
      </c>
      <c r="AI117" s="783"/>
      <c r="AJ117" s="783"/>
      <c r="AK117" s="783"/>
      <c r="AL117" s="783"/>
      <c r="AM117" s="783"/>
      <c r="AN117" s="783"/>
      <c r="AO117" s="783"/>
      <c r="AP117" s="783"/>
      <c r="AQ117" s="783"/>
      <c r="AR117" s="783"/>
      <c r="AS117" s="783"/>
      <c r="AT117" s="783"/>
      <c r="AU117" s="783"/>
      <c r="AV117" s="784"/>
      <c r="AW117" s="783" t="s">
        <v>424</v>
      </c>
      <c r="AX117" s="783"/>
      <c r="AY117" s="784"/>
      <c r="AZ117" s="182"/>
      <c r="BA117" s="188"/>
    </row>
    <row r="118" spans="1:53" ht="19.7" customHeight="1" thickBot="1" x14ac:dyDescent="0.25">
      <c r="A118" s="902"/>
      <c r="B118"/>
      <c r="C118" s="845"/>
      <c r="D118" s="796"/>
      <c r="E118" s="792"/>
      <c r="F118" s="794"/>
      <c r="G118" s="42">
        <v>10</v>
      </c>
      <c r="H118" s="43">
        <v>15</v>
      </c>
      <c r="I118" s="135">
        <v>20</v>
      </c>
      <c r="J118" s="42">
        <v>10</v>
      </c>
      <c r="K118" s="43">
        <v>15</v>
      </c>
      <c r="L118" s="135">
        <v>20</v>
      </c>
      <c r="M118" s="42">
        <v>10</v>
      </c>
      <c r="N118" s="43">
        <v>15</v>
      </c>
      <c r="O118" s="135">
        <v>20</v>
      </c>
      <c r="P118" s="42">
        <v>10</v>
      </c>
      <c r="Q118" s="43">
        <v>15</v>
      </c>
      <c r="R118" s="135">
        <v>20</v>
      </c>
      <c r="S118" s="42">
        <v>10</v>
      </c>
      <c r="T118" s="43">
        <v>15</v>
      </c>
      <c r="U118" s="135">
        <v>20</v>
      </c>
      <c r="V118" s="42">
        <v>10</v>
      </c>
      <c r="W118" s="43">
        <v>15</v>
      </c>
      <c r="X118" s="135">
        <v>20</v>
      </c>
      <c r="Y118" s="186"/>
      <c r="Z118" s="187"/>
      <c r="AB118" s="902"/>
      <c r="AC118"/>
      <c r="AD118" s="845"/>
      <c r="AE118" s="796"/>
      <c r="AF118" s="792"/>
      <c r="AG118" s="794"/>
      <c r="AH118" s="42">
        <v>10</v>
      </c>
      <c r="AI118" s="43">
        <v>15</v>
      </c>
      <c r="AJ118" s="135">
        <v>20</v>
      </c>
      <c r="AK118" s="42">
        <v>10</v>
      </c>
      <c r="AL118" s="43">
        <v>15</v>
      </c>
      <c r="AM118" s="135">
        <v>20</v>
      </c>
      <c r="AN118" s="42">
        <v>10</v>
      </c>
      <c r="AO118" s="43">
        <v>15</v>
      </c>
      <c r="AP118" s="135">
        <v>20</v>
      </c>
      <c r="AQ118" s="42">
        <v>10</v>
      </c>
      <c r="AR118" s="43">
        <v>15</v>
      </c>
      <c r="AS118" s="135">
        <v>20</v>
      </c>
      <c r="AT118" s="42">
        <v>10</v>
      </c>
      <c r="AU118" s="43">
        <v>15</v>
      </c>
      <c r="AV118" s="135">
        <v>20</v>
      </c>
      <c r="AW118" s="42">
        <v>10</v>
      </c>
      <c r="AX118" s="43">
        <v>15</v>
      </c>
      <c r="AY118" s="135">
        <v>20</v>
      </c>
      <c r="AZ118" s="186"/>
      <c r="BA118" s="187"/>
    </row>
    <row r="119" spans="1:53" ht="18.75" thickBot="1" x14ac:dyDescent="0.3">
      <c r="A119" s="853" t="s">
        <v>495</v>
      </c>
      <c r="B119"/>
      <c r="C119" s="905" t="s">
        <v>51</v>
      </c>
      <c r="D119" s="906"/>
      <c r="E119" s="907"/>
      <c r="F119" s="907"/>
      <c r="G119" s="907" t="s">
        <v>616</v>
      </c>
      <c r="H119" s="907"/>
      <c r="I119" s="907"/>
      <c r="J119" s="907"/>
      <c r="K119" s="907"/>
      <c r="L119" s="907"/>
      <c r="M119" s="907"/>
      <c r="N119" s="907"/>
      <c r="O119" s="907"/>
      <c r="P119" s="907"/>
      <c r="Q119" s="907"/>
      <c r="R119" s="908" t="s">
        <v>52</v>
      </c>
      <c r="S119" s="908"/>
      <c r="T119" s="908"/>
      <c r="U119" s="908"/>
      <c r="V119" s="908"/>
      <c r="W119" s="908"/>
      <c r="X119" s="908"/>
      <c r="Y119" s="802" t="s">
        <v>53</v>
      </c>
      <c r="Z119" s="803"/>
      <c r="AB119" s="853" t="s">
        <v>495</v>
      </c>
      <c r="AC119"/>
      <c r="AD119" s="905" t="s">
        <v>51</v>
      </c>
      <c r="AE119" s="906"/>
      <c r="AF119" s="907"/>
      <c r="AG119" s="907"/>
      <c r="AH119" s="907" t="s">
        <v>616</v>
      </c>
      <c r="AI119" s="907"/>
      <c r="AJ119" s="907"/>
      <c r="AK119" s="907"/>
      <c r="AL119" s="907"/>
      <c r="AM119" s="907"/>
      <c r="AN119" s="907"/>
      <c r="AO119" s="907"/>
      <c r="AP119" s="907"/>
      <c r="AQ119" s="907"/>
      <c r="AR119" s="907"/>
      <c r="AS119" s="908" t="s">
        <v>52</v>
      </c>
      <c r="AT119" s="908"/>
      <c r="AU119" s="908"/>
      <c r="AV119" s="908"/>
      <c r="AW119" s="908"/>
      <c r="AX119" s="908"/>
      <c r="AY119" s="908"/>
      <c r="AZ119" s="802" t="s">
        <v>53</v>
      </c>
      <c r="BA119" s="803"/>
    </row>
    <row r="120" spans="1:53" ht="13.5" thickBot="1" x14ac:dyDescent="0.25">
      <c r="A120" s="853"/>
      <c r="B120"/>
      <c r="C120" s="914" t="s">
        <v>585</v>
      </c>
      <c r="D120" s="915"/>
      <c r="E120" s="915"/>
      <c r="F120" s="915"/>
      <c r="G120" s="915"/>
      <c r="H120" s="915"/>
      <c r="I120" s="916"/>
      <c r="J120" s="917" t="s">
        <v>68</v>
      </c>
      <c r="K120" s="918"/>
      <c r="L120" s="918"/>
      <c r="M120" s="918"/>
      <c r="N120" s="918"/>
      <c r="O120" s="918"/>
      <c r="P120" s="918"/>
      <c r="Q120" s="919"/>
      <c r="R120" s="920" t="s">
        <v>69</v>
      </c>
      <c r="S120" s="921"/>
      <c r="T120" s="921"/>
      <c r="U120" s="921"/>
      <c r="V120" s="921"/>
      <c r="W120" s="921"/>
      <c r="X120" s="922"/>
      <c r="Y120" s="75" t="s">
        <v>70</v>
      </c>
      <c r="Z120" s="76"/>
      <c r="AB120" s="853"/>
      <c r="AC120"/>
      <c r="AD120" s="914" t="s">
        <v>585</v>
      </c>
      <c r="AE120" s="915"/>
      <c r="AF120" s="915"/>
      <c r="AG120" s="915"/>
      <c r="AH120" s="915"/>
      <c r="AI120" s="915"/>
      <c r="AJ120" s="916"/>
      <c r="AK120" s="917" t="s">
        <v>68</v>
      </c>
      <c r="AL120" s="918"/>
      <c r="AM120" s="918"/>
      <c r="AN120" s="918"/>
      <c r="AO120" s="918"/>
      <c r="AP120" s="918"/>
      <c r="AQ120" s="918"/>
      <c r="AR120" s="919"/>
      <c r="AS120" s="920" t="s">
        <v>69</v>
      </c>
      <c r="AT120" s="921"/>
      <c r="AU120" s="921"/>
      <c r="AV120" s="921"/>
      <c r="AW120" s="921"/>
      <c r="AX120" s="921"/>
      <c r="AY120" s="922"/>
      <c r="AZ120" s="75" t="s">
        <v>70</v>
      </c>
      <c r="BA120" s="76"/>
    </row>
    <row r="121" spans="1:53" ht="15" customHeight="1" thickBot="1" x14ac:dyDescent="0.3">
      <c r="A121" s="853"/>
      <c r="B121" s="44"/>
      <c r="C121" s="909" t="s">
        <v>71</v>
      </c>
      <c r="D121" s="910"/>
      <c r="E121" s="910"/>
      <c r="F121" s="910"/>
      <c r="G121" s="910"/>
      <c r="H121" s="910"/>
      <c r="I121" s="77"/>
      <c r="J121" s="911"/>
      <c r="K121" s="912"/>
      <c r="L121" s="912"/>
      <c r="M121" s="912"/>
      <c r="N121" s="912"/>
      <c r="O121" s="912"/>
      <c r="P121" s="912"/>
      <c r="Q121" s="913"/>
      <c r="R121" s="898" t="s">
        <v>72</v>
      </c>
      <c r="S121" s="899"/>
      <c r="T121" s="810"/>
      <c r="U121" s="810"/>
      <c r="V121" s="810"/>
      <c r="W121" s="810"/>
      <c r="X121" s="811"/>
      <c r="Y121" s="75" t="s">
        <v>73</v>
      </c>
      <c r="Z121" s="78" t="s">
        <v>54</v>
      </c>
      <c r="AB121" s="853"/>
      <c r="AC121" s="44"/>
      <c r="AD121" s="909" t="s">
        <v>71</v>
      </c>
      <c r="AE121" s="910"/>
      <c r="AF121" s="910"/>
      <c r="AG121" s="910"/>
      <c r="AH121" s="910"/>
      <c r="AI121" s="910"/>
      <c r="AJ121" s="77"/>
      <c r="AK121" s="911"/>
      <c r="AL121" s="912"/>
      <c r="AM121" s="912"/>
      <c r="AN121" s="912"/>
      <c r="AO121" s="912"/>
      <c r="AP121" s="912"/>
      <c r="AQ121" s="912"/>
      <c r="AR121" s="913"/>
      <c r="AS121" s="898" t="s">
        <v>72</v>
      </c>
      <c r="AT121" s="899"/>
      <c r="AU121" s="810"/>
      <c r="AV121" s="810"/>
      <c r="AW121" s="810"/>
      <c r="AX121" s="810"/>
      <c r="AY121" s="811"/>
      <c r="AZ121" s="75" t="s">
        <v>73</v>
      </c>
      <c r="BA121" s="78" t="s">
        <v>54</v>
      </c>
    </row>
    <row r="122" spans="1:53" ht="13.5" thickBot="1" x14ac:dyDescent="0.25">
      <c r="A122" s="853"/>
      <c r="B122"/>
      <c r="C122" s="812" t="s">
        <v>74</v>
      </c>
      <c r="D122" s="813"/>
      <c r="E122" s="813"/>
      <c r="F122" s="813"/>
      <c r="G122" s="813"/>
      <c r="H122" s="813"/>
      <c r="I122" s="77"/>
      <c r="J122" s="807"/>
      <c r="K122" s="808"/>
      <c r="L122" s="808"/>
      <c r="M122" s="808"/>
      <c r="N122" s="808"/>
      <c r="O122" s="808"/>
      <c r="P122" s="808"/>
      <c r="Q122" s="809"/>
      <c r="R122" s="898" t="s">
        <v>75</v>
      </c>
      <c r="S122" s="899"/>
      <c r="T122" s="810"/>
      <c r="U122" s="810"/>
      <c r="V122" s="810"/>
      <c r="W122" s="810"/>
      <c r="X122" s="811"/>
      <c r="Y122" s="75" t="s">
        <v>76</v>
      </c>
      <c r="Z122" s="79"/>
      <c r="AB122" s="853"/>
      <c r="AC122"/>
      <c r="AD122" s="812" t="s">
        <v>74</v>
      </c>
      <c r="AE122" s="813"/>
      <c r="AF122" s="813"/>
      <c r="AG122" s="813"/>
      <c r="AH122" s="813"/>
      <c r="AI122" s="813"/>
      <c r="AJ122" s="77"/>
      <c r="AK122" s="807"/>
      <c r="AL122" s="808"/>
      <c r="AM122" s="808"/>
      <c r="AN122" s="808"/>
      <c r="AO122" s="808"/>
      <c r="AP122" s="808"/>
      <c r="AQ122" s="808"/>
      <c r="AR122" s="809"/>
      <c r="AS122" s="898" t="s">
        <v>75</v>
      </c>
      <c r="AT122" s="899"/>
      <c r="AU122" s="810"/>
      <c r="AV122" s="810"/>
      <c r="AW122" s="810"/>
      <c r="AX122" s="810"/>
      <c r="AY122" s="811"/>
      <c r="AZ122" s="75" t="s">
        <v>76</v>
      </c>
      <c r="BA122" s="79"/>
    </row>
    <row r="123" spans="1:53" ht="13.5" thickBot="1" x14ac:dyDescent="0.25">
      <c r="A123" s="853"/>
      <c r="B123"/>
      <c r="C123" s="812" t="s">
        <v>518</v>
      </c>
      <c r="D123" s="813"/>
      <c r="E123" s="813"/>
      <c r="F123" s="813"/>
      <c r="G123" s="813"/>
      <c r="H123" s="813"/>
      <c r="I123" s="77"/>
      <c r="J123" s="814"/>
      <c r="K123" s="815"/>
      <c r="L123" s="815"/>
      <c r="M123" s="815"/>
      <c r="N123" s="815"/>
      <c r="O123" s="815"/>
      <c r="P123" s="815"/>
      <c r="Q123" s="816"/>
      <c r="R123" s="898" t="s">
        <v>77</v>
      </c>
      <c r="S123" s="899"/>
      <c r="T123" s="810"/>
      <c r="U123" s="810"/>
      <c r="V123" s="810"/>
      <c r="W123" s="810"/>
      <c r="X123" s="811"/>
      <c r="Y123" s="75" t="s">
        <v>78</v>
      </c>
      <c r="Z123" s="79"/>
      <c r="AB123" s="853"/>
      <c r="AC123"/>
      <c r="AD123" s="812" t="s">
        <v>518</v>
      </c>
      <c r="AE123" s="813"/>
      <c r="AF123" s="813"/>
      <c r="AG123" s="813"/>
      <c r="AH123" s="813"/>
      <c r="AI123" s="813"/>
      <c r="AJ123" s="77"/>
      <c r="AK123" s="814"/>
      <c r="AL123" s="815"/>
      <c r="AM123" s="815"/>
      <c r="AN123" s="815"/>
      <c r="AO123" s="815"/>
      <c r="AP123" s="815"/>
      <c r="AQ123" s="815"/>
      <c r="AR123" s="816"/>
      <c r="AS123" s="898" t="s">
        <v>77</v>
      </c>
      <c r="AT123" s="899"/>
      <c r="AU123" s="810"/>
      <c r="AV123" s="810"/>
      <c r="AW123" s="810"/>
      <c r="AX123" s="810"/>
      <c r="AY123" s="811"/>
      <c r="AZ123" s="75" t="s">
        <v>78</v>
      </c>
      <c r="BA123" s="79"/>
    </row>
    <row r="124" spans="1:53" ht="13.5" thickBot="1" x14ac:dyDescent="0.25">
      <c r="A124" s="853"/>
      <c r="B124"/>
      <c r="C124" s="812" t="s">
        <v>586</v>
      </c>
      <c r="D124" s="813"/>
      <c r="E124" s="813"/>
      <c r="F124" s="813"/>
      <c r="G124" s="813"/>
      <c r="H124" s="813"/>
      <c r="I124" s="77"/>
      <c r="J124" s="80"/>
      <c r="K124" s="80"/>
      <c r="L124" s="80"/>
      <c r="M124" s="80"/>
      <c r="N124" s="80"/>
      <c r="O124" s="80"/>
      <c r="P124" s="80"/>
      <c r="Q124" s="80"/>
      <c r="R124" s="872" t="s">
        <v>79</v>
      </c>
      <c r="S124" s="873"/>
      <c r="T124" s="874"/>
      <c r="U124" s="874"/>
      <c r="V124" s="874"/>
      <c r="W124" s="874"/>
      <c r="X124" s="875"/>
      <c r="Y124" s="81"/>
      <c r="Z124" s="82"/>
      <c r="AB124" s="853"/>
      <c r="AC124"/>
      <c r="AD124" s="812" t="s">
        <v>586</v>
      </c>
      <c r="AE124" s="813"/>
      <c r="AF124" s="813"/>
      <c r="AG124" s="813"/>
      <c r="AH124" s="813"/>
      <c r="AI124" s="813"/>
      <c r="AJ124" s="77"/>
      <c r="AK124" s="80"/>
      <c r="AL124" s="80"/>
      <c r="AM124" s="80"/>
      <c r="AN124" s="80"/>
      <c r="AO124" s="80"/>
      <c r="AP124" s="80"/>
      <c r="AQ124" s="80"/>
      <c r="AR124" s="80"/>
      <c r="AS124" s="872" t="s">
        <v>79</v>
      </c>
      <c r="AT124" s="873"/>
      <c r="AU124" s="874"/>
      <c r="AV124" s="874"/>
      <c r="AW124" s="874"/>
      <c r="AX124" s="874"/>
      <c r="AY124" s="875"/>
      <c r="AZ124" s="81"/>
      <c r="BA124" s="82"/>
    </row>
    <row r="125" spans="1:53" ht="15" x14ac:dyDescent="0.2">
      <c r="A125" s="904">
        <f>A83+1</f>
        <v>32</v>
      </c>
      <c r="B125"/>
      <c r="C125" s="841" t="s">
        <v>587</v>
      </c>
      <c r="D125" s="813"/>
      <c r="E125" s="813"/>
      <c r="F125" s="813"/>
      <c r="G125" s="813"/>
      <c r="H125" s="813"/>
      <c r="I125" s="77"/>
      <c r="U125" s="45"/>
      <c r="W125" s="781" t="s">
        <v>715</v>
      </c>
      <c r="X125" s="781"/>
      <c r="Y125" s="781"/>
      <c r="Z125" s="781"/>
      <c r="AB125" s="904">
        <f>AB83+1</f>
        <v>35</v>
      </c>
      <c r="AC125"/>
      <c r="AD125" s="841" t="s">
        <v>587</v>
      </c>
      <c r="AE125" s="813"/>
      <c r="AF125" s="813"/>
      <c r="AG125" s="813"/>
      <c r="AH125" s="813"/>
      <c r="AI125" s="813"/>
      <c r="AJ125" s="77"/>
      <c r="AV125" s="45"/>
      <c r="AX125" s="781" t="s">
        <v>718</v>
      </c>
      <c r="AY125" s="781"/>
      <c r="AZ125" s="781"/>
      <c r="BA125" s="781"/>
    </row>
    <row r="126" spans="1:53" ht="13.5" thickBot="1" x14ac:dyDescent="0.25">
      <c r="A126" s="904"/>
      <c r="B126"/>
      <c r="C126" s="804" t="s">
        <v>80</v>
      </c>
      <c r="D126" s="805"/>
      <c r="E126" s="805"/>
      <c r="F126" s="805"/>
      <c r="G126" s="805"/>
      <c r="H126" s="805"/>
      <c r="I126" s="806"/>
      <c r="W126" s="781"/>
      <c r="X126" s="781"/>
      <c r="Y126" s="781"/>
      <c r="Z126" s="781"/>
      <c r="AB126" s="904"/>
      <c r="AC126"/>
      <c r="AD126" s="804" t="s">
        <v>80</v>
      </c>
      <c r="AE126" s="805"/>
      <c r="AF126" s="805"/>
      <c r="AG126" s="805"/>
      <c r="AH126" s="805"/>
      <c r="AI126" s="805"/>
      <c r="AJ126" s="806"/>
      <c r="AX126" s="781"/>
      <c r="AY126" s="781"/>
      <c r="AZ126" s="781"/>
      <c r="BA126" s="781"/>
    </row>
    <row r="128" spans="1:53" ht="13.5" thickBot="1" x14ac:dyDescent="0.25"/>
    <row r="129" spans="1:53" ht="18" customHeight="1" x14ac:dyDescent="0.25">
      <c r="A129" s="930" t="s">
        <v>496</v>
      </c>
      <c r="B129"/>
      <c r="C129" s="932" t="s">
        <v>584</v>
      </c>
      <c r="D129" s="933"/>
      <c r="E129" s="933"/>
      <c r="F129" s="933"/>
      <c r="G129" s="933"/>
      <c r="H129" s="933"/>
      <c r="I129" s="933"/>
      <c r="J129" s="933"/>
      <c r="K129" s="933"/>
      <c r="L129" s="934"/>
      <c r="M129" s="935" t="s">
        <v>142</v>
      </c>
      <c r="N129" s="935"/>
      <c r="O129" s="935"/>
      <c r="P129" s="935"/>
      <c r="Q129" s="935"/>
      <c r="R129" s="935"/>
      <c r="S129" s="935"/>
      <c r="T129" s="935"/>
      <c r="U129" s="935"/>
      <c r="V129" s="935"/>
      <c r="W129" s="935"/>
      <c r="X129" s="935"/>
      <c r="Y129" s="935"/>
      <c r="Z129" s="1" t="s">
        <v>749</v>
      </c>
      <c r="AB129" s="930" t="s">
        <v>496</v>
      </c>
      <c r="AC129"/>
      <c r="AD129" s="932" t="s">
        <v>584</v>
      </c>
      <c r="AE129" s="933"/>
      <c r="AF129" s="933"/>
      <c r="AG129" s="933"/>
      <c r="AH129" s="933"/>
      <c r="AI129" s="933"/>
      <c r="AJ129" s="933"/>
      <c r="AK129" s="933"/>
      <c r="AL129" s="933"/>
      <c r="AM129" s="934"/>
      <c r="AN129" s="935" t="s">
        <v>145</v>
      </c>
      <c r="AO129" s="935"/>
      <c r="AP129" s="935"/>
      <c r="AQ129" s="935"/>
      <c r="AR129" s="935"/>
      <c r="AS129" s="935"/>
      <c r="AT129" s="935"/>
      <c r="AU129" s="935"/>
      <c r="AV129" s="935"/>
      <c r="AW129" s="935"/>
      <c r="AX129" s="935"/>
      <c r="AY129" s="935"/>
      <c r="AZ129" s="935"/>
      <c r="BA129" s="1" t="s">
        <v>749</v>
      </c>
    </row>
    <row r="130" spans="1:53" x14ac:dyDescent="0.2">
      <c r="A130" s="931"/>
      <c r="B130"/>
      <c r="C130" s="856" t="s">
        <v>1</v>
      </c>
      <c r="D130" s="857"/>
      <c r="E130" s="857"/>
      <c r="F130" s="857"/>
      <c r="G130" s="857"/>
      <c r="H130" s="857"/>
      <c r="I130" s="857"/>
      <c r="J130" s="857"/>
      <c r="K130" s="857"/>
      <c r="L130" s="858"/>
      <c r="M130" s="893" t="s">
        <v>2</v>
      </c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 t="s">
        <v>55</v>
      </c>
      <c r="Z130" s="894"/>
      <c r="AB130" s="931"/>
      <c r="AC130"/>
      <c r="AD130" s="856" t="s">
        <v>1</v>
      </c>
      <c r="AE130" s="857"/>
      <c r="AF130" s="857"/>
      <c r="AG130" s="857"/>
      <c r="AH130" s="857"/>
      <c r="AI130" s="857"/>
      <c r="AJ130" s="857"/>
      <c r="AK130" s="857"/>
      <c r="AL130" s="857"/>
      <c r="AM130" s="858"/>
      <c r="AN130" s="893" t="s">
        <v>2</v>
      </c>
      <c r="AO130" s="893"/>
      <c r="AP130" s="893"/>
      <c r="AQ130" s="893"/>
      <c r="AR130" s="893"/>
      <c r="AS130" s="893"/>
      <c r="AT130" s="893"/>
      <c r="AU130" s="893"/>
      <c r="AV130" s="893"/>
      <c r="AW130" s="893"/>
      <c r="AX130" s="893"/>
      <c r="AY130" s="893"/>
      <c r="AZ130" s="893" t="s">
        <v>55</v>
      </c>
      <c r="BA130" s="894"/>
    </row>
    <row r="131" spans="1:53" x14ac:dyDescent="0.2">
      <c r="A131" s="931"/>
      <c r="B131"/>
      <c r="C131" s="856" t="s">
        <v>3</v>
      </c>
      <c r="D131" s="857"/>
      <c r="E131" s="857"/>
      <c r="F131" s="857"/>
      <c r="G131" s="857"/>
      <c r="H131" s="857"/>
      <c r="I131" s="857"/>
      <c r="J131" s="857"/>
      <c r="K131" s="857"/>
      <c r="L131" s="858"/>
      <c r="M131" s="893" t="s">
        <v>4</v>
      </c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 t="s">
        <v>5</v>
      </c>
      <c r="Z131" s="894"/>
      <c r="AB131" s="931"/>
      <c r="AC131"/>
      <c r="AD131" s="856" t="s">
        <v>3</v>
      </c>
      <c r="AE131" s="857"/>
      <c r="AF131" s="857"/>
      <c r="AG131" s="857"/>
      <c r="AH131" s="857"/>
      <c r="AI131" s="857"/>
      <c r="AJ131" s="857"/>
      <c r="AK131" s="857"/>
      <c r="AL131" s="857"/>
      <c r="AM131" s="858"/>
      <c r="AN131" s="893" t="s">
        <v>4</v>
      </c>
      <c r="AO131" s="893"/>
      <c r="AP131" s="893"/>
      <c r="AQ131" s="893"/>
      <c r="AR131" s="893"/>
      <c r="AS131" s="893"/>
      <c r="AT131" s="893"/>
      <c r="AU131" s="893"/>
      <c r="AV131" s="893"/>
      <c r="AW131" s="893"/>
      <c r="AX131" s="893"/>
      <c r="AY131" s="893"/>
      <c r="AZ131" s="893" t="s">
        <v>5</v>
      </c>
      <c r="BA131" s="894"/>
    </row>
    <row r="132" spans="1:53" x14ac:dyDescent="0.2">
      <c r="A132" s="931"/>
      <c r="B132"/>
      <c r="C132" s="856" t="s">
        <v>56</v>
      </c>
      <c r="D132" s="867"/>
      <c r="E132" s="867"/>
      <c r="F132" s="868"/>
      <c r="G132" s="869" t="s">
        <v>57</v>
      </c>
      <c r="H132" s="870"/>
      <c r="I132" s="870"/>
      <c r="J132" s="870"/>
      <c r="K132" s="870"/>
      <c r="L132" s="870"/>
      <c r="M132" s="870"/>
      <c r="N132" s="870"/>
      <c r="O132" s="870"/>
      <c r="P132" s="870"/>
      <c r="Q132" s="870"/>
      <c r="R132" s="870"/>
      <c r="S132" s="870"/>
      <c r="T132" s="870"/>
      <c r="U132" s="870"/>
      <c r="V132" s="870"/>
      <c r="W132" s="870"/>
      <c r="X132" s="871"/>
      <c r="Y132" s="47"/>
      <c r="Z132" s="48"/>
      <c r="AB132" s="931"/>
      <c r="AC132"/>
      <c r="AD132" s="856" t="s">
        <v>56</v>
      </c>
      <c r="AE132" s="867"/>
      <c r="AF132" s="867"/>
      <c r="AG132" s="868"/>
      <c r="AH132" s="869" t="s">
        <v>57</v>
      </c>
      <c r="AI132" s="870"/>
      <c r="AJ132" s="870"/>
      <c r="AK132" s="870"/>
      <c r="AL132" s="870"/>
      <c r="AM132" s="870"/>
      <c r="AN132" s="870"/>
      <c r="AO132" s="870"/>
      <c r="AP132" s="870"/>
      <c r="AQ132" s="870"/>
      <c r="AR132" s="870"/>
      <c r="AS132" s="870"/>
      <c r="AT132" s="870"/>
      <c r="AU132" s="870"/>
      <c r="AV132" s="870"/>
      <c r="AW132" s="870"/>
      <c r="AX132" s="870"/>
      <c r="AY132" s="871"/>
      <c r="AZ132" s="47"/>
      <c r="BA132" s="48"/>
    </row>
    <row r="133" spans="1:53" ht="15.75" x14ac:dyDescent="0.25">
      <c r="A133" s="931"/>
      <c r="B133"/>
      <c r="C133" s="838" t="s">
        <v>508</v>
      </c>
      <c r="D133" s="839"/>
      <c r="E133" s="839"/>
      <c r="F133" s="840"/>
      <c r="G133" s="817" t="s">
        <v>617</v>
      </c>
      <c r="H133" s="818"/>
      <c r="I133" s="818"/>
      <c r="J133" s="818"/>
      <c r="K133" s="819"/>
      <c r="L133" s="851" t="s">
        <v>705</v>
      </c>
      <c r="M133" s="851"/>
      <c r="N133" s="851"/>
      <c r="O133" s="851"/>
      <c r="P133" s="851"/>
      <c r="Q133" s="851"/>
      <c r="R133" s="851"/>
      <c r="S133" s="851"/>
      <c r="T133" s="851"/>
      <c r="U133" s="851"/>
      <c r="V133" s="851"/>
      <c r="W133" s="851"/>
      <c r="X133" s="851"/>
      <c r="Y133" s="851"/>
      <c r="Z133" s="852"/>
      <c r="AB133" s="931"/>
      <c r="AC133"/>
      <c r="AD133" s="838" t="s">
        <v>508</v>
      </c>
      <c r="AE133" s="839"/>
      <c r="AF133" s="839"/>
      <c r="AG133" s="840"/>
      <c r="AH133" s="817" t="s">
        <v>617</v>
      </c>
      <c r="AI133" s="818"/>
      <c r="AJ133" s="818"/>
      <c r="AK133" s="818"/>
      <c r="AL133" s="819"/>
      <c r="AM133" s="851" t="s">
        <v>705</v>
      </c>
      <c r="AN133" s="851"/>
      <c r="AO133" s="851"/>
      <c r="AP133" s="851"/>
      <c r="AQ133" s="851"/>
      <c r="AR133" s="851"/>
      <c r="AS133" s="851"/>
      <c r="AT133" s="851"/>
      <c r="AU133" s="851"/>
      <c r="AV133" s="851"/>
      <c r="AW133" s="851"/>
      <c r="AX133" s="851"/>
      <c r="AY133" s="851"/>
      <c r="AZ133" s="851"/>
      <c r="BA133" s="852"/>
    </row>
    <row r="134" spans="1:53" ht="15.6" customHeight="1" x14ac:dyDescent="0.2">
      <c r="A134" s="931"/>
      <c r="B134"/>
      <c r="C134" s="856"/>
      <c r="D134" s="857"/>
      <c r="E134" s="857"/>
      <c r="F134" s="858"/>
      <c r="G134" s="817" t="s">
        <v>618</v>
      </c>
      <c r="H134" s="818"/>
      <c r="I134" s="818"/>
      <c r="J134" s="818"/>
      <c r="K134" s="819"/>
      <c r="L134" s="883" t="s">
        <v>6</v>
      </c>
      <c r="M134" s="883"/>
      <c r="N134" s="884"/>
      <c r="O134" s="884"/>
      <c r="P134" s="884"/>
      <c r="Q134" s="884"/>
      <c r="R134" s="883" t="s">
        <v>7</v>
      </c>
      <c r="S134" s="883"/>
      <c r="T134" s="883"/>
      <c r="U134" s="883"/>
      <c r="V134" s="883"/>
      <c r="W134" s="858" t="s">
        <v>689</v>
      </c>
      <c r="X134" s="893"/>
      <c r="Y134" s="893"/>
      <c r="Z134" s="894"/>
      <c r="AB134" s="931"/>
      <c r="AC134"/>
      <c r="AD134" s="856"/>
      <c r="AE134" s="857"/>
      <c r="AF134" s="857"/>
      <c r="AG134" s="858"/>
      <c r="AH134" s="817" t="s">
        <v>618</v>
      </c>
      <c r="AI134" s="818"/>
      <c r="AJ134" s="818"/>
      <c r="AK134" s="818"/>
      <c r="AL134" s="819"/>
      <c r="AM134" s="883" t="s">
        <v>6</v>
      </c>
      <c r="AN134" s="883"/>
      <c r="AO134" s="884"/>
      <c r="AP134" s="884"/>
      <c r="AQ134" s="884"/>
      <c r="AR134" s="884"/>
      <c r="AS134" s="883" t="s">
        <v>7</v>
      </c>
      <c r="AT134" s="883"/>
      <c r="AU134" s="883"/>
      <c r="AV134" s="883"/>
      <c r="AW134" s="883"/>
      <c r="AX134" s="858" t="s">
        <v>689</v>
      </c>
      <c r="AY134" s="893"/>
      <c r="AZ134" s="893"/>
      <c r="BA134" s="894"/>
    </row>
    <row r="135" spans="1:53" ht="16.5" thickBot="1" x14ac:dyDescent="0.3">
      <c r="A135" s="931"/>
      <c r="B135"/>
      <c r="C135" s="856"/>
      <c r="D135" s="857"/>
      <c r="E135" s="857"/>
      <c r="F135" s="858"/>
      <c r="G135" s="50"/>
      <c r="H135" s="51"/>
      <c r="I135" s="51"/>
      <c r="J135" s="51"/>
      <c r="K135" s="52"/>
      <c r="L135" s="846" t="s">
        <v>8</v>
      </c>
      <c r="M135" s="847"/>
      <c r="N135" s="848"/>
      <c r="O135" s="848"/>
      <c r="P135" s="848"/>
      <c r="Q135" s="849"/>
      <c r="R135" s="928"/>
      <c r="S135" s="928"/>
      <c r="T135" s="928"/>
      <c r="U135" s="928"/>
      <c r="V135" s="928"/>
      <c r="W135" s="895"/>
      <c r="X135" s="896"/>
      <c r="Y135" s="896"/>
      <c r="Z135" s="897"/>
      <c r="AB135" s="931"/>
      <c r="AC135"/>
      <c r="AD135" s="856"/>
      <c r="AE135" s="857"/>
      <c r="AF135" s="857"/>
      <c r="AG135" s="858"/>
      <c r="AH135" s="50"/>
      <c r="AI135" s="51"/>
      <c r="AJ135" s="51"/>
      <c r="AK135" s="51"/>
      <c r="AL135" s="52"/>
      <c r="AM135" s="846" t="s">
        <v>8</v>
      </c>
      <c r="AN135" s="847"/>
      <c r="AO135" s="848"/>
      <c r="AP135" s="848"/>
      <c r="AQ135" s="848"/>
      <c r="AR135" s="849"/>
      <c r="AS135" s="928"/>
      <c r="AT135" s="928"/>
      <c r="AU135" s="928"/>
      <c r="AV135" s="928"/>
      <c r="AW135" s="928"/>
      <c r="AX135" s="895"/>
      <c r="AY135" s="896"/>
      <c r="AZ135" s="896"/>
      <c r="BA135" s="897"/>
    </row>
    <row r="136" spans="1:53" ht="13.5" customHeight="1" thickBot="1" x14ac:dyDescent="0.25">
      <c r="A136" s="901" t="s">
        <v>750</v>
      </c>
      <c r="B136"/>
      <c r="C136" s="861"/>
      <c r="D136" s="862"/>
      <c r="E136" s="863"/>
      <c r="F136" s="820" t="s">
        <v>9</v>
      </c>
      <c r="G136" s="829" t="s">
        <v>88</v>
      </c>
      <c r="H136" s="835"/>
      <c r="I136" s="836"/>
      <c r="J136" s="829" t="s">
        <v>139</v>
      </c>
      <c r="K136" s="835"/>
      <c r="L136" s="836"/>
      <c r="M136" s="829" t="s">
        <v>140</v>
      </c>
      <c r="N136" s="830"/>
      <c r="O136" s="831"/>
      <c r="P136" s="829" t="s">
        <v>141</v>
      </c>
      <c r="Q136" s="830"/>
      <c r="R136" s="831"/>
      <c r="S136" s="829"/>
      <c r="T136" s="830"/>
      <c r="U136" s="831"/>
      <c r="V136" s="842"/>
      <c r="W136" s="830"/>
      <c r="X136" s="831"/>
      <c r="Y136" s="53" t="s">
        <v>10</v>
      </c>
      <c r="Z136" s="54" t="s">
        <v>60</v>
      </c>
      <c r="AB136" s="901" t="s">
        <v>750</v>
      </c>
      <c r="AC136"/>
      <c r="AD136" s="861"/>
      <c r="AE136" s="862"/>
      <c r="AF136" s="863"/>
      <c r="AG136" s="820" t="s">
        <v>9</v>
      </c>
      <c r="AH136" s="829" t="s">
        <v>88</v>
      </c>
      <c r="AI136" s="835"/>
      <c r="AJ136" s="836"/>
      <c r="AK136" s="829" t="s">
        <v>139</v>
      </c>
      <c r="AL136" s="835"/>
      <c r="AM136" s="836"/>
      <c r="AN136" s="829" t="s">
        <v>140</v>
      </c>
      <c r="AO136" s="830"/>
      <c r="AP136" s="831"/>
      <c r="AQ136" s="829" t="s">
        <v>141</v>
      </c>
      <c r="AR136" s="830"/>
      <c r="AS136" s="831"/>
      <c r="AT136" s="829"/>
      <c r="AU136" s="830"/>
      <c r="AV136" s="831"/>
      <c r="AW136" s="842"/>
      <c r="AX136" s="830"/>
      <c r="AY136" s="831"/>
      <c r="AZ136" s="53" t="s">
        <v>10</v>
      </c>
      <c r="BA136" s="54" t="s">
        <v>60</v>
      </c>
    </row>
    <row r="137" spans="1:53" ht="27" customHeight="1" thickBot="1" x14ac:dyDescent="0.25">
      <c r="A137" s="902"/>
      <c r="B137"/>
      <c r="C137" s="864"/>
      <c r="D137" s="865"/>
      <c r="E137" s="866"/>
      <c r="F137" s="821"/>
      <c r="G137" s="155" t="s">
        <v>493</v>
      </c>
      <c r="H137" s="156" t="s">
        <v>494</v>
      </c>
      <c r="I137" s="157" t="s">
        <v>516</v>
      </c>
      <c r="J137" s="155" t="s">
        <v>493</v>
      </c>
      <c r="K137" s="156" t="s">
        <v>494</v>
      </c>
      <c r="L137" s="157" t="s">
        <v>516</v>
      </c>
      <c r="M137" s="155" t="s">
        <v>493</v>
      </c>
      <c r="N137" s="156" t="s">
        <v>494</v>
      </c>
      <c r="O137" s="157" t="s">
        <v>516</v>
      </c>
      <c r="P137" s="155" t="s">
        <v>493</v>
      </c>
      <c r="Q137" s="156" t="s">
        <v>494</v>
      </c>
      <c r="R137" s="157" t="s">
        <v>516</v>
      </c>
      <c r="S137" s="155" t="s">
        <v>493</v>
      </c>
      <c r="T137" s="156" t="s">
        <v>494</v>
      </c>
      <c r="U137" s="157" t="s">
        <v>516</v>
      </c>
      <c r="V137" s="155" t="s">
        <v>493</v>
      </c>
      <c r="W137" s="156" t="s">
        <v>494</v>
      </c>
      <c r="X137" s="157" t="s">
        <v>516</v>
      </c>
      <c r="Y137" s="881" t="s">
        <v>15</v>
      </c>
      <c r="Z137" s="882"/>
      <c r="AB137" s="902"/>
      <c r="AC137"/>
      <c r="AD137" s="864"/>
      <c r="AE137" s="865"/>
      <c r="AF137" s="866"/>
      <c r="AG137" s="821"/>
      <c r="AH137" s="155" t="s">
        <v>493</v>
      </c>
      <c r="AI137" s="156" t="s">
        <v>494</v>
      </c>
      <c r="AJ137" s="157" t="s">
        <v>516</v>
      </c>
      <c r="AK137" s="155" t="s">
        <v>493</v>
      </c>
      <c r="AL137" s="156" t="s">
        <v>494</v>
      </c>
      <c r="AM137" s="157" t="s">
        <v>516</v>
      </c>
      <c r="AN137" s="155" t="s">
        <v>493</v>
      </c>
      <c r="AO137" s="156" t="s">
        <v>494</v>
      </c>
      <c r="AP137" s="157" t="s">
        <v>516</v>
      </c>
      <c r="AQ137" s="155" t="s">
        <v>493</v>
      </c>
      <c r="AR137" s="156" t="s">
        <v>494</v>
      </c>
      <c r="AS137" s="157" t="s">
        <v>516</v>
      </c>
      <c r="AT137" s="155" t="s">
        <v>493</v>
      </c>
      <c r="AU137" s="156" t="s">
        <v>494</v>
      </c>
      <c r="AV137" s="157" t="s">
        <v>516</v>
      </c>
      <c r="AW137" s="155" t="s">
        <v>493</v>
      </c>
      <c r="AX137" s="156" t="s">
        <v>494</v>
      </c>
      <c r="AY137" s="157" t="s">
        <v>516</v>
      </c>
      <c r="AZ137" s="881" t="s">
        <v>15</v>
      </c>
      <c r="BA137" s="882"/>
    </row>
    <row r="138" spans="1:53" ht="18.600000000000001" customHeight="1" x14ac:dyDescent="0.2">
      <c r="A138" s="902"/>
      <c r="B138"/>
      <c r="C138" s="843">
        <v>1</v>
      </c>
      <c r="D138" s="795" t="s">
        <v>64</v>
      </c>
      <c r="E138" s="601" t="s">
        <v>16</v>
      </c>
      <c r="F138" s="55" t="s">
        <v>31</v>
      </c>
      <c r="G138" s="98" t="str">
        <f>TEXT((TIME(0,LEFT('Erwachsene-DOSB 2020'!AO7,FIND(":",'Erwachsene-DOSB 2020'!AO7)-1),RIGHT('Erwachsene-DOSB 2020'!AO7,2)))*$BC$54,"[mm]:ss")</f>
        <v>31:21</v>
      </c>
      <c r="H138" s="99" t="str">
        <f>TEXT((TIME(0,LEFT('Erwachsene-DOSB 2020'!AP7,FIND(":",'Erwachsene-DOSB 2020'!AP7)-1),RIGHT('Erwachsene-DOSB 2020'!AP7,2)))*$BC$54,"[mm]:ss")</f>
        <v>28:03</v>
      </c>
      <c r="I138" s="100" t="str">
        <f>TEXT((TIME(0,LEFT('Erwachsene-DOSB 2020'!AQ7,FIND(":",'Erwachsene-DOSB 2020'!AQ7)-1),RIGHT('Erwachsene-DOSB 2020'!AQ7,2)))*$BC$54,"[mm]:ss")</f>
        <v>24:45</v>
      </c>
      <c r="J138" s="108" t="str">
        <f>TEXT((TIME(0,LEFT('Erwachsene-DOSB 2020'!AR7,FIND(":",'Erwachsene-DOSB 2020'!AR7)-1),RIGHT('Erwachsene-DOSB 2020'!AR7,2)))*$BC$54,"[mm]:ss")</f>
        <v>32:38</v>
      </c>
      <c r="K138" s="99" t="str">
        <f>TEXT((TIME(0,LEFT('Erwachsene-DOSB 2020'!AS7,FIND(":",'Erwachsene-DOSB 2020'!AS7)-1),RIGHT('Erwachsene-DOSB 2020'!AS7,2)))*$BC$54,"[mm]:ss")</f>
        <v>29:20</v>
      </c>
      <c r="L138" s="100" t="str">
        <f>TEXT((TIME(0,LEFT('Erwachsene-DOSB 2020'!AT7,FIND(":",'Erwachsene-DOSB 2020'!AT7)-1),RIGHT('Erwachsene-DOSB 2020'!AT7,2)))*$BC$54,"[mm]:ss")</f>
        <v>26:02</v>
      </c>
      <c r="M138" s="108" t="str">
        <f>TEXT((TIME(0,LEFT('Erwachsene-DOSB 2020'!AU7,FIND(":",'Erwachsene-DOSB 2020'!AU7)-1),RIGHT('Erwachsene-DOSB 2020'!AU7,2)))*$BC$54,"[mm]:ss")</f>
        <v>34:06</v>
      </c>
      <c r="N138" s="99" t="str">
        <f>TEXT((TIME(0,LEFT('Erwachsene-DOSB 2020'!AV7,FIND(":",'Erwachsene-DOSB 2020'!AV7)-1),RIGHT('Erwachsene-DOSB 2020'!AV7,2)))*$BC$54,"[mm]:ss")</f>
        <v>30:48</v>
      </c>
      <c r="O138" s="100" t="str">
        <f>TEXT((TIME(0,LEFT('Erwachsene-DOSB 2020'!AW7,FIND(":",'Erwachsene-DOSB 2020'!AW7)-1),RIGHT('Erwachsene-DOSB 2020'!AW7,2)))*$BC$54,"[mm]:ss")</f>
        <v>27:30</v>
      </c>
      <c r="P138" s="108" t="str">
        <f>TEXT((TIME(0,LEFT('Erwachsene-DOSB 2020'!AX7,FIND(":",'Erwachsene-DOSB 2020'!AX7)-1),RIGHT('Erwachsene-DOSB 2020'!AX7,2)))*$BC$54,"[mm]:ss")</f>
        <v>35:45</v>
      </c>
      <c r="Q138" s="99" t="str">
        <f>TEXT((TIME(0,LEFT('Erwachsene-DOSB 2020'!AY7,FIND(":",'Erwachsene-DOSB 2020'!AY7)-1),RIGHT('Erwachsene-DOSB 2020'!AY7,2)))*$BC$54,"[mm]:ss")</f>
        <v>32:27</v>
      </c>
      <c r="R138" s="100" t="str">
        <f>TEXT((TIME(0,LEFT('Erwachsene-DOSB 2020'!AZ7,FIND(":",'Erwachsene-DOSB 2020'!AZ7)-1),RIGHT('Erwachsene-DOSB 2020'!AZ7,2)))*$BC$54,"[mm]:ss")</f>
        <v>29:09</v>
      </c>
      <c r="S138" s="6"/>
      <c r="T138" s="8"/>
      <c r="U138" s="9"/>
      <c r="V138" s="56"/>
      <c r="W138" s="7"/>
      <c r="X138" s="9"/>
      <c r="Y138" s="180"/>
      <c r="Z138" s="181"/>
      <c r="AB138" s="902"/>
      <c r="AC138"/>
      <c r="AD138" s="843">
        <v>1</v>
      </c>
      <c r="AE138" s="795" t="s">
        <v>64</v>
      </c>
      <c r="AF138" s="601" t="s">
        <v>16</v>
      </c>
      <c r="AG138" s="55" t="s">
        <v>31</v>
      </c>
      <c r="AH138" s="98" t="str">
        <f>TEXT((TIME(0,LEFT('Erwachsene-DOSB 2020'!AO39,FIND(":",'Erwachsene-DOSB 2020'!AO39)-1),RIGHT('Erwachsene-DOSB 2020'!AO39,2)))*$BC$54,"[mm]:ss")</f>
        <v>28:36</v>
      </c>
      <c r="AI138" s="99" t="str">
        <f>TEXT((TIME(0,LEFT('Erwachsene-DOSB 2020'!AP39,FIND(":",'Erwachsene-DOSB 2020'!AP39)-1),RIGHT('Erwachsene-DOSB 2020'!AP39,2)))*$BC$54,"[mm]:ss")</f>
        <v>25:18</v>
      </c>
      <c r="AJ138" s="100" t="str">
        <f>TEXT((TIME(0,LEFT('Erwachsene-DOSB 2020'!AQ39,FIND(":",'Erwachsene-DOSB 2020'!AQ39)-1),RIGHT('Erwachsene-DOSB 2020'!AQ39,2)))*$BC$54,"[mm]:ss")</f>
        <v>22:00</v>
      </c>
      <c r="AK138" s="108" t="str">
        <f>TEXT((TIME(0,LEFT('Erwachsene-DOSB 2020'!AR39,FIND(":",'Erwachsene-DOSB 2020'!AR39)-1),RIGHT('Erwachsene-DOSB 2020'!AR39,2)))*$BC$54,"[mm]:ss")</f>
        <v>29:09</v>
      </c>
      <c r="AL138" s="99" t="str">
        <f>TEXT((TIME(0,LEFT('Erwachsene-DOSB 2020'!AS39,FIND(":",'Erwachsene-DOSB 2020'!AS39)-1),RIGHT('Erwachsene-DOSB 2020'!AS39,2)))*$BC$54,"[mm]:ss")</f>
        <v>25:51</v>
      </c>
      <c r="AM138" s="100" t="str">
        <f>TEXT((TIME(0,LEFT('Erwachsene-DOSB 2020'!AT39,FIND(":",'Erwachsene-DOSB 2020'!AT39)-1),RIGHT('Erwachsene-DOSB 2020'!AT39,2)))*$BC$54,"[mm]:ss")</f>
        <v>22:33</v>
      </c>
      <c r="AN138" s="108" t="str">
        <f>TEXT((TIME(0,LEFT('Erwachsene-DOSB 2020'!AU39,FIND(":",'Erwachsene-DOSB 2020'!AU39)-1),RIGHT('Erwachsene-DOSB 2020'!AU39,2)))*$BC$54,"[mm]:ss")</f>
        <v>30:15</v>
      </c>
      <c r="AO138" s="99" t="str">
        <f>TEXT((TIME(0,LEFT('Erwachsene-DOSB 2020'!AV39,FIND(":",'Erwachsene-DOSB 2020'!AV39)-1),RIGHT('Erwachsene-DOSB 2020'!AV39,2)))*$BC$54,"[mm]:ss")</f>
        <v>26:57</v>
      </c>
      <c r="AP138" s="100" t="str">
        <f>TEXT((TIME(0,LEFT('Erwachsene-DOSB 2020'!AW39,FIND(":",'Erwachsene-DOSB 2020'!AW39)-1),RIGHT('Erwachsene-DOSB 2020'!AW39,2)))*$BC$54,"[mm]:ss")</f>
        <v>23:39</v>
      </c>
      <c r="AQ138" s="108" t="str">
        <f>TEXT((TIME(0,LEFT('Erwachsene-DOSB 2020'!AX39,FIND(":",'Erwachsene-DOSB 2020'!AX39)-1),RIGHT('Erwachsene-DOSB 2020'!AX39,2)))*$BC$54,"[mm]:ss")</f>
        <v>32:49</v>
      </c>
      <c r="AR138" s="99" t="str">
        <f>TEXT((TIME(0,LEFT('Erwachsene-DOSB 2020'!AY39,FIND(":",'Erwachsene-DOSB 2020'!AY39)-1),RIGHT('Erwachsene-DOSB 2020'!AY39,2)))*$BC$54,"[mm]:ss")</f>
        <v>29:31</v>
      </c>
      <c r="AS138" s="100" t="str">
        <f>TEXT((TIME(0,LEFT('Erwachsene-DOSB 2020'!AZ39,FIND(":",'Erwachsene-DOSB 2020'!AZ39)-1),RIGHT('Erwachsene-DOSB 2020'!AZ39,2)))*$BC$54,"[mm]:ss")</f>
        <v>26:13</v>
      </c>
      <c r="AT138" s="6"/>
      <c r="AU138" s="8"/>
      <c r="AV138" s="9"/>
      <c r="AW138" s="56"/>
      <c r="AX138" s="7"/>
      <c r="AY138" s="9"/>
      <c r="AZ138" s="180"/>
      <c r="BA138" s="181"/>
    </row>
    <row r="139" spans="1:53" ht="18.600000000000001" customHeight="1" x14ac:dyDescent="0.2">
      <c r="A139" s="902"/>
      <c r="B139"/>
      <c r="C139" s="844"/>
      <c r="D139" s="796"/>
      <c r="E139" s="10" t="s">
        <v>17</v>
      </c>
      <c r="F139" s="58" t="s">
        <v>500</v>
      </c>
      <c r="G139" s="101" t="str">
        <f>TEXT((TIME(0,LEFT('Erwachsene-DOSB 2020'!AO8,FIND(":",'Erwachsene-DOSB 2020'!AO8)-1),RIGHT('Erwachsene-DOSB 2020'!AO8,2)))*$BC$55,"[mm]:ss")</f>
        <v>126:52</v>
      </c>
      <c r="H139" s="102" t="str">
        <f>TEXT((TIME(0,LEFT('Erwachsene-DOSB 2020'!AP8,FIND(":",'Erwachsene-DOSB 2020'!AP8)-1),RIGHT('Erwachsene-DOSB 2020'!AP8,2)))*$BC$55,"[mm]:ss")</f>
        <v>113:40</v>
      </c>
      <c r="I139" s="103" t="str">
        <f>TEXT((TIME(0,LEFT('Erwachsene-DOSB 2020'!AQ8,FIND(":",'Erwachsene-DOSB 2020'!AQ8)-1),RIGHT('Erwachsene-DOSB 2020'!AQ8,2)))*$BC$55,"[mm]:ss")</f>
        <v>100:28</v>
      </c>
      <c r="J139" s="109" t="str">
        <f>TEXT((TIME(0,LEFT('Erwachsene-DOSB 2020'!AR8,FIND(":",'Erwachsene-DOSB 2020'!AR8)-1),RIGHT('Erwachsene-DOSB 2020'!AR8,2)))*$BC$55,"[mm]:ss")</f>
        <v>134:34</v>
      </c>
      <c r="K139" s="102" t="str">
        <f>TEXT((TIME(0,LEFT('Erwachsene-DOSB 2020'!AS8,FIND(":",'Erwachsene-DOSB 2020'!AS8)-1),RIGHT('Erwachsene-DOSB 2020'!AS8,2)))*$BC$55,"[mm]:ss")</f>
        <v>121:22</v>
      </c>
      <c r="L139" s="103" t="str">
        <f>TEXT((TIME(0,LEFT('Erwachsene-DOSB 2020'!AT8,FIND(":",'Erwachsene-DOSB 2020'!AT8)-1),RIGHT('Erwachsene-DOSB 2020'!AT8,2)))*$BC$55,"[mm]:ss")</f>
        <v>108:10</v>
      </c>
      <c r="M139" s="109" t="str">
        <f>TEXT((TIME(0,LEFT('Erwachsene-DOSB 2020'!AU8,FIND(":",'Erwachsene-DOSB 2020'!AU8)-1),RIGHT('Erwachsene-DOSB 2020'!AU8,2)))*$BC$55,"[mm]:ss")</f>
        <v>142:05</v>
      </c>
      <c r="N139" s="102" t="str">
        <f>TEXT((TIME(0,LEFT('Erwachsene-DOSB 2020'!AV8,FIND(":",'Erwachsene-DOSB 2020'!AV8)-1),RIGHT('Erwachsene-DOSB 2020'!AV8,2)))*$BC$55,"[mm]:ss")</f>
        <v>128:53</v>
      </c>
      <c r="O139" s="103" t="str">
        <f>TEXT((TIME(0,LEFT('Erwachsene-DOSB 2020'!AW8,FIND(":",'Erwachsene-DOSB 2020'!AW8)-1),RIGHT('Erwachsene-DOSB 2020'!AW8,2)))*$BC$55,"[mm]:ss")</f>
        <v>115:41</v>
      </c>
      <c r="P139" s="109" t="str">
        <f>TEXT((TIME(0,LEFT('Erwachsene-DOSB 2020'!AX8,FIND(":",'Erwachsene-DOSB 2020'!AX8)-1),RIGHT('Erwachsene-DOSB 2020'!AX8,2)))*$BC$55,"[mm]:ss")</f>
        <v>150:09</v>
      </c>
      <c r="Q139" s="102" t="str">
        <f>TEXT((TIME(0,LEFT('Erwachsene-DOSB 2020'!AY8,FIND(":",'Erwachsene-DOSB 2020'!AY8)-1),RIGHT('Erwachsene-DOSB 2020'!AY8,2)))*$BC$55,"[mm]:ss")</f>
        <v>136:57</v>
      </c>
      <c r="R139" s="103" t="str">
        <f>TEXT((TIME(0,LEFT('Erwachsene-DOSB 2020'!AZ8,FIND(":",'Erwachsene-DOSB 2020'!AZ8)-1),RIGHT('Erwachsene-DOSB 2020'!AZ8,2)))*$BC$55,"[mm]:ss")</f>
        <v>123:45</v>
      </c>
      <c r="S139" s="13"/>
      <c r="T139" s="14"/>
      <c r="U139" s="15"/>
      <c r="V139" s="59"/>
      <c r="W139" s="12"/>
      <c r="X139" s="15"/>
      <c r="Y139" s="182"/>
      <c r="Z139" s="183"/>
      <c r="AB139" s="902"/>
      <c r="AC139"/>
      <c r="AD139" s="844"/>
      <c r="AE139" s="796"/>
      <c r="AF139" s="10" t="s">
        <v>17</v>
      </c>
      <c r="AG139" s="58" t="s">
        <v>500</v>
      </c>
      <c r="AH139" s="101" t="str">
        <f>TEXT((TIME(0,LEFT('Erwachsene-DOSB 2020'!AO40,FIND(":",'Erwachsene-DOSB 2020'!AO40)-1),RIGHT('Erwachsene-DOSB 2020'!AO40,2)))*$BC$55,"[mm]:ss")</f>
        <v>118:04</v>
      </c>
      <c r="AI139" s="102" t="str">
        <f>TEXT((TIME(0,LEFT('Erwachsene-DOSB 2020'!AP40,FIND(":",'Erwachsene-DOSB 2020'!AP40)-1),RIGHT('Erwachsene-DOSB 2020'!AP40,2)))*$BC$55,"[mm]:ss")</f>
        <v>104:52</v>
      </c>
      <c r="AJ139" s="103" t="str">
        <f>TEXT((TIME(0,LEFT('Erwachsene-DOSB 2020'!AQ40,FIND(":",'Erwachsene-DOSB 2020'!AQ40)-1),RIGHT('Erwachsene-DOSB 2020'!AQ40,2)))*$BC$55,"[mm]:ss")</f>
        <v>91:40</v>
      </c>
      <c r="AK139" s="109" t="str">
        <f>TEXT((TIME(0,LEFT('Erwachsene-DOSB 2020'!AR40,FIND(":",'Erwachsene-DOSB 2020'!AR40)-1),RIGHT('Erwachsene-DOSB 2020'!AR40,2)))*$BC$55,"[mm]:ss")</f>
        <v>124:29</v>
      </c>
      <c r="AL139" s="102" t="str">
        <f>TEXT((TIME(0,LEFT('Erwachsene-DOSB 2020'!AS40,FIND(":",'Erwachsene-DOSB 2020'!AS40)-1),RIGHT('Erwachsene-DOSB 2020'!AS40,2)))*$BC$55,"[mm]:ss")</f>
        <v>111:17</v>
      </c>
      <c r="AM139" s="103" t="str">
        <f>TEXT((TIME(0,LEFT('Erwachsene-DOSB 2020'!AT40,FIND(":",'Erwachsene-DOSB 2020'!AT40)-1),RIGHT('Erwachsene-DOSB 2020'!AT40,2)))*$BC$55,"[mm]:ss")</f>
        <v>98:05</v>
      </c>
      <c r="AN139" s="109" t="str">
        <f>TEXT((TIME(0,LEFT('Erwachsene-DOSB 2020'!AU40,FIND(":",'Erwachsene-DOSB 2020'!AU40)-1),RIGHT('Erwachsene-DOSB 2020'!AU40,2)))*$BC$55,"[mm]:ss")</f>
        <v>132:11</v>
      </c>
      <c r="AO139" s="102" t="str">
        <f>TEXT((TIME(0,LEFT('Erwachsene-DOSB 2020'!AV40,FIND(":",'Erwachsene-DOSB 2020'!AV40)-1),RIGHT('Erwachsene-DOSB 2020'!AV40,2)))*$BC$55,"[mm]:ss")</f>
        <v>118:59</v>
      </c>
      <c r="AP139" s="103" t="str">
        <f>TEXT((TIME(0,LEFT('Erwachsene-DOSB 2020'!AW40,FIND(":",'Erwachsene-DOSB 2020'!AW40)-1),RIGHT('Erwachsene-DOSB 2020'!AW40,2)))*$BC$55,"[mm]:ss")</f>
        <v>105:47</v>
      </c>
      <c r="AQ139" s="109" t="str">
        <f>TEXT((TIME(0,LEFT('Erwachsene-DOSB 2020'!AX40,FIND(":",'Erwachsene-DOSB 2020'!AX40)-1),RIGHT('Erwachsene-DOSB 2020'!AX40,2)))*$BC$55,"[mm]:ss")</f>
        <v>140:26</v>
      </c>
      <c r="AR139" s="102" t="str">
        <f>TEXT((TIME(0,LEFT('Erwachsene-DOSB 2020'!AY40,FIND(":",'Erwachsene-DOSB 2020'!AY40)-1),RIGHT('Erwachsene-DOSB 2020'!AY40,2)))*$BC$55,"[mm]:ss")</f>
        <v>127:14</v>
      </c>
      <c r="AS139" s="103" t="str">
        <f>TEXT((TIME(0,LEFT('Erwachsene-DOSB 2020'!AZ40,FIND(":",'Erwachsene-DOSB 2020'!AZ40)-1),RIGHT('Erwachsene-DOSB 2020'!AZ40,2)))*$BC$55,"[mm]:ss")</f>
        <v>114:02</v>
      </c>
      <c r="AT139" s="13"/>
      <c r="AU139" s="14"/>
      <c r="AV139" s="15"/>
      <c r="AW139" s="59"/>
      <c r="AX139" s="12"/>
      <c r="AY139" s="15"/>
      <c r="AZ139" s="182"/>
      <c r="BA139" s="183"/>
    </row>
    <row r="140" spans="1:53" ht="18.600000000000001" customHeight="1" x14ac:dyDescent="0.2">
      <c r="A140" s="902"/>
      <c r="B140"/>
      <c r="C140" s="844"/>
      <c r="D140" s="796"/>
      <c r="E140" s="801" t="s">
        <v>21</v>
      </c>
      <c r="F140" s="793" t="s">
        <v>155</v>
      </c>
      <c r="G140" s="832" t="s">
        <v>173</v>
      </c>
      <c r="H140" s="833"/>
      <c r="I140" s="833"/>
      <c r="J140" s="833"/>
      <c r="K140" s="833"/>
      <c r="L140" s="833"/>
      <c r="M140" s="833"/>
      <c r="N140" s="833"/>
      <c r="O140" s="833"/>
      <c r="P140" s="833"/>
      <c r="Q140" s="833"/>
      <c r="R140" s="834"/>
      <c r="S140" s="13"/>
      <c r="T140" s="14"/>
      <c r="U140" s="15"/>
      <c r="V140" s="59"/>
      <c r="W140" s="12"/>
      <c r="X140" s="15"/>
      <c r="Y140" s="184"/>
      <c r="Z140" s="185"/>
      <c r="AB140" s="902"/>
      <c r="AC140"/>
      <c r="AD140" s="844"/>
      <c r="AE140" s="796"/>
      <c r="AF140" s="801" t="s">
        <v>21</v>
      </c>
      <c r="AG140" s="793" t="s">
        <v>155</v>
      </c>
      <c r="AH140" s="832" t="s">
        <v>173</v>
      </c>
      <c r="AI140" s="833"/>
      <c r="AJ140" s="833"/>
      <c r="AK140" s="833"/>
      <c r="AL140" s="833"/>
      <c r="AM140" s="833"/>
      <c r="AN140" s="833"/>
      <c r="AO140" s="833"/>
      <c r="AP140" s="833"/>
      <c r="AQ140" s="833"/>
      <c r="AR140" s="833"/>
      <c r="AS140" s="834"/>
      <c r="AT140" s="13"/>
      <c r="AU140" s="14"/>
      <c r="AV140" s="15"/>
      <c r="AW140" s="59"/>
      <c r="AX140" s="12"/>
      <c r="AY140" s="15"/>
      <c r="AZ140" s="184"/>
      <c r="BA140" s="185"/>
    </row>
    <row r="141" spans="1:53" ht="18.600000000000001" customHeight="1" x14ac:dyDescent="0.2">
      <c r="A141" s="902"/>
      <c r="B141"/>
      <c r="C141" s="844"/>
      <c r="D141" s="796"/>
      <c r="E141" s="792"/>
      <c r="F141" s="794"/>
      <c r="G141" s="101" t="str">
        <f>TEXT((TIME(0,LEFT('Erwachsene-DOSB 2020'!AO10,FIND(":",'Erwachsene-DOSB 2020'!AO10)-1),RIGHT('Erwachsene-DOSB 2020'!AO10,2)))*$BC$57,"[mm]:ss")</f>
        <v>11:17</v>
      </c>
      <c r="H141" s="102" t="str">
        <f>TEXT((TIME(0,LEFT('Erwachsene-DOSB 2020'!AP10,FIND(":",'Erwachsene-DOSB 2020'!AP10)-1),RIGHT('Erwachsene-DOSB 2020'!AP10,2)))*$BC$57,"[mm]:ss")</f>
        <v>09:10</v>
      </c>
      <c r="I141" s="103" t="str">
        <f>TEXT((TIME(0,LEFT('Erwachsene-DOSB 2020'!AQ10,FIND(":",'Erwachsene-DOSB 2020'!AQ10)-1),RIGHT('Erwachsene-DOSB 2020'!AQ10,2)))*$BC$57,"[mm]:ss")</f>
        <v>07:09</v>
      </c>
      <c r="J141" s="109" t="str">
        <f>TEXT((TIME(0,LEFT('Erwachsene-DOSB 2020'!AR10,FIND(":",'Erwachsene-DOSB 2020'!AR10)-1),RIGHT('Erwachsene-DOSB 2020'!AR10,2)))*$BC$57,"[mm]:ss")</f>
        <v>11:28</v>
      </c>
      <c r="K141" s="102" t="str">
        <f>TEXT((TIME(0,LEFT('Erwachsene-DOSB 2020'!AS10,FIND(":",'Erwachsene-DOSB 2020'!AS10)-1),RIGHT('Erwachsene-DOSB 2020'!AS10,2)))*$BC$57,"[mm]:ss")</f>
        <v>09:21</v>
      </c>
      <c r="L141" s="103" t="str">
        <f>TEXT((TIME(0,LEFT('Erwachsene-DOSB 2020'!AT10,FIND(":",'Erwachsene-DOSB 2020'!AT10)-1),RIGHT('Erwachsene-DOSB 2020'!AT10,2)))*$BC$57,"[mm]:ss")</f>
        <v>07:25</v>
      </c>
      <c r="M141" s="109" t="str">
        <f>TEXT((TIME(0,LEFT('Erwachsene-DOSB 2020'!AU10,FIND(":",'Erwachsene-DOSB 2020'!AU10)-1),RIGHT('Erwachsene-DOSB 2020'!AU10,2)))*$BC$57,"[mm]:ss")</f>
        <v>11:38</v>
      </c>
      <c r="N141" s="102" t="str">
        <f>TEXT((TIME(0,LEFT('Erwachsene-DOSB 2020'!AV10,FIND(":",'Erwachsene-DOSB 2020'!AV10)-1),RIGHT('Erwachsene-DOSB 2020'!AV10,2)))*$BC$57,"[mm]:ss")</f>
        <v>09:37</v>
      </c>
      <c r="O141" s="103" t="str">
        <f>TEXT((TIME(0,LEFT('Erwachsene-DOSB 2020'!AW10,FIND(":",'Erwachsene-DOSB 2020'!AW10)-1),RIGHT('Erwachsene-DOSB 2020'!AW10,2)))*$BC$57,"[mm]:ss")</f>
        <v>07:48</v>
      </c>
      <c r="P141" s="109" t="str">
        <f>TEXT((TIME(0,LEFT('Erwachsene-DOSB 2020'!AX10,FIND(":",'Erwachsene-DOSB 2020'!AX10)-1),RIGHT('Erwachsene-DOSB 2020'!AX10,2)))*$BC$57,"[mm]:ss")</f>
        <v>11:50</v>
      </c>
      <c r="Q141" s="102" t="str">
        <f>TEXT((TIME(0,LEFT('Erwachsene-DOSB 2020'!AY10,FIND(":",'Erwachsene-DOSB 2020'!AY10)-1),RIGHT('Erwachsene-DOSB 2020'!AY10,2)))*$BC$57,"[mm]:ss")</f>
        <v>09:49</v>
      </c>
      <c r="R141" s="103" t="str">
        <f>TEXT((TIME(0,LEFT('Erwachsene-DOSB 2020'!AZ10,FIND(":",'Erwachsene-DOSB 2020'!AZ10)-1),RIGHT('Erwachsene-DOSB 2020'!AZ10,2)))*$BC$57,"[mm]:ss")</f>
        <v>08:04</v>
      </c>
      <c r="S141" s="13"/>
      <c r="T141" s="14"/>
      <c r="U141" s="15"/>
      <c r="V141" s="59"/>
      <c r="W141" s="12"/>
      <c r="X141" s="15"/>
      <c r="Y141" s="184"/>
      <c r="Z141" s="185"/>
      <c r="AB141" s="902"/>
      <c r="AC141"/>
      <c r="AD141" s="844"/>
      <c r="AE141" s="796"/>
      <c r="AF141" s="792"/>
      <c r="AG141" s="794"/>
      <c r="AH141" s="101" t="str">
        <f>TEXT((TIME(0,LEFT('Erwachsene-DOSB 2020'!AO42,FIND(":",'Erwachsene-DOSB 2020'!AO42)-1),RIGHT('Erwachsene-DOSB 2020'!AO42,2)))*$BC$57,"[mm]:ss")</f>
        <v>10:22</v>
      </c>
      <c r="AI141" s="102" t="str">
        <f>TEXT((TIME(0,LEFT('Erwachsene-DOSB 2020'!AP42,FIND(":",'Erwachsene-DOSB 2020'!AP42)-1),RIGHT('Erwachsene-DOSB 2020'!AP42,2)))*$BC$57,"[mm]:ss")</f>
        <v>08:26</v>
      </c>
      <c r="AJ141" s="103" t="str">
        <f>TEXT((TIME(0,LEFT('Erwachsene-DOSB 2020'!AQ42,FIND(":",'Erwachsene-DOSB 2020'!AQ42)-1),RIGHT('Erwachsene-DOSB 2020'!AQ42,2)))*$BC$57,"[mm]:ss")</f>
        <v>06:42</v>
      </c>
      <c r="AK141" s="109" t="str">
        <f>TEXT((TIME(0,LEFT('Erwachsene-DOSB 2020'!AR42,FIND(":",'Erwachsene-DOSB 2020'!AR42)-1),RIGHT('Erwachsene-DOSB 2020'!AR42,2)))*$BC$57,"[mm]:ss")</f>
        <v>10:27</v>
      </c>
      <c r="AL141" s="102" t="str">
        <f>TEXT((TIME(0,LEFT('Erwachsene-DOSB 2020'!AS42,FIND(":",'Erwachsene-DOSB 2020'!AS42)-1),RIGHT('Erwachsene-DOSB 2020'!AS42,2)))*$BC$57,"[mm]:ss")</f>
        <v>08:37</v>
      </c>
      <c r="AM141" s="103" t="str">
        <f>TEXT((TIME(0,LEFT('Erwachsene-DOSB 2020'!AT42,FIND(":",'Erwachsene-DOSB 2020'!AT42)-1),RIGHT('Erwachsene-DOSB 2020'!AT42,2)))*$BC$57,"[mm]:ss")</f>
        <v>06:47</v>
      </c>
      <c r="AN141" s="109" t="str">
        <f>TEXT((TIME(0,LEFT('Erwachsene-DOSB 2020'!AU42,FIND(":",'Erwachsene-DOSB 2020'!AU42)-1),RIGHT('Erwachsene-DOSB 2020'!AU42,2)))*$BC$57,"[mm]:ss")</f>
        <v>10:27</v>
      </c>
      <c r="AO141" s="102" t="str">
        <f>TEXT((TIME(0,LEFT('Erwachsene-DOSB 2020'!AV42,FIND(":",'Erwachsene-DOSB 2020'!AV42)-1),RIGHT('Erwachsene-DOSB 2020'!AV42,2)))*$BC$57,"[mm]:ss")</f>
        <v>08:48</v>
      </c>
      <c r="AP141" s="103" t="str">
        <f>TEXT((TIME(0,LEFT('Erwachsene-DOSB 2020'!AW42,FIND(":",'Erwachsene-DOSB 2020'!AW42)-1),RIGHT('Erwachsene-DOSB 2020'!AW42,2)))*$BC$57,"[mm]:ss")</f>
        <v>07:04</v>
      </c>
      <c r="AQ141" s="109" t="str">
        <f>TEXT((TIME(0,LEFT('Erwachsene-DOSB 2020'!AX42,FIND(":",'Erwachsene-DOSB 2020'!AX42)-1),RIGHT('Erwachsene-DOSB 2020'!AX42,2)))*$BC$57,"[mm]:ss")</f>
        <v>10:44</v>
      </c>
      <c r="AR141" s="102" t="str">
        <f>TEXT((TIME(0,LEFT('Erwachsene-DOSB 2020'!AY42,FIND(":",'Erwachsene-DOSB 2020'!AY42)-1),RIGHT('Erwachsene-DOSB 2020'!AY42,2)))*$BC$57,"[mm]:ss")</f>
        <v>08:59</v>
      </c>
      <c r="AS141" s="103" t="str">
        <f>TEXT((TIME(0,LEFT('Erwachsene-DOSB 2020'!AZ42,FIND(":",'Erwachsene-DOSB 2020'!AZ42)-1),RIGHT('Erwachsene-DOSB 2020'!AZ42,2)))*$BC$57,"[mm]:ss")</f>
        <v>07:25</v>
      </c>
      <c r="AT141" s="13"/>
      <c r="AU141" s="14"/>
      <c r="AV141" s="15"/>
      <c r="AW141" s="59"/>
      <c r="AX141" s="12"/>
      <c r="AY141" s="15"/>
      <c r="AZ141" s="184"/>
      <c r="BA141" s="185"/>
    </row>
    <row r="142" spans="1:53" ht="18.600000000000001" customHeight="1" x14ac:dyDescent="0.2">
      <c r="A142" s="902"/>
      <c r="B142"/>
      <c r="C142" s="844"/>
      <c r="D142" s="796"/>
      <c r="E142" s="106" t="s">
        <v>22</v>
      </c>
      <c r="F142" s="58" t="s">
        <v>501</v>
      </c>
      <c r="G142" s="101" t="str">
        <f>TEXT((TIME(0,LEFT('Erwachsene-DOSB 2020'!AO11,FIND(":",'Erwachsene-DOSB 2020'!AO11)-1),RIGHT('Erwachsene-DOSB 2020'!AO11,2)))*$BC$58,"[mm]:ss")</f>
        <v>97:08</v>
      </c>
      <c r="H142" s="102" t="str">
        <f>TEXT((TIME(0,LEFT('Erwachsene-DOSB 2020'!AP11,FIND(":",'Erwachsene-DOSB 2020'!AP11)-1),RIGHT('Erwachsene-DOSB 2020'!AP11,2)))*$BC$58,"[mm]:ss")</f>
        <v>85:35</v>
      </c>
      <c r="I142" s="103" t="str">
        <f>TEXT((TIME(0,LEFT('Erwachsene-DOSB 2020'!AQ11,FIND(":",'Erwachsene-DOSB 2020'!AQ11)-1),RIGHT('Erwachsene-DOSB 2020'!AQ11,2)))*$BC$58,"[mm]:ss")</f>
        <v>78:14</v>
      </c>
      <c r="J142" s="109" t="str">
        <f>TEXT((TIME(0,LEFT('Erwachsene-DOSB 2020'!AR11,FIND(":",'Erwachsene-DOSB 2020'!AR11)-1),RIGHT('Erwachsene-DOSB 2020'!AR11,2)))*$BC$58,"[mm]:ss")</f>
        <v>103:25</v>
      </c>
      <c r="K142" s="102" t="str">
        <f>TEXT((TIME(0,LEFT('Erwachsene-DOSB 2020'!AS11,FIND(":",'Erwachsene-DOSB 2020'!AS11)-1),RIGHT('Erwachsene-DOSB 2020'!AS11,2)))*$BC$58,"[mm]:ss")</f>
        <v>89:31</v>
      </c>
      <c r="L142" s="103" t="str">
        <f>TEXT((TIME(0,LEFT('Erwachsene-DOSB 2020'!AT11,FIND(":",'Erwachsene-DOSB 2020'!AT11)-1),RIGHT('Erwachsene-DOSB 2020'!AT11,2)))*$BC$58,"[mm]:ss")</f>
        <v>81:23</v>
      </c>
      <c r="M142" s="109" t="str">
        <f>TEXT((TIME(0,LEFT('Erwachsene-DOSB 2020'!AU11,FIND(":",'Erwachsene-DOSB 2020'!AU11)-1),RIGHT('Erwachsene-DOSB 2020'!AU11,2)))*$BC$58,"[mm]:ss")</f>
        <v>109:12</v>
      </c>
      <c r="N142" s="102" t="str">
        <f>TEXT((TIME(0,LEFT('Erwachsene-DOSB 2020'!AV11,FIND(":",'Erwachsene-DOSB 2020'!AV11)-1),RIGHT('Erwachsene-DOSB 2020'!AV11,2)))*$BC$58,"[mm]:ss")</f>
        <v>94:51</v>
      </c>
      <c r="O142" s="103" t="str">
        <f>TEXT((TIME(0,LEFT('Erwachsene-DOSB 2020'!AW11,FIND(":",'Erwachsene-DOSB 2020'!AW11)-1),RIGHT('Erwachsene-DOSB 2020'!AW11,2)))*$BC$58,"[mm]:ss")</f>
        <v>86:06</v>
      </c>
      <c r="P142" s="109" t="str">
        <f>TEXT((TIME(0,LEFT('Erwachsene-DOSB 2020'!AX11,FIND(":",'Erwachsene-DOSB 2020'!AX11)-1),RIGHT('Erwachsene-DOSB 2020'!AX11,2)))*$BC$58,"[mm]:ss")</f>
        <v>115:51</v>
      </c>
      <c r="Q142" s="102" t="str">
        <f>TEXT((TIME(0,LEFT('Erwachsene-DOSB 2020'!AY11,FIND(":",'Erwachsene-DOSB 2020'!AY11)-1),RIGHT('Erwachsene-DOSB 2020'!AY11,2)))*$BC$58,"[mm]:ss")</f>
        <v>100:48</v>
      </c>
      <c r="R142" s="103" t="str">
        <f>TEXT((TIME(0,LEFT('Erwachsene-DOSB 2020'!AZ11,FIND(":",'Erwachsene-DOSB 2020'!AZ11)-1),RIGHT('Erwachsene-DOSB 2020'!AZ11,2)))*$BC$58,"[mm]:ss")</f>
        <v>91:21</v>
      </c>
      <c r="S142" s="13"/>
      <c r="T142" s="14"/>
      <c r="U142" s="15"/>
      <c r="V142" s="59"/>
      <c r="W142" s="12"/>
      <c r="X142" s="15"/>
      <c r="Y142" s="182"/>
      <c r="Z142" s="183"/>
      <c r="AB142" s="902"/>
      <c r="AC142"/>
      <c r="AD142" s="844"/>
      <c r="AE142" s="796"/>
      <c r="AF142" s="106" t="s">
        <v>22</v>
      </c>
      <c r="AG142" s="58" t="s">
        <v>501</v>
      </c>
      <c r="AH142" s="101" t="str">
        <f>TEXT((TIME(0,LEFT('Erwachsene-DOSB 2020'!AO44,FIND(":",'Erwachsene-DOSB 2020'!AO44)-1),RIGHT('Erwachsene-DOSB 2020'!AO44,2)))*$BC$58,"[mm]:ss")</f>
        <v>90:28</v>
      </c>
      <c r="AI142" s="102" t="str">
        <f>TEXT((TIME(0,LEFT('Erwachsene-DOSB 2020'!AP44,FIND(":",'Erwachsene-DOSB 2020'!AP44)-1),RIGHT('Erwachsene-DOSB 2020'!AP44,2)))*$BC$58,"[mm]:ss")</f>
        <v>79:32</v>
      </c>
      <c r="AJ142" s="103" t="str">
        <f>TEXT((TIME(0,LEFT('Erwachsene-DOSB 2020'!AQ44,FIND(":",'Erwachsene-DOSB 2020'!AQ44)-1),RIGHT('Erwachsene-DOSB 2020'!AQ44,2)))*$BC$58,"[mm]:ss")</f>
        <v>75:36</v>
      </c>
      <c r="AK142" s="109" t="str">
        <f>TEXT((TIME(0,LEFT('Erwachsene-DOSB 2020'!AR44,FIND(":",'Erwachsene-DOSB 2020'!AR44)-1),RIGHT('Erwachsene-DOSB 2020'!AR44,2)))*$BC$58,"[mm]:ss")</f>
        <v>96:04</v>
      </c>
      <c r="AL142" s="102" t="str">
        <f>TEXT((TIME(0,LEFT('Erwachsene-DOSB 2020'!AS44,FIND(":",'Erwachsene-DOSB 2020'!AS44)-1),RIGHT('Erwachsene-DOSB 2020'!AS44,2)))*$BC$58,"[mm]:ss")</f>
        <v>83:44</v>
      </c>
      <c r="AM142" s="103" t="str">
        <f>TEXT((TIME(0,LEFT('Erwachsene-DOSB 2020'!AT44,FIND(":",'Erwachsene-DOSB 2020'!AT44)-1),RIGHT('Erwachsene-DOSB 2020'!AT44,2)))*$BC$58,"[mm]:ss")</f>
        <v>75:36</v>
      </c>
      <c r="AN142" s="109" t="str">
        <f>TEXT((TIME(0,LEFT('Erwachsene-DOSB 2020'!AU44,FIND(":",'Erwachsene-DOSB 2020'!AU44)-1),RIGHT('Erwachsene-DOSB 2020'!AU44,2)))*$BC$58,"[mm]:ss")</f>
        <v>100:48</v>
      </c>
      <c r="AO142" s="102" t="str">
        <f>TEXT((TIME(0,LEFT('Erwachsene-DOSB 2020'!AV44,FIND(":",'Erwachsene-DOSB 2020'!AV44)-1),RIGHT('Erwachsene-DOSB 2020'!AV44,2)))*$BC$58,"[mm]:ss")</f>
        <v>88:28</v>
      </c>
      <c r="AP142" s="103" t="str">
        <f>TEXT((TIME(0,LEFT('Erwachsene-DOSB 2020'!AW44,FIND(":",'Erwachsene-DOSB 2020'!AW44)-1),RIGHT('Erwachsene-DOSB 2020'!AW44,2)))*$BC$58,"[mm]:ss")</f>
        <v>79:17</v>
      </c>
      <c r="AQ142" s="109" t="str">
        <f>TEXT((TIME(0,LEFT('Erwachsene-DOSB 2020'!AX44,FIND(":",'Erwachsene-DOSB 2020'!AX44)-1),RIGHT('Erwachsene-DOSB 2020'!AX44,2)))*$BC$58,"[mm]:ss")</f>
        <v>107:53</v>
      </c>
      <c r="AR142" s="102" t="str">
        <f>TEXT((TIME(0,LEFT('Erwachsene-DOSB 2020'!AY44,FIND(":",'Erwachsene-DOSB 2020'!AY44)-1),RIGHT('Erwachsene-DOSB 2020'!AY44,2)))*$BC$58,"[mm]:ss")</f>
        <v>93:48</v>
      </c>
      <c r="AS142" s="103" t="str">
        <f>TEXT((TIME(0,LEFT('Erwachsene-DOSB 2020'!AZ44,FIND(":",'Erwachsene-DOSB 2020'!AZ44)-1),RIGHT('Erwachsene-DOSB 2020'!AZ44,2)))*$BC$58,"[mm]:ss")</f>
        <v>84:00</v>
      </c>
      <c r="AT142" s="13"/>
      <c r="AU142" s="14"/>
      <c r="AV142" s="15"/>
      <c r="AW142" s="59"/>
      <c r="AX142" s="12"/>
      <c r="AY142" s="15"/>
      <c r="AZ142" s="182"/>
      <c r="BA142" s="183"/>
    </row>
    <row r="143" spans="1:53" ht="18.600000000000001" customHeight="1" x14ac:dyDescent="0.2">
      <c r="A143" s="902"/>
      <c r="B143"/>
      <c r="C143" s="844"/>
      <c r="D143" s="796"/>
      <c r="E143" s="106" t="s">
        <v>23</v>
      </c>
      <c r="F143" s="58" t="s">
        <v>502</v>
      </c>
      <c r="G143" s="101" t="str">
        <f>TEXT((TIME(0,LEFT('Erwachsene-DOSB 2020'!AO12,FIND(":",'Erwachsene-DOSB 2020'!AO12)-1),RIGHT('Erwachsene-DOSB 2020'!AO12,2)))*$BC$59,"[mm]:ss")</f>
        <v>89:39</v>
      </c>
      <c r="H143" s="102" t="str">
        <f>TEXT((TIME(0,LEFT('Erwachsene-DOSB 2020'!AP12,FIND(":",'Erwachsene-DOSB 2020'!AP12)-1),RIGHT('Erwachsene-DOSB 2020'!AP12,2)))*$BC$59,"[mm]:ss")</f>
        <v>77:33</v>
      </c>
      <c r="I143" s="103" t="str">
        <f>TEXT((TIME(0,LEFT('Erwachsene-DOSB 2020'!AQ12,FIND(":",'Erwachsene-DOSB 2020'!AQ12)-1),RIGHT('Erwachsene-DOSB 2020'!AQ12,2)))*$BC$59,"[mm]:ss")</f>
        <v>69:18</v>
      </c>
      <c r="J143" s="109" t="str">
        <f>TEXT((TIME(0,LEFT('Erwachsene-DOSB 2020'!AR12,FIND(":",'Erwachsene-DOSB 2020'!AR12)-1),RIGHT('Erwachsene-DOSB 2020'!AR12,2)))*$BC$59,"[mm]:ss")</f>
        <v>92:57</v>
      </c>
      <c r="K143" s="102" t="str">
        <f>TEXT((TIME(0,LEFT('Erwachsene-DOSB 2020'!AS12,FIND(":",'Erwachsene-DOSB 2020'!AS12)-1),RIGHT('Erwachsene-DOSB 2020'!AS12,2)))*$BC$59,"[mm]:ss")</f>
        <v>82:30</v>
      </c>
      <c r="L143" s="103" t="str">
        <f>TEXT((TIME(0,LEFT('Erwachsene-DOSB 2020'!AT12,FIND(":",'Erwachsene-DOSB 2020'!AT12)-1),RIGHT('Erwachsene-DOSB 2020'!AT12,2)))*$BC$59,"[mm]:ss")</f>
        <v>72:03</v>
      </c>
      <c r="M143" s="109" t="str">
        <f>TEXT((TIME(0,LEFT('Erwachsene-DOSB 2020'!AU12,FIND(":",'Erwachsene-DOSB 2020'!AU12)-1),RIGHT('Erwachsene-DOSB 2020'!AU12,2)))*$BC$59,"[mm]:ss")</f>
        <v>98:27</v>
      </c>
      <c r="N143" s="102" t="str">
        <f>TEXT((TIME(0,LEFT('Erwachsene-DOSB 2020'!AV12,FIND(":",'Erwachsene-DOSB 2020'!AV12)-1),RIGHT('Erwachsene-DOSB 2020'!AV12,2)))*$BC$59,"[mm]:ss")</f>
        <v>88:00</v>
      </c>
      <c r="O143" s="103" t="str">
        <f>TEXT((TIME(0,LEFT('Erwachsene-DOSB 2020'!AW12,FIND(":",'Erwachsene-DOSB 2020'!AW12)-1),RIGHT('Erwachsene-DOSB 2020'!AW12,2)))*$BC$59,"[mm]:ss")</f>
        <v>75:54</v>
      </c>
      <c r="P143" s="109" t="str">
        <f>TEXT((TIME(0,LEFT('Erwachsene-DOSB 2020'!AX12,FIND(":",'Erwachsene-DOSB 2020'!AX12)-1),RIGHT('Erwachsene-DOSB 2020'!AX12,2)))*$BC$59,"[mm]:ss")</f>
        <v>102:18</v>
      </c>
      <c r="Q143" s="102" t="str">
        <f>TEXT((TIME(0,LEFT('Erwachsene-DOSB 2020'!AY12,FIND(":",'Erwachsene-DOSB 2020'!AY12)-1),RIGHT('Erwachsene-DOSB 2020'!AY12,2)))*$BC$59,"[mm]:ss")</f>
        <v>91:18</v>
      </c>
      <c r="R143" s="103" t="str">
        <f>TEXT((TIME(0,LEFT('Erwachsene-DOSB 2020'!AZ12,FIND(":",'Erwachsene-DOSB 2020'!AZ12)-1),RIGHT('Erwachsene-DOSB 2020'!AZ12,2)))*$BC$59,"[mm]:ss")</f>
        <v>79:45</v>
      </c>
      <c r="S143" s="13"/>
      <c r="T143" s="14"/>
      <c r="U143" s="15"/>
      <c r="V143" s="59"/>
      <c r="W143" s="12"/>
      <c r="X143" s="15"/>
      <c r="Y143" s="182"/>
      <c r="Z143" s="183"/>
      <c r="AB143" s="902"/>
      <c r="AC143"/>
      <c r="AD143" s="844"/>
      <c r="AE143" s="796"/>
      <c r="AF143" s="106" t="s">
        <v>23</v>
      </c>
      <c r="AG143" s="58" t="s">
        <v>502</v>
      </c>
      <c r="AH143" s="101" t="str">
        <f>TEXT((TIME(0,LEFT('Erwachsene-DOSB 2020'!AO45,FIND(":",'Erwachsene-DOSB 2020'!AO45)-1),RIGHT('Erwachsene-DOSB 2020'!AO45,2)))*$BC$59,"[mm]:ss")</f>
        <v>81:57</v>
      </c>
      <c r="AI143" s="102" t="str">
        <f>TEXT((TIME(0,LEFT('Erwachsene-DOSB 2020'!AP45,FIND(":",'Erwachsene-DOSB 2020'!AP45)-1),RIGHT('Erwachsene-DOSB 2020'!AP45,2)))*$BC$59,"[mm]:ss")</f>
        <v>69:18</v>
      </c>
      <c r="AJ143" s="103" t="str">
        <f>TEXT((TIME(0,LEFT('Erwachsene-DOSB 2020'!AQ45,FIND(":",'Erwachsene-DOSB 2020'!AQ45)-1),RIGHT('Erwachsene-DOSB 2020'!AQ45,2)))*$BC$59,"[mm]:ss")</f>
        <v>56:39</v>
      </c>
      <c r="AK143" s="109" t="str">
        <f>TEXT((TIME(0,LEFT('Erwachsene-DOSB 2020'!AR45,FIND(":",'Erwachsene-DOSB 2020'!AR45)-1),RIGHT('Erwachsene-DOSB 2020'!AR45,2)))*$BC$59,"[mm]:ss")</f>
        <v>83:36</v>
      </c>
      <c r="AL143" s="102" t="str">
        <f>TEXT((TIME(0,LEFT('Erwachsene-DOSB 2020'!AS45,FIND(":",'Erwachsene-DOSB 2020'!AS45)-1),RIGHT('Erwachsene-DOSB 2020'!AS45,2)))*$BC$59,"[mm]:ss")</f>
        <v>70:57</v>
      </c>
      <c r="AM143" s="103" t="str">
        <f>TEXT((TIME(0,LEFT('Erwachsene-DOSB 2020'!AT45,FIND(":",'Erwachsene-DOSB 2020'!AT45)-1),RIGHT('Erwachsene-DOSB 2020'!AT45,2)))*$BC$59,"[mm]:ss")</f>
        <v>58:18</v>
      </c>
      <c r="AN143" s="109" t="str">
        <f>TEXT((TIME(0,LEFT('Erwachsene-DOSB 2020'!AU45,FIND(":",'Erwachsene-DOSB 2020'!AU45)-1),RIGHT('Erwachsene-DOSB 2020'!AU45,2)))*$BC$59,"[mm]:ss")</f>
        <v>85:15</v>
      </c>
      <c r="AO143" s="102" t="str">
        <f>TEXT((TIME(0,LEFT('Erwachsene-DOSB 2020'!AV45,FIND(":",'Erwachsene-DOSB 2020'!AV45)-1),RIGHT('Erwachsene-DOSB 2020'!AV45,2)))*$BC$59,"[mm]:ss")</f>
        <v>73:09</v>
      </c>
      <c r="AP143" s="103" t="str">
        <f>TEXT((TIME(0,LEFT('Erwachsene-DOSB 2020'!AW45,FIND(":",'Erwachsene-DOSB 2020'!AW45)-1),RIGHT('Erwachsene-DOSB 2020'!AW45,2)))*$BC$59,"[mm]:ss")</f>
        <v>61:03</v>
      </c>
      <c r="AQ143" s="109" t="str">
        <f>TEXT((TIME(0,LEFT('Erwachsene-DOSB 2020'!AX45,FIND(":",'Erwachsene-DOSB 2020'!AX45)-1),RIGHT('Erwachsene-DOSB 2020'!AX45,2)))*$BC$59,"[mm]:ss")</f>
        <v>86:54</v>
      </c>
      <c r="AR143" s="102" t="str">
        <f>TEXT((TIME(0,LEFT('Erwachsene-DOSB 2020'!AY45,FIND(":",'Erwachsene-DOSB 2020'!AY45)-1),RIGHT('Erwachsene-DOSB 2020'!AY45,2)))*$BC$59,"[mm]:ss")</f>
        <v>74:48</v>
      </c>
      <c r="AS143" s="103" t="str">
        <f>TEXT((TIME(0,LEFT('Erwachsene-DOSB 2020'!AZ45,FIND(":",'Erwachsene-DOSB 2020'!AZ45)-1),RIGHT('Erwachsene-DOSB 2020'!AZ45,2)))*$BC$59,"[mm]:ss")</f>
        <v>63:48</v>
      </c>
      <c r="AT143" s="13"/>
      <c r="AU143" s="14"/>
      <c r="AV143" s="15"/>
      <c r="AW143" s="59"/>
      <c r="AX143" s="12"/>
      <c r="AY143" s="15"/>
      <c r="AZ143" s="182"/>
      <c r="BA143" s="183"/>
    </row>
    <row r="144" spans="1:53" ht="18.600000000000001" customHeight="1" x14ac:dyDescent="0.2">
      <c r="A144" s="902"/>
      <c r="B144"/>
      <c r="C144" s="844"/>
      <c r="D144" s="796"/>
      <c r="E144" s="106" t="s">
        <v>24</v>
      </c>
      <c r="F144" s="58" t="s">
        <v>427</v>
      </c>
      <c r="G144" s="160">
        <f>H144*(1-$BE$60)</f>
        <v>240.75</v>
      </c>
      <c r="H144" s="149">
        <f>W102-12.5</f>
        <v>267.5</v>
      </c>
      <c r="I144" s="150">
        <f>H144*(1+$BE$60)</f>
        <v>294.25</v>
      </c>
      <c r="J144" s="160">
        <f>K144*(1-$BE$60)</f>
        <v>229.5</v>
      </c>
      <c r="K144" s="149">
        <f>H144-12.5</f>
        <v>255</v>
      </c>
      <c r="L144" s="150">
        <f>K144*(1+$BE$60)</f>
        <v>280.5</v>
      </c>
      <c r="M144" s="160">
        <f>N144*(1-$BE$60)</f>
        <v>218.25</v>
      </c>
      <c r="N144" s="149">
        <f>K144-12.5</f>
        <v>242.5</v>
      </c>
      <c r="O144" s="150">
        <f>N144*(1+$BE$60)</f>
        <v>266.75</v>
      </c>
      <c r="P144" s="160">
        <f>Q144*(1-$BE$60)</f>
        <v>207</v>
      </c>
      <c r="Q144" s="149">
        <f>N144-12.5</f>
        <v>230</v>
      </c>
      <c r="R144" s="150">
        <f>Q144*(1+$BE$60)</f>
        <v>253.00000000000003</v>
      </c>
      <c r="S144" s="151"/>
      <c r="T144" s="149"/>
      <c r="U144" s="150"/>
      <c r="V144" s="151"/>
      <c r="W144" s="149"/>
      <c r="X144" s="150"/>
      <c r="Y144" s="182"/>
      <c r="Z144" s="183"/>
      <c r="AB144" s="902"/>
      <c r="AC144"/>
      <c r="AD144" s="844"/>
      <c r="AE144" s="796"/>
      <c r="AF144" s="106" t="s">
        <v>24</v>
      </c>
      <c r="AG144" s="58" t="s">
        <v>427</v>
      </c>
      <c r="AH144" s="160">
        <f>AI144*(1-$BE$60)</f>
        <v>299.25</v>
      </c>
      <c r="AI144" s="149">
        <f>AX102-12.5</f>
        <v>332.5</v>
      </c>
      <c r="AJ144" s="150">
        <f>AI144*(1+$BE$60)</f>
        <v>365.75000000000006</v>
      </c>
      <c r="AK144" s="160">
        <f>AL144*(1-$BE$60)</f>
        <v>288</v>
      </c>
      <c r="AL144" s="149">
        <f>AI144-12.5</f>
        <v>320</v>
      </c>
      <c r="AM144" s="150">
        <f>AL144*(1+$BE$60)</f>
        <v>352</v>
      </c>
      <c r="AN144" s="160">
        <f>AO144*(1-$BE$60)</f>
        <v>276.75</v>
      </c>
      <c r="AO144" s="149">
        <f>AL144-12.5</f>
        <v>307.5</v>
      </c>
      <c r="AP144" s="150">
        <f>AO144*(1+$BE$60)</f>
        <v>338.25</v>
      </c>
      <c r="AQ144" s="160">
        <f>AR144*(1-$BE$60)</f>
        <v>265.5</v>
      </c>
      <c r="AR144" s="149">
        <f>AO144-12.5</f>
        <v>295</v>
      </c>
      <c r="AS144" s="150">
        <f>AR144*(1+$BE$60)</f>
        <v>324.5</v>
      </c>
      <c r="AT144" s="151"/>
      <c r="AU144" s="149"/>
      <c r="AV144" s="150"/>
      <c r="AW144" s="151"/>
      <c r="AX144" s="149"/>
      <c r="AY144" s="150"/>
      <c r="AZ144" s="182"/>
      <c r="BA144" s="183"/>
    </row>
    <row r="145" spans="1:56" ht="18.600000000000001" customHeight="1" x14ac:dyDescent="0.2">
      <c r="A145" s="902"/>
      <c r="B145"/>
      <c r="C145" s="844"/>
      <c r="D145" s="796"/>
      <c r="E145" s="106" t="s">
        <v>25</v>
      </c>
      <c r="F145" s="58" t="s">
        <v>428</v>
      </c>
      <c r="G145" s="160">
        <f>H145*(1-$BE$60)</f>
        <v>391.5</v>
      </c>
      <c r="H145" s="149">
        <f>W103-15</f>
        <v>435</v>
      </c>
      <c r="I145" s="150">
        <f>H145*(1+$BE$60)</f>
        <v>478.50000000000006</v>
      </c>
      <c r="J145" s="160">
        <f>K145*(1-$BE$60)</f>
        <v>378</v>
      </c>
      <c r="K145" s="149">
        <f>H145-15</f>
        <v>420</v>
      </c>
      <c r="L145" s="150">
        <f>K145*(1+$BE$60)</f>
        <v>462.00000000000006</v>
      </c>
      <c r="M145" s="160">
        <f>N145*(1-$BE$60)</f>
        <v>364.5</v>
      </c>
      <c r="N145" s="149">
        <f>K145-15</f>
        <v>405</v>
      </c>
      <c r="O145" s="150">
        <f>N145*(1+$BE$60)</f>
        <v>445.50000000000006</v>
      </c>
      <c r="P145" s="160">
        <f>Q145*(1-$BE$60)</f>
        <v>351</v>
      </c>
      <c r="Q145" s="149">
        <f>N145-15</f>
        <v>390</v>
      </c>
      <c r="R145" s="150">
        <f>Q145*(1+$BE$60)</f>
        <v>429.00000000000006</v>
      </c>
      <c r="S145" s="151"/>
      <c r="T145" s="149"/>
      <c r="U145" s="150"/>
      <c r="V145" s="151"/>
      <c r="W145" s="149"/>
      <c r="X145" s="150"/>
      <c r="Y145" s="182"/>
      <c r="Z145" s="183"/>
      <c r="AB145" s="902"/>
      <c r="AC145"/>
      <c r="AD145" s="844"/>
      <c r="AE145" s="796"/>
      <c r="AF145" s="106" t="s">
        <v>25</v>
      </c>
      <c r="AG145" s="58" t="s">
        <v>428</v>
      </c>
      <c r="AH145" s="160">
        <f>AI145*(1-$BE$60)</f>
        <v>459</v>
      </c>
      <c r="AI145" s="149">
        <f>AX103-15</f>
        <v>510</v>
      </c>
      <c r="AJ145" s="150">
        <f>AI145*(1+$BE$60)</f>
        <v>561</v>
      </c>
      <c r="AK145" s="160">
        <f>AL145*(1-$BE$60)</f>
        <v>445.5</v>
      </c>
      <c r="AL145" s="149">
        <f>AI145-15</f>
        <v>495</v>
      </c>
      <c r="AM145" s="150">
        <f>AL145*(1+$BE$60)</f>
        <v>544.5</v>
      </c>
      <c r="AN145" s="160">
        <f>AO145*(1-$BE$60)</f>
        <v>432</v>
      </c>
      <c r="AO145" s="149">
        <f>AL145-15</f>
        <v>480</v>
      </c>
      <c r="AP145" s="150">
        <f>AO145*(1+$BE$60)</f>
        <v>528</v>
      </c>
      <c r="AQ145" s="160">
        <f>AR145*(1-$BE$60)</f>
        <v>418.5</v>
      </c>
      <c r="AR145" s="149">
        <f>AO145-15</f>
        <v>465</v>
      </c>
      <c r="AS145" s="150">
        <f>AR145*(1+$BE$60)</f>
        <v>511.50000000000006</v>
      </c>
      <c r="AT145" s="151"/>
      <c r="AU145" s="149"/>
      <c r="AV145" s="150"/>
      <c r="AW145" s="151"/>
      <c r="AX145" s="149"/>
      <c r="AY145" s="150"/>
      <c r="AZ145" s="182"/>
      <c r="BA145" s="183"/>
    </row>
    <row r="146" spans="1:56" ht="18.600000000000001" customHeight="1" x14ac:dyDescent="0.2">
      <c r="A146" s="902"/>
      <c r="B146"/>
      <c r="C146" s="844"/>
      <c r="D146" s="796"/>
      <c r="E146" s="106" t="s">
        <v>44</v>
      </c>
      <c r="F146" s="58" t="s">
        <v>429</v>
      </c>
      <c r="G146" s="160">
        <f>H146*(1-$BE$60)</f>
        <v>324</v>
      </c>
      <c r="H146" s="149">
        <f>W104-15</f>
        <v>360</v>
      </c>
      <c r="I146" s="150">
        <f>H146*(1+$BE$60)</f>
        <v>396.00000000000006</v>
      </c>
      <c r="J146" s="160">
        <f>K146*(1-$BE$60)</f>
        <v>310.5</v>
      </c>
      <c r="K146" s="149">
        <f>H146-15</f>
        <v>345</v>
      </c>
      <c r="L146" s="150">
        <f>K146*(1+$BE$60)</f>
        <v>379.50000000000006</v>
      </c>
      <c r="M146" s="160">
        <f>N146*(1-$BE$60)</f>
        <v>297</v>
      </c>
      <c r="N146" s="149">
        <f>K146-15</f>
        <v>330</v>
      </c>
      <c r="O146" s="150">
        <f>N146*(1+$BE$60)</f>
        <v>363.00000000000006</v>
      </c>
      <c r="P146" s="160">
        <f>Q146*(1-$BE$60)</f>
        <v>283.5</v>
      </c>
      <c r="Q146" s="149">
        <f>N146-15</f>
        <v>315</v>
      </c>
      <c r="R146" s="150">
        <f>Q146*(1+$BE$60)</f>
        <v>346.5</v>
      </c>
      <c r="S146" s="151"/>
      <c r="T146" s="149"/>
      <c r="U146" s="150"/>
      <c r="V146" s="151"/>
      <c r="W146" s="149"/>
      <c r="X146" s="150"/>
      <c r="Y146" s="182"/>
      <c r="Z146" s="183"/>
      <c r="AB146" s="902"/>
      <c r="AC146"/>
      <c r="AD146" s="844"/>
      <c r="AE146" s="796"/>
      <c r="AF146" s="106" t="s">
        <v>44</v>
      </c>
      <c r="AG146" s="58" t="s">
        <v>429</v>
      </c>
      <c r="AH146" s="160">
        <f>AI146*(1-$BE$60)</f>
        <v>387</v>
      </c>
      <c r="AI146" s="149">
        <f>AX104-15</f>
        <v>430</v>
      </c>
      <c r="AJ146" s="150">
        <f>AI146*(1+$BE$60)</f>
        <v>473.00000000000006</v>
      </c>
      <c r="AK146" s="160">
        <f>AL146*(1-$BE$60)</f>
        <v>373.5</v>
      </c>
      <c r="AL146" s="149">
        <f>AI146-15</f>
        <v>415</v>
      </c>
      <c r="AM146" s="150">
        <f>AL146*(1+$BE$60)</f>
        <v>456.50000000000006</v>
      </c>
      <c r="AN146" s="160">
        <f>AO146*(1-$BE$60)</f>
        <v>360</v>
      </c>
      <c r="AO146" s="149">
        <f>AL146-15</f>
        <v>400</v>
      </c>
      <c r="AP146" s="150">
        <f>AO146*(1+$BE$60)</f>
        <v>440.00000000000006</v>
      </c>
      <c r="AQ146" s="160">
        <f>AR146*(1-$BE$60)</f>
        <v>346.5</v>
      </c>
      <c r="AR146" s="149">
        <f>AO146-15</f>
        <v>385</v>
      </c>
      <c r="AS146" s="150">
        <f>AR146*(1+$BE$60)</f>
        <v>423.50000000000006</v>
      </c>
      <c r="AT146" s="151"/>
      <c r="AU146" s="149"/>
      <c r="AV146" s="150"/>
      <c r="AW146" s="151"/>
      <c r="AX146" s="149"/>
      <c r="AY146" s="150"/>
      <c r="AZ146" s="182"/>
      <c r="BA146" s="183"/>
    </row>
    <row r="147" spans="1:56" ht="18.600000000000001" customHeight="1" thickBot="1" x14ac:dyDescent="0.25">
      <c r="A147" s="902"/>
      <c r="B147"/>
      <c r="C147" s="950"/>
      <c r="D147" s="997"/>
      <c r="E147" s="107" t="s">
        <v>48</v>
      </c>
      <c r="F147" s="163" t="s">
        <v>430</v>
      </c>
      <c r="G147" s="164">
        <f>H147*(1-$BE$60)</f>
        <v>328.5</v>
      </c>
      <c r="H147" s="165">
        <f>W105-15</f>
        <v>365</v>
      </c>
      <c r="I147" s="166">
        <f>H147*(1+$BE$60)</f>
        <v>401.50000000000006</v>
      </c>
      <c r="J147" s="164">
        <f>K147*(1-$BE$60)</f>
        <v>315</v>
      </c>
      <c r="K147" s="165">
        <f>H147-15</f>
        <v>350</v>
      </c>
      <c r="L147" s="166">
        <f>K147*(1+$BE$60)</f>
        <v>385.00000000000006</v>
      </c>
      <c r="M147" s="164">
        <f>N147*(1-$BE$60)</f>
        <v>301.5</v>
      </c>
      <c r="N147" s="165">
        <f>K147-15</f>
        <v>335</v>
      </c>
      <c r="O147" s="166">
        <f>N147*(1+$BE$60)</f>
        <v>368.50000000000006</v>
      </c>
      <c r="P147" s="164">
        <f>Q147*(1-$BE$60)</f>
        <v>288</v>
      </c>
      <c r="Q147" s="165">
        <f>N147-15</f>
        <v>320</v>
      </c>
      <c r="R147" s="166">
        <f>Q147*(1+$BE$60)</f>
        <v>352</v>
      </c>
      <c r="S147" s="207"/>
      <c r="T147" s="165"/>
      <c r="U147" s="166"/>
      <c r="V147" s="207"/>
      <c r="W147" s="165"/>
      <c r="X147" s="166"/>
      <c r="Y147" s="186"/>
      <c r="Z147" s="187"/>
      <c r="AB147" s="902"/>
      <c r="AC147"/>
      <c r="AD147" s="950"/>
      <c r="AE147" s="997"/>
      <c r="AF147" s="107" t="s">
        <v>48</v>
      </c>
      <c r="AG147" s="163" t="s">
        <v>430</v>
      </c>
      <c r="AH147" s="164">
        <f>AI147*(1-$BE$60)</f>
        <v>391.5</v>
      </c>
      <c r="AI147" s="165">
        <f>AX105-15</f>
        <v>435</v>
      </c>
      <c r="AJ147" s="166">
        <f>AI147*(1+$BE$60)</f>
        <v>478.50000000000006</v>
      </c>
      <c r="AK147" s="164">
        <f>AL147*(1-$BE$60)</f>
        <v>378</v>
      </c>
      <c r="AL147" s="165">
        <f>AI147-15</f>
        <v>420</v>
      </c>
      <c r="AM147" s="166">
        <f>AL147*(1+$BE$60)</f>
        <v>462.00000000000006</v>
      </c>
      <c r="AN147" s="164">
        <f>AO147*(1-$BE$60)</f>
        <v>364.5</v>
      </c>
      <c r="AO147" s="165">
        <f>AL147-15</f>
        <v>405</v>
      </c>
      <c r="AP147" s="166">
        <f>AO147*(1+$BE$60)</f>
        <v>445.50000000000006</v>
      </c>
      <c r="AQ147" s="164">
        <f>AR147*(1-$BE$60)</f>
        <v>351</v>
      </c>
      <c r="AR147" s="165">
        <f>AO147-15</f>
        <v>390</v>
      </c>
      <c r="AS147" s="166">
        <f>AR147*(1+$BE$60)</f>
        <v>429.00000000000006</v>
      </c>
      <c r="AT147" s="207"/>
      <c r="AU147" s="165"/>
      <c r="AV147" s="166"/>
      <c r="AW147" s="207"/>
      <c r="AX147" s="165"/>
      <c r="AY147" s="166"/>
      <c r="AZ147" s="186"/>
      <c r="BA147" s="187"/>
    </row>
    <row r="148" spans="1:56" ht="18.600000000000001" customHeight="1" x14ac:dyDescent="0.2">
      <c r="A148" s="902"/>
      <c r="B148"/>
      <c r="C148" s="844">
        <v>2</v>
      </c>
      <c r="D148" s="796" t="s">
        <v>65</v>
      </c>
      <c r="E148" s="943" t="s">
        <v>16</v>
      </c>
      <c r="F148" s="800" t="s">
        <v>26</v>
      </c>
      <c r="G148" s="998" t="s">
        <v>340</v>
      </c>
      <c r="H148" s="891"/>
      <c r="I148" s="891"/>
      <c r="J148" s="891"/>
      <c r="K148" s="891"/>
      <c r="L148" s="891"/>
      <c r="M148" s="891"/>
      <c r="N148" s="891"/>
      <c r="O148" s="891"/>
      <c r="P148" s="891"/>
      <c r="Q148" s="891"/>
      <c r="R148" s="892"/>
      <c r="S148" s="110"/>
      <c r="T148" s="198"/>
      <c r="U148" s="112"/>
      <c r="V148" s="204"/>
      <c r="W148" s="205"/>
      <c r="X148" s="206"/>
      <c r="Y148" s="180"/>
      <c r="Z148" s="181"/>
      <c r="AB148" s="902"/>
      <c r="AC148"/>
      <c r="AD148" s="844">
        <v>2</v>
      </c>
      <c r="AE148" s="796" t="s">
        <v>65</v>
      </c>
      <c r="AF148" s="943" t="s">
        <v>16</v>
      </c>
      <c r="AG148" s="800" t="s">
        <v>26</v>
      </c>
      <c r="AH148" s="785" t="s">
        <v>96</v>
      </c>
      <c r="AI148" s="786"/>
      <c r="AJ148" s="786"/>
      <c r="AK148" s="786"/>
      <c r="AL148" s="786"/>
      <c r="AM148" s="786"/>
      <c r="AN148" s="786"/>
      <c r="AO148" s="786"/>
      <c r="AP148" s="786"/>
      <c r="AQ148" s="786"/>
      <c r="AR148" s="786"/>
      <c r="AS148" s="787"/>
      <c r="AT148" s="110"/>
      <c r="AU148" s="198"/>
      <c r="AV148" s="112"/>
      <c r="AW148" s="204"/>
      <c r="AX148" s="205"/>
      <c r="AY148" s="206"/>
      <c r="AZ148" s="180"/>
      <c r="BA148" s="181"/>
    </row>
    <row r="149" spans="1:56" ht="18.600000000000001" customHeight="1" x14ac:dyDescent="0.2">
      <c r="A149" s="902"/>
      <c r="B149"/>
      <c r="C149" s="845"/>
      <c r="D149" s="796"/>
      <c r="E149" s="792"/>
      <c r="F149" s="794"/>
      <c r="G149" s="13">
        <f>'Erwachsene-DOSB 2020'!AO15*$BC$65</f>
        <v>4.0374999999999996</v>
      </c>
      <c r="H149" s="12">
        <f>'Erwachsene-DOSB 2020'!AP15*$BC$65</f>
        <v>4.9874999999999998</v>
      </c>
      <c r="I149" s="15">
        <f>'Erwachsene-DOSB 2020'!AQ15*$BC$65</f>
        <v>5.9375</v>
      </c>
      <c r="J149" s="59">
        <f>'Erwachsene-DOSB 2020'!AR15*$BC$65</f>
        <v>3.8</v>
      </c>
      <c r="K149" s="12">
        <f>'Erwachsene-DOSB 2020'!AS15*$BC$65</f>
        <v>4.75</v>
      </c>
      <c r="L149" s="15">
        <f>'Erwachsene-DOSB 2020'!AT15*$BC$65</f>
        <v>5.4624999999999995</v>
      </c>
      <c r="M149" s="59">
        <f>'Erwachsene-DOSB 2020'!AU15*$BC$65</f>
        <v>3.5625</v>
      </c>
      <c r="N149" s="12">
        <f>'Erwachsene-DOSB 2020'!AV15*$BC$65</f>
        <v>4.2749999999999995</v>
      </c>
      <c r="O149" s="15">
        <f>'Erwachsene-DOSB 2020'!AW15*$BC$65</f>
        <v>5.2249999999999996</v>
      </c>
      <c r="P149" s="59">
        <f>'Erwachsene-DOSB 2020'!AX15*$BC$65</f>
        <v>3.0874999999999999</v>
      </c>
      <c r="Q149" s="12">
        <f>'Erwachsene-DOSB 2020'!AY15*$BC$65</f>
        <v>4.0374999999999996</v>
      </c>
      <c r="R149" s="15">
        <f>'Erwachsene-DOSB 2020'!AZ15*$BC$65</f>
        <v>4.75</v>
      </c>
      <c r="S149" s="28"/>
      <c r="T149" s="30"/>
      <c r="U149" s="38"/>
      <c r="V149" s="71"/>
      <c r="W149" s="3"/>
      <c r="X149" s="4"/>
      <c r="Y149" s="182"/>
      <c r="Z149" s="188"/>
      <c r="AB149" s="902"/>
      <c r="AC149"/>
      <c r="AD149" s="845"/>
      <c r="AE149" s="796"/>
      <c r="AF149" s="792"/>
      <c r="AG149" s="794"/>
      <c r="AH149" s="13">
        <f>'Erwachsene-DOSB 2020'!AO48*$BC$65</f>
        <v>5.4624999999999995</v>
      </c>
      <c r="AI149" s="12">
        <f>'Erwachsene-DOSB 2020'!AP48*$BC$65</f>
        <v>6.1749999999999998</v>
      </c>
      <c r="AJ149" s="15">
        <f>'Erwachsene-DOSB 2020'!AQ48*$BC$65</f>
        <v>7.125</v>
      </c>
      <c r="AK149" s="59">
        <f>'Erwachsene-DOSB 2020'!AR48*$BC$65</f>
        <v>5.2249999999999996</v>
      </c>
      <c r="AL149" s="12">
        <f>'Erwachsene-DOSB 2020'!AS48*$BC$65</f>
        <v>5.9375</v>
      </c>
      <c r="AM149" s="15">
        <f>'Erwachsene-DOSB 2020'!AT48*$BC$65</f>
        <v>6.8874999999999993</v>
      </c>
      <c r="AN149" s="59">
        <f>'Erwachsene-DOSB 2020'!AU48*$BC$65</f>
        <v>4.75</v>
      </c>
      <c r="AO149" s="12">
        <f>'Erwachsene-DOSB 2020'!AV48*$BC$65</f>
        <v>5.6999999999999993</v>
      </c>
      <c r="AP149" s="15">
        <f>'Erwachsene-DOSB 2020'!AW48*$BC$65</f>
        <v>6.4124999999999996</v>
      </c>
      <c r="AQ149" s="59">
        <f>'Erwachsene-DOSB 2020'!AX48*$BC$65</f>
        <v>4.2749999999999995</v>
      </c>
      <c r="AR149" s="12">
        <f>'Erwachsene-DOSB 2020'!AY48*$BC$65</f>
        <v>4.9874999999999998</v>
      </c>
      <c r="AS149" s="15">
        <f>'Erwachsene-DOSB 2020'!AZ48*$BC$65</f>
        <v>5.9375</v>
      </c>
      <c r="AT149" s="28"/>
      <c r="AU149" s="30"/>
      <c r="AV149" s="38"/>
      <c r="AW149" s="71"/>
      <c r="AX149" s="3"/>
      <c r="AY149" s="4"/>
      <c r="AZ149" s="182"/>
      <c r="BA149" s="188"/>
    </row>
    <row r="150" spans="1:56" ht="18.600000000000001" customHeight="1" x14ac:dyDescent="0.2">
      <c r="A150" s="902"/>
      <c r="B150"/>
      <c r="C150" s="845"/>
      <c r="D150" s="796"/>
      <c r="E150" s="106" t="s">
        <v>17</v>
      </c>
      <c r="F150" s="2" t="s">
        <v>92</v>
      </c>
      <c r="G150" s="13">
        <f>'Erwachsene-DOSB 2020'!AO18*$BC$66</f>
        <v>0.81</v>
      </c>
      <c r="H150" s="12">
        <f>'Erwachsene-DOSB 2020'!AP18*$BC$66</f>
        <v>1.0349999999999999</v>
      </c>
      <c r="I150" s="15">
        <f>'Erwachsene-DOSB 2020'!AQ18*$BC$66</f>
        <v>1.2150000000000001</v>
      </c>
      <c r="J150" s="59">
        <f>'Erwachsene-DOSB 2020'!AR18*$BC$66</f>
        <v>0.81</v>
      </c>
      <c r="K150" s="12">
        <f>'Erwachsene-DOSB 2020'!AS18*$BC$66</f>
        <v>0.9900000000000001</v>
      </c>
      <c r="L150" s="15">
        <f>'Erwachsene-DOSB 2020'!AT18*$BC$66</f>
        <v>1.1700000000000002</v>
      </c>
      <c r="M150" s="59">
        <f>'Erwachsene-DOSB 2020'!AU18*$BC$66</f>
        <v>0.76500000000000001</v>
      </c>
      <c r="N150" s="12">
        <f>'Erwachsene-DOSB 2020'!AV18*$BC$66</f>
        <v>0.94500000000000006</v>
      </c>
      <c r="O150" s="15">
        <f>'Erwachsene-DOSB 2020'!AW18*$BC$66</f>
        <v>1.125</v>
      </c>
      <c r="P150" s="59">
        <f>'Erwachsene-DOSB 2020'!AX18*$BC$66</f>
        <v>0.72000000000000008</v>
      </c>
      <c r="Q150" s="12">
        <f>'Erwachsene-DOSB 2020'!AY18*$BC$66</f>
        <v>0.9</v>
      </c>
      <c r="R150" s="15">
        <f>'Erwachsene-DOSB 2020'!AZ18*$BC$66</f>
        <v>1.08</v>
      </c>
      <c r="S150" s="36"/>
      <c r="T150" s="31"/>
      <c r="U150" s="33"/>
      <c r="V150" s="71"/>
      <c r="W150" s="34"/>
      <c r="X150" s="33"/>
      <c r="Y150" s="182"/>
      <c r="Z150" s="188"/>
      <c r="AB150" s="902"/>
      <c r="AC150"/>
      <c r="AD150" s="845"/>
      <c r="AE150" s="796"/>
      <c r="AF150" s="106" t="s">
        <v>17</v>
      </c>
      <c r="AG150" s="2" t="s">
        <v>92</v>
      </c>
      <c r="AH150" s="13">
        <f>'Erwachsene-DOSB 2020'!AO51*$BC$66</f>
        <v>1.08</v>
      </c>
      <c r="AI150" s="12">
        <f>'Erwachsene-DOSB 2020'!AP51*$BC$66</f>
        <v>1.35</v>
      </c>
      <c r="AJ150" s="15">
        <f>'Erwachsene-DOSB 2020'!AQ51*$BC$66</f>
        <v>1.62</v>
      </c>
      <c r="AK150" s="59">
        <f>'Erwachsene-DOSB 2020'!AR51*$BC$66</f>
        <v>1.0349999999999999</v>
      </c>
      <c r="AL150" s="12">
        <f>'Erwachsene-DOSB 2020'!AS51*$BC$66</f>
        <v>1.3049999999999999</v>
      </c>
      <c r="AM150" s="15">
        <f>'Erwachsene-DOSB 2020'!AT51*$BC$66</f>
        <v>1.575</v>
      </c>
      <c r="AN150" s="59">
        <f>'Erwachsene-DOSB 2020'!AU51*$BC$66</f>
        <v>0.9</v>
      </c>
      <c r="AO150" s="12">
        <f>'Erwachsene-DOSB 2020'!AV51*$BC$66</f>
        <v>1.1700000000000002</v>
      </c>
      <c r="AP150" s="15">
        <f>'Erwachsene-DOSB 2020'!AW51*$BC$66</f>
        <v>1.4400000000000002</v>
      </c>
      <c r="AQ150" s="59">
        <f>'Erwachsene-DOSB 2020'!AX51*$BC$66</f>
        <v>0.81</v>
      </c>
      <c r="AR150" s="12">
        <f>'Erwachsene-DOSB 2020'!AY51*$BC$66</f>
        <v>1.08</v>
      </c>
      <c r="AS150" s="15">
        <f>'Erwachsene-DOSB 2020'!AZ51*$BC$66</f>
        <v>1.35</v>
      </c>
      <c r="AT150" s="36"/>
      <c r="AU150" s="31"/>
      <c r="AV150" s="33"/>
      <c r="AW150" s="71"/>
      <c r="AX150" s="34"/>
      <c r="AY150" s="33"/>
      <c r="AZ150" s="182"/>
      <c r="BA150" s="188"/>
    </row>
    <row r="151" spans="1:56" s="158" customFormat="1" ht="18.600000000000001" customHeight="1" thickBot="1" x14ac:dyDescent="0.25">
      <c r="A151" s="902"/>
      <c r="C151" s="845"/>
      <c r="D151" s="796"/>
      <c r="E151" s="106" t="s">
        <v>21</v>
      </c>
      <c r="F151" s="27" t="s">
        <v>690</v>
      </c>
      <c r="G151" s="37">
        <f>V109-1</f>
        <v>12.200000000000003</v>
      </c>
      <c r="H151" s="19">
        <f>W109-1</f>
        <v>14.600000000000001</v>
      </c>
      <c r="I151" s="21">
        <f>X109-1.5</f>
        <v>17.3</v>
      </c>
      <c r="J151" s="37">
        <f>G151-1</f>
        <v>11.200000000000003</v>
      </c>
      <c r="K151" s="19">
        <f>H151-1</f>
        <v>13.600000000000001</v>
      </c>
      <c r="L151" s="21">
        <f>I151-1</f>
        <v>16.3</v>
      </c>
      <c r="M151" s="37">
        <v>8.2000000000000028</v>
      </c>
      <c r="N151" s="19">
        <v>10.600000000000001</v>
      </c>
      <c r="O151" s="21">
        <v>14.100000000000001</v>
      </c>
      <c r="P151" s="37">
        <v>8.2000000000000028</v>
      </c>
      <c r="Q151" s="19">
        <v>10.600000000000001</v>
      </c>
      <c r="R151" s="21">
        <v>14.100000000000001</v>
      </c>
      <c r="S151" s="36"/>
      <c r="T151" s="31"/>
      <c r="U151" s="33"/>
      <c r="V151" s="71"/>
      <c r="W151" s="34"/>
      <c r="X151" s="33"/>
      <c r="Y151" s="186"/>
      <c r="Z151" s="187"/>
      <c r="AB151" s="902"/>
      <c r="AD151" s="845"/>
      <c r="AE151" s="796"/>
      <c r="AF151" s="106" t="s">
        <v>21</v>
      </c>
      <c r="AG151" s="27" t="s">
        <v>690</v>
      </c>
      <c r="AH151" s="37">
        <f>AW109-1</f>
        <v>17.200000000000003</v>
      </c>
      <c r="AI151" s="19">
        <f>AX109-1</f>
        <v>20.400000000000006</v>
      </c>
      <c r="AJ151" s="21">
        <f>AY109-1.5</f>
        <v>23.1</v>
      </c>
      <c r="AK151" s="37">
        <f>AH151-1</f>
        <v>16.200000000000003</v>
      </c>
      <c r="AL151" s="19">
        <f>AI151-1</f>
        <v>19.400000000000006</v>
      </c>
      <c r="AM151" s="21">
        <f>AJ151-1</f>
        <v>22.1</v>
      </c>
      <c r="AN151" s="37">
        <v>8.2000000000000028</v>
      </c>
      <c r="AO151" s="19">
        <v>10.600000000000001</v>
      </c>
      <c r="AP151" s="21">
        <v>14.100000000000001</v>
      </c>
      <c r="AQ151" s="37">
        <v>8.2000000000000028</v>
      </c>
      <c r="AR151" s="19">
        <v>10.600000000000001</v>
      </c>
      <c r="AS151" s="21">
        <v>14.100000000000001</v>
      </c>
      <c r="AT151" s="36"/>
      <c r="AU151" s="31"/>
      <c r="AV151" s="33"/>
      <c r="AW151" s="71"/>
      <c r="AX151" s="34"/>
      <c r="AY151" s="33"/>
      <c r="AZ151" s="186"/>
      <c r="BA151" s="187"/>
      <c r="BC151" s="153"/>
      <c r="BD151" s="83"/>
    </row>
    <row r="152" spans="1:56" ht="18.600000000000001" customHeight="1" x14ac:dyDescent="0.2">
      <c r="A152" s="902"/>
      <c r="B152"/>
      <c r="C152" s="843">
        <v>3</v>
      </c>
      <c r="D152" s="795" t="s">
        <v>66</v>
      </c>
      <c r="E152" s="791" t="s">
        <v>16</v>
      </c>
      <c r="F152" s="822" t="s">
        <v>156</v>
      </c>
      <c r="G152" s="955" t="s">
        <v>194</v>
      </c>
      <c r="H152" s="956"/>
      <c r="I152" s="956"/>
      <c r="J152" s="956"/>
      <c r="K152" s="956"/>
      <c r="L152" s="956"/>
      <c r="M152" s="956"/>
      <c r="N152" s="956"/>
      <c r="O152" s="956"/>
      <c r="P152" s="956"/>
      <c r="Q152" s="956"/>
      <c r="R152" s="957"/>
      <c r="S152" s="6"/>
      <c r="T152" s="8"/>
      <c r="U152" s="9"/>
      <c r="V152" s="66"/>
      <c r="W152" s="25"/>
      <c r="X152" s="26"/>
      <c r="Y152" s="180"/>
      <c r="Z152" s="181"/>
      <c r="AB152" s="902"/>
      <c r="AC152"/>
      <c r="AD152" s="843">
        <v>3</v>
      </c>
      <c r="AE152" s="795" t="s">
        <v>66</v>
      </c>
      <c r="AF152" s="791" t="s">
        <v>16</v>
      </c>
      <c r="AG152" s="822" t="s">
        <v>156</v>
      </c>
      <c r="AH152" s="955" t="s">
        <v>194</v>
      </c>
      <c r="AI152" s="956"/>
      <c r="AJ152" s="956"/>
      <c r="AK152" s="956"/>
      <c r="AL152" s="956"/>
      <c r="AM152" s="956"/>
      <c r="AN152" s="956"/>
      <c r="AO152" s="956"/>
      <c r="AP152" s="956"/>
      <c r="AQ152" s="956"/>
      <c r="AR152" s="956"/>
      <c r="AS152" s="957"/>
      <c r="AT152" s="6"/>
      <c r="AU152" s="8"/>
      <c r="AV152" s="9"/>
      <c r="AW152" s="66"/>
      <c r="AX152" s="25"/>
      <c r="AY152" s="26"/>
      <c r="AZ152" s="180"/>
      <c r="BA152" s="181"/>
    </row>
    <row r="153" spans="1:56" ht="18.600000000000001" customHeight="1" x14ac:dyDescent="0.2">
      <c r="A153" s="902"/>
      <c r="B153"/>
      <c r="C153" s="845"/>
      <c r="D153" s="796"/>
      <c r="E153" s="792"/>
      <c r="F153" s="794"/>
      <c r="G153" s="717">
        <f>'Erwachsene-DOSB 2020'!AO21*$BC$69</f>
        <v>14.850000000000001</v>
      </c>
      <c r="H153" s="718">
        <f>'Erwachsene-DOSB 2020'!AP21*$BC$69</f>
        <v>13.530000000000001</v>
      </c>
      <c r="I153" s="719">
        <f>'Erwachsene-DOSB 2020'!AQ21*$BC$69</f>
        <v>12.21</v>
      </c>
      <c r="J153" s="720">
        <f>'Erwachsene-DOSB 2020'!AR21*$BC$69</f>
        <v>15.730000000000002</v>
      </c>
      <c r="K153" s="718">
        <f>'Erwachsene-DOSB 2020'!AS21*$BC$69</f>
        <v>14.41</v>
      </c>
      <c r="L153" s="719">
        <f>'Erwachsene-DOSB 2020'!AT21*$BC$69</f>
        <v>13.200000000000001</v>
      </c>
      <c r="M153" s="720">
        <f>'Erwachsene-DOSB 2020'!AU21*$BC$69</f>
        <v>17.05</v>
      </c>
      <c r="N153" s="718">
        <f>'Erwachsene-DOSB 2020'!AV21*$BC$69</f>
        <v>15.730000000000002</v>
      </c>
      <c r="O153" s="719">
        <f>'Erwachsene-DOSB 2020'!AW21*$BC$69</f>
        <v>14.52</v>
      </c>
      <c r="P153" s="720">
        <f>'Erwachsene-DOSB 2020'!AX21*$BC$69</f>
        <v>18.810000000000002</v>
      </c>
      <c r="Q153" s="718">
        <f>'Erwachsene-DOSB 2020'!AY21*$BC$69</f>
        <v>17.490000000000002</v>
      </c>
      <c r="R153" s="719">
        <f>'Erwachsene-DOSB 2020'!AZ21*$BC$69</f>
        <v>16.28</v>
      </c>
      <c r="S153" s="28"/>
      <c r="T153" s="30"/>
      <c r="U153" s="38"/>
      <c r="V153" s="67"/>
      <c r="W153" s="29"/>
      <c r="X153" s="38"/>
      <c r="Y153" s="182"/>
      <c r="Z153" s="188"/>
      <c r="AB153" s="902"/>
      <c r="AC153"/>
      <c r="AD153" s="845"/>
      <c r="AE153" s="796"/>
      <c r="AF153" s="792"/>
      <c r="AG153" s="794"/>
      <c r="AH153" s="717">
        <f>'Erwachsene-DOSB 2020'!AO54*$BC$69</f>
        <v>13.42</v>
      </c>
      <c r="AI153" s="718">
        <f>'Erwachsene-DOSB 2020'!AP54*$BC$69</f>
        <v>12.32</v>
      </c>
      <c r="AJ153" s="719">
        <f>'Erwachsene-DOSB 2020'!AQ54*$BC$69</f>
        <v>11.110000000000001</v>
      </c>
      <c r="AK153" s="720">
        <f>'Erwachsene-DOSB 2020'!AR54*$BC$69</f>
        <v>14.3</v>
      </c>
      <c r="AL153" s="718">
        <f>'Erwachsene-DOSB 2020'!AS54*$BC$69</f>
        <v>13.200000000000001</v>
      </c>
      <c r="AM153" s="719">
        <f>'Erwachsene-DOSB 2020'!AT54*$BC$69</f>
        <v>11.990000000000002</v>
      </c>
      <c r="AN153" s="720">
        <f>'Erwachsene-DOSB 2020'!AU54*$BC$69</f>
        <v>15.510000000000002</v>
      </c>
      <c r="AO153" s="718">
        <f>'Erwachsene-DOSB 2020'!AV54*$BC$69</f>
        <v>14.41</v>
      </c>
      <c r="AP153" s="719">
        <f>'Erwachsene-DOSB 2020'!AW54*$BC$69</f>
        <v>13.200000000000001</v>
      </c>
      <c r="AQ153" s="720">
        <f>'Erwachsene-DOSB 2020'!AX54*$BC$69</f>
        <v>17.05</v>
      </c>
      <c r="AR153" s="718">
        <f>'Erwachsene-DOSB 2020'!AY54*$BC$69</f>
        <v>15.950000000000001</v>
      </c>
      <c r="AS153" s="719">
        <f>'Erwachsene-DOSB 2020'!AZ54*$BC$69</f>
        <v>14.740000000000002</v>
      </c>
      <c r="AT153" s="28"/>
      <c r="AU153" s="30"/>
      <c r="AV153" s="38"/>
      <c r="AW153" s="67"/>
      <c r="AX153" s="29"/>
      <c r="AY153" s="38"/>
      <c r="AZ153" s="182"/>
      <c r="BA153" s="188"/>
    </row>
    <row r="154" spans="1:56" ht="18.600000000000001" customHeight="1" x14ac:dyDescent="0.2">
      <c r="A154" s="902"/>
      <c r="B154"/>
      <c r="C154" s="845"/>
      <c r="D154" s="796"/>
      <c r="E154" s="106" t="s">
        <v>17</v>
      </c>
      <c r="F154" s="27" t="s">
        <v>158</v>
      </c>
      <c r="G154" s="69">
        <f>'Erwachsene-DOSB 2020'!AO22*$BC$70</f>
        <v>67.100000000000009</v>
      </c>
      <c r="H154" s="228">
        <f>'Erwachsene-DOSB 2020'!AP22*$BC$70</f>
        <v>55.000000000000007</v>
      </c>
      <c r="I154" s="229">
        <f>'Erwachsene-DOSB 2020'!AQ22*$BC$70</f>
        <v>41.800000000000004</v>
      </c>
      <c r="J154" s="230">
        <f>'Erwachsene-DOSB 2020'!AR22*$BC$70</f>
        <v>69.850000000000009</v>
      </c>
      <c r="K154" s="228">
        <f>'Erwachsene-DOSB 2020'!AS22*$BC$70</f>
        <v>57.2</v>
      </c>
      <c r="L154" s="229">
        <f>'Erwachsene-DOSB 2020'!AT22*$BC$70</f>
        <v>44</v>
      </c>
      <c r="M154" s="230">
        <f>'Erwachsene-DOSB 2020'!AU22*$BC$70</f>
        <v>72.050000000000011</v>
      </c>
      <c r="N154" s="228">
        <f>'Erwachsene-DOSB 2020'!AV22*$BC$70</f>
        <v>58.85</v>
      </c>
      <c r="O154" s="229">
        <f>'Erwachsene-DOSB 2020'!AW22*$BC$70</f>
        <v>45.650000000000006</v>
      </c>
      <c r="P154" s="230">
        <f>'Erwachsene-DOSB 2020'!AX22*$BC$70</f>
        <v>73.150000000000006</v>
      </c>
      <c r="Q154" s="228">
        <f>'Erwachsene-DOSB 2020'!AY22*$BC$70</f>
        <v>59.95</v>
      </c>
      <c r="R154" s="229">
        <f>'Erwachsene-DOSB 2020'!AZ22*$BC$70</f>
        <v>46.750000000000007</v>
      </c>
      <c r="S154" s="28"/>
      <c r="T154" s="30"/>
      <c r="U154" s="38"/>
      <c r="V154" s="67"/>
      <c r="W154" s="29"/>
      <c r="X154" s="38"/>
      <c r="Y154" s="182"/>
      <c r="Z154" s="188"/>
      <c r="AB154" s="902"/>
      <c r="AC154"/>
      <c r="AD154" s="845"/>
      <c r="AE154" s="796"/>
      <c r="AF154" s="106" t="s">
        <v>17</v>
      </c>
      <c r="AG154" s="27" t="s">
        <v>158</v>
      </c>
      <c r="AH154" s="69">
        <f>'Erwachsene-DOSB 2020'!AO55*$BC$70</f>
        <v>63.250000000000007</v>
      </c>
      <c r="AI154" s="228">
        <f>'Erwachsene-DOSB 2020'!AP55*$BC$70</f>
        <v>50.050000000000004</v>
      </c>
      <c r="AJ154" s="229">
        <f>'Erwachsene-DOSB 2020'!AQ55*$BC$70</f>
        <v>36.85</v>
      </c>
      <c r="AK154" s="230">
        <f>'Erwachsene-DOSB 2020'!AR55*$BC$70</f>
        <v>64.900000000000006</v>
      </c>
      <c r="AL154" s="228">
        <f>'Erwachsene-DOSB 2020'!AS55*$BC$70</f>
        <v>52.800000000000004</v>
      </c>
      <c r="AM154" s="229">
        <f>'Erwachsene-DOSB 2020'!AT55*$BC$70</f>
        <v>39.6</v>
      </c>
      <c r="AN154" s="230">
        <f>'Erwachsene-DOSB 2020'!AU55*$BC$70</f>
        <v>65.45</v>
      </c>
      <c r="AO154" s="228">
        <f>'Erwachsene-DOSB 2020'!AV55*$BC$70</f>
        <v>53.900000000000006</v>
      </c>
      <c r="AP154" s="229">
        <f>'Erwachsene-DOSB 2020'!AW55*$BC$70</f>
        <v>41.800000000000004</v>
      </c>
      <c r="AQ154" s="230">
        <f>'Erwachsene-DOSB 2020'!AX55*$BC$70</f>
        <v>66</v>
      </c>
      <c r="AR154" s="228">
        <f>'Erwachsene-DOSB 2020'!AY55*$BC$70</f>
        <v>55.000000000000007</v>
      </c>
      <c r="AS154" s="229">
        <f>'Erwachsene-DOSB 2020'!AZ55*$BC$70</f>
        <v>44</v>
      </c>
      <c r="AT154" s="28"/>
      <c r="AU154" s="30"/>
      <c r="AV154" s="38"/>
      <c r="AW154" s="67"/>
      <c r="AX154" s="29"/>
      <c r="AY154" s="38"/>
      <c r="AZ154" s="182"/>
      <c r="BA154" s="188"/>
    </row>
    <row r="155" spans="1:56" ht="18.600000000000001" customHeight="1" thickBot="1" x14ac:dyDescent="0.25">
      <c r="A155" s="902"/>
      <c r="B155"/>
      <c r="C155" s="845"/>
      <c r="D155" s="796"/>
      <c r="E155" s="106" t="s">
        <v>21</v>
      </c>
      <c r="F155" s="27" t="s">
        <v>157</v>
      </c>
      <c r="G155" s="234">
        <f>'Erwachsene-DOSB 2020'!AO23*$BC$71</f>
        <v>42.900000000000006</v>
      </c>
      <c r="H155" s="231">
        <f>'Erwachsene-DOSB 2020'!AP23*$BC$71</f>
        <v>36.300000000000004</v>
      </c>
      <c r="I155" s="232">
        <f>'Erwachsene-DOSB 2020'!AQ23*$BC$71</f>
        <v>30.250000000000004</v>
      </c>
      <c r="J155" s="233">
        <f>'Erwachsene-DOSB 2020'!AR23*$BC$71</f>
        <v>44.550000000000004</v>
      </c>
      <c r="K155" s="231">
        <f>'Erwachsene-DOSB 2020'!AS23*$BC$71</f>
        <v>37.950000000000003</v>
      </c>
      <c r="L155" s="232">
        <f>'Erwachsene-DOSB 2020'!AT23*$BC$71</f>
        <v>31.35</v>
      </c>
      <c r="M155" s="233">
        <f>'Erwachsene-DOSB 2020'!AU23*$BC$71</f>
        <v>46.2</v>
      </c>
      <c r="N155" s="231">
        <f>'Erwachsene-DOSB 2020'!AV23*$BC$71</f>
        <v>39.6</v>
      </c>
      <c r="O155" s="232">
        <f>'Erwachsene-DOSB 2020'!AW23*$BC$71</f>
        <v>33</v>
      </c>
      <c r="P155" s="233">
        <f>'Erwachsene-DOSB 2020'!AX23*$BC$71</f>
        <v>48.95</v>
      </c>
      <c r="Q155" s="231">
        <f>'Erwachsene-DOSB 2020'!AY23*$BC$71</f>
        <v>41.800000000000004</v>
      </c>
      <c r="R155" s="232">
        <f>'Erwachsene-DOSB 2020'!AZ23*$BC$71</f>
        <v>34.650000000000006</v>
      </c>
      <c r="S155" s="28"/>
      <c r="T155" s="30"/>
      <c r="U155" s="38"/>
      <c r="V155" s="67"/>
      <c r="W155" s="29"/>
      <c r="X155" s="38"/>
      <c r="Y155" s="186"/>
      <c r="Z155" s="187"/>
      <c r="AB155" s="902"/>
      <c r="AC155"/>
      <c r="AD155" s="845"/>
      <c r="AE155" s="796"/>
      <c r="AF155" s="106" t="s">
        <v>21</v>
      </c>
      <c r="AG155" s="27" t="s">
        <v>157</v>
      </c>
      <c r="AH155" s="234">
        <f>'Erwachsene-DOSB 2020'!AO56*$BC$71</f>
        <v>41.25</v>
      </c>
      <c r="AI155" s="231">
        <f>'Erwachsene-DOSB 2020'!AP56*$BC$71</f>
        <v>32.450000000000003</v>
      </c>
      <c r="AJ155" s="232">
        <f>'Erwachsene-DOSB 2020'!AQ56*$BC$71</f>
        <v>23.650000000000002</v>
      </c>
      <c r="AK155" s="233">
        <f>'Erwachsene-DOSB 2020'!AR56*$BC$71</f>
        <v>42.900000000000006</v>
      </c>
      <c r="AL155" s="231">
        <f>'Erwachsene-DOSB 2020'!AS56*$BC$71</f>
        <v>34.650000000000006</v>
      </c>
      <c r="AM155" s="232">
        <f>'Erwachsene-DOSB 2020'!AT56*$BC$71</f>
        <v>25.3</v>
      </c>
      <c r="AN155" s="233">
        <f>'Erwachsene-DOSB 2020'!AU56*$BC$71</f>
        <v>45.1</v>
      </c>
      <c r="AO155" s="231">
        <f>'Erwachsene-DOSB 2020'!AV56*$BC$71</f>
        <v>36.300000000000004</v>
      </c>
      <c r="AP155" s="232">
        <f>'Erwachsene-DOSB 2020'!AW56*$BC$71</f>
        <v>26.950000000000003</v>
      </c>
      <c r="AQ155" s="233">
        <f>'Erwachsene-DOSB 2020'!AX56*$BC$71</f>
        <v>47.85</v>
      </c>
      <c r="AR155" s="231">
        <f>'Erwachsene-DOSB 2020'!AY56*$BC$71</f>
        <v>39.050000000000004</v>
      </c>
      <c r="AS155" s="232">
        <f>'Erwachsene-DOSB 2020'!AZ56*$BC$71</f>
        <v>29.700000000000003</v>
      </c>
      <c r="AT155" s="28"/>
      <c r="AU155" s="30"/>
      <c r="AV155" s="38"/>
      <c r="AW155" s="67"/>
      <c r="AX155" s="29"/>
      <c r="AY155" s="38"/>
      <c r="AZ155" s="186"/>
      <c r="BA155" s="187"/>
    </row>
    <row r="156" spans="1:56" ht="18.600000000000001" customHeight="1" x14ac:dyDescent="0.2">
      <c r="A156" s="902"/>
      <c r="B156"/>
      <c r="C156" s="843">
        <v>4</v>
      </c>
      <c r="D156" s="795" t="s">
        <v>67</v>
      </c>
      <c r="E156" s="601" t="s">
        <v>16</v>
      </c>
      <c r="F156" s="22" t="s">
        <v>20</v>
      </c>
      <c r="G156" s="141">
        <f>'Erwachsene-DOSB 2020'!AO25*$BC$72</f>
        <v>0.58500000000000008</v>
      </c>
      <c r="H156" s="132">
        <f>'Erwachsene-DOSB 2020'!AP25*$BC$72</f>
        <v>0.67500000000000004</v>
      </c>
      <c r="I156" s="133">
        <f>'Erwachsene-DOSB 2020'!AQ25*$BC$72</f>
        <v>0.76500000000000001</v>
      </c>
      <c r="J156" s="134">
        <f>'Erwachsene-DOSB 2020'!AR25*$BC$72</f>
        <v>0.58500000000000008</v>
      </c>
      <c r="K156" s="132">
        <f>'Erwachsene-DOSB 2020'!AS25*$BC$72</f>
        <v>0.67500000000000004</v>
      </c>
      <c r="L156" s="133">
        <f>'Erwachsene-DOSB 2020'!AT25*$BC$72</f>
        <v>0.76500000000000001</v>
      </c>
      <c r="M156" s="134">
        <f>'Erwachsene-DOSB 2020'!AU25*$BC$72</f>
        <v>0.54</v>
      </c>
      <c r="N156" s="132">
        <f>'Erwachsene-DOSB 2020'!AV25*$BC$72</f>
        <v>0.63</v>
      </c>
      <c r="O156" s="133">
        <f>'Erwachsene-DOSB 2020'!AW25*$BC$72</f>
        <v>0.72000000000000008</v>
      </c>
      <c r="P156" s="735">
        <f>'Erwachsene-DOSB 2020'!AX25*$BC$72</f>
        <v>0.49500000000000005</v>
      </c>
      <c r="Q156" s="736">
        <f>'Erwachsene-DOSB 2020'!AY25*$BC$72</f>
        <v>0.54</v>
      </c>
      <c r="R156" s="737">
        <f>'Erwachsene-DOSB 2020'!AZ25*$BC$72</f>
        <v>0.58500000000000008</v>
      </c>
      <c r="S156" s="23"/>
      <c r="T156" s="24"/>
      <c r="U156" s="74"/>
      <c r="V156" s="66"/>
      <c r="W156" s="25"/>
      <c r="X156" s="26"/>
      <c r="Y156" s="180"/>
      <c r="Z156" s="181"/>
      <c r="AB156" s="902"/>
      <c r="AC156"/>
      <c r="AD156" s="843">
        <v>4</v>
      </c>
      <c r="AE156" s="795" t="s">
        <v>67</v>
      </c>
      <c r="AF156" s="601" t="s">
        <v>16</v>
      </c>
      <c r="AG156" s="22" t="s">
        <v>20</v>
      </c>
      <c r="AH156" s="141">
        <f>'Erwachsene-DOSB 2020'!AO58*$BC$72</f>
        <v>0.67500000000000004</v>
      </c>
      <c r="AI156" s="132">
        <f>'Erwachsene-DOSB 2020'!AP58*$BC$72</f>
        <v>0.81</v>
      </c>
      <c r="AJ156" s="133">
        <f>'Erwachsene-DOSB 2020'!AQ58*$BC$72</f>
        <v>0.9</v>
      </c>
      <c r="AK156" s="134">
        <f>'Erwachsene-DOSB 2020'!AR58*$BC$72</f>
        <v>0.67500000000000004</v>
      </c>
      <c r="AL156" s="132">
        <f>'Erwachsene-DOSB 2020'!AS58*$BC$72</f>
        <v>0.76500000000000001</v>
      </c>
      <c r="AM156" s="133">
        <f>'Erwachsene-DOSB 2020'!AT58*$BC$72</f>
        <v>0.85499999999999998</v>
      </c>
      <c r="AN156" s="134">
        <f>'Erwachsene-DOSB 2020'!AU58*$BC$72</f>
        <v>0.63</v>
      </c>
      <c r="AO156" s="132">
        <f>'Erwachsene-DOSB 2020'!AV58*$BC$72</f>
        <v>0.72000000000000008</v>
      </c>
      <c r="AP156" s="133">
        <f>'Erwachsene-DOSB 2020'!AW58*$BC$72</f>
        <v>0.81</v>
      </c>
      <c r="AQ156" s="735">
        <f>'Erwachsene-DOSB 2020'!AX58*$BC$72</f>
        <v>0.58500000000000008</v>
      </c>
      <c r="AR156" s="736">
        <f>'Erwachsene-DOSB 2020'!AY58*$BC$72</f>
        <v>0.67500000000000004</v>
      </c>
      <c r="AS156" s="737">
        <f>'Erwachsene-DOSB 2020'!AZ58*$BC$72</f>
        <v>0.76500000000000001</v>
      </c>
      <c r="AT156" s="23"/>
      <c r="AU156" s="24"/>
      <c r="AV156" s="74"/>
      <c r="AW156" s="66"/>
      <c r="AX156" s="25"/>
      <c r="AY156" s="26"/>
      <c r="AZ156" s="180"/>
      <c r="BA156" s="181"/>
    </row>
    <row r="157" spans="1:56" ht="18.600000000000001" customHeight="1" x14ac:dyDescent="0.2">
      <c r="A157" s="902"/>
      <c r="B157"/>
      <c r="C157" s="845"/>
      <c r="D157" s="796"/>
      <c r="E157" s="106" t="s">
        <v>17</v>
      </c>
      <c r="F157" s="27" t="s">
        <v>163</v>
      </c>
      <c r="G157" s="13">
        <f>'Erwachsene-DOSB 2020'!AO27*$BC$73</f>
        <v>1.62</v>
      </c>
      <c r="H157" s="12">
        <f>'Erwachsene-DOSB 2020'!AP27*$BC$73</f>
        <v>1.9800000000000002</v>
      </c>
      <c r="I157" s="15">
        <f>'Erwachsene-DOSB 2020'!AQ27*$BC$73</f>
        <v>2.3400000000000003</v>
      </c>
      <c r="J157" s="14">
        <f>'Erwachsene-DOSB 2020'!AR27*$BC$73</f>
        <v>1.4400000000000002</v>
      </c>
      <c r="K157" s="12">
        <f>'Erwachsene-DOSB 2020'!AS27*$BC$73</f>
        <v>1.8</v>
      </c>
      <c r="L157" s="60">
        <f>'Erwachsene-DOSB 2020'!AT27*$BC$73</f>
        <v>2.16</v>
      </c>
      <c r="M157" s="14">
        <f>'Erwachsene-DOSB 2020'!AU27*$BC$73</f>
        <v>1.1700000000000002</v>
      </c>
      <c r="N157" s="12">
        <f>'Erwachsene-DOSB 2020'!AV27*$BC$73</f>
        <v>1.53</v>
      </c>
      <c r="O157" s="60">
        <f>'Erwachsene-DOSB 2020'!AW27*$BC$73</f>
        <v>1.8900000000000001</v>
      </c>
      <c r="P157" s="14">
        <f>'Erwachsene-DOSB 2020'!AX27*$BC$73</f>
        <v>0.9900000000000001</v>
      </c>
      <c r="Q157" s="12">
        <f>'Erwachsene-DOSB 2020'!AY27*$BC$73</f>
        <v>1.35</v>
      </c>
      <c r="R157" s="60">
        <f>'Erwachsene-DOSB 2020'!AZ27*$BC$73</f>
        <v>1.71</v>
      </c>
      <c r="S157" s="28"/>
      <c r="T157" s="30"/>
      <c r="U157" s="38"/>
      <c r="V157" s="71"/>
      <c r="W157" s="40"/>
      <c r="X157" s="39"/>
      <c r="Y157" s="182"/>
      <c r="Z157" s="188"/>
      <c r="AB157" s="902"/>
      <c r="AC157"/>
      <c r="AD157" s="845"/>
      <c r="AE157" s="796"/>
      <c r="AF157" s="106" t="s">
        <v>17</v>
      </c>
      <c r="AG157" s="27" t="s">
        <v>163</v>
      </c>
      <c r="AH157" s="13">
        <f>'Erwachsene-DOSB 2020'!AO60*$BC$73</f>
        <v>2.16</v>
      </c>
      <c r="AI157" s="12">
        <f>'Erwachsene-DOSB 2020'!AP60*$BC$73</f>
        <v>2.61</v>
      </c>
      <c r="AJ157" s="60">
        <f>'Erwachsene-DOSB 2020'!AQ60*$BC$73</f>
        <v>2.9699999999999998</v>
      </c>
      <c r="AK157" s="267">
        <f>'Erwachsene-DOSB 2020'!AR60*$BC$73</f>
        <v>1.8900000000000001</v>
      </c>
      <c r="AL157" s="12">
        <f>'Erwachsene-DOSB 2020'!AS60*$BC$73</f>
        <v>2.3400000000000003</v>
      </c>
      <c r="AM157" s="60">
        <f>'Erwachsene-DOSB 2020'!AT60*$BC$73</f>
        <v>2.79</v>
      </c>
      <c r="AN157" s="267">
        <f>'Erwachsene-DOSB 2020'!AU60*$BC$73</f>
        <v>1.71</v>
      </c>
      <c r="AO157" s="12">
        <f>'Erwachsene-DOSB 2020'!AV60*$BC$73</f>
        <v>2.16</v>
      </c>
      <c r="AP157" s="60">
        <f>'Erwachsene-DOSB 2020'!AW60*$BC$73</f>
        <v>2.61</v>
      </c>
      <c r="AQ157" s="267">
        <f>'Erwachsene-DOSB 2020'!AX60*$BC$73</f>
        <v>1.4400000000000002</v>
      </c>
      <c r="AR157" s="12">
        <f>'Erwachsene-DOSB 2020'!AY60*$BC$73</f>
        <v>1.8900000000000001</v>
      </c>
      <c r="AS157" s="60">
        <f>'Erwachsene-DOSB 2020'!AZ60*$BC$73</f>
        <v>2.3400000000000003</v>
      </c>
      <c r="AT157" s="28"/>
      <c r="AU157" s="30"/>
      <c r="AV157" s="38"/>
      <c r="AW157" s="71"/>
      <c r="AX157" s="40"/>
      <c r="AY157" s="39"/>
      <c r="AZ157" s="182"/>
      <c r="BA157" s="188"/>
    </row>
    <row r="158" spans="1:56" ht="18.600000000000001" customHeight="1" x14ac:dyDescent="0.2">
      <c r="A158" s="902"/>
      <c r="B158"/>
      <c r="C158" s="845"/>
      <c r="D158" s="796"/>
      <c r="E158" s="106" t="s">
        <v>21</v>
      </c>
      <c r="F158" s="2" t="s">
        <v>520</v>
      </c>
      <c r="G158" s="13">
        <f>'Erwachsene-DOSB 2020'!AO28*$BC$74</f>
        <v>9.6000000000000014</v>
      </c>
      <c r="H158" s="12">
        <f>'Erwachsene-DOSB 2020'!AP28*$BC$74</f>
        <v>12.4</v>
      </c>
      <c r="I158" s="15">
        <f>'Erwachsene-DOSB 2020'!AQ28*$BC$74</f>
        <v>14.8</v>
      </c>
      <c r="J158" s="59">
        <f>'Erwachsene-DOSB 2020'!AR28*$BC$74</f>
        <v>8.8000000000000007</v>
      </c>
      <c r="K158" s="12">
        <f>'Erwachsene-DOSB 2020'!AS28*$BC$74</f>
        <v>11.600000000000001</v>
      </c>
      <c r="L158" s="15">
        <f>'Erwachsene-DOSB 2020'!AT28*$BC$74</f>
        <v>14</v>
      </c>
      <c r="M158" s="59">
        <f>'Erwachsene-DOSB 2020'!AU28*$BC$74</f>
        <v>7.6000000000000005</v>
      </c>
      <c r="N158" s="12">
        <f>'Erwachsene-DOSB 2020'!AV28*$BC$74</f>
        <v>10.4</v>
      </c>
      <c r="O158" s="15">
        <f>'Erwachsene-DOSB 2020'!AW28*$BC$74</f>
        <v>12.8</v>
      </c>
      <c r="P158" s="59">
        <f>'Erwachsene-DOSB 2020'!AX28*$BC$74</f>
        <v>6</v>
      </c>
      <c r="Q158" s="12">
        <f>'Erwachsene-DOSB 2020'!AY28*$BC$74</f>
        <v>8.8000000000000007</v>
      </c>
      <c r="R158" s="15">
        <f>'Erwachsene-DOSB 2020'!AZ28*$BC$74</f>
        <v>11.200000000000001</v>
      </c>
      <c r="S158" s="28"/>
      <c r="T158" s="30"/>
      <c r="U158" s="38"/>
      <c r="V158" s="71"/>
      <c r="W158" s="41"/>
      <c r="X158" s="39"/>
      <c r="Y158" s="182"/>
      <c r="Z158" s="188"/>
      <c r="AB158" s="902"/>
      <c r="AC158"/>
      <c r="AD158" s="845"/>
      <c r="AE158" s="796"/>
      <c r="AF158" s="106" t="s">
        <v>21</v>
      </c>
      <c r="AG158" s="2" t="s">
        <v>520</v>
      </c>
      <c r="AH158" s="13">
        <f>'Erwachsene-DOSB 2020'!AO61*$BC$74</f>
        <v>12.8</v>
      </c>
      <c r="AI158" s="12">
        <f>'Erwachsene-DOSB 2020'!AP61*$BC$74</f>
        <v>16.8</v>
      </c>
      <c r="AJ158" s="15">
        <f>'Erwachsene-DOSB 2020'!AQ61*$BC$74</f>
        <v>20.8</v>
      </c>
      <c r="AK158" s="59">
        <f>'Erwachsene-DOSB 2020'!AR61*$BC$74</f>
        <v>11.200000000000001</v>
      </c>
      <c r="AL158" s="12">
        <f>'Erwachsene-DOSB 2020'!AS61*$BC$74</f>
        <v>15.200000000000001</v>
      </c>
      <c r="AM158" s="15">
        <f>'Erwachsene-DOSB 2020'!AT61*$BC$74</f>
        <v>19.200000000000003</v>
      </c>
      <c r="AN158" s="59">
        <f>'Erwachsene-DOSB 2020'!AU61*$BC$74</f>
        <v>9.6000000000000014</v>
      </c>
      <c r="AO158" s="12">
        <f>'Erwachsene-DOSB 2020'!AV61*$BC$74</f>
        <v>13.200000000000001</v>
      </c>
      <c r="AP158" s="15">
        <f>'Erwachsene-DOSB 2020'!AW61*$BC$74</f>
        <v>16.8</v>
      </c>
      <c r="AQ158" s="59">
        <f>'Erwachsene-DOSB 2020'!AX61*$BC$74</f>
        <v>8.4</v>
      </c>
      <c r="AR158" s="12">
        <f>'Erwachsene-DOSB 2020'!AY61*$BC$74</f>
        <v>12</v>
      </c>
      <c r="AS158" s="15">
        <f>'Erwachsene-DOSB 2020'!AZ61*$BC$74</f>
        <v>15.600000000000001</v>
      </c>
      <c r="AT158" s="28"/>
      <c r="AU158" s="30"/>
      <c r="AV158" s="38"/>
      <c r="AW158" s="71"/>
      <c r="AX158" s="41"/>
      <c r="AY158" s="39"/>
      <c r="AZ158" s="182"/>
      <c r="BA158" s="188"/>
    </row>
    <row r="159" spans="1:56" ht="18.600000000000001" customHeight="1" x14ac:dyDescent="0.2">
      <c r="A159" s="902"/>
      <c r="B159"/>
      <c r="C159" s="845"/>
      <c r="D159" s="796"/>
      <c r="E159" s="798" t="s">
        <v>22</v>
      </c>
      <c r="F159" s="793" t="s">
        <v>159</v>
      </c>
      <c r="G159" s="782" t="s">
        <v>423</v>
      </c>
      <c r="H159" s="783"/>
      <c r="I159" s="783"/>
      <c r="J159" s="783"/>
      <c r="K159" s="783"/>
      <c r="L159" s="783"/>
      <c r="M159" s="783"/>
      <c r="N159" s="783"/>
      <c r="O159" s="783"/>
      <c r="P159" s="783"/>
      <c r="Q159" s="783"/>
      <c r="R159" s="784"/>
      <c r="S159" s="28"/>
      <c r="T159" s="30"/>
      <c r="U159" s="38"/>
      <c r="V159" s="71"/>
      <c r="W159" s="41"/>
      <c r="X159" s="39"/>
      <c r="Y159" s="182"/>
      <c r="Z159" s="188"/>
      <c r="AB159" s="902"/>
      <c r="AC159"/>
      <c r="AD159" s="845"/>
      <c r="AE159" s="796"/>
      <c r="AF159" s="798" t="s">
        <v>22</v>
      </c>
      <c r="AG159" s="793" t="s">
        <v>159</v>
      </c>
      <c r="AH159" s="782" t="s">
        <v>423</v>
      </c>
      <c r="AI159" s="783"/>
      <c r="AJ159" s="783"/>
      <c r="AK159" s="783"/>
      <c r="AL159" s="783"/>
      <c r="AM159" s="783"/>
      <c r="AN159" s="783"/>
      <c r="AO159" s="783"/>
      <c r="AP159" s="783"/>
      <c r="AQ159" s="783"/>
      <c r="AR159" s="783"/>
      <c r="AS159" s="784"/>
      <c r="AT159" s="28"/>
      <c r="AU159" s="30"/>
      <c r="AV159" s="38"/>
      <c r="AW159" s="71"/>
      <c r="AX159" s="41"/>
      <c r="AY159" s="39"/>
      <c r="AZ159" s="182"/>
      <c r="BA159" s="188"/>
    </row>
    <row r="160" spans="1:56" ht="18.600000000000001" customHeight="1" thickBot="1" x14ac:dyDescent="0.25">
      <c r="A160" s="902"/>
      <c r="B160"/>
      <c r="C160" s="845"/>
      <c r="D160" s="796"/>
      <c r="E160" s="792"/>
      <c r="F160" s="794"/>
      <c r="G160" s="42">
        <v>10</v>
      </c>
      <c r="H160" s="43">
        <v>15</v>
      </c>
      <c r="I160" s="135">
        <v>20</v>
      </c>
      <c r="J160" s="42">
        <v>10</v>
      </c>
      <c r="K160" s="43">
        <v>15</v>
      </c>
      <c r="L160" s="135">
        <v>20</v>
      </c>
      <c r="M160" s="42">
        <v>10</v>
      </c>
      <c r="N160" s="43">
        <v>15</v>
      </c>
      <c r="O160" s="135">
        <v>20</v>
      </c>
      <c r="P160" s="42">
        <v>10</v>
      </c>
      <c r="Q160" s="43">
        <v>15</v>
      </c>
      <c r="R160" s="135">
        <v>20</v>
      </c>
      <c r="S160" s="28"/>
      <c r="T160" s="30"/>
      <c r="U160" s="38"/>
      <c r="V160" s="71"/>
      <c r="W160" s="41"/>
      <c r="X160" s="39"/>
      <c r="Y160" s="186"/>
      <c r="Z160" s="187"/>
      <c r="AB160" s="902"/>
      <c r="AC160"/>
      <c r="AD160" s="845"/>
      <c r="AE160" s="796"/>
      <c r="AF160" s="792"/>
      <c r="AG160" s="794"/>
      <c r="AH160" s="42">
        <v>10</v>
      </c>
      <c r="AI160" s="43">
        <v>15</v>
      </c>
      <c r="AJ160" s="135">
        <v>20</v>
      </c>
      <c r="AK160" s="42">
        <v>10</v>
      </c>
      <c r="AL160" s="43">
        <v>15</v>
      </c>
      <c r="AM160" s="135">
        <v>20</v>
      </c>
      <c r="AN160" s="42">
        <v>10</v>
      </c>
      <c r="AO160" s="43">
        <v>15</v>
      </c>
      <c r="AP160" s="135">
        <v>20</v>
      </c>
      <c r="AQ160" s="42">
        <v>10</v>
      </c>
      <c r="AR160" s="43">
        <v>15</v>
      </c>
      <c r="AS160" s="135">
        <v>20</v>
      </c>
      <c r="AT160" s="42"/>
      <c r="AU160" s="43"/>
      <c r="AV160" s="135"/>
      <c r="AW160" s="42"/>
      <c r="AX160" s="43"/>
      <c r="AY160" s="135"/>
      <c r="AZ160" s="186"/>
      <c r="BA160" s="187"/>
    </row>
    <row r="161" spans="1:53" ht="18.75" thickBot="1" x14ac:dyDescent="0.3">
      <c r="A161" s="853" t="s">
        <v>495</v>
      </c>
      <c r="B161"/>
      <c r="C161" s="905" t="s">
        <v>51</v>
      </c>
      <c r="D161" s="906"/>
      <c r="E161" s="907"/>
      <c r="F161" s="907"/>
      <c r="G161" s="907" t="s">
        <v>616</v>
      </c>
      <c r="H161" s="907"/>
      <c r="I161" s="907"/>
      <c r="J161" s="907"/>
      <c r="K161" s="907"/>
      <c r="L161" s="907"/>
      <c r="M161" s="907"/>
      <c r="N161" s="907"/>
      <c r="O161" s="907"/>
      <c r="P161" s="907"/>
      <c r="Q161" s="907"/>
      <c r="R161" s="908" t="s">
        <v>52</v>
      </c>
      <c r="S161" s="908"/>
      <c r="T161" s="908"/>
      <c r="U161" s="908"/>
      <c r="V161" s="908"/>
      <c r="W161" s="908"/>
      <c r="X161" s="908"/>
      <c r="Y161" s="802" t="s">
        <v>53</v>
      </c>
      <c r="Z161" s="803"/>
      <c r="AB161" s="853" t="s">
        <v>495</v>
      </c>
      <c r="AC161"/>
      <c r="AD161" s="905" t="s">
        <v>51</v>
      </c>
      <c r="AE161" s="906"/>
      <c r="AF161" s="907"/>
      <c r="AG161" s="907"/>
      <c r="AH161" s="907" t="s">
        <v>616</v>
      </c>
      <c r="AI161" s="907"/>
      <c r="AJ161" s="907"/>
      <c r="AK161" s="907"/>
      <c r="AL161" s="907"/>
      <c r="AM161" s="907"/>
      <c r="AN161" s="907"/>
      <c r="AO161" s="907"/>
      <c r="AP161" s="907"/>
      <c r="AQ161" s="907"/>
      <c r="AR161" s="907"/>
      <c r="AS161" s="908" t="s">
        <v>52</v>
      </c>
      <c r="AT161" s="908"/>
      <c r="AU161" s="908"/>
      <c r="AV161" s="908"/>
      <c r="AW161" s="908"/>
      <c r="AX161" s="908"/>
      <c r="AY161" s="908"/>
      <c r="AZ161" s="802" t="s">
        <v>53</v>
      </c>
      <c r="BA161" s="803"/>
    </row>
    <row r="162" spans="1:53" ht="13.5" thickBot="1" x14ac:dyDescent="0.25">
      <c r="A162" s="853"/>
      <c r="B162"/>
      <c r="C162" s="914" t="s">
        <v>585</v>
      </c>
      <c r="D162" s="915"/>
      <c r="E162" s="915"/>
      <c r="F162" s="915"/>
      <c r="G162" s="915"/>
      <c r="H162" s="915"/>
      <c r="I162" s="916"/>
      <c r="J162" s="917" t="s">
        <v>68</v>
      </c>
      <c r="K162" s="918"/>
      <c r="L162" s="918"/>
      <c r="M162" s="918"/>
      <c r="N162" s="918"/>
      <c r="O162" s="918"/>
      <c r="P162" s="918"/>
      <c r="Q162" s="919"/>
      <c r="R162" s="920" t="s">
        <v>69</v>
      </c>
      <c r="S162" s="921"/>
      <c r="T162" s="921"/>
      <c r="U162" s="921"/>
      <c r="V162" s="921"/>
      <c r="W162" s="921"/>
      <c r="X162" s="922"/>
      <c r="Y162" s="75" t="s">
        <v>70</v>
      </c>
      <c r="Z162" s="76"/>
      <c r="AB162" s="853"/>
      <c r="AC162"/>
      <c r="AD162" s="914" t="s">
        <v>585</v>
      </c>
      <c r="AE162" s="915"/>
      <c r="AF162" s="915"/>
      <c r="AG162" s="915"/>
      <c r="AH162" s="915"/>
      <c r="AI162" s="915"/>
      <c r="AJ162" s="916"/>
      <c r="AK162" s="917" t="s">
        <v>68</v>
      </c>
      <c r="AL162" s="918"/>
      <c r="AM162" s="918"/>
      <c r="AN162" s="918"/>
      <c r="AO162" s="918"/>
      <c r="AP162" s="918"/>
      <c r="AQ162" s="918"/>
      <c r="AR162" s="919"/>
      <c r="AS162" s="920" t="s">
        <v>69</v>
      </c>
      <c r="AT162" s="921"/>
      <c r="AU162" s="921"/>
      <c r="AV162" s="921"/>
      <c r="AW162" s="921"/>
      <c r="AX162" s="921"/>
      <c r="AY162" s="922"/>
      <c r="AZ162" s="75" t="s">
        <v>70</v>
      </c>
      <c r="BA162" s="76"/>
    </row>
    <row r="163" spans="1:53" ht="14.25" customHeight="1" thickBot="1" x14ac:dyDescent="0.3">
      <c r="A163" s="853"/>
      <c r="B163" s="44"/>
      <c r="C163" s="909" t="s">
        <v>71</v>
      </c>
      <c r="D163" s="910"/>
      <c r="E163" s="910"/>
      <c r="F163" s="910"/>
      <c r="G163" s="910"/>
      <c r="H163" s="910"/>
      <c r="I163" s="77"/>
      <c r="J163" s="911"/>
      <c r="K163" s="912"/>
      <c r="L163" s="912"/>
      <c r="M163" s="912"/>
      <c r="N163" s="912"/>
      <c r="O163" s="912"/>
      <c r="P163" s="912"/>
      <c r="Q163" s="913"/>
      <c r="R163" s="898" t="s">
        <v>72</v>
      </c>
      <c r="S163" s="899"/>
      <c r="T163" s="810"/>
      <c r="U163" s="810"/>
      <c r="V163" s="810"/>
      <c r="W163" s="810"/>
      <c r="X163" s="811"/>
      <c r="Y163" s="75" t="s">
        <v>73</v>
      </c>
      <c r="Z163" s="78" t="s">
        <v>54</v>
      </c>
      <c r="AB163" s="853"/>
      <c r="AC163" s="44"/>
      <c r="AD163" s="909" t="s">
        <v>71</v>
      </c>
      <c r="AE163" s="910"/>
      <c r="AF163" s="910"/>
      <c r="AG163" s="910"/>
      <c r="AH163" s="910"/>
      <c r="AI163" s="910"/>
      <c r="AJ163" s="77"/>
      <c r="AK163" s="911"/>
      <c r="AL163" s="912"/>
      <c r="AM163" s="912"/>
      <c r="AN163" s="912"/>
      <c r="AO163" s="912"/>
      <c r="AP163" s="912"/>
      <c r="AQ163" s="912"/>
      <c r="AR163" s="913"/>
      <c r="AS163" s="898" t="s">
        <v>72</v>
      </c>
      <c r="AT163" s="899"/>
      <c r="AU163" s="810"/>
      <c r="AV163" s="810"/>
      <c r="AW163" s="810"/>
      <c r="AX163" s="810"/>
      <c r="AY163" s="811"/>
      <c r="AZ163" s="75" t="s">
        <v>73</v>
      </c>
      <c r="BA163" s="78" t="s">
        <v>54</v>
      </c>
    </row>
    <row r="164" spans="1:53" ht="13.5" thickBot="1" x14ac:dyDescent="0.25">
      <c r="A164" s="853"/>
      <c r="B164"/>
      <c r="C164" s="812" t="s">
        <v>74</v>
      </c>
      <c r="D164" s="813"/>
      <c r="E164" s="813"/>
      <c r="F164" s="813"/>
      <c r="G164" s="813"/>
      <c r="H164" s="813"/>
      <c r="I164" s="77"/>
      <c r="J164" s="807"/>
      <c r="K164" s="808"/>
      <c r="L164" s="808"/>
      <c r="M164" s="808"/>
      <c r="N164" s="808"/>
      <c r="O164" s="808"/>
      <c r="P164" s="808"/>
      <c r="Q164" s="809"/>
      <c r="R164" s="898" t="s">
        <v>75</v>
      </c>
      <c r="S164" s="899"/>
      <c r="T164" s="810"/>
      <c r="U164" s="810"/>
      <c r="V164" s="810"/>
      <c r="W164" s="810"/>
      <c r="X164" s="811"/>
      <c r="Y164" s="75" t="s">
        <v>76</v>
      </c>
      <c r="Z164" s="79"/>
      <c r="AB164" s="853"/>
      <c r="AC164"/>
      <c r="AD164" s="812" t="s">
        <v>74</v>
      </c>
      <c r="AE164" s="813"/>
      <c r="AF164" s="813"/>
      <c r="AG164" s="813"/>
      <c r="AH164" s="813"/>
      <c r="AI164" s="813"/>
      <c r="AJ164" s="77"/>
      <c r="AK164" s="807"/>
      <c r="AL164" s="808"/>
      <c r="AM164" s="808"/>
      <c r="AN164" s="808"/>
      <c r="AO164" s="808"/>
      <c r="AP164" s="808"/>
      <c r="AQ164" s="808"/>
      <c r="AR164" s="809"/>
      <c r="AS164" s="898" t="s">
        <v>75</v>
      </c>
      <c r="AT164" s="899"/>
      <c r="AU164" s="810"/>
      <c r="AV164" s="810"/>
      <c r="AW164" s="810"/>
      <c r="AX164" s="810"/>
      <c r="AY164" s="811"/>
      <c r="AZ164" s="75" t="s">
        <v>76</v>
      </c>
      <c r="BA164" s="79"/>
    </row>
    <row r="165" spans="1:53" ht="13.5" thickBot="1" x14ac:dyDescent="0.25">
      <c r="A165" s="853"/>
      <c r="B165"/>
      <c r="C165" s="812" t="s">
        <v>518</v>
      </c>
      <c r="D165" s="813"/>
      <c r="E165" s="813"/>
      <c r="F165" s="813"/>
      <c r="G165" s="813"/>
      <c r="H165" s="813"/>
      <c r="I165" s="77"/>
      <c r="J165" s="814"/>
      <c r="K165" s="815"/>
      <c r="L165" s="815"/>
      <c r="M165" s="815"/>
      <c r="N165" s="815"/>
      <c r="O165" s="815"/>
      <c r="P165" s="815"/>
      <c r="Q165" s="816"/>
      <c r="R165" s="898" t="s">
        <v>77</v>
      </c>
      <c r="S165" s="899"/>
      <c r="T165" s="810"/>
      <c r="U165" s="810"/>
      <c r="V165" s="810"/>
      <c r="W165" s="810"/>
      <c r="X165" s="811"/>
      <c r="Y165" s="75" t="s">
        <v>78</v>
      </c>
      <c r="Z165" s="79"/>
      <c r="AB165" s="853"/>
      <c r="AC165"/>
      <c r="AD165" s="812" t="s">
        <v>518</v>
      </c>
      <c r="AE165" s="813"/>
      <c r="AF165" s="813"/>
      <c r="AG165" s="813"/>
      <c r="AH165" s="813"/>
      <c r="AI165" s="813"/>
      <c r="AJ165" s="77"/>
      <c r="AK165" s="814"/>
      <c r="AL165" s="815"/>
      <c r="AM165" s="815"/>
      <c r="AN165" s="815"/>
      <c r="AO165" s="815"/>
      <c r="AP165" s="815"/>
      <c r="AQ165" s="815"/>
      <c r="AR165" s="816"/>
      <c r="AS165" s="898" t="s">
        <v>77</v>
      </c>
      <c r="AT165" s="899"/>
      <c r="AU165" s="810"/>
      <c r="AV165" s="810"/>
      <c r="AW165" s="810"/>
      <c r="AX165" s="810"/>
      <c r="AY165" s="811"/>
      <c r="AZ165" s="75" t="s">
        <v>78</v>
      </c>
      <c r="BA165" s="79"/>
    </row>
    <row r="166" spans="1:53" ht="13.5" thickBot="1" x14ac:dyDescent="0.25">
      <c r="A166" s="853"/>
      <c r="B166"/>
      <c r="C166" s="812" t="s">
        <v>586</v>
      </c>
      <c r="D166" s="813"/>
      <c r="E166" s="813"/>
      <c r="F166" s="813"/>
      <c r="G166" s="813"/>
      <c r="H166" s="813"/>
      <c r="I166" s="77"/>
      <c r="J166" s="80"/>
      <c r="K166" s="80"/>
      <c r="L166" s="80"/>
      <c r="M166" s="80"/>
      <c r="N166" s="80"/>
      <c r="O166" s="80"/>
      <c r="P166" s="80"/>
      <c r="Q166" s="80"/>
      <c r="R166" s="872" t="s">
        <v>79</v>
      </c>
      <c r="S166" s="873"/>
      <c r="T166" s="874"/>
      <c r="U166" s="874"/>
      <c r="V166" s="874"/>
      <c r="W166" s="874"/>
      <c r="X166" s="875"/>
      <c r="Y166" s="81"/>
      <c r="Z166" s="82"/>
      <c r="AB166" s="853"/>
      <c r="AC166"/>
      <c r="AD166" s="812" t="s">
        <v>586</v>
      </c>
      <c r="AE166" s="813"/>
      <c r="AF166" s="813"/>
      <c r="AG166" s="813"/>
      <c r="AH166" s="813"/>
      <c r="AI166" s="813"/>
      <c r="AJ166" s="77"/>
      <c r="AK166" s="80"/>
      <c r="AL166" s="80"/>
      <c r="AM166" s="80"/>
      <c r="AN166" s="80"/>
      <c r="AO166" s="80"/>
      <c r="AP166" s="80"/>
      <c r="AQ166" s="80"/>
      <c r="AR166" s="80"/>
      <c r="AS166" s="872" t="s">
        <v>79</v>
      </c>
      <c r="AT166" s="873"/>
      <c r="AU166" s="874"/>
      <c r="AV166" s="874"/>
      <c r="AW166" s="874"/>
      <c r="AX166" s="874"/>
      <c r="AY166" s="875"/>
      <c r="AZ166" s="81"/>
      <c r="BA166" s="82"/>
    </row>
    <row r="167" spans="1:53" ht="15" customHeight="1" x14ac:dyDescent="0.2">
      <c r="A167" s="904">
        <f>A125+1</f>
        <v>33</v>
      </c>
      <c r="B167"/>
      <c r="C167" s="841" t="s">
        <v>587</v>
      </c>
      <c r="D167" s="813"/>
      <c r="E167" s="813"/>
      <c r="F167" s="813"/>
      <c r="G167" s="813"/>
      <c r="H167" s="813"/>
      <c r="I167" s="77"/>
      <c r="U167" s="45"/>
      <c r="W167" s="781" t="s">
        <v>715</v>
      </c>
      <c r="X167" s="781"/>
      <c r="Y167" s="781"/>
      <c r="Z167" s="781"/>
      <c r="AB167" s="904">
        <f>AB125+1</f>
        <v>36</v>
      </c>
      <c r="AC167"/>
      <c r="AD167" s="841" t="s">
        <v>587</v>
      </c>
      <c r="AE167" s="813"/>
      <c r="AF167" s="813"/>
      <c r="AG167" s="813"/>
      <c r="AH167" s="813"/>
      <c r="AI167" s="813"/>
      <c r="AJ167" s="77"/>
      <c r="AV167" s="45"/>
      <c r="AX167" s="781" t="s">
        <v>718</v>
      </c>
      <c r="AY167" s="781"/>
      <c r="AZ167" s="781"/>
      <c r="BA167" s="781"/>
    </row>
    <row r="168" spans="1:53" ht="13.5" customHeight="1" thickBot="1" x14ac:dyDescent="0.25">
      <c r="A168" s="904"/>
      <c r="B168"/>
      <c r="C168" s="804" t="s">
        <v>80</v>
      </c>
      <c r="D168" s="805"/>
      <c r="E168" s="805"/>
      <c r="F168" s="805"/>
      <c r="G168" s="805"/>
      <c r="H168" s="805"/>
      <c r="I168" s="806"/>
      <c r="W168" s="781"/>
      <c r="X168" s="781"/>
      <c r="Y168" s="781"/>
      <c r="Z168" s="781"/>
      <c r="AB168" s="904"/>
      <c r="AC168"/>
      <c r="AD168" s="804" t="s">
        <v>80</v>
      </c>
      <c r="AE168" s="805"/>
      <c r="AF168" s="805"/>
      <c r="AG168" s="805"/>
      <c r="AH168" s="805"/>
      <c r="AI168" s="805"/>
      <c r="AJ168" s="806"/>
      <c r="AX168" s="781"/>
      <c r="AY168" s="781"/>
      <c r="AZ168" s="781"/>
      <c r="BA168" s="781"/>
    </row>
  </sheetData>
  <mergeCells count="678">
    <mergeCell ref="AU165:AY165"/>
    <mergeCell ref="C166:H166"/>
    <mergeCell ref="R166:S166"/>
    <mergeCell ref="T166:X166"/>
    <mergeCell ref="AD166:AI166"/>
    <mergeCell ref="AS163:AT163"/>
    <mergeCell ref="AU164:AY164"/>
    <mergeCell ref="AU166:AY166"/>
    <mergeCell ref="C164:H164"/>
    <mergeCell ref="J164:Q164"/>
    <mergeCell ref="AH148:AS148"/>
    <mergeCell ref="AB125:AB126"/>
    <mergeCell ref="A161:A166"/>
    <mergeCell ref="A167:A168"/>
    <mergeCell ref="A129:A135"/>
    <mergeCell ref="AB167:AB168"/>
    <mergeCell ref="A119:A124"/>
    <mergeCell ref="A125:A126"/>
    <mergeCell ref="C121:H121"/>
    <mergeCell ref="C167:H167"/>
    <mergeCell ref="AD167:AI167"/>
    <mergeCell ref="C168:I168"/>
    <mergeCell ref="AD168:AJ168"/>
    <mergeCell ref="AS165:AT165"/>
    <mergeCell ref="AS164:AT164"/>
    <mergeCell ref="AS166:AT166"/>
    <mergeCell ref="C165:H165"/>
    <mergeCell ref="J165:Q165"/>
    <mergeCell ref="R165:S165"/>
    <mergeCell ref="R164:S164"/>
    <mergeCell ref="T164:X164"/>
    <mergeCell ref="AD164:AI164"/>
    <mergeCell ref="AK164:AR164"/>
    <mergeCell ref="W167:Z168"/>
    <mergeCell ref="A8:A34"/>
    <mergeCell ref="A35:A40"/>
    <mergeCell ref="A41:A42"/>
    <mergeCell ref="A52:A76"/>
    <mergeCell ref="A77:A82"/>
    <mergeCell ref="AK165:AR165"/>
    <mergeCell ref="AB161:AB166"/>
    <mergeCell ref="C163:H163"/>
    <mergeCell ref="T165:X165"/>
    <mergeCell ref="AD165:AI165"/>
    <mergeCell ref="J121:Q121"/>
    <mergeCell ref="R123:S123"/>
    <mergeCell ref="C122:H122"/>
    <mergeCell ref="A136:A160"/>
    <mergeCell ref="G159:R159"/>
    <mergeCell ref="C138:C147"/>
    <mergeCell ref="D138:D147"/>
    <mergeCell ref="M131:X131"/>
    <mergeCell ref="C129:L129"/>
    <mergeCell ref="M129:Y129"/>
    <mergeCell ref="A83:A84"/>
    <mergeCell ref="A45:A51"/>
    <mergeCell ref="A94:A118"/>
    <mergeCell ref="V117:X117"/>
    <mergeCell ref="AS161:AY161"/>
    <mergeCell ref="AU163:AY163"/>
    <mergeCell ref="AZ161:BA161"/>
    <mergeCell ref="C162:I162"/>
    <mergeCell ref="J162:Q162"/>
    <mergeCell ref="R162:X162"/>
    <mergeCell ref="AD162:AJ162"/>
    <mergeCell ref="AK162:AR162"/>
    <mergeCell ref="AS162:AY162"/>
    <mergeCell ref="J163:Q163"/>
    <mergeCell ref="R163:S163"/>
    <mergeCell ref="T163:X163"/>
    <mergeCell ref="AD163:AI163"/>
    <mergeCell ref="AK163:AR163"/>
    <mergeCell ref="C161:F161"/>
    <mergeCell ref="G161:Q161"/>
    <mergeCell ref="R161:X161"/>
    <mergeCell ref="Y161:Z161"/>
    <mergeCell ref="AD161:AG161"/>
    <mergeCell ref="AH161:AR161"/>
    <mergeCell ref="AH152:AS152"/>
    <mergeCell ref="C156:C160"/>
    <mergeCell ref="D156:D160"/>
    <mergeCell ref="AD156:AD160"/>
    <mergeCell ref="AE156:AE160"/>
    <mergeCell ref="E159:E160"/>
    <mergeCell ref="F159:F160"/>
    <mergeCell ref="AF159:AF160"/>
    <mergeCell ref="AG159:AG160"/>
    <mergeCell ref="AH159:AS159"/>
    <mergeCell ref="AD148:AD151"/>
    <mergeCell ref="AE148:AE151"/>
    <mergeCell ref="E148:E149"/>
    <mergeCell ref="F148:F149"/>
    <mergeCell ref="G148:R148"/>
    <mergeCell ref="AF148:AF149"/>
    <mergeCell ref="AG148:AG149"/>
    <mergeCell ref="C152:C155"/>
    <mergeCell ref="D152:D155"/>
    <mergeCell ref="E152:E153"/>
    <mergeCell ref="F152:F153"/>
    <mergeCell ref="G152:R152"/>
    <mergeCell ref="AD152:AD155"/>
    <mergeCell ref="AE152:AE155"/>
    <mergeCell ref="AF152:AF153"/>
    <mergeCell ref="AG152:AG153"/>
    <mergeCell ref="E140:E141"/>
    <mergeCell ref="F140:F141"/>
    <mergeCell ref="G140:R140"/>
    <mergeCell ref="AB136:AB160"/>
    <mergeCell ref="S136:U136"/>
    <mergeCell ref="V136:X136"/>
    <mergeCell ref="P136:R136"/>
    <mergeCell ref="C136:E137"/>
    <mergeCell ref="F136:F137"/>
    <mergeCell ref="C148:C151"/>
    <mergeCell ref="D148:D151"/>
    <mergeCell ref="Y137:Z137"/>
    <mergeCell ref="AZ137:BA137"/>
    <mergeCell ref="AD136:AF137"/>
    <mergeCell ref="AG136:AG137"/>
    <mergeCell ref="AH136:AJ136"/>
    <mergeCell ref="AK136:AM136"/>
    <mergeCell ref="AD138:AD147"/>
    <mergeCell ref="AE138:AE147"/>
    <mergeCell ref="AF140:AF141"/>
    <mergeCell ref="AG140:AG141"/>
    <mergeCell ref="AH140:AS140"/>
    <mergeCell ref="AT136:AV136"/>
    <mergeCell ref="AW136:AY136"/>
    <mergeCell ref="AS134:AW134"/>
    <mergeCell ref="AX134:BA135"/>
    <mergeCell ref="C135:F135"/>
    <mergeCell ref="L135:Q135"/>
    <mergeCell ref="R135:V135"/>
    <mergeCell ref="AD135:AG135"/>
    <mergeCell ref="AM135:AR135"/>
    <mergeCell ref="G136:I136"/>
    <mergeCell ref="J136:L136"/>
    <mergeCell ref="M136:O136"/>
    <mergeCell ref="AM134:AR134"/>
    <mergeCell ref="W134:Z135"/>
    <mergeCell ref="AN136:AP136"/>
    <mergeCell ref="AQ136:AS136"/>
    <mergeCell ref="AS135:AW135"/>
    <mergeCell ref="C131:L131"/>
    <mergeCell ref="AB129:AB135"/>
    <mergeCell ref="AH133:AL133"/>
    <mergeCell ref="C130:L130"/>
    <mergeCell ref="M130:X130"/>
    <mergeCell ref="Y131:Z131"/>
    <mergeCell ref="AD131:AM131"/>
    <mergeCell ref="AD133:AG133"/>
    <mergeCell ref="G134:K134"/>
    <mergeCell ref="AH134:AL134"/>
    <mergeCell ref="C134:F134"/>
    <mergeCell ref="L134:Q134"/>
    <mergeCell ref="R134:V134"/>
    <mergeCell ref="Y130:Z130"/>
    <mergeCell ref="AD130:AM130"/>
    <mergeCell ref="C133:F133"/>
    <mergeCell ref="C132:F132"/>
    <mergeCell ref="G132:X132"/>
    <mergeCell ref="AD132:AG132"/>
    <mergeCell ref="AH132:AY132"/>
    <mergeCell ref="G133:K133"/>
    <mergeCell ref="L133:Z133"/>
    <mergeCell ref="AN131:AY131"/>
    <mergeCell ref="AD134:AG134"/>
    <mergeCell ref="C123:H123"/>
    <mergeCell ref="J123:Q123"/>
    <mergeCell ref="C125:H125"/>
    <mergeCell ref="AD125:AI125"/>
    <mergeCell ref="C126:I126"/>
    <mergeCell ref="AD126:AJ126"/>
    <mergeCell ref="C124:H124"/>
    <mergeCell ref="R124:S124"/>
    <mergeCell ref="T123:X123"/>
    <mergeCell ref="AD123:AI123"/>
    <mergeCell ref="W125:Z126"/>
    <mergeCell ref="AZ131:BA131"/>
    <mergeCell ref="AM133:BA133"/>
    <mergeCell ref="AS122:AT122"/>
    <mergeCell ref="AU122:AY122"/>
    <mergeCell ref="AD124:AI124"/>
    <mergeCell ref="AS123:AT123"/>
    <mergeCell ref="AU123:AY123"/>
    <mergeCell ref="AS124:AT124"/>
    <mergeCell ref="AU124:AY124"/>
    <mergeCell ref="AN129:AZ129"/>
    <mergeCell ref="AK123:AR123"/>
    <mergeCell ref="AN130:AY130"/>
    <mergeCell ref="AZ130:BA130"/>
    <mergeCell ref="AD129:AM129"/>
    <mergeCell ref="J122:Q122"/>
    <mergeCell ref="R122:S122"/>
    <mergeCell ref="T122:X122"/>
    <mergeCell ref="AD122:AI122"/>
    <mergeCell ref="AK122:AR122"/>
    <mergeCell ref="AB119:AB124"/>
    <mergeCell ref="T124:X124"/>
    <mergeCell ref="R121:S121"/>
    <mergeCell ref="T121:X121"/>
    <mergeCell ref="AZ119:BA119"/>
    <mergeCell ref="C120:I120"/>
    <mergeCell ref="J120:Q120"/>
    <mergeCell ref="R120:X120"/>
    <mergeCell ref="AD120:AJ120"/>
    <mergeCell ref="AK120:AR120"/>
    <mergeCell ref="AS120:AY120"/>
    <mergeCell ref="AD121:AI121"/>
    <mergeCell ref="AK121:AR121"/>
    <mergeCell ref="AH119:AR119"/>
    <mergeCell ref="AS119:AY119"/>
    <mergeCell ref="AS121:AT121"/>
    <mergeCell ref="AU121:AY121"/>
    <mergeCell ref="C119:F119"/>
    <mergeCell ref="G119:Q119"/>
    <mergeCell ref="R119:X119"/>
    <mergeCell ref="Y119:Z119"/>
    <mergeCell ref="AD119:AG119"/>
    <mergeCell ref="C114:C118"/>
    <mergeCell ref="D114:D118"/>
    <mergeCell ref="AD114:AD118"/>
    <mergeCell ref="AE114:AE118"/>
    <mergeCell ref="E117:E118"/>
    <mergeCell ref="F117:F118"/>
    <mergeCell ref="G117:U117"/>
    <mergeCell ref="AG94:AG95"/>
    <mergeCell ref="AH94:AJ94"/>
    <mergeCell ref="AD110:AD113"/>
    <mergeCell ref="C106:C109"/>
    <mergeCell ref="D106:D109"/>
    <mergeCell ref="AD106:AD109"/>
    <mergeCell ref="AE106:AE109"/>
    <mergeCell ref="E106:E107"/>
    <mergeCell ref="C110:C113"/>
    <mergeCell ref="G98:I98"/>
    <mergeCell ref="AE110:AE113"/>
    <mergeCell ref="AB94:AB118"/>
    <mergeCell ref="E110:E111"/>
    <mergeCell ref="F110:F111"/>
    <mergeCell ref="G110:X110"/>
    <mergeCell ref="J106:X106"/>
    <mergeCell ref="F106:F107"/>
    <mergeCell ref="AQ106:AY106"/>
    <mergeCell ref="AT94:AV94"/>
    <mergeCell ref="AF117:AF118"/>
    <mergeCell ref="AG117:AG118"/>
    <mergeCell ref="AH117:AV117"/>
    <mergeCell ref="AW117:AY117"/>
    <mergeCell ref="AF110:AF111"/>
    <mergeCell ref="AG110:AG111"/>
    <mergeCell ref="AH110:AY110"/>
    <mergeCell ref="AF98:AF99"/>
    <mergeCell ref="AG98:AG99"/>
    <mergeCell ref="AH98:AJ98"/>
    <mergeCell ref="AK106:AP106"/>
    <mergeCell ref="AK98:AY98"/>
    <mergeCell ref="AG106:AG107"/>
    <mergeCell ref="AH106:AJ106"/>
    <mergeCell ref="AW94:AY94"/>
    <mergeCell ref="G106:I106"/>
    <mergeCell ref="D110:D113"/>
    <mergeCell ref="AD94:AF95"/>
    <mergeCell ref="J98:X98"/>
    <mergeCell ref="AF106:AF107"/>
    <mergeCell ref="Y95:Z95"/>
    <mergeCell ref="C96:C105"/>
    <mergeCell ref="D96:D105"/>
    <mergeCell ref="AD96:AD105"/>
    <mergeCell ref="AE96:AE105"/>
    <mergeCell ref="E98:E99"/>
    <mergeCell ref="F98:F99"/>
    <mergeCell ref="C94:E95"/>
    <mergeCell ref="F94:F95"/>
    <mergeCell ref="G94:I94"/>
    <mergeCell ref="J94:L94"/>
    <mergeCell ref="M94:O94"/>
    <mergeCell ref="P94:R94"/>
    <mergeCell ref="S94:U94"/>
    <mergeCell ref="V94:X94"/>
    <mergeCell ref="AZ95:BA95"/>
    <mergeCell ref="AN87:AZ87"/>
    <mergeCell ref="C88:L88"/>
    <mergeCell ref="M88:X88"/>
    <mergeCell ref="Y88:Z88"/>
    <mergeCell ref="AD88:AM88"/>
    <mergeCell ref="AN88:AY88"/>
    <mergeCell ref="AZ88:BA88"/>
    <mergeCell ref="AN89:AY89"/>
    <mergeCell ref="AZ89:BA89"/>
    <mergeCell ref="AM92:AR92"/>
    <mergeCell ref="AS92:AW92"/>
    <mergeCell ref="AX92:BA93"/>
    <mergeCell ref="C93:F93"/>
    <mergeCell ref="L93:Q93"/>
    <mergeCell ref="R93:V93"/>
    <mergeCell ref="AD93:AG93"/>
    <mergeCell ref="AM93:AR93"/>
    <mergeCell ref="G92:K92"/>
    <mergeCell ref="AH92:AL92"/>
    <mergeCell ref="AS93:AW93"/>
    <mergeCell ref="AK94:AM94"/>
    <mergeCell ref="AN94:AP94"/>
    <mergeCell ref="AQ94:AS94"/>
    <mergeCell ref="A87:A93"/>
    <mergeCell ref="C87:L87"/>
    <mergeCell ref="M87:Y87"/>
    <mergeCell ref="AB87:AB93"/>
    <mergeCell ref="AD87:AM87"/>
    <mergeCell ref="C89:L89"/>
    <mergeCell ref="M89:X89"/>
    <mergeCell ref="Y89:Z89"/>
    <mergeCell ref="AD89:AM89"/>
    <mergeCell ref="C91:F91"/>
    <mergeCell ref="C90:F90"/>
    <mergeCell ref="G90:X90"/>
    <mergeCell ref="AD90:AG90"/>
    <mergeCell ref="AH90:AY90"/>
    <mergeCell ref="G91:K91"/>
    <mergeCell ref="L91:Z91"/>
    <mergeCell ref="AD91:AG91"/>
    <mergeCell ref="AH91:AL91"/>
    <mergeCell ref="AM91:BA91"/>
    <mergeCell ref="C92:F92"/>
    <mergeCell ref="L92:Q92"/>
    <mergeCell ref="R92:V92"/>
    <mergeCell ref="W92:Z93"/>
    <mergeCell ref="AD92:AG92"/>
    <mergeCell ref="C83:H83"/>
    <mergeCell ref="AD83:AI83"/>
    <mergeCell ref="C84:I84"/>
    <mergeCell ref="AD84:AJ84"/>
    <mergeCell ref="C82:H82"/>
    <mergeCell ref="R82:S82"/>
    <mergeCell ref="T82:X82"/>
    <mergeCell ref="AD82:AI82"/>
    <mergeCell ref="AB83:AB84"/>
    <mergeCell ref="W83:Z84"/>
    <mergeCell ref="AS82:AT82"/>
    <mergeCell ref="AU82:AY82"/>
    <mergeCell ref="R81:S81"/>
    <mergeCell ref="T81:X81"/>
    <mergeCell ref="AD81:AI81"/>
    <mergeCell ref="AK81:AR81"/>
    <mergeCell ref="AB77:AB82"/>
    <mergeCell ref="AS79:AT79"/>
    <mergeCell ref="AU79:AY79"/>
    <mergeCell ref="AS80:AT80"/>
    <mergeCell ref="AD77:AG77"/>
    <mergeCell ref="AH77:AR77"/>
    <mergeCell ref="AS77:AY77"/>
    <mergeCell ref="C79:H79"/>
    <mergeCell ref="J79:Q79"/>
    <mergeCell ref="R79:S79"/>
    <mergeCell ref="T79:X79"/>
    <mergeCell ref="AD79:AI79"/>
    <mergeCell ref="AK79:AR79"/>
    <mergeCell ref="AU80:AY80"/>
    <mergeCell ref="AS81:AT81"/>
    <mergeCell ref="AU81:AY81"/>
    <mergeCell ref="C80:H80"/>
    <mergeCell ref="J80:Q80"/>
    <mergeCell ref="R80:S80"/>
    <mergeCell ref="T80:X80"/>
    <mergeCell ref="AD80:AI80"/>
    <mergeCell ref="AK80:AR80"/>
    <mergeCell ref="C81:H81"/>
    <mergeCell ref="J81:Q81"/>
    <mergeCell ref="F68:F69"/>
    <mergeCell ref="G68:U68"/>
    <mergeCell ref="V68:X68"/>
    <mergeCell ref="AZ77:BA77"/>
    <mergeCell ref="C78:I78"/>
    <mergeCell ref="J78:Q78"/>
    <mergeCell ref="R78:X78"/>
    <mergeCell ref="AD78:AJ78"/>
    <mergeCell ref="AK78:AR78"/>
    <mergeCell ref="AS78:AY78"/>
    <mergeCell ref="C77:F77"/>
    <mergeCell ref="G77:Q77"/>
    <mergeCell ref="R77:X77"/>
    <mergeCell ref="Y77:Z77"/>
    <mergeCell ref="AH56:AY56"/>
    <mergeCell ref="AN52:AP52"/>
    <mergeCell ref="AH64:AY64"/>
    <mergeCell ref="AW68:AY68"/>
    <mergeCell ref="AD72:AD76"/>
    <mergeCell ref="AE72:AE76"/>
    <mergeCell ref="AH75:AV75"/>
    <mergeCell ref="AW75:AY75"/>
    <mergeCell ref="AD68:AD71"/>
    <mergeCell ref="AE68:AE71"/>
    <mergeCell ref="AF75:AF76"/>
    <mergeCell ref="AG75:AG76"/>
    <mergeCell ref="C54:C63"/>
    <mergeCell ref="D54:D63"/>
    <mergeCell ref="AD54:AD63"/>
    <mergeCell ref="AE54:AE63"/>
    <mergeCell ref="E56:E57"/>
    <mergeCell ref="F56:F57"/>
    <mergeCell ref="G56:X56"/>
    <mergeCell ref="C64:C67"/>
    <mergeCell ref="D64:D67"/>
    <mergeCell ref="AD64:AD67"/>
    <mergeCell ref="AE64:AE67"/>
    <mergeCell ref="E64:E65"/>
    <mergeCell ref="F64:F65"/>
    <mergeCell ref="G64:X64"/>
    <mergeCell ref="AB52:AB76"/>
    <mergeCell ref="C72:C76"/>
    <mergeCell ref="D72:D76"/>
    <mergeCell ref="E75:E76"/>
    <mergeCell ref="F75:F76"/>
    <mergeCell ref="G75:U75"/>
    <mergeCell ref="V75:X75"/>
    <mergeCell ref="C68:C71"/>
    <mergeCell ref="D68:D71"/>
    <mergeCell ref="E68:E69"/>
    <mergeCell ref="Y53:Z53"/>
    <mergeCell ref="AS50:AW50"/>
    <mergeCell ref="AX50:BA51"/>
    <mergeCell ref="C51:F51"/>
    <mergeCell ref="L51:Q51"/>
    <mergeCell ref="R51:V51"/>
    <mergeCell ref="AD51:AG51"/>
    <mergeCell ref="AM51:AR51"/>
    <mergeCell ref="AS51:AW51"/>
    <mergeCell ref="C50:F50"/>
    <mergeCell ref="C52:E53"/>
    <mergeCell ref="F52:F53"/>
    <mergeCell ref="G52:I52"/>
    <mergeCell ref="J52:L52"/>
    <mergeCell ref="M52:O52"/>
    <mergeCell ref="P52:R52"/>
    <mergeCell ref="AZ53:BA53"/>
    <mergeCell ref="S52:U52"/>
    <mergeCell ref="V52:X52"/>
    <mergeCell ref="C49:F49"/>
    <mergeCell ref="G49:K49"/>
    <mergeCell ref="L49:Z49"/>
    <mergeCell ref="AD49:AG49"/>
    <mergeCell ref="AH49:AL49"/>
    <mergeCell ref="L50:Q50"/>
    <mergeCell ref="R50:V50"/>
    <mergeCell ref="W50:Z51"/>
    <mergeCell ref="AD50:AG50"/>
    <mergeCell ref="G50:K50"/>
    <mergeCell ref="AH50:AL50"/>
    <mergeCell ref="AB45:AB51"/>
    <mergeCell ref="C46:L46"/>
    <mergeCell ref="C47:L47"/>
    <mergeCell ref="M47:X47"/>
    <mergeCell ref="Y47:Z47"/>
    <mergeCell ref="AD47:AM47"/>
    <mergeCell ref="AZ47:BA47"/>
    <mergeCell ref="M46:X46"/>
    <mergeCell ref="C48:F48"/>
    <mergeCell ref="G48:X48"/>
    <mergeCell ref="AD48:AG48"/>
    <mergeCell ref="AH48:AY48"/>
    <mergeCell ref="AN47:AY47"/>
    <mergeCell ref="AD39:AI39"/>
    <mergeCell ref="AK39:AR39"/>
    <mergeCell ref="AB35:AB40"/>
    <mergeCell ref="AS37:AT37"/>
    <mergeCell ref="AU37:AY37"/>
    <mergeCell ref="AS38:AT38"/>
    <mergeCell ref="R40:S40"/>
    <mergeCell ref="T40:X40"/>
    <mergeCell ref="AD40:AI40"/>
    <mergeCell ref="AU38:AY38"/>
    <mergeCell ref="AS39:AT39"/>
    <mergeCell ref="AU39:AY39"/>
    <mergeCell ref="C38:H38"/>
    <mergeCell ref="J38:Q38"/>
    <mergeCell ref="R38:S38"/>
    <mergeCell ref="T38:X38"/>
    <mergeCell ref="AD38:AI38"/>
    <mergeCell ref="AK38:AR38"/>
    <mergeCell ref="C39:H39"/>
    <mergeCell ref="J39:Q39"/>
    <mergeCell ref="AZ35:BA35"/>
    <mergeCell ref="C36:I36"/>
    <mergeCell ref="J36:Q36"/>
    <mergeCell ref="R36:X36"/>
    <mergeCell ref="AD36:AJ36"/>
    <mergeCell ref="AK36:AR36"/>
    <mergeCell ref="R35:X35"/>
    <mergeCell ref="Y35:Z35"/>
    <mergeCell ref="AS36:AY36"/>
    <mergeCell ref="AD35:AG35"/>
    <mergeCell ref="AS35:AY35"/>
    <mergeCell ref="AH35:AR35"/>
    <mergeCell ref="C35:F35"/>
    <mergeCell ref="G35:Q35"/>
    <mergeCell ref="R39:S39"/>
    <mergeCell ref="T39:X39"/>
    <mergeCell ref="E14:E15"/>
    <mergeCell ref="F14:F15"/>
    <mergeCell ref="J14:L14"/>
    <mergeCell ref="AF31:AF32"/>
    <mergeCell ref="AG31:AG32"/>
    <mergeCell ref="AH31:AP31"/>
    <mergeCell ref="F20:F21"/>
    <mergeCell ref="AE20:AE24"/>
    <mergeCell ref="M14:X14"/>
    <mergeCell ref="AF14:AF15"/>
    <mergeCell ref="AN14:AY14"/>
    <mergeCell ref="AK14:AM14"/>
    <mergeCell ref="AD10:AD19"/>
    <mergeCell ref="G12:O12"/>
    <mergeCell ref="P12:X12"/>
    <mergeCell ref="AD29:AD34"/>
    <mergeCell ref="AG14:AG15"/>
    <mergeCell ref="AE10:AE19"/>
    <mergeCell ref="AH12:AP12"/>
    <mergeCell ref="AH20:AP20"/>
    <mergeCell ref="AQ20:AY20"/>
    <mergeCell ref="P22:R22"/>
    <mergeCell ref="S22:X22"/>
    <mergeCell ref="AT22:AV22"/>
    <mergeCell ref="AZ9:BA9"/>
    <mergeCell ref="E12:E13"/>
    <mergeCell ref="AF12:AF13"/>
    <mergeCell ref="AG12:AG13"/>
    <mergeCell ref="F12:F13"/>
    <mergeCell ref="AB8:AB34"/>
    <mergeCell ref="E22:E23"/>
    <mergeCell ref="C8:E9"/>
    <mergeCell ref="F8:F9"/>
    <mergeCell ref="C10:C19"/>
    <mergeCell ref="C25:C28"/>
    <mergeCell ref="D25:D28"/>
    <mergeCell ref="E25:E26"/>
    <mergeCell ref="F25:F26"/>
    <mergeCell ref="G25:L25"/>
    <mergeCell ref="D10:D19"/>
    <mergeCell ref="C20:C24"/>
    <mergeCell ref="D20:D24"/>
    <mergeCell ref="E20:E21"/>
    <mergeCell ref="C29:C34"/>
    <mergeCell ref="F31:F32"/>
    <mergeCell ref="S8:U8"/>
    <mergeCell ref="V8:X8"/>
    <mergeCell ref="AD8:AF9"/>
    <mergeCell ref="AG8:AG9"/>
    <mergeCell ref="AH8:AJ8"/>
    <mergeCell ref="AK8:AM8"/>
    <mergeCell ref="AQ12:AY12"/>
    <mergeCell ref="G8:I8"/>
    <mergeCell ref="J8:L8"/>
    <mergeCell ref="M8:O8"/>
    <mergeCell ref="P8:R8"/>
    <mergeCell ref="AN8:AP8"/>
    <mergeCell ref="AQ8:AS8"/>
    <mergeCell ref="AT8:AV8"/>
    <mergeCell ref="AW8:AY8"/>
    <mergeCell ref="Y9:Z9"/>
    <mergeCell ref="AX6:BA7"/>
    <mergeCell ref="C7:F7"/>
    <mergeCell ref="L7:Q7"/>
    <mergeCell ref="R7:V7"/>
    <mergeCell ref="AD7:AG7"/>
    <mergeCell ref="AM7:AR7"/>
    <mergeCell ref="AD4:AG4"/>
    <mergeCell ref="AH4:AY4"/>
    <mergeCell ref="C6:F6"/>
    <mergeCell ref="L6:Q6"/>
    <mergeCell ref="R6:V6"/>
    <mergeCell ref="W6:Z7"/>
    <mergeCell ref="AD6:AG6"/>
    <mergeCell ref="AM6:AR6"/>
    <mergeCell ref="AS7:AW7"/>
    <mergeCell ref="G6:K6"/>
    <mergeCell ref="AH6:AL6"/>
    <mergeCell ref="AD5:AG5"/>
    <mergeCell ref="AH5:AL5"/>
    <mergeCell ref="AM5:BA5"/>
    <mergeCell ref="AS6:AW6"/>
    <mergeCell ref="AD1:AM1"/>
    <mergeCell ref="AN1:AZ1"/>
    <mergeCell ref="C2:L2"/>
    <mergeCell ref="M2:X2"/>
    <mergeCell ref="Y2:Z2"/>
    <mergeCell ref="AD2:AM2"/>
    <mergeCell ref="AN2:AY2"/>
    <mergeCell ref="AZ2:BA2"/>
    <mergeCell ref="AD3:AM3"/>
    <mergeCell ref="AN3:AY3"/>
    <mergeCell ref="AZ3:BA3"/>
    <mergeCell ref="A1:A7"/>
    <mergeCell ref="C1:L1"/>
    <mergeCell ref="M1:Y1"/>
    <mergeCell ref="AB1:AB7"/>
    <mergeCell ref="C3:L3"/>
    <mergeCell ref="M3:X3"/>
    <mergeCell ref="Y3:Z3"/>
    <mergeCell ref="C5:F5"/>
    <mergeCell ref="G5:K5"/>
    <mergeCell ref="L5:Z5"/>
    <mergeCell ref="C4:F4"/>
    <mergeCell ref="G4:X4"/>
    <mergeCell ref="AF20:AF21"/>
    <mergeCell ref="AG20:AG21"/>
    <mergeCell ref="AH25:AM25"/>
    <mergeCell ref="S25:X25"/>
    <mergeCell ref="AD25:AD28"/>
    <mergeCell ref="M25:R25"/>
    <mergeCell ref="AT25:AY25"/>
    <mergeCell ref="AF22:AF23"/>
    <mergeCell ref="AG22:AG23"/>
    <mergeCell ref="AQ22:AS22"/>
    <mergeCell ref="G20:O20"/>
    <mergeCell ref="P20:X20"/>
    <mergeCell ref="AG25:AG26"/>
    <mergeCell ref="AE25:AE28"/>
    <mergeCell ref="AN25:AS25"/>
    <mergeCell ref="AD20:AD24"/>
    <mergeCell ref="E33:E34"/>
    <mergeCell ref="F33:F34"/>
    <mergeCell ref="AF33:AF34"/>
    <mergeCell ref="AG33:AG34"/>
    <mergeCell ref="AH33:AP33"/>
    <mergeCell ref="AF25:AF26"/>
    <mergeCell ref="F22:F23"/>
    <mergeCell ref="C37:H37"/>
    <mergeCell ref="J37:Q37"/>
    <mergeCell ref="R37:S37"/>
    <mergeCell ref="T37:X37"/>
    <mergeCell ref="AD37:AI37"/>
    <mergeCell ref="AK37:AR37"/>
    <mergeCell ref="AE29:AE34"/>
    <mergeCell ref="G31:O31"/>
    <mergeCell ref="P31:X31"/>
    <mergeCell ref="D29:D34"/>
    <mergeCell ref="E31:E32"/>
    <mergeCell ref="AQ31:AY31"/>
    <mergeCell ref="AQ33:AY33"/>
    <mergeCell ref="G33:O33"/>
    <mergeCell ref="P33:X33"/>
    <mergeCell ref="AW22:AY22"/>
    <mergeCell ref="C41:H41"/>
    <mergeCell ref="AD41:AI41"/>
    <mergeCell ref="C42:I42"/>
    <mergeCell ref="AD42:AJ42"/>
    <mergeCell ref="C40:H40"/>
    <mergeCell ref="AB41:AB42"/>
    <mergeCell ref="Y46:Z46"/>
    <mergeCell ref="AW41:BA42"/>
    <mergeCell ref="V41:Z42"/>
    <mergeCell ref="AS40:AT40"/>
    <mergeCell ref="AU40:AY40"/>
    <mergeCell ref="C45:L45"/>
    <mergeCell ref="M45:Y45"/>
    <mergeCell ref="AX167:BA168"/>
    <mergeCell ref="AX125:BA126"/>
    <mergeCell ref="AX83:BA84"/>
    <mergeCell ref="AD45:AM45"/>
    <mergeCell ref="AN45:AZ45"/>
    <mergeCell ref="AD46:AM46"/>
    <mergeCell ref="AN46:AY46"/>
    <mergeCell ref="AZ46:BA46"/>
    <mergeCell ref="AM49:BA49"/>
    <mergeCell ref="AM50:AR50"/>
    <mergeCell ref="AD52:AF53"/>
    <mergeCell ref="AG52:AG53"/>
    <mergeCell ref="AH52:AJ52"/>
    <mergeCell ref="AK52:AM52"/>
    <mergeCell ref="AQ52:AS52"/>
    <mergeCell ref="AT52:AV52"/>
    <mergeCell ref="AW52:AY52"/>
    <mergeCell ref="AF64:AF65"/>
    <mergeCell ref="AG64:AG65"/>
    <mergeCell ref="AF68:AF69"/>
    <mergeCell ref="AG68:AG69"/>
    <mergeCell ref="AH68:AV68"/>
    <mergeCell ref="AF56:AF57"/>
    <mergeCell ref="AG56:AG57"/>
  </mergeCells>
  <pageMargins left="0.59055118110236227" right="0" top="0.98425196850393704" bottom="0.19685039370078741" header="0.51181102362204722" footer="0.51181102362204722"/>
  <pageSetup paperSize="9" scale="61" fitToWidth="2" fitToHeight="4" orientation="landscape" r:id="rId1"/>
  <headerFooter alignWithMargins="0"/>
  <rowBreaks count="3" manualBreakCount="3">
    <brk id="44" max="53" man="1"/>
    <brk id="85" max="16383" man="1"/>
    <brk id="127" max="16383" man="1"/>
  </rowBreaks>
  <colBreaks count="1" manualBreakCount="1">
    <brk id="2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168"/>
  <sheetViews>
    <sheetView view="pageBreakPreview" topLeftCell="S1" zoomScale="96" zoomScaleNormal="70" zoomScaleSheetLayoutView="96" zoomScalePageLayoutView="70" workbookViewId="0">
      <selection activeCell="AG8" sqref="AG8:AG9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706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706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19.7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06:48</v>
      </c>
      <c r="H10" s="99" t="str">
        <f>TEXT((TIME(0,LEFT('JUGEND-DOSB 2020'!F7,FIND(":",'JUGEND-DOSB 2020'!F7)-1),RIGHT('JUGEND-DOSB 2020'!F7,2)))*$BC$10,"[mm]:ss")</f>
        <v>06:00</v>
      </c>
      <c r="I10" s="100" t="str">
        <f>TEXT((TIME(0,LEFT('JUGEND-DOSB 2020'!G7,FIND(":",'JUGEND-DOSB 2020'!G7)-1),RIGHT('JUGEND-DOSB 2020'!G7,2)))*$BC$10,"[mm]:ss")</f>
        <v>05:06</v>
      </c>
      <c r="J10" s="108" t="str">
        <f>TEXT((TIME(0,LEFT('JUGEND-DOSB 2020'!H7,FIND(":",'JUGEND-DOSB 2020'!H7)-1),RIGHT('JUGEND-DOSB 2020'!H7,2)))*$BC$10,"[mm]:ss")</f>
        <v>06:42</v>
      </c>
      <c r="K10" s="99" t="str">
        <f>TEXT((TIME(0,LEFT('JUGEND-DOSB 2020'!I7,FIND(":",'JUGEND-DOSB 2020'!I7)-1),RIGHT('JUGEND-DOSB 2020'!I7,2)))*$BC$10,"[mm]:ss")</f>
        <v>05:48</v>
      </c>
      <c r="L10" s="100" t="str">
        <f>TEXT((TIME(0,LEFT('JUGEND-DOSB 2020'!J7,FIND(":",'JUGEND-DOSB 2020'!J7)-1),RIGHT('JUGEND-DOSB 2020'!J7,2)))*$BC$10,"[mm]:ss")</f>
        <v>05:00</v>
      </c>
      <c r="M10" s="108" t="str">
        <f>TEXT((TIME(0,LEFT('JUGEND-DOSB 2020'!K7,FIND(":",'JUGEND-DOSB 2020'!K7)-1),RIGHT('JUGEND-DOSB 2020'!K7,2)))*$BC$10,"[mm]:ss")</f>
        <v>06:24</v>
      </c>
      <c r="N10" s="99" t="str">
        <f>TEXT((TIME(0,LEFT('JUGEND-DOSB 2020'!L7,FIND(":",'JUGEND-DOSB 2020'!L7)-1),RIGHT('JUGEND-DOSB 2020'!L7,2)))*$BC$10,"[mm]:ss")</f>
        <v>05:36</v>
      </c>
      <c r="O10" s="100" t="str">
        <f>TEXT((TIME(0,LEFT('JUGEND-DOSB 2020'!M7,FIND(":",'JUGEND-DOSB 2020'!M7)-1),RIGHT('JUGEND-DOSB 2020'!M7,2)))*$BC$10,"[mm]:ss")</f>
        <v>04:48</v>
      </c>
      <c r="P10" s="108" t="str">
        <f>TEXT((TIME(0,LEFT('JUGEND-DOSB 2020'!N7,FIND(":",'JUGEND-DOSB 2020'!N7)-1),RIGHT('JUGEND-DOSB 2020'!N7,2)))*$BC$10,"[mm]:ss")</f>
        <v>06:12</v>
      </c>
      <c r="Q10" s="99" t="str">
        <f>TEXT((TIME(0,LEFT('JUGEND-DOSB 2020'!O7,FIND(":",'JUGEND-DOSB 2020'!O7)-1),RIGHT('JUGEND-DOSB 2020'!O7,2)))*$BC$10,"[mm]:ss")</f>
        <v>05:18</v>
      </c>
      <c r="R10" s="100" t="str">
        <f>TEXT((TIME(0,LEFT('JUGEND-DOSB 2020'!P7,FIND(":",'JUGEND-DOSB 2020'!P7)-1),RIGHT('JUGEND-DOSB 2020'!P7,2)))*$BC$10,"[mm]:ss")</f>
        <v>04:30</v>
      </c>
      <c r="S10" s="108" t="str">
        <f>TEXT((TIME(0,LEFT('JUGEND-DOSB 2020'!Q7,FIND(":",'JUGEND-DOSB 2020'!Q7)-1),RIGHT('JUGEND-DOSB 2020'!Q7,2)))*$BC$10,"[mm]:ss")</f>
        <v>06:00</v>
      </c>
      <c r="T10" s="99" t="str">
        <f>TEXT((TIME(0,LEFT('JUGEND-DOSB 2020'!R7,FIND(":",'JUGEND-DOSB 2020'!R7)-1),RIGHT('JUGEND-DOSB 2020'!R7,2)))*$BC$10,"[mm]:ss")</f>
        <v>05:12</v>
      </c>
      <c r="U10" s="100" t="str">
        <f>TEXT((TIME(0,LEFT('JUGEND-DOSB 2020'!S7,FIND(":",'JUGEND-DOSB 2020'!S7)-1),RIGHT('JUGEND-DOSB 2020'!S7,2)))*$BC$10,"[mm]:ss")</f>
        <v>04:18</v>
      </c>
      <c r="V10" s="108" t="str">
        <f>TEXT((TIME(0,LEFT('JUGEND-DOSB 2020'!T7,FIND(":",'JUGEND-DOSB 2020'!T7)-1),RIGHT('JUGEND-DOSB 2020'!T7,2)))*$BC$10,"[mm]:ss")</f>
        <v>05:48</v>
      </c>
      <c r="W10" s="99" t="str">
        <f>TEXT((TIME(0,LEFT('JUGEND-DOSB 2020'!U7,FIND(":",'JUGEND-DOSB 2020'!U7)-1),RIGHT('JUGEND-DOSB 2020'!U7,2)))*$BC$10,"[mm]:ss")</f>
        <v>04:54</v>
      </c>
      <c r="X10" s="100" t="str">
        <f>TEXT((TIME(0,LEFT('JUGEND-DOSB 2020'!V7,FIND(":",'JUGEND-DOSB 2020'!V7)-1),RIGHT('JUGEND-DOSB 2020'!V7,2)))*$BC$10,"[mm]:ss")</f>
        <v>04:06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06:48</v>
      </c>
      <c r="AI10" s="99" t="str">
        <f>TEXT((TIME(0,LEFT('JUGEND-DOSB 2020'!F38,FIND(":",'JUGEND-DOSB 2020'!F38)-1),RIGHT('JUGEND-DOSB 2020'!F38,2)))*$BC$10,"[mm]:ss")</f>
        <v>06:00</v>
      </c>
      <c r="AJ10" s="100" t="str">
        <f>TEXT((TIME(0,LEFT('JUGEND-DOSB 2020'!G38,FIND(":",'JUGEND-DOSB 2020'!G38)-1),RIGHT('JUGEND-DOSB 2020'!G38,2)))*$BC$10,"[mm]:ss")</f>
        <v>05:06</v>
      </c>
      <c r="AK10" s="108" t="str">
        <f>TEXT((TIME(0,LEFT('JUGEND-DOSB 2020'!H38,FIND(":",'JUGEND-DOSB 2020'!H38)-1),RIGHT('JUGEND-DOSB 2020'!H38,2)))*$BC$10,"[mm]:ss")</f>
        <v>06:30</v>
      </c>
      <c r="AL10" s="99" t="str">
        <f>TEXT((TIME(0,LEFT('JUGEND-DOSB 2020'!I38,FIND(":",'JUGEND-DOSB 2020'!I38)-1),RIGHT('JUGEND-DOSB 2020'!I38,2)))*$BC$10,"[mm]:ss")</f>
        <v>05:36</v>
      </c>
      <c r="AM10" s="100" t="str">
        <f>TEXT((TIME(0,LEFT('JUGEND-DOSB 2020'!J38,FIND(":",'JUGEND-DOSB 2020'!J38)-1),RIGHT('JUGEND-DOSB 2020'!J38,2)))*$BC$10,"[mm]:ss")</f>
        <v>04:42</v>
      </c>
      <c r="AN10" s="108" t="str">
        <f>TEXT((TIME(0,LEFT('JUGEND-DOSB 2020'!K38,FIND(":",'JUGEND-DOSB 2020'!K38)-1),RIGHT('JUGEND-DOSB 2020'!K38,2)))*$BC$10,"[mm]:ss")</f>
        <v>06:06</v>
      </c>
      <c r="AO10" s="99" t="str">
        <f>TEXT((TIME(0,LEFT('JUGEND-DOSB 2020'!L38,FIND(":",'JUGEND-DOSB 2020'!L38)-1),RIGHT('JUGEND-DOSB 2020'!L38,2)))*$BC$10,"[mm]:ss")</f>
        <v>05:12</v>
      </c>
      <c r="AP10" s="100" t="str">
        <f>TEXT((TIME(0,LEFT('JUGEND-DOSB 2020'!M38,FIND(":",'JUGEND-DOSB 2020'!M38)-1),RIGHT('JUGEND-DOSB 2020'!M38,2)))*$BC$10,"[mm]:ss")</f>
        <v>04:18</v>
      </c>
      <c r="AQ10" s="108" t="str">
        <f>TEXT((TIME(0,LEFT('JUGEND-DOSB 2020'!N38,FIND(":",'JUGEND-DOSB 2020'!N38)-1),RIGHT('JUGEND-DOSB 2020'!N38,2)))*$BC$10,"[mm]:ss")</f>
        <v>05:42</v>
      </c>
      <c r="AR10" s="99" t="str">
        <f>TEXT((TIME(0,LEFT('JUGEND-DOSB 2020'!O38,FIND(":",'JUGEND-DOSB 2020'!O38)-1),RIGHT('JUGEND-DOSB 2020'!O38,2)))*$BC$10,"[mm]:ss")</f>
        <v>04:48</v>
      </c>
      <c r="AS10" s="100" t="str">
        <f>TEXT((TIME(0,LEFT('JUGEND-DOSB 2020'!P38,FIND(":",'JUGEND-DOSB 2020'!P38)-1),RIGHT('JUGEND-DOSB 2020'!P38,2)))*$BC$10,"[mm]:ss")</f>
        <v>03:54</v>
      </c>
      <c r="AT10" s="108" t="str">
        <f>TEXT((TIME(0,LEFT('JUGEND-DOSB 2020'!Q38,FIND(":",'JUGEND-DOSB 2020'!Q38)-1),RIGHT('JUGEND-DOSB 2020'!Q38,2)))*$BC$10,"[mm]:ss")</f>
        <v>05:12</v>
      </c>
      <c r="AU10" s="99" t="str">
        <f>TEXT((TIME(0,LEFT('JUGEND-DOSB 2020'!R38,FIND(":",'JUGEND-DOSB 2020'!R38)-1),RIGHT('JUGEND-DOSB 2020'!R38,2)))*$BC$10,"[mm]:ss")</f>
        <v>04:24</v>
      </c>
      <c r="AV10" s="640" t="str">
        <f>TEXT((TIME(0,LEFT('JUGEND-DOSB 2020'!S38,FIND(":",'JUGEND-DOSB 2020'!S38)-1),RIGHT('JUGEND-DOSB 2020'!S38,2)))*$BC$10,"[mm]:ss")</f>
        <v>03:36</v>
      </c>
      <c r="AW10" s="641" t="str">
        <f>TEXT((TIME(0,LEFT('JUGEND-DOSB 2020'!T38,FIND(":",'JUGEND-DOSB 2020'!T38)-1),RIGHT('JUGEND-DOSB 2020'!T38,2)))*$BC$10,"[mm]:ss")</f>
        <v>04:54</v>
      </c>
      <c r="AX10" s="639" t="str">
        <f>TEXT((TIME(0,LEFT('JUGEND-DOSB 2020'!U38,FIND(":",'JUGEND-DOSB 2020'!U38)-1),RIGHT('JUGEND-DOSB 2020'!U38,2)))*$BC$10,"[mm]:ss")</f>
        <v>04:06</v>
      </c>
      <c r="AY10" s="640" t="str">
        <f>TEXT((TIME(0,LEFT('JUGEND-DOSB 2020'!V38,FIND(":",'JUGEND-DOSB 2020'!V38)-1),RIGHT('JUGEND-DOSB 2020'!V38,2)))*$BC$10,"[mm]:ss")</f>
        <v>03:18</v>
      </c>
      <c r="AZ10" s="180"/>
      <c r="BA10" s="181"/>
      <c r="BC10" s="143">
        <v>1.2</v>
      </c>
      <c r="BD10" s="5" t="s">
        <v>154</v>
      </c>
    </row>
    <row r="11" spans="1:56" ht="19.7" customHeight="1" x14ac:dyDescent="0.2">
      <c r="A11" s="902"/>
      <c r="B11"/>
      <c r="C11" s="844"/>
      <c r="D11" s="796"/>
      <c r="E11" s="10" t="s">
        <v>17</v>
      </c>
      <c r="F11" s="58" t="s">
        <v>153</v>
      </c>
      <c r="G11" s="101" t="str">
        <f>TEXT((TIME(0,LEFT('JUGEND-DOSB 2020'!E8,FIND(":",'JUGEND-DOSB 2020'!E8)-1),RIGHT('JUGEND-DOSB 2020'!E8,2)))*$BC$11,"[mm]:ss")</f>
        <v>06:24</v>
      </c>
      <c r="H11" s="102" t="str">
        <f>TEXT((TIME(0,LEFT('JUGEND-DOSB 2020'!F8,FIND(":",'JUGEND-DOSB 2020'!F8)-1),RIGHT('JUGEND-DOSB 2020'!F8,2)))*$BC$11,"[mm]:ss")</f>
        <v>09:36</v>
      </c>
      <c r="I11" s="103" t="str">
        <f>TEXT((TIME(0,LEFT('JUGEND-DOSB 2020'!G8,FIND(":",'JUGEND-DOSB 2020'!G8)-1),RIGHT('JUGEND-DOSB 2020'!G8,2)))*$BC$11,"[mm]:ss")</f>
        <v>13:36</v>
      </c>
      <c r="J11" s="109" t="str">
        <f>TEXT((TIME(0,LEFT('JUGEND-DOSB 2020'!H8,FIND(":",'JUGEND-DOSB 2020'!H8)-1),RIGHT('JUGEND-DOSB 2020'!H8,2)))*$BC$11,"[mm]:ss")</f>
        <v>08:00</v>
      </c>
      <c r="K11" s="102" t="str">
        <f>TEXT((TIME(0,LEFT('JUGEND-DOSB 2020'!I8,FIND(":",'JUGEND-DOSB 2020'!I8)-1),RIGHT('JUGEND-DOSB 2020'!I8,2)))*$BC$11,"[mm]:ss")</f>
        <v>12:00</v>
      </c>
      <c r="L11" s="103" t="str">
        <f>TEXT((TIME(0,LEFT('JUGEND-DOSB 2020'!J8,FIND(":",'JUGEND-DOSB 2020'!J8)-1),RIGHT('JUGEND-DOSB 2020'!J8,2)))*$BC$11,"[mm]:ss")</f>
        <v>16:00</v>
      </c>
      <c r="M11" s="109" t="str">
        <f>TEXT((TIME(0,LEFT('JUGEND-DOSB 2020'!K8,FIND(":",'JUGEND-DOSB 2020'!K8)-1),RIGHT('JUGEND-DOSB 2020'!K8,2)))*$BC$11,"[mm]:ss")</f>
        <v>12:00</v>
      </c>
      <c r="N11" s="102" t="str">
        <f>TEXT((TIME(0,LEFT('JUGEND-DOSB 2020'!L8,FIND(":",'JUGEND-DOSB 2020'!L8)-1),RIGHT('JUGEND-DOSB 2020'!L8,2)))*$BC$11,"[mm]:ss")</f>
        <v>16:00</v>
      </c>
      <c r="O11" s="103" t="str">
        <f>TEXT((TIME(0,LEFT('JUGEND-DOSB 2020'!M8,FIND(":",'JUGEND-DOSB 2020'!M8)-1),RIGHT('JUGEND-DOSB 2020'!M8,2)))*$BC$11,"[mm]:ss")</f>
        <v>24:00</v>
      </c>
      <c r="P11" s="109" t="str">
        <f>TEXT((TIME(0,LEFT('JUGEND-DOSB 2020'!N8,FIND(":",'JUGEND-DOSB 2020'!N8)-1),RIGHT('JUGEND-DOSB 2020'!N8,2)))*$BC$11,"[mm]:ss")</f>
        <v>16:00</v>
      </c>
      <c r="Q11" s="102" t="str">
        <f>TEXT((TIME(0,LEFT('JUGEND-DOSB 2020'!O8,FIND(":",'JUGEND-DOSB 2020'!O8)-1),RIGHT('JUGEND-DOSB 2020'!O8,2)))*$BC$11,"[mm]:ss")</f>
        <v>24:00</v>
      </c>
      <c r="R11" s="103" t="str">
        <f>TEXT((TIME(0,LEFT('JUGEND-DOSB 2020'!P8,FIND(":",'JUGEND-DOSB 2020'!P8)-1),RIGHT('JUGEND-DOSB 2020'!P8,2)))*$BC$11,"[mm]:ss")</f>
        <v>32:00</v>
      </c>
      <c r="S11" s="109" t="str">
        <f>TEXT((TIME(0,LEFT('JUGEND-DOSB 2020'!Q8,FIND(":",'JUGEND-DOSB 2020'!Q8)-1),RIGHT('JUGEND-DOSB 2020'!Q8,2)))*$BC$11,"[mm]:ss")</f>
        <v>24:00</v>
      </c>
      <c r="T11" s="102" t="str">
        <f>TEXT((TIME(0,LEFT('JUGEND-DOSB 2020'!R8,FIND(":",'JUGEND-DOSB 2020'!R8)-1),RIGHT('JUGEND-DOSB 2020'!R8,2)))*$BC$11,"[mm]:ss")</f>
        <v>32:00</v>
      </c>
      <c r="U11" s="103" t="str">
        <f>TEXT((TIME(0,LEFT('JUGEND-DOSB 2020'!S8,FIND(":",'JUGEND-DOSB 2020'!S8)-1),RIGHT('JUGEND-DOSB 2020'!S8,2)))*$BC$11,"[mm]:ss")</f>
        <v>40:00</v>
      </c>
      <c r="V11" s="109" t="str">
        <f>TEXT((TIME(0,LEFT('JUGEND-DOSB 2020'!T8,FIND(":",'JUGEND-DOSB 2020'!T8)-1),RIGHT('JUGEND-DOSB 2020'!T8,2)))*$BC$11,"[mm]:ss")</f>
        <v>36:00</v>
      </c>
      <c r="W11" s="102" t="str">
        <f>TEXT((TIME(0,LEFT('JUGEND-DOSB 2020'!U8,FIND(":",'JUGEND-DOSB 2020'!U8)-1),RIGHT('JUGEND-DOSB 2020'!U8,2)))*$BC$11,"[mm]:ss")</f>
        <v>48:00</v>
      </c>
      <c r="X11" s="103" t="str">
        <f>TEXT((TIME(0,LEFT('JUGEND-DOSB 2020'!V8,FIND(":",'JUGEND-DOSB 2020'!V8)-1),RIGHT('JUGEND-DOSB 2020'!V8,2)))*$BC$11,"[mm]:ss")</f>
        <v>60:00</v>
      </c>
      <c r="Y11" s="182"/>
      <c r="Z11" s="183"/>
      <c r="AB11" s="902"/>
      <c r="AC11"/>
      <c r="AD11" s="844"/>
      <c r="AE11" s="796"/>
      <c r="AF11" s="10" t="s">
        <v>17</v>
      </c>
      <c r="AG11" s="58" t="s">
        <v>153</v>
      </c>
      <c r="AH11" s="101" t="str">
        <f>TEXT((TIME(0,LEFT('JUGEND-DOSB 2020'!E39,FIND(":",'JUGEND-DOSB 2020'!E39)-1),RIGHT('JUGEND-DOSB 2020'!E39,2)))*$BC$11,"[mm]:ss")</f>
        <v>08:00</v>
      </c>
      <c r="AI11" s="102" t="str">
        <f>TEXT((TIME(0,LEFT('JUGEND-DOSB 2020'!F39,FIND(":",'JUGEND-DOSB 2020'!F39)-1),RIGHT('JUGEND-DOSB 2020'!F39,2)))*$BC$11,"[mm]:ss")</f>
        <v>12:00</v>
      </c>
      <c r="AJ11" s="103" t="str">
        <f>TEXT((TIME(0,LEFT('JUGEND-DOSB 2020'!G39,FIND(":",'JUGEND-DOSB 2020'!G39)-1),RIGHT('JUGEND-DOSB 2020'!G39,2)))*$BC$11,"[mm]:ss")</f>
        <v>16:00</v>
      </c>
      <c r="AK11" s="109" t="str">
        <f>TEXT((TIME(0,LEFT('JUGEND-DOSB 2020'!H39,FIND(":",'JUGEND-DOSB 2020'!H39)-1),RIGHT('JUGEND-DOSB 2020'!H39,2)))*$BC$11,"[mm]:ss")</f>
        <v>09:36</v>
      </c>
      <c r="AL11" s="102" t="str">
        <f>TEXT((TIME(0,LEFT('JUGEND-DOSB 2020'!I39,FIND(":",'JUGEND-DOSB 2020'!I39)-1),RIGHT('JUGEND-DOSB 2020'!I39,2)))*$BC$11,"[mm]:ss")</f>
        <v>13:36</v>
      </c>
      <c r="AM11" s="103" t="str">
        <f>TEXT((TIME(0,LEFT('JUGEND-DOSB 2020'!J39,FIND(":",'JUGEND-DOSB 2020'!J39)-1),RIGHT('JUGEND-DOSB 2020'!J39,2)))*$BC$11,"[mm]:ss")</f>
        <v>18:24</v>
      </c>
      <c r="AN11" s="109" t="str">
        <f>TEXT((TIME(0,LEFT('JUGEND-DOSB 2020'!K39,FIND(":",'JUGEND-DOSB 2020'!K39)-1),RIGHT('JUGEND-DOSB 2020'!K39,2)))*$BC$11,"[mm]:ss")</f>
        <v>13:36</v>
      </c>
      <c r="AO11" s="102" t="str">
        <f>TEXT((TIME(0,LEFT('JUGEND-DOSB 2020'!L39,FIND(":",'JUGEND-DOSB 2020'!L39)-1),RIGHT('JUGEND-DOSB 2020'!L39,2)))*$BC$11,"[mm]:ss")</f>
        <v>20:00</v>
      </c>
      <c r="AP11" s="103" t="str">
        <f>TEXT((TIME(0,LEFT('JUGEND-DOSB 2020'!M39,FIND(":",'JUGEND-DOSB 2020'!M39)-1),RIGHT('JUGEND-DOSB 2020'!M39,2)))*$BC$11,"[mm]:ss")</f>
        <v>28:00</v>
      </c>
      <c r="AQ11" s="109" t="str">
        <f>TEXT((TIME(0,LEFT('JUGEND-DOSB 2020'!N39,FIND(":",'JUGEND-DOSB 2020'!N39)-1),RIGHT('JUGEND-DOSB 2020'!N39,2)))*$BC$11,"[mm]:ss")</f>
        <v>20:00</v>
      </c>
      <c r="AR11" s="102" t="str">
        <f>TEXT((TIME(0,LEFT('JUGEND-DOSB 2020'!O39,FIND(":",'JUGEND-DOSB 2020'!O39)-1),RIGHT('JUGEND-DOSB 2020'!O39,2)))*$BC$11,"[mm]:ss")</f>
        <v>28:00</v>
      </c>
      <c r="AS11" s="103" t="str">
        <f>TEXT((TIME(0,LEFT('JUGEND-DOSB 2020'!P39,FIND(":",'JUGEND-DOSB 2020'!P39)-1),RIGHT('JUGEND-DOSB 2020'!P39,2)))*$BC$11,"[mm]:ss")</f>
        <v>36:00</v>
      </c>
      <c r="AT11" s="109" t="str">
        <f>TEXT((TIME(0,LEFT('JUGEND-DOSB 2020'!Q39,FIND(":",'JUGEND-DOSB 2020'!Q39)-1),RIGHT('JUGEND-DOSB 2020'!Q39,2)))*$BC$11,"[mm]:ss")</f>
        <v>28:00</v>
      </c>
      <c r="AU11" s="102" t="str">
        <f>TEXT((TIME(0,LEFT('JUGEND-DOSB 2020'!R39,FIND(":",'JUGEND-DOSB 2020'!R39)-1),RIGHT('JUGEND-DOSB 2020'!R39,2)))*$BC$11,"[mm]:ss")</f>
        <v>36:00</v>
      </c>
      <c r="AV11" s="103" t="str">
        <f>TEXT((TIME(0,LEFT('JUGEND-DOSB 2020'!S39,FIND(":",'JUGEND-DOSB 2020'!S39)-1),RIGHT('JUGEND-DOSB 2020'!S39,2)))*$BC$11,"[mm]:ss")</f>
        <v>48:00</v>
      </c>
      <c r="AW11" s="109" t="str">
        <f>TEXT((TIME(0,LEFT('JUGEND-DOSB 2020'!T39,FIND(":",'JUGEND-DOSB 2020'!T39)-1),RIGHT('JUGEND-DOSB 2020'!T39,2)))*$BC$11,"[mm]:ss")</f>
        <v>44:00</v>
      </c>
      <c r="AX11" s="102" t="str">
        <f>TEXT((TIME(0,LEFT('JUGEND-DOSB 2020'!U39,FIND(":",'JUGEND-DOSB 2020'!U39)-1),RIGHT('JUGEND-DOSB 2020'!U39,2)))*$BC$11,"[mm]:ss")</f>
        <v>56:00</v>
      </c>
      <c r="AY11" s="103" t="str">
        <f>TEXT((TIME(0,LEFT('JUGEND-DOSB 2020'!V39,FIND(":",'JUGEND-DOSB 2020'!V39)-1),RIGHT('JUGEND-DOSB 2020'!V39,2)))*$BC$11,"[mm]:ss")</f>
        <v>72:00</v>
      </c>
      <c r="AZ11" s="182"/>
      <c r="BA11" s="183"/>
      <c r="BC11" s="143">
        <v>0.8</v>
      </c>
      <c r="BD11" s="5" t="s">
        <v>153</v>
      </c>
    </row>
    <row r="12" spans="1:56" ht="19.7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19.7" customHeight="1" x14ac:dyDescent="0.2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10:48</v>
      </c>
      <c r="H13" s="102" t="str">
        <f>TEXT((TIME(0,LEFT('JUGEND-DOSB 2020'!F10,FIND(":",'JUGEND-DOSB 2020'!F10)-1),RIGHT('JUGEND-DOSB 2020'!F10,2)))*$BC$13,"[mm]:ss")</f>
        <v>09:12</v>
      </c>
      <c r="I13" s="103" t="str">
        <f>TEXT((TIME(0,LEFT('JUGEND-DOSB 2020'!G10,FIND(":",'JUGEND-DOSB 2020'!G10)-1),RIGHT('JUGEND-DOSB 2020'!G10,2)))*$BC$13,"[mm]:ss")</f>
        <v>07:36</v>
      </c>
      <c r="J13" s="109" t="str">
        <f>TEXT((TIME(0,LEFT('JUGEND-DOSB 2020'!H10,FIND(":",'JUGEND-DOSB 2020'!H10)-1),RIGHT('JUGEND-DOSB 2020'!H10,2)))*$BC$13,"[mm]:ss")</f>
        <v>09:36</v>
      </c>
      <c r="K13" s="102" t="str">
        <f>TEXT((TIME(0,LEFT('JUGEND-DOSB 2020'!I10,FIND(":",'JUGEND-DOSB 2020'!I10)-1),RIGHT('JUGEND-DOSB 2020'!I10,2)))*$BC$13,"[mm]:ss")</f>
        <v>08:24</v>
      </c>
      <c r="L13" s="103" t="str">
        <f>TEXT((TIME(0,LEFT('JUGEND-DOSB 2020'!J10,FIND(":",'JUGEND-DOSB 2020'!J10)-1),RIGHT('JUGEND-DOSB 2020'!J10,2)))*$BC$13,"[mm]:ss")</f>
        <v>07:06</v>
      </c>
      <c r="M13" s="109" t="str">
        <f>TEXT((TIME(0,LEFT('JUGEND-DOSB 2020'!K10,FIND(":",'JUGEND-DOSB 2020'!K10)-1),RIGHT('JUGEND-DOSB 2020'!K10,2)))*$BC$13,"[mm]:ss")</f>
        <v>08:48</v>
      </c>
      <c r="N13" s="102" t="str">
        <f>TEXT((TIME(0,LEFT('JUGEND-DOSB 2020'!L10,FIND(":",'JUGEND-DOSB 2020'!L10)-1),RIGHT('JUGEND-DOSB 2020'!L10,2)))*$BC$13,"[mm]:ss")</f>
        <v>07:42</v>
      </c>
      <c r="O13" s="103" t="str">
        <f>TEXT((TIME(0,LEFT('JUGEND-DOSB 2020'!M10,FIND(":",'JUGEND-DOSB 2020'!M10)-1),RIGHT('JUGEND-DOSB 2020'!M10,2)))*$BC$13,"[mm]:ss")</f>
        <v>06:36</v>
      </c>
      <c r="P13" s="109" t="str">
        <f>TEXT((TIME(0,LEFT('JUGEND-DOSB 2020'!N10,FIND(":",'JUGEND-DOSB 2020'!N10)-1),RIGHT('JUGEND-DOSB 2020'!N10,2)))*$BC$13,"[mm]:ss")</f>
        <v>17:48</v>
      </c>
      <c r="Q13" s="102" t="str">
        <f>TEXT((TIME(0,LEFT('JUGEND-DOSB 2020'!O10,FIND(":",'JUGEND-DOSB 2020'!O10)-1),RIGHT('JUGEND-DOSB 2020'!O10,2)))*$BC$13,"[mm]:ss")</f>
        <v>15:30</v>
      </c>
      <c r="R13" s="103" t="str">
        <f>TEXT((TIME(0,LEFT('JUGEND-DOSB 2020'!P10,FIND(":",'JUGEND-DOSB 2020'!P10)-1),RIGHT('JUGEND-DOSB 2020'!P10,2)))*$BC$13,"[mm]:ss")</f>
        <v>13:12</v>
      </c>
      <c r="S13" s="109" t="str">
        <f>TEXT((TIME(0,LEFT('JUGEND-DOSB 2020'!Q10,FIND(":",'JUGEND-DOSB 2020'!Q10)-1),RIGHT('JUGEND-DOSB 2020'!Q10,2)))*$BC$13,"[mm]:ss")</f>
        <v>15:42</v>
      </c>
      <c r="T13" s="102" t="str">
        <f>TEXT((TIME(0,LEFT('JUGEND-DOSB 2020'!R10,FIND(":",'JUGEND-DOSB 2020'!R10)-1),RIGHT('JUGEND-DOSB 2020'!R10,2)))*$BC$13,"[mm]:ss")</f>
        <v>14:00</v>
      </c>
      <c r="U13" s="103" t="str">
        <f>TEXT((TIME(0,LEFT('JUGEND-DOSB 2020'!S10,FIND(":",'JUGEND-DOSB 2020'!S10)-1),RIGHT('JUGEND-DOSB 2020'!S10,2)))*$BC$13,"[mm]:ss")</f>
        <v>12:00</v>
      </c>
      <c r="V13" s="109" t="str">
        <f>TEXT((TIME(0,LEFT('JUGEND-DOSB 2020'!T10,FIND(":",'JUGEND-DOSB 2020'!T10)-1),RIGHT('JUGEND-DOSB 2020'!T10,2)))*$BC$13,"[mm]:ss")</f>
        <v>14:12</v>
      </c>
      <c r="W13" s="102" t="str">
        <f>TEXT((TIME(0,LEFT('JUGEND-DOSB 2020'!U10,FIND(":",'JUGEND-DOSB 2020'!U10)-1),RIGHT('JUGEND-DOSB 2020'!U10,2)))*$BC$13,"[mm]:ss")</f>
        <v>12:36</v>
      </c>
      <c r="X13" s="103" t="str">
        <f>TEXT((TIME(0,LEFT('JUGEND-DOSB 2020'!V10,FIND(":",'JUGEND-DOSB 2020'!V10)-1),RIGHT('JUGEND-DOSB 2020'!V10,2)))*$BC$13,"[mm]:ss")</f>
        <v>10:54</v>
      </c>
      <c r="Y13" s="184"/>
      <c r="Z13" s="185"/>
      <c r="AB13" s="902"/>
      <c r="AC13"/>
      <c r="AD13" s="844"/>
      <c r="AE13" s="796"/>
      <c r="AF13" s="792"/>
      <c r="AG13" s="794"/>
      <c r="AH13" s="101" t="str">
        <f>TEXT((TIME(0,LEFT('JUGEND-DOSB 2020'!E41,FIND(":",'JUGEND-DOSB 2020'!E41)-1),RIGHT('JUGEND-DOSB 2020'!E41,2)))*$BC$13,"[mm]:ss")</f>
        <v>10:48</v>
      </c>
      <c r="AI13" s="102" t="str">
        <f>TEXT((TIME(0,LEFT('JUGEND-DOSB 2020'!F41,FIND(":",'JUGEND-DOSB 2020'!F41)-1),RIGHT('JUGEND-DOSB 2020'!F41,2)))*$BC$13,"[mm]:ss")</f>
        <v>08:48</v>
      </c>
      <c r="AJ13" s="581" t="str">
        <f>TEXT((TIME(0,LEFT('JUGEND-DOSB 2020'!G41,FIND(":",'JUGEND-DOSB 2020'!G41)-1),RIGHT('JUGEND-DOSB 2020'!G41,2)))*$BC$13,"[mm]:ss")</f>
        <v>07:24</v>
      </c>
      <c r="AK13" s="101" t="str">
        <f>TEXT((TIME(0,LEFT('JUGEND-DOSB 2020'!H41,FIND(":",'JUGEND-DOSB 2020'!H41)-1),RIGHT('JUGEND-DOSB 2020'!H41,2)))*$BC$13,"[mm]:ss")</f>
        <v>09:36</v>
      </c>
      <c r="AL13" s="102" t="str">
        <f>TEXT((TIME(0,LEFT('JUGEND-DOSB 2020'!I41,FIND(":",'JUGEND-DOSB 2020'!I41)-1),RIGHT('JUGEND-DOSB 2020'!I41,2)))*$BC$13,"[mm]:ss")</f>
        <v>08:06</v>
      </c>
      <c r="AM13" s="581" t="str">
        <f>TEXT((TIME(0,LEFT('JUGEND-DOSB 2020'!J41,FIND(":",'JUGEND-DOSB 2020'!J41)-1),RIGHT('JUGEND-DOSB 2020'!J41,2)))*$BC$13,"[mm]:ss")</f>
        <v>06:48</v>
      </c>
      <c r="AN13" s="101" t="str">
        <f>TEXT((TIME(0,LEFT('JUGEND-DOSB 2020'!K41,FIND(":",'JUGEND-DOSB 2020'!K41)-1),RIGHT('JUGEND-DOSB 2020'!K41,2)))*$BC$13,"[mm]:ss")</f>
        <v>08:24</v>
      </c>
      <c r="AO13" s="102" t="str">
        <f>TEXT((TIME(0,LEFT('JUGEND-DOSB 2020'!L41,FIND(":",'JUGEND-DOSB 2020'!L41)-1),RIGHT('JUGEND-DOSB 2020'!L41,2)))*$BC$13,"[mm]:ss")</f>
        <v>07:36</v>
      </c>
      <c r="AP13" s="581" t="str">
        <f>TEXT((TIME(0,LEFT('JUGEND-DOSB 2020'!M41,FIND(":",'JUGEND-DOSB 2020'!M41)-1),RIGHT('JUGEND-DOSB 2020'!M41,2)))*$BC$13,"[mm]:ss")</f>
        <v>06:12</v>
      </c>
      <c r="AQ13" s="101" t="str">
        <f>TEXT((TIME(0,LEFT('JUGEND-DOSB 2020'!N41,FIND(":",'JUGEND-DOSB 2020'!N41)-1),RIGHT('JUGEND-DOSB 2020'!N41,2)))*$BC$13,"[mm]:ss")</f>
        <v>16:12</v>
      </c>
      <c r="AR13" s="102" t="str">
        <f>TEXT((TIME(0,LEFT('JUGEND-DOSB 2020'!O41,FIND(":",'JUGEND-DOSB 2020'!O41)-1),RIGHT('JUGEND-DOSB 2020'!O41,2)))*$BC$13,"[mm]:ss")</f>
        <v>13:48</v>
      </c>
      <c r="AS13" s="581" t="str">
        <f>TEXT((TIME(0,LEFT('JUGEND-DOSB 2020'!P41,FIND(":",'JUGEND-DOSB 2020'!P41)-1),RIGHT('JUGEND-DOSB 2020'!P41,2)))*$BC$13,"[mm]:ss")</f>
        <v>11:42</v>
      </c>
      <c r="AT13" s="101" t="str">
        <f>TEXT((TIME(0,LEFT('JUGEND-DOSB 2020'!Q41,FIND(":",'JUGEND-DOSB 2020'!Q41)-1),RIGHT('JUGEND-DOSB 2020'!Q41,2)))*$BC$13,"[mm]:ss")</f>
        <v>14:24</v>
      </c>
      <c r="AU13" s="102" t="str">
        <f>TEXT((TIME(0,LEFT('JUGEND-DOSB 2020'!R41,FIND(":",'JUGEND-DOSB 2020'!R41)-1),RIGHT('JUGEND-DOSB 2020'!R41,2)))*$BC$13,"[mm]:ss")</f>
        <v>12:18</v>
      </c>
      <c r="AV13" s="581" t="str">
        <f>TEXT((TIME(0,LEFT('JUGEND-DOSB 2020'!S41,FIND(":",'JUGEND-DOSB 2020'!S41)-1),RIGHT('JUGEND-DOSB 2020'!S41,2)))*$BC$13,"[mm]:ss")</f>
        <v>10:36</v>
      </c>
      <c r="AW13" s="101" t="str">
        <f>TEXT((TIME(0,LEFT('JUGEND-DOSB 2020'!T41,FIND(":",'JUGEND-DOSB 2020'!T41)-1),RIGHT('JUGEND-DOSB 2020'!T41,2)))*$BC$13,"[mm]:ss")</f>
        <v>13:12</v>
      </c>
      <c r="AX13" s="102" t="str">
        <f>TEXT((TIME(0,LEFT('JUGEND-DOSB 2020'!U41,FIND(":",'JUGEND-DOSB 2020'!U41)-1),RIGHT('JUGEND-DOSB 2020'!U41,2)))*$BC$13,"[mm]:ss")</f>
        <v>11:36</v>
      </c>
      <c r="AY13" s="581" t="str">
        <f>TEXT((TIME(0,LEFT('JUGEND-DOSB 2020'!V41,FIND(":",'JUGEND-DOSB 2020'!V41)-1),RIGHT('JUGEND-DOSB 2020'!V41,2)))*$BC$13,"[mm]:ss")</f>
        <v>10:00</v>
      </c>
      <c r="AZ13" s="184"/>
      <c r="BA13" s="185"/>
      <c r="BC13" s="143">
        <v>1.2</v>
      </c>
      <c r="BD13" s="148" t="s">
        <v>155</v>
      </c>
    </row>
    <row r="14" spans="1:56" ht="19.7" customHeight="1" x14ac:dyDescent="0.2">
      <c r="A14" s="902"/>
      <c r="B14"/>
      <c r="C14" s="844"/>
      <c r="D14" s="796"/>
      <c r="E14" s="798" t="s">
        <v>22</v>
      </c>
      <c r="F14" s="793" t="s">
        <v>32</v>
      </c>
      <c r="G14" s="118"/>
      <c r="H14" s="119"/>
      <c r="I14" s="120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32</v>
      </c>
      <c r="AH14" s="118"/>
      <c r="AI14" s="119"/>
      <c r="AJ14" s="120"/>
      <c r="AK14" s="827" t="s">
        <v>177</v>
      </c>
      <c r="AL14" s="827"/>
      <c r="AM14" s="828"/>
      <c r="AN14" s="827" t="s">
        <v>178</v>
      </c>
      <c r="AO14" s="827"/>
      <c r="AP14" s="827"/>
      <c r="AQ14" s="827"/>
      <c r="AR14" s="827"/>
      <c r="AS14" s="827"/>
      <c r="AT14" s="827"/>
      <c r="AU14" s="827"/>
      <c r="AV14" s="827"/>
      <c r="AW14" s="827"/>
      <c r="AX14" s="827"/>
      <c r="AY14" s="828"/>
      <c r="AZ14" s="182"/>
      <c r="BA14" s="183"/>
    </row>
    <row r="15" spans="1:56" ht="19.7" customHeight="1" x14ac:dyDescent="0.2">
      <c r="A15" s="902"/>
      <c r="B15"/>
      <c r="C15" s="844"/>
      <c r="D15" s="796"/>
      <c r="E15" s="792"/>
      <c r="F15" s="900"/>
      <c r="G15" s="121"/>
      <c r="H15" s="122"/>
      <c r="I15" s="123"/>
      <c r="J15" s="109" t="str">
        <f>TEXT((TIME(0,LEFT('JUGEND-DOSB 2020'!H12,FIND(":",'JUGEND-DOSB 2020'!H12)-1),RIGHT('JUGEND-DOSB 2020'!H12,2)))*$BC$15,"[mm]:ss")</f>
        <v>32:24</v>
      </c>
      <c r="K15" s="102" t="str">
        <f>TEXT((TIME(0,LEFT('JUGEND-DOSB 2020'!I12,FIND(":",'JUGEND-DOSB 2020'!I12)-1),RIGHT('JUGEND-DOSB 2020'!I12,2)))*$BC$15,"[mm]:ss")</f>
        <v>28:48</v>
      </c>
      <c r="L15" s="103" t="str">
        <f>TEXT((TIME(0,LEFT('JUGEND-DOSB 2020'!J12,FIND(":",'JUGEND-DOSB 2020'!J12)-1),RIGHT('JUGEND-DOSB 2020'!J12,2)))*$BC$15,"[mm]:ss")</f>
        <v>25:12</v>
      </c>
      <c r="M15" s="109" t="str">
        <f>TEXT((TIME(0,LEFT('JUGEND-DOSB 2020'!K12,FIND(":",'JUGEND-DOSB 2020'!K12)-1),RIGHT('JUGEND-DOSB 2020'!K12,2)))*$BC$15,"[mm]:ss")</f>
        <v>60:36</v>
      </c>
      <c r="N15" s="102" t="str">
        <f>TEXT((TIME(0,LEFT('JUGEND-DOSB 2020'!L12,FIND(":",'JUGEND-DOSB 2020'!L12)-1),RIGHT('JUGEND-DOSB 2020'!L12,2)))*$BC$15,"[mm]:ss")</f>
        <v>51:36</v>
      </c>
      <c r="O15" s="103" t="str">
        <f>TEXT((TIME(0,LEFT('JUGEND-DOSB 2020'!M12,FIND(":",'JUGEND-DOSB 2020'!M12)-1),RIGHT('JUGEND-DOSB 2020'!M12,2)))*$BC$15,"[mm]:ss")</f>
        <v>42:36</v>
      </c>
      <c r="P15" s="109" t="str">
        <f>TEXT((TIME(0,LEFT('JUGEND-DOSB 2020'!N12,FIND(":",'JUGEND-DOSB 2020'!N12)-1),RIGHT('JUGEND-DOSB 2020'!N12,2)))*$BC$15,"[mm]:ss")</f>
        <v>54:00</v>
      </c>
      <c r="Q15" s="102" t="str">
        <f>TEXT((TIME(0,LEFT('JUGEND-DOSB 2020'!O12,FIND(":",'JUGEND-DOSB 2020'!O12)-1),RIGHT('JUGEND-DOSB 2020'!O12,2)))*$BC$15,"[mm]:ss")</f>
        <v>47:24</v>
      </c>
      <c r="R15" s="103" t="str">
        <f>TEXT((TIME(0,LEFT('JUGEND-DOSB 2020'!P12,FIND(":",'JUGEND-DOSB 2020'!P12)-1),RIGHT('JUGEND-DOSB 2020'!P12,2)))*$BC$15,"[mm]:ss")</f>
        <v>40:12</v>
      </c>
      <c r="S15" s="109" t="str">
        <f>TEXT((TIME(0,LEFT('JUGEND-DOSB 2020'!Q12,FIND(":",'JUGEND-DOSB 2020'!Q12)-1),RIGHT('JUGEND-DOSB 2020'!Q12,2)))*$BC$15,"[mm]:ss")</f>
        <v>45:36</v>
      </c>
      <c r="T15" s="102" t="str">
        <f>TEXT((TIME(0,LEFT('JUGEND-DOSB 2020'!R12,FIND(":",'JUGEND-DOSB 2020'!R12)-1),RIGHT('JUGEND-DOSB 2020'!R12,2)))*$BC$15,"[mm]:ss")</f>
        <v>39:00</v>
      </c>
      <c r="U15" s="103" t="str">
        <f>TEXT((TIME(0,LEFT('JUGEND-DOSB 2020'!S12,FIND(":",'JUGEND-DOSB 2020'!S12)-1),RIGHT('JUGEND-DOSB 2020'!S12,2)))*$BC$15,"[mm]:ss")</f>
        <v>34:12</v>
      </c>
      <c r="V15" s="109" t="str">
        <f>TEXT((TIME(0,LEFT('JUGEND-DOSB 2020'!T12,FIND(":",'JUGEND-DOSB 2020'!T12)-1),RIGHT('JUGEND-DOSB 2020'!T12,2)))*$BC$15,"[mm]:ss")</f>
        <v>39:00</v>
      </c>
      <c r="W15" s="102" t="str">
        <f>TEXT((TIME(0,LEFT('JUGEND-DOSB 2020'!U12,FIND(":",'JUGEND-DOSB 2020'!U12)-1),RIGHT('JUGEND-DOSB 2020'!U12,2)))*$BC$15,"[mm]:ss")</f>
        <v>34:12</v>
      </c>
      <c r="X15" s="103" t="str">
        <f>TEXT((TIME(0,LEFT('JUGEND-DOSB 2020'!V12,FIND(":",'JUGEND-DOSB 2020'!V12)-1),RIGHT('JUGEND-DOSB 2020'!V12,2)))*$BC$15,"[mm]:ss")</f>
        <v>30:00</v>
      </c>
      <c r="Y15" s="182"/>
      <c r="Z15" s="183"/>
      <c r="AB15" s="902"/>
      <c r="AC15"/>
      <c r="AD15" s="844"/>
      <c r="AE15" s="796"/>
      <c r="AF15" s="792"/>
      <c r="AG15" s="900"/>
      <c r="AH15" s="121"/>
      <c r="AI15" s="122"/>
      <c r="AJ15" s="123"/>
      <c r="AK15" s="109" t="str">
        <f>TEXT((TIME(0,LEFT('JUGEND-DOSB 2020'!H43,FIND(":",'JUGEND-DOSB 2020'!H43)-1),RIGHT('JUGEND-DOSB 2020'!H43,2)))*$BC$15,"[mm]:ss")</f>
        <v>31:48</v>
      </c>
      <c r="AL15" s="102" t="str">
        <f>TEXT((TIME(0,LEFT('JUGEND-DOSB 2020'!I43,FIND(":",'JUGEND-DOSB 2020'!I43)-1),RIGHT('JUGEND-DOSB 2020'!I43,2)))*$BC$15,"[mm]:ss")</f>
        <v>28:12</v>
      </c>
      <c r="AM15" s="103" t="str">
        <f>TEXT((TIME(0,LEFT('JUGEND-DOSB 2020'!J43,FIND(":",'JUGEND-DOSB 2020'!J43)-1),RIGHT('JUGEND-DOSB 2020'!J43,2)))*$BC$15,"[mm]:ss")</f>
        <v>24:36</v>
      </c>
      <c r="AN15" s="109" t="str">
        <f>TEXT((TIME(0,LEFT('JUGEND-DOSB 2020'!K43,FIND(":",'JUGEND-DOSB 2020'!K43)-1),RIGHT('JUGEND-DOSB 2020'!K43,2)))*$BC$15,"[mm]:ss")</f>
        <v>58:12</v>
      </c>
      <c r="AO15" s="102" t="str">
        <f>TEXT((TIME(0,LEFT('JUGEND-DOSB 2020'!L43,FIND(":",'JUGEND-DOSB 2020'!L43)-1),RIGHT('JUGEND-DOSB 2020'!L43,2)))*$BC$15,"[mm]:ss")</f>
        <v>49:12</v>
      </c>
      <c r="AP15" s="103" t="str">
        <f>TEXT((TIME(0,LEFT('JUGEND-DOSB 2020'!M43,FIND(":",'JUGEND-DOSB 2020'!M43)-1),RIGHT('JUGEND-DOSB 2020'!M43,2)))*$BC$15,"[mm]:ss")</f>
        <v>40:12</v>
      </c>
      <c r="AQ15" s="109" t="str">
        <f>TEXT((TIME(0,LEFT('JUGEND-DOSB 2020'!N43,FIND(":",'JUGEND-DOSB 2020'!N43)-1),RIGHT('JUGEND-DOSB 2020'!N43,2)))*$BC$15,"[mm]:ss")</f>
        <v>51:36</v>
      </c>
      <c r="AR15" s="102" t="str">
        <f>TEXT((TIME(0,LEFT('JUGEND-DOSB 2020'!O43,FIND(":",'JUGEND-DOSB 2020'!O43)-1),RIGHT('JUGEND-DOSB 2020'!O43,2)))*$BC$15,"[mm]:ss")</f>
        <v>44:24</v>
      </c>
      <c r="AS15" s="103" t="str">
        <f>TEXT((TIME(0,LEFT('JUGEND-DOSB 2020'!P43,FIND(":",'JUGEND-DOSB 2020'!P43)-1),RIGHT('JUGEND-DOSB 2020'!P43,2)))*$BC$15,"[mm]:ss")</f>
        <v>37:48</v>
      </c>
      <c r="AT15" s="109" t="str">
        <f>TEXT((TIME(0,LEFT('JUGEND-DOSB 2020'!Q43,FIND(":",'JUGEND-DOSB 2020'!Q43)-1),RIGHT('JUGEND-DOSB 2020'!Q43,2)))*$BC$15,"[mm]:ss")</f>
        <v>38:24</v>
      </c>
      <c r="AU15" s="102" t="str">
        <f>TEXT((TIME(0,LEFT('JUGEND-DOSB 2020'!R43,FIND(":",'JUGEND-DOSB 2020'!R43)-1),RIGHT('JUGEND-DOSB 2020'!R43,2)))*$BC$15,"[mm]:ss")</f>
        <v>33:36</v>
      </c>
      <c r="AV15" s="103" t="str">
        <f>TEXT((TIME(0,LEFT('JUGEND-DOSB 2020'!S43,FIND(":",'JUGEND-DOSB 2020'!S43)-1),RIGHT('JUGEND-DOSB 2020'!S43,2)))*$BC$15,"[mm]:ss")</f>
        <v>28:48</v>
      </c>
      <c r="AW15" s="109" t="str">
        <f>TEXT((TIME(0,LEFT('JUGEND-DOSB 2020'!T43,FIND(":",'JUGEND-DOSB 2020'!T43)-1),RIGHT('JUGEND-DOSB 2020'!T43,2)))*$BC$15,"[mm]:ss")</f>
        <v>32:24</v>
      </c>
      <c r="AX15" s="102" t="str">
        <f>TEXT((TIME(0,LEFT('JUGEND-DOSB 2020'!U43,FIND(":",'JUGEND-DOSB 2020'!U43)-1),RIGHT('JUGEND-DOSB 2020'!U43,2)))*$BC$15,"[mm]:ss")</f>
        <v>28:12</v>
      </c>
      <c r="AY15" s="103" t="str">
        <f>TEXT((TIME(0,LEFT('JUGEND-DOSB 2020'!V43,FIND(":",'JUGEND-DOSB 2020'!V43)-1),RIGHT('JUGEND-DOSB 2020'!V43,2)))*$BC$15,"[mm]:ss")</f>
        <v>24:36</v>
      </c>
      <c r="AZ15" s="182"/>
      <c r="BA15" s="183"/>
      <c r="BC15" s="143">
        <v>1.2</v>
      </c>
      <c r="BD15" s="148" t="s">
        <v>32</v>
      </c>
    </row>
    <row r="16" spans="1:56" ht="19.7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H16*(1-$BE$60)</f>
        <v>182.25</v>
      </c>
      <c r="H16" s="149">
        <f>K16-12.5</f>
        <v>202.5</v>
      </c>
      <c r="I16" s="150">
        <f>H16*(1+$BE$60)</f>
        <v>222.75000000000003</v>
      </c>
      <c r="J16" s="160">
        <f>K16*(1-$BE$60)</f>
        <v>193.5</v>
      </c>
      <c r="K16" s="149">
        <f>N16-12.5</f>
        <v>215</v>
      </c>
      <c r="L16" s="150">
        <f>K16*(1+$BE$60)</f>
        <v>236.50000000000003</v>
      </c>
      <c r="M16" s="160">
        <f>N16*(1-$BE$60)</f>
        <v>204.75</v>
      </c>
      <c r="N16" s="149">
        <f>Q16-12.5</f>
        <v>227.5</v>
      </c>
      <c r="O16" s="150">
        <f>N16*(1+$BE$60)</f>
        <v>250.25000000000003</v>
      </c>
      <c r="P16" s="160">
        <f>Q16*(1-$BE$60)</f>
        <v>216</v>
      </c>
      <c r="Q16" s="149">
        <f>T16-12.5</f>
        <v>240</v>
      </c>
      <c r="R16" s="150">
        <f>Q16*(1+$BE$60)</f>
        <v>264</v>
      </c>
      <c r="S16" s="160">
        <f>T16*(1-$BE$60)</f>
        <v>227.25</v>
      </c>
      <c r="T16" s="149">
        <f>W16-12.5</f>
        <v>252.5</v>
      </c>
      <c r="U16" s="150">
        <f>T16*(1+$BE$60)</f>
        <v>277.75</v>
      </c>
      <c r="V16" s="160">
        <f>W16*(1-$BE$60)</f>
        <v>238.5</v>
      </c>
      <c r="W16" s="149">
        <f>H60-100</f>
        <v>265</v>
      </c>
      <c r="X16" s="150">
        <f>W16*(1+$BE$60)</f>
        <v>291.5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AI16*(1-$BE$60)</f>
        <v>240.75</v>
      </c>
      <c r="AI16" s="149">
        <f>AL16-12.5</f>
        <v>267.5</v>
      </c>
      <c r="AJ16" s="150">
        <f>AI16*(1+$BE$60)</f>
        <v>294.25</v>
      </c>
      <c r="AK16" s="160">
        <f>AL16*(1-$BE$60)</f>
        <v>252</v>
      </c>
      <c r="AL16" s="149">
        <f>AO16-12.5</f>
        <v>280</v>
      </c>
      <c r="AM16" s="150">
        <f>AL16*(1+$BE$60)</f>
        <v>308</v>
      </c>
      <c r="AN16" s="160">
        <f>AO16*(1-$BE$60)</f>
        <v>263.25</v>
      </c>
      <c r="AO16" s="149">
        <f>AR16-12.5</f>
        <v>292.5</v>
      </c>
      <c r="AP16" s="150">
        <f>AO16*(1+$BE$60)</f>
        <v>321.75</v>
      </c>
      <c r="AQ16" s="160">
        <f>AR16*(1-$BE$60)</f>
        <v>274.5</v>
      </c>
      <c r="AR16" s="149">
        <f>AU16-12.5</f>
        <v>305</v>
      </c>
      <c r="AS16" s="150">
        <f>AR16*(1+$BE$60)</f>
        <v>335.5</v>
      </c>
      <c r="AT16" s="160">
        <f>AU16*(1-$BE$60)</f>
        <v>285.75</v>
      </c>
      <c r="AU16" s="149">
        <f>AX16-12.5</f>
        <v>317.5</v>
      </c>
      <c r="AV16" s="150">
        <f>AU16*(1+$BE$60)</f>
        <v>349.25</v>
      </c>
      <c r="AW16" s="160">
        <f>AX16*(1-$BE$60)</f>
        <v>297</v>
      </c>
      <c r="AX16" s="149">
        <f>AI60-100</f>
        <v>330</v>
      </c>
      <c r="AY16" s="150">
        <f>AX16*(1+$BE$60)</f>
        <v>363.00000000000006</v>
      </c>
      <c r="AZ16" s="182"/>
      <c r="BA16" s="183"/>
      <c r="BD16" s="5"/>
    </row>
    <row r="17" spans="1:56" ht="19.7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H17*(1-$BE$60)</f>
        <v>342</v>
      </c>
      <c r="H17" s="149">
        <f>K17-15</f>
        <v>380</v>
      </c>
      <c r="I17" s="150">
        <f>H17*(1+$BE$60)</f>
        <v>418.00000000000006</v>
      </c>
      <c r="J17" s="160">
        <f>K17*(1-$BE$60)</f>
        <v>355.5</v>
      </c>
      <c r="K17" s="149">
        <f>N17-15</f>
        <v>395</v>
      </c>
      <c r="L17" s="150">
        <f>K17*(1+$BE$60)</f>
        <v>434.50000000000006</v>
      </c>
      <c r="M17" s="160">
        <f>N17*(1-$BE$60)</f>
        <v>369</v>
      </c>
      <c r="N17" s="149">
        <f>Q17-15</f>
        <v>410</v>
      </c>
      <c r="O17" s="150">
        <f>N17*(1+$BE$60)</f>
        <v>451.00000000000006</v>
      </c>
      <c r="P17" s="160">
        <f>Q17*(1-$BE$60)</f>
        <v>382.5</v>
      </c>
      <c r="Q17" s="149">
        <f>T17-15</f>
        <v>425</v>
      </c>
      <c r="R17" s="150">
        <f>Q17*(1+$BE$60)</f>
        <v>467.50000000000006</v>
      </c>
      <c r="S17" s="160">
        <f>T17*(1-$BE$60)</f>
        <v>396</v>
      </c>
      <c r="T17" s="149">
        <f>W17-15</f>
        <v>440</v>
      </c>
      <c r="U17" s="150">
        <f>T17*(1+$BE$60)</f>
        <v>484.00000000000006</v>
      </c>
      <c r="V17" s="160">
        <f>W17*(1-$BE$60)</f>
        <v>409.5</v>
      </c>
      <c r="W17" s="149">
        <f>H61-100</f>
        <v>455</v>
      </c>
      <c r="X17" s="150">
        <f>W17*(1+$BE$60)</f>
        <v>500.50000000000006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AI17*(1-$BE$60)</f>
        <v>409.5</v>
      </c>
      <c r="AI17" s="149">
        <f>AL17-15</f>
        <v>455</v>
      </c>
      <c r="AJ17" s="150">
        <f>AI17*(1+$BE$60)</f>
        <v>500.50000000000006</v>
      </c>
      <c r="AK17" s="160">
        <f>AL17*(1-$BE$60)</f>
        <v>423</v>
      </c>
      <c r="AL17" s="149">
        <f>AO17-15</f>
        <v>470</v>
      </c>
      <c r="AM17" s="150">
        <f>AL17*(1+$BE$60)</f>
        <v>517</v>
      </c>
      <c r="AN17" s="160">
        <f>AO17*(1-$BE$60)</f>
        <v>436.5</v>
      </c>
      <c r="AO17" s="149">
        <f>AR17-15</f>
        <v>485</v>
      </c>
      <c r="AP17" s="150">
        <f>AO17*(1+$BE$60)</f>
        <v>533.5</v>
      </c>
      <c r="AQ17" s="160">
        <f>AR17*(1-$BE$60)</f>
        <v>450</v>
      </c>
      <c r="AR17" s="149">
        <f>AU17-15</f>
        <v>500</v>
      </c>
      <c r="AS17" s="150">
        <f>AR17*(1+$BE$60)</f>
        <v>550</v>
      </c>
      <c r="AT17" s="160">
        <f>AU17*(1-$BE$60)</f>
        <v>463.5</v>
      </c>
      <c r="AU17" s="149">
        <f>AX17-15</f>
        <v>515</v>
      </c>
      <c r="AV17" s="150">
        <f>AU17*(1+$BE$60)</f>
        <v>566.5</v>
      </c>
      <c r="AW17" s="160">
        <f>AX17*(1-$BE$60)</f>
        <v>477</v>
      </c>
      <c r="AX17" s="149">
        <f>AI61-100</f>
        <v>530</v>
      </c>
      <c r="AY17" s="150">
        <f>AX17*(1+$BE$60)</f>
        <v>583</v>
      </c>
      <c r="AZ17" s="182"/>
      <c r="BA17" s="183"/>
      <c r="BD17" s="5"/>
    </row>
    <row r="18" spans="1:56" ht="19.7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H18*(1-$BE$60)</f>
        <v>274.5</v>
      </c>
      <c r="H18" s="149">
        <f>K18-15</f>
        <v>305</v>
      </c>
      <c r="I18" s="150">
        <f>H18*(1+$BE$60)</f>
        <v>335.5</v>
      </c>
      <c r="J18" s="160">
        <f>K18*(1-$BE$60)</f>
        <v>288</v>
      </c>
      <c r="K18" s="149">
        <f>N18-15</f>
        <v>320</v>
      </c>
      <c r="L18" s="150">
        <f>K18*(1+$BE$60)</f>
        <v>352</v>
      </c>
      <c r="M18" s="160">
        <f>N18*(1-$BE$60)</f>
        <v>301.5</v>
      </c>
      <c r="N18" s="149">
        <f>Q18-15</f>
        <v>335</v>
      </c>
      <c r="O18" s="150">
        <f>N18*(1+$BE$60)</f>
        <v>368.50000000000006</v>
      </c>
      <c r="P18" s="160">
        <f>Q18*(1-$BE$60)</f>
        <v>315</v>
      </c>
      <c r="Q18" s="149">
        <f>T18-15</f>
        <v>350</v>
      </c>
      <c r="R18" s="150">
        <f>Q18*(1+$BE$60)</f>
        <v>385.00000000000006</v>
      </c>
      <c r="S18" s="160">
        <f>T18*(1-$BE$60)</f>
        <v>328.5</v>
      </c>
      <c r="T18" s="149">
        <f>W18-15</f>
        <v>365</v>
      </c>
      <c r="U18" s="150">
        <f>T18*(1+$BE$60)</f>
        <v>401.50000000000006</v>
      </c>
      <c r="V18" s="160">
        <f>W18*(1-$BE$60)</f>
        <v>342</v>
      </c>
      <c r="W18" s="149">
        <f>H62-100</f>
        <v>380</v>
      </c>
      <c r="X18" s="150">
        <f>W18*(1+$BE$60)</f>
        <v>418.00000000000006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AI18*(1-$BE$60)</f>
        <v>337.5</v>
      </c>
      <c r="AI18" s="149">
        <f>AL18-15</f>
        <v>375</v>
      </c>
      <c r="AJ18" s="150">
        <f>AI18*(1+$BE$60)</f>
        <v>412.50000000000006</v>
      </c>
      <c r="AK18" s="160">
        <f>AL18*(1-$BE$60)</f>
        <v>351</v>
      </c>
      <c r="AL18" s="149">
        <f>AO18-15</f>
        <v>390</v>
      </c>
      <c r="AM18" s="150">
        <f>AL18*(1+$BE$60)</f>
        <v>429.00000000000006</v>
      </c>
      <c r="AN18" s="160">
        <f>AO18*(1-$BE$60)</f>
        <v>364.5</v>
      </c>
      <c r="AO18" s="149">
        <f>AR18-15</f>
        <v>405</v>
      </c>
      <c r="AP18" s="150">
        <f>AO18*(1+$BE$60)</f>
        <v>445.50000000000006</v>
      </c>
      <c r="AQ18" s="160">
        <f>AR18*(1-$BE$60)</f>
        <v>378</v>
      </c>
      <c r="AR18" s="149">
        <f>AU18-15</f>
        <v>420</v>
      </c>
      <c r="AS18" s="150">
        <f>AR18*(1+$BE$60)</f>
        <v>462.00000000000006</v>
      </c>
      <c r="AT18" s="160">
        <f>AU18*(1-$BE$60)</f>
        <v>391.5</v>
      </c>
      <c r="AU18" s="149">
        <f>AX18-15</f>
        <v>435</v>
      </c>
      <c r="AV18" s="150">
        <f>AU18*(1+$BE$60)</f>
        <v>478.50000000000006</v>
      </c>
      <c r="AW18" s="160">
        <f>AX18*(1-$BE$60)</f>
        <v>405</v>
      </c>
      <c r="AX18" s="149">
        <f>AI62-100</f>
        <v>450</v>
      </c>
      <c r="AY18" s="150">
        <f>AX18*(1+$BE$60)</f>
        <v>495.00000000000006</v>
      </c>
      <c r="AZ18" s="182"/>
      <c r="BA18" s="183"/>
      <c r="BD18" s="5"/>
    </row>
    <row r="19" spans="1:56" ht="19.7" customHeight="1" thickBot="1" x14ac:dyDescent="0.25">
      <c r="A19" s="902"/>
      <c r="B19"/>
      <c r="C19" s="845"/>
      <c r="D19" s="797"/>
      <c r="E19" s="107" t="s">
        <v>44</v>
      </c>
      <c r="F19" s="58" t="s">
        <v>430</v>
      </c>
      <c r="G19" s="160">
        <f>H19*(1-$BE$60)</f>
        <v>279</v>
      </c>
      <c r="H19" s="149">
        <f>K19-15</f>
        <v>310</v>
      </c>
      <c r="I19" s="150">
        <f>H19*(1+$BE$60)</f>
        <v>341</v>
      </c>
      <c r="J19" s="160">
        <f>K19*(1-$BE$60)</f>
        <v>292.5</v>
      </c>
      <c r="K19" s="149">
        <f>N19-15</f>
        <v>325</v>
      </c>
      <c r="L19" s="150">
        <f>K19*(1+$BE$60)</f>
        <v>357.50000000000006</v>
      </c>
      <c r="M19" s="160">
        <f>N19*(1-$BE$60)</f>
        <v>306</v>
      </c>
      <c r="N19" s="149">
        <f>Q19-15</f>
        <v>340</v>
      </c>
      <c r="O19" s="150">
        <f>N19*(1+$BE$60)</f>
        <v>374.00000000000006</v>
      </c>
      <c r="P19" s="160">
        <f>Q19*(1-$BE$60)</f>
        <v>319.5</v>
      </c>
      <c r="Q19" s="149">
        <f>T19-15</f>
        <v>355</v>
      </c>
      <c r="R19" s="150">
        <f>Q19*(1+$BE$60)</f>
        <v>390.50000000000006</v>
      </c>
      <c r="S19" s="164">
        <f>T19*(1-$BE$60)</f>
        <v>333</v>
      </c>
      <c r="T19" s="165">
        <f>W19-15</f>
        <v>370</v>
      </c>
      <c r="U19" s="166">
        <f>T19*(1+$BE$60)</f>
        <v>407.00000000000006</v>
      </c>
      <c r="V19" s="164">
        <f>W19*(1-$BE$60)</f>
        <v>346.5</v>
      </c>
      <c r="W19" s="165">
        <f>H63-100</f>
        <v>385</v>
      </c>
      <c r="X19" s="166">
        <f>W19*(1+$BE$60)</f>
        <v>423.50000000000006</v>
      </c>
      <c r="Y19" s="186"/>
      <c r="Z19" s="187"/>
      <c r="AB19" s="902"/>
      <c r="AC19"/>
      <c r="AD19" s="845"/>
      <c r="AE19" s="797"/>
      <c r="AF19" s="107" t="s">
        <v>44</v>
      </c>
      <c r="AG19" s="58" t="s">
        <v>430</v>
      </c>
      <c r="AH19" s="164">
        <f>AI19*(1-$BE$60)</f>
        <v>342</v>
      </c>
      <c r="AI19" s="165">
        <f>AL19-15</f>
        <v>380</v>
      </c>
      <c r="AJ19" s="166">
        <f>AI19*(1+$BE$60)</f>
        <v>418.00000000000006</v>
      </c>
      <c r="AK19" s="164">
        <f>AL19*(1-$BE$60)</f>
        <v>355.5</v>
      </c>
      <c r="AL19" s="165">
        <f>AO19-15</f>
        <v>395</v>
      </c>
      <c r="AM19" s="166">
        <f>AL19*(1+$BE$60)</f>
        <v>434.50000000000006</v>
      </c>
      <c r="AN19" s="164">
        <f>AO19*(1-$BE$60)</f>
        <v>369</v>
      </c>
      <c r="AO19" s="165">
        <f>AR19-15</f>
        <v>410</v>
      </c>
      <c r="AP19" s="166">
        <f>AO19*(1+$BE$60)</f>
        <v>451.00000000000006</v>
      </c>
      <c r="AQ19" s="164">
        <f>AR19*(1-$BE$60)</f>
        <v>382.5</v>
      </c>
      <c r="AR19" s="165">
        <f>AU19-15</f>
        <v>425</v>
      </c>
      <c r="AS19" s="166">
        <f>AR19*(1+$BE$60)</f>
        <v>467.50000000000006</v>
      </c>
      <c r="AT19" s="164">
        <f>AU19*(1-$BE$60)</f>
        <v>396</v>
      </c>
      <c r="AU19" s="165">
        <f>AX19-15</f>
        <v>440</v>
      </c>
      <c r="AV19" s="166">
        <f>AU19*(1+$BE$60)</f>
        <v>484.00000000000006</v>
      </c>
      <c r="AW19" s="164">
        <f>AX19*(1-$BE$60)</f>
        <v>409.5</v>
      </c>
      <c r="AX19" s="165">
        <f>AI63-100</f>
        <v>455</v>
      </c>
      <c r="AY19" s="166">
        <f>AX19*(1+$BE$60)</f>
        <v>500.50000000000006</v>
      </c>
      <c r="AZ19" s="186"/>
      <c r="BA19" s="187"/>
      <c r="BD19" s="146"/>
    </row>
    <row r="20" spans="1:56" ht="19.7" customHeight="1" x14ac:dyDescent="0.2">
      <c r="A20" s="902"/>
      <c r="B20"/>
      <c r="C20" s="843">
        <v>2</v>
      </c>
      <c r="D20" s="795" t="s">
        <v>65</v>
      </c>
      <c r="E20" s="943" t="s">
        <v>16</v>
      </c>
      <c r="F20" s="822" t="s">
        <v>420</v>
      </c>
      <c r="G20" s="788" t="s">
        <v>421</v>
      </c>
      <c r="H20" s="789"/>
      <c r="I20" s="789"/>
      <c r="J20" s="789"/>
      <c r="K20" s="789"/>
      <c r="L20" s="789"/>
      <c r="M20" s="789"/>
      <c r="N20" s="789"/>
      <c r="O20" s="789"/>
      <c r="P20" s="788" t="s">
        <v>422</v>
      </c>
      <c r="Q20" s="789"/>
      <c r="R20" s="789"/>
      <c r="S20" s="789"/>
      <c r="T20" s="789"/>
      <c r="U20" s="789"/>
      <c r="V20" s="789"/>
      <c r="W20" s="789"/>
      <c r="X20" s="790"/>
      <c r="Y20" s="180"/>
      <c r="Z20" s="181"/>
      <c r="AB20" s="902"/>
      <c r="AC20"/>
      <c r="AD20" s="843">
        <v>2</v>
      </c>
      <c r="AE20" s="795" t="s">
        <v>65</v>
      </c>
      <c r="AF20" s="943" t="s">
        <v>16</v>
      </c>
      <c r="AG20" s="822" t="s">
        <v>420</v>
      </c>
      <c r="AH20" s="788" t="s">
        <v>421</v>
      </c>
      <c r="AI20" s="789"/>
      <c r="AJ20" s="789"/>
      <c r="AK20" s="789"/>
      <c r="AL20" s="789"/>
      <c r="AM20" s="789"/>
      <c r="AN20" s="789"/>
      <c r="AO20" s="789"/>
      <c r="AP20" s="789"/>
      <c r="AQ20" s="788" t="s">
        <v>422</v>
      </c>
      <c r="AR20" s="789"/>
      <c r="AS20" s="789"/>
      <c r="AT20" s="789"/>
      <c r="AU20" s="789"/>
      <c r="AV20" s="789"/>
      <c r="AW20" s="789"/>
      <c r="AX20" s="789"/>
      <c r="AY20" s="790"/>
      <c r="AZ20" s="180"/>
      <c r="BA20" s="181"/>
    </row>
    <row r="21" spans="1:56" ht="19.7" customHeight="1" x14ac:dyDescent="0.2">
      <c r="A21" s="902"/>
      <c r="B21"/>
      <c r="C21" s="845"/>
      <c r="D21" s="796"/>
      <c r="E21" s="792"/>
      <c r="F21" s="794"/>
      <c r="G21" s="28">
        <f>'JUGEND-DOSB 2020'!E14*$BC$21</f>
        <v>4.1999999999999993</v>
      </c>
      <c r="H21" s="29">
        <f>'JUGEND-DOSB 2020'!F14*$BC$21</f>
        <v>6.3</v>
      </c>
      <c r="I21" s="707">
        <f>'JUGEND-DOSB 2020'!G14*$BC$21</f>
        <v>8.3999999999999986</v>
      </c>
      <c r="J21" s="67">
        <f>'JUGEND-DOSB 2020'!H14*$BC$21</f>
        <v>6.3</v>
      </c>
      <c r="K21" s="29">
        <f>'JUGEND-DOSB 2020'!I14*$BC$21</f>
        <v>8.3999999999999986</v>
      </c>
      <c r="L21" s="38">
        <f>'JUGEND-DOSB 2020'!J14*$BC$21</f>
        <v>10.5</v>
      </c>
      <c r="M21" s="67">
        <f>'JUGEND-DOSB 2020'!K14*$BC$21</f>
        <v>7.6999999999999993</v>
      </c>
      <c r="N21" s="29">
        <f>'JUGEND-DOSB 2020'!L14*$BC$21</f>
        <v>10.5</v>
      </c>
      <c r="O21" s="38">
        <f>'JUGEND-DOSB 2020'!M14*$BC$21</f>
        <v>12.6</v>
      </c>
      <c r="P21" s="708">
        <f>'JUGEND-DOSB 2020'!N14*$BC$21</f>
        <v>10.5</v>
      </c>
      <c r="Q21" s="709">
        <f>'JUGEND-DOSB 2020'!O14*$BC$21</f>
        <v>12.6</v>
      </c>
      <c r="R21" s="707">
        <f>'JUGEND-DOSB 2020'!P14*$BC$21</f>
        <v>15.399999999999999</v>
      </c>
      <c r="S21" s="67">
        <f>'JUGEND-DOSB 2020'!Q14*$BC$21</f>
        <v>14</v>
      </c>
      <c r="T21" s="29">
        <f>'JUGEND-DOSB 2020'!R14*$BC$21</f>
        <v>16.799999999999997</v>
      </c>
      <c r="U21" s="38">
        <f>'JUGEND-DOSB 2020'!S14*$BC$21</f>
        <v>18.899999999999999</v>
      </c>
      <c r="V21" s="67">
        <f>'JUGEND-DOSB 2020'!T14*$BC$21</f>
        <v>16.799999999999997</v>
      </c>
      <c r="W21" s="29">
        <f>'JUGEND-DOSB 2020'!U14*$BC$21</f>
        <v>18.899999999999999</v>
      </c>
      <c r="X21" s="707">
        <f>'JUGEND-DOSB 2020'!V14*$BC$21</f>
        <v>21.7</v>
      </c>
      <c r="Y21" s="182"/>
      <c r="Z21" s="188"/>
      <c r="AB21" s="902"/>
      <c r="AC21"/>
      <c r="AD21" s="845"/>
      <c r="AE21" s="796"/>
      <c r="AF21" s="792"/>
      <c r="AG21" s="794"/>
      <c r="AH21" s="28">
        <f>'JUGEND-DOSB 2020'!E45*$BC$21</f>
        <v>8.3999999999999986</v>
      </c>
      <c r="AI21" s="29">
        <f>'JUGEND-DOSB 2020'!F45*$BC$21</f>
        <v>10.5</v>
      </c>
      <c r="AJ21" s="38">
        <f>'JUGEND-DOSB 2020'!G45*$BC$21</f>
        <v>11.899999999999999</v>
      </c>
      <c r="AK21" s="67">
        <f>'JUGEND-DOSB 2020'!H45*$BC$21</f>
        <v>11.899999999999999</v>
      </c>
      <c r="AL21" s="29">
        <f>'JUGEND-DOSB 2020'!I45*$BC$21</f>
        <v>14</v>
      </c>
      <c r="AM21" s="38">
        <f>'JUGEND-DOSB 2020'!J45*$BC$21</f>
        <v>16.099999999999998</v>
      </c>
      <c r="AN21" s="67">
        <f>'JUGEND-DOSB 2020'!K45*$BC$21</f>
        <v>14.7</v>
      </c>
      <c r="AO21" s="29">
        <f>'JUGEND-DOSB 2020'!L45*$BC$21</f>
        <v>17.5</v>
      </c>
      <c r="AP21" s="38">
        <f>'JUGEND-DOSB 2020'!M45*$BC$21</f>
        <v>19.599999999999998</v>
      </c>
      <c r="AQ21" s="67">
        <f>'JUGEND-DOSB 2020'!N45*$BC$21</f>
        <v>18.2</v>
      </c>
      <c r="AR21" s="29">
        <f>'JUGEND-DOSB 2020'!O45*$BC$21</f>
        <v>21</v>
      </c>
      <c r="AS21" s="38">
        <f>'JUGEND-DOSB 2020'!P45*$BC$21</f>
        <v>23.099999999999998</v>
      </c>
      <c r="AT21" s="67">
        <f>'JUGEND-DOSB 2020'!Q45*$BC$21</f>
        <v>21</v>
      </c>
      <c r="AU21" s="29">
        <f>'JUGEND-DOSB 2020'!R45*$BC$21</f>
        <v>23.799999999999997</v>
      </c>
      <c r="AV21" s="38">
        <f>'JUGEND-DOSB 2020'!S45*$BC$21</f>
        <v>25.9</v>
      </c>
      <c r="AW21" s="701">
        <f>'JUGEND-DOSB 2020'!T45*$BC$21</f>
        <v>23.799999999999997</v>
      </c>
      <c r="AX21" s="702">
        <f>'JUGEND-DOSB 2020'!U45*$BC$21</f>
        <v>26.599999999999998</v>
      </c>
      <c r="AY21" s="703">
        <f>'JUGEND-DOSB 2020'!V45*$BC$21</f>
        <v>29.4</v>
      </c>
      <c r="AZ21" s="182"/>
      <c r="BA21" s="188"/>
      <c r="BC21" s="143">
        <v>0.7</v>
      </c>
      <c r="BD21" s="148" t="s">
        <v>420</v>
      </c>
    </row>
    <row r="22" spans="1:56" ht="19.7" customHeight="1" x14ac:dyDescent="0.2">
      <c r="A22" s="902"/>
      <c r="B22"/>
      <c r="C22" s="845"/>
      <c r="D22" s="796"/>
      <c r="E22" s="798" t="s">
        <v>17</v>
      </c>
      <c r="F22" s="793" t="s">
        <v>26</v>
      </c>
      <c r="G22" s="124"/>
      <c r="H22" s="125"/>
      <c r="I22" s="126"/>
      <c r="J22" s="127"/>
      <c r="K22" s="125"/>
      <c r="L22" s="126"/>
      <c r="M22" s="127"/>
      <c r="N22" s="125"/>
      <c r="O22" s="126"/>
      <c r="P22" s="782" t="s">
        <v>340</v>
      </c>
      <c r="Q22" s="783"/>
      <c r="R22" s="784"/>
      <c r="S22" s="783" t="s">
        <v>96</v>
      </c>
      <c r="T22" s="783"/>
      <c r="U22" s="783"/>
      <c r="V22" s="783"/>
      <c r="W22" s="783"/>
      <c r="X22" s="784"/>
      <c r="Y22" s="182"/>
      <c r="Z22" s="188"/>
      <c r="AB22" s="902"/>
      <c r="AC22"/>
      <c r="AD22" s="845"/>
      <c r="AE22" s="796"/>
      <c r="AF22" s="798" t="s">
        <v>17</v>
      </c>
      <c r="AG22" s="793" t="s">
        <v>26</v>
      </c>
      <c r="AH22" s="124"/>
      <c r="AI22" s="125"/>
      <c r="AJ22" s="126"/>
      <c r="AK22" s="127"/>
      <c r="AL22" s="125"/>
      <c r="AM22" s="126"/>
      <c r="AN22" s="127"/>
      <c r="AO22" s="125"/>
      <c r="AP22" s="126"/>
      <c r="AQ22" s="783" t="s">
        <v>96</v>
      </c>
      <c r="AR22" s="783"/>
      <c r="AS22" s="784"/>
      <c r="AT22" s="783" t="s">
        <v>219</v>
      </c>
      <c r="AU22" s="783"/>
      <c r="AV22" s="784"/>
      <c r="AW22" s="783" t="s">
        <v>220</v>
      </c>
      <c r="AX22" s="783"/>
      <c r="AY22" s="784"/>
      <c r="AZ22" s="182"/>
      <c r="BA22" s="188"/>
    </row>
    <row r="23" spans="1:56" ht="19.7" customHeight="1" x14ac:dyDescent="0.2">
      <c r="A23" s="902"/>
      <c r="B23"/>
      <c r="C23" s="845"/>
      <c r="D23" s="796"/>
      <c r="E23" s="792"/>
      <c r="F23" s="794"/>
      <c r="G23" s="124"/>
      <c r="H23" s="125"/>
      <c r="I23" s="126"/>
      <c r="J23" s="127"/>
      <c r="K23" s="125"/>
      <c r="L23" s="126"/>
      <c r="M23" s="127"/>
      <c r="N23" s="125"/>
      <c r="O23" s="126"/>
      <c r="P23" s="67">
        <f>'JUGEND-DOSB 2020'!N16*$BC$23</f>
        <v>3.8000000000000003</v>
      </c>
      <c r="Q23" s="29">
        <f>'JUGEND-DOSB 2020'!O16*$BC$23</f>
        <v>4.2</v>
      </c>
      <c r="R23" s="38">
        <f>'JUGEND-DOSB 2020'!P16*$BC$23</f>
        <v>4.6000000000000005</v>
      </c>
      <c r="S23" s="67">
        <f>'JUGEND-DOSB 2020'!Q16*$BC$23</f>
        <v>4.4000000000000004</v>
      </c>
      <c r="T23" s="29">
        <f>'JUGEND-DOSB 2020'!R16*$BC$23</f>
        <v>4.8000000000000007</v>
      </c>
      <c r="U23" s="38">
        <f>'JUGEND-DOSB 2020'!S16*$BC$23</f>
        <v>5.2</v>
      </c>
      <c r="V23" s="67">
        <f>'JUGEND-DOSB 2020'!T16*$BC$23</f>
        <v>4.6000000000000005</v>
      </c>
      <c r="W23" s="29">
        <f>'JUGEND-DOSB 2020'!U16*$BC$23</f>
        <v>5</v>
      </c>
      <c r="X23" s="38">
        <f>'JUGEND-DOSB 2020'!V16*$BC$23</f>
        <v>5.4</v>
      </c>
      <c r="Y23" s="184"/>
      <c r="Z23" s="185"/>
      <c r="AB23" s="902"/>
      <c r="AC23"/>
      <c r="AD23" s="845"/>
      <c r="AE23" s="796"/>
      <c r="AF23" s="792"/>
      <c r="AG23" s="794"/>
      <c r="AH23" s="124"/>
      <c r="AI23" s="125"/>
      <c r="AJ23" s="126"/>
      <c r="AK23" s="127"/>
      <c r="AL23" s="125"/>
      <c r="AM23" s="126"/>
      <c r="AN23" s="127"/>
      <c r="AO23" s="125"/>
      <c r="AP23" s="126"/>
      <c r="AQ23" s="67">
        <f>'JUGEND-DOSB 2020'!N47*$BC$23</f>
        <v>5</v>
      </c>
      <c r="AR23" s="29">
        <f>'JUGEND-DOSB 2020'!O47*$BC$23</f>
        <v>5.4</v>
      </c>
      <c r="AS23" s="38">
        <f>'JUGEND-DOSB 2020'!P47*$BC$23</f>
        <v>5.8000000000000007</v>
      </c>
      <c r="AT23" s="67">
        <f>'JUGEND-DOSB 2020'!Q47*$BC$23</f>
        <v>5.6000000000000005</v>
      </c>
      <c r="AU23" s="29">
        <f>'JUGEND-DOSB 2020'!R47*$BC$23</f>
        <v>6</v>
      </c>
      <c r="AV23" s="38">
        <f>'JUGEND-DOSB 2020'!S47*$BC$23</f>
        <v>6.4</v>
      </c>
      <c r="AW23" s="67">
        <f>'JUGEND-DOSB 2020'!T47*$BC$23</f>
        <v>6</v>
      </c>
      <c r="AX23" s="29">
        <f>'JUGEND-DOSB 2020'!U47*$BC$23</f>
        <v>6.4</v>
      </c>
      <c r="AY23" s="38">
        <f>'JUGEND-DOSB 2020'!V47*$BC$23</f>
        <v>6.8000000000000007</v>
      </c>
      <c r="AZ23" s="184"/>
      <c r="BA23" s="185"/>
      <c r="BC23" s="143">
        <v>0.8</v>
      </c>
      <c r="BD23" s="148" t="s">
        <v>26</v>
      </c>
    </row>
    <row r="24" spans="1:56" ht="19.7" customHeight="1" thickBot="1" x14ac:dyDescent="0.25">
      <c r="A24" s="902"/>
      <c r="B24"/>
      <c r="C24" s="845"/>
      <c r="D24" s="796"/>
      <c r="E24" s="106" t="s">
        <v>21</v>
      </c>
      <c r="F24" s="104" t="s">
        <v>92</v>
      </c>
      <c r="G24" s="28">
        <f>'JUGEND-DOSB 2020'!E17*$BC$24</f>
        <v>0.84000000000000008</v>
      </c>
      <c r="H24" s="29">
        <f>'JUGEND-DOSB 2020'!F17*$BC$24</f>
        <v>1</v>
      </c>
      <c r="I24" s="38">
        <f>'JUGEND-DOSB 2020'!G17*$BC$24</f>
        <v>1.1199999999999999</v>
      </c>
      <c r="J24" s="67">
        <f>'JUGEND-DOSB 2020'!H17*$BC$24</f>
        <v>0.91999999999999993</v>
      </c>
      <c r="K24" s="29">
        <f>'JUGEND-DOSB 2020'!I17*$BC$24</f>
        <v>1.04</v>
      </c>
      <c r="L24" s="38">
        <f>'JUGEND-DOSB 2020'!J17*$BC$24</f>
        <v>1.2000000000000002</v>
      </c>
      <c r="M24" s="67">
        <f>'JUGEND-DOSB 2020'!K17*$BC$24</f>
        <v>1.04</v>
      </c>
      <c r="N24" s="29">
        <f>'JUGEND-DOSB 2020'!L17*$BC$24</f>
        <v>1.1599999999999999</v>
      </c>
      <c r="O24" s="38">
        <f>'JUGEND-DOSB 2020'!M17*$BC$24</f>
        <v>1.32</v>
      </c>
      <c r="P24" s="67">
        <f>'JUGEND-DOSB 2020'!N17*$BC$24</f>
        <v>1.1199999999999999</v>
      </c>
      <c r="Q24" s="29">
        <f>'JUGEND-DOSB 2020'!O17*$BC$24</f>
        <v>1.2800000000000002</v>
      </c>
      <c r="R24" s="38">
        <f>'JUGEND-DOSB 2020'!P17*$BC$24</f>
        <v>1.4400000000000002</v>
      </c>
      <c r="S24" s="67">
        <f>'JUGEND-DOSB 2020'!Q17*$BC$24</f>
        <v>1.2400000000000002</v>
      </c>
      <c r="T24" s="29">
        <f>'JUGEND-DOSB 2020'!R17*$BC$24</f>
        <v>1.36</v>
      </c>
      <c r="U24" s="38">
        <f>'JUGEND-DOSB 2020'!S17*$BC$24</f>
        <v>1.52</v>
      </c>
      <c r="V24" s="67">
        <f>'JUGEND-DOSB 2020'!T17*$BC$24</f>
        <v>1.32</v>
      </c>
      <c r="W24" s="29">
        <f>'JUGEND-DOSB 2020'!U17*$BC$24</f>
        <v>1.4400000000000002</v>
      </c>
      <c r="X24" s="38">
        <f>'JUGEND-DOSB 2020'!V17*$BC$24</f>
        <v>1.6</v>
      </c>
      <c r="Y24" s="186"/>
      <c r="Z24" s="187"/>
      <c r="AB24" s="902"/>
      <c r="AC24"/>
      <c r="AD24" s="845"/>
      <c r="AE24" s="796"/>
      <c r="AF24" s="106" t="s">
        <v>21</v>
      </c>
      <c r="AG24" s="104" t="s">
        <v>92</v>
      </c>
      <c r="AH24" s="37">
        <f>'JUGEND-DOSB 2020'!E48*$BC$24</f>
        <v>0.91999999999999993</v>
      </c>
      <c r="AI24" s="19">
        <f>'JUGEND-DOSB 2020'!F48*$BC$24</f>
        <v>1.08</v>
      </c>
      <c r="AJ24" s="21">
        <f>'JUGEND-DOSB 2020'!G48*$BC$24</f>
        <v>1.2000000000000002</v>
      </c>
      <c r="AK24" s="63">
        <f>'JUGEND-DOSB 2020'!H48*$BC$24</f>
        <v>1.04</v>
      </c>
      <c r="AL24" s="19">
        <f>'JUGEND-DOSB 2020'!I48*$BC$24</f>
        <v>1.2000000000000002</v>
      </c>
      <c r="AM24" s="21">
        <f>'JUGEND-DOSB 2020'!J48*$BC$24</f>
        <v>1.32</v>
      </c>
      <c r="AN24" s="63">
        <f>'JUGEND-DOSB 2020'!K48*$BC$24</f>
        <v>1.2000000000000002</v>
      </c>
      <c r="AO24" s="19">
        <f>'JUGEND-DOSB 2020'!L48*$BC$24</f>
        <v>1.36</v>
      </c>
      <c r="AP24" s="21">
        <f>'JUGEND-DOSB 2020'!M48*$BC$24</f>
        <v>1.4800000000000002</v>
      </c>
      <c r="AQ24" s="63">
        <f>'JUGEND-DOSB 2020'!N48*$BC$24</f>
        <v>1.36</v>
      </c>
      <c r="AR24" s="19">
        <f>'JUGEND-DOSB 2020'!O48*$BC$24</f>
        <v>1.52</v>
      </c>
      <c r="AS24" s="21">
        <f>'JUGEND-DOSB 2020'!P48*$BC$24</f>
        <v>1.64</v>
      </c>
      <c r="AT24" s="63">
        <f>'JUGEND-DOSB 2020'!Q48*$BC$24</f>
        <v>1.52</v>
      </c>
      <c r="AU24" s="19">
        <f>'JUGEND-DOSB 2020'!R48*$BC$24</f>
        <v>1.64</v>
      </c>
      <c r="AV24" s="21">
        <f>'JUGEND-DOSB 2020'!S48*$BC$24</f>
        <v>1.8</v>
      </c>
      <c r="AW24" s="63">
        <f>'JUGEND-DOSB 2020'!T48*$BC$24</f>
        <v>1.64</v>
      </c>
      <c r="AX24" s="19">
        <f>'JUGEND-DOSB 2020'!U48*$BC$24</f>
        <v>1.7600000000000002</v>
      </c>
      <c r="AY24" s="21">
        <f>'JUGEND-DOSB 2020'!V48*$BC$24</f>
        <v>1.92</v>
      </c>
      <c r="AZ24" s="186"/>
      <c r="BA24" s="187"/>
      <c r="BC24" s="143">
        <v>0.8</v>
      </c>
      <c r="BD24" s="146" t="s">
        <v>92</v>
      </c>
    </row>
    <row r="25" spans="1:56" ht="19.7" customHeight="1" x14ac:dyDescent="0.2">
      <c r="A25" s="902"/>
      <c r="B25"/>
      <c r="C25" s="843">
        <v>3</v>
      </c>
      <c r="D25" s="795" t="s">
        <v>66</v>
      </c>
      <c r="E25" s="791" t="s">
        <v>16</v>
      </c>
      <c r="F25" s="822" t="s">
        <v>156</v>
      </c>
      <c r="G25" s="971" t="s">
        <v>193</v>
      </c>
      <c r="H25" s="972"/>
      <c r="I25" s="972"/>
      <c r="J25" s="972"/>
      <c r="K25" s="972"/>
      <c r="L25" s="973"/>
      <c r="M25" s="962" t="s">
        <v>194</v>
      </c>
      <c r="N25" s="963"/>
      <c r="O25" s="963"/>
      <c r="P25" s="963"/>
      <c r="Q25" s="963"/>
      <c r="R25" s="964"/>
      <c r="S25" s="971" t="s">
        <v>195</v>
      </c>
      <c r="T25" s="972"/>
      <c r="U25" s="972"/>
      <c r="V25" s="972"/>
      <c r="W25" s="972"/>
      <c r="X25" s="973"/>
      <c r="Y25" s="180"/>
      <c r="Z25" s="181"/>
      <c r="AB25" s="902"/>
      <c r="AC25"/>
      <c r="AD25" s="843">
        <v>3</v>
      </c>
      <c r="AE25" s="795" t="s">
        <v>66</v>
      </c>
      <c r="AF25" s="791" t="s">
        <v>16</v>
      </c>
      <c r="AG25" s="822" t="s">
        <v>156</v>
      </c>
      <c r="AH25" s="986" t="s">
        <v>193</v>
      </c>
      <c r="AI25" s="965"/>
      <c r="AJ25" s="965"/>
      <c r="AK25" s="965"/>
      <c r="AL25" s="965"/>
      <c r="AM25" s="966"/>
      <c r="AN25" s="974" t="s">
        <v>194</v>
      </c>
      <c r="AO25" s="974"/>
      <c r="AP25" s="974"/>
      <c r="AQ25" s="974"/>
      <c r="AR25" s="974"/>
      <c r="AS25" s="975"/>
      <c r="AT25" s="965" t="s">
        <v>195</v>
      </c>
      <c r="AU25" s="965"/>
      <c r="AV25" s="965"/>
      <c r="AW25" s="965"/>
      <c r="AX25" s="965"/>
      <c r="AY25" s="966"/>
      <c r="AZ25" s="180"/>
      <c r="BA25" s="181"/>
    </row>
    <row r="26" spans="1:56" ht="19.7" customHeight="1" x14ac:dyDescent="0.2">
      <c r="A26" s="902"/>
      <c r="B26"/>
      <c r="C26" s="845"/>
      <c r="D26" s="796"/>
      <c r="E26" s="792"/>
      <c r="F26" s="794"/>
      <c r="G26" s="220">
        <f>'JUGEND-DOSB 2020'!E20*$BC$26</f>
        <v>9.6</v>
      </c>
      <c r="H26" s="221">
        <f>'JUGEND-DOSB 2020'!F20*$BC$26</f>
        <v>8.52</v>
      </c>
      <c r="I26" s="72">
        <f>'JUGEND-DOSB 2020'!G20*$BC$26</f>
        <v>7.56</v>
      </c>
      <c r="J26" s="222">
        <f>'JUGEND-DOSB 2020'!H20*$BC$26</f>
        <v>8.8800000000000008</v>
      </c>
      <c r="K26" s="221">
        <f>'JUGEND-DOSB 2020'!I20*$BC$26</f>
        <v>7.919999999999999</v>
      </c>
      <c r="L26" s="72">
        <f>'JUGEND-DOSB 2020'!J20*$BC$26</f>
        <v>6.84</v>
      </c>
      <c r="M26" s="222">
        <f>'JUGEND-DOSB 2020'!K20*$BC$26</f>
        <v>13.2</v>
      </c>
      <c r="N26" s="221">
        <f>'JUGEND-DOSB 2020'!L20*$BC$26</f>
        <v>12.12</v>
      </c>
      <c r="O26" s="72">
        <f>'JUGEND-DOSB 2020'!M20*$BC$26</f>
        <v>10.92</v>
      </c>
      <c r="P26" s="222">
        <f>'JUGEND-DOSB 2020'!N20*$BC$26</f>
        <v>12.719999999999999</v>
      </c>
      <c r="Q26" s="221">
        <f>'JUGEND-DOSB 2020'!O20*$BC$26</f>
        <v>11.52</v>
      </c>
      <c r="R26" s="72">
        <f>'JUGEND-DOSB 2020'!P20*$BC$26</f>
        <v>10.199999999999999</v>
      </c>
      <c r="S26" s="222">
        <f>'JUGEND-DOSB 2020'!Q20*$BC$26</f>
        <v>22.32</v>
      </c>
      <c r="T26" s="221">
        <f>'JUGEND-DOSB 2020'!R20*$BC$26</f>
        <v>20.399999999999999</v>
      </c>
      <c r="U26" s="72">
        <f>'JUGEND-DOSB 2020'!S20*$BC$26</f>
        <v>18.599999999999998</v>
      </c>
      <c r="V26" s="222">
        <f>'JUGEND-DOSB 2020'!T20*$BC$26</f>
        <v>21.12</v>
      </c>
      <c r="W26" s="221">
        <f>'JUGEND-DOSB 2020'!U20*$BC$26</f>
        <v>19.559999999999999</v>
      </c>
      <c r="X26" s="223">
        <f>'JUGEND-DOSB 2020'!V20*$BC$26</f>
        <v>18</v>
      </c>
      <c r="Y26" s="182"/>
      <c r="Z26" s="188"/>
      <c r="AB26" s="902"/>
      <c r="AC26"/>
      <c r="AD26" s="845"/>
      <c r="AE26" s="796"/>
      <c r="AF26" s="792"/>
      <c r="AG26" s="794"/>
      <c r="AH26" s="70">
        <f>'JUGEND-DOSB 2020'!E51*$BC$26</f>
        <v>9.24</v>
      </c>
      <c r="AI26" s="35">
        <f>'JUGEND-DOSB 2020'!F51*$BC$26</f>
        <v>8.16</v>
      </c>
      <c r="AJ26" s="72">
        <f>'JUGEND-DOSB 2020'!G51*$BC$26</f>
        <v>7.1999999999999993</v>
      </c>
      <c r="AK26" s="224">
        <f>'JUGEND-DOSB 2020'!H51*$BC$26</f>
        <v>8.64</v>
      </c>
      <c r="AL26" s="35">
        <f>'JUGEND-DOSB 2020'!I51*$BC$26</f>
        <v>7.68</v>
      </c>
      <c r="AM26" s="72">
        <f>'JUGEND-DOSB 2020'!J51*$BC$26</f>
        <v>6.84</v>
      </c>
      <c r="AN26" s="224">
        <f>'JUGEND-DOSB 2020'!K51*$BC$26</f>
        <v>12.360000000000001</v>
      </c>
      <c r="AO26" s="35">
        <f>'JUGEND-DOSB 2020'!L51*$BC$26</f>
        <v>11.16</v>
      </c>
      <c r="AP26" s="72">
        <f>'JUGEND-DOSB 2020'!M51*$BC$26</f>
        <v>10.08</v>
      </c>
      <c r="AQ26" s="224">
        <f>'JUGEND-DOSB 2020'!N51*$BC$26</f>
        <v>11.639999999999999</v>
      </c>
      <c r="AR26" s="35">
        <f>'JUGEND-DOSB 2020'!O51*$BC$26</f>
        <v>10.68</v>
      </c>
      <c r="AS26" s="72">
        <f>'JUGEND-DOSB 2020'!P51*$BC$26</f>
        <v>9.7199999999999989</v>
      </c>
      <c r="AT26" s="224">
        <f>'JUGEND-DOSB 2020'!Q51*$BC$26</f>
        <v>20.399999999999999</v>
      </c>
      <c r="AU26" s="35">
        <f>'JUGEND-DOSB 2020'!R51*$BC$26</f>
        <v>18.48</v>
      </c>
      <c r="AV26" s="72">
        <f>'JUGEND-DOSB 2020'!S51*$BC$26</f>
        <v>16.919999999999998</v>
      </c>
      <c r="AW26" s="224">
        <f>'JUGEND-DOSB 2020'!T51*$BC$26</f>
        <v>19.559999999999999</v>
      </c>
      <c r="AX26" s="35">
        <f>'JUGEND-DOSB 2020'!U51*$BC$26</f>
        <v>17.760000000000002</v>
      </c>
      <c r="AY26" s="72">
        <f>'JUGEND-DOSB 2020'!V51*$BC$26</f>
        <v>16.2</v>
      </c>
      <c r="AZ26" s="182"/>
      <c r="BA26" s="188"/>
      <c r="BC26" s="143">
        <v>1.2</v>
      </c>
      <c r="BD26" s="148" t="s">
        <v>156</v>
      </c>
    </row>
    <row r="27" spans="1:56" ht="19.7" customHeight="1" x14ac:dyDescent="0.2">
      <c r="A27" s="902"/>
      <c r="B27"/>
      <c r="C27" s="845"/>
      <c r="D27" s="796"/>
      <c r="E27" s="106" t="s">
        <v>17</v>
      </c>
      <c r="F27" s="27" t="s">
        <v>158</v>
      </c>
      <c r="G27" s="70">
        <f>'JUGEND-DOSB 2020'!E21*$BC$27</f>
        <v>55.8</v>
      </c>
      <c r="H27" s="35">
        <f>'JUGEND-DOSB 2020'!F21*$BC$27</f>
        <v>46.199999999999996</v>
      </c>
      <c r="I27" s="72">
        <f>'JUGEND-DOSB 2020'!G21*$BC$27</f>
        <v>36.6</v>
      </c>
      <c r="J27" s="224">
        <f>'JUGEND-DOSB 2020'!H21*$BC$27</f>
        <v>50.4</v>
      </c>
      <c r="K27" s="35">
        <f>'JUGEND-DOSB 2020'!I21*$BC$27</f>
        <v>40.799999999999997</v>
      </c>
      <c r="L27" s="72">
        <f>'JUGEND-DOSB 2020'!J21*$BC$27</f>
        <v>33.6</v>
      </c>
      <c r="M27" s="224">
        <f>'JUGEND-DOSB 2020'!K21*$BC$27</f>
        <v>46.8</v>
      </c>
      <c r="N27" s="35">
        <f>'JUGEND-DOSB 2020'!L21*$BC$27</f>
        <v>37.799999999999997</v>
      </c>
      <c r="O27" s="72">
        <f>'JUGEND-DOSB 2020'!M21*$BC$27</f>
        <v>30.599999999999998</v>
      </c>
      <c r="P27" s="224">
        <f>'JUGEND-DOSB 2020'!N21*$BC$27</f>
        <v>42</v>
      </c>
      <c r="Q27" s="35">
        <f>'JUGEND-DOSB 2020'!O21*$BC$27</f>
        <v>34.799999999999997</v>
      </c>
      <c r="R27" s="72">
        <f>'JUGEND-DOSB 2020'!P21*$BC$27</f>
        <v>28.2</v>
      </c>
      <c r="S27" s="224">
        <f>'JUGEND-DOSB 2020'!Q21*$BC$27</f>
        <v>39.6</v>
      </c>
      <c r="T27" s="35">
        <f>'JUGEND-DOSB 2020'!R21*$BC$27</f>
        <v>33</v>
      </c>
      <c r="U27" s="72">
        <f>'JUGEND-DOSB 2020'!S21*$BC$27</f>
        <v>25.8</v>
      </c>
      <c r="V27" s="224">
        <f>'JUGEND-DOSB 2020'!T21*$BC$27</f>
        <v>36.6</v>
      </c>
      <c r="W27" s="35">
        <f>'JUGEND-DOSB 2020'!U21*$BC$27</f>
        <v>30.599999999999998</v>
      </c>
      <c r="X27" s="72">
        <f>'JUGEND-DOSB 2020'!V21*$BC$27</f>
        <v>24</v>
      </c>
      <c r="Y27" s="182"/>
      <c r="Z27" s="188"/>
      <c r="AB27" s="902"/>
      <c r="AC27"/>
      <c r="AD27" s="845"/>
      <c r="AE27" s="796"/>
      <c r="AF27" s="106" t="s">
        <v>17</v>
      </c>
      <c r="AG27" s="27" t="s">
        <v>158</v>
      </c>
      <c r="AH27" s="70">
        <f>'JUGEND-DOSB 2020'!E52*$BC$27</f>
        <v>55.199999999999996</v>
      </c>
      <c r="AI27" s="35">
        <f>'JUGEND-DOSB 2020'!F52*$BC$27</f>
        <v>45.6</v>
      </c>
      <c r="AJ27" s="72">
        <f>'JUGEND-DOSB 2020'!G52*$BC$27</f>
        <v>36</v>
      </c>
      <c r="AK27" s="224">
        <f>'JUGEND-DOSB 2020'!H52*$BC$27</f>
        <v>49.199999999999996</v>
      </c>
      <c r="AL27" s="35">
        <f>'JUGEND-DOSB 2020'!I52*$BC$27</f>
        <v>39.6</v>
      </c>
      <c r="AM27" s="72">
        <f>'JUGEND-DOSB 2020'!J52*$BC$27</f>
        <v>31.2</v>
      </c>
      <c r="AN27" s="224">
        <f>'JUGEND-DOSB 2020'!K52*$BC$27</f>
        <v>43.199999999999996</v>
      </c>
      <c r="AO27" s="35">
        <f>'JUGEND-DOSB 2020'!L52*$BC$27</f>
        <v>34.799999999999997</v>
      </c>
      <c r="AP27" s="72">
        <f>'JUGEND-DOSB 2020'!M52*$BC$27</f>
        <v>27</v>
      </c>
      <c r="AQ27" s="224">
        <f>'JUGEND-DOSB 2020'!N52*$BC$27</f>
        <v>39.6</v>
      </c>
      <c r="AR27" s="35">
        <f>'JUGEND-DOSB 2020'!O52*$BC$27</f>
        <v>32.4</v>
      </c>
      <c r="AS27" s="72">
        <f>'JUGEND-DOSB 2020'!P52*$BC$27</f>
        <v>25.2</v>
      </c>
      <c r="AT27" s="224">
        <f>'JUGEND-DOSB 2020'!Q52*$BC$27</f>
        <v>37.199999999999996</v>
      </c>
      <c r="AU27" s="35">
        <f>'JUGEND-DOSB 2020'!R52*$BC$27</f>
        <v>30.599999999999998</v>
      </c>
      <c r="AV27" s="72">
        <f>'JUGEND-DOSB 2020'!S52*$BC$27</f>
        <v>24</v>
      </c>
      <c r="AW27" s="224">
        <f>'JUGEND-DOSB 2020'!T52*$BC$27</f>
        <v>35.4</v>
      </c>
      <c r="AX27" s="35">
        <f>'JUGEND-DOSB 2020'!U52*$BC$27</f>
        <v>29.4</v>
      </c>
      <c r="AY27" s="72">
        <f>'JUGEND-DOSB 2020'!V52*$BC$27</f>
        <v>22.8</v>
      </c>
      <c r="AZ27" s="182"/>
      <c r="BA27" s="188"/>
      <c r="BC27" s="143">
        <v>1.2</v>
      </c>
      <c r="BD27" s="146" t="s">
        <v>158</v>
      </c>
    </row>
    <row r="28" spans="1:56" ht="19.7" customHeight="1" thickBot="1" x14ac:dyDescent="0.25">
      <c r="A28" s="902"/>
      <c r="B28"/>
      <c r="C28" s="845"/>
      <c r="D28" s="796"/>
      <c r="E28" s="106" t="s">
        <v>21</v>
      </c>
      <c r="F28" s="27" t="s">
        <v>157</v>
      </c>
      <c r="G28" s="225"/>
      <c r="H28" s="226"/>
      <c r="I28" s="227"/>
      <c r="J28" s="224">
        <f>'JUGEND-DOSB 2020'!H22*$BC$28</f>
        <v>49.199999999999996</v>
      </c>
      <c r="K28" s="35">
        <f>'JUGEND-DOSB 2020'!I22*$BC$28</f>
        <v>43.199999999999996</v>
      </c>
      <c r="L28" s="72">
        <f>'JUGEND-DOSB 2020'!J22*$BC$28</f>
        <v>37.199999999999996</v>
      </c>
      <c r="M28" s="224">
        <f>'JUGEND-DOSB 2020'!K22*$BC$28</f>
        <v>44.4</v>
      </c>
      <c r="N28" s="35">
        <f>'JUGEND-DOSB 2020'!L22*$BC$28</f>
        <v>38.4</v>
      </c>
      <c r="O28" s="72">
        <f>'JUGEND-DOSB 2020'!M22*$BC$28</f>
        <v>32.4</v>
      </c>
      <c r="P28" s="224">
        <f>'JUGEND-DOSB 2020'!N22*$BC$28</f>
        <v>37.199999999999996</v>
      </c>
      <c r="Q28" s="35">
        <f>'JUGEND-DOSB 2020'!O22*$BC$28</f>
        <v>32.4</v>
      </c>
      <c r="R28" s="72">
        <f>'JUGEND-DOSB 2020'!P22*$BC$28</f>
        <v>28.2</v>
      </c>
      <c r="S28" s="224">
        <f>'JUGEND-DOSB 2020'!Q22*$BC$28</f>
        <v>32.4</v>
      </c>
      <c r="T28" s="35">
        <f>'JUGEND-DOSB 2020'!R22*$BC$28</f>
        <v>29.4</v>
      </c>
      <c r="U28" s="72">
        <f>'JUGEND-DOSB 2020'!S22*$BC$28</f>
        <v>25.8</v>
      </c>
      <c r="V28" s="224">
        <f>'JUGEND-DOSB 2020'!T22*$BC$28</f>
        <v>30</v>
      </c>
      <c r="W28" s="35">
        <f>'JUGEND-DOSB 2020'!U22*$BC$28</f>
        <v>27</v>
      </c>
      <c r="X28" s="72">
        <f>'JUGEND-DOSB 2020'!V22*$BC$28</f>
        <v>24</v>
      </c>
      <c r="Y28" s="186"/>
      <c r="Z28" s="187"/>
      <c r="AB28" s="902"/>
      <c r="AC28"/>
      <c r="AD28" s="845"/>
      <c r="AE28" s="796"/>
      <c r="AF28" s="106" t="s">
        <v>21</v>
      </c>
      <c r="AG28" s="27" t="s">
        <v>157</v>
      </c>
      <c r="AH28" s="260"/>
      <c r="AI28" s="261"/>
      <c r="AJ28" s="262"/>
      <c r="AK28" s="258">
        <f>'JUGEND-DOSB 2020'!H53*$BC$28</f>
        <v>45.6</v>
      </c>
      <c r="AL28" s="246">
        <f>'JUGEND-DOSB 2020'!I53*$BC$28</f>
        <v>39.6</v>
      </c>
      <c r="AM28" s="247">
        <f>'JUGEND-DOSB 2020'!J53*$BC$28</f>
        <v>33.6</v>
      </c>
      <c r="AN28" s="258">
        <f>'JUGEND-DOSB 2020'!K53*$BC$28</f>
        <v>42</v>
      </c>
      <c r="AO28" s="246">
        <f>'JUGEND-DOSB 2020'!L53*$BC$28</f>
        <v>36.6</v>
      </c>
      <c r="AP28" s="247">
        <f>'JUGEND-DOSB 2020'!M53*$BC$28</f>
        <v>31.2</v>
      </c>
      <c r="AQ28" s="258">
        <f>'JUGEND-DOSB 2020'!N53*$BC$28</f>
        <v>35.4</v>
      </c>
      <c r="AR28" s="246">
        <f>'JUGEND-DOSB 2020'!O53*$BC$28</f>
        <v>31.2</v>
      </c>
      <c r="AS28" s="247">
        <f>'JUGEND-DOSB 2020'!P53*$BC$28</f>
        <v>27</v>
      </c>
      <c r="AT28" s="258">
        <f>'JUGEND-DOSB 2020'!Q53*$BC$28</f>
        <v>28.799999999999997</v>
      </c>
      <c r="AU28" s="246">
        <f>'JUGEND-DOSB 2020'!R53*$BC$28</f>
        <v>25.8</v>
      </c>
      <c r="AV28" s="247">
        <f>'JUGEND-DOSB 2020'!S53*$BC$28</f>
        <v>22.8</v>
      </c>
      <c r="AW28" s="258">
        <f>'JUGEND-DOSB 2020'!T53*$BC$28</f>
        <v>26.4</v>
      </c>
      <c r="AX28" s="246">
        <f>'JUGEND-DOSB 2020'!U53*$BC$28</f>
        <v>23.4</v>
      </c>
      <c r="AY28" s="247">
        <f>'JUGEND-DOSB 2020'!V53*$BC$28</f>
        <v>20.399999999999999</v>
      </c>
      <c r="AZ28" s="186"/>
      <c r="BA28" s="187"/>
      <c r="BC28" s="143">
        <v>1.2</v>
      </c>
      <c r="BD28" s="146" t="s">
        <v>157</v>
      </c>
    </row>
    <row r="29" spans="1:56" ht="19.7" customHeight="1" x14ac:dyDescent="0.2">
      <c r="A29" s="902"/>
      <c r="B29"/>
      <c r="C29" s="843">
        <v>4</v>
      </c>
      <c r="D29" s="795" t="s">
        <v>67</v>
      </c>
      <c r="E29" s="601" t="s">
        <v>16</v>
      </c>
      <c r="F29" s="22" t="s">
        <v>20</v>
      </c>
      <c r="G29" s="128"/>
      <c r="H29" s="129"/>
      <c r="I29" s="130"/>
      <c r="J29" s="131"/>
      <c r="K29" s="129"/>
      <c r="L29" s="130"/>
      <c r="M29" s="56">
        <f>'JUGEND-DOSB 2020'!K24*$BC$29</f>
        <v>0.64000000000000012</v>
      </c>
      <c r="N29" s="7">
        <f>'JUGEND-DOSB 2020'!L24*$BC$29</f>
        <v>0.72000000000000008</v>
      </c>
      <c r="O29" s="9">
        <f>'JUGEND-DOSB 2020'!M24*$BC$29</f>
        <v>0.8</v>
      </c>
      <c r="P29" s="56">
        <f>'JUGEND-DOSB 2020'!N24*$BC$29</f>
        <v>0.72000000000000008</v>
      </c>
      <c r="Q29" s="7">
        <f>'JUGEND-DOSB 2020'!O24*$BC$29</f>
        <v>0.8</v>
      </c>
      <c r="R29" s="9">
        <f>'JUGEND-DOSB 2020'!P24*$BC$29</f>
        <v>0.88000000000000012</v>
      </c>
      <c r="S29" s="56">
        <f>'JUGEND-DOSB 2020'!Q24*$BC$29</f>
        <v>0.76</v>
      </c>
      <c r="T29" s="7">
        <f>'JUGEND-DOSB 2020'!R24*$BC$29</f>
        <v>0.84000000000000008</v>
      </c>
      <c r="U29" s="9">
        <f>'JUGEND-DOSB 2020'!S24*$BC$29</f>
        <v>0.91999999999999993</v>
      </c>
      <c r="V29" s="56">
        <f>'JUGEND-DOSB 2020'!T24*$BC$29</f>
        <v>0.84000000000000008</v>
      </c>
      <c r="W29" s="7">
        <f>'JUGEND-DOSB 2020'!U24*$BC$29</f>
        <v>0.91999999999999993</v>
      </c>
      <c r="X29" s="9">
        <f>'JUGEND-DOSB 2020'!V24*$BC$29</f>
        <v>1</v>
      </c>
      <c r="Y29" s="180"/>
      <c r="Z29" s="181"/>
      <c r="AB29" s="902"/>
      <c r="AC29"/>
      <c r="AD29" s="843">
        <v>4</v>
      </c>
      <c r="AE29" s="795" t="s">
        <v>67</v>
      </c>
      <c r="AF29" s="601" t="s">
        <v>16</v>
      </c>
      <c r="AG29" s="22" t="s">
        <v>20</v>
      </c>
      <c r="AH29" s="136"/>
      <c r="AI29" s="137"/>
      <c r="AJ29" s="138"/>
      <c r="AK29" s="139"/>
      <c r="AL29" s="137"/>
      <c r="AM29" s="138"/>
      <c r="AN29" s="134">
        <f>'JUGEND-DOSB 2020'!K55*$BC$29</f>
        <v>0.68</v>
      </c>
      <c r="AO29" s="132">
        <f>'JUGEND-DOSB 2020'!L55*$BC$29</f>
        <v>0.76</v>
      </c>
      <c r="AP29" s="133">
        <f>'JUGEND-DOSB 2020'!M55*$BC$29</f>
        <v>0.84000000000000008</v>
      </c>
      <c r="AQ29" s="134">
        <f>'JUGEND-DOSB 2020'!N55*$BC$29</f>
        <v>0.76</v>
      </c>
      <c r="AR29" s="132">
        <f>'JUGEND-DOSB 2020'!O55*$BC$29</f>
        <v>0.84000000000000008</v>
      </c>
      <c r="AS29" s="133">
        <f>'JUGEND-DOSB 2020'!P55*$BC$29</f>
        <v>0.91999999999999993</v>
      </c>
      <c r="AT29" s="134">
        <f>'JUGEND-DOSB 2020'!Q55*$BC$29</f>
        <v>0.88000000000000012</v>
      </c>
      <c r="AU29" s="132">
        <f>'JUGEND-DOSB 2020'!R55*$BC$29</f>
        <v>0.96</v>
      </c>
      <c r="AV29" s="133">
        <f>'JUGEND-DOSB 2020'!S55*$BC$29</f>
        <v>1.04</v>
      </c>
      <c r="AW29" s="134">
        <f>'JUGEND-DOSB 2020'!T55*$BC$29</f>
        <v>0.96</v>
      </c>
      <c r="AX29" s="132">
        <f>'JUGEND-DOSB 2020'!U55*$BC$29</f>
        <v>1.04</v>
      </c>
      <c r="AY29" s="133">
        <f>'JUGEND-DOSB 2020'!V55*$BC$29</f>
        <v>1.1199999999999999</v>
      </c>
      <c r="AZ29" s="180"/>
      <c r="BA29" s="181"/>
      <c r="BC29" s="143">
        <v>0.8</v>
      </c>
      <c r="BD29" s="146" t="s">
        <v>20</v>
      </c>
    </row>
    <row r="30" spans="1:56" ht="19.7" customHeight="1" x14ac:dyDescent="0.2">
      <c r="A30" s="902"/>
      <c r="B30"/>
      <c r="C30" s="845"/>
      <c r="D30" s="796"/>
      <c r="E30" s="105" t="s">
        <v>17</v>
      </c>
      <c r="F30" s="104" t="s">
        <v>163</v>
      </c>
      <c r="G30" s="67">
        <f t="shared" ref="G30:L30" si="0">J30-0.2</f>
        <v>1.44</v>
      </c>
      <c r="H30" s="29">
        <f t="shared" si="0"/>
        <v>1.6800000000000002</v>
      </c>
      <c r="I30" s="38">
        <f t="shared" si="0"/>
        <v>1.9199999999999997</v>
      </c>
      <c r="J30" s="67">
        <f t="shared" si="0"/>
        <v>1.64</v>
      </c>
      <c r="K30" s="29">
        <f t="shared" si="0"/>
        <v>1.8800000000000001</v>
      </c>
      <c r="L30" s="38">
        <f t="shared" si="0"/>
        <v>2.1199999999999997</v>
      </c>
      <c r="M30" s="67">
        <f>'JUGEND-DOSB 2020'!K26*$BC$30</f>
        <v>1.8399999999999999</v>
      </c>
      <c r="N30" s="29">
        <f>'JUGEND-DOSB 2020'!L26*$BC$30</f>
        <v>2.08</v>
      </c>
      <c r="O30" s="38">
        <f>'JUGEND-DOSB 2020'!M26*$BC$30</f>
        <v>2.3199999999999998</v>
      </c>
      <c r="P30" s="67">
        <f>'JUGEND-DOSB 2020'!N26*$BC$30</f>
        <v>2.2399999999999998</v>
      </c>
      <c r="Q30" s="29">
        <f>'JUGEND-DOSB 2020'!O26*$BC$30</f>
        <v>2.4800000000000004</v>
      </c>
      <c r="R30" s="38">
        <f>'JUGEND-DOSB 2020'!P26*$BC$30</f>
        <v>2.72</v>
      </c>
      <c r="S30" s="67">
        <f>'JUGEND-DOSB 2020'!Q26*$BC$30</f>
        <v>2.5600000000000005</v>
      </c>
      <c r="T30" s="29">
        <f>'JUGEND-DOSB 2020'!R26*$BC$30</f>
        <v>2.8000000000000003</v>
      </c>
      <c r="U30" s="38">
        <f>'JUGEND-DOSB 2020'!S26*$BC$30</f>
        <v>3.04</v>
      </c>
      <c r="V30" s="67">
        <f>'JUGEND-DOSB 2020'!T26*$BC$30</f>
        <v>2.72</v>
      </c>
      <c r="W30" s="29">
        <f>'JUGEND-DOSB 2020'!U26*$BC$30</f>
        <v>2.9600000000000004</v>
      </c>
      <c r="X30" s="38">
        <f>'JUGEND-DOSB 2020'!V26*$BC$30</f>
        <v>3.2</v>
      </c>
      <c r="Y30" s="182"/>
      <c r="Z30" s="188"/>
      <c r="AB30" s="902"/>
      <c r="AC30"/>
      <c r="AD30" s="845"/>
      <c r="AE30" s="796"/>
      <c r="AF30" s="105" t="s">
        <v>17</v>
      </c>
      <c r="AG30" s="104" t="s">
        <v>163</v>
      </c>
      <c r="AH30" s="67">
        <f t="shared" ref="AH30:AM30" si="1">AK30-0.2</f>
        <v>1.6800000000000002</v>
      </c>
      <c r="AI30" s="29">
        <f t="shared" si="1"/>
        <v>1.9199999999999997</v>
      </c>
      <c r="AJ30" s="38">
        <f t="shared" si="1"/>
        <v>2.16</v>
      </c>
      <c r="AK30" s="67">
        <f t="shared" si="1"/>
        <v>1.8800000000000001</v>
      </c>
      <c r="AL30" s="29">
        <f t="shared" si="1"/>
        <v>2.1199999999999997</v>
      </c>
      <c r="AM30" s="38">
        <f t="shared" si="1"/>
        <v>2.3600000000000003</v>
      </c>
      <c r="AN30" s="67">
        <f>'JUGEND-DOSB 2020'!K57*$BC$30</f>
        <v>2.08</v>
      </c>
      <c r="AO30" s="29">
        <f>'JUGEND-DOSB 2020'!L57*$BC$30</f>
        <v>2.3199999999999998</v>
      </c>
      <c r="AP30" s="38">
        <f>'JUGEND-DOSB 2020'!M57*$BC$30</f>
        <v>2.5600000000000005</v>
      </c>
      <c r="AQ30" s="67">
        <f>'JUGEND-DOSB 2020'!N57*$BC$30</f>
        <v>2.5600000000000005</v>
      </c>
      <c r="AR30" s="29">
        <f>'JUGEND-DOSB 2020'!O57*$BC$30</f>
        <v>2.8000000000000003</v>
      </c>
      <c r="AS30" s="38">
        <f>'JUGEND-DOSB 2020'!P57*$BC$30</f>
        <v>3.04</v>
      </c>
      <c r="AT30" s="67">
        <f>'JUGEND-DOSB 2020'!Q57*$BC$30</f>
        <v>3.04</v>
      </c>
      <c r="AU30" s="29">
        <f>'JUGEND-DOSB 2020'!R57*$BC$30</f>
        <v>3.28</v>
      </c>
      <c r="AV30" s="38">
        <f>'JUGEND-DOSB 2020'!S57*$BC$30</f>
        <v>3.5200000000000005</v>
      </c>
      <c r="AW30" s="67">
        <f>'JUGEND-DOSB 2020'!T57*$BC$30</f>
        <v>3.44</v>
      </c>
      <c r="AX30" s="29">
        <f>'JUGEND-DOSB 2020'!U57*$BC$30</f>
        <v>3.6799999999999997</v>
      </c>
      <c r="AY30" s="38">
        <f>'JUGEND-DOSB 2020'!V57*$BC$30</f>
        <v>3.9200000000000004</v>
      </c>
      <c r="AZ30" s="182"/>
      <c r="BA30" s="188"/>
      <c r="BC30" s="143">
        <v>0.8</v>
      </c>
      <c r="BD30" s="146" t="s">
        <v>163</v>
      </c>
    </row>
    <row r="31" spans="1:56" ht="19.7" customHeight="1" x14ac:dyDescent="0.2">
      <c r="A31" s="902"/>
      <c r="B31"/>
      <c r="C31" s="845"/>
      <c r="D31" s="796"/>
      <c r="E31" s="801" t="s">
        <v>21</v>
      </c>
      <c r="F31" s="793" t="s">
        <v>159</v>
      </c>
      <c r="G31" s="782" t="s">
        <v>424</v>
      </c>
      <c r="H31" s="783"/>
      <c r="I31" s="783"/>
      <c r="J31" s="783"/>
      <c r="K31" s="783"/>
      <c r="L31" s="783"/>
      <c r="M31" s="783"/>
      <c r="N31" s="783"/>
      <c r="O31" s="784"/>
      <c r="P31" s="782" t="s">
        <v>425</v>
      </c>
      <c r="Q31" s="783"/>
      <c r="R31" s="783"/>
      <c r="S31" s="783"/>
      <c r="T31" s="783"/>
      <c r="U31" s="783"/>
      <c r="V31" s="783"/>
      <c r="W31" s="783"/>
      <c r="X31" s="784"/>
      <c r="Y31" s="182"/>
      <c r="Z31" s="188"/>
      <c r="AB31" s="902"/>
      <c r="AC31"/>
      <c r="AD31" s="845"/>
      <c r="AE31" s="796"/>
      <c r="AF31" s="801" t="s">
        <v>21</v>
      </c>
      <c r="AG31" s="793" t="s">
        <v>159</v>
      </c>
      <c r="AH31" s="782" t="s">
        <v>424</v>
      </c>
      <c r="AI31" s="783"/>
      <c r="AJ31" s="783"/>
      <c r="AK31" s="783"/>
      <c r="AL31" s="783"/>
      <c r="AM31" s="783"/>
      <c r="AN31" s="783"/>
      <c r="AO31" s="783"/>
      <c r="AP31" s="784"/>
      <c r="AQ31" s="782" t="s">
        <v>425</v>
      </c>
      <c r="AR31" s="783"/>
      <c r="AS31" s="783"/>
      <c r="AT31" s="783"/>
      <c r="AU31" s="783"/>
      <c r="AV31" s="783"/>
      <c r="AW31" s="783"/>
      <c r="AX31" s="783"/>
      <c r="AY31" s="784"/>
      <c r="AZ31" s="182"/>
      <c r="BA31" s="188"/>
      <c r="BD31" s="148"/>
    </row>
    <row r="32" spans="1:56" ht="19.7" customHeight="1" x14ac:dyDescent="0.2">
      <c r="A32" s="902"/>
      <c r="B32"/>
      <c r="C32" s="845"/>
      <c r="D32" s="796"/>
      <c r="E32" s="792"/>
      <c r="F32" s="794"/>
      <c r="G32" s="42">
        <v>10</v>
      </c>
      <c r="H32" s="43">
        <v>15</v>
      </c>
      <c r="I32" s="135">
        <v>20</v>
      </c>
      <c r="J32" s="42">
        <v>10</v>
      </c>
      <c r="K32" s="43">
        <v>15</v>
      </c>
      <c r="L32" s="135">
        <v>20</v>
      </c>
      <c r="M32" s="42">
        <v>10</v>
      </c>
      <c r="N32" s="43">
        <v>15</v>
      </c>
      <c r="O32" s="135">
        <v>20</v>
      </c>
      <c r="P32" s="42">
        <v>10</v>
      </c>
      <c r="Q32" s="43">
        <v>15</v>
      </c>
      <c r="R32" s="135">
        <v>20</v>
      </c>
      <c r="S32" s="42">
        <v>10</v>
      </c>
      <c r="T32" s="43">
        <v>15</v>
      </c>
      <c r="U32" s="135">
        <v>20</v>
      </c>
      <c r="V32" s="42">
        <v>10</v>
      </c>
      <c r="W32" s="43">
        <v>15</v>
      </c>
      <c r="X32" s="135">
        <v>20</v>
      </c>
      <c r="Y32" s="182"/>
      <c r="Z32" s="188"/>
      <c r="AB32" s="902"/>
      <c r="AC32"/>
      <c r="AD32" s="845"/>
      <c r="AE32" s="796"/>
      <c r="AF32" s="792"/>
      <c r="AG32" s="794"/>
      <c r="AH32" s="42">
        <v>10</v>
      </c>
      <c r="AI32" s="43">
        <v>15</v>
      </c>
      <c r="AJ32" s="135">
        <v>20</v>
      </c>
      <c r="AK32" s="42">
        <v>10</v>
      </c>
      <c r="AL32" s="43">
        <v>15</v>
      </c>
      <c r="AM32" s="135">
        <v>20</v>
      </c>
      <c r="AN32" s="42">
        <v>10</v>
      </c>
      <c r="AO32" s="43">
        <v>15</v>
      </c>
      <c r="AP32" s="135">
        <v>20</v>
      </c>
      <c r="AQ32" s="42">
        <v>10</v>
      </c>
      <c r="AR32" s="43">
        <v>15</v>
      </c>
      <c r="AS32" s="135">
        <v>20</v>
      </c>
      <c r="AT32" s="42">
        <v>10</v>
      </c>
      <c r="AU32" s="43">
        <v>15</v>
      </c>
      <c r="AV32" s="135">
        <v>20</v>
      </c>
      <c r="AW32" s="42">
        <v>10</v>
      </c>
      <c r="AX32" s="43">
        <v>15</v>
      </c>
      <c r="AY32" s="135">
        <v>20</v>
      </c>
      <c r="AZ32" s="182"/>
      <c r="BA32" s="188"/>
      <c r="BD32" s="148"/>
    </row>
    <row r="33" spans="1:56" ht="19.7" customHeight="1" x14ac:dyDescent="0.2">
      <c r="A33" s="902"/>
      <c r="B33"/>
      <c r="C33" s="923"/>
      <c r="D33" s="796"/>
      <c r="E33" s="983" t="s">
        <v>22</v>
      </c>
      <c r="F33" s="855" t="s">
        <v>601</v>
      </c>
      <c r="G33" s="850" t="s">
        <v>557</v>
      </c>
      <c r="H33" s="850"/>
      <c r="I33" s="850"/>
      <c r="J33" s="850"/>
      <c r="K33" s="850"/>
      <c r="L33" s="850"/>
      <c r="M33" s="850"/>
      <c r="N33" s="850"/>
      <c r="O33" s="850"/>
      <c r="P33" s="782" t="s">
        <v>203</v>
      </c>
      <c r="Q33" s="783"/>
      <c r="R33" s="783"/>
      <c r="S33" s="783"/>
      <c r="T33" s="783"/>
      <c r="U33" s="783"/>
      <c r="V33" s="783"/>
      <c r="W33" s="783"/>
      <c r="X33" s="784"/>
      <c r="Y33" s="182"/>
      <c r="Z33" s="188"/>
      <c r="AB33" s="902"/>
      <c r="AC33"/>
      <c r="AD33" s="845"/>
      <c r="AE33" s="796"/>
      <c r="AF33" s="983" t="s">
        <v>22</v>
      </c>
      <c r="AG33" s="855" t="s">
        <v>601</v>
      </c>
      <c r="AH33" s="850" t="s">
        <v>557</v>
      </c>
      <c r="AI33" s="850"/>
      <c r="AJ33" s="850"/>
      <c r="AK33" s="850"/>
      <c r="AL33" s="850"/>
      <c r="AM33" s="850"/>
      <c r="AN33" s="850"/>
      <c r="AO33" s="850"/>
      <c r="AP33" s="850"/>
      <c r="AQ33" s="782" t="s">
        <v>203</v>
      </c>
      <c r="AR33" s="783"/>
      <c r="AS33" s="783"/>
      <c r="AT33" s="783"/>
      <c r="AU33" s="783"/>
      <c r="AV33" s="783"/>
      <c r="AW33" s="783"/>
      <c r="AX33" s="783"/>
      <c r="AY33" s="784"/>
      <c r="AZ33" s="182"/>
      <c r="BA33" s="188"/>
      <c r="BD33" s="148"/>
    </row>
    <row r="34" spans="1:56" ht="19.7" customHeight="1" thickBot="1" x14ac:dyDescent="0.25">
      <c r="A34" s="902"/>
      <c r="B34"/>
      <c r="C34" s="923"/>
      <c r="D34" s="796"/>
      <c r="E34" s="996"/>
      <c r="F34" s="794"/>
      <c r="G34" s="529">
        <f>'JUGEND-DOSB 2020'!E28*$BC$35</f>
        <v>8.3999999999999986</v>
      </c>
      <c r="H34" s="529">
        <f>'JUGEND-DOSB 2020'!F28*$BC$35</f>
        <v>10.5</v>
      </c>
      <c r="I34" s="171">
        <f>'JUGEND-DOSB 2020'!G28*$BC$35</f>
        <v>14.7</v>
      </c>
      <c r="J34" s="529">
        <f>'JUGEND-DOSB 2020'!H28*$BC$35</f>
        <v>12.6</v>
      </c>
      <c r="K34" s="529">
        <f>'JUGEND-DOSB 2020'!I28*$BC$35</f>
        <v>14.7</v>
      </c>
      <c r="L34" s="171">
        <f>'JUGEND-DOSB 2020'!J28*$BC$35</f>
        <v>18.899999999999999</v>
      </c>
      <c r="M34" s="529">
        <f>'JUGEND-DOSB 2020'!K28*$BC$35</f>
        <v>18.899999999999999</v>
      </c>
      <c r="N34" s="529">
        <f>'JUGEND-DOSB 2020'!L28*$BC$35</f>
        <v>21</v>
      </c>
      <c r="O34" s="171">
        <f>'JUGEND-DOSB 2020'!M28*$BC$35</f>
        <v>25.2</v>
      </c>
      <c r="P34" s="117">
        <f>'JUGEND-DOSB 2020'!N28*$BC$34</f>
        <v>11.899999999999999</v>
      </c>
      <c r="Q34" s="117">
        <f>'JUGEND-DOSB 2020'!O28*$BC$34</f>
        <v>13.649999999999999</v>
      </c>
      <c r="R34" s="21">
        <f>'JUGEND-DOSB 2020'!P28*$BC$34</f>
        <v>15.399999999999999</v>
      </c>
      <c r="S34" s="117">
        <f>'JUGEND-DOSB 2020'!Q28*$BC$34</f>
        <v>13.649999999999999</v>
      </c>
      <c r="T34" s="117">
        <f>'JUGEND-DOSB 2020'!R28*$BC$34</f>
        <v>15.749999999999998</v>
      </c>
      <c r="U34" s="21">
        <f>'JUGEND-DOSB 2020'!S28*$BC$34</f>
        <v>17.849999999999998</v>
      </c>
      <c r="V34" s="117">
        <f>'JUGEND-DOSB 2020'!T28*$BC$34</f>
        <v>15.399999999999999</v>
      </c>
      <c r="W34" s="117">
        <f>'JUGEND-DOSB 2020'!U28*$BC$34</f>
        <v>17.5</v>
      </c>
      <c r="X34" s="21">
        <f>'JUGEND-DOSB 2020'!V28*$BC$34</f>
        <v>19.599999999999998</v>
      </c>
      <c r="Y34" s="186"/>
      <c r="Z34" s="187"/>
      <c r="AB34" s="902"/>
      <c r="AC34"/>
      <c r="AD34" s="845"/>
      <c r="AE34" s="796"/>
      <c r="AF34" s="996"/>
      <c r="AG34" s="794"/>
      <c r="AH34" s="529">
        <f>'JUGEND-DOSB 2020'!E59*$BC$35</f>
        <v>10.5</v>
      </c>
      <c r="AI34" s="529">
        <f>'JUGEND-DOSB 2020'!F59*$BC$35</f>
        <v>12.6</v>
      </c>
      <c r="AJ34" s="171">
        <f>'JUGEND-DOSB 2020'!G59*$BC$35</f>
        <v>16.799999999999997</v>
      </c>
      <c r="AK34" s="529">
        <f>'JUGEND-DOSB 2020'!H59*$BC$35</f>
        <v>14.7</v>
      </c>
      <c r="AL34" s="529">
        <f>'JUGEND-DOSB 2020'!I59*$BC$35</f>
        <v>18.899999999999999</v>
      </c>
      <c r="AM34" s="171">
        <f>'JUGEND-DOSB 2020'!J59*$BC$35</f>
        <v>23.099999999999998</v>
      </c>
      <c r="AN34" s="529">
        <f>'JUGEND-DOSB 2020'!K59*$BC$35</f>
        <v>23.099999999999998</v>
      </c>
      <c r="AO34" s="529">
        <f>'JUGEND-DOSB 2020'!L59*$BC$35</f>
        <v>27.299999999999997</v>
      </c>
      <c r="AP34" s="171">
        <f>'JUGEND-DOSB 2020'!M59*$BC$35</f>
        <v>31.499999999999996</v>
      </c>
      <c r="AQ34" s="117">
        <f>'JUGEND-DOSB 2020'!N59*$BC$34</f>
        <v>13.649999999999999</v>
      </c>
      <c r="AR34" s="117">
        <f>'JUGEND-DOSB 2020'!O59*$BC$34</f>
        <v>16.799999999999997</v>
      </c>
      <c r="AS34" s="21">
        <f>'JUGEND-DOSB 2020'!P59*$BC$34</f>
        <v>19.25</v>
      </c>
      <c r="AT34" s="117">
        <f>'JUGEND-DOSB 2020'!Q59*$BC$34</f>
        <v>16.45</v>
      </c>
      <c r="AU34" s="117">
        <f>'JUGEND-DOSB 2020'!R59*$BC$34</f>
        <v>19.599999999999998</v>
      </c>
      <c r="AV34" s="21">
        <f>'JUGEND-DOSB 2020'!S59*$BC$34</f>
        <v>22.4</v>
      </c>
      <c r="AW34" s="117">
        <f>'JUGEND-DOSB 2020'!T59*$BC$34</f>
        <v>19.25</v>
      </c>
      <c r="AX34" s="117">
        <f>'JUGEND-DOSB 2020'!U59*$BC$34</f>
        <v>22.4</v>
      </c>
      <c r="AY34" s="21">
        <f>'JUGEND-DOSB 2020'!V59*$BC$34</f>
        <v>25.549999999999997</v>
      </c>
      <c r="AZ34" s="186"/>
      <c r="BA34" s="187"/>
      <c r="BC34" s="143">
        <v>0.7</v>
      </c>
      <c r="BD34" s="146" t="s">
        <v>520</v>
      </c>
    </row>
    <row r="35" spans="1:56" s="44" customFormat="1" ht="19.5" customHeight="1" thickBot="1" x14ac:dyDescent="0.3">
      <c r="A35" s="853" t="s">
        <v>495</v>
      </c>
      <c r="B35"/>
      <c r="C35" s="905" t="s">
        <v>51</v>
      </c>
      <c r="D35" s="906"/>
      <c r="E35" s="907"/>
      <c r="F35" s="907"/>
      <c r="G35" s="907" t="s">
        <v>616</v>
      </c>
      <c r="H35" s="907"/>
      <c r="I35" s="907"/>
      <c r="J35" s="907"/>
      <c r="K35" s="907"/>
      <c r="L35" s="907"/>
      <c r="M35" s="907"/>
      <c r="N35" s="907"/>
      <c r="O35" s="907"/>
      <c r="P35" s="907"/>
      <c r="Q35" s="907"/>
      <c r="R35" s="908" t="s">
        <v>52</v>
      </c>
      <c r="S35" s="908"/>
      <c r="T35" s="908"/>
      <c r="U35" s="908"/>
      <c r="V35" s="908"/>
      <c r="W35" s="908"/>
      <c r="X35" s="908"/>
      <c r="Y35" s="802" t="s">
        <v>53</v>
      </c>
      <c r="Z35" s="803"/>
      <c r="AB35" s="853" t="s">
        <v>495</v>
      </c>
      <c r="AC35"/>
      <c r="AD35" s="905" t="s">
        <v>51</v>
      </c>
      <c r="AE35" s="906"/>
      <c r="AF35" s="907"/>
      <c r="AG35" s="907"/>
      <c r="AH35" s="907" t="s">
        <v>616</v>
      </c>
      <c r="AI35" s="907"/>
      <c r="AJ35" s="907"/>
      <c r="AK35" s="907"/>
      <c r="AL35" s="907"/>
      <c r="AM35" s="907"/>
      <c r="AN35" s="907"/>
      <c r="AO35" s="907"/>
      <c r="AP35" s="907"/>
      <c r="AQ35" s="907"/>
      <c r="AR35" s="907"/>
      <c r="AS35" s="908" t="s">
        <v>52</v>
      </c>
      <c r="AT35" s="908"/>
      <c r="AU35" s="908"/>
      <c r="AV35" s="908"/>
      <c r="AW35" s="908"/>
      <c r="AX35" s="908"/>
      <c r="AY35" s="908"/>
      <c r="AZ35" s="802" t="s">
        <v>53</v>
      </c>
      <c r="BA35" s="803"/>
      <c r="BC35" s="144">
        <v>0.7</v>
      </c>
      <c r="BD35" s="147" t="s">
        <v>557</v>
      </c>
    </row>
    <row r="36" spans="1:56" ht="15.75" thickBot="1" x14ac:dyDescent="0.25">
      <c r="A36" s="853"/>
      <c r="B36"/>
      <c r="C36" s="914" t="s">
        <v>585</v>
      </c>
      <c r="D36" s="915"/>
      <c r="E36" s="915"/>
      <c r="F36" s="915"/>
      <c r="G36" s="915"/>
      <c r="H36" s="915"/>
      <c r="I36" s="916"/>
      <c r="J36" s="917" t="s">
        <v>68</v>
      </c>
      <c r="K36" s="918"/>
      <c r="L36" s="918"/>
      <c r="M36" s="918"/>
      <c r="N36" s="918"/>
      <c r="O36" s="918"/>
      <c r="P36" s="918"/>
      <c r="Q36" s="919"/>
      <c r="R36" s="920" t="s">
        <v>69</v>
      </c>
      <c r="S36" s="921"/>
      <c r="T36" s="921"/>
      <c r="U36" s="921"/>
      <c r="V36" s="921"/>
      <c r="W36" s="921"/>
      <c r="X36" s="922"/>
      <c r="Y36" s="75" t="s">
        <v>70</v>
      </c>
      <c r="Z36" s="76"/>
      <c r="AA36" s="45"/>
      <c r="AB36" s="853"/>
      <c r="AC36"/>
      <c r="AD36" s="914" t="s">
        <v>585</v>
      </c>
      <c r="AE36" s="915"/>
      <c r="AF36" s="915"/>
      <c r="AG36" s="915"/>
      <c r="AH36" s="915"/>
      <c r="AI36" s="915"/>
      <c r="AJ36" s="916"/>
      <c r="AK36" s="917" t="s">
        <v>68</v>
      </c>
      <c r="AL36" s="918"/>
      <c r="AM36" s="918"/>
      <c r="AN36" s="918"/>
      <c r="AO36" s="918"/>
      <c r="AP36" s="918"/>
      <c r="AQ36" s="918"/>
      <c r="AR36" s="919"/>
      <c r="AS36" s="920" t="s">
        <v>69</v>
      </c>
      <c r="AT36" s="921"/>
      <c r="AU36" s="921"/>
      <c r="AV36" s="921"/>
      <c r="AW36" s="921"/>
      <c r="AX36" s="921"/>
      <c r="AY36" s="922"/>
      <c r="AZ36" s="75" t="s">
        <v>70</v>
      </c>
      <c r="BA36" s="76"/>
      <c r="BB36" s="45"/>
    </row>
    <row r="37" spans="1:56" ht="15" customHeight="1" thickBot="1" x14ac:dyDescent="0.3">
      <c r="A37" s="853"/>
      <c r="B37" s="44"/>
      <c r="C37" s="909" t="s">
        <v>71</v>
      </c>
      <c r="D37" s="910"/>
      <c r="E37" s="910"/>
      <c r="F37" s="910"/>
      <c r="G37" s="910"/>
      <c r="H37" s="910"/>
      <c r="I37" s="77"/>
      <c r="J37" s="911"/>
      <c r="K37" s="912"/>
      <c r="L37" s="912"/>
      <c r="M37" s="912"/>
      <c r="N37" s="912"/>
      <c r="O37" s="912"/>
      <c r="P37" s="912"/>
      <c r="Q37" s="913"/>
      <c r="R37" s="898" t="s">
        <v>72</v>
      </c>
      <c r="S37" s="899"/>
      <c r="T37" s="810"/>
      <c r="U37" s="810"/>
      <c r="V37" s="810"/>
      <c r="W37" s="810"/>
      <c r="X37" s="811"/>
      <c r="Y37" s="75" t="s">
        <v>73</v>
      </c>
      <c r="Z37" s="78" t="s">
        <v>54</v>
      </c>
      <c r="AA37" s="45"/>
      <c r="AB37" s="853"/>
      <c r="AC37" s="44"/>
      <c r="AD37" s="909" t="s">
        <v>71</v>
      </c>
      <c r="AE37" s="910"/>
      <c r="AF37" s="910"/>
      <c r="AG37" s="910"/>
      <c r="AH37" s="910"/>
      <c r="AI37" s="910"/>
      <c r="AJ37" s="77"/>
      <c r="AK37" s="911"/>
      <c r="AL37" s="912"/>
      <c r="AM37" s="912"/>
      <c r="AN37" s="912"/>
      <c r="AO37" s="912"/>
      <c r="AP37" s="912"/>
      <c r="AQ37" s="912"/>
      <c r="AR37" s="913"/>
      <c r="AS37" s="898" t="s">
        <v>72</v>
      </c>
      <c r="AT37" s="899"/>
      <c r="AU37" s="810"/>
      <c r="AV37" s="810"/>
      <c r="AW37" s="810"/>
      <c r="AX37" s="810"/>
      <c r="AY37" s="811"/>
      <c r="AZ37" s="75" t="s">
        <v>73</v>
      </c>
      <c r="BA37" s="78" t="s">
        <v>54</v>
      </c>
      <c r="BB37" s="45"/>
    </row>
    <row r="38" spans="1:56" ht="15" customHeight="1" thickBot="1" x14ac:dyDescent="0.25">
      <c r="A38" s="853"/>
      <c r="B38"/>
      <c r="C38" s="812" t="s">
        <v>74</v>
      </c>
      <c r="D38" s="813"/>
      <c r="E38" s="813"/>
      <c r="F38" s="813"/>
      <c r="G38" s="813"/>
      <c r="H38" s="813"/>
      <c r="I38" s="77"/>
      <c r="J38" s="807"/>
      <c r="K38" s="808"/>
      <c r="L38" s="808"/>
      <c r="M38" s="808"/>
      <c r="N38" s="808"/>
      <c r="O38" s="808"/>
      <c r="P38" s="808"/>
      <c r="Q38" s="809"/>
      <c r="R38" s="898" t="s">
        <v>75</v>
      </c>
      <c r="S38" s="899"/>
      <c r="T38" s="810"/>
      <c r="U38" s="810"/>
      <c r="V38" s="810"/>
      <c r="W38" s="810"/>
      <c r="X38" s="811"/>
      <c r="Y38" s="75" t="s">
        <v>76</v>
      </c>
      <c r="Z38" s="79"/>
      <c r="AA38" s="45"/>
      <c r="AB38" s="853"/>
      <c r="AC38"/>
      <c r="AD38" s="812" t="s">
        <v>74</v>
      </c>
      <c r="AE38" s="813"/>
      <c r="AF38" s="813"/>
      <c r="AG38" s="813"/>
      <c r="AH38" s="813"/>
      <c r="AI38" s="813"/>
      <c r="AJ38" s="77"/>
      <c r="AK38" s="807"/>
      <c r="AL38" s="808"/>
      <c r="AM38" s="808"/>
      <c r="AN38" s="808"/>
      <c r="AO38" s="808"/>
      <c r="AP38" s="808"/>
      <c r="AQ38" s="808"/>
      <c r="AR38" s="809"/>
      <c r="AS38" s="898" t="s">
        <v>75</v>
      </c>
      <c r="AT38" s="899"/>
      <c r="AU38" s="810"/>
      <c r="AV38" s="810"/>
      <c r="AW38" s="810"/>
      <c r="AX38" s="810"/>
      <c r="AY38" s="811"/>
      <c r="AZ38" s="75" t="s">
        <v>76</v>
      </c>
      <c r="BA38" s="79"/>
      <c r="BB38" s="45"/>
    </row>
    <row r="39" spans="1:56" ht="15.75" thickBot="1" x14ac:dyDescent="0.25">
      <c r="A39" s="853"/>
      <c r="B39"/>
      <c r="C39" s="812" t="s">
        <v>518</v>
      </c>
      <c r="D39" s="813"/>
      <c r="E39" s="813"/>
      <c r="F39" s="813"/>
      <c r="G39" s="813"/>
      <c r="H39" s="813"/>
      <c r="I39" s="77"/>
      <c r="J39" s="814"/>
      <c r="K39" s="815"/>
      <c r="L39" s="815"/>
      <c r="M39" s="815"/>
      <c r="N39" s="815"/>
      <c r="O39" s="815"/>
      <c r="P39" s="815"/>
      <c r="Q39" s="816"/>
      <c r="R39" s="898" t="s">
        <v>77</v>
      </c>
      <c r="S39" s="899"/>
      <c r="T39" s="810"/>
      <c r="U39" s="810"/>
      <c r="V39" s="810"/>
      <c r="W39" s="810"/>
      <c r="X39" s="811"/>
      <c r="Y39" s="75" t="s">
        <v>78</v>
      </c>
      <c r="Z39" s="79"/>
      <c r="AA39" s="45"/>
      <c r="AB39" s="853"/>
      <c r="AC39"/>
      <c r="AD39" s="812" t="s">
        <v>518</v>
      </c>
      <c r="AE39" s="813"/>
      <c r="AF39" s="813"/>
      <c r="AG39" s="813"/>
      <c r="AH39" s="813"/>
      <c r="AI39" s="813"/>
      <c r="AJ39" s="77"/>
      <c r="AK39" s="814"/>
      <c r="AL39" s="815"/>
      <c r="AM39" s="815"/>
      <c r="AN39" s="815"/>
      <c r="AO39" s="815"/>
      <c r="AP39" s="815"/>
      <c r="AQ39" s="815"/>
      <c r="AR39" s="816"/>
      <c r="AS39" s="898" t="s">
        <v>77</v>
      </c>
      <c r="AT39" s="899"/>
      <c r="AU39" s="810"/>
      <c r="AV39" s="810"/>
      <c r="AW39" s="810"/>
      <c r="AX39" s="810"/>
      <c r="AY39" s="811"/>
      <c r="AZ39" s="75" t="s">
        <v>78</v>
      </c>
      <c r="BA39" s="79"/>
      <c r="BB39" s="45"/>
    </row>
    <row r="40" spans="1:56" ht="15.75" thickBot="1" x14ac:dyDescent="0.25">
      <c r="A40" s="853"/>
      <c r="B40"/>
      <c r="C40" s="812" t="s">
        <v>586</v>
      </c>
      <c r="D40" s="813"/>
      <c r="E40" s="813"/>
      <c r="F40" s="813"/>
      <c r="G40" s="813"/>
      <c r="H40" s="813"/>
      <c r="I40" s="77"/>
      <c r="J40" s="80"/>
      <c r="K40" s="80"/>
      <c r="L40" s="80"/>
      <c r="M40" s="80"/>
      <c r="N40" s="80"/>
      <c r="O40" s="80"/>
      <c r="P40" s="80"/>
      <c r="Q40" s="80"/>
      <c r="R40" s="872" t="s">
        <v>79</v>
      </c>
      <c r="S40" s="873"/>
      <c r="T40" s="874"/>
      <c r="U40" s="874"/>
      <c r="V40" s="874"/>
      <c r="W40" s="874"/>
      <c r="X40" s="875"/>
      <c r="Y40" s="81"/>
      <c r="Z40" s="82"/>
      <c r="AA40" s="45"/>
      <c r="AB40" s="853"/>
      <c r="AC40"/>
      <c r="AD40" s="812" t="s">
        <v>586</v>
      </c>
      <c r="AE40" s="813"/>
      <c r="AF40" s="813"/>
      <c r="AG40" s="813"/>
      <c r="AH40" s="813"/>
      <c r="AI40" s="813"/>
      <c r="AJ40" s="77"/>
      <c r="AK40" s="80"/>
      <c r="AL40" s="80"/>
      <c r="AM40" s="80"/>
      <c r="AN40" s="80"/>
      <c r="AO40" s="80"/>
      <c r="AP40" s="80"/>
      <c r="AQ40" s="80"/>
      <c r="AR40" s="80"/>
      <c r="AS40" s="872" t="s">
        <v>79</v>
      </c>
      <c r="AT40" s="873"/>
      <c r="AU40" s="874"/>
      <c r="AV40" s="874"/>
      <c r="AW40" s="874"/>
      <c r="AX40" s="874"/>
      <c r="AY40" s="875"/>
      <c r="AZ40" s="81"/>
      <c r="BA40" s="82"/>
      <c r="BB40" s="45"/>
    </row>
    <row r="41" spans="1:56" ht="15.6" customHeight="1" x14ac:dyDescent="0.2">
      <c r="A41" s="904">
        <v>13</v>
      </c>
      <c r="B41"/>
      <c r="C41" s="841" t="s">
        <v>587</v>
      </c>
      <c r="D41" s="813"/>
      <c r="E41" s="813"/>
      <c r="F41" s="813"/>
      <c r="G41" s="813"/>
      <c r="H41" s="813"/>
      <c r="I41" s="77"/>
      <c r="U41" s="45"/>
      <c r="W41" s="781" t="s">
        <v>627</v>
      </c>
      <c r="X41" s="781"/>
      <c r="Y41" s="781"/>
      <c r="Z41" s="781"/>
      <c r="AB41" s="904">
        <f>A41+1</f>
        <v>14</v>
      </c>
      <c r="AC41"/>
      <c r="AD41" s="841" t="s">
        <v>587</v>
      </c>
      <c r="AE41" s="813"/>
      <c r="AF41" s="813"/>
      <c r="AG41" s="813"/>
      <c r="AH41" s="813"/>
      <c r="AI41" s="813"/>
      <c r="AJ41" s="77"/>
      <c r="AV41" s="45"/>
      <c r="AX41" s="781" t="s">
        <v>656</v>
      </c>
      <c r="AY41" s="781"/>
      <c r="AZ41" s="781"/>
      <c r="BA41" s="781"/>
    </row>
    <row r="42" spans="1:56" ht="12.95" customHeight="1" thickBot="1" x14ac:dyDescent="0.25">
      <c r="A42" s="904"/>
      <c r="B42"/>
      <c r="C42" s="804" t="s">
        <v>80</v>
      </c>
      <c r="D42" s="805"/>
      <c r="E42" s="805"/>
      <c r="F42" s="805"/>
      <c r="G42" s="805"/>
      <c r="H42" s="805"/>
      <c r="I42" s="806"/>
      <c r="W42" s="781"/>
      <c r="X42" s="781"/>
      <c r="Y42" s="781"/>
      <c r="Z42" s="781"/>
      <c r="AB42" s="904"/>
      <c r="AC42"/>
      <c r="AD42" s="804" t="s">
        <v>80</v>
      </c>
      <c r="AE42" s="805"/>
      <c r="AF42" s="805"/>
      <c r="AG42" s="805"/>
      <c r="AH42" s="805"/>
      <c r="AI42" s="805"/>
      <c r="AJ42" s="806"/>
      <c r="AX42" s="781"/>
      <c r="AY42" s="781"/>
      <c r="AZ42" s="781"/>
      <c r="BA42" s="781"/>
    </row>
    <row r="44" spans="1:56" ht="13.5" thickBot="1" x14ac:dyDescent="0.25"/>
    <row r="45" spans="1:56" ht="18" customHeight="1" x14ac:dyDescent="0.25">
      <c r="A45" s="930" t="s">
        <v>496</v>
      </c>
      <c r="B45"/>
      <c r="C45" s="932" t="s">
        <v>584</v>
      </c>
      <c r="D45" s="933"/>
      <c r="E45" s="933"/>
      <c r="F45" s="933"/>
      <c r="G45" s="933"/>
      <c r="H45" s="933"/>
      <c r="I45" s="933"/>
      <c r="J45" s="933"/>
      <c r="K45" s="933"/>
      <c r="L45" s="934"/>
      <c r="M45" s="935" t="s">
        <v>137</v>
      </c>
      <c r="N45" s="935"/>
      <c r="O45" s="935"/>
      <c r="P45" s="935"/>
      <c r="Q45" s="935"/>
      <c r="R45" s="935"/>
      <c r="S45" s="935"/>
      <c r="T45" s="935"/>
      <c r="U45" s="935"/>
      <c r="V45" s="935"/>
      <c r="W45" s="935"/>
      <c r="X45" s="935"/>
      <c r="Y45" s="935"/>
      <c r="Z45" s="1" t="s">
        <v>749</v>
      </c>
      <c r="AB45" s="930" t="s">
        <v>496</v>
      </c>
      <c r="AC45"/>
      <c r="AD45" s="932" t="s">
        <v>584</v>
      </c>
      <c r="AE45" s="933"/>
      <c r="AF45" s="933"/>
      <c r="AG45" s="933"/>
      <c r="AH45" s="933"/>
      <c r="AI45" s="933"/>
      <c r="AJ45" s="933"/>
      <c r="AK45" s="933"/>
      <c r="AL45" s="933"/>
      <c r="AM45" s="934"/>
      <c r="AN45" s="935" t="s">
        <v>143</v>
      </c>
      <c r="AO45" s="935"/>
      <c r="AP45" s="935"/>
      <c r="AQ45" s="935"/>
      <c r="AR45" s="935"/>
      <c r="AS45" s="935"/>
      <c r="AT45" s="935"/>
      <c r="AU45" s="935"/>
      <c r="AV45" s="935"/>
      <c r="AW45" s="935"/>
      <c r="AX45" s="935"/>
      <c r="AY45" s="935"/>
      <c r="AZ45" s="935"/>
      <c r="BA45" s="1" t="s">
        <v>749</v>
      </c>
    </row>
    <row r="46" spans="1:56" x14ac:dyDescent="0.2">
      <c r="A46" s="931"/>
      <c r="B46"/>
      <c r="C46" s="856" t="s">
        <v>1</v>
      </c>
      <c r="D46" s="857"/>
      <c r="E46" s="857"/>
      <c r="F46" s="857"/>
      <c r="G46" s="857"/>
      <c r="H46" s="857"/>
      <c r="I46" s="857"/>
      <c r="J46" s="857"/>
      <c r="K46" s="857"/>
      <c r="L46" s="858"/>
      <c r="M46" s="893" t="s">
        <v>2</v>
      </c>
      <c r="N46" s="893"/>
      <c r="O46" s="893"/>
      <c r="P46" s="893"/>
      <c r="Q46" s="893"/>
      <c r="R46" s="893"/>
      <c r="S46" s="893"/>
      <c r="T46" s="893"/>
      <c r="U46" s="893"/>
      <c r="V46" s="893"/>
      <c r="W46" s="893"/>
      <c r="X46" s="893"/>
      <c r="Y46" s="893" t="s">
        <v>55</v>
      </c>
      <c r="Z46" s="894"/>
      <c r="AB46" s="931"/>
      <c r="AC46"/>
      <c r="AD46" s="856" t="s">
        <v>1</v>
      </c>
      <c r="AE46" s="857"/>
      <c r="AF46" s="857"/>
      <c r="AG46" s="857"/>
      <c r="AH46" s="857"/>
      <c r="AI46" s="857"/>
      <c r="AJ46" s="857"/>
      <c r="AK46" s="857"/>
      <c r="AL46" s="857"/>
      <c r="AM46" s="858"/>
      <c r="AN46" s="893" t="s">
        <v>2</v>
      </c>
      <c r="AO46" s="893"/>
      <c r="AP46" s="893"/>
      <c r="AQ46" s="893"/>
      <c r="AR46" s="893"/>
      <c r="AS46" s="893"/>
      <c r="AT46" s="893"/>
      <c r="AU46" s="893"/>
      <c r="AV46" s="893"/>
      <c r="AW46" s="893"/>
      <c r="AX46" s="893"/>
      <c r="AY46" s="893"/>
      <c r="AZ46" s="893" t="s">
        <v>55</v>
      </c>
      <c r="BA46" s="894"/>
    </row>
    <row r="47" spans="1:56" x14ac:dyDescent="0.2">
      <c r="A47" s="931"/>
      <c r="B47"/>
      <c r="C47" s="856" t="s">
        <v>3</v>
      </c>
      <c r="D47" s="857"/>
      <c r="E47" s="857"/>
      <c r="F47" s="857"/>
      <c r="G47" s="857"/>
      <c r="H47" s="857"/>
      <c r="I47" s="857"/>
      <c r="J47" s="857"/>
      <c r="K47" s="857"/>
      <c r="L47" s="858"/>
      <c r="M47" s="893" t="s">
        <v>4</v>
      </c>
      <c r="N47" s="893"/>
      <c r="O47" s="893"/>
      <c r="P47" s="893"/>
      <c r="Q47" s="893"/>
      <c r="R47" s="893"/>
      <c r="S47" s="893"/>
      <c r="T47" s="893"/>
      <c r="U47" s="893"/>
      <c r="V47" s="893"/>
      <c r="W47" s="893"/>
      <c r="X47" s="893"/>
      <c r="Y47" s="893" t="s">
        <v>5</v>
      </c>
      <c r="Z47" s="894"/>
      <c r="AB47" s="931"/>
      <c r="AC47"/>
      <c r="AD47" s="856" t="s">
        <v>3</v>
      </c>
      <c r="AE47" s="857"/>
      <c r="AF47" s="857"/>
      <c r="AG47" s="857"/>
      <c r="AH47" s="857"/>
      <c r="AI47" s="857"/>
      <c r="AJ47" s="857"/>
      <c r="AK47" s="857"/>
      <c r="AL47" s="857"/>
      <c r="AM47" s="858"/>
      <c r="AN47" s="893" t="s">
        <v>4</v>
      </c>
      <c r="AO47" s="893"/>
      <c r="AP47" s="893"/>
      <c r="AQ47" s="893"/>
      <c r="AR47" s="893"/>
      <c r="AS47" s="893"/>
      <c r="AT47" s="893"/>
      <c r="AU47" s="893"/>
      <c r="AV47" s="893"/>
      <c r="AW47" s="893"/>
      <c r="AX47" s="893"/>
      <c r="AY47" s="893"/>
      <c r="AZ47" s="893" t="s">
        <v>5</v>
      </c>
      <c r="BA47" s="894"/>
    </row>
    <row r="48" spans="1:56" x14ac:dyDescent="0.2">
      <c r="A48" s="931"/>
      <c r="B48"/>
      <c r="C48" s="856" t="s">
        <v>56</v>
      </c>
      <c r="D48" s="867"/>
      <c r="E48" s="867"/>
      <c r="F48" s="868"/>
      <c r="G48" s="869" t="s">
        <v>57</v>
      </c>
      <c r="H48" s="870"/>
      <c r="I48" s="870"/>
      <c r="J48" s="870"/>
      <c r="K48" s="870"/>
      <c r="L48" s="870"/>
      <c r="M48" s="870"/>
      <c r="N48" s="870"/>
      <c r="O48" s="870"/>
      <c r="P48" s="870"/>
      <c r="Q48" s="870"/>
      <c r="R48" s="870"/>
      <c r="S48" s="870"/>
      <c r="T48" s="870"/>
      <c r="U48" s="870"/>
      <c r="V48" s="870"/>
      <c r="W48" s="870"/>
      <c r="X48" s="871"/>
      <c r="Y48" s="47"/>
      <c r="Z48" s="48"/>
      <c r="AB48" s="931"/>
      <c r="AC48"/>
      <c r="AD48" s="856" t="s">
        <v>56</v>
      </c>
      <c r="AE48" s="867"/>
      <c r="AF48" s="867"/>
      <c r="AG48" s="868"/>
      <c r="AH48" s="869" t="s">
        <v>57</v>
      </c>
      <c r="AI48" s="870"/>
      <c r="AJ48" s="870"/>
      <c r="AK48" s="870"/>
      <c r="AL48" s="870"/>
      <c r="AM48" s="870"/>
      <c r="AN48" s="870"/>
      <c r="AO48" s="870"/>
      <c r="AP48" s="870"/>
      <c r="AQ48" s="870"/>
      <c r="AR48" s="870"/>
      <c r="AS48" s="870"/>
      <c r="AT48" s="870"/>
      <c r="AU48" s="870"/>
      <c r="AV48" s="870"/>
      <c r="AW48" s="870"/>
      <c r="AX48" s="870"/>
      <c r="AY48" s="871"/>
      <c r="AZ48" s="47"/>
      <c r="BA48" s="48"/>
    </row>
    <row r="49" spans="1:57" ht="15.75" x14ac:dyDescent="0.25">
      <c r="A49" s="931"/>
      <c r="B49"/>
      <c r="C49" s="838" t="s">
        <v>508</v>
      </c>
      <c r="D49" s="839"/>
      <c r="E49" s="839"/>
      <c r="F49" s="840"/>
      <c r="G49" s="817" t="s">
        <v>617</v>
      </c>
      <c r="H49" s="818"/>
      <c r="I49" s="818"/>
      <c r="J49" s="818"/>
      <c r="K49" s="819"/>
      <c r="L49" s="851" t="s">
        <v>706</v>
      </c>
      <c r="M49" s="851"/>
      <c r="N49" s="851"/>
      <c r="O49" s="851"/>
      <c r="P49" s="851"/>
      <c r="Q49" s="851"/>
      <c r="R49" s="851"/>
      <c r="S49" s="851"/>
      <c r="T49" s="851"/>
      <c r="U49" s="851"/>
      <c r="V49" s="851"/>
      <c r="W49" s="851"/>
      <c r="X49" s="851"/>
      <c r="Y49" s="851"/>
      <c r="Z49" s="852"/>
      <c r="AB49" s="931"/>
      <c r="AC49"/>
      <c r="AD49" s="838" t="s">
        <v>508</v>
      </c>
      <c r="AE49" s="839"/>
      <c r="AF49" s="839"/>
      <c r="AG49" s="840"/>
      <c r="AH49" s="817" t="s">
        <v>617</v>
      </c>
      <c r="AI49" s="818"/>
      <c r="AJ49" s="818"/>
      <c r="AK49" s="818"/>
      <c r="AL49" s="819"/>
      <c r="AM49" s="851" t="s">
        <v>706</v>
      </c>
      <c r="AN49" s="851"/>
      <c r="AO49" s="851"/>
      <c r="AP49" s="851"/>
      <c r="AQ49" s="851"/>
      <c r="AR49" s="851"/>
      <c r="AS49" s="851"/>
      <c r="AT49" s="851"/>
      <c r="AU49" s="851"/>
      <c r="AV49" s="851"/>
      <c r="AW49" s="851"/>
      <c r="AX49" s="851"/>
      <c r="AY49" s="851"/>
      <c r="AZ49" s="851"/>
      <c r="BA49" s="852"/>
    </row>
    <row r="50" spans="1:57" ht="15.6" customHeight="1" x14ac:dyDescent="0.2">
      <c r="A50" s="931"/>
      <c r="B50"/>
      <c r="C50" s="856"/>
      <c r="D50" s="857"/>
      <c r="E50" s="857"/>
      <c r="F50" s="858"/>
      <c r="G50" s="817" t="s">
        <v>618</v>
      </c>
      <c r="H50" s="818"/>
      <c r="I50" s="818"/>
      <c r="J50" s="818"/>
      <c r="K50" s="819"/>
      <c r="L50" s="883" t="s">
        <v>6</v>
      </c>
      <c r="M50" s="883"/>
      <c r="N50" s="884"/>
      <c r="O50" s="884"/>
      <c r="P50" s="884"/>
      <c r="Q50" s="884"/>
      <c r="R50" s="883" t="s">
        <v>7</v>
      </c>
      <c r="S50" s="883"/>
      <c r="T50" s="883"/>
      <c r="U50" s="883"/>
      <c r="V50" s="883"/>
      <c r="W50" s="858" t="s">
        <v>689</v>
      </c>
      <c r="X50" s="893"/>
      <c r="Y50" s="893"/>
      <c r="Z50" s="894"/>
      <c r="AB50" s="931"/>
      <c r="AC50"/>
      <c r="AD50" s="856"/>
      <c r="AE50" s="857"/>
      <c r="AF50" s="857"/>
      <c r="AG50" s="858"/>
      <c r="AH50" s="817" t="s">
        <v>618</v>
      </c>
      <c r="AI50" s="818"/>
      <c r="AJ50" s="818"/>
      <c r="AK50" s="818"/>
      <c r="AL50" s="819"/>
      <c r="AM50" s="883" t="s">
        <v>6</v>
      </c>
      <c r="AN50" s="883"/>
      <c r="AO50" s="884"/>
      <c r="AP50" s="884"/>
      <c r="AQ50" s="884"/>
      <c r="AR50" s="884"/>
      <c r="AS50" s="883" t="s">
        <v>7</v>
      </c>
      <c r="AT50" s="883"/>
      <c r="AU50" s="883"/>
      <c r="AV50" s="883"/>
      <c r="AW50" s="883"/>
      <c r="AX50" s="858" t="s">
        <v>689</v>
      </c>
      <c r="AY50" s="893"/>
      <c r="AZ50" s="893"/>
      <c r="BA50" s="894"/>
    </row>
    <row r="51" spans="1:57" ht="16.5" thickBot="1" x14ac:dyDescent="0.3">
      <c r="A51" s="931"/>
      <c r="B51"/>
      <c r="C51" s="856"/>
      <c r="D51" s="857"/>
      <c r="E51" s="857"/>
      <c r="F51" s="858"/>
      <c r="G51" s="50"/>
      <c r="H51" s="51"/>
      <c r="I51" s="51"/>
      <c r="J51" s="51"/>
      <c r="K51" s="52"/>
      <c r="L51" s="846" t="s">
        <v>8</v>
      </c>
      <c r="M51" s="847"/>
      <c r="N51" s="848"/>
      <c r="O51" s="848"/>
      <c r="P51" s="848"/>
      <c r="Q51" s="849"/>
      <c r="R51" s="928"/>
      <c r="S51" s="928"/>
      <c r="T51" s="928"/>
      <c r="U51" s="928"/>
      <c r="V51" s="928"/>
      <c r="W51" s="895"/>
      <c r="X51" s="896"/>
      <c r="Y51" s="896"/>
      <c r="Z51" s="897"/>
      <c r="AB51" s="931"/>
      <c r="AC51"/>
      <c r="AD51" s="856"/>
      <c r="AE51" s="857"/>
      <c r="AF51" s="857"/>
      <c r="AG51" s="858"/>
      <c r="AH51" s="50"/>
      <c r="AI51" s="51"/>
      <c r="AJ51" s="51"/>
      <c r="AK51" s="51"/>
      <c r="AL51" s="52"/>
      <c r="AM51" s="846" t="s">
        <v>8</v>
      </c>
      <c r="AN51" s="847"/>
      <c r="AO51" s="848"/>
      <c r="AP51" s="848"/>
      <c r="AQ51" s="848"/>
      <c r="AR51" s="849"/>
      <c r="AS51" s="928"/>
      <c r="AT51" s="928"/>
      <c r="AU51" s="928"/>
      <c r="AV51" s="928"/>
      <c r="AW51" s="928"/>
      <c r="AX51" s="895"/>
      <c r="AY51" s="896"/>
      <c r="AZ51" s="896"/>
      <c r="BA51" s="897"/>
    </row>
    <row r="52" spans="1:57" ht="13.5" customHeight="1" thickBot="1" x14ac:dyDescent="0.25">
      <c r="A52" s="901" t="s">
        <v>750</v>
      </c>
      <c r="B52"/>
      <c r="C52" s="861"/>
      <c r="D52" s="862"/>
      <c r="E52" s="863"/>
      <c r="F52" s="820" t="s">
        <v>9</v>
      </c>
      <c r="G52" s="829" t="s">
        <v>132</v>
      </c>
      <c r="H52" s="835"/>
      <c r="I52" s="836"/>
      <c r="J52" s="829" t="s">
        <v>133</v>
      </c>
      <c r="K52" s="835"/>
      <c r="L52" s="836"/>
      <c r="M52" s="829" t="s">
        <v>134</v>
      </c>
      <c r="N52" s="830"/>
      <c r="O52" s="831"/>
      <c r="P52" s="829" t="s">
        <v>135</v>
      </c>
      <c r="Q52" s="830"/>
      <c r="R52" s="831"/>
      <c r="S52" s="829" t="s">
        <v>136</v>
      </c>
      <c r="T52" s="830"/>
      <c r="U52" s="831"/>
      <c r="V52" s="842" t="s">
        <v>81</v>
      </c>
      <c r="W52" s="830"/>
      <c r="X52" s="831"/>
      <c r="Y52" s="53" t="s">
        <v>10</v>
      </c>
      <c r="Z52" s="54" t="s">
        <v>60</v>
      </c>
      <c r="AB52" s="901" t="s">
        <v>750</v>
      </c>
      <c r="AC52"/>
      <c r="AD52" s="861"/>
      <c r="AE52" s="862"/>
      <c r="AF52" s="863"/>
      <c r="AG52" s="820" t="s">
        <v>9</v>
      </c>
      <c r="AH52" s="829" t="s">
        <v>132</v>
      </c>
      <c r="AI52" s="835"/>
      <c r="AJ52" s="836"/>
      <c r="AK52" s="829" t="s">
        <v>133</v>
      </c>
      <c r="AL52" s="835"/>
      <c r="AM52" s="836"/>
      <c r="AN52" s="829" t="s">
        <v>134</v>
      </c>
      <c r="AO52" s="830"/>
      <c r="AP52" s="831"/>
      <c r="AQ52" s="829" t="s">
        <v>135</v>
      </c>
      <c r="AR52" s="830"/>
      <c r="AS52" s="831"/>
      <c r="AT52" s="829" t="s">
        <v>136</v>
      </c>
      <c r="AU52" s="830"/>
      <c r="AV52" s="831"/>
      <c r="AW52" s="842" t="s">
        <v>81</v>
      </c>
      <c r="AX52" s="830"/>
      <c r="AY52" s="831"/>
      <c r="AZ52" s="53" t="s">
        <v>10</v>
      </c>
      <c r="BA52" s="54" t="s">
        <v>60</v>
      </c>
    </row>
    <row r="53" spans="1:57" ht="27" customHeight="1" thickBot="1" x14ac:dyDescent="0.25">
      <c r="A53" s="902"/>
      <c r="B53"/>
      <c r="C53" s="864"/>
      <c r="D53" s="865"/>
      <c r="E53" s="866"/>
      <c r="F53" s="821"/>
      <c r="G53" s="155" t="s">
        <v>493</v>
      </c>
      <c r="H53" s="156" t="s">
        <v>494</v>
      </c>
      <c r="I53" s="157" t="s">
        <v>516</v>
      </c>
      <c r="J53" s="155" t="s">
        <v>493</v>
      </c>
      <c r="K53" s="156" t="s">
        <v>494</v>
      </c>
      <c r="L53" s="157" t="s">
        <v>516</v>
      </c>
      <c r="M53" s="155" t="s">
        <v>493</v>
      </c>
      <c r="N53" s="156" t="s">
        <v>494</v>
      </c>
      <c r="O53" s="157" t="s">
        <v>516</v>
      </c>
      <c r="P53" s="155" t="s">
        <v>493</v>
      </c>
      <c r="Q53" s="156" t="s">
        <v>494</v>
      </c>
      <c r="R53" s="157" t="s">
        <v>516</v>
      </c>
      <c r="S53" s="155" t="s">
        <v>493</v>
      </c>
      <c r="T53" s="156" t="s">
        <v>494</v>
      </c>
      <c r="U53" s="157" t="s">
        <v>516</v>
      </c>
      <c r="V53" s="155" t="s">
        <v>493</v>
      </c>
      <c r="W53" s="156" t="s">
        <v>494</v>
      </c>
      <c r="X53" s="157" t="s">
        <v>516</v>
      </c>
      <c r="Y53" s="881" t="s">
        <v>15</v>
      </c>
      <c r="Z53" s="882"/>
      <c r="AB53" s="902"/>
      <c r="AC53"/>
      <c r="AD53" s="864"/>
      <c r="AE53" s="865"/>
      <c r="AF53" s="866"/>
      <c r="AG53" s="821"/>
      <c r="AH53" s="155" t="s">
        <v>493</v>
      </c>
      <c r="AI53" s="156" t="s">
        <v>494</v>
      </c>
      <c r="AJ53" s="157" t="s">
        <v>516</v>
      </c>
      <c r="AK53" s="155" t="s">
        <v>493</v>
      </c>
      <c r="AL53" s="156" t="s">
        <v>494</v>
      </c>
      <c r="AM53" s="157" t="s">
        <v>516</v>
      </c>
      <c r="AN53" s="155" t="s">
        <v>493</v>
      </c>
      <c r="AO53" s="156" t="s">
        <v>494</v>
      </c>
      <c r="AP53" s="157" t="s">
        <v>516</v>
      </c>
      <c r="AQ53" s="155" t="s">
        <v>493</v>
      </c>
      <c r="AR53" s="156" t="s">
        <v>494</v>
      </c>
      <c r="AS53" s="157" t="s">
        <v>516</v>
      </c>
      <c r="AT53" s="155" t="s">
        <v>493</v>
      </c>
      <c r="AU53" s="156" t="s">
        <v>494</v>
      </c>
      <c r="AV53" s="157" t="s">
        <v>516</v>
      </c>
      <c r="AW53" s="155" t="s">
        <v>493</v>
      </c>
      <c r="AX53" s="156" t="s">
        <v>494</v>
      </c>
      <c r="AY53" s="157" t="s">
        <v>516</v>
      </c>
      <c r="AZ53" s="881" t="s">
        <v>15</v>
      </c>
      <c r="BA53" s="882"/>
    </row>
    <row r="54" spans="1:57" ht="21.2" customHeight="1" x14ac:dyDescent="0.2">
      <c r="A54" s="902"/>
      <c r="B54"/>
      <c r="C54" s="843">
        <v>1</v>
      </c>
      <c r="D54" s="795" t="s">
        <v>64</v>
      </c>
      <c r="E54" s="601" t="s">
        <v>16</v>
      </c>
      <c r="F54" s="55" t="s">
        <v>31</v>
      </c>
      <c r="G54" s="634" t="str">
        <f>TEXT((TIME(0,LEFT('Erwachsene-DOSB 2020'!E7,FIND(":",'Erwachsene-DOSB 2020'!E7)-1),RIGHT('Erwachsene-DOSB 2020'!E7,2)))*$BC$54,"[mm]:ss")</f>
        <v>25:00</v>
      </c>
      <c r="H54" s="635" t="str">
        <f>TEXT((TIME(0,LEFT('Erwachsene-DOSB 2020'!F7,FIND(":",'Erwachsene-DOSB 2020'!F7)-1),RIGHT('Erwachsene-DOSB 2020'!F7,2)))*$BC$54,"[mm]:ss")</f>
        <v>22:36</v>
      </c>
      <c r="I54" s="636" t="str">
        <f>TEXT((TIME(0,LEFT('Erwachsene-DOSB 2020'!G7,FIND(":",'Erwachsene-DOSB 2020'!G7)-1),RIGHT('Erwachsene-DOSB 2020'!G7,2)))*$BC$54,"[mm]:ss")</f>
        <v>20:12</v>
      </c>
      <c r="J54" s="637" t="str">
        <f>TEXT((TIME(0,LEFT('Erwachsene-DOSB 2020'!H7,FIND(":",'Erwachsene-DOSB 2020'!H7)-1),RIGHT('Erwachsene-DOSB 2020'!H7,2)))*$BC$54,"[mm]:ss")</f>
        <v>24:24</v>
      </c>
      <c r="K54" s="635" t="str">
        <f>TEXT((TIME(0,LEFT('Erwachsene-DOSB 2020'!I7,FIND(":",'Erwachsene-DOSB 2020'!I7)-1),RIGHT('Erwachsene-DOSB 2020'!I7,2)))*$BC$54,"[mm]:ss")</f>
        <v>22:00</v>
      </c>
      <c r="L54" s="636" t="str">
        <f>TEXT((TIME(0,LEFT('Erwachsene-DOSB 2020'!J7,FIND(":",'Erwachsene-DOSB 2020'!J7)-1),RIGHT('Erwachsene-DOSB 2020'!J7,2)))*$BC$54,"[mm]:ss")</f>
        <v>19:36</v>
      </c>
      <c r="M54" s="637" t="str">
        <f>TEXT((TIME(0,LEFT('Erwachsene-DOSB 2020'!K7,FIND(":",'Erwachsene-DOSB 2020'!K7)-1),RIGHT('Erwachsene-DOSB 2020'!K7,2)))*$BC$54,"[mm]:ss")</f>
        <v>24:48</v>
      </c>
      <c r="N54" s="635" t="str">
        <f>TEXT((TIME(0,LEFT('Erwachsene-DOSB 2020'!L7,FIND(":",'Erwachsene-DOSB 2020'!L7)-1),RIGHT('Erwachsene-DOSB 2020'!L7,2)))*$BC$54,"[mm]:ss")</f>
        <v>22:24</v>
      </c>
      <c r="O54" s="636" t="str">
        <f>TEXT((TIME(0,LEFT('Erwachsene-DOSB 2020'!M7,FIND(":",'Erwachsene-DOSB 2020'!M7)-1),RIGHT('Erwachsene-DOSB 2020'!M7,2)))*$BC$54,"[mm]:ss")</f>
        <v>20:00</v>
      </c>
      <c r="P54" s="637" t="str">
        <f>TEXT((TIME(0,LEFT('Erwachsene-DOSB 2020'!N7,FIND(":",'Erwachsene-DOSB 2020'!N7)-1),RIGHT('Erwachsene-DOSB 2020'!N7,2)))*$BC$54,"[mm]:ss")</f>
        <v>25:48</v>
      </c>
      <c r="Q54" s="635" t="str">
        <f>TEXT((TIME(0,LEFT('Erwachsene-DOSB 2020'!O7,FIND(":",'Erwachsene-DOSB 2020'!O7)-1),RIGHT('Erwachsene-DOSB 2020'!O7,2)))*$BC$54,"[mm]:ss")</f>
        <v>23:24</v>
      </c>
      <c r="R54" s="636" t="str">
        <f>TEXT((TIME(0,LEFT('Erwachsene-DOSB 2020'!P7,FIND(":",'Erwachsene-DOSB 2020'!P7)-1),RIGHT('Erwachsene-DOSB 2020'!P7,2)))*$BC$54,"[mm]:ss")</f>
        <v>21:00</v>
      </c>
      <c r="S54" s="637" t="str">
        <f>TEXT((TIME(0,LEFT('Erwachsene-DOSB 2020'!Q7,FIND(":",'Erwachsene-DOSB 2020'!Q7)-1),RIGHT('Erwachsene-DOSB 2020'!Q7,2)))*$BC$54,"[mm]:ss")</f>
        <v>26:24</v>
      </c>
      <c r="T54" s="635" t="str">
        <f>TEXT((TIME(0,LEFT('Erwachsene-DOSB 2020'!R7,FIND(":",'Erwachsene-DOSB 2020'!R7)-1),RIGHT('Erwachsene-DOSB 2020'!R7,2)))*$BC$54,"[mm]:ss")</f>
        <v>24:00</v>
      </c>
      <c r="U54" s="636" t="str">
        <f>TEXT((TIME(0,LEFT('Erwachsene-DOSB 2020'!S7,FIND(":",'Erwachsene-DOSB 2020'!S7)-1),RIGHT('Erwachsene-DOSB 2020'!S7,2)))*$BC$54,"[mm]:ss")</f>
        <v>21:36</v>
      </c>
      <c r="V54" s="637" t="str">
        <f>TEXT((TIME(0,LEFT('Erwachsene-DOSB 2020'!T7,FIND(":",'Erwachsene-DOSB 2020'!T7)-1),RIGHT('Erwachsene-DOSB 2020'!T7,2)))*$BC$54,"[mm]:ss")</f>
        <v>27:24</v>
      </c>
      <c r="W54" s="635" t="str">
        <f>TEXT((TIME(0,LEFT('Erwachsene-DOSB 2020'!U7,FIND(":",'Erwachsene-DOSB 2020'!U7)-1),RIGHT('Erwachsene-DOSB 2020'!U7,2)))*$BC$54,"[mm]:ss")</f>
        <v>24:48</v>
      </c>
      <c r="X54" s="636" t="str">
        <f>TEXT((TIME(0,LEFT('Erwachsene-DOSB 2020'!V7,FIND(":",'Erwachsene-DOSB 2020'!V7)-1),RIGHT('Erwachsene-DOSB 2020'!V7,2)))*$BC$54,"[mm]:ss")</f>
        <v>22:12</v>
      </c>
      <c r="Y54" s="180"/>
      <c r="Z54" s="181"/>
      <c r="AB54" s="902"/>
      <c r="AC54"/>
      <c r="AD54" s="843">
        <v>1</v>
      </c>
      <c r="AE54" s="795" t="s">
        <v>64</v>
      </c>
      <c r="AF54" s="601" t="s">
        <v>16</v>
      </c>
      <c r="AG54" s="55" t="s">
        <v>31</v>
      </c>
      <c r="AH54" s="638" t="str">
        <f>TEXT((TIME(0,LEFT('Erwachsene-DOSB 2020'!E39,FIND(":",'Erwachsene-DOSB 2020'!E39)-1),RIGHT('Erwachsene-DOSB 2020'!E39,2)))*$BC$54,"[mm]:ss")</f>
        <v>21:24</v>
      </c>
      <c r="AI54" s="639" t="str">
        <f>TEXT((TIME(0,LEFT('Erwachsene-DOSB 2020'!F39,FIND(":",'Erwachsene-DOSB 2020'!F39)-1),RIGHT('Erwachsene-DOSB 2020'!F39,2)))*$BC$54,"[mm]:ss")</f>
        <v>19:00</v>
      </c>
      <c r="AJ54" s="640" t="str">
        <f>TEXT((TIME(0,LEFT('Erwachsene-DOSB 2020'!G39,FIND(":",'Erwachsene-DOSB 2020'!G39)-1),RIGHT('Erwachsene-DOSB 2020'!G39,2)))*$BC$54,"[mm]:ss")</f>
        <v>16:36</v>
      </c>
      <c r="AK54" s="641" t="str">
        <f>TEXT((TIME(0,LEFT('Erwachsene-DOSB 2020'!H39,FIND(":",'Erwachsene-DOSB 2020'!H39)-1),RIGHT('Erwachsene-DOSB 2020'!H39,2)))*$BC$54,"[mm]:ss")</f>
        <v>20:48</v>
      </c>
      <c r="AL54" s="639" t="str">
        <f>TEXT((TIME(0,LEFT('Erwachsene-DOSB 2020'!I39,FIND(":",'Erwachsene-DOSB 2020'!I39)-1),RIGHT('Erwachsene-DOSB 2020'!I39,2)))*$BC$54,"[mm]:ss")</f>
        <v>18:24</v>
      </c>
      <c r="AM54" s="640" t="str">
        <f>TEXT((TIME(0,LEFT('Erwachsene-DOSB 2020'!J39,FIND(":",'Erwachsene-DOSB 2020'!J39)-1),RIGHT('Erwachsene-DOSB 2020'!J39,2)))*$BC$54,"[mm]:ss")</f>
        <v>16:00</v>
      </c>
      <c r="AN54" s="641" t="str">
        <f>TEXT((TIME(0,LEFT('Erwachsene-DOSB 2020'!K39,FIND(":",'Erwachsene-DOSB 2020'!K39)-1),RIGHT('Erwachsene-DOSB 2020'!K39,2)))*$BC$54,"[mm]:ss")</f>
        <v>21:12</v>
      </c>
      <c r="AO54" s="639" t="str">
        <f>TEXT((TIME(0,LEFT('Erwachsene-DOSB 2020'!L39,FIND(":",'Erwachsene-DOSB 2020'!L39)-1),RIGHT('Erwachsene-DOSB 2020'!L39,2)))*$BC$54,"[mm]:ss")</f>
        <v>18:48</v>
      </c>
      <c r="AP54" s="640" t="str">
        <f>TEXT((TIME(0,LEFT('Erwachsene-DOSB 2020'!M39,FIND(":",'Erwachsene-DOSB 2020'!M39)-1),RIGHT('Erwachsene-DOSB 2020'!M39,2)))*$BC$54,"[mm]:ss")</f>
        <v>16:24</v>
      </c>
      <c r="AQ54" s="641" t="str">
        <f>TEXT((TIME(0,LEFT('Erwachsene-DOSB 2020'!N39,FIND(":",'Erwachsene-DOSB 2020'!N39)-1),RIGHT('Erwachsene-DOSB 2020'!N39,2)))*$BC$54,"[mm]:ss")</f>
        <v>22:12</v>
      </c>
      <c r="AR54" s="639" t="str">
        <f>TEXT((TIME(0,LEFT('Erwachsene-DOSB 2020'!O39,FIND(":",'Erwachsene-DOSB 2020'!O39)-1),RIGHT('Erwachsene-DOSB 2020'!O39,2)))*$BC$54,"[mm]:ss")</f>
        <v>19:48</v>
      </c>
      <c r="AS54" s="640" t="str">
        <f>TEXT((TIME(0,LEFT('Erwachsene-DOSB 2020'!P39,FIND(":",'Erwachsene-DOSB 2020'!P39)-1),RIGHT('Erwachsene-DOSB 2020'!P39,2)))*$BC$54,"[mm]:ss")</f>
        <v>17:24</v>
      </c>
      <c r="AT54" s="108" t="str">
        <f>TEXT((TIME(0,LEFT('Erwachsene-DOSB 2020'!Q39,FIND(":",'Erwachsene-DOSB 2020'!Q39)-1),RIGHT('Erwachsene-DOSB 2020'!Q39,2)))*$BC$54,"[mm]:ss")</f>
        <v>23:48</v>
      </c>
      <c r="AU54" s="99" t="str">
        <f>TEXT((TIME(0,LEFT('Erwachsene-DOSB 2020'!R39,FIND(":",'Erwachsene-DOSB 2020'!R39)-1),RIGHT('Erwachsene-DOSB 2020'!R39,2)))*$BC$54,"[mm]:ss")</f>
        <v>20:48</v>
      </c>
      <c r="AV54" s="100" t="str">
        <f>TEXT((TIME(0,LEFT('Erwachsene-DOSB 2020'!S39,FIND(":",'Erwachsene-DOSB 2020'!S39)-1),RIGHT('Erwachsene-DOSB 2020'!S39,2)))*$BC$54,"[mm]:ss")</f>
        <v>18:00</v>
      </c>
      <c r="AW54" s="108" t="str">
        <f>TEXT((TIME(0,LEFT('Erwachsene-DOSB 2020'!T39,FIND(":",'Erwachsene-DOSB 2020'!T39)-1),RIGHT('Erwachsene-DOSB 2020'!T39,2)))*$BC$54,"[mm]:ss")</f>
        <v>25:12</v>
      </c>
      <c r="AX54" s="99" t="str">
        <f>TEXT((TIME(0,LEFT('Erwachsene-DOSB 2020'!U39,FIND(":",'Erwachsene-DOSB 2020'!U39)-1),RIGHT('Erwachsene-DOSB 2020'!U39,2)))*$BC$54,"[mm]:ss")</f>
        <v>22:12</v>
      </c>
      <c r="AY54" s="100" t="str">
        <f>TEXT((TIME(0,LEFT('Erwachsene-DOSB 2020'!V39,FIND(":",'Erwachsene-DOSB 2020'!V39)-1),RIGHT('Erwachsene-DOSB 2020'!V39,2)))*$BC$54,"[mm]:ss")</f>
        <v>19:00</v>
      </c>
      <c r="AZ54" s="180"/>
      <c r="BA54" s="181"/>
      <c r="BC54" s="143">
        <v>1.2</v>
      </c>
      <c r="BD54" s="5" t="s">
        <v>31</v>
      </c>
    </row>
    <row r="55" spans="1:57" ht="21.2" customHeight="1" x14ac:dyDescent="0.2">
      <c r="A55" s="902"/>
      <c r="B55"/>
      <c r="C55" s="844"/>
      <c r="D55" s="796"/>
      <c r="E55" s="10" t="s">
        <v>17</v>
      </c>
      <c r="F55" s="58" t="s">
        <v>500</v>
      </c>
      <c r="G55" s="101" t="str">
        <f>TEXT((TIME(0,LEFT('Erwachsene-DOSB 2020'!E8,FIND(":",'Erwachsene-DOSB 2020'!E8)-1),RIGHT('Erwachsene-DOSB 2020'!E8,2)))*$BC$55,"[mm]:ss")</f>
        <v>101:36</v>
      </c>
      <c r="H55" s="102" t="str">
        <f>TEXT((TIME(0,LEFT('Erwachsene-DOSB 2020'!F8,FIND(":",'Erwachsene-DOSB 2020'!F8)-1),RIGHT('Erwachsene-DOSB 2020'!F8,2)))*$BC$55,"[mm]:ss")</f>
        <v>94:24</v>
      </c>
      <c r="I55" s="103" t="str">
        <f>TEXT((TIME(0,LEFT('Erwachsene-DOSB 2020'!G8,FIND(":",'Erwachsene-DOSB 2020'!G8)-1),RIGHT('Erwachsene-DOSB 2020'!G8,2)))*$BC$55,"[mm]:ss")</f>
        <v>87:12</v>
      </c>
      <c r="J55" s="109" t="str">
        <f>TEXT((TIME(0,LEFT('Erwachsene-DOSB 2020'!H8,FIND(":",'Erwachsene-DOSB 2020'!H8)-1),RIGHT('Erwachsene-DOSB 2020'!H8,2)))*$BC$55,"[mm]:ss")</f>
        <v>100:12</v>
      </c>
      <c r="K55" s="102" t="str">
        <f>TEXT((TIME(0,LEFT('Erwachsene-DOSB 2020'!I8,FIND(":",'Erwachsene-DOSB 2020'!I8)-1),RIGHT('Erwachsene-DOSB 2020'!I8,2)))*$BC$55,"[mm]:ss")</f>
        <v>92:12</v>
      </c>
      <c r="L55" s="103" t="str">
        <f>TEXT((TIME(0,LEFT('Erwachsene-DOSB 2020'!J8,FIND(":",'Erwachsene-DOSB 2020'!J8)-1),RIGHT('Erwachsene-DOSB 2020'!J8,2)))*$BC$55,"[mm]:ss")</f>
        <v>85:48</v>
      </c>
      <c r="M55" s="109" t="str">
        <f>TEXT((TIME(0,LEFT('Erwachsene-DOSB 2020'!K8,FIND(":",'Erwachsene-DOSB 2020'!K8)-1),RIGHT('Erwachsene-DOSB 2020'!K8,2)))*$BC$55,"[mm]:ss")</f>
        <v>100:12</v>
      </c>
      <c r="N55" s="102" t="str">
        <f>TEXT((TIME(0,LEFT('Erwachsene-DOSB 2020'!L8,FIND(":",'Erwachsene-DOSB 2020'!L8)-1),RIGHT('Erwachsene-DOSB 2020'!L8,2)))*$BC$55,"[mm]:ss")</f>
        <v>92:12</v>
      </c>
      <c r="O55" s="103" t="str">
        <f>TEXT((TIME(0,LEFT('Erwachsene-DOSB 2020'!M8,FIND(":",'Erwachsene-DOSB 2020'!M8)-1),RIGHT('Erwachsene-DOSB 2020'!M8,2)))*$BC$55,"[mm]:ss")</f>
        <v>85:12</v>
      </c>
      <c r="P55" s="109" t="str">
        <f>TEXT((TIME(0,LEFT('Erwachsene-DOSB 2020'!N8,FIND(":",'Erwachsene-DOSB 2020'!N8)-1),RIGHT('Erwachsene-DOSB 2020'!N8,2)))*$BC$55,"[mm]:ss")</f>
        <v>101:00</v>
      </c>
      <c r="Q55" s="102" t="str">
        <f>TEXT((TIME(0,LEFT('Erwachsene-DOSB 2020'!O8,FIND(":",'Erwachsene-DOSB 2020'!O8)-1),RIGHT('Erwachsene-DOSB 2020'!O8,2)))*$BC$55,"[mm]:ss")</f>
        <v>93:36</v>
      </c>
      <c r="R55" s="103" t="str">
        <f>TEXT((TIME(0,LEFT('Erwachsene-DOSB 2020'!P8,FIND(":",'Erwachsene-DOSB 2020'!P8)-1),RIGHT('Erwachsene-DOSB 2020'!P8,2)))*$BC$55,"[mm]:ss")</f>
        <v>85:36</v>
      </c>
      <c r="S55" s="109" t="str">
        <f>TEXT((TIME(0,LEFT('Erwachsene-DOSB 2020'!Q8,FIND(":",'Erwachsene-DOSB 2020'!Q8)-1),RIGHT('Erwachsene-DOSB 2020'!Q8,2)))*$BC$55,"[mm]:ss")</f>
        <v>105:12</v>
      </c>
      <c r="T55" s="102" t="str">
        <f>TEXT((TIME(0,LEFT('Erwachsene-DOSB 2020'!R8,FIND(":",'Erwachsene-DOSB 2020'!R8)-1),RIGHT('Erwachsene-DOSB 2020'!R8,2)))*$BC$55,"[mm]:ss")</f>
        <v>95:24</v>
      </c>
      <c r="U55" s="103" t="str">
        <f>TEXT((TIME(0,LEFT('Erwachsene-DOSB 2020'!S8,FIND(":",'Erwachsene-DOSB 2020'!S8)-1),RIGHT('Erwachsene-DOSB 2020'!S8,2)))*$BC$55,"[mm]:ss")</f>
        <v>85:48</v>
      </c>
      <c r="V55" s="109" t="str">
        <f>TEXT((TIME(0,LEFT('Erwachsene-DOSB 2020'!T8,FIND(":",'Erwachsene-DOSB 2020'!T8)-1),RIGHT('Erwachsene-DOSB 2020'!T8,2)))*$BC$55,"[mm]:ss")</f>
        <v>109:36</v>
      </c>
      <c r="W55" s="102" t="str">
        <f>TEXT((TIME(0,LEFT('Erwachsene-DOSB 2020'!U8,FIND(":",'Erwachsene-DOSB 2020'!U8)-1),RIGHT('Erwachsene-DOSB 2020'!U8,2)))*$BC$55,"[mm]:ss")</f>
        <v>97:36</v>
      </c>
      <c r="X55" s="103" t="str">
        <f>TEXT((TIME(0,LEFT('Erwachsene-DOSB 2020'!V8,FIND(":",'Erwachsene-DOSB 2020'!V8)-1),RIGHT('Erwachsene-DOSB 2020'!V8,2)))*$BC$55,"[mm]:ss")</f>
        <v>86:00</v>
      </c>
      <c r="Y55" s="182"/>
      <c r="Z55" s="183"/>
      <c r="AB55" s="902"/>
      <c r="AC55"/>
      <c r="AD55" s="844"/>
      <c r="AE55" s="796"/>
      <c r="AF55" s="10" t="s">
        <v>17</v>
      </c>
      <c r="AG55" s="58" t="s">
        <v>500</v>
      </c>
      <c r="AH55" s="101" t="str">
        <f>TEXT((TIME(0,LEFT('Erwachsene-DOSB 2020'!E40,FIND(":",'Erwachsene-DOSB 2020'!E40)-1),RIGHT('Erwachsene-DOSB 2020'!E40,2)))*$BC$55,"[mm]:ss")</f>
        <v>76:00</v>
      </c>
      <c r="AI55" s="102" t="str">
        <f>TEXT((TIME(0,LEFT('Erwachsene-DOSB 2020'!F40,FIND(":",'Erwachsene-DOSB 2020'!F40)-1),RIGHT('Erwachsene-DOSB 2020'!F40,2)))*$BC$55,"[mm]:ss")</f>
        <v>68:48</v>
      </c>
      <c r="AJ55" s="103" t="str">
        <f>TEXT((TIME(0,LEFT('Erwachsene-DOSB 2020'!G40,FIND(":",'Erwachsene-DOSB 2020'!G40)-1),RIGHT('Erwachsene-DOSB 2020'!G40,2)))*$BC$55,"[mm]:ss")</f>
        <v>61:36</v>
      </c>
      <c r="AK55" s="109" t="str">
        <f>TEXT((TIME(0,LEFT('Erwachsene-DOSB 2020'!H40,FIND(":",'Erwachsene-DOSB 2020'!H40)-1),RIGHT('Erwachsene-DOSB 2020'!H40,2)))*$BC$55,"[mm]:ss")</f>
        <v>75:00</v>
      </c>
      <c r="AL55" s="102" t="str">
        <f>TEXT((TIME(0,LEFT('Erwachsene-DOSB 2020'!I40,FIND(":",'Erwachsene-DOSB 2020'!I40)-1),RIGHT('Erwachsene-DOSB 2020'!I40,2)))*$BC$55,"[mm]:ss")</f>
        <v>67:48</v>
      </c>
      <c r="AM55" s="103" t="str">
        <f>TEXT((TIME(0,LEFT('Erwachsene-DOSB 2020'!J40,FIND(":",'Erwachsene-DOSB 2020'!J40)-1),RIGHT('Erwachsene-DOSB 2020'!J40,2)))*$BC$55,"[mm]:ss")</f>
        <v>60:00</v>
      </c>
      <c r="AN55" s="109" t="str">
        <f>TEXT((TIME(0,LEFT('Erwachsene-DOSB 2020'!K40,FIND(":",'Erwachsene-DOSB 2020'!K40)-1),RIGHT('Erwachsene-DOSB 2020'!K40,2)))*$BC$55,"[mm]:ss")</f>
        <v>79:12</v>
      </c>
      <c r="AO55" s="102" t="str">
        <f>TEXT((TIME(0,LEFT('Erwachsene-DOSB 2020'!L40,FIND(":",'Erwachsene-DOSB 2020'!L40)-1),RIGHT('Erwachsene-DOSB 2020'!L40,2)))*$BC$55,"[mm]:ss")</f>
        <v>71:12</v>
      </c>
      <c r="AP55" s="103" t="str">
        <f>TEXT((TIME(0,LEFT('Erwachsene-DOSB 2020'!M40,FIND(":",'Erwachsene-DOSB 2020'!M40)-1),RIGHT('Erwachsene-DOSB 2020'!M40,2)))*$BC$55,"[mm]:ss")</f>
        <v>62:24</v>
      </c>
      <c r="AQ55" s="109" t="str">
        <f>TEXT((TIME(0,LEFT('Erwachsene-DOSB 2020'!N40,FIND(":",'Erwachsene-DOSB 2020'!N40)-1),RIGHT('Erwachsene-DOSB 2020'!N40,2)))*$BC$55,"[mm]:ss")</f>
        <v>83:36</v>
      </c>
      <c r="AR55" s="102" t="str">
        <f>TEXT((TIME(0,LEFT('Erwachsene-DOSB 2020'!O40,FIND(":",'Erwachsene-DOSB 2020'!O40)-1),RIGHT('Erwachsene-DOSB 2020'!O40,2)))*$BC$55,"[mm]:ss")</f>
        <v>73:24</v>
      </c>
      <c r="AS55" s="103" t="str">
        <f>TEXT((TIME(0,LEFT('Erwachsene-DOSB 2020'!P40,FIND(":",'Erwachsene-DOSB 2020'!P40)-1),RIGHT('Erwachsene-DOSB 2020'!P40,2)))*$BC$55,"[mm]:ss")</f>
        <v>65:48</v>
      </c>
      <c r="AT55" s="109" t="str">
        <f>TEXT((TIME(0,LEFT('Erwachsene-DOSB 2020'!Q40,FIND(":",'Erwachsene-DOSB 2020'!Q40)-1),RIGHT('Erwachsene-DOSB 2020'!Q40,2)))*$BC$55,"[mm]:ss")</f>
        <v>89:00</v>
      </c>
      <c r="AU55" s="102" t="str">
        <f>TEXT((TIME(0,LEFT('Erwachsene-DOSB 2020'!R40,FIND(":",'Erwachsene-DOSB 2020'!R40)-1),RIGHT('Erwachsene-DOSB 2020'!R40,2)))*$BC$55,"[mm]:ss")</f>
        <v>78:36</v>
      </c>
      <c r="AV55" s="103" t="str">
        <f>TEXT((TIME(0,LEFT('Erwachsene-DOSB 2020'!S40,FIND(":",'Erwachsene-DOSB 2020'!S40)-1),RIGHT('Erwachsene-DOSB 2020'!S40,2)))*$BC$55,"[mm]:ss")</f>
        <v>68:12</v>
      </c>
      <c r="AW55" s="109" t="str">
        <f>TEXT((TIME(0,LEFT('Erwachsene-DOSB 2020'!T40,FIND(":",'Erwachsene-DOSB 2020'!T40)-1),RIGHT('Erwachsene-DOSB 2020'!T40,2)))*$BC$55,"[mm]:ss")</f>
        <v>94:36</v>
      </c>
      <c r="AX55" s="102" t="str">
        <f>TEXT((TIME(0,LEFT('Erwachsene-DOSB 2020'!U40,FIND(":",'Erwachsene-DOSB 2020'!U40)-1),RIGHT('Erwachsene-DOSB 2020'!U40,2)))*$BC$55,"[mm]:ss")</f>
        <v>83:24</v>
      </c>
      <c r="AY55" s="103" t="str">
        <f>TEXT((TIME(0,LEFT('Erwachsene-DOSB 2020'!V40,FIND(":",'Erwachsene-DOSB 2020'!V40)-1),RIGHT('Erwachsene-DOSB 2020'!V40,2)))*$BC$55,"[mm]:ss")</f>
        <v>72:12</v>
      </c>
      <c r="AZ55" s="182"/>
      <c r="BA55" s="183"/>
      <c r="BC55" s="143">
        <v>1.2</v>
      </c>
      <c r="BD55" s="5" t="s">
        <v>160</v>
      </c>
    </row>
    <row r="56" spans="1:57" ht="21.2" customHeight="1" x14ac:dyDescent="0.2">
      <c r="A56" s="902"/>
      <c r="B56"/>
      <c r="C56" s="844"/>
      <c r="D56" s="796"/>
      <c r="E56" s="801" t="s">
        <v>21</v>
      </c>
      <c r="F56" s="793" t="s">
        <v>155</v>
      </c>
      <c r="G56" s="832" t="s">
        <v>305</v>
      </c>
      <c r="H56" s="833"/>
      <c r="I56" s="833"/>
      <c r="J56" s="833"/>
      <c r="K56" s="833"/>
      <c r="L56" s="833"/>
      <c r="M56" s="833"/>
      <c r="N56" s="833"/>
      <c r="O56" s="833"/>
      <c r="P56" s="833"/>
      <c r="Q56" s="833"/>
      <c r="R56" s="833"/>
      <c r="S56" s="833"/>
      <c r="T56" s="833"/>
      <c r="U56" s="833"/>
      <c r="V56" s="833"/>
      <c r="W56" s="833"/>
      <c r="X56" s="834"/>
      <c r="Y56" s="184"/>
      <c r="Z56" s="185"/>
      <c r="AB56" s="902"/>
      <c r="AC56"/>
      <c r="AD56" s="844"/>
      <c r="AE56" s="796"/>
      <c r="AF56" s="801" t="s">
        <v>21</v>
      </c>
      <c r="AG56" s="793" t="s">
        <v>155</v>
      </c>
      <c r="AH56" s="832" t="s">
        <v>305</v>
      </c>
      <c r="AI56" s="833"/>
      <c r="AJ56" s="833"/>
      <c r="AK56" s="833"/>
      <c r="AL56" s="833"/>
      <c r="AM56" s="833"/>
      <c r="AN56" s="833"/>
      <c r="AO56" s="833"/>
      <c r="AP56" s="833"/>
      <c r="AQ56" s="833"/>
      <c r="AR56" s="833"/>
      <c r="AS56" s="833"/>
      <c r="AT56" s="833"/>
      <c r="AU56" s="833"/>
      <c r="AV56" s="833"/>
      <c r="AW56" s="833"/>
      <c r="AX56" s="833"/>
      <c r="AY56" s="834"/>
      <c r="AZ56" s="184"/>
      <c r="BA56" s="185"/>
      <c r="BD56" s="5"/>
    </row>
    <row r="57" spans="1:57" ht="21.2" customHeight="1" x14ac:dyDescent="0.2">
      <c r="A57" s="902"/>
      <c r="B57"/>
      <c r="C57" s="844"/>
      <c r="D57" s="796"/>
      <c r="E57" s="792"/>
      <c r="F57" s="794"/>
      <c r="G57" s="101" t="str">
        <f>TEXT((TIME(0,LEFT('Erwachsene-DOSB 2020'!E10,FIND(":",'Erwachsene-DOSB 2020'!E10)-1),RIGHT('Erwachsene-DOSB 2020'!E10,2)))*$BC$57,"[mm]:ss")</f>
        <v>28:48</v>
      </c>
      <c r="H57" s="102" t="str">
        <f>TEXT((TIME(0,LEFT('Erwachsene-DOSB 2020'!F10,FIND(":",'Erwachsene-DOSB 2020'!F10)-1),RIGHT('Erwachsene-DOSB 2020'!F10,2)))*$BC$57,"[mm]:ss")</f>
        <v>25:24</v>
      </c>
      <c r="I57" s="103" t="str">
        <f>TEXT((TIME(0,LEFT('Erwachsene-DOSB 2020'!G10,FIND(":",'Erwachsene-DOSB 2020'!G10)-1),RIGHT('Erwachsene-DOSB 2020'!G10,2)))*$BC$57,"[mm]:ss")</f>
        <v>22:06</v>
      </c>
      <c r="J57" s="109" t="str">
        <f>TEXT((TIME(0,LEFT('Erwachsene-DOSB 2020'!H10,FIND(":",'Erwachsene-DOSB 2020'!H10)-1),RIGHT('Erwachsene-DOSB 2020'!H10,2)))*$BC$57,"[mm]:ss")</f>
        <v>28:18</v>
      </c>
      <c r="K57" s="102" t="str">
        <f>TEXT((TIME(0,LEFT('Erwachsene-DOSB 2020'!I10,FIND(":",'Erwachsene-DOSB 2020'!I10)-1),RIGHT('Erwachsene-DOSB 2020'!I10,2)))*$BC$57,"[mm]:ss")</f>
        <v>25:00</v>
      </c>
      <c r="L57" s="103" t="str">
        <f>TEXT((TIME(0,LEFT('Erwachsene-DOSB 2020'!J10,FIND(":",'Erwachsene-DOSB 2020'!J10)-1),RIGHT('Erwachsene-DOSB 2020'!J10,2)))*$BC$57,"[mm]:ss")</f>
        <v>21:36</v>
      </c>
      <c r="M57" s="109" t="str">
        <f>TEXT((TIME(0,LEFT('Erwachsene-DOSB 2020'!K10,FIND(":",'Erwachsene-DOSB 2020'!K10)-1),RIGHT('Erwachsene-DOSB 2020'!K10,2)))*$BC$57,"[mm]:ss")</f>
        <v>30:36</v>
      </c>
      <c r="N57" s="102" t="str">
        <f>TEXT((TIME(0,LEFT('Erwachsene-DOSB 2020'!L10,FIND(":",'Erwachsene-DOSB 2020'!L10)-1),RIGHT('Erwachsene-DOSB 2020'!L10,2)))*$BC$57,"[mm]:ss")</f>
        <v>25:18</v>
      </c>
      <c r="O57" s="103" t="str">
        <f>TEXT((TIME(0,LEFT('Erwachsene-DOSB 2020'!M10,FIND(":",'Erwachsene-DOSB 2020'!M10)-1),RIGHT('Erwachsene-DOSB 2020'!M10,2)))*$BC$57,"[mm]:ss")</f>
        <v>22:24</v>
      </c>
      <c r="P57" s="109" t="str">
        <f>TEXT((TIME(0,LEFT('Erwachsene-DOSB 2020'!N10,FIND(":",'Erwachsene-DOSB 2020'!N10)-1),RIGHT('Erwachsene-DOSB 2020'!N10,2)))*$BC$57,"[mm]:ss")</f>
        <v>34:36</v>
      </c>
      <c r="Q57" s="102" t="str">
        <f>TEXT((TIME(0,LEFT('Erwachsene-DOSB 2020'!O10,FIND(":",'Erwachsene-DOSB 2020'!O10)-1),RIGHT('Erwachsene-DOSB 2020'!O10,2)))*$BC$57,"[mm]:ss")</f>
        <v>28:24</v>
      </c>
      <c r="R57" s="103" t="str">
        <f>TEXT((TIME(0,LEFT('Erwachsene-DOSB 2020'!P10,FIND(":",'Erwachsene-DOSB 2020'!P10)-1),RIGHT('Erwachsene-DOSB 2020'!P10,2)))*$BC$57,"[mm]:ss")</f>
        <v>23:24</v>
      </c>
      <c r="S57" s="109" t="str">
        <f>TEXT((TIME(0,LEFT('Erwachsene-DOSB 2020'!Q10,FIND(":",'Erwachsene-DOSB 2020'!Q10)-1),RIGHT('Erwachsene-DOSB 2020'!Q10,2)))*$BC$57,"[mm]:ss")</f>
        <v>38:24</v>
      </c>
      <c r="T57" s="102" t="str">
        <f>TEXT((TIME(0,LEFT('Erwachsene-DOSB 2020'!R10,FIND(":",'Erwachsene-DOSB 2020'!R10)-1),RIGHT('Erwachsene-DOSB 2020'!R10,2)))*$BC$57,"[mm]:ss")</f>
        <v>30:42</v>
      </c>
      <c r="U57" s="103" t="str">
        <f>TEXT((TIME(0,LEFT('Erwachsene-DOSB 2020'!S10,FIND(":",'Erwachsene-DOSB 2020'!S10)-1),RIGHT('Erwachsene-DOSB 2020'!S10,2)))*$BC$57,"[mm]:ss")</f>
        <v>24:24</v>
      </c>
      <c r="V57" s="109" t="str">
        <f>TEXT((TIME(0,LEFT('Erwachsene-DOSB 2020'!T10,FIND(":",'Erwachsene-DOSB 2020'!T10)-1),RIGHT('Erwachsene-DOSB 2020'!T10,2)))*$BC$57,"[mm]:ss")</f>
        <v>40:48</v>
      </c>
      <c r="W57" s="102" t="str">
        <f>TEXT((TIME(0,LEFT('Erwachsene-DOSB 2020'!U10,FIND(":",'Erwachsene-DOSB 2020'!U10)-1),RIGHT('Erwachsene-DOSB 2020'!U10,2)))*$BC$57,"[mm]:ss")</f>
        <v>33:12</v>
      </c>
      <c r="X57" s="103" t="str">
        <f>TEXT((TIME(0,LEFT('Erwachsene-DOSB 2020'!V10,FIND(":",'Erwachsene-DOSB 2020'!V10)-1),RIGHT('Erwachsene-DOSB 2020'!V10,2)))*$BC$57,"[mm]:ss")</f>
        <v>25:36</v>
      </c>
      <c r="Y57" s="184"/>
      <c r="Z57" s="185"/>
      <c r="AB57" s="902"/>
      <c r="AC57"/>
      <c r="AD57" s="844"/>
      <c r="AE57" s="796"/>
      <c r="AF57" s="792"/>
      <c r="AG57" s="794"/>
      <c r="AH57" s="101" t="str">
        <f>TEXT((TIME(0,LEFT('Erwachsene-DOSB 2020'!E42,FIND(":",'Erwachsene-DOSB 2020'!E42)-1),RIGHT('Erwachsene-DOSB 2020'!E42,2)))*$BC$57,"[mm]:ss")</f>
        <v>27:06</v>
      </c>
      <c r="AI57" s="102" t="str">
        <f>TEXT((TIME(0,LEFT('Erwachsene-DOSB 2020'!F42,FIND(":",'Erwachsene-DOSB 2020'!F42)-1),RIGHT('Erwachsene-DOSB 2020'!F42,2)))*$BC$57,"[mm]:ss")</f>
        <v>23:48</v>
      </c>
      <c r="AJ57" s="103" t="str">
        <f>TEXT((TIME(0,LEFT('Erwachsene-DOSB 2020'!G42,FIND(":",'Erwachsene-DOSB 2020'!G42)-1),RIGHT('Erwachsene-DOSB 2020'!G42,2)))*$BC$57,"[mm]:ss")</f>
        <v>20:24</v>
      </c>
      <c r="AK57" s="109" t="str">
        <f>TEXT((TIME(0,LEFT('Erwachsene-DOSB 2020'!H42,FIND(":",'Erwachsene-DOSB 2020'!H42)-1),RIGHT('Erwachsene-DOSB 2020'!H42,2)))*$BC$57,"[mm]:ss")</f>
        <v>26:36</v>
      </c>
      <c r="AL57" s="102" t="str">
        <f>TEXT((TIME(0,LEFT('Erwachsene-DOSB 2020'!I42,FIND(":",'Erwachsene-DOSB 2020'!I42)-1),RIGHT('Erwachsene-DOSB 2020'!I42,2)))*$BC$57,"[mm]:ss")</f>
        <v>23:24</v>
      </c>
      <c r="AM57" s="103" t="str">
        <f>TEXT((TIME(0,LEFT('Erwachsene-DOSB 2020'!J42,FIND(":",'Erwachsene-DOSB 2020'!J42)-1),RIGHT('Erwachsene-DOSB 2020'!J42,2)))*$BC$57,"[mm]:ss")</f>
        <v>19:42</v>
      </c>
      <c r="AN57" s="109" t="str">
        <f>TEXT((TIME(0,LEFT('Erwachsene-DOSB 2020'!K42,FIND(":",'Erwachsene-DOSB 2020'!K42)-1),RIGHT('Erwachsene-DOSB 2020'!K42,2)))*$BC$57,"[mm]:ss")</f>
        <v>27:48</v>
      </c>
      <c r="AO57" s="102" t="str">
        <f>TEXT((TIME(0,LEFT('Erwachsene-DOSB 2020'!L42,FIND(":",'Erwachsene-DOSB 2020'!L42)-1),RIGHT('Erwachsene-DOSB 2020'!L42,2)))*$BC$57,"[mm]:ss")</f>
        <v>24:00</v>
      </c>
      <c r="AP57" s="103" t="str">
        <f>TEXT((TIME(0,LEFT('Erwachsene-DOSB 2020'!M42,FIND(":",'Erwachsene-DOSB 2020'!M42)-1),RIGHT('Erwachsene-DOSB 2020'!M42,2)))*$BC$57,"[mm]:ss")</f>
        <v>20:24</v>
      </c>
      <c r="AQ57" s="109" t="str">
        <f>TEXT((TIME(0,LEFT('Erwachsene-DOSB 2020'!N42,FIND(":",'Erwachsene-DOSB 2020'!N42)-1),RIGHT('Erwachsene-DOSB 2020'!N42,2)))*$BC$57,"[mm]:ss")</f>
        <v>30:54</v>
      </c>
      <c r="AR57" s="102" t="str">
        <f>TEXT((TIME(0,LEFT('Erwachsene-DOSB 2020'!O42,FIND(":",'Erwachsene-DOSB 2020'!O42)-1),RIGHT('Erwachsene-DOSB 2020'!O42,2)))*$BC$57,"[mm]:ss")</f>
        <v>25:48</v>
      </c>
      <c r="AS57" s="103" t="str">
        <f>TEXT((TIME(0,LEFT('Erwachsene-DOSB 2020'!P42,FIND(":",'Erwachsene-DOSB 2020'!P42)-1),RIGHT('Erwachsene-DOSB 2020'!P42,2)))*$BC$57,"[mm]:ss")</f>
        <v>21:36</v>
      </c>
      <c r="AT57" s="109" t="str">
        <f>TEXT((TIME(0,LEFT('Erwachsene-DOSB 2020'!Q42,FIND(":",'Erwachsene-DOSB 2020'!Q42)-1),RIGHT('Erwachsene-DOSB 2020'!Q42,2)))*$BC$57,"[mm]:ss")</f>
        <v>34:36</v>
      </c>
      <c r="AU57" s="102" t="str">
        <f>TEXT((TIME(0,LEFT('Erwachsene-DOSB 2020'!R42,FIND(":",'Erwachsene-DOSB 2020'!R42)-1),RIGHT('Erwachsene-DOSB 2020'!R42,2)))*$BC$57,"[mm]:ss")</f>
        <v>28:48</v>
      </c>
      <c r="AV57" s="103" t="str">
        <f>TEXT((TIME(0,LEFT('Erwachsene-DOSB 2020'!S42,FIND(":",'Erwachsene-DOSB 2020'!S42)-1),RIGHT('Erwachsene-DOSB 2020'!S42,2)))*$BC$57,"[mm]:ss")</f>
        <v>23:06</v>
      </c>
      <c r="AW57" s="109" t="str">
        <f>TEXT((TIME(0,LEFT('Erwachsene-DOSB 2020'!T42,FIND(":",'Erwachsene-DOSB 2020'!T42)-1),RIGHT('Erwachsene-DOSB 2020'!T42,2)))*$BC$57,"[mm]:ss")</f>
        <v>38:54</v>
      </c>
      <c r="AX57" s="102" t="str">
        <f>TEXT((TIME(0,LEFT('Erwachsene-DOSB 2020'!U42,FIND(":",'Erwachsene-DOSB 2020'!U42)-1),RIGHT('Erwachsene-DOSB 2020'!U42,2)))*$BC$57,"[mm]:ss")</f>
        <v>31:42</v>
      </c>
      <c r="AY57" s="103" t="str">
        <f>TEXT((TIME(0,LEFT('Erwachsene-DOSB 2020'!V42,FIND(":",'Erwachsene-DOSB 2020'!V42)-1),RIGHT('Erwachsene-DOSB 2020'!V42,2)))*$BC$57,"[mm]:ss")</f>
        <v>24:30</v>
      </c>
      <c r="AZ57" s="184"/>
      <c r="BA57" s="185"/>
      <c r="BC57" s="143">
        <v>1.2</v>
      </c>
      <c r="BD57" s="5" t="s">
        <v>155</v>
      </c>
    </row>
    <row r="58" spans="1:57" ht="21.2" customHeight="1" x14ac:dyDescent="0.2">
      <c r="A58" s="902"/>
      <c r="B58"/>
      <c r="C58" s="844"/>
      <c r="D58" s="796"/>
      <c r="E58" s="106" t="s">
        <v>22</v>
      </c>
      <c r="F58" s="58" t="s">
        <v>501</v>
      </c>
      <c r="G58" s="101" t="str">
        <f>TEXT((TIME(0,LEFT('Erwachsene-DOSB 2020'!E11,FIND(":",'Erwachsene-DOSB 2020'!E11)-1),RIGHT('Erwachsene-DOSB 2020'!E11,2)))*$BC$58,"[mm]:ss")</f>
        <v>76:27</v>
      </c>
      <c r="H58" s="102" t="str">
        <f>TEXT((TIME(0,LEFT('Erwachsene-DOSB 2020'!F11,FIND(":",'Erwachsene-DOSB 2020'!F11)-1),RIGHT('Erwachsene-DOSB 2020'!F11,2)))*$BC$58,"[mm]:ss")</f>
        <v>72:36</v>
      </c>
      <c r="I58" s="103" t="str">
        <f>TEXT((TIME(0,LEFT('Erwachsene-DOSB 2020'!G11,FIND(":",'Erwachsene-DOSB 2020'!G11)-1),RIGHT('Erwachsene-DOSB 2020'!G11,2)))*$BC$58,"[mm]:ss")</f>
        <v>68:12</v>
      </c>
      <c r="J58" s="109" t="str">
        <f>TEXT((TIME(0,LEFT('Erwachsene-DOSB 2020'!H11,FIND(":",'Erwachsene-DOSB 2020'!H11)-1),RIGHT('Erwachsene-DOSB 2020'!H11,2)))*$BC$58,"[mm]:ss")</f>
        <v>73:09</v>
      </c>
      <c r="K58" s="102" t="str">
        <f>TEXT((TIME(0,LEFT('Erwachsene-DOSB 2020'!I11,FIND(":",'Erwachsene-DOSB 2020'!I11)-1),RIGHT('Erwachsene-DOSB 2020'!I11,2)))*$BC$58,"[mm]:ss")</f>
        <v>69:18</v>
      </c>
      <c r="L58" s="103" t="str">
        <f>TEXT((TIME(0,LEFT('Erwachsene-DOSB 2020'!J11,FIND(":",'Erwachsene-DOSB 2020'!J11)-1),RIGHT('Erwachsene-DOSB 2020'!J11,2)))*$BC$58,"[mm]:ss")</f>
        <v>65:27</v>
      </c>
      <c r="M58" s="109" t="str">
        <f>TEXT((TIME(0,LEFT('Erwachsene-DOSB 2020'!K11,FIND(":",'Erwachsene-DOSB 2020'!K11)-1),RIGHT('Erwachsene-DOSB 2020'!K11,2)))*$BC$58,"[mm]:ss")</f>
        <v>73:42</v>
      </c>
      <c r="N58" s="102" t="str">
        <f>TEXT((TIME(0,LEFT('Erwachsene-DOSB 2020'!L11,FIND(":",'Erwachsene-DOSB 2020'!L11)-1),RIGHT('Erwachsene-DOSB 2020'!L11,2)))*$BC$58,"[mm]:ss")</f>
        <v>69:51</v>
      </c>
      <c r="O58" s="103" t="str">
        <f>TEXT((TIME(0,LEFT('Erwachsene-DOSB 2020'!M11,FIND(":",'Erwachsene-DOSB 2020'!M11)-1),RIGHT('Erwachsene-DOSB 2020'!M11,2)))*$BC$58,"[mm]:ss")</f>
        <v>66:00</v>
      </c>
      <c r="P58" s="109" t="str">
        <f>TEXT((TIME(0,LEFT('Erwachsene-DOSB 2020'!N11,FIND(":",'Erwachsene-DOSB 2020'!N11)-1),RIGHT('Erwachsene-DOSB 2020'!N11,2)))*$BC$58,"[mm]:ss")</f>
        <v>74:15</v>
      </c>
      <c r="Q58" s="102" t="str">
        <f>TEXT((TIME(0,LEFT('Erwachsene-DOSB 2020'!O11,FIND(":",'Erwachsene-DOSB 2020'!O11)-1),RIGHT('Erwachsene-DOSB 2020'!O11,2)))*$BC$58,"[mm]:ss")</f>
        <v>70:24</v>
      </c>
      <c r="R58" s="654" t="str">
        <f>TEXT((TIME(0,LEFT('Erwachsene-DOSB 2020'!P11,FIND(":",'Erwachsene-DOSB 2020'!P11)-1),RIGHT('Erwachsene-DOSB 2020'!P11,2)))*$BC$58,"[mm]:ss")</f>
        <v>66:27</v>
      </c>
      <c r="S58" s="109" t="str">
        <f>TEXT((TIME(0,LEFT('Erwachsene-DOSB 2020'!Q11,FIND(":",'Erwachsene-DOSB 2020'!Q11)-1),RIGHT('Erwachsene-DOSB 2020'!Q11,2)))*$BC$58,"[mm]:ss")</f>
        <v>77:00</v>
      </c>
      <c r="T58" s="102" t="str">
        <f>TEXT((TIME(0,LEFT('Erwachsene-DOSB 2020'!R11,FIND(":",'Erwachsene-DOSB 2020'!R11)-1),RIGHT('Erwachsene-DOSB 2020'!R11,2)))*$BC$58,"[mm]:ss")</f>
        <v>71:30</v>
      </c>
      <c r="U58" s="655" t="str">
        <f>TEXT((TIME(0,LEFT('Erwachsene-DOSB 2020'!S11,FIND(":",'Erwachsene-DOSB 2020'!S11)-1),RIGHT('Erwachsene-DOSB 2020'!S11,2)))*$BC$58,"[mm]:ss")</f>
        <v>66:50</v>
      </c>
      <c r="V58" s="109" t="str">
        <f>TEXT((TIME(0,LEFT('Erwachsene-DOSB 2020'!T11,FIND(":",'Erwachsene-DOSB 2020'!T11)-1),RIGHT('Erwachsene-DOSB 2020'!T11,2)))*$BC$58,"[mm]:ss")</f>
        <v>80:18</v>
      </c>
      <c r="W58" s="102" t="str">
        <f>TEXT((TIME(0,LEFT('Erwachsene-DOSB 2020'!U11,FIND(":",'Erwachsene-DOSB 2020'!U11)-1),RIGHT('Erwachsene-DOSB 2020'!U11,2)))*$BC$58,"[mm]:ss")</f>
        <v>73:42</v>
      </c>
      <c r="X58" s="103" t="str">
        <f>TEXT((TIME(0,LEFT('Erwachsene-DOSB 2020'!V11,FIND(":",'Erwachsene-DOSB 2020'!V11)-1),RIGHT('Erwachsene-DOSB 2020'!V11,2)))*$BC$58,"[mm]:ss")</f>
        <v>67:06</v>
      </c>
      <c r="Y58" s="182"/>
      <c r="Z58" s="183"/>
      <c r="AB58" s="902"/>
      <c r="AC58"/>
      <c r="AD58" s="844"/>
      <c r="AE58" s="796"/>
      <c r="AF58" s="106" t="s">
        <v>22</v>
      </c>
      <c r="AG58" s="58" t="s">
        <v>501</v>
      </c>
      <c r="AH58" s="101" t="str">
        <f>TEXT((TIME(0,LEFT('Erwachsene-DOSB 2020'!E44,FIND(":",'Erwachsene-DOSB 2020'!E44)-1),RIGHT('Erwachsene-DOSB 2020'!E44,2)))*$BC$58,"[mm]:ss")</f>
        <v>64:21</v>
      </c>
      <c r="AI58" s="102" t="str">
        <f>TEXT((TIME(0,LEFT('Erwachsene-DOSB 2020'!F44,FIND(":",'Erwachsene-DOSB 2020'!F44)-1),RIGHT('Erwachsene-DOSB 2020'!F44,2)))*$BC$58,"[mm]:ss")</f>
        <v>59:57</v>
      </c>
      <c r="AJ58" s="103" t="str">
        <f>TEXT((TIME(0,LEFT('Erwachsene-DOSB 2020'!G44,FIND(":",'Erwachsene-DOSB 2020'!G44)-1),RIGHT('Erwachsene-DOSB 2020'!G44,2)))*$BC$58,"[mm]:ss")</f>
        <v>55:33</v>
      </c>
      <c r="AK58" s="109" t="str">
        <f>TEXT((TIME(0,LEFT('Erwachsene-DOSB 2020'!H44,FIND(":",'Erwachsene-DOSB 2020'!H44)-1),RIGHT('Erwachsene-DOSB 2020'!H44,2)))*$BC$58,"[mm]:ss")</f>
        <v>62:42</v>
      </c>
      <c r="AL58" s="102" t="str">
        <f>TEXT((TIME(0,LEFT('Erwachsene-DOSB 2020'!I44,FIND(":",'Erwachsene-DOSB 2020'!I44)-1),RIGHT('Erwachsene-DOSB 2020'!I44,2)))*$BC$58,"[mm]:ss")</f>
        <v>58:18</v>
      </c>
      <c r="AM58" s="103" t="str">
        <f>TEXT((TIME(0,LEFT('Erwachsene-DOSB 2020'!J44,FIND(":",'Erwachsene-DOSB 2020'!J44)-1),RIGHT('Erwachsene-DOSB 2020'!J44,2)))*$BC$58,"[mm]:ss")</f>
        <v>53:54</v>
      </c>
      <c r="AN58" s="109" t="str">
        <f>TEXT((TIME(0,LEFT('Erwachsene-DOSB 2020'!K44,FIND(":",'Erwachsene-DOSB 2020'!K44)-1),RIGHT('Erwachsene-DOSB 2020'!K44,2)))*$BC$58,"[mm]:ss")</f>
        <v>64:21</v>
      </c>
      <c r="AO58" s="102" t="str">
        <f>TEXT((TIME(0,LEFT('Erwachsene-DOSB 2020'!L44,FIND(":",'Erwachsene-DOSB 2020'!L44)-1),RIGHT('Erwachsene-DOSB 2020'!L44,2)))*$BC$58,"[mm]:ss")</f>
        <v>59:57</v>
      </c>
      <c r="AP58" s="103" t="str">
        <f>TEXT((TIME(0,LEFT('Erwachsene-DOSB 2020'!M44,FIND(":",'Erwachsene-DOSB 2020'!M44)-1),RIGHT('Erwachsene-DOSB 2020'!M44,2)))*$BC$58,"[mm]:ss")</f>
        <v>55:33</v>
      </c>
      <c r="AQ58" s="109" t="str">
        <f>TEXT((TIME(0,LEFT('Erwachsene-DOSB 2020'!N44,FIND(":",'Erwachsene-DOSB 2020'!N44)-1),RIGHT('Erwachsene-DOSB 2020'!N44,2)))*$BC$58,"[mm]:ss")</f>
        <v>68:45</v>
      </c>
      <c r="AR58" s="102" t="str">
        <f>TEXT((TIME(0,LEFT('Erwachsene-DOSB 2020'!O44,FIND(":",'Erwachsene-DOSB 2020'!O44)-1),RIGHT('Erwachsene-DOSB 2020'!O44,2)))*$BC$58,"[mm]:ss")</f>
        <v>62:42</v>
      </c>
      <c r="AS58" s="103" t="str">
        <f>TEXT((TIME(0,LEFT('Erwachsene-DOSB 2020'!P44,FIND(":",'Erwachsene-DOSB 2020'!P44)-1),RIGHT('Erwachsene-DOSB 2020'!P44,2)))*$BC$58,"[mm]:ss")</f>
        <v>56:06</v>
      </c>
      <c r="AT58" s="109" t="str">
        <f>TEXT((TIME(0,LEFT('Erwachsene-DOSB 2020'!Q44,FIND(":",'Erwachsene-DOSB 2020'!Q44)-1),RIGHT('Erwachsene-DOSB 2020'!Q44,2)))*$BC$58,"[mm]:ss")</f>
        <v>71:30</v>
      </c>
      <c r="AU58" s="102" t="str">
        <f>TEXT((TIME(0,LEFT('Erwachsene-DOSB 2020'!R44,FIND(":",'Erwachsene-DOSB 2020'!R44)-1),RIGHT('Erwachsene-DOSB 2020'!R44,2)))*$BC$58,"[mm]:ss")</f>
        <v>64:21</v>
      </c>
      <c r="AV58" s="103" t="str">
        <f>TEXT((TIME(0,LEFT('Erwachsene-DOSB 2020'!S44,FIND(":",'Erwachsene-DOSB 2020'!S44)-1),RIGHT('Erwachsene-DOSB 2020'!S44,2)))*$BC$58,"[mm]:ss")</f>
        <v>58:51</v>
      </c>
      <c r="AW58" s="109" t="str">
        <f>TEXT((TIME(0,LEFT('Erwachsene-DOSB 2020'!T44,FIND(":",'Erwachsene-DOSB 2020'!T44)-1),RIGHT('Erwachsene-DOSB 2020'!T44,2)))*$BC$58,"[mm]:ss")</f>
        <v>72:36</v>
      </c>
      <c r="AX58" s="102" t="str">
        <f>TEXT((TIME(0,LEFT('Erwachsene-DOSB 2020'!U44,FIND(":",'Erwachsene-DOSB 2020'!U44)-1),RIGHT('Erwachsene-DOSB 2020'!U44,2)))*$BC$58,"[mm]:ss")</f>
        <v>66:33</v>
      </c>
      <c r="AY58" s="103" t="str">
        <f>TEXT((TIME(0,LEFT('Erwachsene-DOSB 2020'!V44,FIND(":",'Erwachsene-DOSB 2020'!V44)-1),RIGHT('Erwachsene-DOSB 2020'!V44,2)))*$BC$58,"[mm]:ss")</f>
        <v>59:24</v>
      </c>
      <c r="AZ58" s="182"/>
      <c r="BA58" s="183"/>
      <c r="BC58" s="143">
        <v>1.1000000000000001</v>
      </c>
      <c r="BD58" s="5" t="s">
        <v>162</v>
      </c>
    </row>
    <row r="59" spans="1:57" ht="21.2" customHeight="1" x14ac:dyDescent="0.2">
      <c r="A59" s="902"/>
      <c r="B59"/>
      <c r="C59" s="844"/>
      <c r="D59" s="796"/>
      <c r="E59" s="106" t="s">
        <v>23</v>
      </c>
      <c r="F59" s="58" t="s">
        <v>502</v>
      </c>
      <c r="G59" s="101" t="str">
        <f>TEXT((TIME(0,LEFT('Erwachsene-DOSB 2020'!E12,FIND(":",'Erwachsene-DOSB 2020'!E12)-1),RIGHT('Erwachsene-DOSB 2020'!E12,2)))*$BC$59,"[mm]:ss")</f>
        <v>69:00</v>
      </c>
      <c r="H59" s="102" t="str">
        <f>TEXT((TIME(0,LEFT('Erwachsene-DOSB 2020'!F12,FIND(":",'Erwachsene-DOSB 2020'!F12)-1),RIGHT('Erwachsene-DOSB 2020'!F12,2)))*$BC$59,"[mm]:ss")</f>
        <v>62:24</v>
      </c>
      <c r="I59" s="103" t="str">
        <f>TEXT((TIME(0,LEFT('Erwachsene-DOSB 2020'!G12,FIND(":",'Erwachsene-DOSB 2020'!G12)-1),RIGHT('Erwachsene-DOSB 2020'!G12,2)))*$BC$59,"[mm]:ss")</f>
        <v>55:48</v>
      </c>
      <c r="J59" s="109" t="str">
        <f>TEXT((TIME(0,LEFT('Erwachsene-DOSB 2020'!H12,FIND(":",'Erwachsene-DOSB 2020'!H12)-1),RIGHT('Erwachsene-DOSB 2020'!H12,2)))*$BC$59,"[mm]:ss")</f>
        <v>68:24</v>
      </c>
      <c r="K59" s="102" t="str">
        <f>TEXT((TIME(0,LEFT('Erwachsene-DOSB 2020'!I12,FIND(":",'Erwachsene-DOSB 2020'!I12)-1),RIGHT('Erwachsene-DOSB 2020'!I12,2)))*$BC$59,"[mm]:ss")</f>
        <v>61:48</v>
      </c>
      <c r="L59" s="103" t="str">
        <f>TEXT((TIME(0,LEFT('Erwachsene-DOSB 2020'!J12,FIND(":",'Erwachsene-DOSB 2020'!J12)-1),RIGHT('Erwachsene-DOSB 2020'!J12,2)))*$BC$59,"[mm]:ss")</f>
        <v>54:36</v>
      </c>
      <c r="M59" s="109" t="str">
        <f>TEXT((TIME(0,LEFT('Erwachsene-DOSB 2020'!K12,FIND(":",'Erwachsene-DOSB 2020'!K12)-1),RIGHT('Erwachsene-DOSB 2020'!K12,2)))*$BC$59,"[mm]:ss")</f>
        <v>67:12</v>
      </c>
      <c r="N59" s="102" t="str">
        <f>TEXT((TIME(0,LEFT('Erwachsene-DOSB 2020'!L12,FIND(":",'Erwachsene-DOSB 2020'!L12)-1),RIGHT('Erwachsene-DOSB 2020'!L12,2)))*$BC$59,"[mm]:ss")</f>
        <v>60:36</v>
      </c>
      <c r="O59" s="103" t="str">
        <f>TEXT((TIME(0,LEFT('Erwachsene-DOSB 2020'!M12,FIND(":",'Erwachsene-DOSB 2020'!M12)-1),RIGHT('Erwachsene-DOSB 2020'!M12,2)))*$BC$59,"[mm]:ss")</f>
        <v>54:00</v>
      </c>
      <c r="P59" s="109" t="str">
        <f>TEXT((TIME(0,LEFT('Erwachsene-DOSB 2020'!N12,FIND(":",'Erwachsene-DOSB 2020'!N12)-1),RIGHT('Erwachsene-DOSB 2020'!N12,2)))*$BC$59,"[mm]:ss")</f>
        <v>68:24</v>
      </c>
      <c r="Q59" s="102" t="str">
        <f>TEXT((TIME(0,LEFT('Erwachsene-DOSB 2020'!O12,FIND(":",'Erwachsene-DOSB 2020'!O12)-1),RIGHT('Erwachsene-DOSB 2020'!O12,2)))*$BC$59,"[mm]:ss")</f>
        <v>61:48</v>
      </c>
      <c r="R59" s="103" t="str">
        <f>TEXT((TIME(0,LEFT('Erwachsene-DOSB 2020'!P12,FIND(":",'Erwachsene-DOSB 2020'!P12)-1),RIGHT('Erwachsene-DOSB 2020'!P12,2)))*$BC$59,"[mm]:ss")</f>
        <v>54:36</v>
      </c>
      <c r="S59" s="109" t="str">
        <f>TEXT((TIME(0,LEFT('Erwachsene-DOSB 2020'!Q12,FIND(":",'Erwachsene-DOSB 2020'!Q12)-1),RIGHT('Erwachsene-DOSB 2020'!Q12,2)))*$BC$59,"[mm]:ss")</f>
        <v>72:00</v>
      </c>
      <c r="T59" s="102" t="str">
        <f>TEXT((TIME(0,LEFT('Erwachsene-DOSB 2020'!R12,FIND(":",'Erwachsene-DOSB 2020'!R12)-1),RIGHT('Erwachsene-DOSB 2020'!R12,2)))*$BC$59,"[mm]:ss")</f>
        <v>63:36</v>
      </c>
      <c r="U59" s="103" t="str">
        <f>TEXT((TIME(0,LEFT('Erwachsene-DOSB 2020'!S12,FIND(":",'Erwachsene-DOSB 2020'!S12)-1),RIGHT('Erwachsene-DOSB 2020'!S12,2)))*$BC$59,"[mm]:ss")</f>
        <v>56:24</v>
      </c>
      <c r="V59" s="109" t="str">
        <f>TEXT((TIME(0,LEFT('Erwachsene-DOSB 2020'!T12,FIND(":",'Erwachsene-DOSB 2020'!T12)-1),RIGHT('Erwachsene-DOSB 2020'!T12,2)))*$BC$59,"[mm]:ss")</f>
        <v>76:48</v>
      </c>
      <c r="W59" s="102" t="str">
        <f>TEXT((TIME(0,LEFT('Erwachsene-DOSB 2020'!U12,FIND(":",'Erwachsene-DOSB 2020'!U12)-1),RIGHT('Erwachsene-DOSB 2020'!U12,2)))*$BC$59,"[mm]:ss")</f>
        <v>66:36</v>
      </c>
      <c r="X59" s="103" t="str">
        <f>TEXT((TIME(0,LEFT('Erwachsene-DOSB 2020'!V12,FIND(":",'Erwachsene-DOSB 2020'!V12)-1),RIGHT('Erwachsene-DOSB 2020'!V12,2)))*$BC$59,"[mm]:ss")</f>
        <v>59:24</v>
      </c>
      <c r="Y59" s="182"/>
      <c r="Z59" s="183"/>
      <c r="AB59" s="902"/>
      <c r="AC59"/>
      <c r="AD59" s="844"/>
      <c r="AE59" s="796"/>
      <c r="AF59" s="106" t="s">
        <v>23</v>
      </c>
      <c r="AG59" s="58" t="s">
        <v>502</v>
      </c>
      <c r="AH59" s="101" t="str">
        <f>TEXT((TIME(0,LEFT('Erwachsene-DOSB 2020'!E45,FIND(":",'Erwachsene-DOSB 2020'!E45)-1),RIGHT('Erwachsene-DOSB 2020'!E45,2)))*$BC$59,"[mm]:ss")</f>
        <v>56:24</v>
      </c>
      <c r="AI59" s="102" t="str">
        <f>TEXT((TIME(0,LEFT('Erwachsene-DOSB 2020'!F45,FIND(":",'Erwachsene-DOSB 2020'!F45)-1),RIGHT('Erwachsene-DOSB 2020'!F45,2)))*$BC$59,"[mm]:ss")</f>
        <v>51:00</v>
      </c>
      <c r="AJ59" s="103" t="str">
        <f>TEXT((TIME(0,LEFT('Erwachsene-DOSB 2020'!G45,FIND(":",'Erwachsene-DOSB 2020'!G45)-1),RIGHT('Erwachsene-DOSB 2020'!G45,2)))*$BC$59,"[mm]:ss")</f>
        <v>46:12</v>
      </c>
      <c r="AK59" s="109" t="str">
        <f>TEXT((TIME(0,LEFT('Erwachsene-DOSB 2020'!H45,FIND(":",'Erwachsene-DOSB 2020'!H45)-1),RIGHT('Erwachsene-DOSB 2020'!H45,2)))*$BC$59,"[mm]:ss")</f>
        <v>55:48</v>
      </c>
      <c r="AL59" s="102" t="str">
        <f>TEXT((TIME(0,LEFT('Erwachsene-DOSB 2020'!I45,FIND(":",'Erwachsene-DOSB 2020'!I45)-1),RIGHT('Erwachsene-DOSB 2020'!I45,2)))*$BC$59,"[mm]:ss")</f>
        <v>50:24</v>
      </c>
      <c r="AM59" s="103" t="str">
        <f>TEXT((TIME(0,LEFT('Erwachsene-DOSB 2020'!J45,FIND(":",'Erwachsene-DOSB 2020'!J45)-1),RIGHT('Erwachsene-DOSB 2020'!J45,2)))*$BC$59,"[mm]:ss")</f>
        <v>45:00</v>
      </c>
      <c r="AN59" s="109" t="str">
        <f>TEXT((TIME(0,LEFT('Erwachsene-DOSB 2020'!K45,FIND(":",'Erwachsene-DOSB 2020'!K45)-1),RIGHT('Erwachsene-DOSB 2020'!K45,2)))*$BC$59,"[mm]:ss")</f>
        <v>60:00</v>
      </c>
      <c r="AO59" s="102" t="str">
        <f>TEXT((TIME(0,LEFT('Erwachsene-DOSB 2020'!L45,FIND(":",'Erwachsene-DOSB 2020'!L45)-1),RIGHT('Erwachsene-DOSB 2020'!L45,2)))*$BC$59,"[mm]:ss")</f>
        <v>53:24</v>
      </c>
      <c r="AP59" s="103" t="str">
        <f>TEXT((TIME(0,LEFT('Erwachsene-DOSB 2020'!M45,FIND(":",'Erwachsene-DOSB 2020'!M45)-1),RIGHT('Erwachsene-DOSB 2020'!M45,2)))*$BC$59,"[mm]:ss")</f>
        <v>46:48</v>
      </c>
      <c r="AQ59" s="109" t="str">
        <f>TEXT((TIME(0,LEFT('Erwachsene-DOSB 2020'!N45,FIND(":",'Erwachsene-DOSB 2020'!N45)-1),RIGHT('Erwachsene-DOSB 2020'!N45,2)))*$BC$59,"[mm]:ss")</f>
        <v>64:12</v>
      </c>
      <c r="AR59" s="102" t="str">
        <f>TEXT((TIME(0,LEFT('Erwachsene-DOSB 2020'!O45,FIND(":",'Erwachsene-DOSB 2020'!O45)-1),RIGHT('Erwachsene-DOSB 2020'!O45,2)))*$BC$59,"[mm]:ss")</f>
        <v>56:24</v>
      </c>
      <c r="AS59" s="103" t="str">
        <f>TEXT((TIME(0,LEFT('Erwachsene-DOSB 2020'!P45,FIND(":",'Erwachsene-DOSB 2020'!P45)-1),RIGHT('Erwachsene-DOSB 2020'!P45,2)))*$BC$59,"[mm]:ss")</f>
        <v>48:36</v>
      </c>
      <c r="AT59" s="109" t="str">
        <f>TEXT((TIME(0,LEFT('Erwachsene-DOSB 2020'!Q45,FIND(":",'Erwachsene-DOSB 2020'!Q45)-1),RIGHT('Erwachsene-DOSB 2020'!Q45,2)))*$BC$59,"[mm]:ss")</f>
        <v>69:36</v>
      </c>
      <c r="AU59" s="102" t="str">
        <f>TEXT((TIME(0,LEFT('Erwachsene-DOSB 2020'!R45,FIND(":",'Erwachsene-DOSB 2020'!R45)-1),RIGHT('Erwachsene-DOSB 2020'!R45,2)))*$BC$59,"[mm]:ss")</f>
        <v>60:00</v>
      </c>
      <c r="AV59" s="103" t="str">
        <f>TEXT((TIME(0,LEFT('Erwachsene-DOSB 2020'!S45,FIND(":",'Erwachsene-DOSB 2020'!S45)-1),RIGHT('Erwachsene-DOSB 2020'!S45,2)))*$BC$59,"[mm]:ss")</f>
        <v>49:48</v>
      </c>
      <c r="AW59" s="109" t="str">
        <f>TEXT((TIME(0,LEFT('Erwachsene-DOSB 2020'!T45,FIND(":",'Erwachsene-DOSB 2020'!T45)-1),RIGHT('Erwachsene-DOSB 2020'!T45,2)))*$BC$59,"[mm]:ss")</f>
        <v>75:36</v>
      </c>
      <c r="AX59" s="102" t="str">
        <f>TEXT((TIME(0,LEFT('Erwachsene-DOSB 2020'!U45,FIND(":",'Erwachsene-DOSB 2020'!U45)-1),RIGHT('Erwachsene-DOSB 2020'!U45,2)))*$BC$59,"[mm]:ss")</f>
        <v>62:24</v>
      </c>
      <c r="AY59" s="103" t="str">
        <f>TEXT((TIME(0,LEFT('Erwachsene-DOSB 2020'!V45,FIND(":",'Erwachsene-DOSB 2020'!V45)-1),RIGHT('Erwachsene-DOSB 2020'!V45,2)))*$BC$59,"[mm]:ss")</f>
        <v>52:12</v>
      </c>
      <c r="AZ59" s="182"/>
      <c r="BA59" s="183"/>
      <c r="BC59" s="143">
        <v>1.2</v>
      </c>
      <c r="BD59" s="5" t="s">
        <v>161</v>
      </c>
    </row>
    <row r="60" spans="1:57" ht="21.2" customHeight="1" x14ac:dyDescent="0.2">
      <c r="A60" s="902"/>
      <c r="B60"/>
      <c r="C60" s="844"/>
      <c r="D60" s="796"/>
      <c r="E60" s="106" t="s">
        <v>24</v>
      </c>
      <c r="F60" s="58" t="s">
        <v>427</v>
      </c>
      <c r="G60" s="160">
        <f>H60*(1-$BE$60)</f>
        <v>328.5</v>
      </c>
      <c r="H60" s="149">
        <v>365</v>
      </c>
      <c r="I60" s="150">
        <f>H60*(1+$BE$60)</f>
        <v>401.50000000000006</v>
      </c>
      <c r="J60" s="160">
        <f>K60*(1-$BE$60)</f>
        <v>328.5</v>
      </c>
      <c r="K60" s="149">
        <f>H60</f>
        <v>365</v>
      </c>
      <c r="L60" s="150">
        <f>K60*(1+$BE$60)</f>
        <v>401.50000000000006</v>
      </c>
      <c r="M60" s="160">
        <f>N60*(1-$BE$60)</f>
        <v>328.5</v>
      </c>
      <c r="N60" s="149">
        <f>H60</f>
        <v>365</v>
      </c>
      <c r="O60" s="150">
        <f>N60*(1+$BE$60)</f>
        <v>401.50000000000006</v>
      </c>
      <c r="P60" s="160">
        <f>Q60*(1-$BE$60)</f>
        <v>317.25</v>
      </c>
      <c r="Q60" s="149">
        <f>H60-12.5</f>
        <v>352.5</v>
      </c>
      <c r="R60" s="150">
        <f>Q60*(1+$BE$60)</f>
        <v>387.75000000000006</v>
      </c>
      <c r="S60" s="160">
        <f>T60*(1-$BE$60)</f>
        <v>317.25</v>
      </c>
      <c r="T60" s="149">
        <f>Q60</f>
        <v>352.5</v>
      </c>
      <c r="U60" s="150">
        <f>T60*(1+$BE$60)</f>
        <v>387.75000000000006</v>
      </c>
      <c r="V60" s="160">
        <f>W60*(1-$BE$60)</f>
        <v>306</v>
      </c>
      <c r="W60" s="149">
        <f>T60-12.5</f>
        <v>340</v>
      </c>
      <c r="X60" s="150">
        <f>W60*(1+$BE$60)</f>
        <v>374.00000000000006</v>
      </c>
      <c r="Y60" s="182"/>
      <c r="Z60" s="183"/>
      <c r="AB60" s="902"/>
      <c r="AC60"/>
      <c r="AD60" s="844"/>
      <c r="AE60" s="796"/>
      <c r="AF60" s="106" t="s">
        <v>24</v>
      </c>
      <c r="AG60" s="58" t="s">
        <v>427</v>
      </c>
      <c r="AH60" s="160">
        <f>AI60*(1-$BE$60)</f>
        <v>387</v>
      </c>
      <c r="AI60" s="149">
        <v>430</v>
      </c>
      <c r="AJ60" s="150">
        <f>AI60*(1+$BE$60)</f>
        <v>473.00000000000006</v>
      </c>
      <c r="AK60" s="160">
        <f>AL60*(1-$BE$60)</f>
        <v>387</v>
      </c>
      <c r="AL60" s="149">
        <f>AI60</f>
        <v>430</v>
      </c>
      <c r="AM60" s="150">
        <f>AL60*(1+$BE$60)</f>
        <v>473.00000000000006</v>
      </c>
      <c r="AN60" s="160">
        <f>AO60*(1-$BE$60)</f>
        <v>387</v>
      </c>
      <c r="AO60" s="149">
        <f>AI60</f>
        <v>430</v>
      </c>
      <c r="AP60" s="150">
        <f>AO60*(1+$BE$60)</f>
        <v>473.00000000000006</v>
      </c>
      <c r="AQ60" s="160">
        <f>AR60*(1-$BE$60)</f>
        <v>375.75</v>
      </c>
      <c r="AR60" s="149">
        <f>AI60-12.5</f>
        <v>417.5</v>
      </c>
      <c r="AS60" s="150">
        <f>AR60*(1+$BE$60)</f>
        <v>459.25000000000006</v>
      </c>
      <c r="AT60" s="160">
        <f>AU60*(1-$BE$60)</f>
        <v>375.75</v>
      </c>
      <c r="AU60" s="149">
        <f>AR60</f>
        <v>417.5</v>
      </c>
      <c r="AV60" s="150">
        <f>AU60*(1+$BE$60)</f>
        <v>459.25000000000006</v>
      </c>
      <c r="AW60" s="160">
        <f>AX60*(1-$BE$60)</f>
        <v>364.5</v>
      </c>
      <c r="AX60" s="149">
        <f>AU60-12.5</f>
        <v>405</v>
      </c>
      <c r="AY60" s="150">
        <f>AX60*(1+$BE$60)</f>
        <v>445.50000000000006</v>
      </c>
      <c r="AZ60" s="182"/>
      <c r="BA60" s="183"/>
      <c r="BD60" s="5" t="s">
        <v>431</v>
      </c>
      <c r="BE60" s="152">
        <v>0.1</v>
      </c>
    </row>
    <row r="61" spans="1:57" ht="21.2" customHeight="1" x14ac:dyDescent="0.2">
      <c r="A61" s="902"/>
      <c r="B61"/>
      <c r="C61" s="844"/>
      <c r="D61" s="796"/>
      <c r="E61" s="106" t="s">
        <v>25</v>
      </c>
      <c r="F61" s="58" t="s">
        <v>428</v>
      </c>
      <c r="G61" s="160">
        <f>H61*(1-$BE$60)</f>
        <v>499.5</v>
      </c>
      <c r="H61" s="149">
        <v>555</v>
      </c>
      <c r="I61" s="150">
        <f>H61*(1+$BE$60)</f>
        <v>610.5</v>
      </c>
      <c r="J61" s="160">
        <f>K61*(1-$BE$60)</f>
        <v>499.5</v>
      </c>
      <c r="K61" s="149">
        <f>H61</f>
        <v>555</v>
      </c>
      <c r="L61" s="150">
        <f>K61*(1+$BE$60)</f>
        <v>610.5</v>
      </c>
      <c r="M61" s="160">
        <f>N61*(1-$BE$60)</f>
        <v>499.5</v>
      </c>
      <c r="N61" s="149">
        <f>H61</f>
        <v>555</v>
      </c>
      <c r="O61" s="150">
        <f>N61*(1+$BE$60)</f>
        <v>610.5</v>
      </c>
      <c r="P61" s="160">
        <f>Q61*(1-$BE$60)</f>
        <v>486</v>
      </c>
      <c r="Q61" s="149">
        <f>H61-15</f>
        <v>540</v>
      </c>
      <c r="R61" s="150">
        <f>Q61*(1+$BE$60)</f>
        <v>594</v>
      </c>
      <c r="S61" s="160">
        <f>T61*(1-$BE$60)</f>
        <v>486</v>
      </c>
      <c r="T61" s="149">
        <f>Q61</f>
        <v>540</v>
      </c>
      <c r="U61" s="150">
        <f>T61*(1+$BE$60)</f>
        <v>594</v>
      </c>
      <c r="V61" s="160">
        <f>W61*(1-$BE$60)</f>
        <v>472.5</v>
      </c>
      <c r="W61" s="149">
        <f>T61-15</f>
        <v>525</v>
      </c>
      <c r="X61" s="150">
        <f>W61*(1+$BE$60)</f>
        <v>577.5</v>
      </c>
      <c r="Y61" s="182"/>
      <c r="Z61" s="183"/>
      <c r="AB61" s="902"/>
      <c r="AC61"/>
      <c r="AD61" s="844"/>
      <c r="AE61" s="796"/>
      <c r="AF61" s="106" t="s">
        <v>25</v>
      </c>
      <c r="AG61" s="58" t="s">
        <v>428</v>
      </c>
      <c r="AH61" s="160">
        <f>AI61*(1-$BE$60)</f>
        <v>567</v>
      </c>
      <c r="AI61" s="149">
        <v>630</v>
      </c>
      <c r="AJ61" s="150">
        <f>AI61*(1+$BE$60)</f>
        <v>693</v>
      </c>
      <c r="AK61" s="160">
        <f>AL61*(1-$BE$60)</f>
        <v>567</v>
      </c>
      <c r="AL61" s="149">
        <f>AI61</f>
        <v>630</v>
      </c>
      <c r="AM61" s="150">
        <f>AL61*(1+$BE$60)</f>
        <v>693</v>
      </c>
      <c r="AN61" s="160">
        <f>AO61*(1-$BE$60)</f>
        <v>580.5</v>
      </c>
      <c r="AO61" s="149">
        <v>645</v>
      </c>
      <c r="AP61" s="150">
        <f>AO61*(1+$BE$60)</f>
        <v>709.50000000000011</v>
      </c>
      <c r="AQ61" s="160">
        <f>AR61*(1-$BE$60)</f>
        <v>553.5</v>
      </c>
      <c r="AR61" s="149">
        <f>AI61-15</f>
        <v>615</v>
      </c>
      <c r="AS61" s="150">
        <f>AR61*(1+$BE$60)</f>
        <v>676.5</v>
      </c>
      <c r="AT61" s="160">
        <f>AU61*(1-$BE$60)</f>
        <v>553.5</v>
      </c>
      <c r="AU61" s="149">
        <f>AR61</f>
        <v>615</v>
      </c>
      <c r="AV61" s="150">
        <f>AU61*(1+$BE$60)</f>
        <v>676.5</v>
      </c>
      <c r="AW61" s="160">
        <f>AX61*(1-$BE$60)</f>
        <v>540</v>
      </c>
      <c r="AX61" s="149">
        <f>AU61-15</f>
        <v>600</v>
      </c>
      <c r="AY61" s="150">
        <f>AX61*(1+$BE$60)</f>
        <v>660</v>
      </c>
      <c r="AZ61" s="182"/>
      <c r="BA61" s="183"/>
      <c r="BD61" s="5"/>
    </row>
    <row r="62" spans="1:57" ht="21.2" customHeight="1" x14ac:dyDescent="0.2">
      <c r="A62" s="902"/>
      <c r="B62"/>
      <c r="C62" s="844"/>
      <c r="D62" s="796"/>
      <c r="E62" s="106" t="s">
        <v>44</v>
      </c>
      <c r="F62" s="58" t="s">
        <v>429</v>
      </c>
      <c r="G62" s="160">
        <f>H62*(1-$BE$60)</f>
        <v>432</v>
      </c>
      <c r="H62" s="149">
        <v>480</v>
      </c>
      <c r="I62" s="150">
        <f>H62*(1+$BE$60)</f>
        <v>528</v>
      </c>
      <c r="J62" s="160">
        <f>K62*(1-$BE$60)</f>
        <v>432</v>
      </c>
      <c r="K62" s="149">
        <f>H62</f>
        <v>480</v>
      </c>
      <c r="L62" s="150">
        <f>K62*(1+$BE$60)</f>
        <v>528</v>
      </c>
      <c r="M62" s="160">
        <f>N62*(1-$BE$60)</f>
        <v>432</v>
      </c>
      <c r="N62" s="149">
        <f>H62</f>
        <v>480</v>
      </c>
      <c r="O62" s="150">
        <f>N62*(1+$BE$60)</f>
        <v>528</v>
      </c>
      <c r="P62" s="160">
        <f>Q62*(1-$BE$60)</f>
        <v>418.5</v>
      </c>
      <c r="Q62" s="149">
        <f>H62-15</f>
        <v>465</v>
      </c>
      <c r="R62" s="150">
        <f>Q62*(1+$BE$60)</f>
        <v>511.50000000000006</v>
      </c>
      <c r="S62" s="160">
        <f>T62*(1-$BE$60)</f>
        <v>418.5</v>
      </c>
      <c r="T62" s="149">
        <f>Q62</f>
        <v>465</v>
      </c>
      <c r="U62" s="150">
        <f>T62*(1+$BE$60)</f>
        <v>511.50000000000006</v>
      </c>
      <c r="V62" s="160">
        <f>W62*(1-$BE$60)</f>
        <v>405</v>
      </c>
      <c r="W62" s="149">
        <f>T62-15</f>
        <v>450</v>
      </c>
      <c r="X62" s="150">
        <f>W62*(1+$BE$60)</f>
        <v>495.00000000000006</v>
      </c>
      <c r="Y62" s="182"/>
      <c r="Z62" s="183"/>
      <c r="AB62" s="902"/>
      <c r="AC62"/>
      <c r="AD62" s="844"/>
      <c r="AE62" s="796"/>
      <c r="AF62" s="106" t="s">
        <v>44</v>
      </c>
      <c r="AG62" s="58" t="s">
        <v>429</v>
      </c>
      <c r="AH62" s="160">
        <f>AI62*(1-$BE$60)</f>
        <v>495</v>
      </c>
      <c r="AI62" s="149">
        <v>550</v>
      </c>
      <c r="AJ62" s="150">
        <f>AI62*(1+$BE$60)</f>
        <v>605</v>
      </c>
      <c r="AK62" s="160">
        <f>AL62*(1-$BE$60)</f>
        <v>495</v>
      </c>
      <c r="AL62" s="149">
        <f>AI62</f>
        <v>550</v>
      </c>
      <c r="AM62" s="150">
        <f>AL62*(1+$BE$60)</f>
        <v>605</v>
      </c>
      <c r="AN62" s="160">
        <f>AO62*(1-$BE$60)</f>
        <v>508.5</v>
      </c>
      <c r="AO62" s="149">
        <v>565</v>
      </c>
      <c r="AP62" s="150">
        <f>AO62*(1+$BE$60)</f>
        <v>621.5</v>
      </c>
      <c r="AQ62" s="160">
        <f>AR62*(1-$BE$60)</f>
        <v>481.5</v>
      </c>
      <c r="AR62" s="149">
        <f>AI62-15</f>
        <v>535</v>
      </c>
      <c r="AS62" s="150">
        <f>AR62*(1+$BE$60)</f>
        <v>588.5</v>
      </c>
      <c r="AT62" s="160">
        <f>AU62*(1-$BE$60)</f>
        <v>481.5</v>
      </c>
      <c r="AU62" s="149">
        <f>AR62</f>
        <v>535</v>
      </c>
      <c r="AV62" s="150">
        <f>AU62*(1+$BE$60)</f>
        <v>588.5</v>
      </c>
      <c r="AW62" s="160">
        <f>AX62*(1-$BE$60)</f>
        <v>468</v>
      </c>
      <c r="AX62" s="149">
        <f>AU62-15</f>
        <v>520</v>
      </c>
      <c r="AY62" s="150">
        <f>AX62*(1+$BE$60)</f>
        <v>572</v>
      </c>
      <c r="AZ62" s="182"/>
      <c r="BA62" s="183"/>
      <c r="BD62" s="5"/>
    </row>
    <row r="63" spans="1:57" ht="21.2" customHeight="1" thickBot="1" x14ac:dyDescent="0.25">
      <c r="A63" s="902"/>
      <c r="B63"/>
      <c r="C63" s="950"/>
      <c r="D63" s="997"/>
      <c r="E63" s="107" t="s">
        <v>48</v>
      </c>
      <c r="F63" s="163" t="s">
        <v>430</v>
      </c>
      <c r="G63" s="164">
        <f>H63*(1-$BE$60)</f>
        <v>436.5</v>
      </c>
      <c r="H63" s="165">
        <v>485</v>
      </c>
      <c r="I63" s="166">
        <f>H63*(1+$BE$60)</f>
        <v>533.5</v>
      </c>
      <c r="J63" s="164">
        <f>K63*(1-$BE$60)</f>
        <v>436.5</v>
      </c>
      <c r="K63" s="165">
        <f>H63</f>
        <v>485</v>
      </c>
      <c r="L63" s="166">
        <f>K63*(1+$BE$60)</f>
        <v>533.5</v>
      </c>
      <c r="M63" s="164">
        <f>N63*(1-$BE$60)</f>
        <v>436.5</v>
      </c>
      <c r="N63" s="165">
        <f>H63</f>
        <v>485</v>
      </c>
      <c r="O63" s="166">
        <f>N63*(1+$BE$60)</f>
        <v>533.5</v>
      </c>
      <c r="P63" s="164">
        <f>Q63*(1-$BE$60)</f>
        <v>423</v>
      </c>
      <c r="Q63" s="165">
        <f>H63-15</f>
        <v>470</v>
      </c>
      <c r="R63" s="166">
        <f>Q63*(1+$BE$60)</f>
        <v>517</v>
      </c>
      <c r="S63" s="164">
        <f>T63*(1-$BE$60)</f>
        <v>423</v>
      </c>
      <c r="T63" s="165">
        <f>Q63</f>
        <v>470</v>
      </c>
      <c r="U63" s="166">
        <f>T63*(1+$BE$60)</f>
        <v>517</v>
      </c>
      <c r="V63" s="164">
        <f>W63*(1-$BE$60)</f>
        <v>409.5</v>
      </c>
      <c r="W63" s="165">
        <f>T63-15</f>
        <v>455</v>
      </c>
      <c r="X63" s="166">
        <f>W63*(1+$BE$60)</f>
        <v>500.50000000000006</v>
      </c>
      <c r="Y63" s="186"/>
      <c r="Z63" s="187"/>
      <c r="AB63" s="902"/>
      <c r="AC63"/>
      <c r="AD63" s="950"/>
      <c r="AE63" s="997"/>
      <c r="AF63" s="107" t="s">
        <v>48</v>
      </c>
      <c r="AG63" s="163" t="s">
        <v>430</v>
      </c>
      <c r="AH63" s="164">
        <f>AI63*(1-$BE$60)</f>
        <v>499.5</v>
      </c>
      <c r="AI63" s="165">
        <v>555</v>
      </c>
      <c r="AJ63" s="166">
        <f>AI63*(1+$BE$60)</f>
        <v>610.5</v>
      </c>
      <c r="AK63" s="164">
        <f>AL63*(1-$BE$60)</f>
        <v>499.5</v>
      </c>
      <c r="AL63" s="165">
        <f>AI63</f>
        <v>555</v>
      </c>
      <c r="AM63" s="166">
        <f>AL63*(1+$BE$60)</f>
        <v>610.5</v>
      </c>
      <c r="AN63" s="164">
        <f>AO63*(1-$BE$60)</f>
        <v>513</v>
      </c>
      <c r="AO63" s="165">
        <v>570</v>
      </c>
      <c r="AP63" s="166">
        <f>AO63*(1+$BE$60)</f>
        <v>627</v>
      </c>
      <c r="AQ63" s="164">
        <f>AR63*(1-$BE$60)</f>
        <v>486</v>
      </c>
      <c r="AR63" s="165">
        <f>AI63-15</f>
        <v>540</v>
      </c>
      <c r="AS63" s="166">
        <f>AR63*(1+$BE$60)</f>
        <v>594</v>
      </c>
      <c r="AT63" s="164">
        <f>AU63*(1-$BE$60)</f>
        <v>486</v>
      </c>
      <c r="AU63" s="165">
        <f>AR63</f>
        <v>540</v>
      </c>
      <c r="AV63" s="166">
        <f>AU63*(1+$BE$60)</f>
        <v>594</v>
      </c>
      <c r="AW63" s="164">
        <f>AX63*(1-$BE$60)</f>
        <v>472.5</v>
      </c>
      <c r="AX63" s="165">
        <f>AU63-15</f>
        <v>525</v>
      </c>
      <c r="AY63" s="166">
        <f>AX63*(1+$BE$60)</f>
        <v>577.5</v>
      </c>
      <c r="AZ63" s="186"/>
      <c r="BA63" s="187"/>
      <c r="BD63" s="5"/>
    </row>
    <row r="64" spans="1:57" ht="21.2" customHeight="1" x14ac:dyDescent="0.2">
      <c r="A64" s="902"/>
      <c r="B64"/>
      <c r="C64" s="844">
        <v>2</v>
      </c>
      <c r="D64" s="796" t="s">
        <v>65</v>
      </c>
      <c r="E64" s="943" t="s">
        <v>16</v>
      </c>
      <c r="F64" s="800" t="s">
        <v>26</v>
      </c>
      <c r="G64" s="998" t="s">
        <v>219</v>
      </c>
      <c r="H64" s="891"/>
      <c r="I64" s="891"/>
      <c r="J64" s="891"/>
      <c r="K64" s="891"/>
      <c r="L64" s="891"/>
      <c r="M64" s="891"/>
      <c r="N64" s="891"/>
      <c r="O64" s="891"/>
      <c r="P64" s="891"/>
      <c r="Q64" s="891"/>
      <c r="R64" s="891"/>
      <c r="S64" s="891"/>
      <c r="T64" s="891"/>
      <c r="U64" s="891"/>
      <c r="V64" s="891"/>
      <c r="W64" s="891"/>
      <c r="X64" s="892"/>
      <c r="Y64" s="180"/>
      <c r="Z64" s="181"/>
      <c r="AB64" s="902"/>
      <c r="AC64"/>
      <c r="AD64" s="844">
        <v>2</v>
      </c>
      <c r="AE64" s="796" t="s">
        <v>65</v>
      </c>
      <c r="AF64" s="943" t="s">
        <v>16</v>
      </c>
      <c r="AG64" s="800" t="s">
        <v>26</v>
      </c>
      <c r="AH64" s="785" t="s">
        <v>415</v>
      </c>
      <c r="AI64" s="786"/>
      <c r="AJ64" s="786"/>
      <c r="AK64" s="786"/>
      <c r="AL64" s="786"/>
      <c r="AM64" s="786"/>
      <c r="AN64" s="786"/>
      <c r="AO64" s="786"/>
      <c r="AP64" s="786"/>
      <c r="AQ64" s="786"/>
      <c r="AR64" s="786"/>
      <c r="AS64" s="786"/>
      <c r="AT64" s="786"/>
      <c r="AU64" s="786"/>
      <c r="AV64" s="786"/>
      <c r="AW64" s="786"/>
      <c r="AX64" s="786"/>
      <c r="AY64" s="787"/>
      <c r="AZ64" s="180"/>
      <c r="BA64" s="181"/>
      <c r="BD64" s="146"/>
    </row>
    <row r="65" spans="1:57" ht="21.2" customHeight="1" x14ac:dyDescent="0.2">
      <c r="A65" s="902"/>
      <c r="B65"/>
      <c r="C65" s="845"/>
      <c r="D65" s="796"/>
      <c r="E65" s="792"/>
      <c r="F65" s="794"/>
      <c r="G65" s="13">
        <f>'Erwachsene-DOSB 2020'!E15*$BC$65</f>
        <v>5.8500000000000005</v>
      </c>
      <c r="H65" s="12">
        <f>'Erwachsene-DOSB 2020'!F15*$BC$65</f>
        <v>6.3</v>
      </c>
      <c r="I65" s="15">
        <f>'Erwachsene-DOSB 2020'!G15*$BC$65</f>
        <v>6.75</v>
      </c>
      <c r="J65" s="59">
        <f>'Erwachsene-DOSB 2020'!H15*$BC$65</f>
        <v>5.8500000000000005</v>
      </c>
      <c r="K65" s="12">
        <f>'Erwachsene-DOSB 2020'!I15*$BC$65</f>
        <v>6.3</v>
      </c>
      <c r="L65" s="15">
        <f>'Erwachsene-DOSB 2020'!J15*$BC$65</f>
        <v>6.75</v>
      </c>
      <c r="M65" s="59">
        <f>'Erwachsene-DOSB 2020'!K15*$BC$65</f>
        <v>5.8500000000000005</v>
      </c>
      <c r="N65" s="12">
        <f>'Erwachsene-DOSB 2020'!L15*$BC$65</f>
        <v>6.3</v>
      </c>
      <c r="O65" s="15">
        <f>'Erwachsene-DOSB 2020'!M15*$BC$65</f>
        <v>6.75</v>
      </c>
      <c r="P65" s="59">
        <f>'Erwachsene-DOSB 2020'!N15*$BC$65</f>
        <v>5.625</v>
      </c>
      <c r="Q65" s="12">
        <f>'Erwachsene-DOSB 2020'!O15*$BC$65</f>
        <v>6.0750000000000002</v>
      </c>
      <c r="R65" s="15">
        <f>'Erwachsene-DOSB 2020'!P15*$BC$65</f>
        <v>6.5250000000000004</v>
      </c>
      <c r="S65" s="59">
        <f>'Erwachsene-DOSB 2020'!Q15*$BC$65</f>
        <v>5.4</v>
      </c>
      <c r="T65" s="12">
        <f>'Erwachsene-DOSB 2020'!R15*$BC$65</f>
        <v>5.8500000000000005</v>
      </c>
      <c r="U65" s="15">
        <f>'Erwachsene-DOSB 2020'!S15*$BC$65</f>
        <v>6.3</v>
      </c>
      <c r="V65" s="59">
        <f>'Erwachsene-DOSB 2020'!T15*$BC$65</f>
        <v>4.95</v>
      </c>
      <c r="W65" s="12">
        <f>'Erwachsene-DOSB 2020'!U15*$BC$65</f>
        <v>5.4</v>
      </c>
      <c r="X65" s="15">
        <f>'Erwachsene-DOSB 2020'!V15*$BC$65</f>
        <v>5.8500000000000005</v>
      </c>
      <c r="Y65" s="182"/>
      <c r="Z65" s="188"/>
      <c r="AB65" s="902"/>
      <c r="AC65"/>
      <c r="AD65" s="845"/>
      <c r="AE65" s="796"/>
      <c r="AF65" s="792"/>
      <c r="AG65" s="794"/>
      <c r="AH65" s="13">
        <f>'Erwachsene-DOSB 2020'!E48*$BC$65</f>
        <v>6.9750000000000005</v>
      </c>
      <c r="AI65" s="12">
        <f>'Erwachsene-DOSB 2020'!F48*$BC$65</f>
        <v>7.4249999999999998</v>
      </c>
      <c r="AJ65" s="15">
        <f>'Erwachsene-DOSB 2020'!G48*$BC$65</f>
        <v>7.875</v>
      </c>
      <c r="AK65" s="59">
        <f>'Erwachsene-DOSB 2020'!H48*$BC$65</f>
        <v>6.9750000000000005</v>
      </c>
      <c r="AL65" s="12">
        <f>'Erwachsene-DOSB 2020'!I48*$BC$65</f>
        <v>7.65</v>
      </c>
      <c r="AM65" s="15">
        <f>'Erwachsene-DOSB 2020'!J48*$BC$65</f>
        <v>8.1</v>
      </c>
      <c r="AN65" s="59">
        <f>'Erwachsene-DOSB 2020'!K48*$BC$65</f>
        <v>6.75</v>
      </c>
      <c r="AO65" s="12">
        <f>'Erwachsene-DOSB 2020'!L48*$BC$65</f>
        <v>7.4249999999999998</v>
      </c>
      <c r="AP65" s="15">
        <f>'Erwachsene-DOSB 2020'!M48*$BC$65</f>
        <v>7.875</v>
      </c>
      <c r="AQ65" s="59">
        <f>'Erwachsene-DOSB 2020'!N48*$BC$65</f>
        <v>6.3</v>
      </c>
      <c r="AR65" s="12">
        <f>'Erwachsene-DOSB 2020'!O48*$BC$65</f>
        <v>6.9750000000000005</v>
      </c>
      <c r="AS65" s="15">
        <f>'Erwachsene-DOSB 2020'!P48*$BC$65</f>
        <v>7.4249999999999998</v>
      </c>
      <c r="AT65" s="59">
        <f>'Erwachsene-DOSB 2020'!Q48*$BC$65</f>
        <v>6.0750000000000002</v>
      </c>
      <c r="AU65" s="12">
        <f>'Erwachsene-DOSB 2020'!R48*$BC$65</f>
        <v>6.5250000000000004</v>
      </c>
      <c r="AV65" s="15">
        <f>'Erwachsene-DOSB 2020'!S48*$BC$65</f>
        <v>7.2</v>
      </c>
      <c r="AW65" s="59">
        <f>'Erwachsene-DOSB 2020'!T48*$BC$65</f>
        <v>5.625</v>
      </c>
      <c r="AX65" s="12">
        <f>'Erwachsene-DOSB 2020'!U48*$BC$65</f>
        <v>6.3</v>
      </c>
      <c r="AY65" s="15">
        <f>'Erwachsene-DOSB 2020'!V48*$BC$65</f>
        <v>6.9750000000000005</v>
      </c>
      <c r="AZ65" s="182"/>
      <c r="BA65" s="188"/>
      <c r="BC65" s="143">
        <v>0.9</v>
      </c>
      <c r="BD65" s="146" t="s">
        <v>26</v>
      </c>
    </row>
    <row r="66" spans="1:57" ht="21.2" customHeight="1" x14ac:dyDescent="0.2">
      <c r="A66" s="902"/>
      <c r="B66"/>
      <c r="C66" s="845"/>
      <c r="D66" s="796"/>
      <c r="E66" s="106" t="s">
        <v>17</v>
      </c>
      <c r="F66" s="2" t="s">
        <v>92</v>
      </c>
      <c r="G66" s="13">
        <f>'Erwachsene-DOSB 2020'!E18*$BC$66</f>
        <v>1.32</v>
      </c>
      <c r="H66" s="12">
        <f>'Erwachsene-DOSB 2020'!F18*$BC$66</f>
        <v>1.4800000000000002</v>
      </c>
      <c r="I66" s="15">
        <f>'Erwachsene-DOSB 2020'!G18*$BC$66</f>
        <v>1.64</v>
      </c>
      <c r="J66" s="59">
        <f>'Erwachsene-DOSB 2020'!H18*$BC$66</f>
        <v>1.2800000000000002</v>
      </c>
      <c r="K66" s="12">
        <f>'Erwachsene-DOSB 2020'!I18*$BC$66</f>
        <v>1.4400000000000002</v>
      </c>
      <c r="L66" s="15">
        <f>'Erwachsene-DOSB 2020'!J18*$BC$66</f>
        <v>1.6</v>
      </c>
      <c r="M66" s="59">
        <f>'Erwachsene-DOSB 2020'!K18*$BC$66</f>
        <v>1.2000000000000002</v>
      </c>
      <c r="N66" s="12">
        <f>'Erwachsene-DOSB 2020'!L18*$BC$66</f>
        <v>1.36</v>
      </c>
      <c r="O66" s="15">
        <f>'Erwachsene-DOSB 2020'!M18*$BC$66</f>
        <v>1.56</v>
      </c>
      <c r="P66" s="59">
        <f>'Erwachsene-DOSB 2020'!N18*$BC$66</f>
        <v>1.08</v>
      </c>
      <c r="Q66" s="12">
        <f>'Erwachsene-DOSB 2020'!O18*$BC$66</f>
        <v>1.2800000000000002</v>
      </c>
      <c r="R66" s="15">
        <f>'Erwachsene-DOSB 2020'!P18*$BC$66</f>
        <v>1.4800000000000002</v>
      </c>
      <c r="S66" s="59">
        <f>'Erwachsene-DOSB 2020'!Q18*$BC$66</f>
        <v>1</v>
      </c>
      <c r="T66" s="12">
        <f>'Erwachsene-DOSB 2020'!R18*$BC$66</f>
        <v>1.2000000000000002</v>
      </c>
      <c r="U66" s="15">
        <f>'Erwachsene-DOSB 2020'!S18*$BC$66</f>
        <v>1.4400000000000002</v>
      </c>
      <c r="V66" s="59">
        <f>'Erwachsene-DOSB 2020'!T18*$BC$66</f>
        <v>0.91999999999999993</v>
      </c>
      <c r="W66" s="12">
        <f>'Erwachsene-DOSB 2020'!U18*$BC$66</f>
        <v>1.1199999999999999</v>
      </c>
      <c r="X66" s="15">
        <f>'Erwachsene-DOSB 2020'!V18*$BC$66</f>
        <v>1.32</v>
      </c>
      <c r="Y66" s="182"/>
      <c r="Z66" s="188"/>
      <c r="AB66" s="902"/>
      <c r="AC66"/>
      <c r="AD66" s="845"/>
      <c r="AE66" s="796"/>
      <c r="AF66" s="106" t="s">
        <v>17</v>
      </c>
      <c r="AG66" s="2" t="s">
        <v>92</v>
      </c>
      <c r="AH66" s="13">
        <f>'Erwachsene-DOSB 2020'!E51*$BC$66</f>
        <v>1.6800000000000002</v>
      </c>
      <c r="AI66" s="12">
        <f>'Erwachsene-DOSB 2020'!F51*$BC$66</f>
        <v>1.8399999999999999</v>
      </c>
      <c r="AJ66" s="15">
        <f>'Erwachsene-DOSB 2020'!G51*$BC$66</f>
        <v>2</v>
      </c>
      <c r="AK66" s="59">
        <f>'Erwachsene-DOSB 2020'!H51*$BC$66</f>
        <v>1.6800000000000002</v>
      </c>
      <c r="AL66" s="12">
        <f>'Erwachsene-DOSB 2020'!I51*$BC$66</f>
        <v>1.8399999999999999</v>
      </c>
      <c r="AM66" s="15">
        <f>'Erwachsene-DOSB 2020'!J51*$BC$66</f>
        <v>2</v>
      </c>
      <c r="AN66" s="59">
        <f>'Erwachsene-DOSB 2020'!K51*$BC$66</f>
        <v>1.64</v>
      </c>
      <c r="AO66" s="12">
        <f>'Erwachsene-DOSB 2020'!L51*$BC$66</f>
        <v>1.8</v>
      </c>
      <c r="AP66" s="15">
        <f>'Erwachsene-DOSB 2020'!M51*$BC$66</f>
        <v>1.9600000000000002</v>
      </c>
      <c r="AQ66" s="59">
        <f>'Erwachsene-DOSB 2020'!N51*$BC$66</f>
        <v>1.4800000000000002</v>
      </c>
      <c r="AR66" s="12">
        <f>'Erwachsene-DOSB 2020'!O51*$BC$66</f>
        <v>1.6800000000000002</v>
      </c>
      <c r="AS66" s="15">
        <f>'Erwachsene-DOSB 2020'!P51*$BC$66</f>
        <v>1.8800000000000001</v>
      </c>
      <c r="AT66" s="59">
        <f>'Erwachsene-DOSB 2020'!Q51*$BC$66</f>
        <v>1.32</v>
      </c>
      <c r="AU66" s="12">
        <f>'Erwachsene-DOSB 2020'!R51*$BC$66</f>
        <v>1.56</v>
      </c>
      <c r="AV66" s="15">
        <f>'Erwachsene-DOSB 2020'!S51*$BC$66</f>
        <v>1.8</v>
      </c>
      <c r="AW66" s="59">
        <f>'Erwachsene-DOSB 2020'!T51*$BC$66</f>
        <v>1.2400000000000002</v>
      </c>
      <c r="AX66" s="12">
        <f>'Erwachsene-DOSB 2020'!U51*$BC$66</f>
        <v>1.4800000000000002</v>
      </c>
      <c r="AY66" s="15">
        <f>'Erwachsene-DOSB 2020'!V51*$BC$66</f>
        <v>1.72</v>
      </c>
      <c r="AZ66" s="182"/>
      <c r="BA66" s="188"/>
      <c r="BC66" s="143">
        <v>0.8</v>
      </c>
      <c r="BD66" s="146" t="s">
        <v>92</v>
      </c>
    </row>
    <row r="67" spans="1:57" s="158" customFormat="1" ht="19.7" customHeight="1" thickBot="1" x14ac:dyDescent="0.25">
      <c r="A67" s="902"/>
      <c r="C67" s="845"/>
      <c r="D67" s="796"/>
      <c r="E67" s="106" t="s">
        <v>21</v>
      </c>
      <c r="F67" s="27" t="s">
        <v>690</v>
      </c>
      <c r="G67" s="37">
        <f>V21+5</f>
        <v>21.799999999999997</v>
      </c>
      <c r="H67" s="19">
        <f>W21+5</f>
        <v>23.9</v>
      </c>
      <c r="I67" s="21">
        <f>X21+5</f>
        <v>26.7</v>
      </c>
      <c r="J67" s="37">
        <f t="shared" ref="J67:O67" si="2">G67</f>
        <v>21.799999999999997</v>
      </c>
      <c r="K67" s="19">
        <f t="shared" si="2"/>
        <v>23.9</v>
      </c>
      <c r="L67" s="21">
        <f t="shared" si="2"/>
        <v>26.7</v>
      </c>
      <c r="M67" s="37">
        <f t="shared" si="2"/>
        <v>21.799999999999997</v>
      </c>
      <c r="N67" s="19">
        <f t="shared" si="2"/>
        <v>23.9</v>
      </c>
      <c r="O67" s="21">
        <f t="shared" si="2"/>
        <v>26.7</v>
      </c>
      <c r="P67" s="37">
        <f t="shared" ref="P67:X67" si="3">M67-1.5</f>
        <v>20.299999999999997</v>
      </c>
      <c r="Q67" s="19">
        <f t="shared" si="3"/>
        <v>22.4</v>
      </c>
      <c r="R67" s="21">
        <f t="shared" si="3"/>
        <v>25.2</v>
      </c>
      <c r="S67" s="37">
        <f t="shared" si="3"/>
        <v>18.799999999999997</v>
      </c>
      <c r="T67" s="19">
        <f t="shared" si="3"/>
        <v>20.9</v>
      </c>
      <c r="U67" s="21">
        <f t="shared" si="3"/>
        <v>23.7</v>
      </c>
      <c r="V67" s="37">
        <f t="shared" si="3"/>
        <v>17.299999999999997</v>
      </c>
      <c r="W67" s="19">
        <f t="shared" si="3"/>
        <v>19.399999999999999</v>
      </c>
      <c r="X67" s="21">
        <f t="shared" si="3"/>
        <v>22.2</v>
      </c>
      <c r="Y67" s="186"/>
      <c r="Z67" s="187"/>
      <c r="AB67" s="902"/>
      <c r="AD67" s="845"/>
      <c r="AE67" s="796"/>
      <c r="AF67" s="106" t="s">
        <v>21</v>
      </c>
      <c r="AG67" s="27" t="s">
        <v>690</v>
      </c>
      <c r="AH67" s="37">
        <f>AW21+5</f>
        <v>28.799999999999997</v>
      </c>
      <c r="AI67" s="19">
        <f>AX21+5</f>
        <v>31.599999999999998</v>
      </c>
      <c r="AJ67" s="21">
        <f>AY21+5</f>
        <v>34.4</v>
      </c>
      <c r="AK67" s="37">
        <f t="shared" ref="AK67:AY67" si="4">AH67-1.5</f>
        <v>27.299999999999997</v>
      </c>
      <c r="AL67" s="19">
        <f t="shared" si="4"/>
        <v>30.099999999999998</v>
      </c>
      <c r="AM67" s="21">
        <f t="shared" si="4"/>
        <v>32.9</v>
      </c>
      <c r="AN67" s="37">
        <f t="shared" si="4"/>
        <v>25.799999999999997</v>
      </c>
      <c r="AO67" s="19">
        <f t="shared" si="4"/>
        <v>28.599999999999998</v>
      </c>
      <c r="AP67" s="21">
        <f t="shared" si="4"/>
        <v>31.4</v>
      </c>
      <c r="AQ67" s="37">
        <f t="shared" si="4"/>
        <v>24.299999999999997</v>
      </c>
      <c r="AR67" s="19">
        <f t="shared" si="4"/>
        <v>27.099999999999998</v>
      </c>
      <c r="AS67" s="21">
        <f t="shared" si="4"/>
        <v>29.9</v>
      </c>
      <c r="AT67" s="37">
        <f t="shared" si="4"/>
        <v>22.799999999999997</v>
      </c>
      <c r="AU67" s="19">
        <f t="shared" si="4"/>
        <v>25.599999999999998</v>
      </c>
      <c r="AV67" s="21">
        <f t="shared" si="4"/>
        <v>28.4</v>
      </c>
      <c r="AW67" s="37">
        <f t="shared" si="4"/>
        <v>21.299999999999997</v>
      </c>
      <c r="AX67" s="19">
        <f t="shared" si="4"/>
        <v>24.099999999999998</v>
      </c>
      <c r="AY67" s="21">
        <f t="shared" si="4"/>
        <v>26.9</v>
      </c>
      <c r="AZ67" s="186"/>
      <c r="BA67" s="187"/>
      <c r="BC67" s="153"/>
      <c r="BD67" s="146" t="s">
        <v>546</v>
      </c>
      <c r="BE67" s="158" t="s">
        <v>691</v>
      </c>
    </row>
    <row r="68" spans="1:57" ht="21.2" customHeight="1" x14ac:dyDescent="0.2">
      <c r="A68" s="902"/>
      <c r="B68"/>
      <c r="C68" s="843">
        <v>3</v>
      </c>
      <c r="D68" s="795" t="s">
        <v>66</v>
      </c>
      <c r="E68" s="791" t="s">
        <v>16</v>
      </c>
      <c r="F68" s="822" t="s">
        <v>156</v>
      </c>
      <c r="G68" s="971" t="s">
        <v>195</v>
      </c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3"/>
      <c r="V68" s="962" t="s">
        <v>194</v>
      </c>
      <c r="W68" s="963"/>
      <c r="X68" s="964"/>
      <c r="Y68" s="180"/>
      <c r="Z68" s="181"/>
      <c r="AB68" s="902"/>
      <c r="AC68"/>
      <c r="AD68" s="843">
        <v>3</v>
      </c>
      <c r="AE68" s="795" t="s">
        <v>66</v>
      </c>
      <c r="AF68" s="791" t="s">
        <v>16</v>
      </c>
      <c r="AG68" s="822" t="s">
        <v>156</v>
      </c>
      <c r="AH68" s="971" t="s">
        <v>195</v>
      </c>
      <c r="AI68" s="972"/>
      <c r="AJ68" s="972"/>
      <c r="AK68" s="972"/>
      <c r="AL68" s="972"/>
      <c r="AM68" s="972"/>
      <c r="AN68" s="972"/>
      <c r="AO68" s="972"/>
      <c r="AP68" s="972"/>
      <c r="AQ68" s="972"/>
      <c r="AR68" s="972"/>
      <c r="AS68" s="972"/>
      <c r="AT68" s="972"/>
      <c r="AU68" s="972"/>
      <c r="AV68" s="973"/>
      <c r="AW68" s="962" t="s">
        <v>194</v>
      </c>
      <c r="AX68" s="963"/>
      <c r="AY68" s="964"/>
      <c r="AZ68" s="180"/>
      <c r="BA68" s="181"/>
      <c r="BD68" s="146"/>
    </row>
    <row r="69" spans="1:57" ht="21.2" customHeight="1" x14ac:dyDescent="0.2">
      <c r="A69" s="902"/>
      <c r="B69"/>
      <c r="C69" s="845"/>
      <c r="D69" s="796"/>
      <c r="E69" s="792"/>
      <c r="F69" s="794"/>
      <c r="G69" s="69">
        <f>'Erwachsene-DOSB 2020'!E21*$BC$69</f>
        <v>21.84</v>
      </c>
      <c r="H69" s="228">
        <f>'Erwachsene-DOSB 2020'!F21*$BC$69</f>
        <v>19.8</v>
      </c>
      <c r="I69" s="229">
        <f>'Erwachsene-DOSB 2020'!G21*$BC$69</f>
        <v>18.36</v>
      </c>
      <c r="J69" s="230">
        <f>'Erwachsene-DOSB 2020'!H21*$BC$69</f>
        <v>22.2</v>
      </c>
      <c r="K69" s="228">
        <f>'Erwachsene-DOSB 2020'!I21*$BC$69</f>
        <v>20.16</v>
      </c>
      <c r="L69" s="229">
        <f>'Erwachsene-DOSB 2020'!J21*$BC$69</f>
        <v>18.72</v>
      </c>
      <c r="M69" s="230">
        <f>'Erwachsene-DOSB 2020'!K21*$BC$69</f>
        <v>22.679999999999996</v>
      </c>
      <c r="N69" s="228">
        <f>'Erwachsene-DOSB 2020'!L21*$BC$69</f>
        <v>20.639999999999997</v>
      </c>
      <c r="O69" s="229">
        <f>'Erwachsene-DOSB 2020'!M21*$BC$69</f>
        <v>19.2</v>
      </c>
      <c r="P69" s="230">
        <f>'Erwachsene-DOSB 2020'!N21*$BC$69</f>
        <v>23.52</v>
      </c>
      <c r="Q69" s="228">
        <f>'Erwachsene-DOSB 2020'!O21*$BC$69</f>
        <v>21.36</v>
      </c>
      <c r="R69" s="229">
        <f>'Erwachsene-DOSB 2020'!P21*$BC$69</f>
        <v>19.679999999999996</v>
      </c>
      <c r="S69" s="230">
        <f>'Erwachsene-DOSB 2020'!Q21*$BC$69</f>
        <v>24.479999999999997</v>
      </c>
      <c r="T69" s="228">
        <f>'Erwachsene-DOSB 2020'!R21*$BC$69</f>
        <v>22.32</v>
      </c>
      <c r="U69" s="229">
        <f>'Erwachsene-DOSB 2020'!S21*$BC$69</f>
        <v>20.399999999999999</v>
      </c>
      <c r="V69" s="230">
        <f>'Erwachsene-DOSB 2020'!T21*$BC$69</f>
        <v>13.2</v>
      </c>
      <c r="W69" s="228">
        <f>'Erwachsene-DOSB 2020'!U21*$BC$69</f>
        <v>11.88</v>
      </c>
      <c r="X69" s="229">
        <f>'Erwachsene-DOSB 2020'!V21*$BC$69</f>
        <v>10.56</v>
      </c>
      <c r="Y69" s="182"/>
      <c r="Z69" s="188"/>
      <c r="AB69" s="902"/>
      <c r="AC69"/>
      <c r="AD69" s="845"/>
      <c r="AE69" s="796"/>
      <c r="AF69" s="792"/>
      <c r="AG69" s="794"/>
      <c r="AH69" s="69">
        <f>'Erwachsene-DOSB 2020'!E54*$BC$69</f>
        <v>19.2</v>
      </c>
      <c r="AI69" s="228">
        <f>'Erwachsene-DOSB 2020'!F54*$BC$69</f>
        <v>17.52</v>
      </c>
      <c r="AJ69" s="229">
        <f>'Erwachsene-DOSB 2020'!G54*$BC$69</f>
        <v>15.839999999999998</v>
      </c>
      <c r="AK69" s="230">
        <f>'Erwachsene-DOSB 2020'!H54*$BC$69</f>
        <v>18.96</v>
      </c>
      <c r="AL69" s="228">
        <f>'Erwachsene-DOSB 2020'!I54*$BC$69</f>
        <v>17.28</v>
      </c>
      <c r="AM69" s="229">
        <f>'Erwachsene-DOSB 2020'!J54*$BC$69</f>
        <v>15.6</v>
      </c>
      <c r="AN69" s="230">
        <f>'Erwachsene-DOSB 2020'!K54*$BC$69</f>
        <v>19.559999999999999</v>
      </c>
      <c r="AO69" s="228">
        <f>'Erwachsene-DOSB 2020'!L54*$BC$69</f>
        <v>17.760000000000002</v>
      </c>
      <c r="AP69" s="229">
        <f>'Erwachsene-DOSB 2020'!M54*$BC$69</f>
        <v>15.96</v>
      </c>
      <c r="AQ69" s="230">
        <f>'Erwachsene-DOSB 2020'!N54*$BC$69</f>
        <v>20.16</v>
      </c>
      <c r="AR69" s="228">
        <f>'Erwachsene-DOSB 2020'!O54*$BC$69</f>
        <v>18.119999999999997</v>
      </c>
      <c r="AS69" s="229">
        <f>'Erwachsene-DOSB 2020'!P54*$BC$69</f>
        <v>16.32</v>
      </c>
      <c r="AT69" s="230">
        <f>'Erwachsene-DOSB 2020'!Q54*$BC$69</f>
        <v>21.12</v>
      </c>
      <c r="AU69" s="228">
        <f>'Erwachsene-DOSB 2020'!R54*$BC$69</f>
        <v>19.079999999999998</v>
      </c>
      <c r="AV69" s="229">
        <f>'Erwachsene-DOSB 2020'!S54*$BC$69</f>
        <v>17.04</v>
      </c>
      <c r="AW69" s="230">
        <f>'Erwachsene-DOSB 2020'!T54*$BC$69</f>
        <v>11.52</v>
      </c>
      <c r="AX69" s="228">
        <f>'Erwachsene-DOSB 2020'!U54*$BC$69</f>
        <v>10.44</v>
      </c>
      <c r="AY69" s="229">
        <f>'Erwachsene-DOSB 2020'!V54*$BC$69</f>
        <v>9.24</v>
      </c>
      <c r="AZ69" s="182"/>
      <c r="BA69" s="188"/>
      <c r="BC69" s="143">
        <v>1.2</v>
      </c>
      <c r="BD69" s="146" t="s">
        <v>156</v>
      </c>
    </row>
    <row r="70" spans="1:57" ht="21.2" customHeight="1" x14ac:dyDescent="0.2">
      <c r="A70" s="902"/>
      <c r="B70"/>
      <c r="C70" s="845"/>
      <c r="D70" s="796"/>
      <c r="E70" s="106" t="s">
        <v>17</v>
      </c>
      <c r="F70" s="27" t="s">
        <v>158</v>
      </c>
      <c r="G70" s="69">
        <f>'Erwachsene-DOSB 2020'!E22*$BC$70</f>
        <v>35.4</v>
      </c>
      <c r="H70" s="228">
        <f>'Erwachsene-DOSB 2020'!F22*$BC$70</f>
        <v>28.799999999999997</v>
      </c>
      <c r="I70" s="229">
        <f>'Erwachsene-DOSB 2020'!G22*$BC$70</f>
        <v>22.2</v>
      </c>
      <c r="J70" s="230">
        <f>'Erwachsene-DOSB 2020'!H22*$BC$70</f>
        <v>34.799999999999997</v>
      </c>
      <c r="K70" s="228">
        <f>'Erwachsene-DOSB 2020'!I22*$BC$70</f>
        <v>28.799999999999997</v>
      </c>
      <c r="L70" s="229">
        <f>'Erwachsene-DOSB 2020'!J22*$BC$70</f>
        <v>22.2</v>
      </c>
      <c r="M70" s="230">
        <f>'Erwachsene-DOSB 2020'!K22*$BC$70</f>
        <v>36</v>
      </c>
      <c r="N70" s="228">
        <f>'Erwachsene-DOSB 2020'!L22*$BC$70</f>
        <v>30</v>
      </c>
      <c r="O70" s="229">
        <f>'Erwachsene-DOSB 2020'!M22*$BC$70</f>
        <v>23.4</v>
      </c>
      <c r="P70" s="230">
        <f>'Erwachsene-DOSB 2020'!N22*$BC$70</f>
        <v>39</v>
      </c>
      <c r="Q70" s="228">
        <f>'Erwachsene-DOSB 2020'!O22*$BC$70</f>
        <v>31.799999999999997</v>
      </c>
      <c r="R70" s="229">
        <f>'Erwachsene-DOSB 2020'!P22*$BC$70</f>
        <v>25.2</v>
      </c>
      <c r="S70" s="230">
        <f>'Erwachsene-DOSB 2020'!Q22*$BC$70</f>
        <v>43.199999999999996</v>
      </c>
      <c r="T70" s="228">
        <f>'Erwachsene-DOSB 2020'!R22*$BC$70</f>
        <v>34.799999999999997</v>
      </c>
      <c r="U70" s="229">
        <f>'Erwachsene-DOSB 2020'!S22*$BC$70</f>
        <v>26.4</v>
      </c>
      <c r="V70" s="230">
        <f>'Erwachsene-DOSB 2020'!T22*$BC$70</f>
        <v>48</v>
      </c>
      <c r="W70" s="228">
        <f>'Erwachsene-DOSB 2020'!U22*$BC$70</f>
        <v>37.799999999999997</v>
      </c>
      <c r="X70" s="229">
        <f>'Erwachsene-DOSB 2020'!V22*$BC$70</f>
        <v>28.2</v>
      </c>
      <c r="Y70" s="182"/>
      <c r="Z70" s="188"/>
      <c r="AB70" s="902"/>
      <c r="AC70"/>
      <c r="AD70" s="845"/>
      <c r="AE70" s="796"/>
      <c r="AF70" s="106" t="s">
        <v>17</v>
      </c>
      <c r="AG70" s="27" t="s">
        <v>158</v>
      </c>
      <c r="AH70" s="69">
        <f>'Erwachsene-DOSB 2020'!E55*$BC$70</f>
        <v>33.6</v>
      </c>
      <c r="AI70" s="228">
        <f>'Erwachsene-DOSB 2020'!F55*$BC$70</f>
        <v>27.599999999999998</v>
      </c>
      <c r="AJ70" s="229">
        <f>'Erwachsene-DOSB 2020'!G55*$BC$70</f>
        <v>21</v>
      </c>
      <c r="AK70" s="230">
        <f>'Erwachsene-DOSB 2020'!H55*$BC$70</f>
        <v>32.4</v>
      </c>
      <c r="AL70" s="228">
        <f>'Erwachsene-DOSB 2020'!I55*$BC$70</f>
        <v>26.4</v>
      </c>
      <c r="AM70" s="229">
        <f>'Erwachsene-DOSB 2020'!J55*$BC$70</f>
        <v>18.599999999999998</v>
      </c>
      <c r="AN70" s="230">
        <f>'Erwachsene-DOSB 2020'!K55*$BC$70</f>
        <v>34.799999999999997</v>
      </c>
      <c r="AO70" s="228">
        <f>'Erwachsene-DOSB 2020'!L55*$BC$70</f>
        <v>27.599999999999998</v>
      </c>
      <c r="AP70" s="229">
        <f>'Erwachsene-DOSB 2020'!M55*$BC$70</f>
        <v>19.8</v>
      </c>
      <c r="AQ70" s="230">
        <f>'Erwachsene-DOSB 2020'!N55*$BC$70</f>
        <v>37.799999999999997</v>
      </c>
      <c r="AR70" s="228">
        <f>'Erwachsene-DOSB 2020'!O55*$BC$70</f>
        <v>28.799999999999997</v>
      </c>
      <c r="AS70" s="229">
        <f>'Erwachsene-DOSB 2020'!P55*$BC$70</f>
        <v>20.399999999999999</v>
      </c>
      <c r="AT70" s="230">
        <f>'Erwachsene-DOSB 2020'!Q55*$BC$70</f>
        <v>42</v>
      </c>
      <c r="AU70" s="228">
        <f>'Erwachsene-DOSB 2020'!R55*$BC$70</f>
        <v>31.799999999999997</v>
      </c>
      <c r="AV70" s="229">
        <f>'Erwachsene-DOSB 2020'!S55*$BC$70</f>
        <v>22.2</v>
      </c>
      <c r="AW70" s="230">
        <f>'Erwachsene-DOSB 2020'!T55*$BC$70</f>
        <v>46.199999999999996</v>
      </c>
      <c r="AX70" s="228">
        <f>'Erwachsene-DOSB 2020'!U55*$BC$70</f>
        <v>35.4</v>
      </c>
      <c r="AY70" s="229">
        <f>'Erwachsene-DOSB 2020'!V55*$BC$70</f>
        <v>22.8</v>
      </c>
      <c r="AZ70" s="182"/>
      <c r="BA70" s="188"/>
      <c r="BC70" s="143">
        <v>1.2</v>
      </c>
      <c r="BD70" s="146" t="s">
        <v>158</v>
      </c>
    </row>
    <row r="71" spans="1:57" ht="21.2" customHeight="1" thickBot="1" x14ac:dyDescent="0.25">
      <c r="A71" s="902"/>
      <c r="B71"/>
      <c r="C71" s="845"/>
      <c r="D71" s="796"/>
      <c r="E71" s="106" t="s">
        <v>21</v>
      </c>
      <c r="F71" s="27" t="s">
        <v>157</v>
      </c>
      <c r="G71" s="234">
        <f>'Erwachsene-DOSB 2020'!E23*$BC$71</f>
        <v>28.799999999999997</v>
      </c>
      <c r="H71" s="231">
        <f>'Erwachsene-DOSB 2020'!F23*$BC$71</f>
        <v>26.4</v>
      </c>
      <c r="I71" s="232">
        <f>'Erwachsene-DOSB 2020'!G23*$BC$71</f>
        <v>23.4</v>
      </c>
      <c r="J71" s="233">
        <f>'Erwachsene-DOSB 2020'!H23*$BC$71</f>
        <v>29.4</v>
      </c>
      <c r="K71" s="231">
        <f>'Erwachsene-DOSB 2020'!I23*$BC$71</f>
        <v>26.4</v>
      </c>
      <c r="L71" s="232">
        <f>'Erwachsene-DOSB 2020'!J23*$BC$71</f>
        <v>23.4</v>
      </c>
      <c r="M71" s="233">
        <f>'Erwachsene-DOSB 2020'!K23*$BC$71</f>
        <v>30</v>
      </c>
      <c r="N71" s="231">
        <f>'Erwachsene-DOSB 2020'!L23*$BC$71</f>
        <v>27</v>
      </c>
      <c r="O71" s="232">
        <f>'Erwachsene-DOSB 2020'!M23*$BC$71</f>
        <v>24</v>
      </c>
      <c r="P71" s="233">
        <f>'Erwachsene-DOSB 2020'!N23*$BC$71</f>
        <v>31.2</v>
      </c>
      <c r="Q71" s="231">
        <f>'Erwachsene-DOSB 2020'!O23*$BC$71</f>
        <v>28.2</v>
      </c>
      <c r="R71" s="232">
        <f>'Erwachsene-DOSB 2020'!P23*$BC$71</f>
        <v>25.8</v>
      </c>
      <c r="S71" s="233">
        <f>'Erwachsene-DOSB 2020'!Q23*$BC$71</f>
        <v>33</v>
      </c>
      <c r="T71" s="231">
        <f>'Erwachsene-DOSB 2020'!R23*$BC$71</f>
        <v>29.4</v>
      </c>
      <c r="U71" s="232">
        <f>'Erwachsene-DOSB 2020'!S23*$BC$71</f>
        <v>26.4</v>
      </c>
      <c r="V71" s="233">
        <f>'Erwachsene-DOSB 2020'!T23*$BC$71</f>
        <v>34.799999999999997</v>
      </c>
      <c r="W71" s="231">
        <f>'Erwachsene-DOSB 2020'!U23*$BC$71</f>
        <v>30.599999999999998</v>
      </c>
      <c r="X71" s="232">
        <f>'Erwachsene-DOSB 2020'!V23*$BC$71</f>
        <v>27</v>
      </c>
      <c r="Y71" s="186"/>
      <c r="Z71" s="187"/>
      <c r="AB71" s="902"/>
      <c r="AC71"/>
      <c r="AD71" s="845"/>
      <c r="AE71" s="796"/>
      <c r="AF71" s="106" t="s">
        <v>21</v>
      </c>
      <c r="AG71" s="27" t="s">
        <v>157</v>
      </c>
      <c r="AH71" s="69">
        <f>'Erwachsene-DOSB 2020'!E56*$BC$71</f>
        <v>24.599999999999998</v>
      </c>
      <c r="AI71" s="228">
        <f>'Erwachsene-DOSB 2020'!F56*$BC$71</f>
        <v>21.599999999999998</v>
      </c>
      <c r="AJ71" s="229">
        <f>'Erwachsene-DOSB 2020'!G56*$BC$71</f>
        <v>18.599999999999998</v>
      </c>
      <c r="AK71" s="230">
        <f>'Erwachsene-DOSB 2020'!H56*$BC$71</f>
        <v>24</v>
      </c>
      <c r="AL71" s="228">
        <f>'Erwachsene-DOSB 2020'!I56*$BC$71</f>
        <v>21</v>
      </c>
      <c r="AM71" s="229">
        <f>'Erwachsene-DOSB 2020'!J56*$BC$71</f>
        <v>18</v>
      </c>
      <c r="AN71" s="230">
        <f>'Erwachsene-DOSB 2020'!K56*$BC$71</f>
        <v>25.2</v>
      </c>
      <c r="AO71" s="228">
        <f>'Erwachsene-DOSB 2020'!L56*$BC$71</f>
        <v>21.599999999999998</v>
      </c>
      <c r="AP71" s="229">
        <f>'Erwachsene-DOSB 2020'!M56*$BC$71</f>
        <v>18</v>
      </c>
      <c r="AQ71" s="230">
        <f>'Erwachsene-DOSB 2020'!N56*$BC$71</f>
        <v>27</v>
      </c>
      <c r="AR71" s="228">
        <f>'Erwachsene-DOSB 2020'!O56*$BC$71</f>
        <v>22.2</v>
      </c>
      <c r="AS71" s="229">
        <f>'Erwachsene-DOSB 2020'!P56*$BC$71</f>
        <v>18</v>
      </c>
      <c r="AT71" s="230">
        <f>'Erwachsene-DOSB 2020'!Q56*$BC$71</f>
        <v>28.799999999999997</v>
      </c>
      <c r="AU71" s="228">
        <f>'Erwachsene-DOSB 2020'!R56*$BC$71</f>
        <v>24</v>
      </c>
      <c r="AV71" s="229">
        <f>'Erwachsene-DOSB 2020'!S56*$BC$71</f>
        <v>18.599999999999998</v>
      </c>
      <c r="AW71" s="230">
        <f>'Erwachsene-DOSB 2020'!T56*$BC$71</f>
        <v>31.799999999999997</v>
      </c>
      <c r="AX71" s="228">
        <f>'Erwachsene-DOSB 2020'!U56*$BC$71</f>
        <v>25.8</v>
      </c>
      <c r="AY71" s="229">
        <f>'Erwachsene-DOSB 2020'!V56*$BC$71</f>
        <v>19.8</v>
      </c>
      <c r="AZ71" s="186"/>
      <c r="BA71" s="187"/>
      <c r="BC71" s="143">
        <v>1.2</v>
      </c>
      <c r="BD71" s="146" t="s">
        <v>157</v>
      </c>
    </row>
    <row r="72" spans="1:57" ht="21.2" customHeight="1" x14ac:dyDescent="0.2">
      <c r="A72" s="902"/>
      <c r="B72"/>
      <c r="C72" s="843">
        <v>4</v>
      </c>
      <c r="D72" s="795" t="s">
        <v>67</v>
      </c>
      <c r="E72" s="601" t="s">
        <v>16</v>
      </c>
      <c r="F72" s="22" t="s">
        <v>20</v>
      </c>
      <c r="G72" s="141">
        <f>'Erwachsene-DOSB 2020'!E25*$BC$72</f>
        <v>0.88000000000000012</v>
      </c>
      <c r="H72" s="132">
        <f>'Erwachsene-DOSB 2020'!F25*$BC$72</f>
        <v>0.96</v>
      </c>
      <c r="I72" s="133">
        <f>'Erwachsene-DOSB 2020'!G25*$BC$72</f>
        <v>1.04</v>
      </c>
      <c r="J72" s="134">
        <f>'Erwachsene-DOSB 2020'!H25*$BC$72</f>
        <v>0.88000000000000012</v>
      </c>
      <c r="K72" s="132">
        <f>'Erwachsene-DOSB 2020'!I25*$BC$72</f>
        <v>0.96</v>
      </c>
      <c r="L72" s="133">
        <f>'Erwachsene-DOSB 2020'!J25*$BC$72</f>
        <v>1.04</v>
      </c>
      <c r="M72" s="134">
        <f>'Erwachsene-DOSB 2020'!K25*$BC$72</f>
        <v>0.84000000000000008</v>
      </c>
      <c r="N72" s="132">
        <f>'Erwachsene-DOSB 2020'!L25*$BC$72</f>
        <v>0.91999999999999993</v>
      </c>
      <c r="O72" s="133">
        <f>'Erwachsene-DOSB 2020'!M25*$BC$72</f>
        <v>1</v>
      </c>
      <c r="P72" s="134">
        <f>'Erwachsene-DOSB 2020'!N25*$BC$72</f>
        <v>0.8</v>
      </c>
      <c r="Q72" s="132">
        <f>'Erwachsene-DOSB 2020'!O25*$BC$72</f>
        <v>0.88000000000000012</v>
      </c>
      <c r="R72" s="133">
        <f>'Erwachsene-DOSB 2020'!P25*$BC$72</f>
        <v>0.96</v>
      </c>
      <c r="S72" s="134">
        <f>'Erwachsene-DOSB 2020'!Q25*$BC$72</f>
        <v>0.76</v>
      </c>
      <c r="T72" s="132">
        <f>'Erwachsene-DOSB 2020'!R25*$BC$72</f>
        <v>0.84000000000000008</v>
      </c>
      <c r="U72" s="133">
        <f>'Erwachsene-DOSB 2020'!S25*$BC$72</f>
        <v>0.91999999999999993</v>
      </c>
      <c r="V72" s="134">
        <f>'Erwachsene-DOSB 2020'!T25*$BC$72</f>
        <v>0.72000000000000008</v>
      </c>
      <c r="W72" s="132">
        <f>'Erwachsene-DOSB 2020'!U25*$BC$72</f>
        <v>0.8</v>
      </c>
      <c r="X72" s="133">
        <f>'Erwachsene-DOSB 2020'!V25*$BC$72</f>
        <v>0.88000000000000012</v>
      </c>
      <c r="Y72" s="180"/>
      <c r="Z72" s="181"/>
      <c r="AB72" s="902"/>
      <c r="AC72"/>
      <c r="AD72" s="843">
        <v>4</v>
      </c>
      <c r="AE72" s="795" t="s">
        <v>67</v>
      </c>
      <c r="AF72" s="601" t="s">
        <v>16</v>
      </c>
      <c r="AG72" s="22" t="s">
        <v>20</v>
      </c>
      <c r="AH72" s="6">
        <f>'Erwachsene-DOSB 2020'!E58*$BC$72</f>
        <v>1.04</v>
      </c>
      <c r="AI72" s="7">
        <f>'Erwachsene-DOSB 2020'!F58*$BC$72</f>
        <v>1.1199999999999999</v>
      </c>
      <c r="AJ72" s="9">
        <f>'Erwachsene-DOSB 2020'!G58*$BC$72</f>
        <v>1.2000000000000002</v>
      </c>
      <c r="AK72" s="673">
        <f>'Erwachsene-DOSB 2020'!H58*$BC$72</f>
        <v>1.08</v>
      </c>
      <c r="AL72" s="674">
        <f>'Erwachsene-DOSB 2020'!I58*$BC$72</f>
        <v>1.1599999999999999</v>
      </c>
      <c r="AM72" s="9">
        <f>'Erwachsene-DOSB 2020'!J58*$BC$72</f>
        <v>1.2400000000000002</v>
      </c>
      <c r="AN72" s="56">
        <f>'Erwachsene-DOSB 2020'!K58*$BC$72</f>
        <v>1.04</v>
      </c>
      <c r="AO72" s="7">
        <f>'Erwachsene-DOSB 2020'!L58*$BC$72</f>
        <v>1.1199999999999999</v>
      </c>
      <c r="AP72" s="9">
        <f>'Erwachsene-DOSB 2020'!M58*$BC$72</f>
        <v>1.2000000000000002</v>
      </c>
      <c r="AQ72" s="56">
        <f>'Erwachsene-DOSB 2020'!N58*$BC$72</f>
        <v>1.04</v>
      </c>
      <c r="AR72" s="7">
        <f>'Erwachsene-DOSB 2020'!O58*$BC$72</f>
        <v>1.1199999999999999</v>
      </c>
      <c r="AS72" s="9">
        <f>'Erwachsene-DOSB 2020'!P58*$BC$72</f>
        <v>1.2000000000000002</v>
      </c>
      <c r="AT72" s="56">
        <f>'Erwachsene-DOSB 2020'!Q58*$BC$72</f>
        <v>1</v>
      </c>
      <c r="AU72" s="7">
        <f>'Erwachsene-DOSB 2020'!R58*$BC$72</f>
        <v>1.08</v>
      </c>
      <c r="AV72" s="9">
        <f>'Erwachsene-DOSB 2020'!S58*$BC$72</f>
        <v>1.1599999999999999</v>
      </c>
      <c r="AW72" s="56">
        <f>'Erwachsene-DOSB 2020'!T58*$BC$72</f>
        <v>0.96</v>
      </c>
      <c r="AX72" s="7">
        <f>'Erwachsene-DOSB 2020'!U58*$BC$72</f>
        <v>1.04</v>
      </c>
      <c r="AY72" s="9">
        <f>'Erwachsene-DOSB 2020'!V58*$BC$72</f>
        <v>1.1199999999999999</v>
      </c>
      <c r="AZ72" s="180"/>
      <c r="BA72" s="181"/>
      <c r="BC72" s="143">
        <v>0.8</v>
      </c>
      <c r="BD72" s="146" t="s">
        <v>20</v>
      </c>
    </row>
    <row r="73" spans="1:57" ht="21.2" customHeight="1" x14ac:dyDescent="0.2">
      <c r="A73" s="902"/>
      <c r="B73"/>
      <c r="C73" s="845"/>
      <c r="D73" s="796"/>
      <c r="E73" s="106" t="s">
        <v>17</v>
      </c>
      <c r="F73" s="27" t="s">
        <v>163</v>
      </c>
      <c r="G73" s="13">
        <f>'Erwachsene-DOSB 2020'!E27*$BC$73</f>
        <v>2.72</v>
      </c>
      <c r="H73" s="12">
        <f>'Erwachsene-DOSB 2020'!F27*$BC$73</f>
        <v>2.9600000000000004</v>
      </c>
      <c r="I73" s="15">
        <f>'Erwachsene-DOSB 2020'!G27*$BC$73</f>
        <v>3.2</v>
      </c>
      <c r="J73" s="59">
        <f>'Erwachsene-DOSB 2020'!H27*$BC$73</f>
        <v>2.72</v>
      </c>
      <c r="K73" s="12">
        <f>'Erwachsene-DOSB 2020'!I27*$BC$73</f>
        <v>2.9600000000000004</v>
      </c>
      <c r="L73" s="15">
        <f>'Erwachsene-DOSB 2020'!J27*$BC$73</f>
        <v>3.2</v>
      </c>
      <c r="M73" s="59">
        <f>'Erwachsene-DOSB 2020'!K27*$BC$73</f>
        <v>2.64</v>
      </c>
      <c r="N73" s="12">
        <f>'Erwachsene-DOSB 2020'!L27*$BC$73</f>
        <v>2.8800000000000003</v>
      </c>
      <c r="O73" s="15">
        <f>'Erwachsene-DOSB 2020'!M27*$BC$73</f>
        <v>3.12</v>
      </c>
      <c r="P73" s="59">
        <f>'Erwachsene-DOSB 2020'!N27*$BC$73</f>
        <v>2.5600000000000005</v>
      </c>
      <c r="Q73" s="12">
        <f>'Erwachsene-DOSB 2020'!O27*$BC$73</f>
        <v>2.8000000000000003</v>
      </c>
      <c r="R73" s="15">
        <f>'Erwachsene-DOSB 2020'!P27*$BC$73</f>
        <v>3.04</v>
      </c>
      <c r="S73" s="59">
        <f>'Erwachsene-DOSB 2020'!Q27*$BC$73</f>
        <v>2.4800000000000004</v>
      </c>
      <c r="T73" s="12">
        <f>'Erwachsene-DOSB 2020'!R27*$BC$73</f>
        <v>2.72</v>
      </c>
      <c r="U73" s="15">
        <f>'Erwachsene-DOSB 2020'!S27*$BC$73</f>
        <v>2.9600000000000004</v>
      </c>
      <c r="V73" s="59">
        <f>'Erwachsene-DOSB 2020'!T27*$BC$73</f>
        <v>2.4000000000000004</v>
      </c>
      <c r="W73" s="12">
        <f>'Erwachsene-DOSB 2020'!U27*$BC$73</f>
        <v>2.64</v>
      </c>
      <c r="X73" s="15">
        <f>'Erwachsene-DOSB 2020'!V27*$BC$73</f>
        <v>2.8800000000000003</v>
      </c>
      <c r="Y73" s="182"/>
      <c r="Z73" s="188"/>
      <c r="AB73" s="902"/>
      <c r="AC73"/>
      <c r="AD73" s="845"/>
      <c r="AE73" s="796"/>
      <c r="AF73" s="106" t="s">
        <v>17</v>
      </c>
      <c r="AG73" s="27" t="s">
        <v>163</v>
      </c>
      <c r="AH73" s="13">
        <f>'Erwachsene-DOSB 2020'!E60*$BC$73</f>
        <v>3.6</v>
      </c>
      <c r="AI73" s="12">
        <f>'Erwachsene-DOSB 2020'!F60*$BC$73</f>
        <v>3.84</v>
      </c>
      <c r="AJ73" s="15">
        <f>'Erwachsene-DOSB 2020'!G60*$BC$73</f>
        <v>4.08</v>
      </c>
      <c r="AK73" s="59">
        <f>'Erwachsene-DOSB 2020'!H60*$BC$73</f>
        <v>3.5200000000000005</v>
      </c>
      <c r="AL73" s="12">
        <f>'Erwachsene-DOSB 2020'!I60*$BC$73</f>
        <v>3.7600000000000002</v>
      </c>
      <c r="AM73" s="15">
        <f>'Erwachsene-DOSB 2020'!J60*$BC$73</f>
        <v>4</v>
      </c>
      <c r="AN73" s="59">
        <f>'Erwachsene-DOSB 2020'!K60*$BC$73</f>
        <v>3.44</v>
      </c>
      <c r="AO73" s="12">
        <f>'Erwachsene-DOSB 2020'!L60*$BC$73</f>
        <v>3.6799999999999997</v>
      </c>
      <c r="AP73" s="15">
        <f>'Erwachsene-DOSB 2020'!M60*$BC$73</f>
        <v>3.9200000000000004</v>
      </c>
      <c r="AQ73" s="59">
        <f>'Erwachsene-DOSB 2020'!N60*$BC$73</f>
        <v>3.3600000000000003</v>
      </c>
      <c r="AR73" s="12">
        <f>'Erwachsene-DOSB 2020'!O60*$BC$73</f>
        <v>3.6</v>
      </c>
      <c r="AS73" s="15">
        <f>'Erwachsene-DOSB 2020'!P60*$BC$73</f>
        <v>3.84</v>
      </c>
      <c r="AT73" s="59">
        <f>'Erwachsene-DOSB 2020'!Q60*$BC$73</f>
        <v>3.28</v>
      </c>
      <c r="AU73" s="12">
        <f>'Erwachsene-DOSB 2020'!R60*$BC$73</f>
        <v>3.5200000000000005</v>
      </c>
      <c r="AV73" s="740">
        <f>'Erwachsene-DOSB 2020'!S60*$BC$73</f>
        <v>3.7600000000000002</v>
      </c>
      <c r="AW73" s="59">
        <f>'Erwachsene-DOSB 2020'!T60*$BC$73</f>
        <v>3.12</v>
      </c>
      <c r="AX73" s="12">
        <f>'Erwachsene-DOSB 2020'!U60*$BC$73</f>
        <v>3.44</v>
      </c>
      <c r="AY73" s="740">
        <f>'Erwachsene-DOSB 2020'!V60*$BC$73</f>
        <v>3.6799999999999997</v>
      </c>
      <c r="AZ73" s="182"/>
      <c r="BA73" s="188"/>
      <c r="BC73" s="143">
        <v>0.8</v>
      </c>
      <c r="BD73" s="146" t="s">
        <v>163</v>
      </c>
    </row>
    <row r="74" spans="1:57" ht="21.2" customHeight="1" x14ac:dyDescent="0.2">
      <c r="A74" s="902"/>
      <c r="B74"/>
      <c r="C74" s="845"/>
      <c r="D74" s="796"/>
      <c r="E74" s="106" t="s">
        <v>21</v>
      </c>
      <c r="F74" s="2" t="s">
        <v>520</v>
      </c>
      <c r="G74" s="13">
        <f>'Erwachsene-DOSB 2020'!E28*$BC$74</f>
        <v>16.45</v>
      </c>
      <c r="H74" s="12">
        <f>'Erwachsene-DOSB 2020'!F28*$BC$74</f>
        <v>18.549999999999997</v>
      </c>
      <c r="I74" s="15">
        <f>'Erwachsene-DOSB 2020'!G28*$BC$74</f>
        <v>20.299999999999997</v>
      </c>
      <c r="J74" s="59">
        <f>'Erwachsene-DOSB 2020'!H28*$BC$74</f>
        <v>16.799999999999997</v>
      </c>
      <c r="K74" s="12">
        <f>'Erwachsene-DOSB 2020'!I28*$BC$74</f>
        <v>18.899999999999999</v>
      </c>
      <c r="L74" s="15">
        <f>'Erwachsene-DOSB 2020'!J28*$BC$74</f>
        <v>20.65</v>
      </c>
      <c r="M74" s="59">
        <f>'Erwachsene-DOSB 2020'!K28*$BC$74</f>
        <v>16.799999999999997</v>
      </c>
      <c r="N74" s="12">
        <f>'Erwachsene-DOSB 2020'!L28*$BC$74</f>
        <v>18.899999999999999</v>
      </c>
      <c r="O74" s="15">
        <f>'Erwachsene-DOSB 2020'!M28*$BC$74</f>
        <v>20.65</v>
      </c>
      <c r="P74" s="59">
        <f>'Erwachsene-DOSB 2020'!N28*$BC$74</f>
        <v>15.399999999999999</v>
      </c>
      <c r="Q74" s="12">
        <f>'Erwachsene-DOSB 2020'!O28*$BC$74</f>
        <v>17.5</v>
      </c>
      <c r="R74" s="15">
        <f>'Erwachsene-DOSB 2020'!P28*$BC$74</f>
        <v>19.25</v>
      </c>
      <c r="S74" s="59">
        <f>'Erwachsene-DOSB 2020'!Q28*$BC$74</f>
        <v>14.7</v>
      </c>
      <c r="T74" s="12">
        <f>'Erwachsene-DOSB 2020'!R28*$BC$74</f>
        <v>16.799999999999997</v>
      </c>
      <c r="U74" s="15">
        <f>'Erwachsene-DOSB 2020'!S28*$BC$74</f>
        <v>18.549999999999997</v>
      </c>
      <c r="V74" s="59">
        <f>'Erwachsene-DOSB 2020'!T28*$BC$74</f>
        <v>13.649999999999999</v>
      </c>
      <c r="W74" s="12">
        <f>'Erwachsene-DOSB 2020'!U28*$BC$74</f>
        <v>15.749999999999998</v>
      </c>
      <c r="X74" s="15">
        <f>'Erwachsene-DOSB 2020'!V28*$BC$74</f>
        <v>17.5</v>
      </c>
      <c r="Y74" s="182"/>
      <c r="Z74" s="188"/>
      <c r="AB74" s="902"/>
      <c r="AC74"/>
      <c r="AD74" s="845"/>
      <c r="AE74" s="796"/>
      <c r="AF74" s="106" t="s">
        <v>21</v>
      </c>
      <c r="AG74" s="2" t="s">
        <v>520</v>
      </c>
      <c r="AH74" s="13">
        <f>'Erwachsene-DOSB 2020'!E61*$BC$74</f>
        <v>22.049999999999997</v>
      </c>
      <c r="AI74" s="12">
        <f>'Erwachsene-DOSB 2020'!F61*$BC$74</f>
        <v>25.2</v>
      </c>
      <c r="AJ74" s="15">
        <f>'Erwachsene-DOSB 2020'!G61*$BC$74</f>
        <v>28.349999999999998</v>
      </c>
      <c r="AK74" s="59">
        <f>'Erwachsene-DOSB 2020'!H61*$BC$74</f>
        <v>23.099999999999998</v>
      </c>
      <c r="AL74" s="12">
        <f>'Erwachsene-DOSB 2020'!I61*$BC$74</f>
        <v>26.599999999999998</v>
      </c>
      <c r="AM74" s="15">
        <f>'Erwachsene-DOSB 2020'!J61*$BC$74</f>
        <v>29.4</v>
      </c>
      <c r="AN74" s="59">
        <f>'Erwachsene-DOSB 2020'!K61*$BC$74</f>
        <v>22.75</v>
      </c>
      <c r="AO74" s="12">
        <f>'Erwachsene-DOSB 2020'!L61*$BC$74</f>
        <v>26.25</v>
      </c>
      <c r="AP74" s="15">
        <f>'Erwachsene-DOSB 2020'!M61*$BC$74</f>
        <v>29.049999999999997</v>
      </c>
      <c r="AQ74" s="59">
        <f>'Erwachsene-DOSB 2020'!N61*$BC$74</f>
        <v>21</v>
      </c>
      <c r="AR74" s="12">
        <f>'Erwachsene-DOSB 2020'!O61*$BC$74</f>
        <v>24.5</v>
      </c>
      <c r="AS74" s="15">
        <f>'Erwachsene-DOSB 2020'!P61*$BC$74</f>
        <v>28</v>
      </c>
      <c r="AT74" s="59">
        <f>'Erwachsene-DOSB 2020'!Q61*$BC$74</f>
        <v>19.95</v>
      </c>
      <c r="AU74" s="12">
        <f>'Erwachsene-DOSB 2020'!R61*$BC$74</f>
        <v>23.45</v>
      </c>
      <c r="AV74" s="15">
        <f>'Erwachsene-DOSB 2020'!S61*$BC$74</f>
        <v>26.95</v>
      </c>
      <c r="AW74" s="59">
        <f>'Erwachsene-DOSB 2020'!T61*$BC$74</f>
        <v>19.599999999999998</v>
      </c>
      <c r="AX74" s="12">
        <f>'Erwachsene-DOSB 2020'!U61*$BC$74</f>
        <v>23.099999999999998</v>
      </c>
      <c r="AY74" s="15">
        <f>'Erwachsene-DOSB 2020'!V61*$BC$74</f>
        <v>26.599999999999998</v>
      </c>
      <c r="AZ74" s="182"/>
      <c r="BA74" s="188"/>
      <c r="BC74" s="143">
        <v>0.7</v>
      </c>
      <c r="BD74" s="146" t="s">
        <v>520</v>
      </c>
    </row>
    <row r="75" spans="1:57" ht="21.2" customHeight="1" x14ac:dyDescent="0.2">
      <c r="A75" s="902"/>
      <c r="B75"/>
      <c r="C75" s="845"/>
      <c r="D75" s="796"/>
      <c r="E75" s="798" t="s">
        <v>22</v>
      </c>
      <c r="F75" s="793" t="s">
        <v>159</v>
      </c>
      <c r="G75" s="782" t="s">
        <v>426</v>
      </c>
      <c r="H75" s="783"/>
      <c r="I75" s="783"/>
      <c r="J75" s="783"/>
      <c r="K75" s="783"/>
      <c r="L75" s="783"/>
      <c r="M75" s="783"/>
      <c r="N75" s="783"/>
      <c r="O75" s="783"/>
      <c r="P75" s="783"/>
      <c r="Q75" s="783"/>
      <c r="R75" s="783"/>
      <c r="S75" s="783"/>
      <c r="T75" s="783"/>
      <c r="U75" s="784"/>
      <c r="V75" s="783" t="s">
        <v>425</v>
      </c>
      <c r="W75" s="783"/>
      <c r="X75" s="784"/>
      <c r="Y75" s="182"/>
      <c r="Z75" s="188"/>
      <c r="AB75" s="902"/>
      <c r="AC75"/>
      <c r="AD75" s="845"/>
      <c r="AE75" s="796"/>
      <c r="AF75" s="798" t="s">
        <v>22</v>
      </c>
      <c r="AG75" s="793" t="s">
        <v>159</v>
      </c>
      <c r="AH75" s="782" t="s">
        <v>426</v>
      </c>
      <c r="AI75" s="783"/>
      <c r="AJ75" s="783"/>
      <c r="AK75" s="783"/>
      <c r="AL75" s="783"/>
      <c r="AM75" s="783"/>
      <c r="AN75" s="783"/>
      <c r="AO75" s="783"/>
      <c r="AP75" s="783"/>
      <c r="AQ75" s="783"/>
      <c r="AR75" s="783"/>
      <c r="AS75" s="783"/>
      <c r="AT75" s="783"/>
      <c r="AU75" s="783"/>
      <c r="AV75" s="784"/>
      <c r="AW75" s="783" t="s">
        <v>425</v>
      </c>
      <c r="AX75" s="783"/>
      <c r="AY75" s="784"/>
      <c r="AZ75" s="182"/>
      <c r="BA75" s="188"/>
      <c r="BD75" s="148"/>
    </row>
    <row r="76" spans="1:57" ht="21.2" customHeight="1" thickBot="1" x14ac:dyDescent="0.25">
      <c r="A76" s="902"/>
      <c r="B76"/>
      <c r="C76" s="845"/>
      <c r="D76" s="796"/>
      <c r="E76" s="792"/>
      <c r="F76" s="794"/>
      <c r="G76" s="42">
        <v>10</v>
      </c>
      <c r="H76" s="43">
        <v>15</v>
      </c>
      <c r="I76" s="135">
        <v>20</v>
      </c>
      <c r="J76" s="42">
        <v>10</v>
      </c>
      <c r="K76" s="43">
        <v>15</v>
      </c>
      <c r="L76" s="135">
        <v>20</v>
      </c>
      <c r="M76" s="42">
        <v>10</v>
      </c>
      <c r="N76" s="43">
        <v>15</v>
      </c>
      <c r="O76" s="135">
        <v>20</v>
      </c>
      <c r="P76" s="42">
        <v>10</v>
      </c>
      <c r="Q76" s="43">
        <v>15</v>
      </c>
      <c r="R76" s="135">
        <v>20</v>
      </c>
      <c r="S76" s="42">
        <v>10</v>
      </c>
      <c r="T76" s="43">
        <v>15</v>
      </c>
      <c r="U76" s="135">
        <v>20</v>
      </c>
      <c r="V76" s="42">
        <v>10</v>
      </c>
      <c r="W76" s="43">
        <v>15</v>
      </c>
      <c r="X76" s="135">
        <v>20</v>
      </c>
      <c r="Y76" s="186"/>
      <c r="Z76" s="187"/>
      <c r="AB76" s="902"/>
      <c r="AC76"/>
      <c r="AD76" s="845"/>
      <c r="AE76" s="796"/>
      <c r="AF76" s="792"/>
      <c r="AG76" s="794"/>
      <c r="AH76" s="42">
        <v>10</v>
      </c>
      <c r="AI76" s="43">
        <v>15</v>
      </c>
      <c r="AJ76" s="135">
        <v>20</v>
      </c>
      <c r="AK76" s="42">
        <v>10</v>
      </c>
      <c r="AL76" s="43">
        <v>15</v>
      </c>
      <c r="AM76" s="135">
        <v>20</v>
      </c>
      <c r="AN76" s="42">
        <v>10</v>
      </c>
      <c r="AO76" s="43">
        <v>15</v>
      </c>
      <c r="AP76" s="135">
        <v>20</v>
      </c>
      <c r="AQ76" s="42">
        <v>10</v>
      </c>
      <c r="AR76" s="43">
        <v>15</v>
      </c>
      <c r="AS76" s="135">
        <v>20</v>
      </c>
      <c r="AT76" s="42">
        <v>10</v>
      </c>
      <c r="AU76" s="43">
        <v>15</v>
      </c>
      <c r="AV76" s="135">
        <v>20</v>
      </c>
      <c r="AW76" s="42">
        <v>10</v>
      </c>
      <c r="AX76" s="43">
        <v>15</v>
      </c>
      <c r="AY76" s="135">
        <v>20</v>
      </c>
      <c r="AZ76" s="186"/>
      <c r="BA76" s="187"/>
      <c r="BD76" s="148"/>
    </row>
    <row r="77" spans="1:57" ht="18.75" thickBot="1" x14ac:dyDescent="0.3">
      <c r="A77" s="853" t="s">
        <v>495</v>
      </c>
      <c r="B77"/>
      <c r="C77" s="905" t="s">
        <v>51</v>
      </c>
      <c r="D77" s="906"/>
      <c r="E77" s="907"/>
      <c r="F77" s="907"/>
      <c r="G77" s="907" t="s">
        <v>616</v>
      </c>
      <c r="H77" s="907"/>
      <c r="I77" s="907"/>
      <c r="J77" s="907"/>
      <c r="K77" s="907"/>
      <c r="L77" s="907"/>
      <c r="M77" s="907"/>
      <c r="N77" s="907"/>
      <c r="O77" s="907"/>
      <c r="P77" s="907"/>
      <c r="Q77" s="907"/>
      <c r="R77" s="908" t="s">
        <v>52</v>
      </c>
      <c r="S77" s="908"/>
      <c r="T77" s="908"/>
      <c r="U77" s="908"/>
      <c r="V77" s="908"/>
      <c r="W77" s="908"/>
      <c r="X77" s="908"/>
      <c r="Y77" s="802" t="s">
        <v>53</v>
      </c>
      <c r="Z77" s="803"/>
      <c r="AB77" s="853" t="s">
        <v>495</v>
      </c>
      <c r="AC77"/>
      <c r="AD77" s="905" t="s">
        <v>51</v>
      </c>
      <c r="AE77" s="906"/>
      <c r="AF77" s="907"/>
      <c r="AG77" s="907"/>
      <c r="AH77" s="907" t="s">
        <v>616</v>
      </c>
      <c r="AI77" s="907"/>
      <c r="AJ77" s="907"/>
      <c r="AK77" s="907"/>
      <c r="AL77" s="907"/>
      <c r="AM77" s="907"/>
      <c r="AN77" s="907"/>
      <c r="AO77" s="907"/>
      <c r="AP77" s="907"/>
      <c r="AQ77" s="907"/>
      <c r="AR77" s="907"/>
      <c r="AS77" s="908" t="s">
        <v>52</v>
      </c>
      <c r="AT77" s="908"/>
      <c r="AU77" s="908"/>
      <c r="AV77" s="908"/>
      <c r="AW77" s="908"/>
      <c r="AX77" s="908"/>
      <c r="AY77" s="908"/>
      <c r="AZ77" s="802" t="s">
        <v>53</v>
      </c>
      <c r="BA77" s="803"/>
    </row>
    <row r="78" spans="1:57" ht="13.5" thickBot="1" x14ac:dyDescent="0.25">
      <c r="A78" s="853"/>
      <c r="B78"/>
      <c r="C78" s="914" t="s">
        <v>585</v>
      </c>
      <c r="D78" s="915"/>
      <c r="E78" s="915"/>
      <c r="F78" s="915"/>
      <c r="G78" s="915"/>
      <c r="H78" s="915"/>
      <c r="I78" s="916"/>
      <c r="J78" s="917" t="s">
        <v>68</v>
      </c>
      <c r="K78" s="918"/>
      <c r="L78" s="918"/>
      <c r="M78" s="918"/>
      <c r="N78" s="918"/>
      <c r="O78" s="918"/>
      <c r="P78" s="918"/>
      <c r="Q78" s="919"/>
      <c r="R78" s="920" t="s">
        <v>69</v>
      </c>
      <c r="S78" s="921"/>
      <c r="T78" s="921"/>
      <c r="U78" s="921"/>
      <c r="V78" s="921"/>
      <c r="W78" s="921"/>
      <c r="X78" s="922"/>
      <c r="Y78" s="75" t="s">
        <v>70</v>
      </c>
      <c r="Z78" s="76"/>
      <c r="AB78" s="853"/>
      <c r="AC78"/>
      <c r="AD78" s="914" t="s">
        <v>585</v>
      </c>
      <c r="AE78" s="915"/>
      <c r="AF78" s="915"/>
      <c r="AG78" s="915"/>
      <c r="AH78" s="915"/>
      <c r="AI78" s="915"/>
      <c r="AJ78" s="916"/>
      <c r="AK78" s="917" t="s">
        <v>68</v>
      </c>
      <c r="AL78" s="918"/>
      <c r="AM78" s="918"/>
      <c r="AN78" s="918"/>
      <c r="AO78" s="918"/>
      <c r="AP78" s="918"/>
      <c r="AQ78" s="918"/>
      <c r="AR78" s="919"/>
      <c r="AS78" s="920" t="s">
        <v>69</v>
      </c>
      <c r="AT78" s="921"/>
      <c r="AU78" s="921"/>
      <c r="AV78" s="921"/>
      <c r="AW78" s="921"/>
      <c r="AX78" s="921"/>
      <c r="AY78" s="922"/>
      <c r="AZ78" s="75" t="s">
        <v>70</v>
      </c>
      <c r="BA78" s="76"/>
    </row>
    <row r="79" spans="1:57" ht="15" customHeight="1" thickBot="1" x14ac:dyDescent="0.3">
      <c r="A79" s="853"/>
      <c r="B79" s="44"/>
      <c r="C79" s="909" t="s">
        <v>71</v>
      </c>
      <c r="D79" s="910"/>
      <c r="E79" s="910"/>
      <c r="F79" s="910"/>
      <c r="G79" s="910"/>
      <c r="H79" s="910"/>
      <c r="I79" s="77"/>
      <c r="J79" s="911"/>
      <c r="K79" s="912"/>
      <c r="L79" s="912"/>
      <c r="M79" s="912"/>
      <c r="N79" s="912"/>
      <c r="O79" s="912"/>
      <c r="P79" s="912"/>
      <c r="Q79" s="913"/>
      <c r="R79" s="898" t="s">
        <v>72</v>
      </c>
      <c r="S79" s="899"/>
      <c r="T79" s="810"/>
      <c r="U79" s="810"/>
      <c r="V79" s="810"/>
      <c r="W79" s="810"/>
      <c r="X79" s="811"/>
      <c r="Y79" s="75" t="s">
        <v>73</v>
      </c>
      <c r="Z79" s="78" t="s">
        <v>54</v>
      </c>
      <c r="AB79" s="853"/>
      <c r="AC79" s="44"/>
      <c r="AD79" s="909" t="s">
        <v>71</v>
      </c>
      <c r="AE79" s="910"/>
      <c r="AF79" s="910"/>
      <c r="AG79" s="910"/>
      <c r="AH79" s="910"/>
      <c r="AI79" s="910"/>
      <c r="AJ79" s="77"/>
      <c r="AK79" s="911"/>
      <c r="AL79" s="912"/>
      <c r="AM79" s="912"/>
      <c r="AN79" s="912"/>
      <c r="AO79" s="912"/>
      <c r="AP79" s="912"/>
      <c r="AQ79" s="912"/>
      <c r="AR79" s="913"/>
      <c r="AS79" s="898" t="s">
        <v>72</v>
      </c>
      <c r="AT79" s="899"/>
      <c r="AU79" s="810"/>
      <c r="AV79" s="810"/>
      <c r="AW79" s="810"/>
      <c r="AX79" s="810"/>
      <c r="AY79" s="811"/>
      <c r="AZ79" s="75" t="s">
        <v>73</v>
      </c>
      <c r="BA79" s="78" t="s">
        <v>54</v>
      </c>
    </row>
    <row r="80" spans="1:57" ht="13.5" thickBot="1" x14ac:dyDescent="0.25">
      <c r="A80" s="853"/>
      <c r="B80"/>
      <c r="C80" s="812" t="s">
        <v>74</v>
      </c>
      <c r="D80" s="813"/>
      <c r="E80" s="813"/>
      <c r="F80" s="813"/>
      <c r="G80" s="813"/>
      <c r="H80" s="813"/>
      <c r="I80" s="77"/>
      <c r="J80" s="807"/>
      <c r="K80" s="808"/>
      <c r="L80" s="808"/>
      <c r="M80" s="808"/>
      <c r="N80" s="808"/>
      <c r="O80" s="808"/>
      <c r="P80" s="808"/>
      <c r="Q80" s="809"/>
      <c r="R80" s="898" t="s">
        <v>75</v>
      </c>
      <c r="S80" s="899"/>
      <c r="T80" s="810"/>
      <c r="U80" s="810"/>
      <c r="V80" s="810"/>
      <c r="W80" s="810"/>
      <c r="X80" s="811"/>
      <c r="Y80" s="75" t="s">
        <v>76</v>
      </c>
      <c r="Z80" s="79"/>
      <c r="AB80" s="853"/>
      <c r="AC80"/>
      <c r="AD80" s="812" t="s">
        <v>74</v>
      </c>
      <c r="AE80" s="813"/>
      <c r="AF80" s="813"/>
      <c r="AG80" s="813"/>
      <c r="AH80" s="813"/>
      <c r="AI80" s="813"/>
      <c r="AJ80" s="77"/>
      <c r="AK80" s="807"/>
      <c r="AL80" s="808"/>
      <c r="AM80" s="808"/>
      <c r="AN80" s="808"/>
      <c r="AO80" s="808"/>
      <c r="AP80" s="808"/>
      <c r="AQ80" s="808"/>
      <c r="AR80" s="809"/>
      <c r="AS80" s="898" t="s">
        <v>75</v>
      </c>
      <c r="AT80" s="899"/>
      <c r="AU80" s="810"/>
      <c r="AV80" s="810"/>
      <c r="AW80" s="810"/>
      <c r="AX80" s="810"/>
      <c r="AY80" s="811"/>
      <c r="AZ80" s="75" t="s">
        <v>76</v>
      </c>
      <c r="BA80" s="79"/>
    </row>
    <row r="81" spans="1:53" ht="13.5" thickBot="1" x14ac:dyDescent="0.25">
      <c r="A81" s="853"/>
      <c r="B81"/>
      <c r="C81" s="812" t="s">
        <v>518</v>
      </c>
      <c r="D81" s="813"/>
      <c r="E81" s="813"/>
      <c r="F81" s="813"/>
      <c r="G81" s="813"/>
      <c r="H81" s="813"/>
      <c r="I81" s="77"/>
      <c r="J81" s="814"/>
      <c r="K81" s="815"/>
      <c r="L81" s="815"/>
      <c r="M81" s="815"/>
      <c r="N81" s="815"/>
      <c r="O81" s="815"/>
      <c r="P81" s="815"/>
      <c r="Q81" s="816"/>
      <c r="R81" s="898" t="s">
        <v>77</v>
      </c>
      <c r="S81" s="899"/>
      <c r="T81" s="810"/>
      <c r="U81" s="810"/>
      <c r="V81" s="810"/>
      <c r="W81" s="810"/>
      <c r="X81" s="811"/>
      <c r="Y81" s="75" t="s">
        <v>78</v>
      </c>
      <c r="Z81" s="79"/>
      <c r="AB81" s="853"/>
      <c r="AC81"/>
      <c r="AD81" s="812" t="s">
        <v>518</v>
      </c>
      <c r="AE81" s="813"/>
      <c r="AF81" s="813"/>
      <c r="AG81" s="813"/>
      <c r="AH81" s="813"/>
      <c r="AI81" s="813"/>
      <c r="AJ81" s="77"/>
      <c r="AK81" s="814"/>
      <c r="AL81" s="815"/>
      <c r="AM81" s="815"/>
      <c r="AN81" s="815"/>
      <c r="AO81" s="815"/>
      <c r="AP81" s="815"/>
      <c r="AQ81" s="815"/>
      <c r="AR81" s="816"/>
      <c r="AS81" s="898" t="s">
        <v>77</v>
      </c>
      <c r="AT81" s="899"/>
      <c r="AU81" s="810"/>
      <c r="AV81" s="810"/>
      <c r="AW81" s="810"/>
      <c r="AX81" s="810"/>
      <c r="AY81" s="811"/>
      <c r="AZ81" s="75" t="s">
        <v>78</v>
      </c>
      <c r="BA81" s="79"/>
    </row>
    <row r="82" spans="1:53" ht="13.5" thickBot="1" x14ac:dyDescent="0.25">
      <c r="A82" s="853"/>
      <c r="B82"/>
      <c r="C82" s="812" t="s">
        <v>586</v>
      </c>
      <c r="D82" s="813"/>
      <c r="E82" s="813"/>
      <c r="F82" s="813"/>
      <c r="G82" s="813"/>
      <c r="H82" s="813"/>
      <c r="I82" s="77"/>
      <c r="J82" s="80"/>
      <c r="K82" s="80"/>
      <c r="L82" s="80"/>
      <c r="M82" s="80"/>
      <c r="N82" s="80"/>
      <c r="O82" s="80"/>
      <c r="P82" s="80"/>
      <c r="Q82" s="80"/>
      <c r="R82" s="872" t="s">
        <v>79</v>
      </c>
      <c r="S82" s="873"/>
      <c r="T82" s="874"/>
      <c r="U82" s="874"/>
      <c r="V82" s="874"/>
      <c r="W82" s="874"/>
      <c r="X82" s="875"/>
      <c r="Y82" s="81"/>
      <c r="Z82" s="82"/>
      <c r="AB82" s="853"/>
      <c r="AC82"/>
      <c r="AD82" s="812" t="s">
        <v>586</v>
      </c>
      <c r="AE82" s="813"/>
      <c r="AF82" s="813"/>
      <c r="AG82" s="813"/>
      <c r="AH82" s="813"/>
      <c r="AI82" s="813"/>
      <c r="AJ82" s="77"/>
      <c r="AK82" s="80"/>
      <c r="AL82" s="80"/>
      <c r="AM82" s="80"/>
      <c r="AN82" s="80"/>
      <c r="AO82" s="80"/>
      <c r="AP82" s="80"/>
      <c r="AQ82" s="80"/>
      <c r="AR82" s="80"/>
      <c r="AS82" s="872" t="s">
        <v>79</v>
      </c>
      <c r="AT82" s="873"/>
      <c r="AU82" s="874"/>
      <c r="AV82" s="874"/>
      <c r="AW82" s="874"/>
      <c r="AX82" s="874"/>
      <c r="AY82" s="875"/>
      <c r="AZ82" s="81"/>
      <c r="BA82" s="82"/>
    </row>
    <row r="83" spans="1:53" ht="15" x14ac:dyDescent="0.2">
      <c r="A83" s="904">
        <v>37</v>
      </c>
      <c r="B83"/>
      <c r="C83" s="841" t="s">
        <v>587</v>
      </c>
      <c r="D83" s="813"/>
      <c r="E83" s="813"/>
      <c r="F83" s="813"/>
      <c r="G83" s="813"/>
      <c r="H83" s="813"/>
      <c r="I83" s="77"/>
      <c r="U83" s="45"/>
      <c r="W83" s="781" t="s">
        <v>716</v>
      </c>
      <c r="X83" s="781"/>
      <c r="Y83" s="781"/>
      <c r="Z83" s="781"/>
      <c r="AB83" s="904">
        <f>A83+3</f>
        <v>40</v>
      </c>
      <c r="AC83"/>
      <c r="AD83" s="841" t="s">
        <v>587</v>
      </c>
      <c r="AE83" s="813"/>
      <c r="AF83" s="813"/>
      <c r="AG83" s="813"/>
      <c r="AH83" s="813"/>
      <c r="AI83" s="813"/>
      <c r="AJ83" s="77"/>
      <c r="AV83" s="45"/>
      <c r="AX83" s="781" t="s">
        <v>717</v>
      </c>
      <c r="AY83" s="781"/>
      <c r="AZ83" s="781"/>
      <c r="BA83" s="781"/>
    </row>
    <row r="84" spans="1:53" ht="13.5" thickBot="1" x14ac:dyDescent="0.25">
      <c r="A84" s="904"/>
      <c r="B84"/>
      <c r="C84" s="804" t="s">
        <v>80</v>
      </c>
      <c r="D84" s="805"/>
      <c r="E84" s="805"/>
      <c r="F84" s="805"/>
      <c r="G84" s="805"/>
      <c r="H84" s="805"/>
      <c r="I84" s="806"/>
      <c r="W84" s="781"/>
      <c r="X84" s="781"/>
      <c r="Y84" s="781"/>
      <c r="Z84" s="781"/>
      <c r="AB84" s="904"/>
      <c r="AC84"/>
      <c r="AD84" s="804" t="s">
        <v>80</v>
      </c>
      <c r="AE84" s="805"/>
      <c r="AF84" s="805"/>
      <c r="AG84" s="805"/>
      <c r="AH84" s="805"/>
      <c r="AI84" s="805"/>
      <c r="AJ84" s="806"/>
      <c r="AX84" s="781"/>
      <c r="AY84" s="781"/>
      <c r="AZ84" s="781"/>
      <c r="BA84" s="781"/>
    </row>
    <row r="86" spans="1:53" ht="13.5" thickBot="1" x14ac:dyDescent="0.25"/>
    <row r="87" spans="1:53" ht="18" customHeight="1" x14ac:dyDescent="0.25">
      <c r="A87" s="930" t="s">
        <v>496</v>
      </c>
      <c r="B87"/>
      <c r="C87" s="932" t="s">
        <v>584</v>
      </c>
      <c r="D87" s="933"/>
      <c r="E87" s="933"/>
      <c r="F87" s="933"/>
      <c r="G87" s="933"/>
      <c r="H87" s="933"/>
      <c r="I87" s="933"/>
      <c r="J87" s="933"/>
      <c r="K87" s="933"/>
      <c r="L87" s="934"/>
      <c r="M87" s="935" t="s">
        <v>138</v>
      </c>
      <c r="N87" s="935"/>
      <c r="O87" s="935"/>
      <c r="P87" s="935"/>
      <c r="Q87" s="935"/>
      <c r="R87" s="935"/>
      <c r="S87" s="935"/>
      <c r="T87" s="935"/>
      <c r="U87" s="935"/>
      <c r="V87" s="935"/>
      <c r="W87" s="935"/>
      <c r="X87" s="935"/>
      <c r="Y87" s="935"/>
      <c r="Z87" s="1" t="s">
        <v>749</v>
      </c>
      <c r="AB87" s="930" t="s">
        <v>496</v>
      </c>
      <c r="AC87"/>
      <c r="AD87" s="932" t="s">
        <v>584</v>
      </c>
      <c r="AE87" s="933"/>
      <c r="AF87" s="933"/>
      <c r="AG87" s="933"/>
      <c r="AH87" s="933"/>
      <c r="AI87" s="933"/>
      <c r="AJ87" s="933"/>
      <c r="AK87" s="933"/>
      <c r="AL87" s="933"/>
      <c r="AM87" s="934"/>
      <c r="AN87" s="935" t="s">
        <v>144</v>
      </c>
      <c r="AO87" s="935"/>
      <c r="AP87" s="935"/>
      <c r="AQ87" s="935"/>
      <c r="AR87" s="935"/>
      <c r="AS87" s="935"/>
      <c r="AT87" s="935"/>
      <c r="AU87" s="935"/>
      <c r="AV87" s="935"/>
      <c r="AW87" s="935"/>
      <c r="AX87" s="935"/>
      <c r="AY87" s="935"/>
      <c r="AZ87" s="935"/>
      <c r="BA87" s="1" t="s">
        <v>749</v>
      </c>
    </row>
    <row r="88" spans="1:53" x14ac:dyDescent="0.2">
      <c r="A88" s="931"/>
      <c r="B88"/>
      <c r="C88" s="856" t="s">
        <v>1</v>
      </c>
      <c r="D88" s="857"/>
      <c r="E88" s="857"/>
      <c r="F88" s="857"/>
      <c r="G88" s="857"/>
      <c r="H88" s="857"/>
      <c r="I88" s="857"/>
      <c r="J88" s="857"/>
      <c r="K88" s="857"/>
      <c r="L88" s="858"/>
      <c r="M88" s="893" t="s">
        <v>2</v>
      </c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 t="s">
        <v>55</v>
      </c>
      <c r="Z88" s="894"/>
      <c r="AB88" s="931"/>
      <c r="AC88"/>
      <c r="AD88" s="856" t="s">
        <v>1</v>
      </c>
      <c r="AE88" s="857"/>
      <c r="AF88" s="857"/>
      <c r="AG88" s="857"/>
      <c r="AH88" s="857"/>
      <c r="AI88" s="857"/>
      <c r="AJ88" s="857"/>
      <c r="AK88" s="857"/>
      <c r="AL88" s="857"/>
      <c r="AM88" s="858"/>
      <c r="AN88" s="893" t="s">
        <v>2</v>
      </c>
      <c r="AO88" s="893"/>
      <c r="AP88" s="893"/>
      <c r="AQ88" s="893"/>
      <c r="AR88" s="893"/>
      <c r="AS88" s="893"/>
      <c r="AT88" s="893"/>
      <c r="AU88" s="893"/>
      <c r="AV88" s="893"/>
      <c r="AW88" s="893"/>
      <c r="AX88" s="893"/>
      <c r="AY88" s="893"/>
      <c r="AZ88" s="893" t="s">
        <v>55</v>
      </c>
      <c r="BA88" s="894"/>
    </row>
    <row r="89" spans="1:53" x14ac:dyDescent="0.2">
      <c r="A89" s="931"/>
      <c r="B89"/>
      <c r="C89" s="856" t="s">
        <v>3</v>
      </c>
      <c r="D89" s="857"/>
      <c r="E89" s="857"/>
      <c r="F89" s="857"/>
      <c r="G89" s="857"/>
      <c r="H89" s="857"/>
      <c r="I89" s="857"/>
      <c r="J89" s="857"/>
      <c r="K89" s="857"/>
      <c r="L89" s="858"/>
      <c r="M89" s="893" t="s">
        <v>4</v>
      </c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 t="s">
        <v>5</v>
      </c>
      <c r="Z89" s="894"/>
      <c r="AB89" s="931"/>
      <c r="AC89"/>
      <c r="AD89" s="856" t="s">
        <v>3</v>
      </c>
      <c r="AE89" s="857"/>
      <c r="AF89" s="857"/>
      <c r="AG89" s="857"/>
      <c r="AH89" s="857"/>
      <c r="AI89" s="857"/>
      <c r="AJ89" s="857"/>
      <c r="AK89" s="857"/>
      <c r="AL89" s="857"/>
      <c r="AM89" s="858"/>
      <c r="AN89" s="893" t="s">
        <v>4</v>
      </c>
      <c r="AO89" s="893"/>
      <c r="AP89" s="893"/>
      <c r="AQ89" s="893"/>
      <c r="AR89" s="893"/>
      <c r="AS89" s="893"/>
      <c r="AT89" s="893"/>
      <c r="AU89" s="893"/>
      <c r="AV89" s="893"/>
      <c r="AW89" s="893"/>
      <c r="AX89" s="893"/>
      <c r="AY89" s="893"/>
      <c r="AZ89" s="893" t="s">
        <v>5</v>
      </c>
      <c r="BA89" s="894"/>
    </row>
    <row r="90" spans="1:53" x14ac:dyDescent="0.2">
      <c r="A90" s="931"/>
      <c r="B90"/>
      <c r="C90" s="856" t="s">
        <v>56</v>
      </c>
      <c r="D90" s="867"/>
      <c r="E90" s="867"/>
      <c r="F90" s="868"/>
      <c r="G90" s="869" t="s">
        <v>57</v>
      </c>
      <c r="H90" s="870"/>
      <c r="I90" s="870"/>
      <c r="J90" s="870"/>
      <c r="K90" s="870"/>
      <c r="L90" s="870"/>
      <c r="M90" s="870"/>
      <c r="N90" s="870"/>
      <c r="O90" s="870"/>
      <c r="P90" s="870"/>
      <c r="Q90" s="870"/>
      <c r="R90" s="870"/>
      <c r="S90" s="870"/>
      <c r="T90" s="870"/>
      <c r="U90" s="870"/>
      <c r="V90" s="870"/>
      <c r="W90" s="870"/>
      <c r="X90" s="871"/>
      <c r="Y90" s="47"/>
      <c r="Z90" s="48"/>
      <c r="AB90" s="931"/>
      <c r="AC90"/>
      <c r="AD90" s="856" t="s">
        <v>56</v>
      </c>
      <c r="AE90" s="867"/>
      <c r="AF90" s="867"/>
      <c r="AG90" s="868"/>
      <c r="AH90" s="869" t="s">
        <v>57</v>
      </c>
      <c r="AI90" s="870"/>
      <c r="AJ90" s="870"/>
      <c r="AK90" s="870"/>
      <c r="AL90" s="870"/>
      <c r="AM90" s="870"/>
      <c r="AN90" s="870"/>
      <c r="AO90" s="870"/>
      <c r="AP90" s="870"/>
      <c r="AQ90" s="870"/>
      <c r="AR90" s="870"/>
      <c r="AS90" s="870"/>
      <c r="AT90" s="870"/>
      <c r="AU90" s="870"/>
      <c r="AV90" s="870"/>
      <c r="AW90" s="870"/>
      <c r="AX90" s="870"/>
      <c r="AY90" s="871"/>
      <c r="AZ90" s="47"/>
      <c r="BA90" s="48"/>
    </row>
    <row r="91" spans="1:53" ht="15.75" x14ac:dyDescent="0.25">
      <c r="A91" s="931"/>
      <c r="B91"/>
      <c r="C91" s="838" t="s">
        <v>508</v>
      </c>
      <c r="D91" s="839"/>
      <c r="E91" s="839"/>
      <c r="F91" s="840"/>
      <c r="G91" s="817" t="s">
        <v>617</v>
      </c>
      <c r="H91" s="818"/>
      <c r="I91" s="818"/>
      <c r="J91" s="818"/>
      <c r="K91" s="819"/>
      <c r="L91" s="851" t="s">
        <v>706</v>
      </c>
      <c r="M91" s="851"/>
      <c r="N91" s="851"/>
      <c r="O91" s="851"/>
      <c r="P91" s="851"/>
      <c r="Q91" s="851"/>
      <c r="R91" s="851"/>
      <c r="S91" s="851"/>
      <c r="T91" s="851"/>
      <c r="U91" s="851"/>
      <c r="V91" s="851"/>
      <c r="W91" s="851"/>
      <c r="X91" s="851"/>
      <c r="Y91" s="851"/>
      <c r="Z91" s="852"/>
      <c r="AB91" s="931"/>
      <c r="AC91"/>
      <c r="AD91" s="838" t="s">
        <v>508</v>
      </c>
      <c r="AE91" s="839"/>
      <c r="AF91" s="839"/>
      <c r="AG91" s="840"/>
      <c r="AH91" s="817" t="s">
        <v>617</v>
      </c>
      <c r="AI91" s="818"/>
      <c r="AJ91" s="818"/>
      <c r="AK91" s="818"/>
      <c r="AL91" s="819"/>
      <c r="AM91" s="851" t="s">
        <v>706</v>
      </c>
      <c r="AN91" s="851"/>
      <c r="AO91" s="851"/>
      <c r="AP91" s="851"/>
      <c r="AQ91" s="851"/>
      <c r="AR91" s="851"/>
      <c r="AS91" s="851"/>
      <c r="AT91" s="851"/>
      <c r="AU91" s="851"/>
      <c r="AV91" s="851"/>
      <c r="AW91" s="851"/>
      <c r="AX91" s="851"/>
      <c r="AY91" s="851"/>
      <c r="AZ91" s="851"/>
      <c r="BA91" s="852"/>
    </row>
    <row r="92" spans="1:53" ht="15.6" customHeight="1" x14ac:dyDescent="0.2">
      <c r="A92" s="931"/>
      <c r="B92"/>
      <c r="C92" s="856"/>
      <c r="D92" s="857"/>
      <c r="E92" s="857"/>
      <c r="F92" s="858"/>
      <c r="G92" s="817" t="s">
        <v>618</v>
      </c>
      <c r="H92" s="818"/>
      <c r="I92" s="818"/>
      <c r="J92" s="818"/>
      <c r="K92" s="819"/>
      <c r="L92" s="883" t="s">
        <v>6</v>
      </c>
      <c r="M92" s="883"/>
      <c r="N92" s="884"/>
      <c r="O92" s="884"/>
      <c r="P92" s="884"/>
      <c r="Q92" s="884"/>
      <c r="R92" s="883" t="s">
        <v>7</v>
      </c>
      <c r="S92" s="883"/>
      <c r="T92" s="883"/>
      <c r="U92" s="883"/>
      <c r="V92" s="883"/>
      <c r="W92" s="858" t="s">
        <v>689</v>
      </c>
      <c r="X92" s="893"/>
      <c r="Y92" s="893"/>
      <c r="Z92" s="894"/>
      <c r="AB92" s="931"/>
      <c r="AC92"/>
      <c r="AD92" s="856"/>
      <c r="AE92" s="857"/>
      <c r="AF92" s="857"/>
      <c r="AG92" s="858"/>
      <c r="AH92" s="817" t="s">
        <v>618</v>
      </c>
      <c r="AI92" s="818"/>
      <c r="AJ92" s="818"/>
      <c r="AK92" s="818"/>
      <c r="AL92" s="819"/>
      <c r="AM92" s="883" t="s">
        <v>6</v>
      </c>
      <c r="AN92" s="883"/>
      <c r="AO92" s="884"/>
      <c r="AP92" s="884"/>
      <c r="AQ92" s="884"/>
      <c r="AR92" s="884"/>
      <c r="AS92" s="883" t="s">
        <v>7</v>
      </c>
      <c r="AT92" s="883"/>
      <c r="AU92" s="883"/>
      <c r="AV92" s="883"/>
      <c r="AW92" s="883"/>
      <c r="AX92" s="858" t="s">
        <v>689</v>
      </c>
      <c r="AY92" s="893"/>
      <c r="AZ92" s="893"/>
      <c r="BA92" s="894"/>
    </row>
    <row r="93" spans="1:53" ht="16.5" thickBot="1" x14ac:dyDescent="0.3">
      <c r="A93" s="931"/>
      <c r="B93"/>
      <c r="C93" s="856"/>
      <c r="D93" s="857"/>
      <c r="E93" s="857"/>
      <c r="F93" s="858"/>
      <c r="G93" s="50"/>
      <c r="H93" s="51"/>
      <c r="I93" s="51"/>
      <c r="J93" s="51"/>
      <c r="K93" s="52"/>
      <c r="L93" s="846" t="s">
        <v>8</v>
      </c>
      <c r="M93" s="847"/>
      <c r="N93" s="848"/>
      <c r="O93" s="848"/>
      <c r="P93" s="848"/>
      <c r="Q93" s="849"/>
      <c r="R93" s="928"/>
      <c r="S93" s="928"/>
      <c r="T93" s="928"/>
      <c r="U93" s="928"/>
      <c r="V93" s="928"/>
      <c r="W93" s="895"/>
      <c r="X93" s="896"/>
      <c r="Y93" s="896"/>
      <c r="Z93" s="897"/>
      <c r="AB93" s="931"/>
      <c r="AC93"/>
      <c r="AD93" s="856"/>
      <c r="AE93" s="857"/>
      <c r="AF93" s="857"/>
      <c r="AG93" s="858"/>
      <c r="AH93" s="50"/>
      <c r="AI93" s="51"/>
      <c r="AJ93" s="51"/>
      <c r="AK93" s="51"/>
      <c r="AL93" s="52"/>
      <c r="AM93" s="846" t="s">
        <v>8</v>
      </c>
      <c r="AN93" s="847"/>
      <c r="AO93" s="848"/>
      <c r="AP93" s="848"/>
      <c r="AQ93" s="848"/>
      <c r="AR93" s="849"/>
      <c r="AS93" s="928"/>
      <c r="AT93" s="928"/>
      <c r="AU93" s="928"/>
      <c r="AV93" s="928"/>
      <c r="AW93" s="928"/>
      <c r="AX93" s="895"/>
      <c r="AY93" s="896"/>
      <c r="AZ93" s="896"/>
      <c r="BA93" s="897"/>
    </row>
    <row r="94" spans="1:53" ht="13.5" customHeight="1" thickBot="1" x14ac:dyDescent="0.25">
      <c r="A94" s="901" t="s">
        <v>750</v>
      </c>
      <c r="B94"/>
      <c r="C94" s="861"/>
      <c r="D94" s="862"/>
      <c r="E94" s="863"/>
      <c r="F94" s="820" t="s">
        <v>9</v>
      </c>
      <c r="G94" s="829" t="s">
        <v>82</v>
      </c>
      <c r="H94" s="835"/>
      <c r="I94" s="836"/>
      <c r="J94" s="829" t="s">
        <v>83</v>
      </c>
      <c r="K94" s="835"/>
      <c r="L94" s="836"/>
      <c r="M94" s="829" t="s">
        <v>84</v>
      </c>
      <c r="N94" s="830"/>
      <c r="O94" s="831"/>
      <c r="P94" s="829" t="s">
        <v>85</v>
      </c>
      <c r="Q94" s="830"/>
      <c r="R94" s="831"/>
      <c r="S94" s="829" t="s">
        <v>86</v>
      </c>
      <c r="T94" s="830"/>
      <c r="U94" s="831"/>
      <c r="V94" s="842" t="s">
        <v>87</v>
      </c>
      <c r="W94" s="830"/>
      <c r="X94" s="831"/>
      <c r="Y94" s="53" t="s">
        <v>10</v>
      </c>
      <c r="Z94" s="54" t="s">
        <v>60</v>
      </c>
      <c r="AB94" s="901" t="s">
        <v>750</v>
      </c>
      <c r="AC94"/>
      <c r="AD94" s="861"/>
      <c r="AE94" s="862"/>
      <c r="AF94" s="863"/>
      <c r="AG94" s="820" t="s">
        <v>9</v>
      </c>
      <c r="AH94" s="829" t="s">
        <v>82</v>
      </c>
      <c r="AI94" s="835"/>
      <c r="AJ94" s="836"/>
      <c r="AK94" s="829" t="s">
        <v>83</v>
      </c>
      <c r="AL94" s="835"/>
      <c r="AM94" s="836"/>
      <c r="AN94" s="829" t="s">
        <v>84</v>
      </c>
      <c r="AO94" s="830"/>
      <c r="AP94" s="831"/>
      <c r="AQ94" s="829" t="s">
        <v>85</v>
      </c>
      <c r="AR94" s="830"/>
      <c r="AS94" s="831"/>
      <c r="AT94" s="829" t="s">
        <v>86</v>
      </c>
      <c r="AU94" s="830"/>
      <c r="AV94" s="831"/>
      <c r="AW94" s="842" t="s">
        <v>87</v>
      </c>
      <c r="AX94" s="830"/>
      <c r="AY94" s="831"/>
      <c r="AZ94" s="53" t="s">
        <v>10</v>
      </c>
      <c r="BA94" s="54" t="s">
        <v>60</v>
      </c>
    </row>
    <row r="95" spans="1:53" ht="27" customHeight="1" thickBot="1" x14ac:dyDescent="0.25">
      <c r="A95" s="902"/>
      <c r="B95"/>
      <c r="C95" s="864"/>
      <c r="D95" s="865"/>
      <c r="E95" s="866"/>
      <c r="F95" s="821"/>
      <c r="G95" s="155" t="s">
        <v>493</v>
      </c>
      <c r="H95" s="156" t="s">
        <v>494</v>
      </c>
      <c r="I95" s="157" t="s">
        <v>516</v>
      </c>
      <c r="J95" s="155" t="s">
        <v>493</v>
      </c>
      <c r="K95" s="156" t="s">
        <v>494</v>
      </c>
      <c r="L95" s="157" t="s">
        <v>516</v>
      </c>
      <c r="M95" s="155" t="s">
        <v>493</v>
      </c>
      <c r="N95" s="156" t="s">
        <v>494</v>
      </c>
      <c r="O95" s="157" t="s">
        <v>516</v>
      </c>
      <c r="P95" s="155" t="s">
        <v>493</v>
      </c>
      <c r="Q95" s="156" t="s">
        <v>494</v>
      </c>
      <c r="R95" s="157" t="s">
        <v>516</v>
      </c>
      <c r="S95" s="155" t="s">
        <v>493</v>
      </c>
      <c r="T95" s="156" t="s">
        <v>494</v>
      </c>
      <c r="U95" s="157" t="s">
        <v>516</v>
      </c>
      <c r="V95" s="155" t="s">
        <v>493</v>
      </c>
      <c r="W95" s="156" t="s">
        <v>494</v>
      </c>
      <c r="X95" s="157" t="s">
        <v>516</v>
      </c>
      <c r="Y95" s="881" t="s">
        <v>15</v>
      </c>
      <c r="Z95" s="882"/>
      <c r="AB95" s="902"/>
      <c r="AC95"/>
      <c r="AD95" s="864"/>
      <c r="AE95" s="865"/>
      <c r="AF95" s="866"/>
      <c r="AG95" s="821"/>
      <c r="AH95" s="155" t="s">
        <v>493</v>
      </c>
      <c r="AI95" s="156" t="s">
        <v>494</v>
      </c>
      <c r="AJ95" s="157" t="s">
        <v>516</v>
      </c>
      <c r="AK95" s="155" t="s">
        <v>493</v>
      </c>
      <c r="AL95" s="156" t="s">
        <v>494</v>
      </c>
      <c r="AM95" s="157" t="s">
        <v>516</v>
      </c>
      <c r="AN95" s="155" t="s">
        <v>493</v>
      </c>
      <c r="AO95" s="156" t="s">
        <v>494</v>
      </c>
      <c r="AP95" s="157" t="s">
        <v>516</v>
      </c>
      <c r="AQ95" s="155" t="s">
        <v>493</v>
      </c>
      <c r="AR95" s="156" t="s">
        <v>494</v>
      </c>
      <c r="AS95" s="157" t="s">
        <v>516</v>
      </c>
      <c r="AT95" s="155" t="s">
        <v>493</v>
      </c>
      <c r="AU95" s="156" t="s">
        <v>494</v>
      </c>
      <c r="AV95" s="157" t="s">
        <v>516</v>
      </c>
      <c r="AW95" s="155" t="s">
        <v>493</v>
      </c>
      <c r="AX95" s="156" t="s">
        <v>494</v>
      </c>
      <c r="AY95" s="157" t="s">
        <v>516</v>
      </c>
      <c r="AZ95" s="881" t="s">
        <v>15</v>
      </c>
      <c r="BA95" s="882"/>
    </row>
    <row r="96" spans="1:53" ht="21.2" customHeight="1" x14ac:dyDescent="0.2">
      <c r="A96" s="902"/>
      <c r="B96"/>
      <c r="C96" s="843">
        <v>1</v>
      </c>
      <c r="D96" s="795" t="s">
        <v>64</v>
      </c>
      <c r="E96" s="601" t="s">
        <v>16</v>
      </c>
      <c r="F96" s="55" t="s">
        <v>31</v>
      </c>
      <c r="G96" s="634" t="str">
        <f>TEXT((TIME(0,LEFT('Erwachsene-DOSB 2020'!W7,FIND(":",'Erwachsene-DOSB 2020'!W7)-1),RIGHT('Erwachsene-DOSB 2020'!W7,2)))*$BC$54,"[mm]:ss")</f>
        <v>28:36</v>
      </c>
      <c r="H96" s="99" t="str">
        <f>TEXT((TIME(0,LEFT('Erwachsene-DOSB 2020'!X7,FIND(":",'Erwachsene-DOSB 2020'!X7)-1),RIGHT('Erwachsene-DOSB 2020'!X7,2)))*$BC$54,"[mm]:ss")</f>
        <v>25:48</v>
      </c>
      <c r="I96" s="100" t="str">
        <f>TEXT((TIME(0,LEFT('Erwachsene-DOSB 2020'!Y7,FIND(":",'Erwachsene-DOSB 2020'!Y7)-1),RIGHT('Erwachsene-DOSB 2020'!Y7,2)))*$BC$54,"[mm]:ss")</f>
        <v>22:36</v>
      </c>
      <c r="J96" s="637" t="str">
        <f>TEXT((TIME(0,LEFT('Erwachsene-DOSB 2020'!Z7,FIND(":",'Erwachsene-DOSB 2020'!Z7)-1),RIGHT('Erwachsene-DOSB 2020'!Z7,2)))*$BC$54,"[mm]:ss")</f>
        <v>29:48</v>
      </c>
      <c r="K96" s="99" t="str">
        <f>TEXT((TIME(0,LEFT('Erwachsene-DOSB 2020'!AA7,FIND(":",'Erwachsene-DOSB 2020'!AA7)-1),RIGHT('Erwachsene-DOSB 2020'!AA7,2)))*$BC$54,"[mm]:ss")</f>
        <v>26:36</v>
      </c>
      <c r="L96" s="100" t="str">
        <f>TEXT((TIME(0,LEFT('Erwachsene-DOSB 2020'!AB7,FIND(":",'Erwachsene-DOSB 2020'!AB7)-1),RIGHT('Erwachsene-DOSB 2020'!AB7,2)))*$BC$54,"[mm]:ss")</f>
        <v>23:00</v>
      </c>
      <c r="M96" s="108" t="str">
        <f>TEXT((TIME(0,LEFT('Erwachsene-DOSB 2020'!AC7,FIND(":",'Erwachsene-DOSB 2020'!AC7)-1),RIGHT('Erwachsene-DOSB 2020'!AC7,2)))*$BC$54,"[mm]:ss")</f>
        <v>31:00</v>
      </c>
      <c r="N96" s="99" t="str">
        <f>TEXT((TIME(0,LEFT('Erwachsene-DOSB 2020'!AD7,FIND(":",'Erwachsene-DOSB 2020'!AD7)-1),RIGHT('Erwachsene-DOSB 2020'!AD7,2)))*$BC$54,"[mm]:ss")</f>
        <v>27:24</v>
      </c>
      <c r="O96" s="100" t="str">
        <f>TEXT((TIME(0,LEFT('Erwachsene-DOSB 2020'!AE7,FIND(":",'Erwachsene-DOSB 2020'!AE7)-1),RIGHT('Erwachsene-DOSB 2020'!AE7,2)))*$BC$54,"[mm]:ss")</f>
        <v>23:48</v>
      </c>
      <c r="P96" s="108" t="str">
        <f>TEXT((TIME(0,LEFT('Erwachsene-DOSB 2020'!AF7,FIND(":",'Erwachsene-DOSB 2020'!AF7)-1),RIGHT('Erwachsene-DOSB 2020'!AF7,2)))*$BC$54,"[mm]:ss")</f>
        <v>31:48</v>
      </c>
      <c r="Q96" s="99" t="str">
        <f>TEXT((TIME(0,LEFT('Erwachsene-DOSB 2020'!AG7,FIND(":",'Erwachsene-DOSB 2020'!AG7)-1),RIGHT('Erwachsene-DOSB 2020'!AG7,2)))*$BC$54,"[mm]:ss")</f>
        <v>28:12</v>
      </c>
      <c r="R96" s="100" t="str">
        <f>TEXT((TIME(0,LEFT('Erwachsene-DOSB 2020'!AH7,FIND(":",'Erwachsene-DOSB 2020'!AH7)-1),RIGHT('Erwachsene-DOSB 2020'!AH7,2)))*$BC$54,"[mm]:ss")</f>
        <v>24:36</v>
      </c>
      <c r="S96" s="108" t="str">
        <f>TEXT((TIME(0,LEFT('Erwachsene-DOSB 2020'!AI7,FIND(":",'Erwachsene-DOSB 2020'!AI7)-1),RIGHT('Erwachsene-DOSB 2020'!AI7,2)))*$BC$54,"[mm]:ss")</f>
        <v>32:36</v>
      </c>
      <c r="T96" s="99" t="str">
        <f>TEXT((TIME(0,LEFT('Erwachsene-DOSB 2020'!AJ7,FIND(":",'Erwachsene-DOSB 2020'!AJ7)-1),RIGHT('Erwachsene-DOSB 2020'!AJ7,2)))*$BC$54,"[mm]:ss")</f>
        <v>29:00</v>
      </c>
      <c r="U96" s="100" t="str">
        <f>TEXT((TIME(0,LEFT('Erwachsene-DOSB 2020'!AK7,FIND(":",'Erwachsene-DOSB 2020'!AK7)-1),RIGHT('Erwachsene-DOSB 2020'!AK7,2)))*$BC$54,"[mm]:ss")</f>
        <v>25:24</v>
      </c>
      <c r="V96" s="108" t="str">
        <f>TEXT((TIME(0,LEFT('Erwachsene-DOSB 2020'!AL7,FIND(":",'Erwachsene-DOSB 2020'!AL7)-1),RIGHT('Erwachsene-DOSB 2020'!AL7,2)))*$BC$54,"[mm]:ss")</f>
        <v>33:12</v>
      </c>
      <c r="W96" s="99" t="str">
        <f>TEXT((TIME(0,LEFT('Erwachsene-DOSB 2020'!AM7,FIND(":",'Erwachsene-DOSB 2020'!AM7)-1),RIGHT('Erwachsene-DOSB 2020'!AM7,2)))*$BC$54,"[mm]:ss")</f>
        <v>29:36</v>
      </c>
      <c r="X96" s="100" t="str">
        <f>TEXT((TIME(0,LEFT('Erwachsene-DOSB 2020'!AN7,FIND(":",'Erwachsene-DOSB 2020'!AN7)-1),RIGHT('Erwachsene-DOSB 2020'!AN7,2)))*$BC$54,"[mm]:ss")</f>
        <v>26:00</v>
      </c>
      <c r="Y96" s="180"/>
      <c r="Z96" s="181"/>
      <c r="AB96" s="902"/>
      <c r="AC96"/>
      <c r="AD96" s="843">
        <v>1</v>
      </c>
      <c r="AE96" s="795" t="s">
        <v>64</v>
      </c>
      <c r="AF96" s="601" t="s">
        <v>16</v>
      </c>
      <c r="AG96" s="55" t="s">
        <v>31</v>
      </c>
      <c r="AH96" s="98" t="str">
        <f>TEXT((TIME(0,LEFT('Erwachsene-DOSB 2020'!W39,FIND(":",'Erwachsene-DOSB 2020'!W39)-1),RIGHT('Erwachsene-DOSB 2020'!W39,2)))*$BC$54,"[mm]:ss")</f>
        <v>26:36</v>
      </c>
      <c r="AI96" s="99" t="str">
        <f>TEXT((TIME(0,LEFT('Erwachsene-DOSB 2020'!X39,FIND(":",'Erwachsene-DOSB 2020'!X39)-1),RIGHT('Erwachsene-DOSB 2020'!X39,2)))*$BC$54,"[mm]:ss")</f>
        <v>23:24</v>
      </c>
      <c r="AJ96" s="100" t="str">
        <f>TEXT((TIME(0,LEFT('Erwachsene-DOSB 2020'!Y39,FIND(":",'Erwachsene-DOSB 2020'!Y39)-1),RIGHT('Erwachsene-DOSB 2020'!Y39,2)))*$BC$54,"[mm]:ss")</f>
        <v>19:48</v>
      </c>
      <c r="AK96" s="108" t="str">
        <f>TEXT((TIME(0,LEFT('Erwachsene-DOSB 2020'!Z39,FIND(":",'Erwachsene-DOSB 2020'!Z39)-1),RIGHT('Erwachsene-DOSB 2020'!Z39,2)))*$BC$54,"[mm]:ss")</f>
        <v>28:00</v>
      </c>
      <c r="AL96" s="99" t="str">
        <f>TEXT((TIME(0,LEFT('Erwachsene-DOSB 2020'!AA39,FIND(":",'Erwachsene-DOSB 2020'!AA39)-1),RIGHT('Erwachsene-DOSB 2020'!AA39,2)))*$BC$54,"[mm]:ss")</f>
        <v>24:24</v>
      </c>
      <c r="AM96" s="100" t="str">
        <f>TEXT((TIME(0,LEFT('Erwachsene-DOSB 2020'!AB39,FIND(":",'Erwachsene-DOSB 2020'!AB39)-1),RIGHT('Erwachsene-DOSB 2020'!AB39,2)))*$BC$54,"[mm]:ss")</f>
        <v>20:48</v>
      </c>
      <c r="AN96" s="108" t="str">
        <f>TEXT((TIME(0,LEFT('Erwachsene-DOSB 2020'!AC39,FIND(":",'Erwachsene-DOSB 2020'!AC39)-1),RIGHT('Erwachsene-DOSB 2020'!AC39,2)))*$BC$54,"[mm]:ss")</f>
        <v>28:36</v>
      </c>
      <c r="AO96" s="99" t="str">
        <f>TEXT((TIME(0,LEFT('Erwachsene-DOSB 2020'!AD39,FIND(":",'Erwachsene-DOSB 2020'!AD39)-1),RIGHT('Erwachsene-DOSB 2020'!AD39,2)))*$BC$54,"[mm]:ss")</f>
        <v>25:00</v>
      </c>
      <c r="AP96" s="100" t="str">
        <f>TEXT((TIME(0,LEFT('Erwachsene-DOSB 2020'!AE39,FIND(":",'Erwachsene-DOSB 2020'!AE39)-1),RIGHT('Erwachsene-DOSB 2020'!AE39,2)))*$BC$54,"[mm]:ss")</f>
        <v>21:24</v>
      </c>
      <c r="AQ96" s="108" t="str">
        <f>TEXT((TIME(0,LEFT('Erwachsene-DOSB 2020'!AF39,FIND(":",'Erwachsene-DOSB 2020'!AF39)-1),RIGHT('Erwachsene-DOSB 2020'!AF39,2)))*$BC$54,"[mm]:ss")</f>
        <v>29:24</v>
      </c>
      <c r="AR96" s="99" t="str">
        <f>TEXT((TIME(0,LEFT('Erwachsene-DOSB 2020'!AG39,FIND(":",'Erwachsene-DOSB 2020'!AG39)-1),RIGHT('Erwachsene-DOSB 2020'!AG39,2)))*$BC$54,"[mm]:ss")</f>
        <v>25:48</v>
      </c>
      <c r="AS96" s="100" t="str">
        <f>TEXT((TIME(0,LEFT('Erwachsene-DOSB 2020'!AH39,FIND(":",'Erwachsene-DOSB 2020'!AH39)-1),RIGHT('Erwachsene-DOSB 2020'!AH39,2)))*$BC$54,"[mm]:ss")</f>
        <v>22:12</v>
      </c>
      <c r="AT96" s="108" t="str">
        <f>TEXT((TIME(0,LEFT('Erwachsene-DOSB 2020'!AI39,FIND(":",'Erwachsene-DOSB 2020'!AI39)-1),RIGHT('Erwachsene-DOSB 2020'!AI39,2)))*$BC$54,"[mm]:ss")</f>
        <v>30:00</v>
      </c>
      <c r="AU96" s="99" t="str">
        <f>TEXT((TIME(0,LEFT('Erwachsene-DOSB 2020'!AJ39,FIND(":",'Erwachsene-DOSB 2020'!AJ39)-1),RIGHT('Erwachsene-DOSB 2020'!AJ39,2)))*$BC$54,"[mm]:ss")</f>
        <v>26:24</v>
      </c>
      <c r="AV96" s="100" t="str">
        <f>TEXT((TIME(0,LEFT('Erwachsene-DOSB 2020'!AK39,FIND(":",'Erwachsene-DOSB 2020'!AK39)-1),RIGHT('Erwachsene-DOSB 2020'!AK39,2)))*$BC$54,"[mm]:ss")</f>
        <v>22:48</v>
      </c>
      <c r="AW96" s="108" t="str">
        <f>TEXT((TIME(0,LEFT('Erwachsene-DOSB 2020'!AL39,FIND(":",'Erwachsene-DOSB 2020'!AL39)-1),RIGHT('Erwachsene-DOSB 2020'!AL39,2)))*$BC$54,"[mm]:ss")</f>
        <v>30:24</v>
      </c>
      <c r="AX96" s="99" t="str">
        <f>TEXT((TIME(0,LEFT('Erwachsene-DOSB 2020'!AM39,FIND(":",'Erwachsene-DOSB 2020'!AM39)-1),RIGHT('Erwachsene-DOSB 2020'!AM39,2)))*$BC$54,"[mm]:ss")</f>
        <v>26:48</v>
      </c>
      <c r="AY96" s="100" t="str">
        <f>TEXT((TIME(0,LEFT('Erwachsene-DOSB 2020'!AN39,FIND(":",'Erwachsene-DOSB 2020'!AN39)-1),RIGHT('Erwachsene-DOSB 2020'!AN39,2)))*$BC$54,"[mm]:ss")</f>
        <v>23:12</v>
      </c>
      <c r="AZ96" s="180"/>
      <c r="BA96" s="181"/>
    </row>
    <row r="97" spans="1:56" ht="21.2" customHeight="1" x14ac:dyDescent="0.2">
      <c r="A97" s="902"/>
      <c r="B97"/>
      <c r="C97" s="844"/>
      <c r="D97" s="796"/>
      <c r="E97" s="10" t="s">
        <v>17</v>
      </c>
      <c r="F97" s="58" t="s">
        <v>500</v>
      </c>
      <c r="G97" s="101" t="str">
        <f>TEXT((TIME(0,LEFT('Erwachsene-DOSB 2020'!W8,FIND(":",'Erwachsene-DOSB 2020'!W8)-1),RIGHT('Erwachsene-DOSB 2020'!W8,2)))*$BC$55,"[mm]:ss")</f>
        <v>114:24</v>
      </c>
      <c r="H97" s="102" t="str">
        <f>TEXT((TIME(0,LEFT('Erwachsene-DOSB 2020'!X8,FIND(":",'Erwachsene-DOSB 2020'!X8)-1),RIGHT('Erwachsene-DOSB 2020'!X8,2)))*$BC$55,"[mm]:ss")</f>
        <v>99:48</v>
      </c>
      <c r="I97" s="103" t="str">
        <f>TEXT((TIME(0,LEFT('Erwachsene-DOSB 2020'!Y8,FIND(":",'Erwachsene-DOSB 2020'!Y8)-1),RIGHT('Erwachsene-DOSB 2020'!Y8,2)))*$BC$55,"[mm]:ss")</f>
        <v>87:24</v>
      </c>
      <c r="J97" s="109" t="str">
        <f>TEXT((TIME(0,LEFT('Erwachsene-DOSB 2020'!Z8,FIND(":",'Erwachsene-DOSB 2020'!Z8)-1),RIGHT('Erwachsene-DOSB 2020'!Z8,2)))*$BC$55,"[mm]:ss")</f>
        <v>117:12</v>
      </c>
      <c r="K97" s="102" t="str">
        <f>TEXT((TIME(0,LEFT('Erwachsene-DOSB 2020'!AA8,FIND(":",'Erwachsene-DOSB 2020'!AA8)-1),RIGHT('Erwachsene-DOSB 2020'!AA8,2)))*$BC$55,"[mm]:ss")</f>
        <v>102:36</v>
      </c>
      <c r="L97" s="103" t="str">
        <f>TEXT((TIME(0,LEFT('Erwachsene-DOSB 2020'!AB8,FIND(":",'Erwachsene-DOSB 2020'!AB8)-1),RIGHT('Erwachsene-DOSB 2020'!AB8,2)))*$BC$55,"[mm]:ss")</f>
        <v>88:48</v>
      </c>
      <c r="M97" s="109" t="str">
        <f>TEXT((TIME(0,LEFT('Erwachsene-DOSB 2020'!AC8,FIND(":",'Erwachsene-DOSB 2020'!AC8)-1),RIGHT('Erwachsene-DOSB 2020'!AC8,2)))*$BC$55,"[mm]:ss")</f>
        <v>120:12</v>
      </c>
      <c r="N97" s="102" t="str">
        <f>TEXT((TIME(0,LEFT('Erwachsene-DOSB 2020'!AD8,FIND(":",'Erwachsene-DOSB 2020'!AD8)-1),RIGHT('Erwachsene-DOSB 2020'!AD8,2)))*$BC$55,"[mm]:ss")</f>
        <v>105:48</v>
      </c>
      <c r="O97" s="103" t="str">
        <f>TEXT((TIME(0,LEFT('Erwachsene-DOSB 2020'!AE8,FIND(":",'Erwachsene-DOSB 2020'!AE8)-1),RIGHT('Erwachsene-DOSB 2020'!AE8,2)))*$BC$55,"[mm]:ss")</f>
        <v>91:24</v>
      </c>
      <c r="P97" s="109" t="str">
        <f>TEXT((TIME(0,LEFT('Erwachsene-DOSB 2020'!AF8,FIND(":",'Erwachsene-DOSB 2020'!AF8)-1),RIGHT('Erwachsene-DOSB 2020'!AF8,2)))*$BC$55,"[mm]:ss")</f>
        <v>123:24</v>
      </c>
      <c r="Q97" s="102" t="str">
        <f>TEXT((TIME(0,LEFT('Erwachsene-DOSB 2020'!AG8,FIND(":",'Erwachsene-DOSB 2020'!AG8)-1),RIGHT('Erwachsene-DOSB 2020'!AG8,2)))*$BC$55,"[mm]:ss")</f>
        <v>109:00</v>
      </c>
      <c r="R97" s="103" t="str">
        <f>TEXT((TIME(0,LEFT('Erwachsene-DOSB 2020'!AH8,FIND(":",'Erwachsene-DOSB 2020'!AH8)-1),RIGHT('Erwachsene-DOSB 2020'!AH8,2)))*$BC$55,"[mm]:ss")</f>
        <v>94:36</v>
      </c>
      <c r="S97" s="109" t="str">
        <f>TEXT((TIME(0,LEFT('Erwachsene-DOSB 2020'!AI8,FIND(":",'Erwachsene-DOSB 2020'!AI8)-1),RIGHT('Erwachsene-DOSB 2020'!AI8,2)))*$BC$55,"[mm]:ss")</f>
        <v>126:48</v>
      </c>
      <c r="T97" s="102" t="str">
        <f>TEXT((TIME(0,LEFT('Erwachsene-DOSB 2020'!AJ8,FIND(":",'Erwachsene-DOSB 2020'!AJ8)-1),RIGHT('Erwachsene-DOSB 2020'!AJ8,2)))*$BC$55,"[mm]:ss")</f>
        <v>112:24</v>
      </c>
      <c r="U97" s="103" t="str">
        <f>TEXT((TIME(0,LEFT('Erwachsene-DOSB 2020'!AK8,FIND(":",'Erwachsene-DOSB 2020'!AK8)-1),RIGHT('Erwachsene-DOSB 2020'!AK8,2)))*$BC$55,"[mm]:ss")</f>
        <v>98:00</v>
      </c>
      <c r="V97" s="109" t="str">
        <f>TEXT((TIME(0,LEFT('Erwachsene-DOSB 2020'!AL8,FIND(":",'Erwachsene-DOSB 2020'!AL8)-1),RIGHT('Erwachsene-DOSB 2020'!AL8,2)))*$BC$55,"[mm]:ss")</f>
        <v>131:24</v>
      </c>
      <c r="W97" s="102" t="str">
        <f>TEXT((TIME(0,LEFT('Erwachsene-DOSB 2020'!AM8,FIND(":",'Erwachsene-DOSB 2020'!AM8)-1),RIGHT('Erwachsene-DOSB 2020'!AM8,2)))*$BC$55,"[mm]:ss")</f>
        <v>117:00</v>
      </c>
      <c r="X97" s="103" t="str">
        <f>TEXT((TIME(0,LEFT('Erwachsene-DOSB 2020'!AN8,FIND(":",'Erwachsene-DOSB 2020'!AN8)-1),RIGHT('Erwachsene-DOSB 2020'!AN8,2)))*$BC$55,"[mm]:ss")</f>
        <v>102:36</v>
      </c>
      <c r="Y97" s="182"/>
      <c r="Z97" s="183"/>
      <c r="AB97" s="902"/>
      <c r="AC97"/>
      <c r="AD97" s="844"/>
      <c r="AE97" s="796"/>
      <c r="AF97" s="10" t="s">
        <v>17</v>
      </c>
      <c r="AG97" s="58" t="s">
        <v>500</v>
      </c>
      <c r="AH97" s="101" t="str">
        <f>TEXT((TIME(0,LEFT('Erwachsene-DOSB 2020'!W40,FIND(":",'Erwachsene-DOSB 2020'!W40)-1),RIGHT('Erwachsene-DOSB 2020'!W40,2)))*$BC$55,"[mm]:ss")</f>
        <v>100:24</v>
      </c>
      <c r="AI97" s="102" t="str">
        <f>TEXT((TIME(0,LEFT('Erwachsene-DOSB 2020'!X40,FIND(":",'Erwachsene-DOSB 2020'!X40)-1),RIGHT('Erwachsene-DOSB 2020'!X40,2)))*$BC$55,"[mm]:ss")</f>
        <v>87:48</v>
      </c>
      <c r="AJ97" s="103" t="str">
        <f>TEXT((TIME(0,LEFT('Erwachsene-DOSB 2020'!Y40,FIND(":",'Erwachsene-DOSB 2020'!Y40)-1),RIGHT('Erwachsene-DOSB 2020'!Y40,2)))*$BC$55,"[mm]:ss")</f>
        <v>76:12</v>
      </c>
      <c r="AK97" s="109" t="str">
        <f>TEXT((TIME(0,LEFT('Erwachsene-DOSB 2020'!Z40,FIND(":",'Erwachsene-DOSB 2020'!Z40)-1),RIGHT('Erwachsene-DOSB 2020'!Z40,2)))*$BC$55,"[mm]:ss")</f>
        <v>106:00</v>
      </c>
      <c r="AL97" s="102" t="str">
        <f>TEXT((TIME(0,LEFT('Erwachsene-DOSB 2020'!AA40,FIND(":",'Erwachsene-DOSB 2020'!AA40)-1),RIGHT('Erwachsene-DOSB 2020'!AA40,2)))*$BC$55,"[mm]:ss")</f>
        <v>92:00</v>
      </c>
      <c r="AM97" s="103" t="str">
        <f>TEXT((TIME(0,LEFT('Erwachsene-DOSB 2020'!AB40,FIND(":",'Erwachsene-DOSB 2020'!AB40)-1),RIGHT('Erwachsene-DOSB 2020'!AB40,2)))*$BC$55,"[mm]:ss")</f>
        <v>78:36</v>
      </c>
      <c r="AN97" s="109" t="str">
        <f>TEXT((TIME(0,LEFT('Erwachsene-DOSB 2020'!AC40,FIND(":",'Erwachsene-DOSB 2020'!AC40)-1),RIGHT('Erwachsene-DOSB 2020'!AC40,2)))*$BC$55,"[mm]:ss")</f>
        <v>109:48</v>
      </c>
      <c r="AO97" s="102" t="str">
        <f>TEXT((TIME(0,LEFT('Erwachsene-DOSB 2020'!AD40,FIND(":",'Erwachsene-DOSB 2020'!AD40)-1),RIGHT('Erwachsene-DOSB 2020'!AD40,2)))*$BC$55,"[mm]:ss")</f>
        <v>95:36</v>
      </c>
      <c r="AP97" s="103" t="str">
        <f>TEXT((TIME(0,LEFT('Erwachsene-DOSB 2020'!AE40,FIND(":",'Erwachsene-DOSB 2020'!AE40)-1),RIGHT('Erwachsene-DOSB 2020'!AE40,2)))*$BC$55,"[mm]:ss")</f>
        <v>81:12</v>
      </c>
      <c r="AQ97" s="109" t="str">
        <f>TEXT((TIME(0,LEFT('Erwachsene-DOSB 2020'!AF40,FIND(":",'Erwachsene-DOSB 2020'!AF40)-1),RIGHT('Erwachsene-DOSB 2020'!AF40,2)))*$BC$55,"[mm]:ss")</f>
        <v>113:36</v>
      </c>
      <c r="AR97" s="102" t="str">
        <f>TEXT((TIME(0,LEFT('Erwachsene-DOSB 2020'!AG40,FIND(":",'Erwachsene-DOSB 2020'!AG40)-1),RIGHT('Erwachsene-DOSB 2020'!AG40,2)))*$BC$55,"[mm]:ss")</f>
        <v>99:12</v>
      </c>
      <c r="AS97" s="103" t="str">
        <f>TEXT((TIME(0,LEFT('Erwachsene-DOSB 2020'!AH40,FIND(":",'Erwachsene-DOSB 2020'!AH40)-1),RIGHT('Erwachsene-DOSB 2020'!AH40,2)))*$BC$55,"[mm]:ss")</f>
        <v>84:48</v>
      </c>
      <c r="AT97" s="109" t="str">
        <f>TEXT((TIME(0,LEFT('Erwachsene-DOSB 2020'!AI40,FIND(":",'Erwachsene-DOSB 2020'!AI40)-1),RIGHT('Erwachsene-DOSB 2020'!AI40,2)))*$BC$55,"[mm]:ss")</f>
        <v>117:36</v>
      </c>
      <c r="AU97" s="102" t="str">
        <f>TEXT((TIME(0,LEFT('Erwachsene-DOSB 2020'!AJ40,FIND(":",'Erwachsene-DOSB 2020'!AJ40)-1),RIGHT('Erwachsene-DOSB 2020'!AJ40,2)))*$BC$55,"[mm]:ss")</f>
        <v>103:12</v>
      </c>
      <c r="AV97" s="103" t="str">
        <f>TEXT((TIME(0,LEFT('Erwachsene-DOSB 2020'!AK40,FIND(":",'Erwachsene-DOSB 2020'!AK40)-1),RIGHT('Erwachsene-DOSB 2020'!AK40,2)))*$BC$55,"[mm]:ss")</f>
        <v>88:48</v>
      </c>
      <c r="AW97" s="109" t="str">
        <f>TEXT((TIME(0,LEFT('Erwachsene-DOSB 2020'!AL40,FIND(":",'Erwachsene-DOSB 2020'!AL40)-1),RIGHT('Erwachsene-DOSB 2020'!AL40,2)))*$BC$55,"[mm]:ss")</f>
        <v>122:36</v>
      </c>
      <c r="AX97" s="102" t="str">
        <f>TEXT((TIME(0,LEFT('Erwachsene-DOSB 2020'!AM40,FIND(":",'Erwachsene-DOSB 2020'!AM40)-1),RIGHT('Erwachsene-DOSB 2020'!AM40,2)))*$BC$55,"[mm]:ss")</f>
        <v>108:12</v>
      </c>
      <c r="AY97" s="103" t="str">
        <f>TEXT((TIME(0,LEFT('Erwachsene-DOSB 2020'!AN40,FIND(":",'Erwachsene-DOSB 2020'!AN40)-1),RIGHT('Erwachsene-DOSB 2020'!AN40,2)))*$BC$55,"[mm]:ss")</f>
        <v>93:48</v>
      </c>
      <c r="AZ97" s="182"/>
      <c r="BA97" s="183"/>
    </row>
    <row r="98" spans="1:56" ht="21.2" customHeight="1" x14ac:dyDescent="0.2">
      <c r="A98" s="902"/>
      <c r="B98"/>
      <c r="C98" s="844"/>
      <c r="D98" s="796"/>
      <c r="E98" s="801" t="s">
        <v>21</v>
      </c>
      <c r="F98" s="793" t="s">
        <v>155</v>
      </c>
      <c r="G98" s="832" t="s">
        <v>305</v>
      </c>
      <c r="H98" s="833"/>
      <c r="I98" s="834"/>
      <c r="J98" s="832" t="s">
        <v>174</v>
      </c>
      <c r="K98" s="833"/>
      <c r="L98" s="833"/>
      <c r="M98" s="833"/>
      <c r="N98" s="833"/>
      <c r="O98" s="833"/>
      <c r="P98" s="833"/>
      <c r="Q98" s="833"/>
      <c r="R98" s="833"/>
      <c r="S98" s="833"/>
      <c r="T98" s="833"/>
      <c r="U98" s="833"/>
      <c r="V98" s="833"/>
      <c r="W98" s="833"/>
      <c r="X98" s="834"/>
      <c r="Y98" s="184"/>
      <c r="Z98" s="185"/>
      <c r="AB98" s="902"/>
      <c r="AC98"/>
      <c r="AD98" s="844"/>
      <c r="AE98" s="796"/>
      <c r="AF98" s="801" t="s">
        <v>21</v>
      </c>
      <c r="AG98" s="793" t="s">
        <v>155</v>
      </c>
      <c r="AH98" s="832" t="s">
        <v>305</v>
      </c>
      <c r="AI98" s="833"/>
      <c r="AJ98" s="834"/>
      <c r="AK98" s="832" t="s">
        <v>174</v>
      </c>
      <c r="AL98" s="833"/>
      <c r="AM98" s="833"/>
      <c r="AN98" s="833"/>
      <c r="AO98" s="833"/>
      <c r="AP98" s="833"/>
      <c r="AQ98" s="833"/>
      <c r="AR98" s="833"/>
      <c r="AS98" s="833"/>
      <c r="AT98" s="833"/>
      <c r="AU98" s="833"/>
      <c r="AV98" s="833"/>
      <c r="AW98" s="833"/>
      <c r="AX98" s="833"/>
      <c r="AY98" s="834"/>
      <c r="AZ98" s="184"/>
      <c r="BA98" s="185"/>
    </row>
    <row r="99" spans="1:56" ht="21.2" customHeight="1" x14ac:dyDescent="0.2">
      <c r="A99" s="902"/>
      <c r="B99"/>
      <c r="C99" s="844"/>
      <c r="D99" s="796"/>
      <c r="E99" s="792"/>
      <c r="F99" s="794"/>
      <c r="G99" s="101" t="str">
        <f>TEXT((TIME(0,LEFT('Erwachsene-DOSB 2020'!W10,FIND(":",'Erwachsene-DOSB 2020'!W10)-1),RIGHT('Erwachsene-DOSB 2020'!W10,2)))*$BC$57,"[mm]:ss")</f>
        <v>42:24</v>
      </c>
      <c r="H99" s="102" t="str">
        <f>TEXT((TIME(0,LEFT('Erwachsene-DOSB 2020'!X10,FIND(":",'Erwachsene-DOSB 2020'!X10)-1),RIGHT('Erwachsene-DOSB 2020'!X10,2)))*$BC$57,"[mm]:ss")</f>
        <v>34:48</v>
      </c>
      <c r="I99" s="103" t="str">
        <f>TEXT((TIME(0,LEFT('Erwachsene-DOSB 2020'!Y10,FIND(":",'Erwachsene-DOSB 2020'!Y10)-1),RIGHT('Erwachsene-DOSB 2020'!Y10,2)))*$BC$57,"[mm]:ss")</f>
        <v>25:48</v>
      </c>
      <c r="J99" s="109" t="str">
        <f>TEXT((TIME(0,LEFT('Erwachsene-DOSB 2020'!Z10,FIND(":",'Erwachsene-DOSB 2020'!Z10)-1),RIGHT('Erwachsene-DOSB 2020'!Z10,2)))*$BC$57,"[mm]:ss")</f>
        <v>21:36</v>
      </c>
      <c r="K99" s="102" t="str">
        <f>TEXT((TIME(0,LEFT('Erwachsene-DOSB 2020'!AA10,FIND(":",'Erwachsene-DOSB 2020'!AA10)-1),RIGHT('Erwachsene-DOSB 2020'!AA10,2)))*$BC$57,"[mm]:ss")</f>
        <v>18:00</v>
      </c>
      <c r="L99" s="103" t="str">
        <f>TEXT((TIME(0,LEFT('Erwachsene-DOSB 2020'!AB10,FIND(":",'Erwachsene-DOSB 2020'!AB10)-1),RIGHT('Erwachsene-DOSB 2020'!AB10,2)))*$BC$57,"[mm]:ss")</f>
        <v>13:48</v>
      </c>
      <c r="M99" s="109" t="str">
        <f>TEXT((TIME(0,LEFT('Erwachsene-DOSB 2020'!AC10,FIND(":",'Erwachsene-DOSB 2020'!AC10)-1),RIGHT('Erwachsene-DOSB 2020'!AC10,2)))*$BC$57,"[mm]:ss")</f>
        <v>22:18</v>
      </c>
      <c r="N99" s="102" t="str">
        <f>TEXT((TIME(0,LEFT('Erwachsene-DOSB 2020'!AD10,FIND(":",'Erwachsene-DOSB 2020'!AD10)-1),RIGHT('Erwachsene-DOSB 2020'!AD10,2)))*$BC$57,"[mm]:ss")</f>
        <v>18:24</v>
      </c>
      <c r="O99" s="103" t="str">
        <f>TEXT((TIME(0,LEFT('Erwachsene-DOSB 2020'!AE10,FIND(":",'Erwachsene-DOSB 2020'!AE10)-1),RIGHT('Erwachsene-DOSB 2020'!AE10,2)))*$BC$57,"[mm]:ss")</f>
        <v>14:18</v>
      </c>
      <c r="P99" s="109" t="str">
        <f>TEXT((TIME(0,LEFT('Erwachsene-DOSB 2020'!AF10,FIND(":",'Erwachsene-DOSB 2020'!AF10)-1),RIGHT('Erwachsene-DOSB 2020'!AF10,2)))*$BC$57,"[mm]:ss")</f>
        <v>22:48</v>
      </c>
      <c r="Q99" s="102" t="str">
        <f>TEXT((TIME(0,LEFT('Erwachsene-DOSB 2020'!AG10,FIND(":",'Erwachsene-DOSB 2020'!AG10)-1),RIGHT('Erwachsene-DOSB 2020'!AG10,2)))*$BC$57,"[mm]:ss")</f>
        <v>18:42</v>
      </c>
      <c r="R99" s="103" t="str">
        <f>TEXT((TIME(0,LEFT('Erwachsene-DOSB 2020'!AH10,FIND(":",'Erwachsene-DOSB 2020'!AH10)-1),RIGHT('Erwachsene-DOSB 2020'!AH10,2)))*$BC$57,"[mm]:ss")</f>
        <v>14:36</v>
      </c>
      <c r="S99" s="109" t="str">
        <f>TEXT((TIME(0,LEFT('Erwachsene-DOSB 2020'!AI10,FIND(":",'Erwachsene-DOSB 2020'!AI10)-1),RIGHT('Erwachsene-DOSB 2020'!AI10,2)))*$BC$57,"[mm]:ss")</f>
        <v>23:18</v>
      </c>
      <c r="T99" s="102" t="str">
        <f>TEXT((TIME(0,LEFT('Erwachsene-DOSB 2020'!AJ10,FIND(":",'Erwachsene-DOSB 2020'!AJ10)-1),RIGHT('Erwachsene-DOSB 2020'!AJ10,2)))*$BC$57,"[mm]:ss")</f>
        <v>18:54</v>
      </c>
      <c r="U99" s="103" t="str">
        <f>TEXT((TIME(0,LEFT('Erwachsene-DOSB 2020'!AK10,FIND(":",'Erwachsene-DOSB 2020'!AK10)-1),RIGHT('Erwachsene-DOSB 2020'!AK10,2)))*$BC$57,"[mm]:ss")</f>
        <v>14:42</v>
      </c>
      <c r="V99" s="109" t="str">
        <f>TEXT((TIME(0,LEFT('Erwachsene-DOSB 2020'!AL10,FIND(":",'Erwachsene-DOSB 2020'!AL10)-1),RIGHT('Erwachsene-DOSB 2020'!AL10,2)))*$BC$57,"[mm]:ss")</f>
        <v>23:48</v>
      </c>
      <c r="W99" s="102" t="str">
        <f>TEXT((TIME(0,LEFT('Erwachsene-DOSB 2020'!AM10,FIND(":",'Erwachsene-DOSB 2020'!AM10)-1),RIGHT('Erwachsene-DOSB 2020'!AM10,2)))*$BC$57,"[mm]:ss")</f>
        <v>19:18</v>
      </c>
      <c r="X99" s="103" t="str">
        <f>TEXT((TIME(0,LEFT('Erwachsene-DOSB 2020'!AN10,FIND(":",'Erwachsene-DOSB 2020'!AN10)-1),RIGHT('Erwachsene-DOSB 2020'!AN10,2)))*$BC$57,"[mm]:ss")</f>
        <v>15:12</v>
      </c>
      <c r="Y99" s="184"/>
      <c r="Z99" s="185"/>
      <c r="AB99" s="902"/>
      <c r="AC99"/>
      <c r="AD99" s="844"/>
      <c r="AE99" s="796"/>
      <c r="AF99" s="792"/>
      <c r="AG99" s="794"/>
      <c r="AH99" s="101" t="str">
        <f>TEXT((TIME(0,LEFT('Erwachsene-DOSB 2020'!W42,FIND(":",'Erwachsene-DOSB 2020'!W42)-1),RIGHT('Erwachsene-DOSB 2020'!W42,2)))*$BC$57,"[mm]:ss")</f>
        <v>41:24</v>
      </c>
      <c r="AI99" s="102" t="str">
        <f>TEXT((TIME(0,LEFT('Erwachsene-DOSB 2020'!X42,FIND(":",'Erwachsene-DOSB 2020'!X42)-1),RIGHT('Erwachsene-DOSB 2020'!X42,2)))*$BC$57,"[mm]:ss")</f>
        <v>33:24</v>
      </c>
      <c r="AJ99" s="103" t="str">
        <f>TEXT((TIME(0,LEFT('Erwachsene-DOSB 2020'!Y42,FIND(":",'Erwachsene-DOSB 2020'!Y42)-1),RIGHT('Erwachsene-DOSB 2020'!Y42,2)))*$BC$57,"[mm]:ss")</f>
        <v>24:48</v>
      </c>
      <c r="AK99" s="109" t="str">
        <f>TEXT((TIME(0,LEFT('Erwachsene-DOSB 2020'!Z42,FIND(":",'Erwachsene-DOSB 2020'!Z42)-1),RIGHT('Erwachsene-DOSB 2020'!Z42,2)))*$BC$57,"[mm]:ss")</f>
        <v>20:54</v>
      </c>
      <c r="AL99" s="102" t="str">
        <f>TEXT((TIME(0,LEFT('Erwachsene-DOSB 2020'!AA42,FIND(":",'Erwachsene-DOSB 2020'!AA42)-1),RIGHT('Erwachsene-DOSB 2020'!AA42,2)))*$BC$57,"[mm]:ss")</f>
        <v>17:12</v>
      </c>
      <c r="AM99" s="103" t="str">
        <f>TEXT((TIME(0,LEFT('Erwachsene-DOSB 2020'!AB42,FIND(":",'Erwachsene-DOSB 2020'!AB42)-1),RIGHT('Erwachsene-DOSB 2020'!AB42,2)))*$BC$57,"[mm]:ss")</f>
        <v>12:54</v>
      </c>
      <c r="AN99" s="109" t="str">
        <f>TEXT((TIME(0,LEFT('Erwachsene-DOSB 2020'!AC42,FIND(":",'Erwachsene-DOSB 2020'!AC42)-1),RIGHT('Erwachsene-DOSB 2020'!AC42,2)))*$BC$57,"[mm]:ss")</f>
        <v>21:24</v>
      </c>
      <c r="AO99" s="102" t="str">
        <f>TEXT((TIME(0,LEFT('Erwachsene-DOSB 2020'!AD42,FIND(":",'Erwachsene-DOSB 2020'!AD42)-1),RIGHT('Erwachsene-DOSB 2020'!AD42,2)))*$BC$57,"[mm]:ss")</f>
        <v>17:30</v>
      </c>
      <c r="AP99" s="103" t="str">
        <f>TEXT((TIME(0,LEFT('Erwachsene-DOSB 2020'!AE42,FIND(":",'Erwachsene-DOSB 2020'!AE42)-1),RIGHT('Erwachsene-DOSB 2020'!AE42,2)))*$BC$57,"[mm]:ss")</f>
        <v>13:36</v>
      </c>
      <c r="AQ99" s="109" t="str">
        <f>TEXT((TIME(0,LEFT('Erwachsene-DOSB 2020'!AF42,FIND(":",'Erwachsene-DOSB 2020'!AF42)-1),RIGHT('Erwachsene-DOSB 2020'!AF42,2)))*$BC$57,"[mm]:ss")</f>
        <v>21:48</v>
      </c>
      <c r="AR99" s="102" t="str">
        <f>TEXT((TIME(0,LEFT('Erwachsene-DOSB 2020'!AG42,FIND(":",'Erwachsene-DOSB 2020'!AG42)-1),RIGHT('Erwachsene-DOSB 2020'!AG42,2)))*$BC$57,"[mm]:ss")</f>
        <v>17:42</v>
      </c>
      <c r="AS99" s="103" t="str">
        <f>TEXT((TIME(0,LEFT('Erwachsene-DOSB 2020'!AH42,FIND(":",'Erwachsene-DOSB 2020'!AH42)-1),RIGHT('Erwachsene-DOSB 2020'!AH42,2)))*$BC$57,"[mm]:ss")</f>
        <v>13:42</v>
      </c>
      <c r="AT99" s="109" t="str">
        <f>TEXT((TIME(0,LEFT('Erwachsene-DOSB 2020'!AI42,FIND(":",'Erwachsene-DOSB 2020'!AI42)-1),RIGHT('Erwachsene-DOSB 2020'!AI42,2)))*$BC$57,"[mm]:ss")</f>
        <v>22:06</v>
      </c>
      <c r="AU99" s="102" t="str">
        <f>TEXT((TIME(0,LEFT('Erwachsene-DOSB 2020'!AJ42,FIND(":",'Erwachsene-DOSB 2020'!AJ42)-1),RIGHT('Erwachsene-DOSB 2020'!AJ42,2)))*$BC$57,"[mm]:ss")</f>
        <v>18:06</v>
      </c>
      <c r="AV99" s="103" t="str">
        <f>TEXT((TIME(0,LEFT('Erwachsene-DOSB 2020'!AK42,FIND(":",'Erwachsene-DOSB 2020'!AK42)-1),RIGHT('Erwachsene-DOSB 2020'!AK42,2)))*$BC$57,"[mm]:ss")</f>
        <v>13:48</v>
      </c>
      <c r="AW99" s="109" t="str">
        <f>TEXT((TIME(0,LEFT('Erwachsene-DOSB 2020'!AL42,FIND(":",'Erwachsene-DOSB 2020'!AL42)-1),RIGHT('Erwachsene-DOSB 2020'!AL42,2)))*$BC$57,"[mm]:ss")</f>
        <v>22:06</v>
      </c>
      <c r="AX99" s="102" t="str">
        <f>TEXT((TIME(0,LEFT('Erwachsene-DOSB 2020'!AM42,FIND(":",'Erwachsene-DOSB 2020'!AM42)-1),RIGHT('Erwachsene-DOSB 2020'!AM42,2)))*$BC$57,"[mm]:ss")</f>
        <v>18:18</v>
      </c>
      <c r="AY99" s="103" t="str">
        <f>TEXT((TIME(0,LEFT('Erwachsene-DOSB 2020'!AN42,FIND(":",'Erwachsene-DOSB 2020'!AN42)-1),RIGHT('Erwachsene-DOSB 2020'!AN42,2)))*$BC$57,"[mm]:ss")</f>
        <v>13:54</v>
      </c>
      <c r="AZ99" s="184"/>
      <c r="BA99" s="185"/>
    </row>
    <row r="100" spans="1:56" ht="21.2" customHeight="1" x14ac:dyDescent="0.2">
      <c r="A100" s="902"/>
      <c r="B100"/>
      <c r="C100" s="844"/>
      <c r="D100" s="796"/>
      <c r="E100" s="106" t="s">
        <v>22</v>
      </c>
      <c r="F100" s="58" t="s">
        <v>501</v>
      </c>
      <c r="G100" s="101" t="str">
        <f>TEXT((TIME(0,LEFT('Erwachsene-DOSB 2020'!W11,FIND(":",'Erwachsene-DOSB 2020'!W11)-1),RIGHT('Erwachsene-DOSB 2020'!W11,2)))*$BC$58,"[mm]:ss")</f>
        <v>83:03</v>
      </c>
      <c r="H100" s="102" t="str">
        <f>TEXT((TIME(0,LEFT('Erwachsene-DOSB 2020'!X11,FIND(":",'Erwachsene-DOSB 2020'!X11)-1),RIGHT('Erwachsene-DOSB 2020'!X11,2)))*$BC$58,"[mm]:ss")</f>
        <v>75:54</v>
      </c>
      <c r="I100" s="103" t="str">
        <f>TEXT((TIME(0,LEFT('Erwachsene-DOSB 2020'!Y11,FIND(":",'Erwachsene-DOSB 2020'!Y11)-1),RIGHT('Erwachsene-DOSB 2020'!Y11,2)))*$BC$58,"[mm]:ss")</f>
        <v>68:12</v>
      </c>
      <c r="J100" s="109" t="str">
        <f>TEXT((TIME(0,LEFT('Erwachsene-DOSB 2020'!Z11,FIND(":",'Erwachsene-DOSB 2020'!Z11)-1),RIGHT('Erwachsene-DOSB 2020'!Z11,2)))*$BC$58,"[mm]:ss")</f>
        <v>85:48</v>
      </c>
      <c r="K100" s="102" t="str">
        <f>TEXT((TIME(0,LEFT('Erwachsene-DOSB 2020'!AA11,FIND(":",'Erwachsene-DOSB 2020'!AA11)-1),RIGHT('Erwachsene-DOSB 2020'!AA11,2)))*$BC$58,"[mm]:ss")</f>
        <v>78:06</v>
      </c>
      <c r="L100" s="103" t="str">
        <f>TEXT((TIME(0,LEFT('Erwachsene-DOSB 2020'!AB11,FIND(":",'Erwachsene-DOSB 2020'!AB11)-1),RIGHT('Erwachsene-DOSB 2020'!AB11,2)))*$BC$58,"[mm]:ss")</f>
        <v>70:24</v>
      </c>
      <c r="M100" s="109" t="str">
        <f>TEXT((TIME(0,LEFT('Erwachsene-DOSB 2020'!AC11,FIND(":",'Erwachsene-DOSB 2020'!AC11)-1),RIGHT('Erwachsene-DOSB 2020'!AC11,2)))*$BC$58,"[mm]:ss")</f>
        <v>88:00</v>
      </c>
      <c r="N100" s="102" t="str">
        <f>TEXT((TIME(0,LEFT('Erwachsene-DOSB 2020'!AD11,FIND(":",'Erwachsene-DOSB 2020'!AD11)-1),RIGHT('Erwachsene-DOSB 2020'!AD11,2)))*$BC$58,"[mm]:ss")</f>
        <v>80:18</v>
      </c>
      <c r="O100" s="103" t="str">
        <f>TEXT((TIME(0,LEFT('Erwachsene-DOSB 2020'!AE11,FIND(":",'Erwachsene-DOSB 2020'!AE11)-1),RIGHT('Erwachsene-DOSB 2020'!AE11,2)))*$BC$58,"[mm]:ss")</f>
        <v>72:36</v>
      </c>
      <c r="P100" s="109" t="str">
        <f>TEXT((TIME(0,LEFT('Erwachsene-DOSB 2020'!AF11,FIND(":",'Erwachsene-DOSB 2020'!AF11)-1),RIGHT('Erwachsene-DOSB 2020'!AF11,2)))*$BC$58,"[mm]:ss")</f>
        <v>90:45</v>
      </c>
      <c r="Q100" s="102" t="str">
        <f>TEXT((TIME(0,LEFT('Erwachsene-DOSB 2020'!AG11,FIND(":",'Erwachsene-DOSB 2020'!AG11)-1),RIGHT('Erwachsene-DOSB 2020'!AG11,2)))*$BC$58,"[mm]:ss")</f>
        <v>81:57</v>
      </c>
      <c r="R100" s="103" t="str">
        <f>TEXT((TIME(0,LEFT('Erwachsene-DOSB 2020'!AH11,FIND(":",'Erwachsene-DOSB 2020'!AH11)-1),RIGHT('Erwachsene-DOSB 2020'!AH11,2)))*$BC$58,"[mm]:ss")</f>
        <v>74:15</v>
      </c>
      <c r="S100" s="109" t="str">
        <f>TEXT((TIME(0,LEFT('Erwachsene-DOSB 2020'!AI11,FIND(":",'Erwachsene-DOSB 2020'!AI11)-1),RIGHT('Erwachsene-DOSB 2020'!AI11,2)))*$BC$58,"[mm]:ss")</f>
        <v>92:40</v>
      </c>
      <c r="T100" s="102" t="str">
        <f>TEXT((TIME(0,LEFT('Erwachsene-DOSB 2020'!AJ11,FIND(":",'Erwachsene-DOSB 2020'!AJ11)-1),RIGHT('Erwachsene-DOSB 2020'!AJ11,2)))*$BC$58,"[mm]:ss")</f>
        <v>84:09</v>
      </c>
      <c r="U100" s="103" t="str">
        <f>TEXT((TIME(0,LEFT('Erwachsene-DOSB 2020'!AK11,FIND(":",'Erwachsene-DOSB 2020'!AK11)-1),RIGHT('Erwachsene-DOSB 2020'!AK11,2)))*$BC$58,"[mm]:ss")</f>
        <v>77:00</v>
      </c>
      <c r="V100" s="109" t="str">
        <f>TEXT((TIME(0,LEFT('Erwachsene-DOSB 2020'!AL11,FIND(":",'Erwachsene-DOSB 2020'!AL11)-1),RIGHT('Erwachsene-DOSB 2020'!AL11,2)))*$BC$58,"[mm]:ss")</f>
        <v>97:05</v>
      </c>
      <c r="W100" s="102" t="str">
        <f>TEXT((TIME(0,LEFT('Erwachsene-DOSB 2020'!AM11,FIND(":",'Erwachsene-DOSB 2020'!AM11)-1),RIGHT('Erwachsene-DOSB 2020'!AM11,2)))*$BC$58,"[mm]:ss")</f>
        <v>86:54</v>
      </c>
      <c r="X100" s="103" t="str">
        <f>TEXT((TIME(0,LEFT('Erwachsene-DOSB 2020'!AN11,FIND(":",'Erwachsene-DOSB 2020'!AN11)-1),RIGHT('Erwachsene-DOSB 2020'!AN11,2)))*$BC$58,"[mm]:ss")</f>
        <v>79:12</v>
      </c>
      <c r="Y100" s="182"/>
      <c r="Z100" s="183"/>
      <c r="AB100" s="902"/>
      <c r="AC100"/>
      <c r="AD100" s="844"/>
      <c r="AE100" s="796"/>
      <c r="AF100" s="106" t="s">
        <v>22</v>
      </c>
      <c r="AG100" s="58" t="s">
        <v>501</v>
      </c>
      <c r="AH100" s="101" t="str">
        <f>TEXT((TIME(0,LEFT('Erwachsene-DOSB 2020'!W44,FIND(":",'Erwachsene-DOSB 2020'!W44)-1),RIGHT('Erwachsene-DOSB 2020'!W44,2)))*$BC$58,"[mm]:ss")</f>
        <v>75:21</v>
      </c>
      <c r="AI100" s="102" t="str">
        <f>TEXT((TIME(0,LEFT('Erwachsene-DOSB 2020'!X44,FIND(":",'Erwachsene-DOSB 2020'!X44)-1),RIGHT('Erwachsene-DOSB 2020'!X44,2)))*$BC$58,"[mm]:ss")</f>
        <v>68:45</v>
      </c>
      <c r="AJ100" s="103" t="str">
        <f>TEXT((TIME(0,LEFT('Erwachsene-DOSB 2020'!Y44,FIND(":",'Erwachsene-DOSB 2020'!Y44)-1),RIGHT('Erwachsene-DOSB 2020'!Y44,2)))*$BC$58,"[mm]:ss")</f>
        <v>60:30</v>
      </c>
      <c r="AK100" s="109" t="str">
        <f>TEXT((TIME(0,LEFT('Erwachsene-DOSB 2020'!Z44,FIND(":",'Erwachsene-DOSB 2020'!Z44)-1),RIGHT('Erwachsene-DOSB 2020'!Z44,2)))*$BC$58,"[mm]:ss")</f>
        <v>78:06</v>
      </c>
      <c r="AL100" s="102" t="str">
        <f>TEXT((TIME(0,LEFT('Erwachsene-DOSB 2020'!AA44,FIND(":",'Erwachsene-DOSB 2020'!AA44)-1),RIGHT('Erwachsene-DOSB 2020'!AA44,2)))*$BC$58,"[mm]:ss")</f>
        <v>70:24</v>
      </c>
      <c r="AM100" s="103" t="str">
        <f>TEXT((TIME(0,LEFT('Erwachsene-DOSB 2020'!AB44,FIND(":",'Erwachsene-DOSB 2020'!AB44)-1),RIGHT('Erwachsene-DOSB 2020'!AB44,2)))*$BC$58,"[mm]:ss")</f>
        <v>63:15</v>
      </c>
      <c r="AN100" s="109" t="str">
        <f>TEXT((TIME(0,LEFT('Erwachsene-DOSB 2020'!AC44,FIND(":",'Erwachsene-DOSB 2020'!AC44)-1),RIGHT('Erwachsene-DOSB 2020'!AC44,2)))*$BC$58,"[mm]:ss")</f>
        <v>80:18</v>
      </c>
      <c r="AO100" s="102" t="str">
        <f>TEXT((TIME(0,LEFT('Erwachsene-DOSB 2020'!AD44,FIND(":",'Erwachsene-DOSB 2020'!AD44)-1),RIGHT('Erwachsene-DOSB 2020'!AD44,2)))*$BC$58,"[mm]:ss")</f>
        <v>71:30</v>
      </c>
      <c r="AP100" s="103" t="str">
        <f>TEXT((TIME(0,LEFT('Erwachsene-DOSB 2020'!AE44,FIND(":",'Erwachsene-DOSB 2020'!AE44)-1),RIGHT('Erwachsene-DOSB 2020'!AE44,2)))*$BC$58,"[mm]:ss")</f>
        <v>64:54</v>
      </c>
      <c r="AQ100" s="109" t="str">
        <f>TEXT((TIME(0,LEFT('Erwachsene-DOSB 2020'!AF44,FIND(":",'Erwachsene-DOSB 2020'!AF44)-1),RIGHT('Erwachsene-DOSB 2020'!AF44,2)))*$BC$58,"[mm]:ss")</f>
        <v>83:20</v>
      </c>
      <c r="AR100" s="102" t="str">
        <f>TEXT((TIME(0,LEFT('Erwachsene-DOSB 2020'!AG44,FIND(":",'Erwachsene-DOSB 2020'!AG44)-1),RIGHT('Erwachsene-DOSB 2020'!AG44,2)))*$BC$58,"[mm]:ss")</f>
        <v>74:15</v>
      </c>
      <c r="AS100" s="103" t="str">
        <f>TEXT((TIME(0,LEFT('Erwachsene-DOSB 2020'!AH44,FIND(":",'Erwachsene-DOSB 2020'!AH44)-1),RIGHT('Erwachsene-DOSB 2020'!AH44,2)))*$BC$58,"[mm]:ss")</f>
        <v>66:33</v>
      </c>
      <c r="AT100" s="109" t="str">
        <f>TEXT((TIME(0,LEFT('Erwachsene-DOSB 2020'!AI44,FIND(":",'Erwachsene-DOSB 2020'!AI44)-1),RIGHT('Erwachsene-DOSB 2020'!AI44,2)))*$BC$58,"[mm]:ss")</f>
        <v>85:59</v>
      </c>
      <c r="AU100" s="102" t="str">
        <f>TEXT((TIME(0,LEFT('Erwachsene-DOSB 2020'!AJ44,FIND(":",'Erwachsene-DOSB 2020'!AJ44)-1),RIGHT('Erwachsene-DOSB 2020'!AJ44,2)))*$BC$58,"[mm]:ss")</f>
        <v>76:27</v>
      </c>
      <c r="AV100" s="103" t="str">
        <f>TEXT((TIME(0,LEFT('Erwachsene-DOSB 2020'!AK44,FIND(":",'Erwachsene-DOSB 2020'!AK44)-1),RIGHT('Erwachsene-DOSB 2020'!AK44,2)))*$BC$58,"[mm]:ss")</f>
        <v>68:12</v>
      </c>
      <c r="AW100" s="109" t="str">
        <f>TEXT((TIME(0,LEFT('Erwachsene-DOSB 2020'!AL44,FIND(":",'Erwachsene-DOSB 2020'!AL44)-1),RIGHT('Erwachsene-DOSB 2020'!AL44,2)))*$BC$58,"[mm]:ss")</f>
        <v>89:39</v>
      </c>
      <c r="AX100" s="102" t="str">
        <f>TEXT((TIME(0,LEFT('Erwachsene-DOSB 2020'!AM44,FIND(":",'Erwachsene-DOSB 2020'!AM44)-1),RIGHT('Erwachsene-DOSB 2020'!AM44,2)))*$BC$58,"[mm]:ss")</f>
        <v>79:12</v>
      </c>
      <c r="AY100" s="103" t="str">
        <f>TEXT((TIME(0,LEFT('Erwachsene-DOSB 2020'!AN44,FIND(":",'Erwachsene-DOSB 2020'!AN44)-1),RIGHT('Erwachsene-DOSB 2020'!AN44,2)))*$BC$58,"[mm]:ss")</f>
        <v>71:30</v>
      </c>
      <c r="AZ100" s="182"/>
      <c r="BA100" s="183"/>
    </row>
    <row r="101" spans="1:56" ht="21.2" customHeight="1" x14ac:dyDescent="0.2">
      <c r="A101" s="902"/>
      <c r="B101"/>
      <c r="C101" s="844"/>
      <c r="D101" s="796"/>
      <c r="E101" s="106" t="s">
        <v>23</v>
      </c>
      <c r="F101" s="58" t="s">
        <v>502</v>
      </c>
      <c r="G101" s="101" t="str">
        <f>TEXT((TIME(0,LEFT('Erwachsene-DOSB 2020'!W12,FIND(":",'Erwachsene-DOSB 2020'!W12)-1),RIGHT('Erwachsene-DOSB 2020'!W12,2)))*$BC$59,"[mm]:ss")</f>
        <v>80:24</v>
      </c>
      <c r="H101" s="102" t="str">
        <f>TEXT((TIME(0,LEFT('Erwachsene-DOSB 2020'!X12,FIND(":",'Erwachsene-DOSB 2020'!X12)-1),RIGHT('Erwachsene-DOSB 2020'!X12,2)))*$BC$59,"[mm]:ss")</f>
        <v>70:12</v>
      </c>
      <c r="I101" s="103" t="str">
        <f>TEXT((TIME(0,LEFT('Erwachsene-DOSB 2020'!Y12,FIND(":",'Erwachsene-DOSB 2020'!Y12)-1),RIGHT('Erwachsene-DOSB 2020'!Y12,2)))*$BC$59,"[mm]:ss")</f>
        <v>61:48</v>
      </c>
      <c r="J101" s="109" t="str">
        <f>TEXT((TIME(0,LEFT('Erwachsene-DOSB 2020'!Z12,FIND(":",'Erwachsene-DOSB 2020'!Z12)-1),RIGHT('Erwachsene-DOSB 2020'!Z12,2)))*$BC$59,"[mm]:ss")</f>
        <v>82:48</v>
      </c>
      <c r="K101" s="102" t="str">
        <f>TEXT((TIME(0,LEFT('Erwachsene-DOSB 2020'!AA12,FIND(":",'Erwachsene-DOSB 2020'!AA12)-1),RIGHT('Erwachsene-DOSB 2020'!AA12,2)))*$BC$59,"[mm]:ss")</f>
        <v>73:12</v>
      </c>
      <c r="L101" s="103" t="str">
        <f>TEXT((TIME(0,LEFT('Erwachsene-DOSB 2020'!AB12,FIND(":",'Erwachsene-DOSB 2020'!AB12)-1),RIGHT('Erwachsene-DOSB 2020'!AB12,2)))*$BC$59,"[mm]:ss")</f>
        <v>64:12</v>
      </c>
      <c r="M101" s="109" t="str">
        <f>TEXT((TIME(0,LEFT('Erwachsene-DOSB 2020'!AC12,FIND(":",'Erwachsene-DOSB 2020'!AC12)-1),RIGHT('Erwachsene-DOSB 2020'!AC12,2)))*$BC$59,"[mm]:ss")</f>
        <v>85:48</v>
      </c>
      <c r="N101" s="102" t="str">
        <f>TEXT((TIME(0,LEFT('Erwachsene-DOSB 2020'!AD12,FIND(":",'Erwachsene-DOSB 2020'!AD12)-1),RIGHT('Erwachsene-DOSB 2020'!AD12,2)))*$BC$59,"[mm]:ss")</f>
        <v>75:36</v>
      </c>
      <c r="O101" s="103" t="str">
        <f>TEXT((TIME(0,LEFT('Erwachsene-DOSB 2020'!AE12,FIND(":",'Erwachsene-DOSB 2020'!AE12)-1),RIGHT('Erwachsene-DOSB 2020'!AE12,2)))*$BC$59,"[mm]:ss")</f>
        <v>66:36</v>
      </c>
      <c r="P101" s="109" t="str">
        <f>TEXT((TIME(0,LEFT('Erwachsene-DOSB 2020'!AF12,FIND(":",'Erwachsene-DOSB 2020'!AF12)-1),RIGHT('Erwachsene-DOSB 2020'!AF12,2)))*$BC$59,"[mm]:ss")</f>
        <v>88:48</v>
      </c>
      <c r="Q101" s="102" t="str">
        <f>TEXT((TIME(0,LEFT('Erwachsene-DOSB 2020'!AG12,FIND(":",'Erwachsene-DOSB 2020'!AG12)-1),RIGHT('Erwachsene-DOSB 2020'!AG12,2)))*$BC$59,"[mm]:ss")</f>
        <v>78:00</v>
      </c>
      <c r="R101" s="103" t="str">
        <f>TEXT((TIME(0,LEFT('Erwachsene-DOSB 2020'!AH12,FIND(":",'Erwachsene-DOSB 2020'!AH12)-1),RIGHT('Erwachsene-DOSB 2020'!AH12,2)))*$BC$59,"[mm]:ss")</f>
        <v>68:24</v>
      </c>
      <c r="S101" s="109" t="str">
        <f>TEXT((TIME(0,LEFT('Erwachsene-DOSB 2020'!AI12,FIND(":",'Erwachsene-DOSB 2020'!AI12)-1),RIGHT('Erwachsene-DOSB 2020'!AI12,2)))*$BC$59,"[mm]:ss")</f>
        <v>90:36</v>
      </c>
      <c r="T101" s="102" t="str">
        <f>TEXT((TIME(0,LEFT('Erwachsene-DOSB 2020'!AJ12,FIND(":",'Erwachsene-DOSB 2020'!AJ12)-1),RIGHT('Erwachsene-DOSB 2020'!AJ12,2)))*$BC$59,"[mm]:ss")</f>
        <v>79:48</v>
      </c>
      <c r="U101" s="103" t="str">
        <f>TEXT((TIME(0,LEFT('Erwachsene-DOSB 2020'!AK12,FIND(":",'Erwachsene-DOSB 2020'!AK12)-1),RIGHT('Erwachsene-DOSB 2020'!AK12,2)))*$BC$59,"[mm]:ss")</f>
        <v>70:12</v>
      </c>
      <c r="V101" s="109" t="str">
        <f>TEXT((TIME(0,LEFT('Erwachsene-DOSB 2020'!AL12,FIND(":",'Erwachsene-DOSB 2020'!AL12)-1),RIGHT('Erwachsene-DOSB 2020'!AL12,2)))*$BC$59,"[mm]:ss")</f>
        <v>93:36</v>
      </c>
      <c r="W101" s="102" t="str">
        <f>TEXT((TIME(0,LEFT('Erwachsene-DOSB 2020'!AM12,FIND(":",'Erwachsene-DOSB 2020'!AM12)-1),RIGHT('Erwachsene-DOSB 2020'!AM12,2)))*$BC$59,"[mm]:ss")</f>
        <v>82:12</v>
      </c>
      <c r="X101" s="103" t="str">
        <f>TEXT((TIME(0,LEFT('Erwachsene-DOSB 2020'!AN12,FIND(":",'Erwachsene-DOSB 2020'!AN12)-1),RIGHT('Erwachsene-DOSB 2020'!AN12,2)))*$BC$59,"[mm]:ss")</f>
        <v>72:36</v>
      </c>
      <c r="Y101" s="182"/>
      <c r="Z101" s="183"/>
      <c r="AB101" s="902"/>
      <c r="AC101"/>
      <c r="AD101" s="844"/>
      <c r="AE101" s="796"/>
      <c r="AF101" s="106" t="s">
        <v>23</v>
      </c>
      <c r="AG101" s="58" t="s">
        <v>502</v>
      </c>
      <c r="AH101" s="101" t="str">
        <f>TEXT((TIME(0,LEFT('Erwachsene-DOSB 2020'!W45,FIND(":",'Erwachsene-DOSB 2020'!W45)-1),RIGHT('Erwachsene-DOSB 2020'!W45,2)))*$BC$59,"[mm]:ss")</f>
        <v>79:12</v>
      </c>
      <c r="AI101" s="102" t="str">
        <f>TEXT((TIME(0,LEFT('Erwachsene-DOSB 2020'!X45,FIND(":",'Erwachsene-DOSB 2020'!X45)-1),RIGHT('Erwachsene-DOSB 2020'!X45,2)))*$BC$59,"[mm]:ss")</f>
        <v>66:00</v>
      </c>
      <c r="AJ101" s="103" t="str">
        <f>TEXT((TIME(0,LEFT('Erwachsene-DOSB 2020'!Y45,FIND(":",'Erwachsene-DOSB 2020'!Y45)-1),RIGHT('Erwachsene-DOSB 2020'!Y45,2)))*$BC$59,"[mm]:ss")</f>
        <v>54:00</v>
      </c>
      <c r="AK101" s="109" t="str">
        <f>TEXT((TIME(0,LEFT('Erwachsene-DOSB 2020'!Z45,FIND(":",'Erwachsene-DOSB 2020'!Z45)-1),RIGHT('Erwachsene-DOSB 2020'!Z45,2)))*$BC$59,"[mm]:ss")</f>
        <v>82:12</v>
      </c>
      <c r="AL101" s="102" t="str">
        <f>TEXT((TIME(0,LEFT('Erwachsene-DOSB 2020'!AA45,FIND(":",'Erwachsene-DOSB 2020'!AA45)-1),RIGHT('Erwachsene-DOSB 2020'!AA45,2)))*$BC$59,"[mm]:ss")</f>
        <v>68:24</v>
      </c>
      <c r="AM101" s="103" t="str">
        <f>TEXT((TIME(0,LEFT('Erwachsene-DOSB 2020'!AB45,FIND(":",'Erwachsene-DOSB 2020'!AB45)-1),RIGHT('Erwachsene-DOSB 2020'!AB45,2)))*$BC$59,"[mm]:ss")</f>
        <v>55:48</v>
      </c>
      <c r="AN101" s="109" t="str">
        <f>TEXT((TIME(0,LEFT('Erwachsene-DOSB 2020'!AC45,FIND(":",'Erwachsene-DOSB 2020'!AC45)-1),RIGHT('Erwachsene-DOSB 2020'!AC45,2)))*$BC$59,"[mm]:ss")</f>
        <v>84:36</v>
      </c>
      <c r="AO101" s="102" t="str">
        <f>TEXT((TIME(0,LEFT('Erwachsene-DOSB 2020'!AD45,FIND(":",'Erwachsene-DOSB 2020'!AD45)-1),RIGHT('Erwachsene-DOSB 2020'!AD45,2)))*$BC$59,"[mm]:ss")</f>
        <v>70:12</v>
      </c>
      <c r="AP101" s="103" t="str">
        <f>TEXT((TIME(0,LEFT('Erwachsene-DOSB 2020'!AE45,FIND(":",'Erwachsene-DOSB 2020'!AE45)-1),RIGHT('Erwachsene-DOSB 2020'!AE45,2)))*$BC$59,"[mm]:ss")</f>
        <v>57:00</v>
      </c>
      <c r="AQ101" s="109" t="str">
        <f>TEXT((TIME(0,LEFT('Erwachsene-DOSB 2020'!AF45,FIND(":",'Erwachsene-DOSB 2020'!AF45)-1),RIGHT('Erwachsene-DOSB 2020'!AF45,2)))*$BC$59,"[mm]:ss")</f>
        <v>85:48</v>
      </c>
      <c r="AR101" s="102" t="str">
        <f>TEXT((TIME(0,LEFT('Erwachsene-DOSB 2020'!AG45,FIND(":",'Erwachsene-DOSB 2020'!AG45)-1),RIGHT('Erwachsene-DOSB 2020'!AG45,2)))*$BC$59,"[mm]:ss")</f>
        <v>72:00</v>
      </c>
      <c r="AS101" s="103" t="str">
        <f>TEXT((TIME(0,LEFT('Erwachsene-DOSB 2020'!AH45,FIND(":",'Erwachsene-DOSB 2020'!AH45)-1),RIGHT('Erwachsene-DOSB 2020'!AH45,2)))*$BC$59,"[mm]:ss")</f>
        <v>57:36</v>
      </c>
      <c r="AT101" s="109" t="str">
        <f>TEXT((TIME(0,LEFT('Erwachsene-DOSB 2020'!AI45,FIND(":",'Erwachsene-DOSB 2020'!AI45)-1),RIGHT('Erwachsene-DOSB 2020'!AI45,2)))*$BC$59,"[mm]:ss")</f>
        <v>87:00</v>
      </c>
      <c r="AU101" s="102" t="str">
        <f>TEXT((TIME(0,LEFT('Erwachsene-DOSB 2020'!AJ45,FIND(":",'Erwachsene-DOSB 2020'!AJ45)-1),RIGHT('Erwachsene-DOSB 2020'!AJ45,2)))*$BC$59,"[mm]:ss")</f>
        <v>72:36</v>
      </c>
      <c r="AV101" s="103" t="str">
        <f>TEXT((TIME(0,LEFT('Erwachsene-DOSB 2020'!AK45,FIND(":",'Erwachsene-DOSB 2020'!AK45)-1),RIGHT('Erwachsene-DOSB 2020'!AK45,2)))*$BC$59,"[mm]:ss")</f>
        <v>58:12</v>
      </c>
      <c r="AW101" s="109" t="str">
        <f>TEXT((TIME(0,LEFT('Erwachsene-DOSB 2020'!AL45,FIND(":",'Erwachsene-DOSB 2020'!AL45)-1),RIGHT('Erwachsene-DOSB 2020'!AL45,2)))*$BC$59,"[mm]:ss")</f>
        <v>88:12</v>
      </c>
      <c r="AX101" s="102" t="str">
        <f>TEXT((TIME(0,LEFT('Erwachsene-DOSB 2020'!AM45,FIND(":",'Erwachsene-DOSB 2020'!AM45)-1),RIGHT('Erwachsene-DOSB 2020'!AM45,2)))*$BC$59,"[mm]:ss")</f>
        <v>73:48</v>
      </c>
      <c r="AY101" s="103" t="str">
        <f>TEXT((TIME(0,LEFT('Erwachsene-DOSB 2020'!AN45,FIND(":",'Erwachsene-DOSB 2020'!AN45)-1),RIGHT('Erwachsene-DOSB 2020'!AN45,2)))*$BC$59,"[mm]:ss")</f>
        <v>59:24</v>
      </c>
      <c r="AZ101" s="182"/>
      <c r="BA101" s="183"/>
    </row>
    <row r="102" spans="1:56" ht="21.2" customHeight="1" x14ac:dyDescent="0.2">
      <c r="A102" s="902"/>
      <c r="B102"/>
      <c r="C102" s="844"/>
      <c r="D102" s="796"/>
      <c r="E102" s="106" t="s">
        <v>24</v>
      </c>
      <c r="F102" s="58" t="s">
        <v>427</v>
      </c>
      <c r="G102" s="160">
        <f>H102*(1-$BE$60)</f>
        <v>294.75</v>
      </c>
      <c r="H102" s="149">
        <f>W60-12.5</f>
        <v>327.5</v>
      </c>
      <c r="I102" s="150">
        <f>H102*(1+$BE$60)</f>
        <v>360.25000000000006</v>
      </c>
      <c r="J102" s="160">
        <f>K102*(1-$BE$60)</f>
        <v>283.5</v>
      </c>
      <c r="K102" s="149">
        <f>H102-12.5</f>
        <v>315</v>
      </c>
      <c r="L102" s="150">
        <f>K102*(1+$BE$60)</f>
        <v>346.5</v>
      </c>
      <c r="M102" s="160">
        <f>N102*(1-$BE$60)</f>
        <v>272.25</v>
      </c>
      <c r="N102" s="149">
        <f>K102-12.5</f>
        <v>302.5</v>
      </c>
      <c r="O102" s="150">
        <f>N102*(1+$BE$60)</f>
        <v>332.75</v>
      </c>
      <c r="P102" s="160">
        <f>Q102*(1-$BE$60)</f>
        <v>261</v>
      </c>
      <c r="Q102" s="149">
        <f>N102-12.5</f>
        <v>290</v>
      </c>
      <c r="R102" s="150">
        <f>Q102*(1+$BE$60)</f>
        <v>319</v>
      </c>
      <c r="S102" s="160">
        <f>T102*(1-$BE$60)</f>
        <v>249.75</v>
      </c>
      <c r="T102" s="149">
        <f>Q102-12.5</f>
        <v>277.5</v>
      </c>
      <c r="U102" s="150">
        <f>T102*(1+$BE$60)</f>
        <v>305.25</v>
      </c>
      <c r="V102" s="160">
        <f>W102*(1-$BE$60)</f>
        <v>238.5</v>
      </c>
      <c r="W102" s="149">
        <f>T102-12.5</f>
        <v>265</v>
      </c>
      <c r="X102" s="150">
        <f>W102*(1+$BE$60)</f>
        <v>291.5</v>
      </c>
      <c r="Y102" s="182"/>
      <c r="Z102" s="183"/>
      <c r="AB102" s="902"/>
      <c r="AC102"/>
      <c r="AD102" s="844"/>
      <c r="AE102" s="796"/>
      <c r="AF102" s="106" t="s">
        <v>24</v>
      </c>
      <c r="AG102" s="58" t="s">
        <v>427</v>
      </c>
      <c r="AH102" s="160">
        <f>AI102*(1-$BE$60)</f>
        <v>353.25</v>
      </c>
      <c r="AI102" s="149">
        <f>AX60-12.5</f>
        <v>392.5</v>
      </c>
      <c r="AJ102" s="150">
        <f>AI102*(1+$BE$60)</f>
        <v>431.75000000000006</v>
      </c>
      <c r="AK102" s="160">
        <f>AL102*(1-$BE$60)</f>
        <v>342</v>
      </c>
      <c r="AL102" s="149">
        <f>AI102-12.5</f>
        <v>380</v>
      </c>
      <c r="AM102" s="150">
        <f>AL102*(1+$BE$60)</f>
        <v>418.00000000000006</v>
      </c>
      <c r="AN102" s="160">
        <f>AO102*(1-$BE$60)</f>
        <v>330.75</v>
      </c>
      <c r="AO102" s="149">
        <f>AL102-12.5</f>
        <v>367.5</v>
      </c>
      <c r="AP102" s="150">
        <f>AO102*(1+$BE$60)</f>
        <v>404.25000000000006</v>
      </c>
      <c r="AQ102" s="160">
        <f>AR102*(1-$BE$60)</f>
        <v>319.5</v>
      </c>
      <c r="AR102" s="149">
        <f>AO102-12.5</f>
        <v>355</v>
      </c>
      <c r="AS102" s="150">
        <f>AR102*(1+$BE$60)</f>
        <v>390.50000000000006</v>
      </c>
      <c r="AT102" s="160">
        <f>AU102*(1-$BE$60)</f>
        <v>308.25</v>
      </c>
      <c r="AU102" s="149">
        <f>AR102-12.5</f>
        <v>342.5</v>
      </c>
      <c r="AV102" s="150">
        <f>AU102*(1+$BE$60)</f>
        <v>376.75000000000006</v>
      </c>
      <c r="AW102" s="160">
        <f>AX102*(1-$BE$60)</f>
        <v>297</v>
      </c>
      <c r="AX102" s="149">
        <f>AU102-12.5</f>
        <v>330</v>
      </c>
      <c r="AY102" s="150">
        <f>AX102*(1+$BE$60)</f>
        <v>363.00000000000006</v>
      </c>
      <c r="AZ102" s="182"/>
      <c r="BA102" s="183"/>
    </row>
    <row r="103" spans="1:56" ht="21.2" customHeight="1" x14ac:dyDescent="0.2">
      <c r="A103" s="902"/>
      <c r="B103"/>
      <c r="C103" s="844"/>
      <c r="D103" s="796"/>
      <c r="E103" s="106" t="s">
        <v>25</v>
      </c>
      <c r="F103" s="58" t="s">
        <v>428</v>
      </c>
      <c r="G103" s="160">
        <f>H103*(1-$BE$60)</f>
        <v>459</v>
      </c>
      <c r="H103" s="149">
        <f>W61-15</f>
        <v>510</v>
      </c>
      <c r="I103" s="150">
        <f>H103*(1+$BE$60)</f>
        <v>561</v>
      </c>
      <c r="J103" s="160">
        <f>K103*(1-$BE$60)</f>
        <v>445.5</v>
      </c>
      <c r="K103" s="149">
        <f>H103-15</f>
        <v>495</v>
      </c>
      <c r="L103" s="150">
        <f>K103*(1+$BE$60)</f>
        <v>544.5</v>
      </c>
      <c r="M103" s="160">
        <f>N103*(1-$BE$60)</f>
        <v>432</v>
      </c>
      <c r="N103" s="149">
        <f>K103-15</f>
        <v>480</v>
      </c>
      <c r="O103" s="150">
        <f>N103*(1+$BE$60)</f>
        <v>528</v>
      </c>
      <c r="P103" s="160">
        <f>Q103*(1-$BE$60)</f>
        <v>418.5</v>
      </c>
      <c r="Q103" s="149">
        <f>N103-15</f>
        <v>465</v>
      </c>
      <c r="R103" s="150">
        <f>Q103*(1+$BE$60)</f>
        <v>511.50000000000006</v>
      </c>
      <c r="S103" s="160">
        <f>T103*(1-$BE$60)</f>
        <v>405</v>
      </c>
      <c r="T103" s="149">
        <f>Q103-15</f>
        <v>450</v>
      </c>
      <c r="U103" s="150">
        <f>T103*(1+$BE$60)</f>
        <v>495.00000000000006</v>
      </c>
      <c r="V103" s="160">
        <f>W103*(1-$BE$60)</f>
        <v>391.5</v>
      </c>
      <c r="W103" s="149">
        <f>T103-15</f>
        <v>435</v>
      </c>
      <c r="X103" s="150">
        <f>W103*(1+$BE$60)</f>
        <v>478.50000000000006</v>
      </c>
      <c r="Y103" s="182"/>
      <c r="Z103" s="183"/>
      <c r="AB103" s="902"/>
      <c r="AC103"/>
      <c r="AD103" s="844"/>
      <c r="AE103" s="796"/>
      <c r="AF103" s="106" t="s">
        <v>25</v>
      </c>
      <c r="AG103" s="58" t="s">
        <v>428</v>
      </c>
      <c r="AH103" s="160">
        <f>AI103*(1-$BE$60)</f>
        <v>526.5</v>
      </c>
      <c r="AI103" s="149">
        <f>AX61-15</f>
        <v>585</v>
      </c>
      <c r="AJ103" s="150">
        <f>AI103*(1+$BE$60)</f>
        <v>643.5</v>
      </c>
      <c r="AK103" s="160">
        <f>AL103*(1-$BE$60)</f>
        <v>513</v>
      </c>
      <c r="AL103" s="149">
        <f>AI103-15</f>
        <v>570</v>
      </c>
      <c r="AM103" s="150">
        <f>AL103*(1+$BE$60)</f>
        <v>627</v>
      </c>
      <c r="AN103" s="160">
        <f>AO103*(1-$BE$60)</f>
        <v>499.5</v>
      </c>
      <c r="AO103" s="149">
        <f>AL103-15</f>
        <v>555</v>
      </c>
      <c r="AP103" s="150">
        <f>AO103*(1+$BE$60)</f>
        <v>610.5</v>
      </c>
      <c r="AQ103" s="160">
        <f>AR103*(1-$BE$60)</f>
        <v>486</v>
      </c>
      <c r="AR103" s="149">
        <f>AO103-15</f>
        <v>540</v>
      </c>
      <c r="AS103" s="150">
        <f>AR103*(1+$BE$60)</f>
        <v>594</v>
      </c>
      <c r="AT103" s="160">
        <f>AU103*(1-$BE$60)</f>
        <v>472.5</v>
      </c>
      <c r="AU103" s="149">
        <f>AR103-15</f>
        <v>525</v>
      </c>
      <c r="AV103" s="150">
        <f>AU103*(1+$BE$60)</f>
        <v>577.5</v>
      </c>
      <c r="AW103" s="160">
        <f>AX103*(1-$BE$60)</f>
        <v>459</v>
      </c>
      <c r="AX103" s="149">
        <f>AU103-15</f>
        <v>510</v>
      </c>
      <c r="AY103" s="150">
        <f>AX103*(1+$BE$60)</f>
        <v>561</v>
      </c>
      <c r="AZ103" s="182"/>
      <c r="BA103" s="183"/>
    </row>
    <row r="104" spans="1:56" ht="21.2" customHeight="1" x14ac:dyDescent="0.2">
      <c r="A104" s="902"/>
      <c r="B104"/>
      <c r="C104" s="844"/>
      <c r="D104" s="796"/>
      <c r="E104" s="106" t="s">
        <v>44</v>
      </c>
      <c r="F104" s="58" t="s">
        <v>429</v>
      </c>
      <c r="G104" s="160">
        <f>H104*(1-$BE$60)</f>
        <v>391.5</v>
      </c>
      <c r="H104" s="149">
        <f>W62-15</f>
        <v>435</v>
      </c>
      <c r="I104" s="150">
        <f>H104*(1+$BE$60)</f>
        <v>478.50000000000006</v>
      </c>
      <c r="J104" s="160">
        <f>K104*(1-$BE$60)</f>
        <v>378</v>
      </c>
      <c r="K104" s="149">
        <f>H104-15</f>
        <v>420</v>
      </c>
      <c r="L104" s="150">
        <f>K104*(1+$BE$60)</f>
        <v>462.00000000000006</v>
      </c>
      <c r="M104" s="160">
        <f>N104*(1-$BE$60)</f>
        <v>364.5</v>
      </c>
      <c r="N104" s="149">
        <f>K104-15</f>
        <v>405</v>
      </c>
      <c r="O104" s="150">
        <f>N104*(1+$BE$60)</f>
        <v>445.50000000000006</v>
      </c>
      <c r="P104" s="160">
        <f>Q104*(1-$BE$60)</f>
        <v>351</v>
      </c>
      <c r="Q104" s="149">
        <f>N104-15</f>
        <v>390</v>
      </c>
      <c r="R104" s="150">
        <f>Q104*(1+$BE$60)</f>
        <v>429.00000000000006</v>
      </c>
      <c r="S104" s="160">
        <f>T104*(1-$BE$60)</f>
        <v>337.5</v>
      </c>
      <c r="T104" s="149">
        <f>Q104-15</f>
        <v>375</v>
      </c>
      <c r="U104" s="150">
        <f>T104*(1+$BE$60)</f>
        <v>412.50000000000006</v>
      </c>
      <c r="V104" s="160">
        <f>W104*(1-$BE$60)</f>
        <v>324</v>
      </c>
      <c r="W104" s="149">
        <f>T104-15</f>
        <v>360</v>
      </c>
      <c r="X104" s="150">
        <f>W104*(1+$BE$60)</f>
        <v>396.00000000000006</v>
      </c>
      <c r="Y104" s="182"/>
      <c r="Z104" s="183"/>
      <c r="AB104" s="902"/>
      <c r="AC104"/>
      <c r="AD104" s="844"/>
      <c r="AE104" s="796"/>
      <c r="AF104" s="106" t="s">
        <v>44</v>
      </c>
      <c r="AG104" s="58" t="s">
        <v>429</v>
      </c>
      <c r="AH104" s="160">
        <f>AI104*(1-$BE$60)</f>
        <v>454.5</v>
      </c>
      <c r="AI104" s="149">
        <f>AX62-15</f>
        <v>505</v>
      </c>
      <c r="AJ104" s="150">
        <f>AI104*(1+$BE$60)</f>
        <v>555.5</v>
      </c>
      <c r="AK104" s="160">
        <f>AL104*(1-$BE$60)</f>
        <v>441</v>
      </c>
      <c r="AL104" s="149">
        <f>AI104-15</f>
        <v>490</v>
      </c>
      <c r="AM104" s="150">
        <f>AL104*(1+$BE$60)</f>
        <v>539</v>
      </c>
      <c r="AN104" s="160">
        <f>AO104*(1-$BE$60)</f>
        <v>427.5</v>
      </c>
      <c r="AO104" s="149">
        <f>AL104-15</f>
        <v>475</v>
      </c>
      <c r="AP104" s="150">
        <f>AO104*(1+$BE$60)</f>
        <v>522.5</v>
      </c>
      <c r="AQ104" s="160">
        <f>AR104*(1-$BE$60)</f>
        <v>414</v>
      </c>
      <c r="AR104" s="149">
        <f>AO104-15</f>
        <v>460</v>
      </c>
      <c r="AS104" s="150">
        <f>AR104*(1+$BE$60)</f>
        <v>506.00000000000006</v>
      </c>
      <c r="AT104" s="160">
        <f>AU104*(1-$BE$60)</f>
        <v>400.5</v>
      </c>
      <c r="AU104" s="149">
        <f>AR104-15</f>
        <v>445</v>
      </c>
      <c r="AV104" s="150">
        <f>AU104*(1+$BE$60)</f>
        <v>489.50000000000006</v>
      </c>
      <c r="AW104" s="160">
        <f>AX104*(1-$BE$60)</f>
        <v>387</v>
      </c>
      <c r="AX104" s="149">
        <f>AU104-15</f>
        <v>430</v>
      </c>
      <c r="AY104" s="150">
        <f>AX104*(1+$BE$60)</f>
        <v>473.00000000000006</v>
      </c>
      <c r="AZ104" s="182"/>
      <c r="BA104" s="183"/>
    </row>
    <row r="105" spans="1:56" ht="21.2" customHeight="1" thickBot="1" x14ac:dyDescent="0.25">
      <c r="A105" s="902"/>
      <c r="B105"/>
      <c r="C105" s="950"/>
      <c r="D105" s="997"/>
      <c r="E105" s="107" t="s">
        <v>48</v>
      </c>
      <c r="F105" s="163" t="s">
        <v>430</v>
      </c>
      <c r="G105" s="164">
        <f>H105*(1-$BE$60)</f>
        <v>396</v>
      </c>
      <c r="H105" s="165">
        <f>W63-15</f>
        <v>440</v>
      </c>
      <c r="I105" s="166">
        <f>H105*(1+$BE$60)</f>
        <v>484.00000000000006</v>
      </c>
      <c r="J105" s="164">
        <f>K105*(1-$BE$60)</f>
        <v>382.5</v>
      </c>
      <c r="K105" s="165">
        <f>H105-15</f>
        <v>425</v>
      </c>
      <c r="L105" s="166">
        <f>K105*(1+$BE$60)</f>
        <v>467.50000000000006</v>
      </c>
      <c r="M105" s="164">
        <f>N105*(1-$BE$60)</f>
        <v>369</v>
      </c>
      <c r="N105" s="165">
        <f>K105-15</f>
        <v>410</v>
      </c>
      <c r="O105" s="166">
        <f>N105*(1+$BE$60)</f>
        <v>451.00000000000006</v>
      </c>
      <c r="P105" s="164">
        <f>Q105*(1-$BE$60)</f>
        <v>355.5</v>
      </c>
      <c r="Q105" s="165">
        <f>N105-15</f>
        <v>395</v>
      </c>
      <c r="R105" s="166">
        <f>Q105*(1+$BE$60)</f>
        <v>434.50000000000006</v>
      </c>
      <c r="S105" s="164">
        <f>T105*(1-$BE$60)</f>
        <v>342</v>
      </c>
      <c r="T105" s="165">
        <f>Q105-15</f>
        <v>380</v>
      </c>
      <c r="U105" s="166">
        <f>T105*(1+$BE$60)</f>
        <v>418.00000000000006</v>
      </c>
      <c r="V105" s="164">
        <f>W105*(1-$BE$60)</f>
        <v>328.5</v>
      </c>
      <c r="W105" s="165">
        <f>T105-15</f>
        <v>365</v>
      </c>
      <c r="X105" s="166">
        <f>W105*(1+$BE$60)</f>
        <v>401.50000000000006</v>
      </c>
      <c r="Y105" s="186"/>
      <c r="Z105" s="187"/>
      <c r="AB105" s="902"/>
      <c r="AC105"/>
      <c r="AD105" s="950"/>
      <c r="AE105" s="997"/>
      <c r="AF105" s="107" t="s">
        <v>48</v>
      </c>
      <c r="AG105" s="163" t="s">
        <v>430</v>
      </c>
      <c r="AH105" s="164">
        <f>AI105*(1-$BE$60)</f>
        <v>459</v>
      </c>
      <c r="AI105" s="165">
        <f>AX63-15</f>
        <v>510</v>
      </c>
      <c r="AJ105" s="166">
        <f>AI105*(1+$BE$60)</f>
        <v>561</v>
      </c>
      <c r="AK105" s="164">
        <f>AL105*(1-$BE$60)</f>
        <v>445.5</v>
      </c>
      <c r="AL105" s="165">
        <f>AI105-15</f>
        <v>495</v>
      </c>
      <c r="AM105" s="166">
        <f>AL105*(1+$BE$60)</f>
        <v>544.5</v>
      </c>
      <c r="AN105" s="164">
        <f>AO105*(1-$BE$60)</f>
        <v>432</v>
      </c>
      <c r="AO105" s="165">
        <f>AL105-15</f>
        <v>480</v>
      </c>
      <c r="AP105" s="166">
        <f>AO105*(1+$BE$60)</f>
        <v>528</v>
      </c>
      <c r="AQ105" s="164">
        <f>AR105*(1-$BE$60)</f>
        <v>418.5</v>
      </c>
      <c r="AR105" s="165">
        <f>AO105-15</f>
        <v>465</v>
      </c>
      <c r="AS105" s="166">
        <f>AR105*(1+$BE$60)</f>
        <v>511.50000000000006</v>
      </c>
      <c r="AT105" s="164">
        <f>AU105*(1-$BE$60)</f>
        <v>405</v>
      </c>
      <c r="AU105" s="165">
        <f>AR105-15</f>
        <v>450</v>
      </c>
      <c r="AV105" s="166">
        <f>AU105*(1+$BE$60)</f>
        <v>495.00000000000006</v>
      </c>
      <c r="AW105" s="164">
        <f>AX105*(1-$BE$60)</f>
        <v>391.5</v>
      </c>
      <c r="AX105" s="165">
        <f>AU105-15</f>
        <v>435</v>
      </c>
      <c r="AY105" s="166">
        <f>AX105*(1+$BE$60)</f>
        <v>478.50000000000006</v>
      </c>
      <c r="AZ105" s="186"/>
      <c r="BA105" s="187"/>
    </row>
    <row r="106" spans="1:56" ht="21.2" customHeight="1" x14ac:dyDescent="0.2">
      <c r="A106" s="902"/>
      <c r="B106"/>
      <c r="C106" s="844">
        <v>2</v>
      </c>
      <c r="D106" s="796" t="s">
        <v>65</v>
      </c>
      <c r="E106" s="943" t="s">
        <v>16</v>
      </c>
      <c r="F106" s="800" t="s">
        <v>26</v>
      </c>
      <c r="G106" s="998" t="s">
        <v>219</v>
      </c>
      <c r="H106" s="891"/>
      <c r="I106" s="892"/>
      <c r="J106" s="998" t="s">
        <v>96</v>
      </c>
      <c r="K106" s="891"/>
      <c r="L106" s="891"/>
      <c r="M106" s="891"/>
      <c r="N106" s="891"/>
      <c r="O106" s="891"/>
      <c r="P106" s="891"/>
      <c r="Q106" s="891"/>
      <c r="R106" s="891"/>
      <c r="S106" s="891"/>
      <c r="T106" s="891"/>
      <c r="U106" s="891"/>
      <c r="V106" s="891"/>
      <c r="W106" s="891"/>
      <c r="X106" s="892"/>
      <c r="Y106" s="180"/>
      <c r="Z106" s="181"/>
      <c r="AB106" s="902"/>
      <c r="AC106"/>
      <c r="AD106" s="844">
        <v>2</v>
      </c>
      <c r="AE106" s="796" t="s">
        <v>65</v>
      </c>
      <c r="AF106" s="943" t="s">
        <v>16</v>
      </c>
      <c r="AG106" s="800" t="s">
        <v>26</v>
      </c>
      <c r="AH106" s="826" t="s">
        <v>415</v>
      </c>
      <c r="AI106" s="827"/>
      <c r="AJ106" s="828"/>
      <c r="AK106" s="826" t="s">
        <v>220</v>
      </c>
      <c r="AL106" s="827"/>
      <c r="AM106" s="827"/>
      <c r="AN106" s="827"/>
      <c r="AO106" s="827"/>
      <c r="AP106" s="828"/>
      <c r="AQ106" s="826" t="s">
        <v>219</v>
      </c>
      <c r="AR106" s="827"/>
      <c r="AS106" s="827"/>
      <c r="AT106" s="827"/>
      <c r="AU106" s="827"/>
      <c r="AV106" s="827"/>
      <c r="AW106" s="827"/>
      <c r="AX106" s="827"/>
      <c r="AY106" s="828"/>
      <c r="AZ106" s="180"/>
      <c r="BA106" s="181"/>
    </row>
    <row r="107" spans="1:56" ht="21.2" customHeight="1" x14ac:dyDescent="0.2">
      <c r="A107" s="902"/>
      <c r="B107"/>
      <c r="C107" s="845"/>
      <c r="D107" s="796"/>
      <c r="E107" s="792"/>
      <c r="F107" s="794"/>
      <c r="G107" s="13">
        <f>'Erwachsene-DOSB 2020'!W15*$BC$65</f>
        <v>4.7250000000000005</v>
      </c>
      <c r="H107" s="12">
        <f>'Erwachsene-DOSB 2020'!X15*$BC$65</f>
        <v>5.1749999999999998</v>
      </c>
      <c r="I107" s="15">
        <f>'Erwachsene-DOSB 2020'!Y15*$BC$65</f>
        <v>5.625</v>
      </c>
      <c r="J107" s="59">
        <f>'Erwachsene-DOSB 2020'!Z15*$BC$65</f>
        <v>4.7250000000000005</v>
      </c>
      <c r="K107" s="12">
        <f>'Erwachsene-DOSB 2020'!AA15*$BC$65</f>
        <v>5.4</v>
      </c>
      <c r="L107" s="15">
        <f>'Erwachsene-DOSB 2020'!AB15*$BC$65</f>
        <v>6.3</v>
      </c>
      <c r="M107" s="59">
        <f>'Erwachsene-DOSB 2020'!AC15*$BC$65</f>
        <v>4.5</v>
      </c>
      <c r="N107" s="12">
        <f>'Erwachsene-DOSB 2020'!AD15*$BC$65</f>
        <v>5.1749999999999998</v>
      </c>
      <c r="O107" s="15">
        <f>'Erwachsene-DOSB 2020'!AE15*$BC$65</f>
        <v>5.8500000000000005</v>
      </c>
      <c r="P107" s="59">
        <f>'Erwachsene-DOSB 2020'!AF15*$BC$65</f>
        <v>4.2750000000000004</v>
      </c>
      <c r="Q107" s="12">
        <f>'Erwachsene-DOSB 2020'!AG15*$BC$65</f>
        <v>4.95</v>
      </c>
      <c r="R107" s="15">
        <f>'Erwachsene-DOSB 2020'!AH15*$BC$65</f>
        <v>5.625</v>
      </c>
      <c r="S107" s="59">
        <f>'Erwachsene-DOSB 2020'!AI15*$BC$65</f>
        <v>4.05</v>
      </c>
      <c r="T107" s="12">
        <f>'Erwachsene-DOSB 2020'!AJ15*$BC$65</f>
        <v>4.7250000000000005</v>
      </c>
      <c r="U107" s="15">
        <f>'Erwachsene-DOSB 2020'!AK15*$BC$65</f>
        <v>5.625</v>
      </c>
      <c r="V107" s="59">
        <f>'Erwachsene-DOSB 2020'!AL15*$BC$65</f>
        <v>3.8250000000000002</v>
      </c>
      <c r="W107" s="12">
        <f>'Erwachsene-DOSB 2020'!AM15*$BC$65</f>
        <v>4.5</v>
      </c>
      <c r="X107" s="15">
        <f>'Erwachsene-DOSB 2020'!AN15*$BC$65</f>
        <v>5.4</v>
      </c>
      <c r="Y107" s="182"/>
      <c r="Z107" s="188"/>
      <c r="AB107" s="902"/>
      <c r="AC107"/>
      <c r="AD107" s="845"/>
      <c r="AE107" s="796"/>
      <c r="AF107" s="792"/>
      <c r="AG107" s="794"/>
      <c r="AH107" s="13">
        <f>'Erwachsene-DOSB 2020'!W48*$BC$65</f>
        <v>5.4</v>
      </c>
      <c r="AI107" s="12">
        <f>'Erwachsene-DOSB 2020'!X48*$BC$65</f>
        <v>6.0750000000000002</v>
      </c>
      <c r="AJ107" s="15">
        <f>'Erwachsene-DOSB 2020'!Y48*$BC$65</f>
        <v>6.75</v>
      </c>
      <c r="AK107" s="59">
        <f>'Erwachsene-DOSB 2020'!Z48*$BC$65</f>
        <v>5.625</v>
      </c>
      <c r="AL107" s="12">
        <f>'Erwachsene-DOSB 2020'!AA48*$BC$65</f>
        <v>6.3</v>
      </c>
      <c r="AM107" s="15">
        <f>'Erwachsene-DOSB 2020'!AB48*$BC$65</f>
        <v>7.2</v>
      </c>
      <c r="AN107" s="59">
        <f>'Erwachsene-DOSB 2020'!AC48*$BC$65</f>
        <v>5.4</v>
      </c>
      <c r="AO107" s="12">
        <f>'Erwachsene-DOSB 2020'!AD48*$BC$65</f>
        <v>6.0750000000000002</v>
      </c>
      <c r="AP107" s="15">
        <f>'Erwachsene-DOSB 2020'!AE48*$BC$65</f>
        <v>6.75</v>
      </c>
      <c r="AQ107" s="59">
        <f>'Erwachsene-DOSB 2020'!AF48*$BC$65</f>
        <v>5.4</v>
      </c>
      <c r="AR107" s="12">
        <f>'Erwachsene-DOSB 2020'!AG48*$BC$65</f>
        <v>6.3</v>
      </c>
      <c r="AS107" s="15">
        <f>'Erwachsene-DOSB 2020'!AH48*$BC$65</f>
        <v>7.2</v>
      </c>
      <c r="AT107" s="59">
        <f>'Erwachsene-DOSB 2020'!AI48*$BC$65</f>
        <v>5.1749999999999998</v>
      </c>
      <c r="AU107" s="12">
        <f>'Erwachsene-DOSB 2020'!AJ48*$BC$65</f>
        <v>6.0750000000000002</v>
      </c>
      <c r="AV107" s="15">
        <f>'Erwachsene-DOSB 2020'!AK48*$BC$65</f>
        <v>6.75</v>
      </c>
      <c r="AW107" s="59">
        <f>'Erwachsene-DOSB 2020'!AL48*$BC$65</f>
        <v>5.4</v>
      </c>
      <c r="AX107" s="12">
        <f>'Erwachsene-DOSB 2020'!AM48*$BC$65</f>
        <v>6.0750000000000002</v>
      </c>
      <c r="AY107" s="15">
        <f>'Erwachsene-DOSB 2020'!AN48*$BC$65</f>
        <v>6.9750000000000005</v>
      </c>
      <c r="AZ107" s="182"/>
      <c r="BA107" s="188"/>
    </row>
    <row r="108" spans="1:56" ht="21.2" customHeight="1" x14ac:dyDescent="0.2">
      <c r="A108" s="902"/>
      <c r="B108"/>
      <c r="C108" s="845"/>
      <c r="D108" s="796"/>
      <c r="E108" s="106" t="s">
        <v>17</v>
      </c>
      <c r="F108" s="2" t="s">
        <v>92</v>
      </c>
      <c r="G108" s="13">
        <f>'Erwachsene-DOSB 2020'!W18*$BC$66</f>
        <v>0.88000000000000012</v>
      </c>
      <c r="H108" s="12">
        <f>'Erwachsene-DOSB 2020'!X18*$BC$66</f>
        <v>1.08</v>
      </c>
      <c r="I108" s="15">
        <f>'Erwachsene-DOSB 2020'!Y18*$BC$66</f>
        <v>1.2800000000000002</v>
      </c>
      <c r="J108" s="59">
        <f>'Erwachsene-DOSB 2020'!Z18*$BC$66</f>
        <v>0.8</v>
      </c>
      <c r="K108" s="680">
        <f>'Erwachsene-DOSB 2020'!AA18*$BC$66</f>
        <v>1.04</v>
      </c>
      <c r="L108" s="681">
        <f>'Erwachsene-DOSB 2020'!AB18*$BC$66</f>
        <v>1.2400000000000002</v>
      </c>
      <c r="M108" s="59">
        <f>'Erwachsene-DOSB 2020'!AC18*$BC$66</f>
        <v>0.76</v>
      </c>
      <c r="N108" s="12">
        <f>'Erwachsene-DOSB 2020'!AD18*$BC$66</f>
        <v>0.96</v>
      </c>
      <c r="O108" s="15">
        <f>'Erwachsene-DOSB 2020'!AE18*$BC$66</f>
        <v>1.1599999999999999</v>
      </c>
      <c r="P108" s="59">
        <f>'Erwachsene-DOSB 2020'!AF18*$BC$66</f>
        <v>0.76</v>
      </c>
      <c r="Q108" s="12">
        <f>'Erwachsene-DOSB 2020'!AG18*$BC$66</f>
        <v>0.96</v>
      </c>
      <c r="R108" s="15">
        <f>'Erwachsene-DOSB 2020'!AH18*$BC$66</f>
        <v>1.1599999999999999</v>
      </c>
      <c r="S108" s="59">
        <f>'Erwachsene-DOSB 2020'!AI18*$BC$66</f>
        <v>0.72000000000000008</v>
      </c>
      <c r="T108" s="12">
        <f>'Erwachsene-DOSB 2020'!AJ18*$BC$66</f>
        <v>0.91999999999999993</v>
      </c>
      <c r="U108" s="15">
        <f>'Erwachsene-DOSB 2020'!AK18*$BC$66</f>
        <v>1.1199999999999999</v>
      </c>
      <c r="V108" s="59">
        <f>'Erwachsene-DOSB 2020'!AL18*$BC$66</f>
        <v>0.72000000000000008</v>
      </c>
      <c r="W108" s="12">
        <f>'Erwachsene-DOSB 2020'!AM18*$BC$66</f>
        <v>0.91999999999999993</v>
      </c>
      <c r="X108" s="15">
        <f>'Erwachsene-DOSB 2020'!AN18*$BC$66</f>
        <v>1.08</v>
      </c>
      <c r="Y108" s="182"/>
      <c r="Z108" s="188"/>
      <c r="AB108" s="902"/>
      <c r="AC108"/>
      <c r="AD108" s="845"/>
      <c r="AE108" s="796"/>
      <c r="AF108" s="106" t="s">
        <v>17</v>
      </c>
      <c r="AG108" s="2" t="s">
        <v>92</v>
      </c>
      <c r="AH108" s="13">
        <f>'Erwachsene-DOSB 2020'!W51*$BC$66</f>
        <v>1.1599999999999999</v>
      </c>
      <c r="AI108" s="12">
        <f>'Erwachsene-DOSB 2020'!X51*$BC$66</f>
        <v>1.4000000000000001</v>
      </c>
      <c r="AJ108" s="15">
        <f>'Erwachsene-DOSB 2020'!Y51*$BC$66</f>
        <v>1.64</v>
      </c>
      <c r="AK108" s="679">
        <f>'Erwachsene-DOSB 2020'!Z51*$BC$66</f>
        <v>1.1199999999999999</v>
      </c>
      <c r="AL108" s="680">
        <f>'Erwachsene-DOSB 2020'!AA51*$BC$66</f>
        <v>1.36</v>
      </c>
      <c r="AM108" s="681">
        <f>'Erwachsene-DOSB 2020'!AB51*$BC$66</f>
        <v>1.6</v>
      </c>
      <c r="AN108" s="679">
        <f>'Erwachsene-DOSB 2020'!AC51*$BC$66</f>
        <v>1.08</v>
      </c>
      <c r="AO108" s="680">
        <f>'Erwachsene-DOSB 2020'!AD51*$BC$66</f>
        <v>1.32</v>
      </c>
      <c r="AP108" s="681">
        <f>'Erwachsene-DOSB 2020'!AE51*$BC$66</f>
        <v>1.56</v>
      </c>
      <c r="AQ108" s="59">
        <f>'Erwachsene-DOSB 2020'!AF51*$BC$66</f>
        <v>1.04</v>
      </c>
      <c r="AR108" s="12">
        <f>'Erwachsene-DOSB 2020'!AG51*$BC$66</f>
        <v>1.2800000000000002</v>
      </c>
      <c r="AS108" s="15">
        <f>'Erwachsene-DOSB 2020'!AH51*$BC$66</f>
        <v>1.52</v>
      </c>
      <c r="AT108" s="59">
        <f>'Erwachsene-DOSB 2020'!AI51*$BC$66</f>
        <v>1.04</v>
      </c>
      <c r="AU108" s="12">
        <f>'Erwachsene-DOSB 2020'!AJ51*$BC$66</f>
        <v>1.2800000000000002</v>
      </c>
      <c r="AV108" s="15">
        <f>'Erwachsene-DOSB 2020'!AK51*$BC$66</f>
        <v>1.52</v>
      </c>
      <c r="AW108" s="59">
        <f>'Erwachsene-DOSB 2020'!AL51*$BC$66</f>
        <v>1</v>
      </c>
      <c r="AX108" s="12">
        <f>'Erwachsene-DOSB 2020'!AM51*$BC$66</f>
        <v>1.2400000000000002</v>
      </c>
      <c r="AY108" s="15">
        <f>'Erwachsene-DOSB 2020'!AN51*$BC$66</f>
        <v>1.4800000000000002</v>
      </c>
      <c r="AZ108" s="182"/>
      <c r="BA108" s="188"/>
    </row>
    <row r="109" spans="1:56" s="158" customFormat="1" ht="19.7" customHeight="1" thickBot="1" x14ac:dyDescent="0.25">
      <c r="A109" s="902"/>
      <c r="C109" s="845"/>
      <c r="D109" s="796"/>
      <c r="E109" s="106" t="s">
        <v>21</v>
      </c>
      <c r="F109" s="27" t="s">
        <v>690</v>
      </c>
      <c r="G109" s="37">
        <f>V67-1.5</f>
        <v>15.799999999999997</v>
      </c>
      <c r="H109" s="19">
        <f>W67-1.5</f>
        <v>17.899999999999999</v>
      </c>
      <c r="I109" s="21">
        <f>X67-1.5</f>
        <v>20.7</v>
      </c>
      <c r="J109" s="37">
        <f t="shared" ref="J109:X109" si="5">G109-1</f>
        <v>14.799999999999997</v>
      </c>
      <c r="K109" s="19">
        <f t="shared" si="5"/>
        <v>16.899999999999999</v>
      </c>
      <c r="L109" s="21">
        <f t="shared" si="5"/>
        <v>19.7</v>
      </c>
      <c r="M109" s="37">
        <f t="shared" si="5"/>
        <v>13.799999999999997</v>
      </c>
      <c r="N109" s="19">
        <f t="shared" si="5"/>
        <v>15.899999999999999</v>
      </c>
      <c r="O109" s="21">
        <f t="shared" si="5"/>
        <v>18.7</v>
      </c>
      <c r="P109" s="37">
        <f t="shared" si="5"/>
        <v>12.799999999999997</v>
      </c>
      <c r="Q109" s="19">
        <f t="shared" si="5"/>
        <v>14.899999999999999</v>
      </c>
      <c r="R109" s="21">
        <f t="shared" si="5"/>
        <v>17.7</v>
      </c>
      <c r="S109" s="37">
        <f t="shared" si="5"/>
        <v>11.799999999999997</v>
      </c>
      <c r="T109" s="19">
        <f t="shared" si="5"/>
        <v>13.899999999999999</v>
      </c>
      <c r="U109" s="21">
        <f t="shared" si="5"/>
        <v>16.7</v>
      </c>
      <c r="V109" s="37">
        <f t="shared" si="5"/>
        <v>10.799999999999997</v>
      </c>
      <c r="W109" s="19">
        <f t="shared" si="5"/>
        <v>12.899999999999999</v>
      </c>
      <c r="X109" s="21">
        <f t="shared" si="5"/>
        <v>15.7</v>
      </c>
      <c r="Y109" s="186"/>
      <c r="Z109" s="187"/>
      <c r="AB109" s="902"/>
      <c r="AD109" s="845"/>
      <c r="AE109" s="796"/>
      <c r="AF109" s="106" t="s">
        <v>21</v>
      </c>
      <c r="AG109" s="27" t="s">
        <v>690</v>
      </c>
      <c r="AH109" s="37">
        <f>AW67-1.5</f>
        <v>19.799999999999997</v>
      </c>
      <c r="AI109" s="19">
        <f>AX67-1.5</f>
        <v>22.599999999999998</v>
      </c>
      <c r="AJ109" s="21">
        <f>AY67-1.5</f>
        <v>25.4</v>
      </c>
      <c r="AK109" s="37">
        <f t="shared" ref="AK109:AY109" si="6">AH109-1</f>
        <v>18.799999999999997</v>
      </c>
      <c r="AL109" s="19">
        <f t="shared" si="6"/>
        <v>21.599999999999998</v>
      </c>
      <c r="AM109" s="21">
        <f t="shared" si="6"/>
        <v>24.4</v>
      </c>
      <c r="AN109" s="37">
        <f t="shared" si="6"/>
        <v>17.799999999999997</v>
      </c>
      <c r="AO109" s="19">
        <f t="shared" si="6"/>
        <v>20.599999999999998</v>
      </c>
      <c r="AP109" s="21">
        <f t="shared" si="6"/>
        <v>23.4</v>
      </c>
      <c r="AQ109" s="37">
        <f t="shared" si="6"/>
        <v>16.799999999999997</v>
      </c>
      <c r="AR109" s="19">
        <f t="shared" si="6"/>
        <v>19.599999999999998</v>
      </c>
      <c r="AS109" s="21">
        <f t="shared" si="6"/>
        <v>22.4</v>
      </c>
      <c r="AT109" s="37">
        <f t="shared" si="6"/>
        <v>15.799999999999997</v>
      </c>
      <c r="AU109" s="19">
        <f t="shared" si="6"/>
        <v>18.599999999999998</v>
      </c>
      <c r="AV109" s="21">
        <f t="shared" si="6"/>
        <v>21.4</v>
      </c>
      <c r="AW109" s="37">
        <f t="shared" si="6"/>
        <v>14.799999999999997</v>
      </c>
      <c r="AX109" s="19">
        <f t="shared" si="6"/>
        <v>17.599999999999998</v>
      </c>
      <c r="AY109" s="21">
        <f t="shared" si="6"/>
        <v>20.399999999999999</v>
      </c>
      <c r="AZ109" s="186"/>
      <c r="BA109" s="187"/>
      <c r="BC109" s="153"/>
      <c r="BD109" s="83"/>
    </row>
    <row r="110" spans="1:56" ht="21.2" customHeight="1" x14ac:dyDescent="0.2">
      <c r="A110" s="902"/>
      <c r="B110"/>
      <c r="C110" s="843">
        <v>3</v>
      </c>
      <c r="D110" s="795" t="s">
        <v>66</v>
      </c>
      <c r="E110" s="791" t="s">
        <v>16</v>
      </c>
      <c r="F110" s="822" t="s">
        <v>156</v>
      </c>
      <c r="G110" s="971" t="s">
        <v>194</v>
      </c>
      <c r="H110" s="972"/>
      <c r="I110" s="972"/>
      <c r="J110" s="972"/>
      <c r="K110" s="972"/>
      <c r="L110" s="972"/>
      <c r="M110" s="972"/>
      <c r="N110" s="972"/>
      <c r="O110" s="972"/>
      <c r="P110" s="972"/>
      <c r="Q110" s="972"/>
      <c r="R110" s="972"/>
      <c r="S110" s="972"/>
      <c r="T110" s="972"/>
      <c r="U110" s="972"/>
      <c r="V110" s="972"/>
      <c r="W110" s="972"/>
      <c r="X110" s="973"/>
      <c r="Y110" s="180"/>
      <c r="Z110" s="181"/>
      <c r="AB110" s="902"/>
      <c r="AC110"/>
      <c r="AD110" s="843">
        <v>3</v>
      </c>
      <c r="AE110" s="795" t="s">
        <v>66</v>
      </c>
      <c r="AF110" s="791" t="s">
        <v>16</v>
      </c>
      <c r="AG110" s="822" t="s">
        <v>156</v>
      </c>
      <c r="AH110" s="971" t="s">
        <v>194</v>
      </c>
      <c r="AI110" s="972"/>
      <c r="AJ110" s="972"/>
      <c r="AK110" s="972"/>
      <c r="AL110" s="972"/>
      <c r="AM110" s="972"/>
      <c r="AN110" s="972"/>
      <c r="AO110" s="972"/>
      <c r="AP110" s="972"/>
      <c r="AQ110" s="972"/>
      <c r="AR110" s="972"/>
      <c r="AS110" s="972"/>
      <c r="AT110" s="972"/>
      <c r="AU110" s="972"/>
      <c r="AV110" s="972"/>
      <c r="AW110" s="972"/>
      <c r="AX110" s="972"/>
      <c r="AY110" s="973"/>
      <c r="AZ110" s="180"/>
      <c r="BA110" s="181"/>
    </row>
    <row r="111" spans="1:56" ht="21.2" customHeight="1" x14ac:dyDescent="0.2">
      <c r="A111" s="902"/>
      <c r="B111"/>
      <c r="C111" s="845"/>
      <c r="D111" s="796"/>
      <c r="E111" s="792"/>
      <c r="F111" s="794"/>
      <c r="G111" s="69">
        <f>'Erwachsene-DOSB 2020'!W21*$BC$69</f>
        <v>13.799999999999999</v>
      </c>
      <c r="H111" s="228">
        <f>'Erwachsene-DOSB 2020'!X21*$BC$69</f>
        <v>12.360000000000001</v>
      </c>
      <c r="I111" s="229">
        <f>'Erwachsene-DOSB 2020'!Y21*$BC$69</f>
        <v>10.92</v>
      </c>
      <c r="J111" s="230">
        <f>'Erwachsene-DOSB 2020'!Z21*$BC$69</f>
        <v>14.28</v>
      </c>
      <c r="K111" s="228">
        <f>'Erwachsene-DOSB 2020'!AA21*$BC$69</f>
        <v>12.839999999999998</v>
      </c>
      <c r="L111" s="229">
        <f>'Erwachsene-DOSB 2020'!AB21*$BC$69</f>
        <v>11.4</v>
      </c>
      <c r="M111" s="230">
        <f>'Erwachsene-DOSB 2020'!AC21*$BC$69</f>
        <v>14.879999999999999</v>
      </c>
      <c r="N111" s="228">
        <f>'Erwachsene-DOSB 2020'!AD21*$BC$69</f>
        <v>13.44</v>
      </c>
      <c r="O111" s="229">
        <f>'Erwachsene-DOSB 2020'!AE21*$BC$69</f>
        <v>11.88</v>
      </c>
      <c r="P111" s="230">
        <f>'Erwachsene-DOSB 2020'!AF21*$BC$69</f>
        <v>15.12</v>
      </c>
      <c r="Q111" s="228">
        <f>'Erwachsene-DOSB 2020'!AG21*$BC$69</f>
        <v>13.68</v>
      </c>
      <c r="R111" s="229">
        <f>'Erwachsene-DOSB 2020'!AH21*$BC$69</f>
        <v>12.239999999999998</v>
      </c>
      <c r="S111" s="230">
        <f>'Erwachsene-DOSB 2020'!AI21*$BC$69</f>
        <v>15.36</v>
      </c>
      <c r="T111" s="228">
        <f>'Erwachsene-DOSB 2020'!AJ21*$BC$69</f>
        <v>13.92</v>
      </c>
      <c r="U111" s="229">
        <f>'Erwachsene-DOSB 2020'!AK21*$BC$69</f>
        <v>12.48</v>
      </c>
      <c r="V111" s="230">
        <f>'Erwachsene-DOSB 2020'!AL21*$BC$69</f>
        <v>15.6</v>
      </c>
      <c r="W111" s="228">
        <f>'Erwachsene-DOSB 2020'!AM21*$BC$69</f>
        <v>14.16</v>
      </c>
      <c r="X111" s="229">
        <f>'Erwachsene-DOSB 2020'!AN21*$BC$69</f>
        <v>12.719999999999999</v>
      </c>
      <c r="Y111" s="182"/>
      <c r="Z111" s="188"/>
      <c r="AB111" s="902"/>
      <c r="AC111"/>
      <c r="AD111" s="845"/>
      <c r="AE111" s="796"/>
      <c r="AF111" s="792"/>
      <c r="AG111" s="794"/>
      <c r="AH111" s="69">
        <f>'Erwachsene-DOSB 2020'!W54*$BC$69</f>
        <v>12</v>
      </c>
      <c r="AI111" s="228">
        <f>'Erwachsene-DOSB 2020'!X54*$BC$69</f>
        <v>10.68</v>
      </c>
      <c r="AJ111" s="229">
        <f>'Erwachsene-DOSB 2020'!Y54*$BC$69</f>
        <v>9.48</v>
      </c>
      <c r="AK111" s="230">
        <f>'Erwachsene-DOSB 2020'!Z54*$BC$69</f>
        <v>12.360000000000001</v>
      </c>
      <c r="AL111" s="228">
        <f>'Erwachsene-DOSB 2020'!AA54*$BC$69</f>
        <v>10.92</v>
      </c>
      <c r="AM111" s="229">
        <f>'Erwachsene-DOSB 2020'!AB54*$BC$69</f>
        <v>9.8399999999999981</v>
      </c>
      <c r="AN111" s="230">
        <f>'Erwachsene-DOSB 2020'!AC54*$BC$69</f>
        <v>12.6</v>
      </c>
      <c r="AO111" s="228">
        <f>'Erwachsene-DOSB 2020'!AD54*$BC$69</f>
        <v>11.28</v>
      </c>
      <c r="AP111" s="229">
        <f>'Erwachsene-DOSB 2020'!AE54*$BC$69</f>
        <v>10.199999999999999</v>
      </c>
      <c r="AQ111" s="230">
        <f>'Erwachsene-DOSB 2020'!AF54*$BC$69</f>
        <v>12.96</v>
      </c>
      <c r="AR111" s="228">
        <f>'Erwachsene-DOSB 2020'!AG54*$BC$69</f>
        <v>11.639999999999999</v>
      </c>
      <c r="AS111" s="229">
        <f>'Erwachsene-DOSB 2020'!AH54*$BC$69</f>
        <v>10.56</v>
      </c>
      <c r="AT111" s="230">
        <f>'Erwachsene-DOSB 2020'!AI54*$BC$69</f>
        <v>13.44</v>
      </c>
      <c r="AU111" s="228">
        <f>'Erwachsene-DOSB 2020'!AJ54*$BC$69</f>
        <v>12.239999999999998</v>
      </c>
      <c r="AV111" s="229">
        <f>'Erwachsene-DOSB 2020'!AK54*$BC$69</f>
        <v>10.92</v>
      </c>
      <c r="AW111" s="230">
        <f>'Erwachsene-DOSB 2020'!AL54*$BC$69</f>
        <v>14.04</v>
      </c>
      <c r="AX111" s="228">
        <f>'Erwachsene-DOSB 2020'!AM54*$BC$69</f>
        <v>12.839999999999998</v>
      </c>
      <c r="AY111" s="229">
        <f>'Erwachsene-DOSB 2020'!AN54*$BC$69</f>
        <v>11.52</v>
      </c>
      <c r="AZ111" s="182"/>
      <c r="BA111" s="188"/>
    </row>
    <row r="112" spans="1:56" ht="21.2" customHeight="1" x14ac:dyDescent="0.2">
      <c r="A112" s="902"/>
      <c r="B112"/>
      <c r="C112" s="845"/>
      <c r="D112" s="796"/>
      <c r="E112" s="106" t="s">
        <v>17</v>
      </c>
      <c r="F112" s="27" t="s">
        <v>158</v>
      </c>
      <c r="G112" s="69">
        <f>'Erwachsene-DOSB 2020'!W22*$BC$70</f>
        <v>52.8</v>
      </c>
      <c r="H112" s="228">
        <f>'Erwachsene-DOSB 2020'!X22*$BC$70</f>
        <v>42</v>
      </c>
      <c r="I112" s="229">
        <f>'Erwachsene-DOSB 2020'!Y22*$BC$70</f>
        <v>30</v>
      </c>
      <c r="J112" s="230">
        <f>'Erwachsene-DOSB 2020'!Z22*$BC$70</f>
        <v>57.599999999999994</v>
      </c>
      <c r="K112" s="228">
        <f>'Erwachsene-DOSB 2020'!AA22*$BC$70</f>
        <v>46.8</v>
      </c>
      <c r="L112" s="229">
        <f>'Erwachsene-DOSB 2020'!AB22*$BC$70</f>
        <v>33.6</v>
      </c>
      <c r="M112" s="230">
        <f>'Erwachsene-DOSB 2020'!AC22*$BC$70</f>
        <v>61.8</v>
      </c>
      <c r="N112" s="228">
        <f>'Erwachsene-DOSB 2020'!AD22*$BC$70</f>
        <v>51</v>
      </c>
      <c r="O112" s="229">
        <f>'Erwachsene-DOSB 2020'!AE22*$BC$70</f>
        <v>36.6</v>
      </c>
      <c r="P112" s="230">
        <f>'Erwachsene-DOSB 2020'!AF22*$BC$70</f>
        <v>65.399999999999991</v>
      </c>
      <c r="Q112" s="228">
        <f>'Erwachsene-DOSB 2020'!AG22*$BC$70</f>
        <v>53.4</v>
      </c>
      <c r="R112" s="229">
        <f>'Erwachsene-DOSB 2020'!AH22*$BC$70</f>
        <v>39</v>
      </c>
      <c r="S112" s="230">
        <f>'Erwachsene-DOSB 2020'!AI22*$BC$70</f>
        <v>67.8</v>
      </c>
      <c r="T112" s="228">
        <f>'Erwachsene-DOSB 2020'!AJ22*$BC$70</f>
        <v>55.8</v>
      </c>
      <c r="U112" s="229">
        <f>'Erwachsene-DOSB 2020'!AK22*$BC$70</f>
        <v>41.4</v>
      </c>
      <c r="V112" s="230">
        <f>'Erwachsene-DOSB 2020'!AL22*$BC$70</f>
        <v>70.8</v>
      </c>
      <c r="W112" s="228">
        <f>'Erwachsene-DOSB 2020'!AM22*$BC$70</f>
        <v>57.599999999999994</v>
      </c>
      <c r="X112" s="229">
        <f>'Erwachsene-DOSB 2020'!AN22*$BC$70</f>
        <v>43.199999999999996</v>
      </c>
      <c r="Y112" s="182"/>
      <c r="Z112" s="188"/>
      <c r="AB112" s="902"/>
      <c r="AC112"/>
      <c r="AD112" s="845"/>
      <c r="AE112" s="796"/>
      <c r="AF112" s="106" t="s">
        <v>17</v>
      </c>
      <c r="AG112" s="27" t="s">
        <v>158</v>
      </c>
      <c r="AH112" s="69">
        <f>'Erwachsene-DOSB 2020'!W55*$BC$70</f>
        <v>50.4</v>
      </c>
      <c r="AI112" s="228">
        <f>'Erwachsene-DOSB 2020'!X55*$BC$70</f>
        <v>39</v>
      </c>
      <c r="AJ112" s="229">
        <f>'Erwachsene-DOSB 2020'!Y55*$BC$70</f>
        <v>24.599999999999998</v>
      </c>
      <c r="AK112" s="230">
        <f>'Erwachsene-DOSB 2020'!Z55*$BC$70</f>
        <v>54</v>
      </c>
      <c r="AL112" s="228">
        <f>'Erwachsene-DOSB 2020'!AA55*$BC$70</f>
        <v>42</v>
      </c>
      <c r="AM112" s="229">
        <f>'Erwachsene-DOSB 2020'!AB55*$BC$70</f>
        <v>27.599999999999998</v>
      </c>
      <c r="AN112" s="230">
        <f>'Erwachsene-DOSB 2020'!AC55*$BC$70</f>
        <v>58.8</v>
      </c>
      <c r="AO112" s="228">
        <f>'Erwachsene-DOSB 2020'!AD55*$BC$70</f>
        <v>44.4</v>
      </c>
      <c r="AP112" s="229">
        <f>'Erwachsene-DOSB 2020'!AE55*$BC$70</f>
        <v>30</v>
      </c>
      <c r="AQ112" s="230">
        <f>'Erwachsene-DOSB 2020'!AF55*$BC$70</f>
        <v>61.199999999999996</v>
      </c>
      <c r="AR112" s="228">
        <f>'Erwachsene-DOSB 2020'!AG55*$BC$70</f>
        <v>46.8</v>
      </c>
      <c r="AS112" s="229">
        <f>'Erwachsene-DOSB 2020'!AH55*$BC$70</f>
        <v>32.4</v>
      </c>
      <c r="AT112" s="230">
        <f>'Erwachsene-DOSB 2020'!AI55*$BC$70</f>
        <v>63</v>
      </c>
      <c r="AU112" s="228">
        <f>'Erwachsene-DOSB 2020'!AJ55*$BC$70</f>
        <v>48.6</v>
      </c>
      <c r="AV112" s="229">
        <f>'Erwachsene-DOSB 2020'!AK55*$BC$70</f>
        <v>34.199999999999996</v>
      </c>
      <c r="AW112" s="230">
        <f>'Erwachsene-DOSB 2020'!AL55*$BC$70</f>
        <v>66</v>
      </c>
      <c r="AX112" s="228">
        <f>'Erwachsene-DOSB 2020'!AM55*$BC$70</f>
        <v>51.6</v>
      </c>
      <c r="AY112" s="229">
        <f>'Erwachsene-DOSB 2020'!AN55*$BC$70</f>
        <v>37.199999999999996</v>
      </c>
      <c r="AZ112" s="182"/>
      <c r="BA112" s="188"/>
    </row>
    <row r="113" spans="1:53" ht="21.2" customHeight="1" thickBot="1" x14ac:dyDescent="0.25">
      <c r="A113" s="902"/>
      <c r="B113"/>
      <c r="C113" s="845"/>
      <c r="D113" s="796"/>
      <c r="E113" s="106" t="s">
        <v>21</v>
      </c>
      <c r="F113" s="27" t="s">
        <v>157</v>
      </c>
      <c r="G113" s="234">
        <f>'Erwachsene-DOSB 2020'!W23*$BC$71</f>
        <v>36.6</v>
      </c>
      <c r="H113" s="231">
        <f>'Erwachsene-DOSB 2020'!X23*$BC$71</f>
        <v>32.4</v>
      </c>
      <c r="I113" s="232">
        <f>'Erwachsene-DOSB 2020'!Y23*$BC$71</f>
        <v>27.599999999999998</v>
      </c>
      <c r="J113" s="233">
        <f>'Erwachsene-DOSB 2020'!Z23*$BC$71</f>
        <v>38.4</v>
      </c>
      <c r="K113" s="231">
        <f>'Erwachsene-DOSB 2020'!AA23*$BC$71</f>
        <v>33.6</v>
      </c>
      <c r="L113" s="232">
        <f>'Erwachsene-DOSB 2020'!AB23*$BC$71</f>
        <v>28.2</v>
      </c>
      <c r="M113" s="233">
        <f>'Erwachsene-DOSB 2020'!AC23*$BC$71</f>
        <v>40.199999999999996</v>
      </c>
      <c r="N113" s="231">
        <f>'Erwachsene-DOSB 2020'!AD23*$BC$71</f>
        <v>34.799999999999997</v>
      </c>
      <c r="O113" s="232">
        <f>'Erwachsene-DOSB 2020'!AE23*$BC$71</f>
        <v>28.799999999999997</v>
      </c>
      <c r="P113" s="233">
        <f>'Erwachsene-DOSB 2020'!AF23*$BC$71</f>
        <v>42</v>
      </c>
      <c r="Q113" s="231">
        <f>'Erwachsene-DOSB 2020'!AG23*$BC$71</f>
        <v>36</v>
      </c>
      <c r="R113" s="232">
        <f>'Erwachsene-DOSB 2020'!AH23*$BC$71</f>
        <v>30</v>
      </c>
      <c r="S113" s="233">
        <f>'Erwachsene-DOSB 2020'!AI23*$BC$71</f>
        <v>43.199999999999996</v>
      </c>
      <c r="T113" s="231">
        <f>'Erwachsene-DOSB 2020'!AJ23*$BC$71</f>
        <v>37.199999999999996</v>
      </c>
      <c r="U113" s="232">
        <f>'Erwachsene-DOSB 2020'!AK23*$BC$71</f>
        <v>30.599999999999998</v>
      </c>
      <c r="V113" s="233">
        <f>'Erwachsene-DOSB 2020'!AL23*$BC$71</f>
        <v>45.6</v>
      </c>
      <c r="W113" s="231">
        <f>'Erwachsene-DOSB 2020'!AM23*$BC$71</f>
        <v>38.4</v>
      </c>
      <c r="X113" s="232">
        <f>'Erwachsene-DOSB 2020'!AN23*$BC$71</f>
        <v>31.799999999999997</v>
      </c>
      <c r="Y113" s="186"/>
      <c r="Z113" s="187"/>
      <c r="AB113" s="902"/>
      <c r="AC113"/>
      <c r="AD113" s="845"/>
      <c r="AE113" s="796"/>
      <c r="AF113" s="106" t="s">
        <v>21</v>
      </c>
      <c r="AG113" s="27" t="s">
        <v>157</v>
      </c>
      <c r="AH113" s="234">
        <f>'Erwachsene-DOSB 2020'!W56*$BC$71</f>
        <v>34.199999999999996</v>
      </c>
      <c r="AI113" s="231">
        <f>'Erwachsene-DOSB 2020'!X56*$BC$71</f>
        <v>27.599999999999998</v>
      </c>
      <c r="AJ113" s="232">
        <f>'Erwachsene-DOSB 2020'!Y56*$BC$71</f>
        <v>20.399999999999999</v>
      </c>
      <c r="AK113" s="233">
        <f>'Erwachsene-DOSB 2020'!Z56*$BC$71</f>
        <v>36</v>
      </c>
      <c r="AL113" s="231">
        <f>'Erwachsene-DOSB 2020'!AA56*$BC$71</f>
        <v>28.799999999999997</v>
      </c>
      <c r="AM113" s="232">
        <f>'Erwachsene-DOSB 2020'!AB56*$BC$71</f>
        <v>21.599999999999998</v>
      </c>
      <c r="AN113" s="233">
        <f>'Erwachsene-DOSB 2020'!AC56*$BC$71</f>
        <v>38.4</v>
      </c>
      <c r="AO113" s="231">
        <f>'Erwachsene-DOSB 2020'!AD56*$BC$71</f>
        <v>30</v>
      </c>
      <c r="AP113" s="232">
        <f>'Erwachsene-DOSB 2020'!AE56*$BC$71</f>
        <v>22.2</v>
      </c>
      <c r="AQ113" s="233">
        <f>'Erwachsene-DOSB 2020'!AF56*$BC$71</f>
        <v>40.199999999999996</v>
      </c>
      <c r="AR113" s="231">
        <f>'Erwachsene-DOSB 2020'!AG56*$BC$71</f>
        <v>31.2</v>
      </c>
      <c r="AS113" s="232">
        <f>'Erwachsene-DOSB 2020'!AH56*$BC$71</f>
        <v>22.8</v>
      </c>
      <c r="AT113" s="233">
        <f>'Erwachsene-DOSB 2020'!AI56*$BC$71</f>
        <v>42</v>
      </c>
      <c r="AU113" s="231">
        <f>'Erwachsene-DOSB 2020'!AJ56*$BC$71</f>
        <v>32.4</v>
      </c>
      <c r="AV113" s="232">
        <f>'Erwachsene-DOSB 2020'!AK56*$BC$71</f>
        <v>23.4</v>
      </c>
      <c r="AW113" s="233">
        <f>'Erwachsene-DOSB 2020'!AL56*$BC$71</f>
        <v>43.199999999999996</v>
      </c>
      <c r="AX113" s="231">
        <f>'Erwachsene-DOSB 2020'!AM56*$BC$71</f>
        <v>34.199999999999996</v>
      </c>
      <c r="AY113" s="232">
        <f>'Erwachsene-DOSB 2020'!AN56*$BC$71</f>
        <v>24</v>
      </c>
      <c r="AZ113" s="186"/>
      <c r="BA113" s="187"/>
    </row>
    <row r="114" spans="1:53" ht="21.2" customHeight="1" x14ac:dyDescent="0.2">
      <c r="A114" s="902"/>
      <c r="B114"/>
      <c r="C114" s="843">
        <v>4</v>
      </c>
      <c r="D114" s="795" t="s">
        <v>67</v>
      </c>
      <c r="E114" s="601" t="s">
        <v>16</v>
      </c>
      <c r="F114" s="22" t="s">
        <v>20</v>
      </c>
      <c r="G114" s="141">
        <f>'Erwachsene-DOSB 2020'!W25*$BC$72</f>
        <v>0.72000000000000008</v>
      </c>
      <c r="H114" s="132">
        <f>'Erwachsene-DOSB 2020'!X25*$BC$72</f>
        <v>0.8</v>
      </c>
      <c r="I114" s="133">
        <f>'Erwachsene-DOSB 2020'!Y25*$BC$72</f>
        <v>0.88000000000000012</v>
      </c>
      <c r="J114" s="134">
        <f>'Erwachsene-DOSB 2020'!Z25*$BC$72</f>
        <v>0.68</v>
      </c>
      <c r="K114" s="132">
        <f>'Erwachsene-DOSB 2020'!AA25*$BC$72</f>
        <v>0.76</v>
      </c>
      <c r="L114" s="133">
        <f>'Erwachsene-DOSB 2020'!AB25*$BC$72</f>
        <v>0.84000000000000008</v>
      </c>
      <c r="M114" s="134">
        <f>'Erwachsene-DOSB 2020'!AC25*$BC$72</f>
        <v>0.64000000000000012</v>
      </c>
      <c r="N114" s="132">
        <f>'Erwachsene-DOSB 2020'!AD25*$BC$72</f>
        <v>0.72000000000000008</v>
      </c>
      <c r="O114" s="133">
        <f>'Erwachsene-DOSB 2020'!AE25*$BC$72</f>
        <v>0.8</v>
      </c>
      <c r="P114" s="134">
        <f>'Erwachsene-DOSB 2020'!AF25*$BC$72</f>
        <v>0.60000000000000009</v>
      </c>
      <c r="Q114" s="132">
        <f>'Erwachsene-DOSB 2020'!AG25*$BC$72</f>
        <v>0.68</v>
      </c>
      <c r="R114" s="133">
        <f>'Erwachsene-DOSB 2020'!AH25*$BC$72</f>
        <v>0.76</v>
      </c>
      <c r="S114" s="134">
        <f>'Erwachsene-DOSB 2020'!AI25*$BC$72</f>
        <v>0.60000000000000009</v>
      </c>
      <c r="T114" s="132">
        <f>'Erwachsene-DOSB 2020'!AJ25*$BC$72</f>
        <v>0.68</v>
      </c>
      <c r="U114" s="133">
        <f>'Erwachsene-DOSB 2020'!AK25*$BC$72</f>
        <v>0.76</v>
      </c>
      <c r="V114" s="134">
        <f>'Erwachsene-DOSB 2020'!AL25*$BC$72</f>
        <v>0.55999999999999994</v>
      </c>
      <c r="W114" s="132">
        <f>'Erwachsene-DOSB 2020'!AM25*$BC$72</f>
        <v>0.64000000000000012</v>
      </c>
      <c r="X114" s="133">
        <f>'Erwachsene-DOSB 2020'!AN25*$BC$72</f>
        <v>0.72000000000000008</v>
      </c>
      <c r="Y114" s="180"/>
      <c r="Z114" s="181"/>
      <c r="AB114" s="902"/>
      <c r="AC114"/>
      <c r="AD114" s="843">
        <v>4</v>
      </c>
      <c r="AE114" s="795" t="s">
        <v>67</v>
      </c>
      <c r="AF114" s="601" t="s">
        <v>16</v>
      </c>
      <c r="AG114" s="22" t="s">
        <v>20</v>
      </c>
      <c r="AH114" s="141">
        <f>'Erwachsene-DOSB 2020'!W58*$BC$72</f>
        <v>0.91999999999999993</v>
      </c>
      <c r="AI114" s="132">
        <f>'Erwachsene-DOSB 2020'!X58*$BC$72</f>
        <v>1</v>
      </c>
      <c r="AJ114" s="133">
        <f>'Erwachsene-DOSB 2020'!Y58*$BC$72</f>
        <v>1.08</v>
      </c>
      <c r="AK114" s="134">
        <f>'Erwachsene-DOSB 2020'!Z58*$BC$72</f>
        <v>0.84000000000000008</v>
      </c>
      <c r="AL114" s="132">
        <f>'Erwachsene-DOSB 2020'!AA58*$BC$72</f>
        <v>0.91999999999999993</v>
      </c>
      <c r="AM114" s="133">
        <f>'Erwachsene-DOSB 2020'!AB58*$BC$72</f>
        <v>1</v>
      </c>
      <c r="AN114" s="134">
        <f>'Erwachsene-DOSB 2020'!AC58*$BC$72</f>
        <v>0.8</v>
      </c>
      <c r="AO114" s="132">
        <f>'Erwachsene-DOSB 2020'!AD58*$BC$72</f>
        <v>0.88000000000000012</v>
      </c>
      <c r="AP114" s="133">
        <f>'Erwachsene-DOSB 2020'!AE58*$BC$72</f>
        <v>0.96</v>
      </c>
      <c r="AQ114" s="134">
        <f>'Erwachsene-DOSB 2020'!AF58*$BC$72</f>
        <v>0.76</v>
      </c>
      <c r="AR114" s="132">
        <f>'Erwachsene-DOSB 2020'!AG58*$BC$72</f>
        <v>0.84000000000000008</v>
      </c>
      <c r="AS114" s="133">
        <f>'Erwachsene-DOSB 2020'!AH58*$BC$72</f>
        <v>0.91999999999999993</v>
      </c>
      <c r="AT114" s="134">
        <f>'Erwachsene-DOSB 2020'!AI58*$BC$72</f>
        <v>0.68</v>
      </c>
      <c r="AU114" s="132">
        <f>'Erwachsene-DOSB 2020'!AJ58*$BC$72</f>
        <v>0.8</v>
      </c>
      <c r="AV114" s="133">
        <f>'Erwachsene-DOSB 2020'!AK58*$BC$72</f>
        <v>0.88000000000000012</v>
      </c>
      <c r="AW114" s="134">
        <f>'Erwachsene-DOSB 2020'!AL58*$BC$72</f>
        <v>0.64000000000000012</v>
      </c>
      <c r="AX114" s="132">
        <f>'Erwachsene-DOSB 2020'!AM58*$BC$72</f>
        <v>0.76</v>
      </c>
      <c r="AY114" s="133">
        <f>'Erwachsene-DOSB 2020'!AN58*$BC$72</f>
        <v>0.84000000000000008</v>
      </c>
      <c r="AZ114" s="180"/>
      <c r="BA114" s="181"/>
    </row>
    <row r="115" spans="1:53" ht="21.2" customHeight="1" x14ac:dyDescent="0.2">
      <c r="A115" s="902"/>
      <c r="B115"/>
      <c r="C115" s="845"/>
      <c r="D115" s="796"/>
      <c r="E115" s="106" t="s">
        <v>17</v>
      </c>
      <c r="F115" s="27" t="s">
        <v>163</v>
      </c>
      <c r="G115" s="13">
        <f>'Erwachsene-DOSB 2020'!W27*$BC$73</f>
        <v>2.2399999999999998</v>
      </c>
      <c r="H115" s="12">
        <f>'Erwachsene-DOSB 2020'!X27*$BC$73</f>
        <v>2.5600000000000005</v>
      </c>
      <c r="I115" s="15">
        <f>'Erwachsene-DOSB 2020'!Y27*$BC$73</f>
        <v>2.8000000000000003</v>
      </c>
      <c r="J115" s="59">
        <f>'Erwachsene-DOSB 2020'!Z27*$BC$73</f>
        <v>2.08</v>
      </c>
      <c r="K115" s="12">
        <f>'Erwachsene-DOSB 2020'!AA27*$BC$73</f>
        <v>2.4000000000000004</v>
      </c>
      <c r="L115" s="15">
        <f>'Erwachsene-DOSB 2020'!AB27*$BC$73</f>
        <v>2.72</v>
      </c>
      <c r="M115" s="14">
        <f>'Erwachsene-DOSB 2020'!AC27*$BC$73</f>
        <v>2</v>
      </c>
      <c r="N115" s="12">
        <f>'Erwachsene-DOSB 2020'!AD27*$BC$73</f>
        <v>2.3199999999999998</v>
      </c>
      <c r="O115" s="60">
        <f>'Erwachsene-DOSB 2020'!AE27*$BC$73</f>
        <v>2.64</v>
      </c>
      <c r="P115" s="14">
        <f>'Erwachsene-DOSB 2020'!AF27*$BC$73</f>
        <v>1.92</v>
      </c>
      <c r="Q115" s="12">
        <f>'Erwachsene-DOSB 2020'!AG27*$BC$73</f>
        <v>2.2399999999999998</v>
      </c>
      <c r="R115" s="60">
        <f>'Erwachsene-DOSB 2020'!AH27*$BC$73</f>
        <v>2.5600000000000005</v>
      </c>
      <c r="S115" s="14">
        <f>'Erwachsene-DOSB 2020'!AI27*$BC$73</f>
        <v>1.8399999999999999</v>
      </c>
      <c r="T115" s="12">
        <f>'Erwachsene-DOSB 2020'!AJ27*$BC$73</f>
        <v>2.16</v>
      </c>
      <c r="U115" s="60">
        <f>'Erwachsene-DOSB 2020'!AK27*$BC$73</f>
        <v>2.4800000000000004</v>
      </c>
      <c r="V115" s="14">
        <f>'Erwachsene-DOSB 2020'!AL27*$BC$73</f>
        <v>1.6800000000000002</v>
      </c>
      <c r="W115" s="12">
        <f>'Erwachsene-DOSB 2020'!AM27*$BC$73</f>
        <v>2</v>
      </c>
      <c r="X115" s="60">
        <f>'Erwachsene-DOSB 2020'!AN27*$BC$73</f>
        <v>2.3199999999999998</v>
      </c>
      <c r="Y115" s="182"/>
      <c r="Z115" s="188"/>
      <c r="AB115" s="902"/>
      <c r="AC115"/>
      <c r="AD115" s="845"/>
      <c r="AE115" s="796"/>
      <c r="AF115" s="106" t="s">
        <v>17</v>
      </c>
      <c r="AG115" s="27" t="s">
        <v>163</v>
      </c>
      <c r="AH115" s="13">
        <f>'Erwachsene-DOSB 2020'!W60*$BC$73</f>
        <v>2.9600000000000004</v>
      </c>
      <c r="AI115" s="12">
        <f>'Erwachsene-DOSB 2020'!X60*$BC$73</f>
        <v>3.28</v>
      </c>
      <c r="AJ115" s="15">
        <f>'Erwachsene-DOSB 2020'!Y60*$BC$73</f>
        <v>3.6</v>
      </c>
      <c r="AK115" s="59">
        <f>'Erwachsene-DOSB 2020'!Z60*$BC$73</f>
        <v>2.8800000000000003</v>
      </c>
      <c r="AL115" s="12">
        <f>'Erwachsene-DOSB 2020'!AA60*$BC$73</f>
        <v>3.2</v>
      </c>
      <c r="AM115" s="15">
        <f>'Erwachsene-DOSB 2020'!AB60*$BC$73</f>
        <v>3.5200000000000005</v>
      </c>
      <c r="AN115" s="59">
        <f>'Erwachsene-DOSB 2020'!AC60*$BC$73</f>
        <v>2.72</v>
      </c>
      <c r="AO115" s="12">
        <f>'Erwachsene-DOSB 2020'!AD60*$BC$73</f>
        <v>3.04</v>
      </c>
      <c r="AP115" s="15">
        <f>'Erwachsene-DOSB 2020'!AE60*$BC$73</f>
        <v>3.3600000000000003</v>
      </c>
      <c r="AQ115" s="59">
        <f>'Erwachsene-DOSB 2020'!AF60*$BC$73</f>
        <v>2.5600000000000005</v>
      </c>
      <c r="AR115" s="12">
        <f>'Erwachsene-DOSB 2020'!AG60*$BC$73</f>
        <v>2.8800000000000003</v>
      </c>
      <c r="AS115" s="15">
        <f>'Erwachsene-DOSB 2020'!AH60*$BC$73</f>
        <v>3.2</v>
      </c>
      <c r="AT115" s="59">
        <f>'Erwachsene-DOSB 2020'!AI60*$BC$73</f>
        <v>2.3199999999999998</v>
      </c>
      <c r="AU115" s="12">
        <f>'Erwachsene-DOSB 2020'!AJ60*$BC$73</f>
        <v>2.64</v>
      </c>
      <c r="AV115" s="15">
        <f>'Erwachsene-DOSB 2020'!AK60*$BC$73</f>
        <v>2.9600000000000004</v>
      </c>
      <c r="AW115" s="59">
        <f>'Erwachsene-DOSB 2020'!AL60*$BC$73</f>
        <v>2.16</v>
      </c>
      <c r="AX115" s="12">
        <f>'Erwachsene-DOSB 2020'!AM60*$BC$73</f>
        <v>2.4800000000000004</v>
      </c>
      <c r="AY115" s="740">
        <f>'Erwachsene-DOSB 2020'!AN60*$BC$73</f>
        <v>2.8000000000000003</v>
      </c>
      <c r="AZ115" s="182"/>
      <c r="BA115" s="188"/>
    </row>
    <row r="116" spans="1:53" ht="21.2" customHeight="1" x14ac:dyDescent="0.2">
      <c r="A116" s="902"/>
      <c r="B116"/>
      <c r="C116" s="845"/>
      <c r="D116" s="796"/>
      <c r="E116" s="106" t="s">
        <v>21</v>
      </c>
      <c r="F116" s="2" t="s">
        <v>520</v>
      </c>
      <c r="G116" s="13">
        <f>'Erwachsene-DOSB 2020'!W28*$BC$74</f>
        <v>12.95</v>
      </c>
      <c r="H116" s="12">
        <f>'Erwachsene-DOSB 2020'!X28*$BC$74</f>
        <v>15.049999999999999</v>
      </c>
      <c r="I116" s="15">
        <f>'Erwachsene-DOSB 2020'!Y28*$BC$74</f>
        <v>16.799999999999997</v>
      </c>
      <c r="J116" s="59">
        <f>'Erwachsene-DOSB 2020'!Z28*$BC$74</f>
        <v>11.549999999999999</v>
      </c>
      <c r="K116" s="12">
        <f>'Erwachsene-DOSB 2020'!AA28*$BC$74</f>
        <v>14</v>
      </c>
      <c r="L116" s="15">
        <f>'Erwachsene-DOSB 2020'!AB28*$BC$74</f>
        <v>16.099999999999998</v>
      </c>
      <c r="M116" s="59">
        <f>'Erwachsene-DOSB 2020'!AC28*$BC$74</f>
        <v>10.85</v>
      </c>
      <c r="N116" s="12">
        <f>'Erwachsene-DOSB 2020'!AD28*$BC$74</f>
        <v>13.299999999999999</v>
      </c>
      <c r="O116" s="15">
        <f>'Erwachsene-DOSB 2020'!AE28*$BC$74</f>
        <v>15.399999999999999</v>
      </c>
      <c r="P116" s="59">
        <f>'Erwachsene-DOSB 2020'!AF28*$BC$74</f>
        <v>10.149999999999999</v>
      </c>
      <c r="Q116" s="12">
        <f>'Erwachsene-DOSB 2020'!AG28*$BC$74</f>
        <v>12.6</v>
      </c>
      <c r="R116" s="15">
        <f>'Erwachsene-DOSB 2020'!AH28*$BC$74</f>
        <v>14.7</v>
      </c>
      <c r="S116" s="59">
        <f>'Erwachsene-DOSB 2020'!AI28*$BC$74</f>
        <v>9.4499999999999993</v>
      </c>
      <c r="T116" s="12">
        <f>'Erwachsene-DOSB 2020'!AJ28*$BC$74</f>
        <v>11.899999999999999</v>
      </c>
      <c r="U116" s="15">
        <f>'Erwachsene-DOSB 2020'!AK28*$BC$74</f>
        <v>14</v>
      </c>
      <c r="V116" s="59">
        <f>'Erwachsene-DOSB 2020'!AL28*$BC$74</f>
        <v>9.1</v>
      </c>
      <c r="W116" s="12">
        <f>'Erwachsene-DOSB 2020'!AM28*$BC$74</f>
        <v>11.549999999999999</v>
      </c>
      <c r="X116" s="15">
        <f>'Erwachsene-DOSB 2020'!AN28*$BC$74</f>
        <v>13.649999999999999</v>
      </c>
      <c r="Y116" s="182"/>
      <c r="Z116" s="188"/>
      <c r="AB116" s="902"/>
      <c r="AC116"/>
      <c r="AD116" s="845"/>
      <c r="AE116" s="796"/>
      <c r="AF116" s="106" t="s">
        <v>21</v>
      </c>
      <c r="AG116" s="2" t="s">
        <v>520</v>
      </c>
      <c r="AH116" s="13">
        <f>'Erwachsene-DOSB 2020'!W61*$BC$74</f>
        <v>18.899999999999999</v>
      </c>
      <c r="AI116" s="12">
        <f>'Erwachsene-DOSB 2020'!X61*$BC$74</f>
        <v>22.4</v>
      </c>
      <c r="AJ116" s="15">
        <f>'Erwachsene-DOSB 2020'!Y61*$BC$74</f>
        <v>26.25</v>
      </c>
      <c r="AK116" s="59">
        <f>'Erwachsene-DOSB 2020'!Z61*$BC$74</f>
        <v>17.849999999999998</v>
      </c>
      <c r="AL116" s="12">
        <f>'Erwachsene-DOSB 2020'!AA61*$BC$74</f>
        <v>21.7</v>
      </c>
      <c r="AM116" s="15">
        <f>'Erwachsene-DOSB 2020'!AB61*$BC$74</f>
        <v>25.549999999999997</v>
      </c>
      <c r="AN116" s="59">
        <f>'Erwachsene-DOSB 2020'!AC61*$BC$74</f>
        <v>16.45</v>
      </c>
      <c r="AO116" s="12">
        <f>'Erwachsene-DOSB 2020'!AD61*$BC$74</f>
        <v>20.299999999999997</v>
      </c>
      <c r="AP116" s="15">
        <f>'Erwachsene-DOSB 2020'!AE61*$BC$74</f>
        <v>24.5</v>
      </c>
      <c r="AQ116" s="59">
        <f>'Erwachsene-DOSB 2020'!AF61*$BC$74</f>
        <v>15.749999999999998</v>
      </c>
      <c r="AR116" s="12">
        <f>'Erwachsene-DOSB 2020'!AG61*$BC$74</f>
        <v>19.599999999999998</v>
      </c>
      <c r="AS116" s="15">
        <f>'Erwachsene-DOSB 2020'!AH61*$BC$74</f>
        <v>23.799999999999997</v>
      </c>
      <c r="AT116" s="59">
        <f>'Erwachsene-DOSB 2020'!AI61*$BC$74</f>
        <v>14</v>
      </c>
      <c r="AU116" s="12">
        <f>'Erwachsene-DOSB 2020'!AJ61*$BC$74</f>
        <v>17.849999999999998</v>
      </c>
      <c r="AV116" s="15">
        <f>'Erwachsene-DOSB 2020'!AK61*$BC$74</f>
        <v>21.349999999999998</v>
      </c>
      <c r="AW116" s="59">
        <f>'Erwachsene-DOSB 2020'!AL61*$BC$74</f>
        <v>12.95</v>
      </c>
      <c r="AX116" s="12">
        <f>'Erwachsene-DOSB 2020'!AM61*$BC$74</f>
        <v>16.799999999999997</v>
      </c>
      <c r="AY116" s="15">
        <f>'Erwachsene-DOSB 2020'!AN61*$BC$74</f>
        <v>20.299999999999997</v>
      </c>
      <c r="AZ116" s="182"/>
      <c r="BA116" s="188"/>
    </row>
    <row r="117" spans="1:53" ht="21.2" customHeight="1" x14ac:dyDescent="0.2">
      <c r="A117" s="902"/>
      <c r="B117"/>
      <c r="C117" s="845"/>
      <c r="D117" s="796"/>
      <c r="E117" s="798" t="s">
        <v>22</v>
      </c>
      <c r="F117" s="793" t="s">
        <v>159</v>
      </c>
      <c r="G117" s="782" t="s">
        <v>425</v>
      </c>
      <c r="H117" s="783"/>
      <c r="I117" s="783"/>
      <c r="J117" s="783"/>
      <c r="K117" s="783"/>
      <c r="L117" s="783"/>
      <c r="M117" s="783"/>
      <c r="N117" s="783"/>
      <c r="O117" s="783"/>
      <c r="P117" s="783"/>
      <c r="Q117" s="783"/>
      <c r="R117" s="783"/>
      <c r="S117" s="783"/>
      <c r="T117" s="783"/>
      <c r="U117" s="784"/>
      <c r="V117" s="783" t="s">
        <v>424</v>
      </c>
      <c r="W117" s="783"/>
      <c r="X117" s="784"/>
      <c r="Y117" s="182"/>
      <c r="Z117" s="188"/>
      <c r="AB117" s="902"/>
      <c r="AC117"/>
      <c r="AD117" s="845"/>
      <c r="AE117" s="796"/>
      <c r="AF117" s="798" t="s">
        <v>22</v>
      </c>
      <c r="AG117" s="793" t="s">
        <v>159</v>
      </c>
      <c r="AH117" s="782" t="s">
        <v>425</v>
      </c>
      <c r="AI117" s="783"/>
      <c r="AJ117" s="783"/>
      <c r="AK117" s="783"/>
      <c r="AL117" s="783"/>
      <c r="AM117" s="783"/>
      <c r="AN117" s="783"/>
      <c r="AO117" s="783"/>
      <c r="AP117" s="783"/>
      <c r="AQ117" s="783"/>
      <c r="AR117" s="783"/>
      <c r="AS117" s="783"/>
      <c r="AT117" s="783"/>
      <c r="AU117" s="783"/>
      <c r="AV117" s="784"/>
      <c r="AW117" s="783" t="s">
        <v>424</v>
      </c>
      <c r="AX117" s="783"/>
      <c r="AY117" s="784"/>
      <c r="AZ117" s="182"/>
      <c r="BA117" s="188"/>
    </row>
    <row r="118" spans="1:53" ht="21.2" customHeight="1" thickBot="1" x14ac:dyDescent="0.25">
      <c r="A118" s="902"/>
      <c r="B118"/>
      <c r="C118" s="845"/>
      <c r="D118" s="796"/>
      <c r="E118" s="792"/>
      <c r="F118" s="794"/>
      <c r="G118" s="42">
        <v>10</v>
      </c>
      <c r="H118" s="43">
        <v>15</v>
      </c>
      <c r="I118" s="135">
        <v>20</v>
      </c>
      <c r="J118" s="42">
        <v>10</v>
      </c>
      <c r="K118" s="43">
        <v>15</v>
      </c>
      <c r="L118" s="135">
        <v>20</v>
      </c>
      <c r="M118" s="42">
        <v>10</v>
      </c>
      <c r="N118" s="43">
        <v>15</v>
      </c>
      <c r="O118" s="135">
        <v>20</v>
      </c>
      <c r="P118" s="42">
        <v>10</v>
      </c>
      <c r="Q118" s="43">
        <v>15</v>
      </c>
      <c r="R118" s="135">
        <v>20</v>
      </c>
      <c r="S118" s="42">
        <v>10</v>
      </c>
      <c r="T118" s="43">
        <v>15</v>
      </c>
      <c r="U118" s="135">
        <v>20</v>
      </c>
      <c r="V118" s="42">
        <v>10</v>
      </c>
      <c r="W118" s="43">
        <v>15</v>
      </c>
      <c r="X118" s="135">
        <v>20</v>
      </c>
      <c r="Y118" s="186"/>
      <c r="Z118" s="187"/>
      <c r="AB118" s="902"/>
      <c r="AC118"/>
      <c r="AD118" s="845"/>
      <c r="AE118" s="796"/>
      <c r="AF118" s="792"/>
      <c r="AG118" s="794"/>
      <c r="AH118" s="42">
        <v>10</v>
      </c>
      <c r="AI118" s="43">
        <v>15</v>
      </c>
      <c r="AJ118" s="135">
        <v>20</v>
      </c>
      <c r="AK118" s="42">
        <v>10</v>
      </c>
      <c r="AL118" s="43">
        <v>15</v>
      </c>
      <c r="AM118" s="135">
        <v>20</v>
      </c>
      <c r="AN118" s="42">
        <v>10</v>
      </c>
      <c r="AO118" s="43">
        <v>15</v>
      </c>
      <c r="AP118" s="135">
        <v>20</v>
      </c>
      <c r="AQ118" s="42">
        <v>10</v>
      </c>
      <c r="AR118" s="43">
        <v>15</v>
      </c>
      <c r="AS118" s="135">
        <v>20</v>
      </c>
      <c r="AT118" s="42">
        <v>10</v>
      </c>
      <c r="AU118" s="43">
        <v>15</v>
      </c>
      <c r="AV118" s="135">
        <v>20</v>
      </c>
      <c r="AW118" s="42">
        <v>10</v>
      </c>
      <c r="AX118" s="43">
        <v>15</v>
      </c>
      <c r="AY118" s="135">
        <v>20</v>
      </c>
      <c r="AZ118" s="186"/>
      <c r="BA118" s="187"/>
    </row>
    <row r="119" spans="1:53" ht="18.75" thickBot="1" x14ac:dyDescent="0.3">
      <c r="A119" s="853" t="s">
        <v>495</v>
      </c>
      <c r="B119"/>
      <c r="C119" s="905" t="s">
        <v>51</v>
      </c>
      <c r="D119" s="906"/>
      <c r="E119" s="907"/>
      <c r="F119" s="907"/>
      <c r="G119" s="907" t="s">
        <v>616</v>
      </c>
      <c r="H119" s="907"/>
      <c r="I119" s="907"/>
      <c r="J119" s="907"/>
      <c r="K119" s="907"/>
      <c r="L119" s="907"/>
      <c r="M119" s="907"/>
      <c r="N119" s="907"/>
      <c r="O119" s="907"/>
      <c r="P119" s="907"/>
      <c r="Q119" s="907"/>
      <c r="R119" s="908" t="s">
        <v>52</v>
      </c>
      <c r="S119" s="908"/>
      <c r="T119" s="908"/>
      <c r="U119" s="908"/>
      <c r="V119" s="908"/>
      <c r="W119" s="908"/>
      <c r="X119" s="908"/>
      <c r="Y119" s="802" t="s">
        <v>53</v>
      </c>
      <c r="Z119" s="803"/>
      <c r="AB119" s="853" t="s">
        <v>495</v>
      </c>
      <c r="AC119"/>
      <c r="AD119" s="905" t="s">
        <v>51</v>
      </c>
      <c r="AE119" s="906"/>
      <c r="AF119" s="907"/>
      <c r="AG119" s="907"/>
      <c r="AH119" s="907" t="s">
        <v>616</v>
      </c>
      <c r="AI119" s="907"/>
      <c r="AJ119" s="907"/>
      <c r="AK119" s="907"/>
      <c r="AL119" s="907"/>
      <c r="AM119" s="907"/>
      <c r="AN119" s="907"/>
      <c r="AO119" s="907"/>
      <c r="AP119" s="907"/>
      <c r="AQ119" s="907"/>
      <c r="AR119" s="907"/>
      <c r="AS119" s="908" t="s">
        <v>52</v>
      </c>
      <c r="AT119" s="908"/>
      <c r="AU119" s="908"/>
      <c r="AV119" s="908"/>
      <c r="AW119" s="908"/>
      <c r="AX119" s="908"/>
      <c r="AY119" s="908"/>
      <c r="AZ119" s="802" t="s">
        <v>53</v>
      </c>
      <c r="BA119" s="803"/>
    </row>
    <row r="120" spans="1:53" ht="13.5" thickBot="1" x14ac:dyDescent="0.25">
      <c r="A120" s="853"/>
      <c r="B120"/>
      <c r="C120" s="914" t="s">
        <v>585</v>
      </c>
      <c r="D120" s="915"/>
      <c r="E120" s="915"/>
      <c r="F120" s="915"/>
      <c r="G120" s="915"/>
      <c r="H120" s="915"/>
      <c r="I120" s="916"/>
      <c r="J120" s="917" t="s">
        <v>68</v>
      </c>
      <c r="K120" s="918"/>
      <c r="L120" s="918"/>
      <c r="M120" s="918"/>
      <c r="N120" s="918"/>
      <c r="O120" s="918"/>
      <c r="P120" s="918"/>
      <c r="Q120" s="919"/>
      <c r="R120" s="920" t="s">
        <v>69</v>
      </c>
      <c r="S120" s="921"/>
      <c r="T120" s="921"/>
      <c r="U120" s="921"/>
      <c r="V120" s="921"/>
      <c r="W120" s="921"/>
      <c r="X120" s="922"/>
      <c r="Y120" s="75" t="s">
        <v>70</v>
      </c>
      <c r="Z120" s="76"/>
      <c r="AB120" s="853"/>
      <c r="AC120"/>
      <c r="AD120" s="914" t="s">
        <v>585</v>
      </c>
      <c r="AE120" s="915"/>
      <c r="AF120" s="915"/>
      <c r="AG120" s="915"/>
      <c r="AH120" s="915"/>
      <c r="AI120" s="915"/>
      <c r="AJ120" s="916"/>
      <c r="AK120" s="917" t="s">
        <v>68</v>
      </c>
      <c r="AL120" s="918"/>
      <c r="AM120" s="918"/>
      <c r="AN120" s="918"/>
      <c r="AO120" s="918"/>
      <c r="AP120" s="918"/>
      <c r="AQ120" s="918"/>
      <c r="AR120" s="919"/>
      <c r="AS120" s="920" t="s">
        <v>69</v>
      </c>
      <c r="AT120" s="921"/>
      <c r="AU120" s="921"/>
      <c r="AV120" s="921"/>
      <c r="AW120" s="921"/>
      <c r="AX120" s="921"/>
      <c r="AY120" s="922"/>
      <c r="AZ120" s="75" t="s">
        <v>70</v>
      </c>
      <c r="BA120" s="76"/>
    </row>
    <row r="121" spans="1:53" ht="15" customHeight="1" thickBot="1" x14ac:dyDescent="0.3">
      <c r="A121" s="853"/>
      <c r="B121" s="44"/>
      <c r="C121" s="909" t="s">
        <v>71</v>
      </c>
      <c r="D121" s="910"/>
      <c r="E121" s="910"/>
      <c r="F121" s="910"/>
      <c r="G121" s="910"/>
      <c r="H121" s="910"/>
      <c r="I121" s="77"/>
      <c r="J121" s="911"/>
      <c r="K121" s="912"/>
      <c r="L121" s="912"/>
      <c r="M121" s="912"/>
      <c r="N121" s="912"/>
      <c r="O121" s="912"/>
      <c r="P121" s="912"/>
      <c r="Q121" s="913"/>
      <c r="R121" s="898" t="s">
        <v>72</v>
      </c>
      <c r="S121" s="899"/>
      <c r="T121" s="810"/>
      <c r="U121" s="810"/>
      <c r="V121" s="810"/>
      <c r="W121" s="810"/>
      <c r="X121" s="811"/>
      <c r="Y121" s="75" t="s">
        <v>73</v>
      </c>
      <c r="Z121" s="78" t="s">
        <v>54</v>
      </c>
      <c r="AB121" s="853"/>
      <c r="AC121" s="44"/>
      <c r="AD121" s="909" t="s">
        <v>71</v>
      </c>
      <c r="AE121" s="910"/>
      <c r="AF121" s="910"/>
      <c r="AG121" s="910"/>
      <c r="AH121" s="910"/>
      <c r="AI121" s="910"/>
      <c r="AJ121" s="77"/>
      <c r="AK121" s="911"/>
      <c r="AL121" s="912"/>
      <c r="AM121" s="912"/>
      <c r="AN121" s="912"/>
      <c r="AO121" s="912"/>
      <c r="AP121" s="912"/>
      <c r="AQ121" s="912"/>
      <c r="AR121" s="913"/>
      <c r="AS121" s="898" t="s">
        <v>72</v>
      </c>
      <c r="AT121" s="899"/>
      <c r="AU121" s="810"/>
      <c r="AV121" s="810"/>
      <c r="AW121" s="810"/>
      <c r="AX121" s="810"/>
      <c r="AY121" s="811"/>
      <c r="AZ121" s="75" t="s">
        <v>73</v>
      </c>
      <c r="BA121" s="78" t="s">
        <v>54</v>
      </c>
    </row>
    <row r="122" spans="1:53" ht="13.5" thickBot="1" x14ac:dyDescent="0.25">
      <c r="A122" s="853"/>
      <c r="B122"/>
      <c r="C122" s="812" t="s">
        <v>74</v>
      </c>
      <c r="D122" s="813"/>
      <c r="E122" s="813"/>
      <c r="F122" s="813"/>
      <c r="G122" s="813"/>
      <c r="H122" s="813"/>
      <c r="I122" s="77"/>
      <c r="J122" s="807"/>
      <c r="K122" s="808"/>
      <c r="L122" s="808"/>
      <c r="M122" s="808"/>
      <c r="N122" s="808"/>
      <c r="O122" s="808"/>
      <c r="P122" s="808"/>
      <c r="Q122" s="809"/>
      <c r="R122" s="898" t="s">
        <v>75</v>
      </c>
      <c r="S122" s="899"/>
      <c r="T122" s="810"/>
      <c r="U122" s="810"/>
      <c r="V122" s="810"/>
      <c r="W122" s="810"/>
      <c r="X122" s="811"/>
      <c r="Y122" s="75" t="s">
        <v>76</v>
      </c>
      <c r="Z122" s="79"/>
      <c r="AB122" s="853"/>
      <c r="AC122"/>
      <c r="AD122" s="812" t="s">
        <v>74</v>
      </c>
      <c r="AE122" s="813"/>
      <c r="AF122" s="813"/>
      <c r="AG122" s="813"/>
      <c r="AH122" s="813"/>
      <c r="AI122" s="813"/>
      <c r="AJ122" s="77"/>
      <c r="AK122" s="807"/>
      <c r="AL122" s="808"/>
      <c r="AM122" s="808"/>
      <c r="AN122" s="808"/>
      <c r="AO122" s="808"/>
      <c r="AP122" s="808"/>
      <c r="AQ122" s="808"/>
      <c r="AR122" s="809"/>
      <c r="AS122" s="898" t="s">
        <v>75</v>
      </c>
      <c r="AT122" s="899"/>
      <c r="AU122" s="810"/>
      <c r="AV122" s="810"/>
      <c r="AW122" s="810"/>
      <c r="AX122" s="810"/>
      <c r="AY122" s="811"/>
      <c r="AZ122" s="75" t="s">
        <v>76</v>
      </c>
      <c r="BA122" s="79"/>
    </row>
    <row r="123" spans="1:53" ht="13.5" thickBot="1" x14ac:dyDescent="0.25">
      <c r="A123" s="853"/>
      <c r="B123"/>
      <c r="C123" s="812" t="s">
        <v>518</v>
      </c>
      <c r="D123" s="813"/>
      <c r="E123" s="813"/>
      <c r="F123" s="813"/>
      <c r="G123" s="813"/>
      <c r="H123" s="813"/>
      <c r="I123" s="77"/>
      <c r="J123" s="814"/>
      <c r="K123" s="815"/>
      <c r="L123" s="815"/>
      <c r="M123" s="815"/>
      <c r="N123" s="815"/>
      <c r="O123" s="815"/>
      <c r="P123" s="815"/>
      <c r="Q123" s="816"/>
      <c r="R123" s="898" t="s">
        <v>77</v>
      </c>
      <c r="S123" s="899"/>
      <c r="T123" s="810"/>
      <c r="U123" s="810"/>
      <c r="V123" s="810"/>
      <c r="W123" s="810"/>
      <c r="X123" s="811"/>
      <c r="Y123" s="75" t="s">
        <v>78</v>
      </c>
      <c r="Z123" s="79"/>
      <c r="AB123" s="853"/>
      <c r="AC123"/>
      <c r="AD123" s="812" t="s">
        <v>518</v>
      </c>
      <c r="AE123" s="813"/>
      <c r="AF123" s="813"/>
      <c r="AG123" s="813"/>
      <c r="AH123" s="813"/>
      <c r="AI123" s="813"/>
      <c r="AJ123" s="77"/>
      <c r="AK123" s="814"/>
      <c r="AL123" s="815"/>
      <c r="AM123" s="815"/>
      <c r="AN123" s="815"/>
      <c r="AO123" s="815"/>
      <c r="AP123" s="815"/>
      <c r="AQ123" s="815"/>
      <c r="AR123" s="816"/>
      <c r="AS123" s="898" t="s">
        <v>77</v>
      </c>
      <c r="AT123" s="899"/>
      <c r="AU123" s="810"/>
      <c r="AV123" s="810"/>
      <c r="AW123" s="810"/>
      <c r="AX123" s="810"/>
      <c r="AY123" s="811"/>
      <c r="AZ123" s="75" t="s">
        <v>78</v>
      </c>
      <c r="BA123" s="79"/>
    </row>
    <row r="124" spans="1:53" ht="13.5" thickBot="1" x14ac:dyDescent="0.25">
      <c r="A124" s="853"/>
      <c r="B124"/>
      <c r="C124" s="812" t="s">
        <v>586</v>
      </c>
      <c r="D124" s="813"/>
      <c r="E124" s="813"/>
      <c r="F124" s="813"/>
      <c r="G124" s="813"/>
      <c r="H124" s="813"/>
      <c r="I124" s="77"/>
      <c r="J124" s="80"/>
      <c r="K124" s="80"/>
      <c r="L124" s="80"/>
      <c r="M124" s="80"/>
      <c r="N124" s="80"/>
      <c r="O124" s="80"/>
      <c r="P124" s="80"/>
      <c r="Q124" s="80"/>
      <c r="R124" s="872" t="s">
        <v>79</v>
      </c>
      <c r="S124" s="873"/>
      <c r="T124" s="874"/>
      <c r="U124" s="874"/>
      <c r="V124" s="874"/>
      <c r="W124" s="874"/>
      <c r="X124" s="875"/>
      <c r="Y124" s="81"/>
      <c r="Z124" s="82"/>
      <c r="AB124" s="853"/>
      <c r="AC124"/>
      <c r="AD124" s="812" t="s">
        <v>586</v>
      </c>
      <c r="AE124" s="813"/>
      <c r="AF124" s="813"/>
      <c r="AG124" s="813"/>
      <c r="AH124" s="813"/>
      <c r="AI124" s="813"/>
      <c r="AJ124" s="77"/>
      <c r="AK124" s="80"/>
      <c r="AL124" s="80"/>
      <c r="AM124" s="80"/>
      <c r="AN124" s="80"/>
      <c r="AO124" s="80"/>
      <c r="AP124" s="80"/>
      <c r="AQ124" s="80"/>
      <c r="AR124" s="80"/>
      <c r="AS124" s="872" t="s">
        <v>79</v>
      </c>
      <c r="AT124" s="873"/>
      <c r="AU124" s="874"/>
      <c r="AV124" s="874"/>
      <c r="AW124" s="874"/>
      <c r="AX124" s="874"/>
      <c r="AY124" s="875"/>
      <c r="AZ124" s="81"/>
      <c r="BA124" s="82"/>
    </row>
    <row r="125" spans="1:53" ht="15" x14ac:dyDescent="0.2">
      <c r="A125" s="904">
        <f>A83+1</f>
        <v>38</v>
      </c>
      <c r="B125"/>
      <c r="C125" s="841" t="s">
        <v>587</v>
      </c>
      <c r="D125" s="813"/>
      <c r="E125" s="813"/>
      <c r="F125" s="813"/>
      <c r="G125" s="813"/>
      <c r="H125" s="813"/>
      <c r="I125" s="77"/>
      <c r="U125" s="45"/>
      <c r="W125" s="781" t="s">
        <v>716</v>
      </c>
      <c r="X125" s="781"/>
      <c r="Y125" s="781"/>
      <c r="Z125" s="781"/>
      <c r="AB125" s="904">
        <f>AB83+1</f>
        <v>41</v>
      </c>
      <c r="AC125"/>
      <c r="AD125" s="841" t="s">
        <v>587</v>
      </c>
      <c r="AE125" s="813"/>
      <c r="AF125" s="813"/>
      <c r="AG125" s="813"/>
      <c r="AH125" s="813"/>
      <c r="AI125" s="813"/>
      <c r="AJ125" s="77"/>
      <c r="AV125" s="45"/>
      <c r="AX125" s="781" t="s">
        <v>717</v>
      </c>
      <c r="AY125" s="781"/>
      <c r="AZ125" s="781"/>
      <c r="BA125" s="781"/>
    </row>
    <row r="126" spans="1:53" ht="13.5" thickBot="1" x14ac:dyDescent="0.25">
      <c r="A126" s="904"/>
      <c r="B126"/>
      <c r="C126" s="804" t="s">
        <v>80</v>
      </c>
      <c r="D126" s="805"/>
      <c r="E126" s="805"/>
      <c r="F126" s="805"/>
      <c r="G126" s="805"/>
      <c r="H126" s="805"/>
      <c r="I126" s="806"/>
      <c r="W126" s="781"/>
      <c r="X126" s="781"/>
      <c r="Y126" s="781"/>
      <c r="Z126" s="781"/>
      <c r="AB126" s="904"/>
      <c r="AC126"/>
      <c r="AD126" s="804" t="s">
        <v>80</v>
      </c>
      <c r="AE126" s="805"/>
      <c r="AF126" s="805"/>
      <c r="AG126" s="805"/>
      <c r="AH126" s="805"/>
      <c r="AI126" s="805"/>
      <c r="AJ126" s="806"/>
      <c r="AX126" s="781"/>
      <c r="AY126" s="781"/>
      <c r="AZ126" s="781"/>
      <c r="BA126" s="781"/>
    </row>
    <row r="128" spans="1:53" ht="13.5" thickBot="1" x14ac:dyDescent="0.25"/>
    <row r="129" spans="1:53" ht="18" customHeight="1" x14ac:dyDescent="0.25">
      <c r="A129" s="930" t="s">
        <v>496</v>
      </c>
      <c r="B129"/>
      <c r="C129" s="932" t="s">
        <v>584</v>
      </c>
      <c r="D129" s="933"/>
      <c r="E129" s="933"/>
      <c r="F129" s="933"/>
      <c r="G129" s="933"/>
      <c r="H129" s="933"/>
      <c r="I129" s="933"/>
      <c r="J129" s="933"/>
      <c r="K129" s="933"/>
      <c r="L129" s="934"/>
      <c r="M129" s="935" t="s">
        <v>142</v>
      </c>
      <c r="N129" s="935"/>
      <c r="O129" s="935"/>
      <c r="P129" s="935"/>
      <c r="Q129" s="935"/>
      <c r="R129" s="935"/>
      <c r="S129" s="935"/>
      <c r="T129" s="935"/>
      <c r="U129" s="935"/>
      <c r="V129" s="935"/>
      <c r="W129" s="935"/>
      <c r="X129" s="935"/>
      <c r="Y129" s="935"/>
      <c r="Z129" s="1" t="s">
        <v>749</v>
      </c>
      <c r="AB129" s="930" t="s">
        <v>496</v>
      </c>
      <c r="AC129"/>
      <c r="AD129" s="932" t="s">
        <v>584</v>
      </c>
      <c r="AE129" s="933"/>
      <c r="AF129" s="933"/>
      <c r="AG129" s="933"/>
      <c r="AH129" s="933"/>
      <c r="AI129" s="933"/>
      <c r="AJ129" s="933"/>
      <c r="AK129" s="933"/>
      <c r="AL129" s="933"/>
      <c r="AM129" s="934"/>
      <c r="AN129" s="935" t="s">
        <v>145</v>
      </c>
      <c r="AO129" s="935"/>
      <c r="AP129" s="935"/>
      <c r="AQ129" s="935"/>
      <c r="AR129" s="935"/>
      <c r="AS129" s="935"/>
      <c r="AT129" s="935"/>
      <c r="AU129" s="935"/>
      <c r="AV129" s="935"/>
      <c r="AW129" s="935"/>
      <c r="AX129" s="935"/>
      <c r="AY129" s="935"/>
      <c r="AZ129" s="935"/>
      <c r="BA129" s="1" t="s">
        <v>749</v>
      </c>
    </row>
    <row r="130" spans="1:53" x14ac:dyDescent="0.2">
      <c r="A130" s="931"/>
      <c r="B130"/>
      <c r="C130" s="856" t="s">
        <v>1</v>
      </c>
      <c r="D130" s="857"/>
      <c r="E130" s="857"/>
      <c r="F130" s="857"/>
      <c r="G130" s="857"/>
      <c r="H130" s="857"/>
      <c r="I130" s="857"/>
      <c r="J130" s="857"/>
      <c r="K130" s="857"/>
      <c r="L130" s="858"/>
      <c r="M130" s="893" t="s">
        <v>2</v>
      </c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 t="s">
        <v>55</v>
      </c>
      <c r="Z130" s="894"/>
      <c r="AB130" s="931"/>
      <c r="AC130"/>
      <c r="AD130" s="856" t="s">
        <v>1</v>
      </c>
      <c r="AE130" s="857"/>
      <c r="AF130" s="857"/>
      <c r="AG130" s="857"/>
      <c r="AH130" s="857"/>
      <c r="AI130" s="857"/>
      <c r="AJ130" s="857"/>
      <c r="AK130" s="857"/>
      <c r="AL130" s="857"/>
      <c r="AM130" s="858"/>
      <c r="AN130" s="893" t="s">
        <v>2</v>
      </c>
      <c r="AO130" s="893"/>
      <c r="AP130" s="893"/>
      <c r="AQ130" s="893"/>
      <c r="AR130" s="893"/>
      <c r="AS130" s="893"/>
      <c r="AT130" s="893"/>
      <c r="AU130" s="893"/>
      <c r="AV130" s="893"/>
      <c r="AW130" s="893"/>
      <c r="AX130" s="893"/>
      <c r="AY130" s="893"/>
      <c r="AZ130" s="893" t="s">
        <v>55</v>
      </c>
      <c r="BA130" s="894"/>
    </row>
    <row r="131" spans="1:53" x14ac:dyDescent="0.2">
      <c r="A131" s="931"/>
      <c r="B131"/>
      <c r="C131" s="856" t="s">
        <v>3</v>
      </c>
      <c r="D131" s="857"/>
      <c r="E131" s="857"/>
      <c r="F131" s="857"/>
      <c r="G131" s="857"/>
      <c r="H131" s="857"/>
      <c r="I131" s="857"/>
      <c r="J131" s="857"/>
      <c r="K131" s="857"/>
      <c r="L131" s="858"/>
      <c r="M131" s="893" t="s">
        <v>4</v>
      </c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 t="s">
        <v>5</v>
      </c>
      <c r="Z131" s="894"/>
      <c r="AB131" s="931"/>
      <c r="AC131"/>
      <c r="AD131" s="856" t="s">
        <v>3</v>
      </c>
      <c r="AE131" s="857"/>
      <c r="AF131" s="857"/>
      <c r="AG131" s="857"/>
      <c r="AH131" s="857"/>
      <c r="AI131" s="857"/>
      <c r="AJ131" s="857"/>
      <c r="AK131" s="857"/>
      <c r="AL131" s="857"/>
      <c r="AM131" s="858"/>
      <c r="AN131" s="893" t="s">
        <v>4</v>
      </c>
      <c r="AO131" s="893"/>
      <c r="AP131" s="893"/>
      <c r="AQ131" s="893"/>
      <c r="AR131" s="893"/>
      <c r="AS131" s="893"/>
      <c r="AT131" s="893"/>
      <c r="AU131" s="893"/>
      <c r="AV131" s="893"/>
      <c r="AW131" s="893"/>
      <c r="AX131" s="893"/>
      <c r="AY131" s="893"/>
      <c r="AZ131" s="893" t="s">
        <v>5</v>
      </c>
      <c r="BA131" s="894"/>
    </row>
    <row r="132" spans="1:53" x14ac:dyDescent="0.2">
      <c r="A132" s="931"/>
      <c r="B132"/>
      <c r="C132" s="856" t="s">
        <v>56</v>
      </c>
      <c r="D132" s="867"/>
      <c r="E132" s="867"/>
      <c r="F132" s="868"/>
      <c r="G132" s="869" t="s">
        <v>57</v>
      </c>
      <c r="H132" s="870"/>
      <c r="I132" s="870"/>
      <c r="J132" s="870"/>
      <c r="K132" s="870"/>
      <c r="L132" s="870"/>
      <c r="M132" s="870"/>
      <c r="N132" s="870"/>
      <c r="O132" s="870"/>
      <c r="P132" s="870"/>
      <c r="Q132" s="870"/>
      <c r="R132" s="870"/>
      <c r="S132" s="870"/>
      <c r="T132" s="870"/>
      <c r="U132" s="870"/>
      <c r="V132" s="870"/>
      <c r="W132" s="870"/>
      <c r="X132" s="871"/>
      <c r="Y132" s="47"/>
      <c r="Z132" s="48"/>
      <c r="AB132" s="931"/>
      <c r="AC132"/>
      <c r="AD132" s="856" t="s">
        <v>56</v>
      </c>
      <c r="AE132" s="867"/>
      <c r="AF132" s="867"/>
      <c r="AG132" s="868"/>
      <c r="AH132" s="869" t="s">
        <v>57</v>
      </c>
      <c r="AI132" s="870"/>
      <c r="AJ132" s="870"/>
      <c r="AK132" s="870"/>
      <c r="AL132" s="870"/>
      <c r="AM132" s="870"/>
      <c r="AN132" s="870"/>
      <c r="AO132" s="870"/>
      <c r="AP132" s="870"/>
      <c r="AQ132" s="870"/>
      <c r="AR132" s="870"/>
      <c r="AS132" s="870"/>
      <c r="AT132" s="870"/>
      <c r="AU132" s="870"/>
      <c r="AV132" s="870"/>
      <c r="AW132" s="870"/>
      <c r="AX132" s="870"/>
      <c r="AY132" s="871"/>
      <c r="AZ132" s="47"/>
      <c r="BA132" s="48"/>
    </row>
    <row r="133" spans="1:53" ht="15.75" x14ac:dyDescent="0.25">
      <c r="A133" s="931"/>
      <c r="B133"/>
      <c r="C133" s="838" t="s">
        <v>508</v>
      </c>
      <c r="D133" s="839"/>
      <c r="E133" s="839"/>
      <c r="F133" s="840"/>
      <c r="G133" s="817" t="s">
        <v>617</v>
      </c>
      <c r="H133" s="818"/>
      <c r="I133" s="818"/>
      <c r="J133" s="818"/>
      <c r="K133" s="819"/>
      <c r="L133" s="851" t="s">
        <v>706</v>
      </c>
      <c r="M133" s="851"/>
      <c r="N133" s="851"/>
      <c r="O133" s="851"/>
      <c r="P133" s="851"/>
      <c r="Q133" s="851"/>
      <c r="R133" s="851"/>
      <c r="S133" s="851"/>
      <c r="T133" s="851"/>
      <c r="U133" s="851"/>
      <c r="V133" s="851"/>
      <c r="W133" s="851"/>
      <c r="X133" s="851"/>
      <c r="Y133" s="851"/>
      <c r="Z133" s="852"/>
      <c r="AB133" s="931"/>
      <c r="AC133"/>
      <c r="AD133" s="838" t="s">
        <v>508</v>
      </c>
      <c r="AE133" s="839"/>
      <c r="AF133" s="839"/>
      <c r="AG133" s="840"/>
      <c r="AH133" s="817" t="s">
        <v>617</v>
      </c>
      <c r="AI133" s="818"/>
      <c r="AJ133" s="818"/>
      <c r="AK133" s="818"/>
      <c r="AL133" s="819"/>
      <c r="AM133" s="851" t="s">
        <v>706</v>
      </c>
      <c r="AN133" s="851"/>
      <c r="AO133" s="851"/>
      <c r="AP133" s="851"/>
      <c r="AQ133" s="851"/>
      <c r="AR133" s="851"/>
      <c r="AS133" s="851"/>
      <c r="AT133" s="851"/>
      <c r="AU133" s="851"/>
      <c r="AV133" s="851"/>
      <c r="AW133" s="851"/>
      <c r="AX133" s="851"/>
      <c r="AY133" s="851"/>
      <c r="AZ133" s="851"/>
      <c r="BA133" s="852"/>
    </row>
    <row r="134" spans="1:53" ht="15.6" customHeight="1" x14ac:dyDescent="0.2">
      <c r="A134" s="931"/>
      <c r="B134"/>
      <c r="C134" s="856"/>
      <c r="D134" s="857"/>
      <c r="E134" s="857"/>
      <c r="F134" s="858"/>
      <c r="G134" s="817" t="s">
        <v>618</v>
      </c>
      <c r="H134" s="818"/>
      <c r="I134" s="818"/>
      <c r="J134" s="818"/>
      <c r="K134" s="819"/>
      <c r="L134" s="883" t="s">
        <v>6</v>
      </c>
      <c r="M134" s="883"/>
      <c r="N134" s="884"/>
      <c r="O134" s="884"/>
      <c r="P134" s="884"/>
      <c r="Q134" s="884"/>
      <c r="R134" s="883" t="s">
        <v>7</v>
      </c>
      <c r="S134" s="883"/>
      <c r="T134" s="883"/>
      <c r="U134" s="883"/>
      <c r="V134" s="883"/>
      <c r="W134" s="858" t="s">
        <v>689</v>
      </c>
      <c r="X134" s="893"/>
      <c r="Y134" s="893"/>
      <c r="Z134" s="894"/>
      <c r="AB134" s="931"/>
      <c r="AC134"/>
      <c r="AD134" s="856"/>
      <c r="AE134" s="857"/>
      <c r="AF134" s="857"/>
      <c r="AG134" s="858"/>
      <c r="AH134" s="817" t="s">
        <v>618</v>
      </c>
      <c r="AI134" s="818"/>
      <c r="AJ134" s="818"/>
      <c r="AK134" s="818"/>
      <c r="AL134" s="819"/>
      <c r="AM134" s="883" t="s">
        <v>6</v>
      </c>
      <c r="AN134" s="883"/>
      <c r="AO134" s="884"/>
      <c r="AP134" s="884"/>
      <c r="AQ134" s="884"/>
      <c r="AR134" s="884"/>
      <c r="AS134" s="883" t="s">
        <v>7</v>
      </c>
      <c r="AT134" s="883"/>
      <c r="AU134" s="883"/>
      <c r="AV134" s="883"/>
      <c r="AW134" s="883"/>
      <c r="AX134" s="858" t="s">
        <v>689</v>
      </c>
      <c r="AY134" s="893"/>
      <c r="AZ134" s="893"/>
      <c r="BA134" s="894"/>
    </row>
    <row r="135" spans="1:53" ht="16.5" thickBot="1" x14ac:dyDescent="0.3">
      <c r="A135" s="931"/>
      <c r="B135"/>
      <c r="C135" s="856"/>
      <c r="D135" s="857"/>
      <c r="E135" s="857"/>
      <c r="F135" s="858"/>
      <c r="G135" s="50"/>
      <c r="H135" s="51"/>
      <c r="I135" s="51"/>
      <c r="J135" s="51"/>
      <c r="K135" s="52"/>
      <c r="L135" s="846" t="s">
        <v>8</v>
      </c>
      <c r="M135" s="847"/>
      <c r="N135" s="848"/>
      <c r="O135" s="848"/>
      <c r="P135" s="848"/>
      <c r="Q135" s="849"/>
      <c r="R135" s="928"/>
      <c r="S135" s="928"/>
      <c r="T135" s="928"/>
      <c r="U135" s="928"/>
      <c r="V135" s="928"/>
      <c r="W135" s="895"/>
      <c r="X135" s="896"/>
      <c r="Y135" s="896"/>
      <c r="Z135" s="897"/>
      <c r="AB135" s="931"/>
      <c r="AC135"/>
      <c r="AD135" s="856"/>
      <c r="AE135" s="857"/>
      <c r="AF135" s="857"/>
      <c r="AG135" s="858"/>
      <c r="AH135" s="50"/>
      <c r="AI135" s="51"/>
      <c r="AJ135" s="51"/>
      <c r="AK135" s="51"/>
      <c r="AL135" s="52"/>
      <c r="AM135" s="846" t="s">
        <v>8</v>
      </c>
      <c r="AN135" s="847"/>
      <c r="AO135" s="848"/>
      <c r="AP135" s="848"/>
      <c r="AQ135" s="848"/>
      <c r="AR135" s="849"/>
      <c r="AS135" s="928"/>
      <c r="AT135" s="928"/>
      <c r="AU135" s="928"/>
      <c r="AV135" s="928"/>
      <c r="AW135" s="928"/>
      <c r="AX135" s="895"/>
      <c r="AY135" s="896"/>
      <c r="AZ135" s="896"/>
      <c r="BA135" s="897"/>
    </row>
    <row r="136" spans="1:53" ht="13.5" customHeight="1" thickBot="1" x14ac:dyDescent="0.25">
      <c r="A136" s="901" t="s">
        <v>750</v>
      </c>
      <c r="B136"/>
      <c r="C136" s="861"/>
      <c r="D136" s="862"/>
      <c r="E136" s="863"/>
      <c r="F136" s="820" t="s">
        <v>9</v>
      </c>
      <c r="G136" s="829" t="s">
        <v>88</v>
      </c>
      <c r="H136" s="835"/>
      <c r="I136" s="836"/>
      <c r="J136" s="829" t="s">
        <v>139</v>
      </c>
      <c r="K136" s="835"/>
      <c r="L136" s="836"/>
      <c r="M136" s="829" t="s">
        <v>140</v>
      </c>
      <c r="N136" s="830"/>
      <c r="O136" s="831"/>
      <c r="P136" s="829" t="s">
        <v>141</v>
      </c>
      <c r="Q136" s="830"/>
      <c r="R136" s="831"/>
      <c r="S136" s="829"/>
      <c r="T136" s="830"/>
      <c r="U136" s="831"/>
      <c r="V136" s="842"/>
      <c r="W136" s="830"/>
      <c r="X136" s="831"/>
      <c r="Y136" s="53" t="s">
        <v>10</v>
      </c>
      <c r="Z136" s="54" t="s">
        <v>60</v>
      </c>
      <c r="AB136" s="901" t="s">
        <v>750</v>
      </c>
      <c r="AC136"/>
      <c r="AD136" s="861"/>
      <c r="AE136" s="862"/>
      <c r="AF136" s="863"/>
      <c r="AG136" s="820" t="s">
        <v>9</v>
      </c>
      <c r="AH136" s="829" t="s">
        <v>88</v>
      </c>
      <c r="AI136" s="835"/>
      <c r="AJ136" s="836"/>
      <c r="AK136" s="829" t="s">
        <v>139</v>
      </c>
      <c r="AL136" s="835"/>
      <c r="AM136" s="836"/>
      <c r="AN136" s="829" t="s">
        <v>140</v>
      </c>
      <c r="AO136" s="830"/>
      <c r="AP136" s="831"/>
      <c r="AQ136" s="829" t="s">
        <v>141</v>
      </c>
      <c r="AR136" s="830"/>
      <c r="AS136" s="831"/>
      <c r="AT136" s="829"/>
      <c r="AU136" s="830"/>
      <c r="AV136" s="831"/>
      <c r="AW136" s="842"/>
      <c r="AX136" s="830"/>
      <c r="AY136" s="831"/>
      <c r="AZ136" s="53" t="s">
        <v>10</v>
      </c>
      <c r="BA136" s="54" t="s">
        <v>60</v>
      </c>
    </row>
    <row r="137" spans="1:53" ht="27" customHeight="1" thickBot="1" x14ac:dyDescent="0.25">
      <c r="A137" s="902"/>
      <c r="B137"/>
      <c r="C137" s="864"/>
      <c r="D137" s="865"/>
      <c r="E137" s="866"/>
      <c r="F137" s="821"/>
      <c r="G137" s="155" t="s">
        <v>493</v>
      </c>
      <c r="H137" s="156" t="s">
        <v>494</v>
      </c>
      <c r="I137" s="157" t="s">
        <v>516</v>
      </c>
      <c r="J137" s="155" t="s">
        <v>493</v>
      </c>
      <c r="K137" s="156" t="s">
        <v>494</v>
      </c>
      <c r="L137" s="157" t="s">
        <v>516</v>
      </c>
      <c r="M137" s="155" t="s">
        <v>493</v>
      </c>
      <c r="N137" s="156" t="s">
        <v>494</v>
      </c>
      <c r="O137" s="157" t="s">
        <v>516</v>
      </c>
      <c r="P137" s="155" t="s">
        <v>493</v>
      </c>
      <c r="Q137" s="156" t="s">
        <v>494</v>
      </c>
      <c r="R137" s="157" t="s">
        <v>516</v>
      </c>
      <c r="S137" s="155" t="s">
        <v>493</v>
      </c>
      <c r="T137" s="156" t="s">
        <v>494</v>
      </c>
      <c r="U137" s="157" t="s">
        <v>516</v>
      </c>
      <c r="V137" s="155" t="s">
        <v>493</v>
      </c>
      <c r="W137" s="156" t="s">
        <v>494</v>
      </c>
      <c r="X137" s="157" t="s">
        <v>516</v>
      </c>
      <c r="Y137" s="881" t="s">
        <v>15</v>
      </c>
      <c r="Z137" s="882"/>
      <c r="AB137" s="902"/>
      <c r="AC137"/>
      <c r="AD137" s="864"/>
      <c r="AE137" s="865"/>
      <c r="AF137" s="866"/>
      <c r="AG137" s="821"/>
      <c r="AH137" s="155" t="s">
        <v>493</v>
      </c>
      <c r="AI137" s="156" t="s">
        <v>494</v>
      </c>
      <c r="AJ137" s="157" t="s">
        <v>516</v>
      </c>
      <c r="AK137" s="155" t="s">
        <v>493</v>
      </c>
      <c r="AL137" s="156" t="s">
        <v>494</v>
      </c>
      <c r="AM137" s="157" t="s">
        <v>516</v>
      </c>
      <c r="AN137" s="155" t="s">
        <v>493</v>
      </c>
      <c r="AO137" s="156" t="s">
        <v>494</v>
      </c>
      <c r="AP137" s="157" t="s">
        <v>516</v>
      </c>
      <c r="AQ137" s="155" t="s">
        <v>493</v>
      </c>
      <c r="AR137" s="156" t="s">
        <v>494</v>
      </c>
      <c r="AS137" s="157" t="s">
        <v>516</v>
      </c>
      <c r="AT137" s="155" t="s">
        <v>493</v>
      </c>
      <c r="AU137" s="156" t="s">
        <v>494</v>
      </c>
      <c r="AV137" s="157" t="s">
        <v>516</v>
      </c>
      <c r="AW137" s="155" t="s">
        <v>493</v>
      </c>
      <c r="AX137" s="156" t="s">
        <v>494</v>
      </c>
      <c r="AY137" s="157" t="s">
        <v>516</v>
      </c>
      <c r="AZ137" s="881" t="s">
        <v>15</v>
      </c>
      <c r="BA137" s="882"/>
    </row>
    <row r="138" spans="1:53" ht="21.2" customHeight="1" x14ac:dyDescent="0.2">
      <c r="A138" s="902"/>
      <c r="B138"/>
      <c r="C138" s="843">
        <v>1</v>
      </c>
      <c r="D138" s="795" t="s">
        <v>64</v>
      </c>
      <c r="E138" s="601" t="s">
        <v>16</v>
      </c>
      <c r="F138" s="55" t="s">
        <v>31</v>
      </c>
      <c r="G138" s="98" t="str">
        <f>TEXT((TIME(0,LEFT('Erwachsene-DOSB 2020'!AO7,FIND(":",'Erwachsene-DOSB 2020'!AO7)-1),RIGHT('Erwachsene-DOSB 2020'!AO7,2)))*$BC$54,"[mm]:ss")</f>
        <v>34:12</v>
      </c>
      <c r="H138" s="99" t="str">
        <f>TEXT((TIME(0,LEFT('Erwachsene-DOSB 2020'!AP7,FIND(":",'Erwachsene-DOSB 2020'!AP7)-1),RIGHT('Erwachsene-DOSB 2020'!AP7,2)))*$BC$54,"[mm]:ss")</f>
        <v>30:36</v>
      </c>
      <c r="I138" s="100" t="str">
        <f>TEXT((TIME(0,LEFT('Erwachsene-DOSB 2020'!AQ7,FIND(":",'Erwachsene-DOSB 2020'!AQ7)-1),RIGHT('Erwachsene-DOSB 2020'!AQ7,2)))*$BC$54,"[mm]:ss")</f>
        <v>27:00</v>
      </c>
      <c r="J138" s="108" t="str">
        <f>TEXT((TIME(0,LEFT('Erwachsene-DOSB 2020'!AR7,FIND(":",'Erwachsene-DOSB 2020'!AR7)-1),RIGHT('Erwachsene-DOSB 2020'!AR7,2)))*$BC$54,"[mm]:ss")</f>
        <v>35:36</v>
      </c>
      <c r="K138" s="99" t="str">
        <f>TEXT((TIME(0,LEFT('Erwachsene-DOSB 2020'!AS7,FIND(":",'Erwachsene-DOSB 2020'!AS7)-1),RIGHT('Erwachsene-DOSB 2020'!AS7,2)))*$BC$54,"[mm]:ss")</f>
        <v>32:00</v>
      </c>
      <c r="L138" s="100" t="str">
        <f>TEXT((TIME(0,LEFT('Erwachsene-DOSB 2020'!AT7,FIND(":",'Erwachsene-DOSB 2020'!AT7)-1),RIGHT('Erwachsene-DOSB 2020'!AT7,2)))*$BC$54,"[mm]:ss")</f>
        <v>28:24</v>
      </c>
      <c r="M138" s="108" t="str">
        <f>TEXT((TIME(0,LEFT('Erwachsene-DOSB 2020'!AU7,FIND(":",'Erwachsene-DOSB 2020'!AU7)-1),RIGHT('Erwachsene-DOSB 2020'!AU7,2)))*$BC$54,"[mm]:ss")</f>
        <v>37:12</v>
      </c>
      <c r="N138" s="99" t="str">
        <f>TEXT((TIME(0,LEFT('Erwachsene-DOSB 2020'!AV7,FIND(":",'Erwachsene-DOSB 2020'!AV7)-1),RIGHT('Erwachsene-DOSB 2020'!AV7,2)))*$BC$54,"[mm]:ss")</f>
        <v>33:36</v>
      </c>
      <c r="O138" s="100" t="str">
        <f>TEXT((TIME(0,LEFT('Erwachsene-DOSB 2020'!AW7,FIND(":",'Erwachsene-DOSB 2020'!AW7)-1),RIGHT('Erwachsene-DOSB 2020'!AW7,2)))*$BC$54,"[mm]:ss")</f>
        <v>30:00</v>
      </c>
      <c r="P138" s="108" t="str">
        <f>TEXT((TIME(0,LEFT('Erwachsene-DOSB 2020'!AX7,FIND(":",'Erwachsene-DOSB 2020'!AX7)-1),RIGHT('Erwachsene-DOSB 2020'!AX7,2)))*$BC$54,"[mm]:ss")</f>
        <v>39:00</v>
      </c>
      <c r="Q138" s="99" t="str">
        <f>TEXT((TIME(0,LEFT('Erwachsene-DOSB 2020'!AY7,FIND(":",'Erwachsene-DOSB 2020'!AY7)-1),RIGHT('Erwachsene-DOSB 2020'!AY7,2)))*$BC$54,"[mm]:ss")</f>
        <v>35:24</v>
      </c>
      <c r="R138" s="100" t="str">
        <f>TEXT((TIME(0,LEFT('Erwachsene-DOSB 2020'!AZ7,FIND(":",'Erwachsene-DOSB 2020'!AZ7)-1),RIGHT('Erwachsene-DOSB 2020'!AZ7,2)))*$BC$54,"[mm]:ss")</f>
        <v>31:48</v>
      </c>
      <c r="S138" s="6"/>
      <c r="T138" s="8"/>
      <c r="U138" s="9"/>
      <c r="V138" s="56"/>
      <c r="W138" s="7"/>
      <c r="X138" s="9"/>
      <c r="Y138" s="180"/>
      <c r="Z138" s="181"/>
      <c r="AB138" s="902"/>
      <c r="AC138"/>
      <c r="AD138" s="843">
        <v>1</v>
      </c>
      <c r="AE138" s="795" t="s">
        <v>64</v>
      </c>
      <c r="AF138" s="601" t="s">
        <v>16</v>
      </c>
      <c r="AG138" s="55" t="s">
        <v>31</v>
      </c>
      <c r="AH138" s="98" t="str">
        <f>TEXT((TIME(0,LEFT('Erwachsene-DOSB 2020'!AO39,FIND(":",'Erwachsene-DOSB 2020'!AO39)-1),RIGHT('Erwachsene-DOSB 2020'!AO39,2)))*$BC$54,"[mm]:ss")</f>
        <v>31:12</v>
      </c>
      <c r="AI138" s="99" t="str">
        <f>TEXT((TIME(0,LEFT('Erwachsene-DOSB 2020'!AP39,FIND(":",'Erwachsene-DOSB 2020'!AP39)-1),RIGHT('Erwachsene-DOSB 2020'!AP39,2)))*$BC$54,"[mm]:ss")</f>
        <v>27:36</v>
      </c>
      <c r="AJ138" s="100" t="str">
        <f>TEXT((TIME(0,LEFT('Erwachsene-DOSB 2020'!AQ39,FIND(":",'Erwachsene-DOSB 2020'!AQ39)-1),RIGHT('Erwachsene-DOSB 2020'!AQ39,2)))*$BC$54,"[mm]:ss")</f>
        <v>24:00</v>
      </c>
      <c r="AK138" s="108" t="str">
        <f>TEXT((TIME(0,LEFT('Erwachsene-DOSB 2020'!AR39,FIND(":",'Erwachsene-DOSB 2020'!AR39)-1),RIGHT('Erwachsene-DOSB 2020'!AR39,2)))*$BC$54,"[mm]:ss")</f>
        <v>31:48</v>
      </c>
      <c r="AL138" s="99" t="str">
        <f>TEXT((TIME(0,LEFT('Erwachsene-DOSB 2020'!AS39,FIND(":",'Erwachsene-DOSB 2020'!AS39)-1),RIGHT('Erwachsene-DOSB 2020'!AS39,2)))*$BC$54,"[mm]:ss")</f>
        <v>28:12</v>
      </c>
      <c r="AM138" s="100" t="str">
        <f>TEXT((TIME(0,LEFT('Erwachsene-DOSB 2020'!AT39,FIND(":",'Erwachsene-DOSB 2020'!AT39)-1),RIGHT('Erwachsene-DOSB 2020'!AT39,2)))*$BC$54,"[mm]:ss")</f>
        <v>24:36</v>
      </c>
      <c r="AN138" s="108" t="str">
        <f>TEXT((TIME(0,LEFT('Erwachsene-DOSB 2020'!AU39,FIND(":",'Erwachsene-DOSB 2020'!AU39)-1),RIGHT('Erwachsene-DOSB 2020'!AU39,2)))*$BC$54,"[mm]:ss")</f>
        <v>33:00</v>
      </c>
      <c r="AO138" s="99" t="str">
        <f>TEXT((TIME(0,LEFT('Erwachsene-DOSB 2020'!AV39,FIND(":",'Erwachsene-DOSB 2020'!AV39)-1),RIGHT('Erwachsene-DOSB 2020'!AV39,2)))*$BC$54,"[mm]:ss")</f>
        <v>29:24</v>
      </c>
      <c r="AP138" s="100" t="str">
        <f>TEXT((TIME(0,LEFT('Erwachsene-DOSB 2020'!AW39,FIND(":",'Erwachsene-DOSB 2020'!AW39)-1),RIGHT('Erwachsene-DOSB 2020'!AW39,2)))*$BC$54,"[mm]:ss")</f>
        <v>25:48</v>
      </c>
      <c r="AQ138" s="108" t="str">
        <f>TEXT((TIME(0,LEFT('Erwachsene-DOSB 2020'!AX39,FIND(":",'Erwachsene-DOSB 2020'!AX39)-1),RIGHT('Erwachsene-DOSB 2020'!AX39,2)))*$BC$54,"[mm]:ss")</f>
        <v>35:48</v>
      </c>
      <c r="AR138" s="99" t="str">
        <f>TEXT((TIME(0,LEFT('Erwachsene-DOSB 2020'!AY39,FIND(":",'Erwachsene-DOSB 2020'!AY39)-1),RIGHT('Erwachsene-DOSB 2020'!AY39,2)))*$BC$54,"[mm]:ss")</f>
        <v>32:12</v>
      </c>
      <c r="AS138" s="100" t="str">
        <f>TEXT((TIME(0,LEFT('Erwachsene-DOSB 2020'!AZ39,FIND(":",'Erwachsene-DOSB 2020'!AZ39)-1),RIGHT('Erwachsene-DOSB 2020'!AZ39,2)))*$BC$54,"[mm]:ss")</f>
        <v>28:36</v>
      </c>
      <c r="AT138" s="6"/>
      <c r="AU138" s="8"/>
      <c r="AV138" s="9"/>
      <c r="AW138" s="56"/>
      <c r="AX138" s="7"/>
      <c r="AY138" s="9"/>
      <c r="AZ138" s="180"/>
      <c r="BA138" s="181"/>
    </row>
    <row r="139" spans="1:53" ht="21.2" customHeight="1" x14ac:dyDescent="0.2">
      <c r="A139" s="902"/>
      <c r="B139"/>
      <c r="C139" s="844"/>
      <c r="D139" s="796"/>
      <c r="E139" s="10" t="s">
        <v>17</v>
      </c>
      <c r="F139" s="58" t="s">
        <v>500</v>
      </c>
      <c r="G139" s="101" t="str">
        <f>TEXT((TIME(0,LEFT('Erwachsene-DOSB 2020'!AO8,FIND(":",'Erwachsene-DOSB 2020'!AO8)-1),RIGHT('Erwachsene-DOSB 2020'!AO8,2)))*$BC$55,"[mm]:ss")</f>
        <v>138:24</v>
      </c>
      <c r="H139" s="102" t="str">
        <f>TEXT((TIME(0,LEFT('Erwachsene-DOSB 2020'!AP8,FIND(":",'Erwachsene-DOSB 2020'!AP8)-1),RIGHT('Erwachsene-DOSB 2020'!AP8,2)))*$BC$55,"[mm]:ss")</f>
        <v>124:00</v>
      </c>
      <c r="I139" s="103" t="str">
        <f>TEXT((TIME(0,LEFT('Erwachsene-DOSB 2020'!AQ8,FIND(":",'Erwachsene-DOSB 2020'!AQ8)-1),RIGHT('Erwachsene-DOSB 2020'!AQ8,2)))*$BC$55,"[mm]:ss")</f>
        <v>109:36</v>
      </c>
      <c r="J139" s="109" t="str">
        <f>TEXT((TIME(0,LEFT('Erwachsene-DOSB 2020'!AR8,FIND(":",'Erwachsene-DOSB 2020'!AR8)-1),RIGHT('Erwachsene-DOSB 2020'!AR8,2)))*$BC$55,"[mm]:ss")</f>
        <v>146:48</v>
      </c>
      <c r="K139" s="102" t="str">
        <f>TEXT((TIME(0,LEFT('Erwachsene-DOSB 2020'!AS8,FIND(":",'Erwachsene-DOSB 2020'!AS8)-1),RIGHT('Erwachsene-DOSB 2020'!AS8,2)))*$BC$55,"[mm]:ss")</f>
        <v>132:24</v>
      </c>
      <c r="L139" s="103" t="str">
        <f>TEXT((TIME(0,LEFT('Erwachsene-DOSB 2020'!AT8,FIND(":",'Erwachsene-DOSB 2020'!AT8)-1),RIGHT('Erwachsene-DOSB 2020'!AT8,2)))*$BC$55,"[mm]:ss")</f>
        <v>118:00</v>
      </c>
      <c r="M139" s="109" t="str">
        <f>TEXT((TIME(0,LEFT('Erwachsene-DOSB 2020'!AU8,FIND(":",'Erwachsene-DOSB 2020'!AU8)-1),RIGHT('Erwachsene-DOSB 2020'!AU8,2)))*$BC$55,"[mm]:ss")</f>
        <v>155:00</v>
      </c>
      <c r="N139" s="102" t="str">
        <f>TEXT((TIME(0,LEFT('Erwachsene-DOSB 2020'!AV8,FIND(":",'Erwachsene-DOSB 2020'!AV8)-1),RIGHT('Erwachsene-DOSB 2020'!AV8,2)))*$BC$55,"[mm]:ss")</f>
        <v>140:36</v>
      </c>
      <c r="O139" s="103" t="str">
        <f>TEXT((TIME(0,LEFT('Erwachsene-DOSB 2020'!AW8,FIND(":",'Erwachsene-DOSB 2020'!AW8)-1),RIGHT('Erwachsene-DOSB 2020'!AW8,2)))*$BC$55,"[mm]:ss")</f>
        <v>126:12</v>
      </c>
      <c r="P139" s="109" t="str">
        <f>TEXT((TIME(0,LEFT('Erwachsene-DOSB 2020'!AX8,FIND(":",'Erwachsene-DOSB 2020'!AX8)-1),RIGHT('Erwachsene-DOSB 2020'!AX8,2)))*$BC$55,"[mm]:ss")</f>
        <v>163:48</v>
      </c>
      <c r="Q139" s="102" t="str">
        <f>TEXT((TIME(0,LEFT('Erwachsene-DOSB 2020'!AY8,FIND(":",'Erwachsene-DOSB 2020'!AY8)-1),RIGHT('Erwachsene-DOSB 2020'!AY8,2)))*$BC$55,"[mm]:ss")</f>
        <v>149:24</v>
      </c>
      <c r="R139" s="103" t="str">
        <f>TEXT((TIME(0,LEFT('Erwachsene-DOSB 2020'!AZ8,FIND(":",'Erwachsene-DOSB 2020'!AZ8)-1),RIGHT('Erwachsene-DOSB 2020'!AZ8,2)))*$BC$55,"[mm]:ss")</f>
        <v>135:00</v>
      </c>
      <c r="S139" s="13"/>
      <c r="T139" s="14"/>
      <c r="U139" s="15"/>
      <c r="V139" s="59"/>
      <c r="W139" s="12"/>
      <c r="X139" s="15"/>
      <c r="Y139" s="182"/>
      <c r="Z139" s="183"/>
      <c r="AB139" s="902"/>
      <c r="AC139"/>
      <c r="AD139" s="844"/>
      <c r="AE139" s="796"/>
      <c r="AF139" s="10" t="s">
        <v>17</v>
      </c>
      <c r="AG139" s="58" t="s">
        <v>500</v>
      </c>
      <c r="AH139" s="101" t="str">
        <f>TEXT((TIME(0,LEFT('Erwachsene-DOSB 2020'!AO40,FIND(":",'Erwachsene-DOSB 2020'!AO40)-1),RIGHT('Erwachsene-DOSB 2020'!AO40,2)))*$BC$55,"[mm]:ss")</f>
        <v>128:48</v>
      </c>
      <c r="AI139" s="102" t="str">
        <f>TEXT((TIME(0,LEFT('Erwachsene-DOSB 2020'!AP40,FIND(":",'Erwachsene-DOSB 2020'!AP40)-1),RIGHT('Erwachsene-DOSB 2020'!AP40,2)))*$BC$55,"[mm]:ss")</f>
        <v>114:24</v>
      </c>
      <c r="AJ139" s="103" t="str">
        <f>TEXT((TIME(0,LEFT('Erwachsene-DOSB 2020'!AQ40,FIND(":",'Erwachsene-DOSB 2020'!AQ40)-1),RIGHT('Erwachsene-DOSB 2020'!AQ40,2)))*$BC$55,"[mm]:ss")</f>
        <v>100:00</v>
      </c>
      <c r="AK139" s="109" t="str">
        <f>TEXT((TIME(0,LEFT('Erwachsene-DOSB 2020'!AR40,FIND(":",'Erwachsene-DOSB 2020'!AR40)-1),RIGHT('Erwachsene-DOSB 2020'!AR40,2)))*$BC$55,"[mm]:ss")</f>
        <v>135:48</v>
      </c>
      <c r="AL139" s="102" t="str">
        <f>TEXT((TIME(0,LEFT('Erwachsene-DOSB 2020'!AS40,FIND(":",'Erwachsene-DOSB 2020'!AS40)-1),RIGHT('Erwachsene-DOSB 2020'!AS40,2)))*$BC$55,"[mm]:ss")</f>
        <v>121:24</v>
      </c>
      <c r="AM139" s="103" t="str">
        <f>TEXT((TIME(0,LEFT('Erwachsene-DOSB 2020'!AT40,FIND(":",'Erwachsene-DOSB 2020'!AT40)-1),RIGHT('Erwachsene-DOSB 2020'!AT40,2)))*$BC$55,"[mm]:ss")</f>
        <v>107:00</v>
      </c>
      <c r="AN139" s="109" t="str">
        <f>TEXT((TIME(0,LEFT('Erwachsene-DOSB 2020'!AU40,FIND(":",'Erwachsene-DOSB 2020'!AU40)-1),RIGHT('Erwachsene-DOSB 2020'!AU40,2)))*$BC$55,"[mm]:ss")</f>
        <v>144:12</v>
      </c>
      <c r="AO139" s="102" t="str">
        <f>TEXT((TIME(0,LEFT('Erwachsene-DOSB 2020'!AV40,FIND(":",'Erwachsene-DOSB 2020'!AV40)-1),RIGHT('Erwachsene-DOSB 2020'!AV40,2)))*$BC$55,"[mm]:ss")</f>
        <v>129:48</v>
      </c>
      <c r="AP139" s="103" t="str">
        <f>TEXT((TIME(0,LEFT('Erwachsene-DOSB 2020'!AW40,FIND(":",'Erwachsene-DOSB 2020'!AW40)-1),RIGHT('Erwachsene-DOSB 2020'!AW40,2)))*$BC$55,"[mm]:ss")</f>
        <v>115:24</v>
      </c>
      <c r="AQ139" s="109" t="str">
        <f>TEXT((TIME(0,LEFT('Erwachsene-DOSB 2020'!AX40,FIND(":",'Erwachsene-DOSB 2020'!AX40)-1),RIGHT('Erwachsene-DOSB 2020'!AX40,2)))*$BC$55,"[mm]:ss")</f>
        <v>153:12</v>
      </c>
      <c r="AR139" s="102" t="str">
        <f>TEXT((TIME(0,LEFT('Erwachsene-DOSB 2020'!AY40,FIND(":",'Erwachsene-DOSB 2020'!AY40)-1),RIGHT('Erwachsene-DOSB 2020'!AY40,2)))*$BC$55,"[mm]:ss")</f>
        <v>138:48</v>
      </c>
      <c r="AS139" s="103" t="str">
        <f>TEXT((TIME(0,LEFT('Erwachsene-DOSB 2020'!AZ40,FIND(":",'Erwachsene-DOSB 2020'!AZ40)-1),RIGHT('Erwachsene-DOSB 2020'!AZ40,2)))*$BC$55,"[mm]:ss")</f>
        <v>124:24</v>
      </c>
      <c r="AT139" s="13"/>
      <c r="AU139" s="14"/>
      <c r="AV139" s="15"/>
      <c r="AW139" s="59"/>
      <c r="AX139" s="12"/>
      <c r="AY139" s="15"/>
      <c r="AZ139" s="182"/>
      <c r="BA139" s="183"/>
    </row>
    <row r="140" spans="1:53" ht="21.2" customHeight="1" x14ac:dyDescent="0.2">
      <c r="A140" s="902"/>
      <c r="B140"/>
      <c r="C140" s="844"/>
      <c r="D140" s="796"/>
      <c r="E140" s="801" t="s">
        <v>21</v>
      </c>
      <c r="F140" s="793" t="s">
        <v>155</v>
      </c>
      <c r="G140" s="832" t="s">
        <v>173</v>
      </c>
      <c r="H140" s="833"/>
      <c r="I140" s="833"/>
      <c r="J140" s="833"/>
      <c r="K140" s="833"/>
      <c r="L140" s="833"/>
      <c r="M140" s="833"/>
      <c r="N140" s="833"/>
      <c r="O140" s="833"/>
      <c r="P140" s="833"/>
      <c r="Q140" s="833"/>
      <c r="R140" s="834"/>
      <c r="S140" s="13"/>
      <c r="T140" s="14"/>
      <c r="U140" s="15"/>
      <c r="V140" s="59"/>
      <c r="W140" s="12"/>
      <c r="X140" s="15"/>
      <c r="Y140" s="184"/>
      <c r="Z140" s="185"/>
      <c r="AB140" s="902"/>
      <c r="AC140"/>
      <c r="AD140" s="844"/>
      <c r="AE140" s="796"/>
      <c r="AF140" s="801" t="s">
        <v>21</v>
      </c>
      <c r="AG140" s="793" t="s">
        <v>155</v>
      </c>
      <c r="AH140" s="832" t="s">
        <v>173</v>
      </c>
      <c r="AI140" s="833"/>
      <c r="AJ140" s="833"/>
      <c r="AK140" s="833"/>
      <c r="AL140" s="833"/>
      <c r="AM140" s="833"/>
      <c r="AN140" s="833"/>
      <c r="AO140" s="833"/>
      <c r="AP140" s="833"/>
      <c r="AQ140" s="833"/>
      <c r="AR140" s="833"/>
      <c r="AS140" s="834"/>
      <c r="AT140" s="13"/>
      <c r="AU140" s="14"/>
      <c r="AV140" s="15"/>
      <c r="AW140" s="59"/>
      <c r="AX140" s="12"/>
      <c r="AY140" s="15"/>
      <c r="AZ140" s="184"/>
      <c r="BA140" s="185"/>
    </row>
    <row r="141" spans="1:53" ht="21.2" customHeight="1" x14ac:dyDescent="0.2">
      <c r="A141" s="902"/>
      <c r="B141"/>
      <c r="C141" s="844"/>
      <c r="D141" s="796"/>
      <c r="E141" s="792"/>
      <c r="F141" s="794"/>
      <c r="G141" s="101" t="str">
        <f>TEXT((TIME(0,LEFT('Erwachsene-DOSB 2020'!AO10,FIND(":",'Erwachsene-DOSB 2020'!AO10)-1),RIGHT('Erwachsene-DOSB 2020'!AO10,2)))*$BC$57,"[mm]:ss")</f>
        <v>12:18</v>
      </c>
      <c r="H141" s="102" t="str">
        <f>TEXT((TIME(0,LEFT('Erwachsene-DOSB 2020'!AP10,FIND(":",'Erwachsene-DOSB 2020'!AP10)-1),RIGHT('Erwachsene-DOSB 2020'!AP10,2)))*$BC$57,"[mm]:ss")</f>
        <v>10:00</v>
      </c>
      <c r="I141" s="103" t="str">
        <f>TEXT((TIME(0,LEFT('Erwachsene-DOSB 2020'!AQ10,FIND(":",'Erwachsene-DOSB 2020'!AQ10)-1),RIGHT('Erwachsene-DOSB 2020'!AQ10,2)))*$BC$57,"[mm]:ss")</f>
        <v>07:48</v>
      </c>
      <c r="J141" s="109" t="str">
        <f>TEXT((TIME(0,LEFT('Erwachsene-DOSB 2020'!AR10,FIND(":",'Erwachsene-DOSB 2020'!AR10)-1),RIGHT('Erwachsene-DOSB 2020'!AR10,2)))*$BC$57,"[mm]:ss")</f>
        <v>12:30</v>
      </c>
      <c r="K141" s="102" t="str">
        <f>TEXT((TIME(0,LEFT('Erwachsene-DOSB 2020'!AS10,FIND(":",'Erwachsene-DOSB 2020'!AS10)-1),RIGHT('Erwachsene-DOSB 2020'!AS10,2)))*$BC$57,"[mm]:ss")</f>
        <v>10:12</v>
      </c>
      <c r="L141" s="103" t="str">
        <f>TEXT((TIME(0,LEFT('Erwachsene-DOSB 2020'!AT10,FIND(":",'Erwachsene-DOSB 2020'!AT10)-1),RIGHT('Erwachsene-DOSB 2020'!AT10,2)))*$BC$57,"[mm]:ss")</f>
        <v>08:06</v>
      </c>
      <c r="M141" s="109" t="str">
        <f>TEXT((TIME(0,LEFT('Erwachsene-DOSB 2020'!AU10,FIND(":",'Erwachsene-DOSB 2020'!AU10)-1),RIGHT('Erwachsene-DOSB 2020'!AU10,2)))*$BC$57,"[mm]:ss")</f>
        <v>12:42</v>
      </c>
      <c r="N141" s="102" t="str">
        <f>TEXT((TIME(0,LEFT('Erwachsene-DOSB 2020'!AV10,FIND(":",'Erwachsene-DOSB 2020'!AV10)-1),RIGHT('Erwachsene-DOSB 2020'!AV10,2)))*$BC$57,"[mm]:ss")</f>
        <v>10:30</v>
      </c>
      <c r="O141" s="103" t="str">
        <f>TEXT((TIME(0,LEFT('Erwachsene-DOSB 2020'!AW10,FIND(":",'Erwachsene-DOSB 2020'!AW10)-1),RIGHT('Erwachsene-DOSB 2020'!AW10,2)))*$BC$57,"[mm]:ss")</f>
        <v>08:30</v>
      </c>
      <c r="P141" s="109" t="str">
        <f>TEXT((TIME(0,LEFT('Erwachsene-DOSB 2020'!AX10,FIND(":",'Erwachsene-DOSB 2020'!AX10)-1),RIGHT('Erwachsene-DOSB 2020'!AX10,2)))*$BC$57,"[mm]:ss")</f>
        <v>12:54</v>
      </c>
      <c r="Q141" s="102" t="str">
        <f>TEXT((TIME(0,LEFT('Erwachsene-DOSB 2020'!AY10,FIND(":",'Erwachsene-DOSB 2020'!AY10)-1),RIGHT('Erwachsene-DOSB 2020'!AY10,2)))*$BC$57,"[mm]:ss")</f>
        <v>10:42</v>
      </c>
      <c r="R141" s="103" t="str">
        <f>TEXT((TIME(0,LEFT('Erwachsene-DOSB 2020'!AZ10,FIND(":",'Erwachsene-DOSB 2020'!AZ10)-1),RIGHT('Erwachsene-DOSB 2020'!AZ10,2)))*$BC$57,"[mm]:ss")</f>
        <v>08:48</v>
      </c>
      <c r="S141" s="13"/>
      <c r="T141" s="14"/>
      <c r="U141" s="15"/>
      <c r="V141" s="59"/>
      <c r="W141" s="12"/>
      <c r="X141" s="15"/>
      <c r="Y141" s="184"/>
      <c r="Z141" s="185"/>
      <c r="AB141" s="902"/>
      <c r="AC141"/>
      <c r="AD141" s="844"/>
      <c r="AE141" s="796"/>
      <c r="AF141" s="792"/>
      <c r="AG141" s="794"/>
      <c r="AH141" s="101" t="str">
        <f>TEXT((TIME(0,LEFT('Erwachsene-DOSB 2020'!AO42,FIND(":",'Erwachsene-DOSB 2020'!AO42)-1),RIGHT('Erwachsene-DOSB 2020'!AO42,2)))*$BC$57,"[mm]:ss")</f>
        <v>11:18</v>
      </c>
      <c r="AI141" s="102" t="str">
        <f>TEXT((TIME(0,LEFT('Erwachsene-DOSB 2020'!AP42,FIND(":",'Erwachsene-DOSB 2020'!AP42)-1),RIGHT('Erwachsene-DOSB 2020'!AP42,2)))*$BC$57,"[mm]:ss")</f>
        <v>09:12</v>
      </c>
      <c r="AJ141" s="103" t="str">
        <f>TEXT((TIME(0,LEFT('Erwachsene-DOSB 2020'!AQ42,FIND(":",'Erwachsene-DOSB 2020'!AQ42)-1),RIGHT('Erwachsene-DOSB 2020'!AQ42,2)))*$BC$57,"[mm]:ss")</f>
        <v>07:18</v>
      </c>
      <c r="AK141" s="109" t="str">
        <f>TEXT((TIME(0,LEFT('Erwachsene-DOSB 2020'!AR42,FIND(":",'Erwachsene-DOSB 2020'!AR42)-1),RIGHT('Erwachsene-DOSB 2020'!AR42,2)))*$BC$57,"[mm]:ss")</f>
        <v>11:24</v>
      </c>
      <c r="AL141" s="102" t="str">
        <f>TEXT((TIME(0,LEFT('Erwachsene-DOSB 2020'!AS42,FIND(":",'Erwachsene-DOSB 2020'!AS42)-1),RIGHT('Erwachsene-DOSB 2020'!AS42,2)))*$BC$57,"[mm]:ss")</f>
        <v>09:24</v>
      </c>
      <c r="AM141" s="103" t="str">
        <f>TEXT((TIME(0,LEFT('Erwachsene-DOSB 2020'!AT42,FIND(":",'Erwachsene-DOSB 2020'!AT42)-1),RIGHT('Erwachsene-DOSB 2020'!AT42,2)))*$BC$57,"[mm]:ss")</f>
        <v>07:24</v>
      </c>
      <c r="AN141" s="109" t="str">
        <f>TEXT((TIME(0,LEFT('Erwachsene-DOSB 2020'!AU42,FIND(":",'Erwachsene-DOSB 2020'!AU42)-1),RIGHT('Erwachsene-DOSB 2020'!AU42,2)))*$BC$57,"[mm]:ss")</f>
        <v>11:24</v>
      </c>
      <c r="AO141" s="102" t="str">
        <f>TEXT((TIME(0,LEFT('Erwachsene-DOSB 2020'!AV42,FIND(":",'Erwachsene-DOSB 2020'!AV42)-1),RIGHT('Erwachsene-DOSB 2020'!AV42,2)))*$BC$57,"[mm]:ss")</f>
        <v>09:36</v>
      </c>
      <c r="AP141" s="103" t="str">
        <f>TEXT((TIME(0,LEFT('Erwachsene-DOSB 2020'!AW42,FIND(":",'Erwachsene-DOSB 2020'!AW42)-1),RIGHT('Erwachsene-DOSB 2020'!AW42,2)))*$BC$57,"[mm]:ss")</f>
        <v>07:42</v>
      </c>
      <c r="AQ141" s="109" t="str">
        <f>TEXT((TIME(0,LEFT('Erwachsene-DOSB 2020'!AX42,FIND(":",'Erwachsene-DOSB 2020'!AX42)-1),RIGHT('Erwachsene-DOSB 2020'!AX42,2)))*$BC$57,"[mm]:ss")</f>
        <v>11:42</v>
      </c>
      <c r="AR141" s="102" t="str">
        <f>TEXT((TIME(0,LEFT('Erwachsene-DOSB 2020'!AY42,FIND(":",'Erwachsene-DOSB 2020'!AY42)-1),RIGHT('Erwachsene-DOSB 2020'!AY42,2)))*$BC$57,"[mm]:ss")</f>
        <v>09:48</v>
      </c>
      <c r="AS141" s="103" t="str">
        <f>TEXT((TIME(0,LEFT('Erwachsene-DOSB 2020'!AZ42,FIND(":",'Erwachsene-DOSB 2020'!AZ42)-1),RIGHT('Erwachsene-DOSB 2020'!AZ42,2)))*$BC$57,"[mm]:ss")</f>
        <v>08:06</v>
      </c>
      <c r="AT141" s="13"/>
      <c r="AU141" s="14"/>
      <c r="AV141" s="15"/>
      <c r="AW141" s="59"/>
      <c r="AX141" s="12"/>
      <c r="AY141" s="15"/>
      <c r="AZ141" s="184"/>
      <c r="BA141" s="185"/>
    </row>
    <row r="142" spans="1:53" ht="21.2" customHeight="1" x14ac:dyDescent="0.2">
      <c r="A142" s="902"/>
      <c r="B142"/>
      <c r="C142" s="844"/>
      <c r="D142" s="796"/>
      <c r="E142" s="106" t="s">
        <v>22</v>
      </c>
      <c r="F142" s="58" t="s">
        <v>501</v>
      </c>
      <c r="G142" s="101" t="str">
        <f>TEXT((TIME(0,LEFT('Erwachsene-DOSB 2020'!AO11,FIND(":",'Erwachsene-DOSB 2020'!AO11)-1),RIGHT('Erwachsene-DOSB 2020'!AO11,2)))*$BC$58,"[mm]:ss")</f>
        <v>101:45</v>
      </c>
      <c r="H142" s="102" t="str">
        <f>TEXT((TIME(0,LEFT('Erwachsene-DOSB 2020'!AP11,FIND(":",'Erwachsene-DOSB 2020'!AP11)-1),RIGHT('Erwachsene-DOSB 2020'!AP11,2)))*$BC$58,"[mm]:ss")</f>
        <v>89:39</v>
      </c>
      <c r="I142" s="103" t="str">
        <f>TEXT((TIME(0,LEFT('Erwachsene-DOSB 2020'!AQ11,FIND(":",'Erwachsene-DOSB 2020'!AQ11)-1),RIGHT('Erwachsene-DOSB 2020'!AQ11,2)))*$BC$58,"[mm]:ss")</f>
        <v>81:57</v>
      </c>
      <c r="J142" s="109" t="str">
        <f>TEXT((TIME(0,LEFT('Erwachsene-DOSB 2020'!AR11,FIND(":",'Erwachsene-DOSB 2020'!AR11)-1),RIGHT('Erwachsene-DOSB 2020'!AR11,2)))*$BC$58,"[mm]:ss")</f>
        <v>108:21</v>
      </c>
      <c r="K142" s="102" t="str">
        <f>TEXT((TIME(0,LEFT('Erwachsene-DOSB 2020'!AS11,FIND(":",'Erwachsene-DOSB 2020'!AS11)-1),RIGHT('Erwachsene-DOSB 2020'!AS11,2)))*$BC$58,"[mm]:ss")</f>
        <v>93:47</v>
      </c>
      <c r="L142" s="103" t="str">
        <f>TEXT((TIME(0,LEFT('Erwachsene-DOSB 2020'!AT11,FIND(":",'Erwachsene-DOSB 2020'!AT11)-1),RIGHT('Erwachsene-DOSB 2020'!AT11,2)))*$BC$58,"[mm]:ss")</f>
        <v>85:15</v>
      </c>
      <c r="M142" s="109" t="str">
        <f>TEXT((TIME(0,LEFT('Erwachsene-DOSB 2020'!AU11,FIND(":",'Erwachsene-DOSB 2020'!AU11)-1),RIGHT('Erwachsene-DOSB 2020'!AU11,2)))*$BC$58,"[mm]:ss")</f>
        <v>114:24</v>
      </c>
      <c r="N142" s="102" t="str">
        <f>TEXT((TIME(0,LEFT('Erwachsene-DOSB 2020'!AV11,FIND(":",'Erwachsene-DOSB 2020'!AV11)-1),RIGHT('Erwachsene-DOSB 2020'!AV11,2)))*$BC$58,"[mm]:ss")</f>
        <v>99:22</v>
      </c>
      <c r="O142" s="103" t="str">
        <f>TEXT((TIME(0,LEFT('Erwachsene-DOSB 2020'!AW11,FIND(":",'Erwachsene-DOSB 2020'!AW11)-1),RIGHT('Erwachsene-DOSB 2020'!AW11,2)))*$BC$58,"[mm]:ss")</f>
        <v>90:12</v>
      </c>
      <c r="P142" s="109" t="str">
        <f>TEXT((TIME(0,LEFT('Erwachsene-DOSB 2020'!AX11,FIND(":",'Erwachsene-DOSB 2020'!AX11)-1),RIGHT('Erwachsene-DOSB 2020'!AX11,2)))*$BC$58,"[mm]:ss")</f>
        <v>121:22</v>
      </c>
      <c r="Q142" s="102" t="str">
        <f>TEXT((TIME(0,LEFT('Erwachsene-DOSB 2020'!AY11,FIND(":",'Erwachsene-DOSB 2020'!AY11)-1),RIGHT('Erwachsene-DOSB 2020'!AY11,2)))*$BC$58,"[mm]:ss")</f>
        <v>105:36</v>
      </c>
      <c r="R142" s="103" t="str">
        <f>TEXT((TIME(0,LEFT('Erwachsene-DOSB 2020'!AZ11,FIND(":",'Erwachsene-DOSB 2020'!AZ11)-1),RIGHT('Erwachsene-DOSB 2020'!AZ11,2)))*$BC$58,"[mm]:ss")</f>
        <v>95:42</v>
      </c>
      <c r="S142" s="13"/>
      <c r="T142" s="14"/>
      <c r="U142" s="15"/>
      <c r="V142" s="59"/>
      <c r="W142" s="12"/>
      <c r="X142" s="15"/>
      <c r="Y142" s="182"/>
      <c r="Z142" s="183"/>
      <c r="AB142" s="902"/>
      <c r="AC142"/>
      <c r="AD142" s="844"/>
      <c r="AE142" s="796"/>
      <c r="AF142" s="106" t="s">
        <v>22</v>
      </c>
      <c r="AG142" s="58" t="s">
        <v>501</v>
      </c>
      <c r="AH142" s="101" t="str">
        <f>TEXT((TIME(0,LEFT('Erwachsene-DOSB 2020'!AO44,FIND(":",'Erwachsene-DOSB 2020'!AO44)-1),RIGHT('Erwachsene-DOSB 2020'!AO44,2)))*$BC$58,"[mm]:ss")</f>
        <v>94:47</v>
      </c>
      <c r="AI142" s="102" t="str">
        <f>TEXT((TIME(0,LEFT('Erwachsene-DOSB 2020'!AP44,FIND(":",'Erwachsene-DOSB 2020'!AP44)-1),RIGHT('Erwachsene-DOSB 2020'!AP44,2)))*$BC$58,"[mm]:ss")</f>
        <v>83:20</v>
      </c>
      <c r="AJ142" s="103" t="str">
        <f>TEXT((TIME(0,LEFT('Erwachsene-DOSB 2020'!AQ44,FIND(":",'Erwachsene-DOSB 2020'!AQ44)-1),RIGHT('Erwachsene-DOSB 2020'!AQ44,2)))*$BC$58,"[mm]:ss")</f>
        <v>79:12</v>
      </c>
      <c r="AK142" s="109" t="str">
        <f>TEXT((TIME(0,LEFT('Erwachsene-DOSB 2020'!AR44,FIND(":",'Erwachsene-DOSB 2020'!AR44)-1),RIGHT('Erwachsene-DOSB 2020'!AR44,2)))*$BC$58,"[mm]:ss")</f>
        <v>100:39</v>
      </c>
      <c r="AL142" s="102" t="str">
        <f>TEXT((TIME(0,LEFT('Erwachsene-DOSB 2020'!AS44,FIND(":",'Erwachsene-DOSB 2020'!AS44)-1),RIGHT('Erwachsene-DOSB 2020'!AS44,2)))*$BC$58,"[mm]:ss")</f>
        <v>87:44</v>
      </c>
      <c r="AM142" s="103" t="str">
        <f>TEXT((TIME(0,LEFT('Erwachsene-DOSB 2020'!AT44,FIND(":",'Erwachsene-DOSB 2020'!AT44)-1),RIGHT('Erwachsene-DOSB 2020'!AT44,2)))*$BC$58,"[mm]:ss")</f>
        <v>79:12</v>
      </c>
      <c r="AN142" s="109" t="str">
        <f>TEXT((TIME(0,LEFT('Erwachsene-DOSB 2020'!AU44,FIND(":",'Erwachsene-DOSB 2020'!AU44)-1),RIGHT('Erwachsene-DOSB 2020'!AU44,2)))*$BC$58,"[mm]:ss")</f>
        <v>105:36</v>
      </c>
      <c r="AO142" s="102" t="str">
        <f>TEXT((TIME(0,LEFT('Erwachsene-DOSB 2020'!AV44,FIND(":",'Erwachsene-DOSB 2020'!AV44)-1),RIGHT('Erwachsene-DOSB 2020'!AV44,2)))*$BC$58,"[mm]:ss")</f>
        <v>92:40</v>
      </c>
      <c r="AP142" s="103" t="str">
        <f>TEXT((TIME(0,LEFT('Erwachsene-DOSB 2020'!AW44,FIND(":",'Erwachsene-DOSB 2020'!AW44)-1),RIGHT('Erwachsene-DOSB 2020'!AW44,2)))*$BC$58,"[mm]:ss")</f>
        <v>83:03</v>
      </c>
      <c r="AQ142" s="109" t="str">
        <f>TEXT((TIME(0,LEFT('Erwachsene-DOSB 2020'!AX44,FIND(":",'Erwachsene-DOSB 2020'!AX44)-1),RIGHT('Erwachsene-DOSB 2020'!AX44,2)))*$BC$58,"[mm]:ss")</f>
        <v>113:02</v>
      </c>
      <c r="AR142" s="102" t="str">
        <f>TEXT((TIME(0,LEFT('Erwachsene-DOSB 2020'!AY44,FIND(":",'Erwachsene-DOSB 2020'!AY44)-1),RIGHT('Erwachsene-DOSB 2020'!AY44,2)))*$BC$58,"[mm]:ss")</f>
        <v>98:16</v>
      </c>
      <c r="AS142" s="103" t="str">
        <f>TEXT((TIME(0,LEFT('Erwachsene-DOSB 2020'!AZ44,FIND(":",'Erwachsene-DOSB 2020'!AZ44)-1),RIGHT('Erwachsene-DOSB 2020'!AZ44,2)))*$BC$58,"[mm]:ss")</f>
        <v>88:00</v>
      </c>
      <c r="AT142" s="13"/>
      <c r="AU142" s="14"/>
      <c r="AV142" s="15"/>
      <c r="AW142" s="59"/>
      <c r="AX142" s="12"/>
      <c r="AY142" s="15"/>
      <c r="AZ142" s="182"/>
      <c r="BA142" s="183"/>
    </row>
    <row r="143" spans="1:53" ht="21.2" customHeight="1" x14ac:dyDescent="0.2">
      <c r="A143" s="902"/>
      <c r="B143"/>
      <c r="C143" s="844"/>
      <c r="D143" s="796"/>
      <c r="E143" s="106" t="s">
        <v>23</v>
      </c>
      <c r="F143" s="58" t="s">
        <v>502</v>
      </c>
      <c r="G143" s="101" t="str">
        <f>TEXT((TIME(0,LEFT('Erwachsene-DOSB 2020'!AO12,FIND(":",'Erwachsene-DOSB 2020'!AO12)-1),RIGHT('Erwachsene-DOSB 2020'!AO12,2)))*$BC$59,"[mm]:ss")</f>
        <v>97:48</v>
      </c>
      <c r="H143" s="102" t="str">
        <f>TEXT((TIME(0,LEFT('Erwachsene-DOSB 2020'!AP12,FIND(":",'Erwachsene-DOSB 2020'!AP12)-1),RIGHT('Erwachsene-DOSB 2020'!AP12,2)))*$BC$59,"[mm]:ss")</f>
        <v>84:36</v>
      </c>
      <c r="I143" s="103" t="str">
        <f>TEXT((TIME(0,LEFT('Erwachsene-DOSB 2020'!AQ12,FIND(":",'Erwachsene-DOSB 2020'!AQ12)-1),RIGHT('Erwachsene-DOSB 2020'!AQ12,2)))*$BC$59,"[mm]:ss")</f>
        <v>75:36</v>
      </c>
      <c r="J143" s="109" t="str">
        <f>TEXT((TIME(0,LEFT('Erwachsene-DOSB 2020'!AR12,FIND(":",'Erwachsene-DOSB 2020'!AR12)-1),RIGHT('Erwachsene-DOSB 2020'!AR12,2)))*$BC$59,"[mm]:ss")</f>
        <v>101:24</v>
      </c>
      <c r="K143" s="102" t="str">
        <f>TEXT((TIME(0,LEFT('Erwachsene-DOSB 2020'!AS12,FIND(":",'Erwachsene-DOSB 2020'!AS12)-1),RIGHT('Erwachsene-DOSB 2020'!AS12,2)))*$BC$59,"[mm]:ss")</f>
        <v>90:00</v>
      </c>
      <c r="L143" s="103" t="str">
        <f>TEXT((TIME(0,LEFT('Erwachsene-DOSB 2020'!AT12,FIND(":",'Erwachsene-DOSB 2020'!AT12)-1),RIGHT('Erwachsene-DOSB 2020'!AT12,2)))*$BC$59,"[mm]:ss")</f>
        <v>78:36</v>
      </c>
      <c r="M143" s="109" t="str">
        <f>TEXT((TIME(0,LEFT('Erwachsene-DOSB 2020'!AU12,FIND(":",'Erwachsene-DOSB 2020'!AU12)-1),RIGHT('Erwachsene-DOSB 2020'!AU12,2)))*$BC$59,"[mm]:ss")</f>
        <v>107:24</v>
      </c>
      <c r="N143" s="102" t="str">
        <f>TEXT((TIME(0,LEFT('Erwachsene-DOSB 2020'!AV12,FIND(":",'Erwachsene-DOSB 2020'!AV12)-1),RIGHT('Erwachsene-DOSB 2020'!AV12,2)))*$BC$59,"[mm]:ss")</f>
        <v>96:00</v>
      </c>
      <c r="O143" s="103" t="str">
        <f>TEXT((TIME(0,LEFT('Erwachsene-DOSB 2020'!AW12,FIND(":",'Erwachsene-DOSB 2020'!AW12)-1),RIGHT('Erwachsene-DOSB 2020'!AW12,2)))*$BC$59,"[mm]:ss")</f>
        <v>82:48</v>
      </c>
      <c r="P143" s="109" t="str">
        <f>TEXT((TIME(0,LEFT('Erwachsene-DOSB 2020'!AX12,FIND(":",'Erwachsene-DOSB 2020'!AX12)-1),RIGHT('Erwachsene-DOSB 2020'!AX12,2)))*$BC$59,"[mm]:ss")</f>
        <v>111:36</v>
      </c>
      <c r="Q143" s="102" t="str">
        <f>TEXT((TIME(0,LEFT('Erwachsene-DOSB 2020'!AY12,FIND(":",'Erwachsene-DOSB 2020'!AY12)-1),RIGHT('Erwachsene-DOSB 2020'!AY12,2)))*$BC$59,"[mm]:ss")</f>
        <v>99:36</v>
      </c>
      <c r="R143" s="103" t="str">
        <f>TEXT((TIME(0,LEFT('Erwachsene-DOSB 2020'!AZ12,FIND(":",'Erwachsene-DOSB 2020'!AZ12)-1),RIGHT('Erwachsene-DOSB 2020'!AZ12,2)))*$BC$59,"[mm]:ss")</f>
        <v>87:00</v>
      </c>
      <c r="S143" s="13"/>
      <c r="T143" s="14"/>
      <c r="U143" s="15"/>
      <c r="V143" s="59"/>
      <c r="W143" s="12"/>
      <c r="X143" s="15"/>
      <c r="Y143" s="182"/>
      <c r="Z143" s="183"/>
      <c r="AB143" s="902"/>
      <c r="AC143"/>
      <c r="AD143" s="844"/>
      <c r="AE143" s="796"/>
      <c r="AF143" s="106" t="s">
        <v>23</v>
      </c>
      <c r="AG143" s="58" t="s">
        <v>502</v>
      </c>
      <c r="AH143" s="101" t="str">
        <f>TEXT((TIME(0,LEFT('Erwachsene-DOSB 2020'!AO45,FIND(":",'Erwachsene-DOSB 2020'!AO45)-1),RIGHT('Erwachsene-DOSB 2020'!AO45,2)))*$BC$59,"[mm]:ss")</f>
        <v>89:24</v>
      </c>
      <c r="AI143" s="102" t="str">
        <f>TEXT((TIME(0,LEFT('Erwachsene-DOSB 2020'!AP45,FIND(":",'Erwachsene-DOSB 2020'!AP45)-1),RIGHT('Erwachsene-DOSB 2020'!AP45,2)))*$BC$59,"[mm]:ss")</f>
        <v>75:36</v>
      </c>
      <c r="AJ143" s="103" t="str">
        <f>TEXT((TIME(0,LEFT('Erwachsene-DOSB 2020'!AQ45,FIND(":",'Erwachsene-DOSB 2020'!AQ45)-1),RIGHT('Erwachsene-DOSB 2020'!AQ45,2)))*$BC$59,"[mm]:ss")</f>
        <v>61:48</v>
      </c>
      <c r="AK143" s="109" t="str">
        <f>TEXT((TIME(0,LEFT('Erwachsene-DOSB 2020'!AR45,FIND(":",'Erwachsene-DOSB 2020'!AR45)-1),RIGHT('Erwachsene-DOSB 2020'!AR45,2)))*$BC$59,"[mm]:ss")</f>
        <v>91:12</v>
      </c>
      <c r="AL143" s="102" t="str">
        <f>TEXT((TIME(0,LEFT('Erwachsene-DOSB 2020'!AS45,FIND(":",'Erwachsene-DOSB 2020'!AS45)-1),RIGHT('Erwachsene-DOSB 2020'!AS45,2)))*$BC$59,"[mm]:ss")</f>
        <v>77:24</v>
      </c>
      <c r="AM143" s="103" t="str">
        <f>TEXT((TIME(0,LEFT('Erwachsene-DOSB 2020'!AT45,FIND(":",'Erwachsene-DOSB 2020'!AT45)-1),RIGHT('Erwachsene-DOSB 2020'!AT45,2)))*$BC$59,"[mm]:ss")</f>
        <v>63:36</v>
      </c>
      <c r="AN143" s="109" t="str">
        <f>TEXT((TIME(0,LEFT('Erwachsene-DOSB 2020'!AU45,FIND(":",'Erwachsene-DOSB 2020'!AU45)-1),RIGHT('Erwachsene-DOSB 2020'!AU45,2)))*$BC$59,"[mm]:ss")</f>
        <v>93:00</v>
      </c>
      <c r="AO143" s="102" t="str">
        <f>TEXT((TIME(0,LEFT('Erwachsene-DOSB 2020'!AV45,FIND(":",'Erwachsene-DOSB 2020'!AV45)-1),RIGHT('Erwachsene-DOSB 2020'!AV45,2)))*$BC$59,"[mm]:ss")</f>
        <v>79:48</v>
      </c>
      <c r="AP143" s="103" t="str">
        <f>TEXT((TIME(0,LEFT('Erwachsene-DOSB 2020'!AW45,FIND(":",'Erwachsene-DOSB 2020'!AW45)-1),RIGHT('Erwachsene-DOSB 2020'!AW45,2)))*$BC$59,"[mm]:ss")</f>
        <v>66:36</v>
      </c>
      <c r="AQ143" s="109" t="str">
        <f>TEXT((TIME(0,LEFT('Erwachsene-DOSB 2020'!AX45,FIND(":",'Erwachsene-DOSB 2020'!AX45)-1),RIGHT('Erwachsene-DOSB 2020'!AX45,2)))*$BC$59,"[mm]:ss")</f>
        <v>94:48</v>
      </c>
      <c r="AR143" s="102" t="str">
        <f>TEXT((TIME(0,LEFT('Erwachsene-DOSB 2020'!AY45,FIND(":",'Erwachsene-DOSB 2020'!AY45)-1),RIGHT('Erwachsene-DOSB 2020'!AY45,2)))*$BC$59,"[mm]:ss")</f>
        <v>81:36</v>
      </c>
      <c r="AS143" s="103" t="str">
        <f>TEXT((TIME(0,LEFT('Erwachsene-DOSB 2020'!AZ45,FIND(":",'Erwachsene-DOSB 2020'!AZ45)-1),RIGHT('Erwachsene-DOSB 2020'!AZ45,2)))*$BC$59,"[mm]:ss")</f>
        <v>69:36</v>
      </c>
      <c r="AT143" s="13"/>
      <c r="AU143" s="14"/>
      <c r="AV143" s="15"/>
      <c r="AW143" s="59"/>
      <c r="AX143" s="12"/>
      <c r="AY143" s="15"/>
      <c r="AZ143" s="182"/>
      <c r="BA143" s="183"/>
    </row>
    <row r="144" spans="1:53" ht="21.2" customHeight="1" x14ac:dyDescent="0.2">
      <c r="A144" s="902"/>
      <c r="B144"/>
      <c r="C144" s="844"/>
      <c r="D144" s="796"/>
      <c r="E144" s="106" t="s">
        <v>24</v>
      </c>
      <c r="F144" s="58" t="s">
        <v>427</v>
      </c>
      <c r="G144" s="160">
        <f>H144*(1-$BE$60)</f>
        <v>227.25</v>
      </c>
      <c r="H144" s="149">
        <f>W102-12.5</f>
        <v>252.5</v>
      </c>
      <c r="I144" s="150">
        <f>H144*(1+$BE$60)</f>
        <v>277.75</v>
      </c>
      <c r="J144" s="160">
        <f>K144*(1-$BE$60)</f>
        <v>216</v>
      </c>
      <c r="K144" s="149">
        <f>H144-12.5</f>
        <v>240</v>
      </c>
      <c r="L144" s="150">
        <f>K144*(1+$BE$60)</f>
        <v>264</v>
      </c>
      <c r="M144" s="160">
        <f>N144*(1-$BE$60)</f>
        <v>204.75</v>
      </c>
      <c r="N144" s="149">
        <f>K144-12.5</f>
        <v>227.5</v>
      </c>
      <c r="O144" s="150">
        <f>N144*(1+$BE$60)</f>
        <v>250.25000000000003</v>
      </c>
      <c r="P144" s="160">
        <f>Q144*(1-$BE$60)</f>
        <v>193.5</v>
      </c>
      <c r="Q144" s="149">
        <f>N144-12.5</f>
        <v>215</v>
      </c>
      <c r="R144" s="150">
        <f>Q144*(1+$BE$60)</f>
        <v>236.50000000000003</v>
      </c>
      <c r="S144" s="151"/>
      <c r="T144" s="149"/>
      <c r="U144" s="150"/>
      <c r="V144" s="151"/>
      <c r="W144" s="149"/>
      <c r="X144" s="150"/>
      <c r="Y144" s="182"/>
      <c r="Z144" s="183"/>
      <c r="AB144" s="902"/>
      <c r="AC144"/>
      <c r="AD144" s="844"/>
      <c r="AE144" s="796"/>
      <c r="AF144" s="106" t="s">
        <v>24</v>
      </c>
      <c r="AG144" s="58" t="s">
        <v>427</v>
      </c>
      <c r="AH144" s="160">
        <f>AI144*(1-$BE$60)</f>
        <v>285.75</v>
      </c>
      <c r="AI144" s="149">
        <f>AX102-12.5</f>
        <v>317.5</v>
      </c>
      <c r="AJ144" s="150">
        <f>AI144*(1+$BE$60)</f>
        <v>349.25</v>
      </c>
      <c r="AK144" s="160">
        <f>AL144*(1-$BE$60)</f>
        <v>274.5</v>
      </c>
      <c r="AL144" s="149">
        <f>AI144-12.5</f>
        <v>305</v>
      </c>
      <c r="AM144" s="150">
        <f>AL144*(1+$BE$60)</f>
        <v>335.5</v>
      </c>
      <c r="AN144" s="160">
        <f>AO144*(1-$BE$60)</f>
        <v>263.25</v>
      </c>
      <c r="AO144" s="149">
        <f>AL144-12.5</f>
        <v>292.5</v>
      </c>
      <c r="AP144" s="150">
        <f>AO144*(1+$BE$60)</f>
        <v>321.75</v>
      </c>
      <c r="AQ144" s="160">
        <f>AR144*(1-$BE$60)</f>
        <v>252</v>
      </c>
      <c r="AR144" s="149">
        <f>AO144-12.5</f>
        <v>280</v>
      </c>
      <c r="AS144" s="150">
        <f>AR144*(1+$BE$60)</f>
        <v>308</v>
      </c>
      <c r="AT144" s="151"/>
      <c r="AU144" s="149"/>
      <c r="AV144" s="150"/>
      <c r="AW144" s="151"/>
      <c r="AX144" s="149"/>
      <c r="AY144" s="150"/>
      <c r="AZ144" s="182"/>
      <c r="BA144" s="183"/>
    </row>
    <row r="145" spans="1:56" ht="21.2" customHeight="1" x14ac:dyDescent="0.2">
      <c r="A145" s="902"/>
      <c r="B145"/>
      <c r="C145" s="844"/>
      <c r="D145" s="796"/>
      <c r="E145" s="106" t="s">
        <v>25</v>
      </c>
      <c r="F145" s="58" t="s">
        <v>428</v>
      </c>
      <c r="G145" s="160">
        <f>H145*(1-$BE$60)</f>
        <v>378</v>
      </c>
      <c r="H145" s="149">
        <f>W103-15</f>
        <v>420</v>
      </c>
      <c r="I145" s="150">
        <f>H145*(1+$BE$60)</f>
        <v>462.00000000000006</v>
      </c>
      <c r="J145" s="160">
        <f>K145*(1-$BE$60)</f>
        <v>364.5</v>
      </c>
      <c r="K145" s="149">
        <f>H145-15</f>
        <v>405</v>
      </c>
      <c r="L145" s="150">
        <f>K145*(1+$BE$60)</f>
        <v>445.50000000000006</v>
      </c>
      <c r="M145" s="160">
        <f>N145*(1-$BE$60)</f>
        <v>351</v>
      </c>
      <c r="N145" s="149">
        <f>K145-15</f>
        <v>390</v>
      </c>
      <c r="O145" s="150">
        <f>N145*(1+$BE$60)</f>
        <v>429.00000000000006</v>
      </c>
      <c r="P145" s="160">
        <f>Q145*(1-$BE$60)</f>
        <v>337.5</v>
      </c>
      <c r="Q145" s="149">
        <f>N145-15</f>
        <v>375</v>
      </c>
      <c r="R145" s="150">
        <f>Q145*(1+$BE$60)</f>
        <v>412.50000000000006</v>
      </c>
      <c r="S145" s="151"/>
      <c r="T145" s="149"/>
      <c r="U145" s="150"/>
      <c r="V145" s="151"/>
      <c r="W145" s="149"/>
      <c r="X145" s="150"/>
      <c r="Y145" s="182"/>
      <c r="Z145" s="183"/>
      <c r="AB145" s="902"/>
      <c r="AC145"/>
      <c r="AD145" s="844"/>
      <c r="AE145" s="796"/>
      <c r="AF145" s="106" t="s">
        <v>25</v>
      </c>
      <c r="AG145" s="58" t="s">
        <v>428</v>
      </c>
      <c r="AH145" s="160">
        <f>AI145*(1-$BE$60)</f>
        <v>445.5</v>
      </c>
      <c r="AI145" s="149">
        <f>AX103-15</f>
        <v>495</v>
      </c>
      <c r="AJ145" s="150">
        <f>AI145*(1+$BE$60)</f>
        <v>544.5</v>
      </c>
      <c r="AK145" s="160">
        <f>AL145*(1-$BE$60)</f>
        <v>432</v>
      </c>
      <c r="AL145" s="149">
        <f>AI145-15</f>
        <v>480</v>
      </c>
      <c r="AM145" s="150">
        <f>AL145*(1+$BE$60)</f>
        <v>528</v>
      </c>
      <c r="AN145" s="160">
        <f>AO145*(1-$BE$60)</f>
        <v>418.5</v>
      </c>
      <c r="AO145" s="149">
        <f>AL145-15</f>
        <v>465</v>
      </c>
      <c r="AP145" s="150">
        <f>AO145*(1+$BE$60)</f>
        <v>511.50000000000006</v>
      </c>
      <c r="AQ145" s="160">
        <f>AR145*(1-$BE$60)</f>
        <v>405</v>
      </c>
      <c r="AR145" s="149">
        <f>AO145-15</f>
        <v>450</v>
      </c>
      <c r="AS145" s="150">
        <f>AR145*(1+$BE$60)</f>
        <v>495.00000000000006</v>
      </c>
      <c r="AT145" s="151"/>
      <c r="AU145" s="149"/>
      <c r="AV145" s="150"/>
      <c r="AW145" s="151"/>
      <c r="AX145" s="149"/>
      <c r="AY145" s="150"/>
      <c r="AZ145" s="182"/>
      <c r="BA145" s="183"/>
    </row>
    <row r="146" spans="1:56" ht="21.2" customHeight="1" x14ac:dyDescent="0.2">
      <c r="A146" s="902"/>
      <c r="B146"/>
      <c r="C146" s="844"/>
      <c r="D146" s="796"/>
      <c r="E146" s="106" t="s">
        <v>44</v>
      </c>
      <c r="F146" s="58" t="s">
        <v>429</v>
      </c>
      <c r="G146" s="160">
        <f>H146*(1-$BE$60)</f>
        <v>310.5</v>
      </c>
      <c r="H146" s="149">
        <f>W104-15</f>
        <v>345</v>
      </c>
      <c r="I146" s="150">
        <f>H146*(1+$BE$60)</f>
        <v>379.50000000000006</v>
      </c>
      <c r="J146" s="160">
        <f>K146*(1-$BE$60)</f>
        <v>297</v>
      </c>
      <c r="K146" s="149">
        <f>H146-15</f>
        <v>330</v>
      </c>
      <c r="L146" s="150">
        <f>K146*(1+$BE$60)</f>
        <v>363.00000000000006</v>
      </c>
      <c r="M146" s="160">
        <f>N146*(1-$BE$60)</f>
        <v>283.5</v>
      </c>
      <c r="N146" s="149">
        <f>K146-15</f>
        <v>315</v>
      </c>
      <c r="O146" s="150">
        <f>N146*(1+$BE$60)</f>
        <v>346.5</v>
      </c>
      <c r="P146" s="160">
        <f>Q146*(1-$BE$60)</f>
        <v>270</v>
      </c>
      <c r="Q146" s="149">
        <f>N146-15</f>
        <v>300</v>
      </c>
      <c r="R146" s="150">
        <f>Q146*(1+$BE$60)</f>
        <v>330</v>
      </c>
      <c r="S146" s="151"/>
      <c r="T146" s="149"/>
      <c r="U146" s="150"/>
      <c r="V146" s="151"/>
      <c r="W146" s="149"/>
      <c r="X146" s="150"/>
      <c r="Y146" s="182"/>
      <c r="Z146" s="183"/>
      <c r="AB146" s="902"/>
      <c r="AC146"/>
      <c r="AD146" s="844"/>
      <c r="AE146" s="796"/>
      <c r="AF146" s="106" t="s">
        <v>44</v>
      </c>
      <c r="AG146" s="58" t="s">
        <v>429</v>
      </c>
      <c r="AH146" s="160">
        <f>AI146*(1-$BE$60)</f>
        <v>373.5</v>
      </c>
      <c r="AI146" s="149">
        <f>AX104-15</f>
        <v>415</v>
      </c>
      <c r="AJ146" s="150">
        <f>AI146*(1+$BE$60)</f>
        <v>456.50000000000006</v>
      </c>
      <c r="AK146" s="160">
        <f>AL146*(1-$BE$60)</f>
        <v>360</v>
      </c>
      <c r="AL146" s="149">
        <f>AI146-15</f>
        <v>400</v>
      </c>
      <c r="AM146" s="150">
        <f>AL146*(1+$BE$60)</f>
        <v>440.00000000000006</v>
      </c>
      <c r="AN146" s="160">
        <f>AO146*(1-$BE$60)</f>
        <v>346.5</v>
      </c>
      <c r="AO146" s="149">
        <f>AL146-15</f>
        <v>385</v>
      </c>
      <c r="AP146" s="150">
        <f>AO146*(1+$BE$60)</f>
        <v>423.50000000000006</v>
      </c>
      <c r="AQ146" s="160">
        <f>AR146*(1-$BE$60)</f>
        <v>333</v>
      </c>
      <c r="AR146" s="149">
        <f>AO146-15</f>
        <v>370</v>
      </c>
      <c r="AS146" s="150">
        <f>AR146*(1+$BE$60)</f>
        <v>407.00000000000006</v>
      </c>
      <c r="AT146" s="151"/>
      <c r="AU146" s="149"/>
      <c r="AV146" s="150"/>
      <c r="AW146" s="151"/>
      <c r="AX146" s="149"/>
      <c r="AY146" s="150"/>
      <c r="AZ146" s="182"/>
      <c r="BA146" s="183"/>
    </row>
    <row r="147" spans="1:56" ht="21.2" customHeight="1" thickBot="1" x14ac:dyDescent="0.25">
      <c r="A147" s="902"/>
      <c r="B147"/>
      <c r="C147" s="950"/>
      <c r="D147" s="997"/>
      <c r="E147" s="107" t="s">
        <v>48</v>
      </c>
      <c r="F147" s="163" t="s">
        <v>430</v>
      </c>
      <c r="G147" s="164">
        <f>H147*(1-$BE$60)</f>
        <v>315</v>
      </c>
      <c r="H147" s="165">
        <f>W105-15</f>
        <v>350</v>
      </c>
      <c r="I147" s="166">
        <f>H147*(1+$BE$60)</f>
        <v>385.00000000000006</v>
      </c>
      <c r="J147" s="164">
        <f>K147*(1-$BE$60)</f>
        <v>301.5</v>
      </c>
      <c r="K147" s="165">
        <f>H147-15</f>
        <v>335</v>
      </c>
      <c r="L147" s="166">
        <f>K147*(1+$BE$60)</f>
        <v>368.50000000000006</v>
      </c>
      <c r="M147" s="164">
        <f>N147*(1-$BE$60)</f>
        <v>288</v>
      </c>
      <c r="N147" s="165">
        <f>K147-15</f>
        <v>320</v>
      </c>
      <c r="O147" s="166">
        <f>N147*(1+$BE$60)</f>
        <v>352</v>
      </c>
      <c r="P147" s="164">
        <f>Q147*(1-$BE$60)</f>
        <v>274.5</v>
      </c>
      <c r="Q147" s="165">
        <f>N147-15</f>
        <v>305</v>
      </c>
      <c r="R147" s="166">
        <f>Q147*(1+$BE$60)</f>
        <v>335.5</v>
      </c>
      <c r="S147" s="207"/>
      <c r="T147" s="165"/>
      <c r="U147" s="166"/>
      <c r="V147" s="207"/>
      <c r="W147" s="165"/>
      <c r="X147" s="166"/>
      <c r="Y147" s="186"/>
      <c r="Z147" s="187"/>
      <c r="AB147" s="902"/>
      <c r="AC147"/>
      <c r="AD147" s="950"/>
      <c r="AE147" s="997"/>
      <c r="AF147" s="107" t="s">
        <v>48</v>
      </c>
      <c r="AG147" s="163" t="s">
        <v>430</v>
      </c>
      <c r="AH147" s="164">
        <f>AI147*(1-$BE$60)</f>
        <v>378</v>
      </c>
      <c r="AI147" s="165">
        <f>AX105-15</f>
        <v>420</v>
      </c>
      <c r="AJ147" s="166">
        <f>AI147*(1+$BE$60)</f>
        <v>462.00000000000006</v>
      </c>
      <c r="AK147" s="164">
        <f>AL147*(1-$BE$60)</f>
        <v>364.5</v>
      </c>
      <c r="AL147" s="165">
        <f>AI147-15</f>
        <v>405</v>
      </c>
      <c r="AM147" s="166">
        <f>AL147*(1+$BE$60)</f>
        <v>445.50000000000006</v>
      </c>
      <c r="AN147" s="164">
        <f>AO147*(1-$BE$60)</f>
        <v>351</v>
      </c>
      <c r="AO147" s="165">
        <f>AL147-15</f>
        <v>390</v>
      </c>
      <c r="AP147" s="166">
        <f>AO147*(1+$BE$60)</f>
        <v>429.00000000000006</v>
      </c>
      <c r="AQ147" s="164">
        <f>AR147*(1-$BE$60)</f>
        <v>337.5</v>
      </c>
      <c r="AR147" s="165">
        <f>AO147-15</f>
        <v>375</v>
      </c>
      <c r="AS147" s="166">
        <f>AR147*(1+$BE$60)</f>
        <v>412.50000000000006</v>
      </c>
      <c r="AT147" s="207"/>
      <c r="AU147" s="165"/>
      <c r="AV147" s="166"/>
      <c r="AW147" s="207"/>
      <c r="AX147" s="165"/>
      <c r="AY147" s="166"/>
      <c r="AZ147" s="186"/>
      <c r="BA147" s="187"/>
    </row>
    <row r="148" spans="1:56" ht="21.2" customHeight="1" x14ac:dyDescent="0.2">
      <c r="A148" s="902"/>
      <c r="B148"/>
      <c r="C148" s="844">
        <v>2</v>
      </c>
      <c r="D148" s="796" t="s">
        <v>65</v>
      </c>
      <c r="E148" s="943" t="s">
        <v>16</v>
      </c>
      <c r="F148" s="800" t="s">
        <v>26</v>
      </c>
      <c r="G148" s="998" t="s">
        <v>340</v>
      </c>
      <c r="H148" s="891"/>
      <c r="I148" s="891"/>
      <c r="J148" s="891"/>
      <c r="K148" s="891"/>
      <c r="L148" s="891"/>
      <c r="M148" s="891"/>
      <c r="N148" s="891"/>
      <c r="O148" s="891"/>
      <c r="P148" s="891"/>
      <c r="Q148" s="891"/>
      <c r="R148" s="892"/>
      <c r="S148" s="110"/>
      <c r="T148" s="198"/>
      <c r="U148" s="112"/>
      <c r="V148" s="204"/>
      <c r="W148" s="205"/>
      <c r="X148" s="206"/>
      <c r="Y148" s="180"/>
      <c r="Z148" s="181"/>
      <c r="AB148" s="902"/>
      <c r="AC148"/>
      <c r="AD148" s="844">
        <v>2</v>
      </c>
      <c r="AE148" s="796" t="s">
        <v>65</v>
      </c>
      <c r="AF148" s="943" t="s">
        <v>16</v>
      </c>
      <c r="AG148" s="800" t="s">
        <v>26</v>
      </c>
      <c r="AH148" s="785" t="s">
        <v>96</v>
      </c>
      <c r="AI148" s="786"/>
      <c r="AJ148" s="786"/>
      <c r="AK148" s="786"/>
      <c r="AL148" s="786"/>
      <c r="AM148" s="786"/>
      <c r="AN148" s="786"/>
      <c r="AO148" s="786"/>
      <c r="AP148" s="786"/>
      <c r="AQ148" s="786"/>
      <c r="AR148" s="786"/>
      <c r="AS148" s="787"/>
      <c r="AT148" s="110"/>
      <c r="AU148" s="198"/>
      <c r="AV148" s="112"/>
      <c r="AW148" s="204"/>
      <c r="AX148" s="205"/>
      <c r="AY148" s="206"/>
      <c r="AZ148" s="180"/>
      <c r="BA148" s="181"/>
    </row>
    <row r="149" spans="1:56" ht="21.2" customHeight="1" x14ac:dyDescent="0.2">
      <c r="A149" s="902"/>
      <c r="B149"/>
      <c r="C149" s="845"/>
      <c r="D149" s="796"/>
      <c r="E149" s="792"/>
      <c r="F149" s="794"/>
      <c r="G149" s="13">
        <f>'Erwachsene-DOSB 2020'!AO15*$BC$65</f>
        <v>3.8250000000000002</v>
      </c>
      <c r="H149" s="12">
        <f>'Erwachsene-DOSB 2020'!AP15*$BC$65</f>
        <v>4.7250000000000005</v>
      </c>
      <c r="I149" s="15">
        <f>'Erwachsene-DOSB 2020'!AQ15*$BC$65</f>
        <v>5.625</v>
      </c>
      <c r="J149" s="59">
        <f>'Erwachsene-DOSB 2020'!AR15*$BC$65</f>
        <v>3.6</v>
      </c>
      <c r="K149" s="12">
        <f>'Erwachsene-DOSB 2020'!AS15*$BC$65</f>
        <v>4.5</v>
      </c>
      <c r="L149" s="15">
        <f>'Erwachsene-DOSB 2020'!AT15*$BC$65</f>
        <v>5.1749999999999998</v>
      </c>
      <c r="M149" s="59">
        <f>'Erwachsene-DOSB 2020'!AU15*$BC$65</f>
        <v>3.375</v>
      </c>
      <c r="N149" s="12">
        <f>'Erwachsene-DOSB 2020'!AV15*$BC$65</f>
        <v>4.05</v>
      </c>
      <c r="O149" s="15">
        <f>'Erwachsene-DOSB 2020'!AW15*$BC$65</f>
        <v>4.95</v>
      </c>
      <c r="P149" s="59">
        <f>'Erwachsene-DOSB 2020'!AX15*$BC$65</f>
        <v>2.9250000000000003</v>
      </c>
      <c r="Q149" s="12">
        <f>'Erwachsene-DOSB 2020'!AY15*$BC$65</f>
        <v>3.8250000000000002</v>
      </c>
      <c r="R149" s="15">
        <f>'Erwachsene-DOSB 2020'!AZ15*$BC$65</f>
        <v>4.5</v>
      </c>
      <c r="S149" s="28"/>
      <c r="T149" s="30"/>
      <c r="U149" s="38"/>
      <c r="V149" s="71"/>
      <c r="W149" s="3"/>
      <c r="X149" s="4"/>
      <c r="Y149" s="182"/>
      <c r="Z149" s="188"/>
      <c r="AB149" s="902"/>
      <c r="AC149"/>
      <c r="AD149" s="845"/>
      <c r="AE149" s="796"/>
      <c r="AF149" s="792"/>
      <c r="AG149" s="794"/>
      <c r="AH149" s="13">
        <f>'Erwachsene-DOSB 2020'!AO48*$BC$65</f>
        <v>5.1749999999999998</v>
      </c>
      <c r="AI149" s="12">
        <f>'Erwachsene-DOSB 2020'!AP48*$BC$65</f>
        <v>5.8500000000000005</v>
      </c>
      <c r="AJ149" s="15">
        <f>'Erwachsene-DOSB 2020'!AQ48*$BC$65</f>
        <v>6.75</v>
      </c>
      <c r="AK149" s="59">
        <f>'Erwachsene-DOSB 2020'!AR48*$BC$65</f>
        <v>4.95</v>
      </c>
      <c r="AL149" s="12">
        <f>'Erwachsene-DOSB 2020'!AS48*$BC$65</f>
        <v>5.625</v>
      </c>
      <c r="AM149" s="15">
        <f>'Erwachsene-DOSB 2020'!AT48*$BC$65</f>
        <v>6.5250000000000004</v>
      </c>
      <c r="AN149" s="59">
        <f>'Erwachsene-DOSB 2020'!AU48*$BC$65</f>
        <v>4.5</v>
      </c>
      <c r="AO149" s="12">
        <f>'Erwachsene-DOSB 2020'!AV48*$BC$65</f>
        <v>5.4</v>
      </c>
      <c r="AP149" s="15">
        <f>'Erwachsene-DOSB 2020'!AW48*$BC$65</f>
        <v>6.0750000000000002</v>
      </c>
      <c r="AQ149" s="59">
        <f>'Erwachsene-DOSB 2020'!AX48*$BC$65</f>
        <v>4.05</v>
      </c>
      <c r="AR149" s="12">
        <f>'Erwachsene-DOSB 2020'!AY48*$BC$65</f>
        <v>4.7250000000000005</v>
      </c>
      <c r="AS149" s="15">
        <f>'Erwachsene-DOSB 2020'!AZ48*$BC$65</f>
        <v>5.625</v>
      </c>
      <c r="AT149" s="28"/>
      <c r="AU149" s="30"/>
      <c r="AV149" s="38"/>
      <c r="AW149" s="71"/>
      <c r="AX149" s="3"/>
      <c r="AY149" s="4"/>
      <c r="AZ149" s="182"/>
      <c r="BA149" s="188"/>
    </row>
    <row r="150" spans="1:56" ht="21.2" customHeight="1" x14ac:dyDescent="0.2">
      <c r="A150" s="902"/>
      <c r="B150"/>
      <c r="C150" s="845"/>
      <c r="D150" s="796"/>
      <c r="E150" s="106" t="s">
        <v>17</v>
      </c>
      <c r="F150" s="2" t="s">
        <v>92</v>
      </c>
      <c r="G150" s="13">
        <f>'Erwachsene-DOSB 2020'!AO18*$BC$66</f>
        <v>0.72000000000000008</v>
      </c>
      <c r="H150" s="12">
        <f>'Erwachsene-DOSB 2020'!AP18*$BC$66</f>
        <v>0.91999999999999993</v>
      </c>
      <c r="I150" s="15">
        <f>'Erwachsene-DOSB 2020'!AQ18*$BC$66</f>
        <v>1.08</v>
      </c>
      <c r="J150" s="59">
        <f>'Erwachsene-DOSB 2020'!AR18*$BC$66</f>
        <v>0.72000000000000008</v>
      </c>
      <c r="K150" s="12">
        <f>'Erwachsene-DOSB 2020'!AS18*$BC$66</f>
        <v>0.88000000000000012</v>
      </c>
      <c r="L150" s="15">
        <f>'Erwachsene-DOSB 2020'!AT18*$BC$66</f>
        <v>1.04</v>
      </c>
      <c r="M150" s="59">
        <f>'Erwachsene-DOSB 2020'!AU18*$BC$66</f>
        <v>0.68</v>
      </c>
      <c r="N150" s="12">
        <f>'Erwachsene-DOSB 2020'!AV18*$BC$66</f>
        <v>0.84000000000000008</v>
      </c>
      <c r="O150" s="15">
        <f>'Erwachsene-DOSB 2020'!AW18*$BC$66</f>
        <v>1</v>
      </c>
      <c r="P150" s="59">
        <f>'Erwachsene-DOSB 2020'!AX18*$BC$66</f>
        <v>0.64000000000000012</v>
      </c>
      <c r="Q150" s="12">
        <f>'Erwachsene-DOSB 2020'!AY18*$BC$66</f>
        <v>0.8</v>
      </c>
      <c r="R150" s="15">
        <f>'Erwachsene-DOSB 2020'!AZ18*$BC$66</f>
        <v>0.96</v>
      </c>
      <c r="S150" s="36"/>
      <c r="T150" s="31"/>
      <c r="U150" s="33"/>
      <c r="V150" s="71"/>
      <c r="W150" s="34"/>
      <c r="X150" s="33"/>
      <c r="Y150" s="182"/>
      <c r="Z150" s="188"/>
      <c r="AB150" s="902"/>
      <c r="AC150"/>
      <c r="AD150" s="845"/>
      <c r="AE150" s="796"/>
      <c r="AF150" s="106" t="s">
        <v>17</v>
      </c>
      <c r="AG150" s="2" t="s">
        <v>92</v>
      </c>
      <c r="AH150" s="13">
        <f>'Erwachsene-DOSB 2020'!AO51*$BC$66</f>
        <v>0.96</v>
      </c>
      <c r="AI150" s="12">
        <f>'Erwachsene-DOSB 2020'!AP51*$BC$66</f>
        <v>1.2000000000000002</v>
      </c>
      <c r="AJ150" s="15">
        <f>'Erwachsene-DOSB 2020'!AQ51*$BC$66</f>
        <v>1.4400000000000002</v>
      </c>
      <c r="AK150" s="59">
        <f>'Erwachsene-DOSB 2020'!AR51*$BC$66</f>
        <v>0.91999999999999993</v>
      </c>
      <c r="AL150" s="12">
        <f>'Erwachsene-DOSB 2020'!AS51*$BC$66</f>
        <v>1.1599999999999999</v>
      </c>
      <c r="AM150" s="15">
        <f>'Erwachsene-DOSB 2020'!AT51*$BC$66</f>
        <v>1.4000000000000001</v>
      </c>
      <c r="AN150" s="59">
        <f>'Erwachsene-DOSB 2020'!AU51*$BC$66</f>
        <v>0.8</v>
      </c>
      <c r="AO150" s="12">
        <f>'Erwachsene-DOSB 2020'!AV51*$BC$66</f>
        <v>1.04</v>
      </c>
      <c r="AP150" s="15">
        <f>'Erwachsene-DOSB 2020'!AW51*$BC$66</f>
        <v>1.2800000000000002</v>
      </c>
      <c r="AQ150" s="59">
        <f>'Erwachsene-DOSB 2020'!AX51*$BC$66</f>
        <v>0.72000000000000008</v>
      </c>
      <c r="AR150" s="12">
        <f>'Erwachsene-DOSB 2020'!AY51*$BC$66</f>
        <v>0.96</v>
      </c>
      <c r="AS150" s="15">
        <f>'Erwachsene-DOSB 2020'!AZ51*$BC$66</f>
        <v>1.2000000000000002</v>
      </c>
      <c r="AT150" s="36"/>
      <c r="AU150" s="31"/>
      <c r="AV150" s="33"/>
      <c r="AW150" s="71"/>
      <c r="AX150" s="34"/>
      <c r="AY150" s="33"/>
      <c r="AZ150" s="182"/>
      <c r="BA150" s="188"/>
    </row>
    <row r="151" spans="1:56" s="158" customFormat="1" ht="18.600000000000001" customHeight="1" thickBot="1" x14ac:dyDescent="0.25">
      <c r="A151" s="902"/>
      <c r="C151" s="845"/>
      <c r="D151" s="796"/>
      <c r="E151" s="106" t="s">
        <v>21</v>
      </c>
      <c r="F151" s="27" t="s">
        <v>690</v>
      </c>
      <c r="G151" s="37">
        <f>V109-1</f>
        <v>9.7999999999999972</v>
      </c>
      <c r="H151" s="19">
        <f>W109-1</f>
        <v>11.899999999999999</v>
      </c>
      <c r="I151" s="21">
        <f>X109-1.5</f>
        <v>14.2</v>
      </c>
      <c r="J151" s="37">
        <f>G151-1</f>
        <v>8.7999999999999972</v>
      </c>
      <c r="K151" s="19">
        <f>H151-1</f>
        <v>10.899999999999999</v>
      </c>
      <c r="L151" s="21">
        <f>I151-1</f>
        <v>13.2</v>
      </c>
      <c r="M151" s="37">
        <v>5.7999999999999972</v>
      </c>
      <c r="N151" s="19">
        <v>7.8999999999999986</v>
      </c>
      <c r="O151" s="21">
        <v>10.899999999999999</v>
      </c>
      <c r="P151" s="37">
        <v>5.7999999999999972</v>
      </c>
      <c r="Q151" s="19">
        <v>7.8999999999999986</v>
      </c>
      <c r="R151" s="21">
        <v>10.899999999999999</v>
      </c>
      <c r="S151" s="36"/>
      <c r="T151" s="31"/>
      <c r="U151" s="33"/>
      <c r="V151" s="71"/>
      <c r="W151" s="34"/>
      <c r="X151" s="33"/>
      <c r="Y151" s="186"/>
      <c r="Z151" s="187"/>
      <c r="AB151" s="902"/>
      <c r="AD151" s="845"/>
      <c r="AE151" s="796"/>
      <c r="AF151" s="106" t="s">
        <v>21</v>
      </c>
      <c r="AG151" s="27" t="s">
        <v>690</v>
      </c>
      <c r="AH151" s="37">
        <f>AW109-1</f>
        <v>13.799999999999997</v>
      </c>
      <c r="AI151" s="19">
        <f>AX109-1</f>
        <v>16.599999999999998</v>
      </c>
      <c r="AJ151" s="21">
        <f>AY109-1.5</f>
        <v>18.899999999999999</v>
      </c>
      <c r="AK151" s="37">
        <f>AH151-1</f>
        <v>12.799999999999997</v>
      </c>
      <c r="AL151" s="19">
        <f>AI151-1</f>
        <v>15.599999999999998</v>
      </c>
      <c r="AM151" s="21">
        <f>AJ151-1</f>
        <v>17.899999999999999</v>
      </c>
      <c r="AN151" s="37">
        <v>8.2000000000000028</v>
      </c>
      <c r="AO151" s="19">
        <v>10.600000000000001</v>
      </c>
      <c r="AP151" s="21">
        <v>14.100000000000001</v>
      </c>
      <c r="AQ151" s="37">
        <v>8.2000000000000028</v>
      </c>
      <c r="AR151" s="19">
        <v>10.600000000000001</v>
      </c>
      <c r="AS151" s="21">
        <v>14.100000000000001</v>
      </c>
      <c r="AT151" s="36"/>
      <c r="AU151" s="31"/>
      <c r="AV151" s="33"/>
      <c r="AW151" s="71"/>
      <c r="AX151" s="34"/>
      <c r="AY151" s="33"/>
      <c r="AZ151" s="186"/>
      <c r="BA151" s="187"/>
      <c r="BC151" s="153"/>
      <c r="BD151" s="83"/>
    </row>
    <row r="152" spans="1:56" ht="21.2" customHeight="1" x14ac:dyDescent="0.2">
      <c r="A152" s="902"/>
      <c r="B152"/>
      <c r="C152" s="843">
        <v>3</v>
      </c>
      <c r="D152" s="795" t="s">
        <v>66</v>
      </c>
      <c r="E152" s="791" t="s">
        <v>16</v>
      </c>
      <c r="F152" s="822" t="s">
        <v>156</v>
      </c>
      <c r="G152" s="955" t="s">
        <v>194</v>
      </c>
      <c r="H152" s="956"/>
      <c r="I152" s="956"/>
      <c r="J152" s="956"/>
      <c r="K152" s="956"/>
      <c r="L152" s="956"/>
      <c r="M152" s="956"/>
      <c r="N152" s="956"/>
      <c r="O152" s="956"/>
      <c r="P152" s="956"/>
      <c r="Q152" s="956"/>
      <c r="R152" s="957"/>
      <c r="S152" s="6"/>
      <c r="T152" s="8"/>
      <c r="U152" s="9"/>
      <c r="V152" s="66"/>
      <c r="W152" s="25"/>
      <c r="X152" s="26"/>
      <c r="Y152" s="180"/>
      <c r="Z152" s="181"/>
      <c r="AB152" s="902"/>
      <c r="AC152"/>
      <c r="AD152" s="843">
        <v>3</v>
      </c>
      <c r="AE152" s="795" t="s">
        <v>66</v>
      </c>
      <c r="AF152" s="791" t="s">
        <v>16</v>
      </c>
      <c r="AG152" s="822" t="s">
        <v>156</v>
      </c>
      <c r="AH152" s="955" t="s">
        <v>194</v>
      </c>
      <c r="AI152" s="956"/>
      <c r="AJ152" s="956"/>
      <c r="AK152" s="956"/>
      <c r="AL152" s="956"/>
      <c r="AM152" s="956"/>
      <c r="AN152" s="956"/>
      <c r="AO152" s="956"/>
      <c r="AP152" s="956"/>
      <c r="AQ152" s="956"/>
      <c r="AR152" s="956"/>
      <c r="AS152" s="957"/>
      <c r="AT152" s="6"/>
      <c r="AU152" s="8"/>
      <c r="AV152" s="9"/>
      <c r="AW152" s="66"/>
      <c r="AX152" s="25"/>
      <c r="AY152" s="26"/>
      <c r="AZ152" s="180"/>
      <c r="BA152" s="181"/>
    </row>
    <row r="153" spans="1:56" ht="21.2" customHeight="1" x14ac:dyDescent="0.2">
      <c r="A153" s="902"/>
      <c r="B153"/>
      <c r="C153" s="845"/>
      <c r="D153" s="796"/>
      <c r="E153" s="792"/>
      <c r="F153" s="794"/>
      <c r="G153" s="717">
        <f>'Erwachsene-DOSB 2020'!AO21*$BC$69</f>
        <v>16.2</v>
      </c>
      <c r="H153" s="718">
        <f>'Erwachsene-DOSB 2020'!AP21*$BC$69</f>
        <v>14.76</v>
      </c>
      <c r="I153" s="719">
        <f>'Erwachsene-DOSB 2020'!AQ21*$BC$69</f>
        <v>13.319999999999999</v>
      </c>
      <c r="J153" s="720">
        <f>'Erwachsene-DOSB 2020'!AR21*$BC$69</f>
        <v>17.16</v>
      </c>
      <c r="K153" s="718">
        <f>'Erwachsene-DOSB 2020'!AS21*$BC$69</f>
        <v>15.719999999999999</v>
      </c>
      <c r="L153" s="719">
        <f>'Erwachsene-DOSB 2020'!AT21*$BC$69</f>
        <v>14.399999999999999</v>
      </c>
      <c r="M153" s="720">
        <f>'Erwachsene-DOSB 2020'!AU21*$BC$69</f>
        <v>18.599999999999998</v>
      </c>
      <c r="N153" s="718">
        <f>'Erwachsene-DOSB 2020'!AV21*$BC$69</f>
        <v>17.16</v>
      </c>
      <c r="O153" s="719">
        <f>'Erwachsene-DOSB 2020'!AW21*$BC$69</f>
        <v>15.839999999999998</v>
      </c>
      <c r="P153" s="720">
        <f>'Erwachsene-DOSB 2020'!AX21*$BC$69</f>
        <v>20.52</v>
      </c>
      <c r="Q153" s="718">
        <f>'Erwachsene-DOSB 2020'!AY21*$BC$69</f>
        <v>19.079999999999998</v>
      </c>
      <c r="R153" s="719">
        <f>'Erwachsene-DOSB 2020'!AZ21*$BC$69</f>
        <v>17.760000000000002</v>
      </c>
      <c r="S153" s="28"/>
      <c r="T153" s="30"/>
      <c r="U153" s="38"/>
      <c r="V153" s="67"/>
      <c r="W153" s="29"/>
      <c r="X153" s="38"/>
      <c r="Y153" s="182"/>
      <c r="Z153" s="188"/>
      <c r="AB153" s="902"/>
      <c r="AC153"/>
      <c r="AD153" s="845"/>
      <c r="AE153" s="796"/>
      <c r="AF153" s="792"/>
      <c r="AG153" s="794"/>
      <c r="AH153" s="717">
        <f>'Erwachsene-DOSB 2020'!AO54*$BC$69</f>
        <v>14.639999999999999</v>
      </c>
      <c r="AI153" s="718">
        <f>'Erwachsene-DOSB 2020'!AP54*$BC$69</f>
        <v>13.44</v>
      </c>
      <c r="AJ153" s="719">
        <f>'Erwachsene-DOSB 2020'!AQ54*$BC$69</f>
        <v>12.12</v>
      </c>
      <c r="AK153" s="720">
        <f>'Erwachsene-DOSB 2020'!AR54*$BC$69</f>
        <v>15.6</v>
      </c>
      <c r="AL153" s="718">
        <f>'Erwachsene-DOSB 2020'!AS54*$BC$69</f>
        <v>14.399999999999999</v>
      </c>
      <c r="AM153" s="719">
        <f>'Erwachsene-DOSB 2020'!AT54*$BC$69</f>
        <v>13.08</v>
      </c>
      <c r="AN153" s="720">
        <f>'Erwachsene-DOSB 2020'!AU54*$BC$69</f>
        <v>16.919999999999998</v>
      </c>
      <c r="AO153" s="718">
        <f>'Erwachsene-DOSB 2020'!AV54*$BC$69</f>
        <v>15.719999999999999</v>
      </c>
      <c r="AP153" s="719">
        <f>'Erwachsene-DOSB 2020'!AW54*$BC$69</f>
        <v>14.399999999999999</v>
      </c>
      <c r="AQ153" s="720">
        <f>'Erwachsene-DOSB 2020'!AX54*$BC$69</f>
        <v>18.599999999999998</v>
      </c>
      <c r="AR153" s="718">
        <f>'Erwachsene-DOSB 2020'!AY54*$BC$69</f>
        <v>17.399999999999999</v>
      </c>
      <c r="AS153" s="719">
        <f>'Erwachsene-DOSB 2020'!AZ54*$BC$69</f>
        <v>16.079999999999998</v>
      </c>
      <c r="AT153" s="28"/>
      <c r="AU153" s="30"/>
      <c r="AV153" s="38"/>
      <c r="AW153" s="67"/>
      <c r="AX153" s="29"/>
      <c r="AY153" s="38"/>
      <c r="AZ153" s="182"/>
      <c r="BA153" s="188"/>
    </row>
    <row r="154" spans="1:56" ht="21.2" customHeight="1" x14ac:dyDescent="0.2">
      <c r="A154" s="902"/>
      <c r="B154"/>
      <c r="C154" s="845"/>
      <c r="D154" s="796"/>
      <c r="E154" s="106" t="s">
        <v>17</v>
      </c>
      <c r="F154" s="27" t="s">
        <v>158</v>
      </c>
      <c r="G154" s="69">
        <f>'Erwachsene-DOSB 2020'!AO22*$BC$70</f>
        <v>73.2</v>
      </c>
      <c r="H154" s="228">
        <f>'Erwachsene-DOSB 2020'!AP22*$BC$70</f>
        <v>60</v>
      </c>
      <c r="I154" s="229">
        <f>'Erwachsene-DOSB 2020'!AQ22*$BC$70</f>
        <v>45.6</v>
      </c>
      <c r="J154" s="230">
        <f>'Erwachsene-DOSB 2020'!AR22*$BC$70</f>
        <v>76.2</v>
      </c>
      <c r="K154" s="228">
        <f>'Erwachsene-DOSB 2020'!AS22*$BC$70</f>
        <v>62.4</v>
      </c>
      <c r="L154" s="229">
        <f>'Erwachsene-DOSB 2020'!AT22*$BC$70</f>
        <v>48</v>
      </c>
      <c r="M154" s="230">
        <f>'Erwachsene-DOSB 2020'!AU22*$BC$70</f>
        <v>78.599999999999994</v>
      </c>
      <c r="N154" s="228">
        <f>'Erwachsene-DOSB 2020'!AV22*$BC$70</f>
        <v>64.2</v>
      </c>
      <c r="O154" s="229">
        <f>'Erwachsene-DOSB 2020'!AW22*$BC$70</f>
        <v>49.8</v>
      </c>
      <c r="P154" s="230">
        <f>'Erwachsene-DOSB 2020'!AX22*$BC$70</f>
        <v>79.8</v>
      </c>
      <c r="Q154" s="228">
        <f>'Erwachsene-DOSB 2020'!AY22*$BC$70</f>
        <v>65.399999999999991</v>
      </c>
      <c r="R154" s="229">
        <f>'Erwachsene-DOSB 2020'!AZ22*$BC$70</f>
        <v>51</v>
      </c>
      <c r="S154" s="28"/>
      <c r="T154" s="30"/>
      <c r="U154" s="38"/>
      <c r="V154" s="67"/>
      <c r="W154" s="29"/>
      <c r="X154" s="38"/>
      <c r="Y154" s="182"/>
      <c r="Z154" s="188"/>
      <c r="AB154" s="902"/>
      <c r="AC154"/>
      <c r="AD154" s="845"/>
      <c r="AE154" s="796"/>
      <c r="AF154" s="106" t="s">
        <v>17</v>
      </c>
      <c r="AG154" s="27" t="s">
        <v>158</v>
      </c>
      <c r="AH154" s="69">
        <f>'Erwachsene-DOSB 2020'!AO55*$BC$70</f>
        <v>69</v>
      </c>
      <c r="AI154" s="228">
        <f>'Erwachsene-DOSB 2020'!AP55*$BC$70</f>
        <v>54.6</v>
      </c>
      <c r="AJ154" s="229">
        <f>'Erwachsene-DOSB 2020'!AQ55*$BC$70</f>
        <v>40.199999999999996</v>
      </c>
      <c r="AK154" s="230">
        <f>'Erwachsene-DOSB 2020'!AR55*$BC$70</f>
        <v>70.8</v>
      </c>
      <c r="AL154" s="228">
        <f>'Erwachsene-DOSB 2020'!AS55*$BC$70</f>
        <v>57.599999999999994</v>
      </c>
      <c r="AM154" s="229">
        <f>'Erwachsene-DOSB 2020'!AT55*$BC$70</f>
        <v>43.199999999999996</v>
      </c>
      <c r="AN154" s="230">
        <f>'Erwachsene-DOSB 2020'!AU55*$BC$70</f>
        <v>71.399999999999991</v>
      </c>
      <c r="AO154" s="228">
        <f>'Erwachsene-DOSB 2020'!AV55*$BC$70</f>
        <v>58.8</v>
      </c>
      <c r="AP154" s="229">
        <f>'Erwachsene-DOSB 2020'!AW55*$BC$70</f>
        <v>45.6</v>
      </c>
      <c r="AQ154" s="230">
        <f>'Erwachsene-DOSB 2020'!AX55*$BC$70</f>
        <v>72</v>
      </c>
      <c r="AR154" s="228">
        <f>'Erwachsene-DOSB 2020'!AY55*$BC$70</f>
        <v>60</v>
      </c>
      <c r="AS154" s="229">
        <f>'Erwachsene-DOSB 2020'!AZ55*$BC$70</f>
        <v>48</v>
      </c>
      <c r="AT154" s="28"/>
      <c r="AU154" s="30"/>
      <c r="AV154" s="38"/>
      <c r="AW154" s="67"/>
      <c r="AX154" s="29"/>
      <c r="AY154" s="38"/>
      <c r="AZ154" s="182"/>
      <c r="BA154" s="188"/>
    </row>
    <row r="155" spans="1:56" ht="21.2" customHeight="1" thickBot="1" x14ac:dyDescent="0.25">
      <c r="A155" s="902"/>
      <c r="B155"/>
      <c r="C155" s="845"/>
      <c r="D155" s="796"/>
      <c r="E155" s="106" t="s">
        <v>21</v>
      </c>
      <c r="F155" s="27" t="s">
        <v>157</v>
      </c>
      <c r="G155" s="234">
        <f>'Erwachsene-DOSB 2020'!AO23*$BC$71</f>
        <v>46.8</v>
      </c>
      <c r="H155" s="231">
        <f>'Erwachsene-DOSB 2020'!AP23*$BC$71</f>
        <v>39.6</v>
      </c>
      <c r="I155" s="232">
        <f>'Erwachsene-DOSB 2020'!AQ23*$BC$71</f>
        <v>33</v>
      </c>
      <c r="J155" s="233">
        <f>'Erwachsene-DOSB 2020'!AR23*$BC$71</f>
        <v>48.6</v>
      </c>
      <c r="K155" s="231">
        <f>'Erwachsene-DOSB 2020'!AS23*$BC$71</f>
        <v>41.4</v>
      </c>
      <c r="L155" s="232">
        <f>'Erwachsene-DOSB 2020'!AT23*$BC$71</f>
        <v>34.199999999999996</v>
      </c>
      <c r="M155" s="233">
        <f>'Erwachsene-DOSB 2020'!AU23*$BC$71</f>
        <v>50.4</v>
      </c>
      <c r="N155" s="231">
        <f>'Erwachsene-DOSB 2020'!AV23*$BC$71</f>
        <v>43.199999999999996</v>
      </c>
      <c r="O155" s="232">
        <f>'Erwachsene-DOSB 2020'!AW23*$BC$71</f>
        <v>36</v>
      </c>
      <c r="P155" s="233">
        <f>'Erwachsene-DOSB 2020'!AX23*$BC$71</f>
        <v>53.4</v>
      </c>
      <c r="Q155" s="231">
        <f>'Erwachsene-DOSB 2020'!AY23*$BC$71</f>
        <v>45.6</v>
      </c>
      <c r="R155" s="232">
        <f>'Erwachsene-DOSB 2020'!AZ23*$BC$71</f>
        <v>37.799999999999997</v>
      </c>
      <c r="S155" s="28"/>
      <c r="T155" s="30"/>
      <c r="U155" s="38"/>
      <c r="V155" s="67"/>
      <c r="W155" s="29"/>
      <c r="X155" s="38"/>
      <c r="Y155" s="186"/>
      <c r="Z155" s="187"/>
      <c r="AB155" s="902"/>
      <c r="AC155"/>
      <c r="AD155" s="845"/>
      <c r="AE155" s="796"/>
      <c r="AF155" s="106" t="s">
        <v>21</v>
      </c>
      <c r="AG155" s="27" t="s">
        <v>157</v>
      </c>
      <c r="AH155" s="234">
        <f>'Erwachsene-DOSB 2020'!AO56*$BC$71</f>
        <v>45</v>
      </c>
      <c r="AI155" s="231">
        <f>'Erwachsene-DOSB 2020'!AP56*$BC$71</f>
        <v>35.4</v>
      </c>
      <c r="AJ155" s="232">
        <f>'Erwachsene-DOSB 2020'!AQ56*$BC$71</f>
        <v>25.8</v>
      </c>
      <c r="AK155" s="233">
        <f>'Erwachsene-DOSB 2020'!AR56*$BC$71</f>
        <v>46.8</v>
      </c>
      <c r="AL155" s="231">
        <f>'Erwachsene-DOSB 2020'!AS56*$BC$71</f>
        <v>37.799999999999997</v>
      </c>
      <c r="AM155" s="232">
        <f>'Erwachsene-DOSB 2020'!AT56*$BC$71</f>
        <v>27.599999999999998</v>
      </c>
      <c r="AN155" s="233">
        <f>'Erwachsene-DOSB 2020'!AU56*$BC$71</f>
        <v>49.199999999999996</v>
      </c>
      <c r="AO155" s="231">
        <f>'Erwachsene-DOSB 2020'!AV56*$BC$71</f>
        <v>39.6</v>
      </c>
      <c r="AP155" s="232">
        <f>'Erwachsene-DOSB 2020'!AW56*$BC$71</f>
        <v>29.4</v>
      </c>
      <c r="AQ155" s="233">
        <f>'Erwachsene-DOSB 2020'!AX56*$BC$71</f>
        <v>52.199999999999996</v>
      </c>
      <c r="AR155" s="231">
        <f>'Erwachsene-DOSB 2020'!AY56*$BC$71</f>
        <v>42.6</v>
      </c>
      <c r="AS155" s="232">
        <f>'Erwachsene-DOSB 2020'!AZ56*$BC$71</f>
        <v>32.4</v>
      </c>
      <c r="AT155" s="28"/>
      <c r="AU155" s="30"/>
      <c r="AV155" s="38"/>
      <c r="AW155" s="67"/>
      <c r="AX155" s="29"/>
      <c r="AY155" s="38"/>
      <c r="AZ155" s="186"/>
      <c r="BA155" s="187"/>
    </row>
    <row r="156" spans="1:56" ht="21.2" customHeight="1" x14ac:dyDescent="0.2">
      <c r="A156" s="902"/>
      <c r="B156"/>
      <c r="C156" s="843">
        <v>4</v>
      </c>
      <c r="D156" s="795" t="s">
        <v>67</v>
      </c>
      <c r="E156" s="601" t="s">
        <v>16</v>
      </c>
      <c r="F156" s="22" t="s">
        <v>20</v>
      </c>
      <c r="G156" s="141">
        <f>'Erwachsene-DOSB 2020'!AO25*$BC$72</f>
        <v>0.52</v>
      </c>
      <c r="H156" s="132">
        <f>'Erwachsene-DOSB 2020'!AP25*$BC$72</f>
        <v>0.60000000000000009</v>
      </c>
      <c r="I156" s="133">
        <f>'Erwachsene-DOSB 2020'!AQ25*$BC$72</f>
        <v>0.68</v>
      </c>
      <c r="J156" s="134">
        <f>'Erwachsene-DOSB 2020'!AR25*$BC$72</f>
        <v>0.52</v>
      </c>
      <c r="K156" s="132">
        <f>'Erwachsene-DOSB 2020'!AS25*$BC$72</f>
        <v>0.60000000000000009</v>
      </c>
      <c r="L156" s="133">
        <f>'Erwachsene-DOSB 2020'!AT25*$BC$72</f>
        <v>0.68</v>
      </c>
      <c r="M156" s="134">
        <f>'Erwachsene-DOSB 2020'!AU25*$BC$72</f>
        <v>0.48</v>
      </c>
      <c r="N156" s="132">
        <f>'Erwachsene-DOSB 2020'!AV25*$BC$72</f>
        <v>0.55999999999999994</v>
      </c>
      <c r="O156" s="133">
        <f>'Erwachsene-DOSB 2020'!AW25*$BC$72</f>
        <v>0.64000000000000012</v>
      </c>
      <c r="P156" s="735">
        <f>'Erwachsene-DOSB 2020'!AX25*$BC$72</f>
        <v>0.44000000000000006</v>
      </c>
      <c r="Q156" s="736">
        <f>'Erwachsene-DOSB 2020'!AY25*$BC$72</f>
        <v>0.48</v>
      </c>
      <c r="R156" s="737">
        <f>'Erwachsene-DOSB 2020'!AZ25*$BC$72</f>
        <v>0.52</v>
      </c>
      <c r="S156" s="23"/>
      <c r="T156" s="24"/>
      <c r="U156" s="74"/>
      <c r="V156" s="66"/>
      <c r="W156" s="25"/>
      <c r="X156" s="26"/>
      <c r="Y156" s="180"/>
      <c r="Z156" s="181"/>
      <c r="AB156" s="902"/>
      <c r="AC156"/>
      <c r="AD156" s="843">
        <v>4</v>
      </c>
      <c r="AE156" s="795" t="s">
        <v>67</v>
      </c>
      <c r="AF156" s="601" t="s">
        <v>16</v>
      </c>
      <c r="AG156" s="22" t="s">
        <v>20</v>
      </c>
      <c r="AH156" s="141">
        <f>'Erwachsene-DOSB 2020'!AO58*$BC$72</f>
        <v>0.60000000000000009</v>
      </c>
      <c r="AI156" s="132">
        <f>'Erwachsene-DOSB 2020'!AP58*$BC$72</f>
        <v>0.72000000000000008</v>
      </c>
      <c r="AJ156" s="133">
        <f>'Erwachsene-DOSB 2020'!AQ58*$BC$72</f>
        <v>0.8</v>
      </c>
      <c r="AK156" s="134">
        <f>'Erwachsene-DOSB 2020'!AR58*$BC$72</f>
        <v>0.60000000000000009</v>
      </c>
      <c r="AL156" s="132">
        <f>'Erwachsene-DOSB 2020'!AS58*$BC$72</f>
        <v>0.68</v>
      </c>
      <c r="AM156" s="133">
        <f>'Erwachsene-DOSB 2020'!AT58*$BC$72</f>
        <v>0.76</v>
      </c>
      <c r="AN156" s="134">
        <f>'Erwachsene-DOSB 2020'!AU58*$BC$72</f>
        <v>0.55999999999999994</v>
      </c>
      <c r="AO156" s="132">
        <f>'Erwachsene-DOSB 2020'!AV58*$BC$72</f>
        <v>0.64000000000000012</v>
      </c>
      <c r="AP156" s="133">
        <f>'Erwachsene-DOSB 2020'!AW58*$BC$72</f>
        <v>0.72000000000000008</v>
      </c>
      <c r="AQ156" s="735">
        <f>'Erwachsene-DOSB 2020'!AX58*$BC$72</f>
        <v>0.52</v>
      </c>
      <c r="AR156" s="736">
        <f>'Erwachsene-DOSB 2020'!AY58*$BC$72</f>
        <v>0.60000000000000009</v>
      </c>
      <c r="AS156" s="737">
        <f>'Erwachsene-DOSB 2020'!AZ58*$BC$72</f>
        <v>0.68</v>
      </c>
      <c r="AT156" s="23"/>
      <c r="AU156" s="24"/>
      <c r="AV156" s="74"/>
      <c r="AW156" s="66"/>
      <c r="AX156" s="25"/>
      <c r="AY156" s="26"/>
      <c r="AZ156" s="180"/>
      <c r="BA156" s="181"/>
    </row>
    <row r="157" spans="1:56" ht="21.2" customHeight="1" x14ac:dyDescent="0.2">
      <c r="A157" s="902"/>
      <c r="B157"/>
      <c r="C157" s="845"/>
      <c r="D157" s="796"/>
      <c r="E157" s="106" t="s">
        <v>17</v>
      </c>
      <c r="F157" s="27" t="s">
        <v>163</v>
      </c>
      <c r="G157" s="13">
        <f>'Erwachsene-DOSB 2020'!AO27*$BC$73</f>
        <v>1.4400000000000002</v>
      </c>
      <c r="H157" s="12">
        <f>'Erwachsene-DOSB 2020'!AP27*$BC$73</f>
        <v>1.7600000000000002</v>
      </c>
      <c r="I157" s="15">
        <f>'Erwachsene-DOSB 2020'!AQ27*$BC$73</f>
        <v>2.08</v>
      </c>
      <c r="J157" s="14">
        <f>'Erwachsene-DOSB 2020'!AR27*$BC$73</f>
        <v>1.2800000000000002</v>
      </c>
      <c r="K157" s="12">
        <f>'Erwachsene-DOSB 2020'!AS27*$BC$73</f>
        <v>1.6</v>
      </c>
      <c r="L157" s="60">
        <f>'Erwachsene-DOSB 2020'!AT27*$BC$73</f>
        <v>1.92</v>
      </c>
      <c r="M157" s="14">
        <f>'Erwachsene-DOSB 2020'!AU27*$BC$73</f>
        <v>1.04</v>
      </c>
      <c r="N157" s="12">
        <f>'Erwachsene-DOSB 2020'!AV27*$BC$73</f>
        <v>1.36</v>
      </c>
      <c r="O157" s="60">
        <f>'Erwachsene-DOSB 2020'!AW27*$BC$73</f>
        <v>1.6800000000000002</v>
      </c>
      <c r="P157" s="14">
        <f>'Erwachsene-DOSB 2020'!AX27*$BC$73</f>
        <v>0.88000000000000012</v>
      </c>
      <c r="Q157" s="12">
        <f>'Erwachsene-DOSB 2020'!AY27*$BC$73</f>
        <v>1.2000000000000002</v>
      </c>
      <c r="R157" s="60">
        <f>'Erwachsene-DOSB 2020'!AZ27*$BC$73</f>
        <v>1.52</v>
      </c>
      <c r="S157" s="28"/>
      <c r="T157" s="30"/>
      <c r="U157" s="38"/>
      <c r="V157" s="71"/>
      <c r="W157" s="40"/>
      <c r="X157" s="39"/>
      <c r="Y157" s="182"/>
      <c r="Z157" s="188"/>
      <c r="AB157" s="902"/>
      <c r="AC157"/>
      <c r="AD157" s="845"/>
      <c r="AE157" s="796"/>
      <c r="AF157" s="106" t="s">
        <v>17</v>
      </c>
      <c r="AG157" s="27" t="s">
        <v>163</v>
      </c>
      <c r="AH157" s="13">
        <f>'Erwachsene-DOSB 2020'!AO60*$BC$73</f>
        <v>1.92</v>
      </c>
      <c r="AI157" s="12">
        <f>'Erwachsene-DOSB 2020'!AP60*$BC$73</f>
        <v>2.3199999999999998</v>
      </c>
      <c r="AJ157" s="15">
        <f>'Erwachsene-DOSB 2020'!AQ60*$BC$73</f>
        <v>2.64</v>
      </c>
      <c r="AK157" s="13">
        <f>'Erwachsene-DOSB 2020'!AR60*$BC$73</f>
        <v>1.6800000000000002</v>
      </c>
      <c r="AL157" s="12">
        <f>'Erwachsene-DOSB 2020'!AS60*$BC$73</f>
        <v>2.08</v>
      </c>
      <c r="AM157" s="15">
        <f>'Erwachsene-DOSB 2020'!AT60*$BC$73</f>
        <v>2.4800000000000004</v>
      </c>
      <c r="AN157" s="13">
        <f>'Erwachsene-DOSB 2020'!AU60*$BC$73</f>
        <v>1.52</v>
      </c>
      <c r="AO157" s="12">
        <f>'Erwachsene-DOSB 2020'!AV60*$BC$73</f>
        <v>1.92</v>
      </c>
      <c r="AP157" s="15">
        <f>'Erwachsene-DOSB 2020'!AW60*$BC$73</f>
        <v>2.3199999999999998</v>
      </c>
      <c r="AQ157" s="13">
        <f>'Erwachsene-DOSB 2020'!AX60*$BC$73</f>
        <v>1.2800000000000002</v>
      </c>
      <c r="AR157" s="12">
        <f>'Erwachsene-DOSB 2020'!AY60*$BC$73</f>
        <v>1.6800000000000002</v>
      </c>
      <c r="AS157" s="15">
        <f>'Erwachsene-DOSB 2020'!AZ60*$BC$73</f>
        <v>2.08</v>
      </c>
      <c r="AT157" s="28"/>
      <c r="AU157" s="30"/>
      <c r="AV157" s="38"/>
      <c r="AW157" s="71"/>
      <c r="AX157" s="40"/>
      <c r="AY157" s="39"/>
      <c r="AZ157" s="182"/>
      <c r="BA157" s="188"/>
    </row>
    <row r="158" spans="1:56" ht="21.2" customHeight="1" x14ac:dyDescent="0.2">
      <c r="A158" s="902"/>
      <c r="B158"/>
      <c r="C158" s="845"/>
      <c r="D158" s="796"/>
      <c r="E158" s="106" t="s">
        <v>21</v>
      </c>
      <c r="F158" s="2" t="s">
        <v>520</v>
      </c>
      <c r="G158" s="13">
        <f>'Erwachsene-DOSB 2020'!AO28*$BC$74</f>
        <v>8.3999999999999986</v>
      </c>
      <c r="H158" s="12">
        <f>'Erwachsene-DOSB 2020'!AP28*$BC$74</f>
        <v>10.85</v>
      </c>
      <c r="I158" s="15">
        <f>'Erwachsene-DOSB 2020'!AQ28*$BC$74</f>
        <v>12.95</v>
      </c>
      <c r="J158" s="59">
        <f>'Erwachsene-DOSB 2020'!AR28*$BC$74</f>
        <v>7.6999999999999993</v>
      </c>
      <c r="K158" s="12">
        <f>'Erwachsene-DOSB 2020'!AS28*$BC$74</f>
        <v>10.149999999999999</v>
      </c>
      <c r="L158" s="15">
        <f>'Erwachsene-DOSB 2020'!AT28*$BC$74</f>
        <v>12.25</v>
      </c>
      <c r="M158" s="59">
        <f>'Erwachsene-DOSB 2020'!AU28*$BC$74</f>
        <v>6.6499999999999995</v>
      </c>
      <c r="N158" s="12">
        <f>'Erwachsene-DOSB 2020'!AV28*$BC$74</f>
        <v>9.1</v>
      </c>
      <c r="O158" s="15">
        <f>'Erwachsene-DOSB 2020'!AW28*$BC$74</f>
        <v>11.2</v>
      </c>
      <c r="P158" s="59">
        <f>'Erwachsene-DOSB 2020'!AX28*$BC$74</f>
        <v>5.25</v>
      </c>
      <c r="Q158" s="12">
        <f>'Erwachsene-DOSB 2020'!AY28*$BC$74</f>
        <v>7.6999999999999993</v>
      </c>
      <c r="R158" s="15">
        <f>'Erwachsene-DOSB 2020'!AZ28*$BC$74</f>
        <v>9.7999999999999989</v>
      </c>
      <c r="S158" s="28"/>
      <c r="T158" s="30"/>
      <c r="U158" s="38"/>
      <c r="V158" s="71"/>
      <c r="W158" s="41"/>
      <c r="X158" s="39"/>
      <c r="Y158" s="182"/>
      <c r="Z158" s="188"/>
      <c r="AB158" s="902"/>
      <c r="AC158"/>
      <c r="AD158" s="845"/>
      <c r="AE158" s="796"/>
      <c r="AF158" s="106" t="s">
        <v>21</v>
      </c>
      <c r="AG158" s="2" t="s">
        <v>520</v>
      </c>
      <c r="AH158" s="13">
        <f>'Erwachsene-DOSB 2020'!AO61*$BC$74</f>
        <v>11.2</v>
      </c>
      <c r="AI158" s="12">
        <f>'Erwachsene-DOSB 2020'!AP61*$BC$74</f>
        <v>14.7</v>
      </c>
      <c r="AJ158" s="15">
        <f>'Erwachsene-DOSB 2020'!AQ61*$BC$74</f>
        <v>18.2</v>
      </c>
      <c r="AK158" s="59">
        <f>'Erwachsene-DOSB 2020'!AR61*$BC$74</f>
        <v>9.7999999999999989</v>
      </c>
      <c r="AL158" s="12">
        <f>'Erwachsene-DOSB 2020'!AS61*$BC$74</f>
        <v>13.299999999999999</v>
      </c>
      <c r="AM158" s="15">
        <f>'Erwachsene-DOSB 2020'!AT61*$BC$74</f>
        <v>16.799999999999997</v>
      </c>
      <c r="AN158" s="59">
        <f>'Erwachsene-DOSB 2020'!AU61*$BC$74</f>
        <v>8.3999999999999986</v>
      </c>
      <c r="AO158" s="12">
        <f>'Erwachsene-DOSB 2020'!AV61*$BC$74</f>
        <v>11.549999999999999</v>
      </c>
      <c r="AP158" s="15">
        <f>'Erwachsene-DOSB 2020'!AW61*$BC$74</f>
        <v>14.7</v>
      </c>
      <c r="AQ158" s="59">
        <f>'Erwachsene-DOSB 2020'!AX61*$BC$74</f>
        <v>7.35</v>
      </c>
      <c r="AR158" s="12">
        <f>'Erwachsene-DOSB 2020'!AY61*$BC$74</f>
        <v>10.5</v>
      </c>
      <c r="AS158" s="15">
        <f>'Erwachsene-DOSB 2020'!AZ61*$BC$74</f>
        <v>13.649999999999999</v>
      </c>
      <c r="AT158" s="28"/>
      <c r="AU158" s="30"/>
      <c r="AV158" s="38"/>
      <c r="AW158" s="71"/>
      <c r="AX158" s="41"/>
      <c r="AY158" s="39"/>
      <c r="AZ158" s="182"/>
      <c r="BA158" s="188"/>
    </row>
    <row r="159" spans="1:56" ht="21.2" customHeight="1" x14ac:dyDescent="0.2">
      <c r="A159" s="902"/>
      <c r="B159"/>
      <c r="C159" s="845"/>
      <c r="D159" s="796"/>
      <c r="E159" s="798" t="s">
        <v>22</v>
      </c>
      <c r="F159" s="793" t="s">
        <v>159</v>
      </c>
      <c r="G159" s="782" t="s">
        <v>423</v>
      </c>
      <c r="H159" s="783"/>
      <c r="I159" s="783"/>
      <c r="J159" s="783"/>
      <c r="K159" s="783"/>
      <c r="L159" s="783"/>
      <c r="M159" s="783"/>
      <c r="N159" s="783"/>
      <c r="O159" s="783"/>
      <c r="P159" s="783"/>
      <c r="Q159" s="783"/>
      <c r="R159" s="784"/>
      <c r="S159" s="28"/>
      <c r="T159" s="30"/>
      <c r="U159" s="38"/>
      <c r="V159" s="71"/>
      <c r="W159" s="41"/>
      <c r="X159" s="39"/>
      <c r="Y159" s="182"/>
      <c r="Z159" s="188"/>
      <c r="AB159" s="902"/>
      <c r="AC159"/>
      <c r="AD159" s="845"/>
      <c r="AE159" s="796"/>
      <c r="AF159" s="798" t="s">
        <v>22</v>
      </c>
      <c r="AG159" s="793" t="s">
        <v>159</v>
      </c>
      <c r="AH159" s="782" t="s">
        <v>423</v>
      </c>
      <c r="AI159" s="783"/>
      <c r="AJ159" s="783"/>
      <c r="AK159" s="783"/>
      <c r="AL159" s="783"/>
      <c r="AM159" s="783"/>
      <c r="AN159" s="783"/>
      <c r="AO159" s="783"/>
      <c r="AP159" s="783"/>
      <c r="AQ159" s="783"/>
      <c r="AR159" s="783"/>
      <c r="AS159" s="784"/>
      <c r="AT159" s="28"/>
      <c r="AU159" s="30"/>
      <c r="AV159" s="38"/>
      <c r="AW159" s="71"/>
      <c r="AX159" s="41"/>
      <c r="AY159" s="39"/>
      <c r="AZ159" s="182"/>
      <c r="BA159" s="188"/>
    </row>
    <row r="160" spans="1:56" ht="21.2" customHeight="1" thickBot="1" x14ac:dyDescent="0.25">
      <c r="A160" s="902"/>
      <c r="B160"/>
      <c r="C160" s="845"/>
      <c r="D160" s="796"/>
      <c r="E160" s="792"/>
      <c r="F160" s="794"/>
      <c r="G160" s="42">
        <v>10</v>
      </c>
      <c r="H160" s="43">
        <v>15</v>
      </c>
      <c r="I160" s="135">
        <v>20</v>
      </c>
      <c r="J160" s="42">
        <v>10</v>
      </c>
      <c r="K160" s="43">
        <v>15</v>
      </c>
      <c r="L160" s="135">
        <v>20</v>
      </c>
      <c r="M160" s="42">
        <v>10</v>
      </c>
      <c r="N160" s="43">
        <v>15</v>
      </c>
      <c r="O160" s="135">
        <v>20</v>
      </c>
      <c r="P160" s="42">
        <v>10</v>
      </c>
      <c r="Q160" s="43">
        <v>15</v>
      </c>
      <c r="R160" s="135">
        <v>20</v>
      </c>
      <c r="S160" s="28"/>
      <c r="T160" s="30"/>
      <c r="U160" s="38"/>
      <c r="V160" s="71"/>
      <c r="W160" s="41"/>
      <c r="X160" s="39"/>
      <c r="Y160" s="186"/>
      <c r="Z160" s="187"/>
      <c r="AB160" s="902"/>
      <c r="AC160"/>
      <c r="AD160" s="845"/>
      <c r="AE160" s="796"/>
      <c r="AF160" s="792"/>
      <c r="AG160" s="794"/>
      <c r="AH160" s="42">
        <v>10</v>
      </c>
      <c r="AI160" s="43">
        <v>15</v>
      </c>
      <c r="AJ160" s="135">
        <v>20</v>
      </c>
      <c r="AK160" s="42">
        <v>10</v>
      </c>
      <c r="AL160" s="43">
        <v>15</v>
      </c>
      <c r="AM160" s="135">
        <v>20</v>
      </c>
      <c r="AN160" s="42">
        <v>10</v>
      </c>
      <c r="AO160" s="43">
        <v>15</v>
      </c>
      <c r="AP160" s="135">
        <v>20</v>
      </c>
      <c r="AQ160" s="42">
        <v>10</v>
      </c>
      <c r="AR160" s="43">
        <v>15</v>
      </c>
      <c r="AS160" s="135">
        <v>20</v>
      </c>
      <c r="AT160" s="42"/>
      <c r="AU160" s="43"/>
      <c r="AV160" s="135"/>
      <c r="AW160" s="42"/>
      <c r="AX160" s="43"/>
      <c r="AY160" s="135"/>
      <c r="AZ160" s="186"/>
      <c r="BA160" s="187"/>
    </row>
    <row r="161" spans="1:53" ht="18.75" thickBot="1" x14ac:dyDescent="0.3">
      <c r="A161" s="853" t="s">
        <v>495</v>
      </c>
      <c r="B161"/>
      <c r="C161" s="905" t="s">
        <v>51</v>
      </c>
      <c r="D161" s="906"/>
      <c r="E161" s="907"/>
      <c r="F161" s="907"/>
      <c r="G161" s="907" t="s">
        <v>616</v>
      </c>
      <c r="H161" s="907"/>
      <c r="I161" s="907"/>
      <c r="J161" s="907"/>
      <c r="K161" s="907"/>
      <c r="L161" s="907"/>
      <c r="M161" s="907"/>
      <c r="N161" s="907"/>
      <c r="O161" s="907"/>
      <c r="P161" s="907"/>
      <c r="Q161" s="907"/>
      <c r="R161" s="908" t="s">
        <v>52</v>
      </c>
      <c r="S161" s="908"/>
      <c r="T161" s="908"/>
      <c r="U161" s="908"/>
      <c r="V161" s="908"/>
      <c r="W161" s="908"/>
      <c r="X161" s="908"/>
      <c r="Y161" s="802" t="s">
        <v>53</v>
      </c>
      <c r="Z161" s="803"/>
      <c r="AB161" s="853" t="s">
        <v>495</v>
      </c>
      <c r="AC161"/>
      <c r="AD161" s="905" t="s">
        <v>51</v>
      </c>
      <c r="AE161" s="906"/>
      <c r="AF161" s="907"/>
      <c r="AG161" s="907"/>
      <c r="AH161" s="907" t="s">
        <v>616</v>
      </c>
      <c r="AI161" s="907"/>
      <c r="AJ161" s="907"/>
      <c r="AK161" s="907"/>
      <c r="AL161" s="907"/>
      <c r="AM161" s="907"/>
      <c r="AN161" s="907"/>
      <c r="AO161" s="907"/>
      <c r="AP161" s="907"/>
      <c r="AQ161" s="907"/>
      <c r="AR161" s="907"/>
      <c r="AS161" s="908" t="s">
        <v>52</v>
      </c>
      <c r="AT161" s="908"/>
      <c r="AU161" s="908"/>
      <c r="AV161" s="908"/>
      <c r="AW161" s="908"/>
      <c r="AX161" s="908"/>
      <c r="AY161" s="908"/>
      <c r="AZ161" s="802" t="s">
        <v>53</v>
      </c>
      <c r="BA161" s="803"/>
    </row>
    <row r="162" spans="1:53" ht="13.5" thickBot="1" x14ac:dyDescent="0.25">
      <c r="A162" s="853"/>
      <c r="B162"/>
      <c r="C162" s="914" t="s">
        <v>585</v>
      </c>
      <c r="D162" s="915"/>
      <c r="E162" s="915"/>
      <c r="F162" s="915"/>
      <c r="G162" s="915"/>
      <c r="H162" s="915"/>
      <c r="I162" s="916"/>
      <c r="J162" s="917" t="s">
        <v>68</v>
      </c>
      <c r="K162" s="918"/>
      <c r="L162" s="918"/>
      <c r="M162" s="918"/>
      <c r="N162" s="918"/>
      <c r="O162" s="918"/>
      <c r="P162" s="918"/>
      <c r="Q162" s="919"/>
      <c r="R162" s="920" t="s">
        <v>69</v>
      </c>
      <c r="S162" s="921"/>
      <c r="T162" s="921"/>
      <c r="U162" s="921"/>
      <c r="V162" s="921"/>
      <c r="W162" s="921"/>
      <c r="X162" s="922"/>
      <c r="Y162" s="75" t="s">
        <v>70</v>
      </c>
      <c r="Z162" s="76"/>
      <c r="AB162" s="853"/>
      <c r="AC162"/>
      <c r="AD162" s="914" t="s">
        <v>585</v>
      </c>
      <c r="AE162" s="915"/>
      <c r="AF162" s="915"/>
      <c r="AG162" s="915"/>
      <c r="AH162" s="915"/>
      <c r="AI162" s="915"/>
      <c r="AJ162" s="916"/>
      <c r="AK162" s="917" t="s">
        <v>68</v>
      </c>
      <c r="AL162" s="918"/>
      <c r="AM162" s="918"/>
      <c r="AN162" s="918"/>
      <c r="AO162" s="918"/>
      <c r="AP162" s="918"/>
      <c r="AQ162" s="918"/>
      <c r="AR162" s="919"/>
      <c r="AS162" s="920" t="s">
        <v>69</v>
      </c>
      <c r="AT162" s="921"/>
      <c r="AU162" s="921"/>
      <c r="AV162" s="921"/>
      <c r="AW162" s="921"/>
      <c r="AX162" s="921"/>
      <c r="AY162" s="922"/>
      <c r="AZ162" s="75" t="s">
        <v>70</v>
      </c>
      <c r="BA162" s="76"/>
    </row>
    <row r="163" spans="1:53" ht="14.25" customHeight="1" thickBot="1" x14ac:dyDescent="0.3">
      <c r="A163" s="853"/>
      <c r="B163" s="44"/>
      <c r="C163" s="909" t="s">
        <v>71</v>
      </c>
      <c r="D163" s="910"/>
      <c r="E163" s="910"/>
      <c r="F163" s="910"/>
      <c r="G163" s="910"/>
      <c r="H163" s="910"/>
      <c r="I163" s="77"/>
      <c r="J163" s="911"/>
      <c r="K163" s="912"/>
      <c r="L163" s="912"/>
      <c r="M163" s="912"/>
      <c r="N163" s="912"/>
      <c r="O163" s="912"/>
      <c r="P163" s="912"/>
      <c r="Q163" s="913"/>
      <c r="R163" s="898" t="s">
        <v>72</v>
      </c>
      <c r="S163" s="899"/>
      <c r="T163" s="810"/>
      <c r="U163" s="810"/>
      <c r="V163" s="810"/>
      <c r="W163" s="810"/>
      <c r="X163" s="811"/>
      <c r="Y163" s="75" t="s">
        <v>73</v>
      </c>
      <c r="Z163" s="78" t="s">
        <v>54</v>
      </c>
      <c r="AB163" s="853"/>
      <c r="AC163" s="44"/>
      <c r="AD163" s="909" t="s">
        <v>71</v>
      </c>
      <c r="AE163" s="910"/>
      <c r="AF163" s="910"/>
      <c r="AG163" s="910"/>
      <c r="AH163" s="910"/>
      <c r="AI163" s="910"/>
      <c r="AJ163" s="77"/>
      <c r="AK163" s="911"/>
      <c r="AL163" s="912"/>
      <c r="AM163" s="912"/>
      <c r="AN163" s="912"/>
      <c r="AO163" s="912"/>
      <c r="AP163" s="912"/>
      <c r="AQ163" s="912"/>
      <c r="AR163" s="913"/>
      <c r="AS163" s="898" t="s">
        <v>72</v>
      </c>
      <c r="AT163" s="899"/>
      <c r="AU163" s="810"/>
      <c r="AV163" s="810"/>
      <c r="AW163" s="810"/>
      <c r="AX163" s="810"/>
      <c r="AY163" s="811"/>
      <c r="AZ163" s="75" t="s">
        <v>73</v>
      </c>
      <c r="BA163" s="78" t="s">
        <v>54</v>
      </c>
    </row>
    <row r="164" spans="1:53" ht="13.5" thickBot="1" x14ac:dyDescent="0.25">
      <c r="A164" s="853"/>
      <c r="B164"/>
      <c r="C164" s="812" t="s">
        <v>74</v>
      </c>
      <c r="D164" s="813"/>
      <c r="E164" s="813"/>
      <c r="F164" s="813"/>
      <c r="G164" s="813"/>
      <c r="H164" s="813"/>
      <c r="I164" s="77"/>
      <c r="J164" s="807"/>
      <c r="K164" s="808"/>
      <c r="L164" s="808"/>
      <c r="M164" s="808"/>
      <c r="N164" s="808"/>
      <c r="O164" s="808"/>
      <c r="P164" s="808"/>
      <c r="Q164" s="809"/>
      <c r="R164" s="898" t="s">
        <v>75</v>
      </c>
      <c r="S164" s="899"/>
      <c r="T164" s="810"/>
      <c r="U164" s="810"/>
      <c r="V164" s="810"/>
      <c r="W164" s="810"/>
      <c r="X164" s="811"/>
      <c r="Y164" s="75" t="s">
        <v>76</v>
      </c>
      <c r="Z164" s="79"/>
      <c r="AB164" s="853"/>
      <c r="AC164"/>
      <c r="AD164" s="812" t="s">
        <v>74</v>
      </c>
      <c r="AE164" s="813"/>
      <c r="AF164" s="813"/>
      <c r="AG164" s="813"/>
      <c r="AH164" s="813"/>
      <c r="AI164" s="813"/>
      <c r="AJ164" s="77"/>
      <c r="AK164" s="807"/>
      <c r="AL164" s="808"/>
      <c r="AM164" s="808"/>
      <c r="AN164" s="808"/>
      <c r="AO164" s="808"/>
      <c r="AP164" s="808"/>
      <c r="AQ164" s="808"/>
      <c r="AR164" s="809"/>
      <c r="AS164" s="898" t="s">
        <v>75</v>
      </c>
      <c r="AT164" s="899"/>
      <c r="AU164" s="810"/>
      <c r="AV164" s="810"/>
      <c r="AW164" s="810"/>
      <c r="AX164" s="810"/>
      <c r="AY164" s="811"/>
      <c r="AZ164" s="75" t="s">
        <v>76</v>
      </c>
      <c r="BA164" s="79"/>
    </row>
    <row r="165" spans="1:53" ht="13.5" thickBot="1" x14ac:dyDescent="0.25">
      <c r="A165" s="853"/>
      <c r="B165"/>
      <c r="C165" s="812" t="s">
        <v>518</v>
      </c>
      <c r="D165" s="813"/>
      <c r="E165" s="813"/>
      <c r="F165" s="813"/>
      <c r="G165" s="813"/>
      <c r="H165" s="813"/>
      <c r="I165" s="77"/>
      <c r="J165" s="814"/>
      <c r="K165" s="815"/>
      <c r="L165" s="815"/>
      <c r="M165" s="815"/>
      <c r="N165" s="815"/>
      <c r="O165" s="815"/>
      <c r="P165" s="815"/>
      <c r="Q165" s="816"/>
      <c r="R165" s="898" t="s">
        <v>77</v>
      </c>
      <c r="S165" s="899"/>
      <c r="T165" s="810"/>
      <c r="U165" s="810"/>
      <c r="V165" s="810"/>
      <c r="W165" s="810"/>
      <c r="X165" s="811"/>
      <c r="Y165" s="75" t="s">
        <v>78</v>
      </c>
      <c r="Z165" s="79"/>
      <c r="AB165" s="853"/>
      <c r="AC165"/>
      <c r="AD165" s="812" t="s">
        <v>518</v>
      </c>
      <c r="AE165" s="813"/>
      <c r="AF165" s="813"/>
      <c r="AG165" s="813"/>
      <c r="AH165" s="813"/>
      <c r="AI165" s="813"/>
      <c r="AJ165" s="77"/>
      <c r="AK165" s="814"/>
      <c r="AL165" s="815"/>
      <c r="AM165" s="815"/>
      <c r="AN165" s="815"/>
      <c r="AO165" s="815"/>
      <c r="AP165" s="815"/>
      <c r="AQ165" s="815"/>
      <c r="AR165" s="816"/>
      <c r="AS165" s="898" t="s">
        <v>77</v>
      </c>
      <c r="AT165" s="899"/>
      <c r="AU165" s="810"/>
      <c r="AV165" s="810"/>
      <c r="AW165" s="810"/>
      <c r="AX165" s="810"/>
      <c r="AY165" s="811"/>
      <c r="AZ165" s="75" t="s">
        <v>78</v>
      </c>
      <c r="BA165" s="79"/>
    </row>
    <row r="166" spans="1:53" ht="13.5" thickBot="1" x14ac:dyDescent="0.25">
      <c r="A166" s="853"/>
      <c r="B166"/>
      <c r="C166" s="812" t="s">
        <v>586</v>
      </c>
      <c r="D166" s="813"/>
      <c r="E166" s="813"/>
      <c r="F166" s="813"/>
      <c r="G166" s="813"/>
      <c r="H166" s="813"/>
      <c r="I166" s="77"/>
      <c r="J166" s="80"/>
      <c r="K166" s="80"/>
      <c r="L166" s="80"/>
      <c r="M166" s="80"/>
      <c r="N166" s="80"/>
      <c r="O166" s="80"/>
      <c r="P166" s="80"/>
      <c r="Q166" s="80"/>
      <c r="R166" s="872" t="s">
        <v>79</v>
      </c>
      <c r="S166" s="873"/>
      <c r="T166" s="874"/>
      <c r="U166" s="874"/>
      <c r="V166" s="874"/>
      <c r="W166" s="874"/>
      <c r="X166" s="875"/>
      <c r="Y166" s="81"/>
      <c r="Z166" s="82"/>
      <c r="AB166" s="853"/>
      <c r="AC166"/>
      <c r="AD166" s="812" t="s">
        <v>586</v>
      </c>
      <c r="AE166" s="813"/>
      <c r="AF166" s="813"/>
      <c r="AG166" s="813"/>
      <c r="AH166" s="813"/>
      <c r="AI166" s="813"/>
      <c r="AJ166" s="77"/>
      <c r="AK166" s="80"/>
      <c r="AL166" s="80"/>
      <c r="AM166" s="80"/>
      <c r="AN166" s="80"/>
      <c r="AO166" s="80"/>
      <c r="AP166" s="80"/>
      <c r="AQ166" s="80"/>
      <c r="AR166" s="80"/>
      <c r="AS166" s="872" t="s">
        <v>79</v>
      </c>
      <c r="AT166" s="873"/>
      <c r="AU166" s="874"/>
      <c r="AV166" s="874"/>
      <c r="AW166" s="874"/>
      <c r="AX166" s="874"/>
      <c r="AY166" s="875"/>
      <c r="AZ166" s="81"/>
      <c r="BA166" s="82"/>
    </row>
    <row r="167" spans="1:53" ht="15" customHeight="1" x14ac:dyDescent="0.2">
      <c r="A167" s="904">
        <f>A125+1</f>
        <v>39</v>
      </c>
      <c r="B167"/>
      <c r="C167" s="841" t="s">
        <v>587</v>
      </c>
      <c r="D167" s="813"/>
      <c r="E167" s="813"/>
      <c r="F167" s="813"/>
      <c r="G167" s="813"/>
      <c r="H167" s="813"/>
      <c r="I167" s="77"/>
      <c r="U167" s="45"/>
      <c r="W167" s="781" t="s">
        <v>716</v>
      </c>
      <c r="X167" s="781"/>
      <c r="Y167" s="781"/>
      <c r="Z167" s="781"/>
      <c r="AB167" s="904">
        <f>AB125+1</f>
        <v>42</v>
      </c>
      <c r="AC167"/>
      <c r="AD167" s="841" t="s">
        <v>587</v>
      </c>
      <c r="AE167" s="813"/>
      <c r="AF167" s="813"/>
      <c r="AG167" s="813"/>
      <c r="AH167" s="813"/>
      <c r="AI167" s="813"/>
      <c r="AJ167" s="77"/>
      <c r="AV167" s="45"/>
      <c r="AX167" s="781" t="s">
        <v>717</v>
      </c>
      <c r="AY167" s="781"/>
      <c r="AZ167" s="781"/>
      <c r="BA167" s="781"/>
    </row>
    <row r="168" spans="1:53" ht="13.5" customHeight="1" thickBot="1" x14ac:dyDescent="0.25">
      <c r="A168" s="904"/>
      <c r="B168"/>
      <c r="C168" s="804" t="s">
        <v>80</v>
      </c>
      <c r="D168" s="805"/>
      <c r="E168" s="805"/>
      <c r="F168" s="805"/>
      <c r="G168" s="805"/>
      <c r="H168" s="805"/>
      <c r="I168" s="806"/>
      <c r="W168" s="781"/>
      <c r="X168" s="781"/>
      <c r="Y168" s="781"/>
      <c r="Z168" s="781"/>
      <c r="AB168" s="904"/>
      <c r="AC168"/>
      <c r="AD168" s="804" t="s">
        <v>80</v>
      </c>
      <c r="AE168" s="805"/>
      <c r="AF168" s="805"/>
      <c r="AG168" s="805"/>
      <c r="AH168" s="805"/>
      <c r="AI168" s="805"/>
      <c r="AJ168" s="806"/>
      <c r="AX168" s="781"/>
      <c r="AY168" s="781"/>
      <c r="AZ168" s="781"/>
      <c r="BA168" s="781"/>
    </row>
  </sheetData>
  <mergeCells count="678">
    <mergeCell ref="C122:H122"/>
    <mergeCell ref="A167:A168"/>
    <mergeCell ref="A129:A135"/>
    <mergeCell ref="AB167:AB168"/>
    <mergeCell ref="A83:A84"/>
    <mergeCell ref="M131:X131"/>
    <mergeCell ref="C129:L129"/>
    <mergeCell ref="M129:Y129"/>
    <mergeCell ref="D148:D151"/>
    <mergeCell ref="J106:X106"/>
    <mergeCell ref="R163:S163"/>
    <mergeCell ref="T163:X163"/>
    <mergeCell ref="C136:E137"/>
    <mergeCell ref="F136:F137"/>
    <mergeCell ref="L133:Z133"/>
    <mergeCell ref="C120:I120"/>
    <mergeCell ref="A87:A93"/>
    <mergeCell ref="G134:K134"/>
    <mergeCell ref="E140:E141"/>
    <mergeCell ref="F140:F141"/>
    <mergeCell ref="G140:R140"/>
    <mergeCell ref="F152:F153"/>
    <mergeCell ref="G152:R152"/>
    <mergeCell ref="AB125:AB126"/>
    <mergeCell ref="AU165:AY165"/>
    <mergeCell ref="C166:H166"/>
    <mergeCell ref="R166:S166"/>
    <mergeCell ref="T166:X166"/>
    <mergeCell ref="AD166:AI166"/>
    <mergeCell ref="AS163:AT163"/>
    <mergeCell ref="V136:X136"/>
    <mergeCell ref="R164:S164"/>
    <mergeCell ref="P136:R136"/>
    <mergeCell ref="AU164:AY164"/>
    <mergeCell ref="AU166:AY166"/>
    <mergeCell ref="G159:R159"/>
    <mergeCell ref="C138:C147"/>
    <mergeCell ref="D138:D147"/>
    <mergeCell ref="AH148:AS148"/>
    <mergeCell ref="C148:C151"/>
    <mergeCell ref="C165:H165"/>
    <mergeCell ref="J165:Q165"/>
    <mergeCell ref="R165:S165"/>
    <mergeCell ref="R161:X161"/>
    <mergeCell ref="Y161:Z161"/>
    <mergeCell ref="AD161:AG161"/>
    <mergeCell ref="AH161:AR161"/>
    <mergeCell ref="AS161:AY161"/>
    <mergeCell ref="A8:A34"/>
    <mergeCell ref="A35:A40"/>
    <mergeCell ref="A41:A42"/>
    <mergeCell ref="A52:A76"/>
    <mergeCell ref="A77:A82"/>
    <mergeCell ref="C162:I162"/>
    <mergeCell ref="A125:A126"/>
    <mergeCell ref="G106:I106"/>
    <mergeCell ref="C110:C113"/>
    <mergeCell ref="C121:H121"/>
    <mergeCell ref="C123:H123"/>
    <mergeCell ref="A119:A124"/>
    <mergeCell ref="A136:A160"/>
    <mergeCell ref="A161:A166"/>
    <mergeCell ref="A45:A51"/>
    <mergeCell ref="A94:A118"/>
    <mergeCell ref="D114:D118"/>
    <mergeCell ref="F106:F107"/>
    <mergeCell ref="D110:D113"/>
    <mergeCell ref="C106:C109"/>
    <mergeCell ref="C161:F161"/>
    <mergeCell ref="G161:Q161"/>
    <mergeCell ref="C135:F135"/>
    <mergeCell ref="C133:F133"/>
    <mergeCell ref="AZ161:BA161"/>
    <mergeCell ref="R162:X162"/>
    <mergeCell ref="AD162:AJ162"/>
    <mergeCell ref="AK162:AR162"/>
    <mergeCell ref="AS162:AY162"/>
    <mergeCell ref="C168:I168"/>
    <mergeCell ref="AD168:AJ168"/>
    <mergeCell ref="AS165:AT165"/>
    <mergeCell ref="AS164:AT164"/>
    <mergeCell ref="AS166:AT166"/>
    <mergeCell ref="T164:X164"/>
    <mergeCell ref="AK165:AR165"/>
    <mergeCell ref="AB161:AB166"/>
    <mergeCell ref="C163:H163"/>
    <mergeCell ref="T165:X165"/>
    <mergeCell ref="AD165:AI165"/>
    <mergeCell ref="J162:Q162"/>
    <mergeCell ref="C167:H167"/>
    <mergeCell ref="AD167:AI167"/>
    <mergeCell ref="AD164:AI164"/>
    <mergeCell ref="AK164:AR164"/>
    <mergeCell ref="J163:Q163"/>
    <mergeCell ref="C164:H164"/>
    <mergeCell ref="J164:Q164"/>
    <mergeCell ref="AD163:AI163"/>
    <mergeCell ref="AK163:AR163"/>
    <mergeCell ref="AU163:AY163"/>
    <mergeCell ref="AG152:AG153"/>
    <mergeCell ref="AH152:AS152"/>
    <mergeCell ref="C156:C160"/>
    <mergeCell ref="D156:D160"/>
    <mergeCell ref="AD156:AD160"/>
    <mergeCell ref="AE156:AE160"/>
    <mergeCell ref="E159:E160"/>
    <mergeCell ref="F159:F160"/>
    <mergeCell ref="AF159:AF160"/>
    <mergeCell ref="AG159:AG160"/>
    <mergeCell ref="AH159:AS159"/>
    <mergeCell ref="C152:C155"/>
    <mergeCell ref="D152:D155"/>
    <mergeCell ref="AB136:AB160"/>
    <mergeCell ref="S136:U136"/>
    <mergeCell ref="E148:E149"/>
    <mergeCell ref="F148:F149"/>
    <mergeCell ref="AD138:AD147"/>
    <mergeCell ref="AE138:AE147"/>
    <mergeCell ref="E152:E153"/>
    <mergeCell ref="AD152:AD155"/>
    <mergeCell ref="AE152:AE155"/>
    <mergeCell ref="W134:Z135"/>
    <mergeCell ref="AD134:AG134"/>
    <mergeCell ref="G136:I136"/>
    <mergeCell ref="J136:L136"/>
    <mergeCell ref="M136:O136"/>
    <mergeCell ref="AH140:AS140"/>
    <mergeCell ref="AD148:AD151"/>
    <mergeCell ref="AE148:AE151"/>
    <mergeCell ref="AF148:AF149"/>
    <mergeCell ref="AG148:AG149"/>
    <mergeCell ref="G148:R148"/>
    <mergeCell ref="AF140:AF141"/>
    <mergeCell ref="AG140:AG141"/>
    <mergeCell ref="AF152:AF153"/>
    <mergeCell ref="AM133:BA133"/>
    <mergeCell ref="C134:F134"/>
    <mergeCell ref="L134:Q134"/>
    <mergeCell ref="R134:V134"/>
    <mergeCell ref="Y130:Z130"/>
    <mergeCell ref="AT136:AV136"/>
    <mergeCell ref="AW136:AY136"/>
    <mergeCell ref="Y137:Z137"/>
    <mergeCell ref="G133:K133"/>
    <mergeCell ref="AS134:AW134"/>
    <mergeCell ref="AX134:BA135"/>
    <mergeCell ref="AM135:AR135"/>
    <mergeCell ref="AS135:AW135"/>
    <mergeCell ref="AZ137:BA137"/>
    <mergeCell ref="AD136:AF137"/>
    <mergeCell ref="AM134:AR134"/>
    <mergeCell ref="L135:Q135"/>
    <mergeCell ref="R135:V135"/>
    <mergeCell ref="AD135:AG135"/>
    <mergeCell ref="AN136:AP136"/>
    <mergeCell ref="AQ136:AS136"/>
    <mergeCell ref="AG136:AG137"/>
    <mergeCell ref="AH136:AJ136"/>
    <mergeCell ref="AK136:AM136"/>
    <mergeCell ref="W125:Z126"/>
    <mergeCell ref="T123:X123"/>
    <mergeCell ref="AD123:AI123"/>
    <mergeCell ref="R123:S123"/>
    <mergeCell ref="AD133:AG133"/>
    <mergeCell ref="C130:L130"/>
    <mergeCell ref="M130:X130"/>
    <mergeCell ref="Y131:Z131"/>
    <mergeCell ref="AD131:AM131"/>
    <mergeCell ref="J123:Q123"/>
    <mergeCell ref="C125:H125"/>
    <mergeCell ref="AD125:AI125"/>
    <mergeCell ref="C126:I126"/>
    <mergeCell ref="AD126:AJ126"/>
    <mergeCell ref="C124:H124"/>
    <mergeCell ref="C132:F132"/>
    <mergeCell ref="G132:X132"/>
    <mergeCell ref="AD132:AG132"/>
    <mergeCell ref="AH132:AY132"/>
    <mergeCell ref="C131:L131"/>
    <mergeCell ref="AN131:AY131"/>
    <mergeCell ref="AB129:AB135"/>
    <mergeCell ref="AH133:AL133"/>
    <mergeCell ref="AH134:AL134"/>
    <mergeCell ref="AZ131:BA131"/>
    <mergeCell ref="AS122:AT122"/>
    <mergeCell ref="AU122:AY122"/>
    <mergeCell ref="AD124:AI124"/>
    <mergeCell ref="AS123:AT123"/>
    <mergeCell ref="AU123:AY123"/>
    <mergeCell ref="AS124:AT124"/>
    <mergeCell ref="AU124:AY124"/>
    <mergeCell ref="AK123:AR123"/>
    <mergeCell ref="AN129:AZ129"/>
    <mergeCell ref="AD130:AM130"/>
    <mergeCell ref="AN130:AY130"/>
    <mergeCell ref="AZ130:BA130"/>
    <mergeCell ref="AD129:AM129"/>
    <mergeCell ref="AX125:BA126"/>
    <mergeCell ref="AZ119:BA119"/>
    <mergeCell ref="J122:Q122"/>
    <mergeCell ref="R122:S122"/>
    <mergeCell ref="T122:X122"/>
    <mergeCell ref="AD122:AI122"/>
    <mergeCell ref="AK122:AR122"/>
    <mergeCell ref="AB119:AB124"/>
    <mergeCell ref="T124:X124"/>
    <mergeCell ref="R121:S121"/>
    <mergeCell ref="T121:X121"/>
    <mergeCell ref="AD121:AI121"/>
    <mergeCell ref="J121:Q121"/>
    <mergeCell ref="J120:Q120"/>
    <mergeCell ref="R120:X120"/>
    <mergeCell ref="AD120:AJ120"/>
    <mergeCell ref="AK120:AR120"/>
    <mergeCell ref="AS120:AY120"/>
    <mergeCell ref="AK121:AR121"/>
    <mergeCell ref="AH119:AR119"/>
    <mergeCell ref="AS119:AY119"/>
    <mergeCell ref="AS121:AT121"/>
    <mergeCell ref="AU121:AY121"/>
    <mergeCell ref="R124:S124"/>
    <mergeCell ref="C119:F119"/>
    <mergeCell ref="G119:Q119"/>
    <mergeCell ref="R119:X119"/>
    <mergeCell ref="Y119:Z119"/>
    <mergeCell ref="AD119:AG119"/>
    <mergeCell ref="C114:C118"/>
    <mergeCell ref="V117:X117"/>
    <mergeCell ref="AD114:AD118"/>
    <mergeCell ref="AE114:AE118"/>
    <mergeCell ref="E117:E118"/>
    <mergeCell ref="F117:F118"/>
    <mergeCell ref="G117:U117"/>
    <mergeCell ref="C94:E95"/>
    <mergeCell ref="F94:F95"/>
    <mergeCell ref="G94:I94"/>
    <mergeCell ref="J94:L94"/>
    <mergeCell ref="M94:O94"/>
    <mergeCell ref="P94:R94"/>
    <mergeCell ref="S94:U94"/>
    <mergeCell ref="V94:X94"/>
    <mergeCell ref="AF117:AF118"/>
    <mergeCell ref="E110:E111"/>
    <mergeCell ref="F110:F111"/>
    <mergeCell ref="G110:X110"/>
    <mergeCell ref="E106:E107"/>
    <mergeCell ref="C96:C105"/>
    <mergeCell ref="D96:D105"/>
    <mergeCell ref="AD96:AD105"/>
    <mergeCell ref="AE96:AE105"/>
    <mergeCell ref="E98:E99"/>
    <mergeCell ref="F98:F99"/>
    <mergeCell ref="G98:I98"/>
    <mergeCell ref="AD110:AD113"/>
    <mergeCell ref="D106:D109"/>
    <mergeCell ref="AK98:AY98"/>
    <mergeCell ref="AG106:AG107"/>
    <mergeCell ref="AH106:AJ106"/>
    <mergeCell ref="J98:X98"/>
    <mergeCell ref="AF110:AF111"/>
    <mergeCell ref="AD106:AD109"/>
    <mergeCell ref="AE106:AE109"/>
    <mergeCell ref="AF106:AF107"/>
    <mergeCell ref="AG110:AG111"/>
    <mergeCell ref="AH110:AY110"/>
    <mergeCell ref="AQ106:AY106"/>
    <mergeCell ref="AF98:AF99"/>
    <mergeCell ref="AG98:AG99"/>
    <mergeCell ref="AH98:AJ98"/>
    <mergeCell ref="AK106:AP106"/>
    <mergeCell ref="AE110:AE113"/>
    <mergeCell ref="AB94:AB118"/>
    <mergeCell ref="AG117:AG118"/>
    <mergeCell ref="AH117:AV117"/>
    <mergeCell ref="AW117:AY117"/>
    <mergeCell ref="AG94:AG95"/>
    <mergeCell ref="AH94:AJ94"/>
    <mergeCell ref="AK94:AM94"/>
    <mergeCell ref="AN94:AP94"/>
    <mergeCell ref="AQ94:AS94"/>
    <mergeCell ref="AT94:AV94"/>
    <mergeCell ref="AW94:AY94"/>
    <mergeCell ref="Y95:Z95"/>
    <mergeCell ref="AZ95:BA95"/>
    <mergeCell ref="AD94:AF95"/>
    <mergeCell ref="AB87:AB93"/>
    <mergeCell ref="AD87:AM87"/>
    <mergeCell ref="C89:L89"/>
    <mergeCell ref="M89:X89"/>
    <mergeCell ref="Y89:Z89"/>
    <mergeCell ref="AD89:AM89"/>
    <mergeCell ref="C91:F91"/>
    <mergeCell ref="C90:F90"/>
    <mergeCell ref="G90:X90"/>
    <mergeCell ref="AD90:AG90"/>
    <mergeCell ref="AH90:AY90"/>
    <mergeCell ref="G91:K91"/>
    <mergeCell ref="L91:Z91"/>
    <mergeCell ref="AM92:AR92"/>
    <mergeCell ref="AS92:AW92"/>
    <mergeCell ref="AX92:BA93"/>
    <mergeCell ref="C93:F93"/>
    <mergeCell ref="L93:Q93"/>
    <mergeCell ref="R93:V93"/>
    <mergeCell ref="AD93:AG93"/>
    <mergeCell ref="AM93:AR93"/>
    <mergeCell ref="AS93:AW93"/>
    <mergeCell ref="AD91:AG91"/>
    <mergeCell ref="AH91:AL91"/>
    <mergeCell ref="AM91:BA91"/>
    <mergeCell ref="C92:F92"/>
    <mergeCell ref="L92:Q92"/>
    <mergeCell ref="R92:V92"/>
    <mergeCell ref="W92:Z93"/>
    <mergeCell ref="AD92:AG92"/>
    <mergeCell ref="AN89:AY89"/>
    <mergeCell ref="AZ89:BA89"/>
    <mergeCell ref="C87:L87"/>
    <mergeCell ref="M87:Y87"/>
    <mergeCell ref="C82:H82"/>
    <mergeCell ref="R82:S82"/>
    <mergeCell ref="T82:X82"/>
    <mergeCell ref="AD82:AI82"/>
    <mergeCell ref="AB83:AB84"/>
    <mergeCell ref="AS82:AT82"/>
    <mergeCell ref="AU82:AY82"/>
    <mergeCell ref="C83:H83"/>
    <mergeCell ref="AD83:AI83"/>
    <mergeCell ref="C84:I84"/>
    <mergeCell ref="AD84:AJ84"/>
    <mergeCell ref="W83:Z84"/>
    <mergeCell ref="AN87:AZ87"/>
    <mergeCell ref="C88:L88"/>
    <mergeCell ref="M88:X88"/>
    <mergeCell ref="Y88:Z88"/>
    <mergeCell ref="AD88:AM88"/>
    <mergeCell ref="AN88:AY88"/>
    <mergeCell ref="AZ88:BA88"/>
    <mergeCell ref="AU80:AY80"/>
    <mergeCell ref="AS81:AT81"/>
    <mergeCell ref="AU81:AY81"/>
    <mergeCell ref="C80:H80"/>
    <mergeCell ref="J80:Q80"/>
    <mergeCell ref="R80:S80"/>
    <mergeCell ref="T80:X80"/>
    <mergeCell ref="AD80:AI80"/>
    <mergeCell ref="AK80:AR80"/>
    <mergeCell ref="C81:H81"/>
    <mergeCell ref="J81:Q81"/>
    <mergeCell ref="R81:S81"/>
    <mergeCell ref="T81:X81"/>
    <mergeCell ref="AD81:AI81"/>
    <mergeCell ref="AK81:AR81"/>
    <mergeCell ref="AD77:AG77"/>
    <mergeCell ref="AH77:AR77"/>
    <mergeCell ref="AS77:AY77"/>
    <mergeCell ref="AZ77:BA77"/>
    <mergeCell ref="C78:I78"/>
    <mergeCell ref="J78:Q78"/>
    <mergeCell ref="R78:X78"/>
    <mergeCell ref="AD78:AJ78"/>
    <mergeCell ref="AK78:AR78"/>
    <mergeCell ref="AS78:AY78"/>
    <mergeCell ref="C77:F77"/>
    <mergeCell ref="G77:Q77"/>
    <mergeCell ref="R77:X77"/>
    <mergeCell ref="Y77:Z77"/>
    <mergeCell ref="AB77:AB82"/>
    <mergeCell ref="AS79:AT79"/>
    <mergeCell ref="AU79:AY79"/>
    <mergeCell ref="AS80:AT80"/>
    <mergeCell ref="C79:H79"/>
    <mergeCell ref="J79:Q79"/>
    <mergeCell ref="R79:S79"/>
    <mergeCell ref="T79:X79"/>
    <mergeCell ref="AD79:AI79"/>
    <mergeCell ref="AK79:AR79"/>
    <mergeCell ref="AF64:AF65"/>
    <mergeCell ref="AG64:AG65"/>
    <mergeCell ref="AD68:AD71"/>
    <mergeCell ref="AE68:AE71"/>
    <mergeCell ref="AF75:AF76"/>
    <mergeCell ref="AG75:AG76"/>
    <mergeCell ref="AF68:AF69"/>
    <mergeCell ref="AG68:AG69"/>
    <mergeCell ref="AH68:AV68"/>
    <mergeCell ref="AH64:AY64"/>
    <mergeCell ref="AW68:AY68"/>
    <mergeCell ref="AD72:AD76"/>
    <mergeCell ref="AE72:AE76"/>
    <mergeCell ref="AH75:AV75"/>
    <mergeCell ref="AW75:AY75"/>
    <mergeCell ref="C64:C67"/>
    <mergeCell ref="D64:D67"/>
    <mergeCell ref="AD64:AD67"/>
    <mergeCell ref="AE64:AE67"/>
    <mergeCell ref="E64:E65"/>
    <mergeCell ref="F64:F65"/>
    <mergeCell ref="G64:X64"/>
    <mergeCell ref="C68:C71"/>
    <mergeCell ref="D68:D71"/>
    <mergeCell ref="E68:E69"/>
    <mergeCell ref="F68:F69"/>
    <mergeCell ref="G68:U68"/>
    <mergeCell ref="V68:X68"/>
    <mergeCell ref="AB52:AB76"/>
    <mergeCell ref="J52:L52"/>
    <mergeCell ref="M52:O52"/>
    <mergeCell ref="P52:R52"/>
    <mergeCell ref="Y53:Z53"/>
    <mergeCell ref="C72:C76"/>
    <mergeCell ref="D72:D76"/>
    <mergeCell ref="E75:E76"/>
    <mergeCell ref="F75:F76"/>
    <mergeCell ref="G75:U75"/>
    <mergeCell ref="V75:X75"/>
    <mergeCell ref="AZ53:BA53"/>
    <mergeCell ref="S52:U52"/>
    <mergeCell ref="V52:X52"/>
    <mergeCell ref="AD52:AF53"/>
    <mergeCell ref="AG52:AG53"/>
    <mergeCell ref="AH52:AJ52"/>
    <mergeCell ref="C54:C63"/>
    <mergeCell ref="D54:D63"/>
    <mergeCell ref="AD54:AD63"/>
    <mergeCell ref="AE54:AE63"/>
    <mergeCell ref="E56:E57"/>
    <mergeCell ref="F56:F57"/>
    <mergeCell ref="G56:X56"/>
    <mergeCell ref="AF56:AF57"/>
    <mergeCell ref="AG56:AG57"/>
    <mergeCell ref="AH56:AY56"/>
    <mergeCell ref="AN52:AP52"/>
    <mergeCell ref="AK52:AM52"/>
    <mergeCell ref="AQ52:AS52"/>
    <mergeCell ref="AT52:AV52"/>
    <mergeCell ref="AW52:AY52"/>
    <mergeCell ref="C52:E53"/>
    <mergeCell ref="F52:F53"/>
    <mergeCell ref="G52:I52"/>
    <mergeCell ref="M46:X46"/>
    <mergeCell ref="Y46:Z46"/>
    <mergeCell ref="AD46:AM46"/>
    <mergeCell ref="C45:L45"/>
    <mergeCell ref="M45:Y45"/>
    <mergeCell ref="AB45:AB51"/>
    <mergeCell ref="C48:F48"/>
    <mergeCell ref="G48:X48"/>
    <mergeCell ref="AD48:AG48"/>
    <mergeCell ref="AH48:AY48"/>
    <mergeCell ref="AM49:BA49"/>
    <mergeCell ref="C50:F50"/>
    <mergeCell ref="R50:V50"/>
    <mergeCell ref="W50:Z51"/>
    <mergeCell ref="AD50:AG50"/>
    <mergeCell ref="AM50:AR50"/>
    <mergeCell ref="AS50:AW50"/>
    <mergeCell ref="AX50:BA51"/>
    <mergeCell ref="C51:F51"/>
    <mergeCell ref="L51:Q51"/>
    <mergeCell ref="R51:V51"/>
    <mergeCell ref="AD51:AG51"/>
    <mergeCell ref="AM51:AR51"/>
    <mergeCell ref="AS51:AW51"/>
    <mergeCell ref="AS40:AT40"/>
    <mergeCell ref="AU40:AY40"/>
    <mergeCell ref="R39:S39"/>
    <mergeCell ref="T39:X39"/>
    <mergeCell ref="AD39:AI39"/>
    <mergeCell ref="AK39:AR39"/>
    <mergeCell ref="AB35:AB40"/>
    <mergeCell ref="AS37:AT37"/>
    <mergeCell ref="AU37:AY37"/>
    <mergeCell ref="AS38:AT38"/>
    <mergeCell ref="AU38:AY38"/>
    <mergeCell ref="AS39:AT39"/>
    <mergeCell ref="AU39:AY39"/>
    <mergeCell ref="R40:S40"/>
    <mergeCell ref="T40:X40"/>
    <mergeCell ref="AD40:AI40"/>
    <mergeCell ref="AZ35:BA35"/>
    <mergeCell ref="C36:I36"/>
    <mergeCell ref="J36:Q36"/>
    <mergeCell ref="R36:X36"/>
    <mergeCell ref="AD36:AJ36"/>
    <mergeCell ref="AK36:AR36"/>
    <mergeCell ref="AS36:AY36"/>
    <mergeCell ref="J37:Q37"/>
    <mergeCell ref="R37:S37"/>
    <mergeCell ref="T37:X37"/>
    <mergeCell ref="AD37:AI37"/>
    <mergeCell ref="AK37:AR37"/>
    <mergeCell ref="C37:H37"/>
    <mergeCell ref="AD35:AG35"/>
    <mergeCell ref="AH35:AR35"/>
    <mergeCell ref="AQ31:AY31"/>
    <mergeCell ref="C35:F35"/>
    <mergeCell ref="G35:Q35"/>
    <mergeCell ref="R35:X35"/>
    <mergeCell ref="Y35:Z35"/>
    <mergeCell ref="C29:C34"/>
    <mergeCell ref="D29:D34"/>
    <mergeCell ref="E31:E32"/>
    <mergeCell ref="F31:F32"/>
    <mergeCell ref="G31:O31"/>
    <mergeCell ref="P31:X31"/>
    <mergeCell ref="AB8:AB34"/>
    <mergeCell ref="AE25:AE28"/>
    <mergeCell ref="S25:X25"/>
    <mergeCell ref="AD25:AD28"/>
    <mergeCell ref="M25:R25"/>
    <mergeCell ref="F12:F13"/>
    <mergeCell ref="AN25:AS25"/>
    <mergeCell ref="F20:F21"/>
    <mergeCell ref="AD20:AD24"/>
    <mergeCell ref="AE20:AE24"/>
    <mergeCell ref="C10:C19"/>
    <mergeCell ref="C25:C28"/>
    <mergeCell ref="D25:D28"/>
    <mergeCell ref="E25:E26"/>
    <mergeCell ref="F25:F26"/>
    <mergeCell ref="G25:L25"/>
    <mergeCell ref="AQ12:AY12"/>
    <mergeCell ref="AT25:AY25"/>
    <mergeCell ref="E22:E23"/>
    <mergeCell ref="F22:F23"/>
    <mergeCell ref="AF22:AF23"/>
    <mergeCell ref="AG22:AG23"/>
    <mergeCell ref="AQ22:AS22"/>
    <mergeCell ref="AF25:AF26"/>
    <mergeCell ref="AG25:AG26"/>
    <mergeCell ref="AH25:AM25"/>
    <mergeCell ref="E12:E13"/>
    <mergeCell ref="AF12:AF13"/>
    <mergeCell ref="AG12:AG13"/>
    <mergeCell ref="J14:L14"/>
    <mergeCell ref="M14:X14"/>
    <mergeCell ref="AF14:AF15"/>
    <mergeCell ref="AG14:AG15"/>
    <mergeCell ref="AE10:AE19"/>
    <mergeCell ref="AH12:AP12"/>
    <mergeCell ref="D10:D19"/>
    <mergeCell ref="C20:C24"/>
    <mergeCell ref="D20:D24"/>
    <mergeCell ref="E20:E21"/>
    <mergeCell ref="E14:E15"/>
    <mergeCell ref="F14:F15"/>
    <mergeCell ref="AN14:AY14"/>
    <mergeCell ref="AK14:AM14"/>
    <mergeCell ref="AD10:AD19"/>
    <mergeCell ref="G12:O12"/>
    <mergeCell ref="P12:X12"/>
    <mergeCell ref="AW22:AY22"/>
    <mergeCell ref="AF20:AF21"/>
    <mergeCell ref="AG20:AG21"/>
    <mergeCell ref="S22:X22"/>
    <mergeCell ref="G20:O20"/>
    <mergeCell ref="P20:X20"/>
    <mergeCell ref="AH20:AP20"/>
    <mergeCell ref="AQ20:AY20"/>
    <mergeCell ref="P22:R22"/>
    <mergeCell ref="AT22:AV22"/>
    <mergeCell ref="C8:E9"/>
    <mergeCell ref="F8:F9"/>
    <mergeCell ref="G8:I8"/>
    <mergeCell ref="J8:L8"/>
    <mergeCell ref="M8:O8"/>
    <mergeCell ref="P8:R8"/>
    <mergeCell ref="AZ9:BA9"/>
    <mergeCell ref="S8:U8"/>
    <mergeCell ref="V8:X8"/>
    <mergeCell ref="AD8:AF9"/>
    <mergeCell ref="AG8:AG9"/>
    <mergeCell ref="AH8:AJ8"/>
    <mergeCell ref="AK8:AM8"/>
    <mergeCell ref="AN8:AP8"/>
    <mergeCell ref="AQ8:AS8"/>
    <mergeCell ref="AT8:AV8"/>
    <mergeCell ref="AW8:AY8"/>
    <mergeCell ref="Y9:Z9"/>
    <mergeCell ref="AS6:AW6"/>
    <mergeCell ref="AX6:BA7"/>
    <mergeCell ref="C7:F7"/>
    <mergeCell ref="L7:Q7"/>
    <mergeCell ref="R7:V7"/>
    <mergeCell ref="AD7:AG7"/>
    <mergeCell ref="AM7:AR7"/>
    <mergeCell ref="AS7:AW7"/>
    <mergeCell ref="G6:K6"/>
    <mergeCell ref="AH6:AL6"/>
    <mergeCell ref="A1:A7"/>
    <mergeCell ref="C1:L1"/>
    <mergeCell ref="M1:Y1"/>
    <mergeCell ref="AB1:AB7"/>
    <mergeCell ref="C3:L3"/>
    <mergeCell ref="M3:X3"/>
    <mergeCell ref="C5:F5"/>
    <mergeCell ref="G5:K5"/>
    <mergeCell ref="L5:Z5"/>
    <mergeCell ref="C4:F4"/>
    <mergeCell ref="G4:X4"/>
    <mergeCell ref="Y3:Z3"/>
    <mergeCell ref="C6:F6"/>
    <mergeCell ref="L6:Q6"/>
    <mergeCell ref="R6:V6"/>
    <mergeCell ref="W6:Z7"/>
    <mergeCell ref="AQ33:AY33"/>
    <mergeCell ref="AF33:AF34"/>
    <mergeCell ref="AG33:AG34"/>
    <mergeCell ref="AS35:AY35"/>
    <mergeCell ref="AD1:AM1"/>
    <mergeCell ref="AN1:AZ1"/>
    <mergeCell ref="C2:L2"/>
    <mergeCell ref="M2:X2"/>
    <mergeCell ref="Y2:Z2"/>
    <mergeCell ref="AD2:AM2"/>
    <mergeCell ref="AN2:AY2"/>
    <mergeCell ref="AZ2:BA2"/>
    <mergeCell ref="AD3:AM3"/>
    <mergeCell ref="AN3:AY3"/>
    <mergeCell ref="AZ3:BA3"/>
    <mergeCell ref="AD4:AG4"/>
    <mergeCell ref="AH4:AY4"/>
    <mergeCell ref="AD5:AG5"/>
    <mergeCell ref="AH5:AL5"/>
    <mergeCell ref="AM5:BA5"/>
    <mergeCell ref="AD6:AG6"/>
    <mergeCell ref="AM6:AR6"/>
    <mergeCell ref="AF31:AF32"/>
    <mergeCell ref="AG31:AG32"/>
    <mergeCell ref="AH31:AP31"/>
    <mergeCell ref="AD29:AD34"/>
    <mergeCell ref="AE29:AE34"/>
    <mergeCell ref="E33:E34"/>
    <mergeCell ref="F33:F34"/>
    <mergeCell ref="G33:O33"/>
    <mergeCell ref="P33:X33"/>
    <mergeCell ref="AH33:AP33"/>
    <mergeCell ref="W167:Z168"/>
    <mergeCell ref="C38:H38"/>
    <mergeCell ref="J38:Q38"/>
    <mergeCell ref="R38:S38"/>
    <mergeCell ref="T38:X38"/>
    <mergeCell ref="AD38:AI38"/>
    <mergeCell ref="AK38:AR38"/>
    <mergeCell ref="C39:H39"/>
    <mergeCell ref="J39:Q39"/>
    <mergeCell ref="C40:H40"/>
    <mergeCell ref="AB41:AB42"/>
    <mergeCell ref="W41:Z42"/>
    <mergeCell ref="AD45:AM45"/>
    <mergeCell ref="C47:L47"/>
    <mergeCell ref="M47:X47"/>
    <mergeCell ref="Y47:Z47"/>
    <mergeCell ref="AX167:BA168"/>
    <mergeCell ref="AX83:BA84"/>
    <mergeCell ref="AX41:BA42"/>
    <mergeCell ref="G50:K50"/>
    <mergeCell ref="AH50:AL50"/>
    <mergeCell ref="G92:K92"/>
    <mergeCell ref="AH92:AL92"/>
    <mergeCell ref="C41:H41"/>
    <mergeCell ref="AD41:AI41"/>
    <mergeCell ref="C42:I42"/>
    <mergeCell ref="AD42:AJ42"/>
    <mergeCell ref="C49:F49"/>
    <mergeCell ref="G49:K49"/>
    <mergeCell ref="L49:Z49"/>
    <mergeCell ref="AD49:AG49"/>
    <mergeCell ref="AH49:AL49"/>
    <mergeCell ref="AN45:AZ45"/>
    <mergeCell ref="AN46:AY46"/>
    <mergeCell ref="AZ46:BA46"/>
    <mergeCell ref="AN47:AY47"/>
    <mergeCell ref="AZ47:BA47"/>
    <mergeCell ref="L50:Q50"/>
    <mergeCell ref="AD47:AM47"/>
    <mergeCell ref="C46:L46"/>
  </mergeCells>
  <pageMargins left="0.59055118110236227" right="0" top="0.98425196850393704" bottom="0.19685039370078741" header="0.51181102362204722" footer="0.51181102362204722"/>
  <pageSetup paperSize="9" scale="64" fitToWidth="2" fitToHeight="4" orientation="landscape" r:id="rId1"/>
  <headerFooter alignWithMargins="0"/>
  <rowBreaks count="3" manualBreakCount="3">
    <brk id="43" max="16383" man="1"/>
    <brk id="85" max="16383" man="1"/>
    <brk id="127" max="16383" man="1"/>
  </rowBreaks>
  <colBreaks count="1" manualBreakCount="1">
    <brk id="2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154"/>
  <sheetViews>
    <sheetView view="pageBreakPreview" topLeftCell="A94" zoomScale="80" zoomScaleNormal="70" zoomScaleSheetLayoutView="80" zoomScalePageLayoutView="70" workbookViewId="0">
      <selection activeCell="AG129" sqref="AG129:AG130"/>
    </sheetView>
  </sheetViews>
  <sheetFormatPr baseColWidth="10" defaultColWidth="10.85546875" defaultRowHeight="12.75" x14ac:dyDescent="0.2"/>
  <cols>
    <col min="1" max="1" width="3.28515625" style="158" customWidth="1"/>
    <col min="2" max="2" width="3.140625" style="554" customWidth="1"/>
    <col min="3" max="4" width="3.140625" style="158" customWidth="1"/>
    <col min="5" max="5" width="3.28515625" style="158" customWidth="1"/>
    <col min="6" max="6" width="38.7109375" style="158" customWidth="1"/>
    <col min="7" max="24" width="6.7109375" style="158" customWidth="1"/>
    <col min="25" max="25" width="17.42578125" style="158" customWidth="1"/>
    <col min="26" max="26" width="12" style="158" customWidth="1"/>
    <col min="27" max="27" width="5.7109375" style="158" customWidth="1"/>
    <col min="28" max="28" width="3.28515625" style="158" customWidth="1"/>
    <col min="29" max="29" width="3.140625" style="554" customWidth="1"/>
    <col min="30" max="31" width="3.140625" style="158" customWidth="1"/>
    <col min="32" max="32" width="3.28515625" style="158" customWidth="1"/>
    <col min="33" max="33" width="38.7109375" style="158" customWidth="1"/>
    <col min="34" max="51" width="6.7109375" style="158" customWidth="1"/>
    <col min="52" max="52" width="17.42578125" style="158" customWidth="1"/>
    <col min="53" max="53" width="12" style="158" customWidth="1"/>
    <col min="54" max="54" width="4" style="158" customWidth="1"/>
    <col min="55" max="55" width="11.42578125" style="153" customWidth="1"/>
    <col min="56" max="56" width="11.42578125" style="83" customWidth="1"/>
    <col min="57" max="16384" width="10.85546875" style="158"/>
  </cols>
  <sheetData>
    <row r="1" spans="1:56" ht="18" customHeight="1" x14ac:dyDescent="0.25">
      <c r="A1" s="931" t="s">
        <v>0</v>
      </c>
      <c r="B1" s="158"/>
      <c r="C1" s="1002" t="s">
        <v>584</v>
      </c>
      <c r="D1" s="1003"/>
      <c r="E1" s="1003"/>
      <c r="F1" s="1003"/>
      <c r="G1" s="1003"/>
      <c r="H1" s="1003"/>
      <c r="I1" s="1003"/>
      <c r="J1" s="1003"/>
      <c r="K1" s="1003"/>
      <c r="L1" s="1004"/>
      <c r="M1" s="1005" t="s">
        <v>643</v>
      </c>
      <c r="N1" s="1005"/>
      <c r="O1" s="1005"/>
      <c r="P1" s="1005"/>
      <c r="Q1" s="1005"/>
      <c r="R1" s="1005"/>
      <c r="S1" s="1005"/>
      <c r="T1" s="1005"/>
      <c r="U1" s="1005"/>
      <c r="V1" s="1005"/>
      <c r="W1" s="1005"/>
      <c r="X1" s="1005"/>
      <c r="Y1" s="1005"/>
      <c r="Z1" s="546" t="s">
        <v>749</v>
      </c>
      <c r="AB1" s="931" t="s">
        <v>0</v>
      </c>
      <c r="AC1" s="158"/>
      <c r="AD1" s="1002" t="s">
        <v>584</v>
      </c>
      <c r="AE1" s="1003"/>
      <c r="AF1" s="1003"/>
      <c r="AG1" s="1003"/>
      <c r="AH1" s="1003"/>
      <c r="AI1" s="1003"/>
      <c r="AJ1" s="1003"/>
      <c r="AK1" s="1003"/>
      <c r="AL1" s="1003"/>
      <c r="AM1" s="1004"/>
      <c r="AN1" s="1005" t="s">
        <v>644</v>
      </c>
      <c r="AO1" s="1005"/>
      <c r="AP1" s="1005"/>
      <c r="AQ1" s="1005"/>
      <c r="AR1" s="1005"/>
      <c r="AS1" s="1005"/>
      <c r="AT1" s="1005"/>
      <c r="AU1" s="1005"/>
      <c r="AV1" s="1005"/>
      <c r="AW1" s="1005"/>
      <c r="AX1" s="1005"/>
      <c r="AY1" s="1005"/>
      <c r="AZ1" s="1005"/>
      <c r="BA1" s="546" t="s">
        <v>749</v>
      </c>
      <c r="BC1" s="552" t="s">
        <v>419</v>
      </c>
    </row>
    <row r="2" spans="1:56" ht="16.5" customHeight="1" x14ac:dyDescent="0.2">
      <c r="A2" s="931"/>
      <c r="B2" s="158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 s="158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 s="158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 s="158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 s="158"/>
      <c r="C4" s="856" t="s">
        <v>56</v>
      </c>
      <c r="D4" s="1019"/>
      <c r="E4" s="1019"/>
      <c r="F4" s="1020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 s="158"/>
      <c r="AD4" s="856" t="s">
        <v>56</v>
      </c>
      <c r="AE4" s="1019"/>
      <c r="AF4" s="1019"/>
      <c r="AG4" s="1020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 s="158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709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 s="158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709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customFormat="1" ht="15.6" customHeight="1" x14ac:dyDescent="0.2">
      <c r="A6" s="931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  <c r="BC6" s="143"/>
      <c r="BD6" s="83"/>
    </row>
    <row r="7" spans="1:56" ht="16.5" customHeight="1" thickBot="1" x14ac:dyDescent="0.3">
      <c r="A7" s="931"/>
      <c r="B7" s="158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1021"/>
      <c r="O7" s="1021"/>
      <c r="P7" s="1021"/>
      <c r="Q7" s="1022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 s="158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1021"/>
      <c r="AP7" s="1021"/>
      <c r="AQ7" s="1021"/>
      <c r="AR7" s="1022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 s="158"/>
      <c r="C8" s="1023"/>
      <c r="D8" s="819"/>
      <c r="E8" s="1024"/>
      <c r="F8" s="1028" t="s">
        <v>9</v>
      </c>
      <c r="G8" s="903" t="s">
        <v>58</v>
      </c>
      <c r="H8" s="1030"/>
      <c r="I8" s="1031"/>
      <c r="J8" s="903" t="s">
        <v>11</v>
      </c>
      <c r="K8" s="1030"/>
      <c r="L8" s="1031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47" t="s">
        <v>10</v>
      </c>
      <c r="Z8" s="548" t="s">
        <v>60</v>
      </c>
      <c r="AB8" s="901" t="s">
        <v>750</v>
      </c>
      <c r="AC8" s="158"/>
      <c r="AD8" s="1023"/>
      <c r="AE8" s="819"/>
      <c r="AF8" s="1024"/>
      <c r="AG8" s="1028" t="s">
        <v>9</v>
      </c>
      <c r="AH8" s="903" t="s">
        <v>58</v>
      </c>
      <c r="AI8" s="1030"/>
      <c r="AJ8" s="1031"/>
      <c r="AK8" s="903" t="s">
        <v>11</v>
      </c>
      <c r="AL8" s="1030"/>
      <c r="AM8" s="1031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47" t="s">
        <v>10</v>
      </c>
      <c r="BA8" s="548" t="s">
        <v>60</v>
      </c>
    </row>
    <row r="9" spans="1:56" ht="27" customHeight="1" thickBot="1" x14ac:dyDescent="0.25">
      <c r="A9" s="902"/>
      <c r="B9" s="158"/>
      <c r="C9" s="1025"/>
      <c r="D9" s="1026"/>
      <c r="E9" s="1027"/>
      <c r="F9" s="1029"/>
      <c r="G9" s="549" t="s">
        <v>493</v>
      </c>
      <c r="H9" s="550" t="s">
        <v>494</v>
      </c>
      <c r="I9" s="551" t="s">
        <v>516</v>
      </c>
      <c r="J9" s="549" t="s">
        <v>493</v>
      </c>
      <c r="K9" s="550" t="s">
        <v>494</v>
      </c>
      <c r="L9" s="551" t="s">
        <v>516</v>
      </c>
      <c r="M9" s="549" t="s">
        <v>493</v>
      </c>
      <c r="N9" s="550" t="s">
        <v>494</v>
      </c>
      <c r="O9" s="551" t="s">
        <v>516</v>
      </c>
      <c r="P9" s="549" t="s">
        <v>493</v>
      </c>
      <c r="Q9" s="550" t="s">
        <v>494</v>
      </c>
      <c r="R9" s="551" t="s">
        <v>516</v>
      </c>
      <c r="S9" s="549" t="s">
        <v>493</v>
      </c>
      <c r="T9" s="550" t="s">
        <v>494</v>
      </c>
      <c r="U9" s="551" t="s">
        <v>516</v>
      </c>
      <c r="V9" s="549" t="s">
        <v>493</v>
      </c>
      <c r="W9" s="550" t="s">
        <v>494</v>
      </c>
      <c r="X9" s="551" t="s">
        <v>516</v>
      </c>
      <c r="Y9" s="1006" t="s">
        <v>15</v>
      </c>
      <c r="Z9" s="1007"/>
      <c r="AB9" s="902"/>
      <c r="AC9" s="158"/>
      <c r="AD9" s="1025"/>
      <c r="AE9" s="1026"/>
      <c r="AF9" s="1027"/>
      <c r="AG9" s="1029"/>
      <c r="AH9" s="549" t="s">
        <v>493</v>
      </c>
      <c r="AI9" s="550" t="s">
        <v>494</v>
      </c>
      <c r="AJ9" s="551" t="s">
        <v>516</v>
      </c>
      <c r="AK9" s="549" t="s">
        <v>493</v>
      </c>
      <c r="AL9" s="550" t="s">
        <v>494</v>
      </c>
      <c r="AM9" s="551" t="s">
        <v>516</v>
      </c>
      <c r="AN9" s="549" t="s">
        <v>493</v>
      </c>
      <c r="AO9" s="550" t="s">
        <v>494</v>
      </c>
      <c r="AP9" s="551" t="s">
        <v>516</v>
      </c>
      <c r="AQ9" s="549" t="s">
        <v>493</v>
      </c>
      <c r="AR9" s="550" t="s">
        <v>494</v>
      </c>
      <c r="AS9" s="551" t="s">
        <v>516</v>
      </c>
      <c r="AT9" s="549" t="s">
        <v>493</v>
      </c>
      <c r="AU9" s="550" t="s">
        <v>494</v>
      </c>
      <c r="AV9" s="551" t="s">
        <v>516</v>
      </c>
      <c r="AW9" s="549" t="s">
        <v>493</v>
      </c>
      <c r="AX9" s="550" t="s">
        <v>494</v>
      </c>
      <c r="AY9" s="551" t="s">
        <v>516</v>
      </c>
      <c r="AZ9" s="1006" t="s">
        <v>15</v>
      </c>
      <c r="BA9" s="1007"/>
    </row>
    <row r="10" spans="1:56" ht="21.2" customHeight="1" x14ac:dyDescent="0.2">
      <c r="A10" s="902"/>
      <c r="B10" s="158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06:48</v>
      </c>
      <c r="H10" s="99" t="str">
        <f>TEXT((TIME(0,LEFT('JUGEND-DOSB 2020'!F7,FIND(":",'JUGEND-DOSB 2020'!F7)-1),RIGHT('JUGEND-DOSB 2020'!F7,2)))*$BC$10,"[mm]:ss")</f>
        <v>06:00</v>
      </c>
      <c r="I10" s="100" t="str">
        <f>TEXT((TIME(0,LEFT('JUGEND-DOSB 2020'!G7,FIND(":",'JUGEND-DOSB 2020'!G7)-1),RIGHT('JUGEND-DOSB 2020'!G7,2)))*$BC$10,"[mm]:ss")</f>
        <v>05:06</v>
      </c>
      <c r="J10" s="108" t="str">
        <f>TEXT((TIME(0,LEFT('JUGEND-DOSB 2020'!H7,FIND(":",'JUGEND-DOSB 2020'!H7)-1),RIGHT('JUGEND-DOSB 2020'!H7,2)))*$BC$10,"[mm]:ss")</f>
        <v>06:42</v>
      </c>
      <c r="K10" s="99" t="str">
        <f>TEXT((TIME(0,LEFT('JUGEND-DOSB 2020'!I7,FIND(":",'JUGEND-DOSB 2020'!I7)-1),RIGHT('JUGEND-DOSB 2020'!I7,2)))*$BC$10,"[mm]:ss")</f>
        <v>05:48</v>
      </c>
      <c r="L10" s="100" t="str">
        <f>TEXT((TIME(0,LEFT('JUGEND-DOSB 2020'!J7,FIND(":",'JUGEND-DOSB 2020'!J7)-1),RIGHT('JUGEND-DOSB 2020'!J7,2)))*$BC$10,"[mm]:ss")</f>
        <v>05:00</v>
      </c>
      <c r="M10" s="108" t="str">
        <f>TEXT((TIME(0,LEFT('JUGEND-DOSB 2020'!K7,FIND(":",'JUGEND-DOSB 2020'!K7)-1),RIGHT('JUGEND-DOSB 2020'!K7,2)))*$BC$10,"[mm]:ss")</f>
        <v>06:24</v>
      </c>
      <c r="N10" s="99" t="str">
        <f>TEXT((TIME(0,LEFT('JUGEND-DOSB 2020'!L7,FIND(":",'JUGEND-DOSB 2020'!L7)-1),RIGHT('JUGEND-DOSB 2020'!L7,2)))*$BC$10,"[mm]:ss")</f>
        <v>05:36</v>
      </c>
      <c r="O10" s="100" t="str">
        <f>TEXT((TIME(0,LEFT('JUGEND-DOSB 2020'!M7,FIND(":",'JUGEND-DOSB 2020'!M7)-1),RIGHT('JUGEND-DOSB 2020'!M7,2)))*$BC$10,"[mm]:ss")</f>
        <v>04:48</v>
      </c>
      <c r="P10" s="108" t="str">
        <f>TEXT((TIME(0,LEFT('JUGEND-DOSB 2020'!N7,FIND(":",'JUGEND-DOSB 2020'!N7)-1),RIGHT('JUGEND-DOSB 2020'!N7,2)))*$BC$10,"[mm]:ss")</f>
        <v>06:12</v>
      </c>
      <c r="Q10" s="99" t="str">
        <f>TEXT((TIME(0,LEFT('JUGEND-DOSB 2020'!O7,FIND(":",'JUGEND-DOSB 2020'!O7)-1),RIGHT('JUGEND-DOSB 2020'!O7,2)))*$BC$10,"[mm]:ss")</f>
        <v>05:18</v>
      </c>
      <c r="R10" s="100" t="str">
        <f>TEXT((TIME(0,LEFT('JUGEND-DOSB 2020'!P7,FIND(":",'JUGEND-DOSB 2020'!P7)-1),RIGHT('JUGEND-DOSB 2020'!P7,2)))*$BC$10,"[mm]:ss")</f>
        <v>04:30</v>
      </c>
      <c r="S10" s="108" t="str">
        <f>TEXT((TIME(0,LEFT('JUGEND-DOSB 2020'!Q7,FIND(":",'JUGEND-DOSB 2020'!Q7)-1),RIGHT('JUGEND-DOSB 2020'!Q7,2)))*$BC$10,"[mm]:ss")</f>
        <v>06:00</v>
      </c>
      <c r="T10" s="99" t="str">
        <f>TEXT((TIME(0,LEFT('JUGEND-DOSB 2020'!R7,FIND(":",'JUGEND-DOSB 2020'!R7)-1),RIGHT('JUGEND-DOSB 2020'!R7,2)))*$BC$10,"[mm]:ss")</f>
        <v>05:12</v>
      </c>
      <c r="U10" s="100" t="str">
        <f>TEXT((TIME(0,LEFT('JUGEND-DOSB 2020'!S7,FIND(":",'JUGEND-DOSB 2020'!S7)-1),RIGHT('JUGEND-DOSB 2020'!S7,2)))*$BC$10,"[mm]:ss")</f>
        <v>04:18</v>
      </c>
      <c r="V10" s="108" t="str">
        <f>TEXT((TIME(0,LEFT('JUGEND-DOSB 2020'!T7,FIND(":",'JUGEND-DOSB 2020'!T7)-1),RIGHT('JUGEND-DOSB 2020'!T7,2)))*$BC$10,"[mm]:ss")</f>
        <v>05:48</v>
      </c>
      <c r="W10" s="99" t="str">
        <f>TEXT((TIME(0,LEFT('JUGEND-DOSB 2020'!U7,FIND(":",'JUGEND-DOSB 2020'!U7)-1),RIGHT('JUGEND-DOSB 2020'!U7,2)))*$BC$10,"[mm]:ss")</f>
        <v>04:54</v>
      </c>
      <c r="X10" s="100" t="str">
        <f>TEXT((TIME(0,LEFT('JUGEND-DOSB 2020'!V7,FIND(":",'JUGEND-DOSB 2020'!V7)-1),RIGHT('JUGEND-DOSB 2020'!V7,2)))*$BC$10,"[mm]:ss")</f>
        <v>04:06</v>
      </c>
      <c r="Y10" s="180"/>
      <c r="Z10" s="181"/>
      <c r="AB10" s="902"/>
      <c r="AC10" s="158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06:48</v>
      </c>
      <c r="AI10" s="99" t="str">
        <f>TEXT((TIME(0,LEFT('JUGEND-DOSB 2020'!F38,FIND(":",'JUGEND-DOSB 2020'!F38)-1),RIGHT('JUGEND-DOSB 2020'!F38,2)))*$BC$10,"[mm]:ss")</f>
        <v>06:00</v>
      </c>
      <c r="AJ10" s="100" t="str">
        <f>TEXT((TIME(0,LEFT('JUGEND-DOSB 2020'!G38,FIND(":",'JUGEND-DOSB 2020'!G38)-1),RIGHT('JUGEND-DOSB 2020'!G38,2)))*$BC$10,"[mm]:ss")</f>
        <v>05:06</v>
      </c>
      <c r="AK10" s="108" t="str">
        <f>TEXT((TIME(0,LEFT('JUGEND-DOSB 2020'!H38,FIND(":",'JUGEND-DOSB 2020'!H38)-1),RIGHT('JUGEND-DOSB 2020'!H38,2)))*$BC$10,"[mm]:ss")</f>
        <v>06:30</v>
      </c>
      <c r="AL10" s="99" t="str">
        <f>TEXT((TIME(0,LEFT('JUGEND-DOSB 2020'!I38,FIND(":",'JUGEND-DOSB 2020'!I38)-1),RIGHT('JUGEND-DOSB 2020'!I38,2)))*$BC$10,"[mm]:ss")</f>
        <v>05:36</v>
      </c>
      <c r="AM10" s="100" t="str">
        <f>TEXT((TIME(0,LEFT('JUGEND-DOSB 2020'!J38,FIND(":",'JUGEND-DOSB 2020'!J38)-1),RIGHT('JUGEND-DOSB 2020'!J38,2)))*$BC$10,"[mm]:ss")</f>
        <v>04:42</v>
      </c>
      <c r="AN10" s="108" t="str">
        <f>TEXT((TIME(0,LEFT('JUGEND-DOSB 2020'!K38,FIND(":",'JUGEND-DOSB 2020'!K38)-1),RIGHT('JUGEND-DOSB 2020'!K38,2)))*$BC$10,"[mm]:ss")</f>
        <v>06:06</v>
      </c>
      <c r="AO10" s="99" t="str">
        <f>TEXT((TIME(0,LEFT('JUGEND-DOSB 2020'!L38,FIND(":",'JUGEND-DOSB 2020'!L38)-1),RIGHT('JUGEND-DOSB 2020'!L38,2)))*$BC$10,"[mm]:ss")</f>
        <v>05:12</v>
      </c>
      <c r="AP10" s="100" t="str">
        <f>TEXT((TIME(0,LEFT('JUGEND-DOSB 2020'!M38,FIND(":",'JUGEND-DOSB 2020'!M38)-1),RIGHT('JUGEND-DOSB 2020'!M38,2)))*$BC$10,"[mm]:ss")</f>
        <v>04:18</v>
      </c>
      <c r="AQ10" s="108" t="str">
        <f>TEXT((TIME(0,LEFT('JUGEND-DOSB 2020'!N38,FIND(":",'JUGEND-DOSB 2020'!N38)-1),RIGHT('JUGEND-DOSB 2020'!N38,2)))*$BC$10,"[mm]:ss")</f>
        <v>05:42</v>
      </c>
      <c r="AR10" s="99" t="str">
        <f>TEXT((TIME(0,LEFT('JUGEND-DOSB 2020'!O38,FIND(":",'JUGEND-DOSB 2020'!O38)-1),RIGHT('JUGEND-DOSB 2020'!O38,2)))*$BC$10,"[mm]:ss")</f>
        <v>04:48</v>
      </c>
      <c r="AS10" s="100" t="str">
        <f>TEXT((TIME(0,LEFT('JUGEND-DOSB 2020'!P38,FIND(":",'JUGEND-DOSB 2020'!P38)-1),RIGHT('JUGEND-DOSB 2020'!P38,2)))*$BC$10,"[mm]:ss")</f>
        <v>03:54</v>
      </c>
      <c r="AT10" s="108" t="str">
        <f>TEXT((TIME(0,LEFT('JUGEND-DOSB 2020'!Q38,FIND(":",'JUGEND-DOSB 2020'!Q38)-1),RIGHT('JUGEND-DOSB 2020'!Q38,2)))*$BC$10,"[mm]:ss")</f>
        <v>05:12</v>
      </c>
      <c r="AU10" s="99" t="str">
        <f>TEXT((TIME(0,LEFT('JUGEND-DOSB 2020'!R38,FIND(":",'JUGEND-DOSB 2020'!R38)-1),RIGHT('JUGEND-DOSB 2020'!R38,2)))*$BC$10,"[mm]:ss")</f>
        <v>04:24</v>
      </c>
      <c r="AV10" s="640" t="str">
        <f>TEXT((TIME(0,LEFT('JUGEND-DOSB 2020'!S38,FIND(":",'JUGEND-DOSB 2020'!S38)-1),RIGHT('JUGEND-DOSB 2020'!S38,2)))*$BC$10,"[mm]:ss")</f>
        <v>03:36</v>
      </c>
      <c r="AW10" s="641" t="str">
        <f>TEXT((TIME(0,LEFT('JUGEND-DOSB 2020'!T38,FIND(":",'JUGEND-DOSB 2020'!T38)-1),RIGHT('JUGEND-DOSB 2020'!T38,2)))*$BC$10,"[mm]:ss")</f>
        <v>04:54</v>
      </c>
      <c r="AX10" s="639" t="str">
        <f>TEXT((TIME(0,LEFT('JUGEND-DOSB 2020'!U38,FIND(":",'JUGEND-DOSB 2020'!U38)-1),RIGHT('JUGEND-DOSB 2020'!U38,2)))*$BC$10,"[mm]:ss")</f>
        <v>04:06</v>
      </c>
      <c r="AY10" s="640" t="str">
        <f>TEXT((TIME(0,LEFT('JUGEND-DOSB 2020'!V38,FIND(":",'JUGEND-DOSB 2020'!V38)-1),RIGHT('JUGEND-DOSB 2020'!V38,2)))*$BC$10,"[mm]:ss")</f>
        <v>03:18</v>
      </c>
      <c r="AZ10" s="180"/>
      <c r="BA10" s="181"/>
      <c r="BC10" s="153">
        <v>1.2</v>
      </c>
      <c r="BD10" s="5" t="s">
        <v>154</v>
      </c>
    </row>
    <row r="11" spans="1:56" ht="21.2" customHeight="1" x14ac:dyDescent="0.2">
      <c r="A11" s="902"/>
      <c r="B11" s="158"/>
      <c r="C11" s="844"/>
      <c r="D11" s="796"/>
      <c r="E11" s="10" t="s">
        <v>17</v>
      </c>
      <c r="F11" s="58" t="s">
        <v>153</v>
      </c>
      <c r="G11" s="101" t="str">
        <f>TEXT((TIME(0,LEFT('JUGEND-DOSB 2020'!E8,FIND(":",'JUGEND-DOSB 2020'!E8)-1),RIGHT('JUGEND-DOSB 2020'!E8,2)))*$BC$11,"[mm]:ss")</f>
        <v>06:24</v>
      </c>
      <c r="H11" s="102" t="str">
        <f>TEXT((TIME(0,LEFT('JUGEND-DOSB 2020'!F8,FIND(":",'JUGEND-DOSB 2020'!F8)-1),RIGHT('JUGEND-DOSB 2020'!F8,2)))*$BC$11,"[mm]:ss")</f>
        <v>09:36</v>
      </c>
      <c r="I11" s="103" t="str">
        <f>TEXT((TIME(0,LEFT('JUGEND-DOSB 2020'!G8,FIND(":",'JUGEND-DOSB 2020'!G8)-1),RIGHT('JUGEND-DOSB 2020'!G8,2)))*$BC$11,"[mm]:ss")</f>
        <v>13:36</v>
      </c>
      <c r="J11" s="109" t="str">
        <f>TEXT((TIME(0,LEFT('JUGEND-DOSB 2020'!H8,FIND(":",'JUGEND-DOSB 2020'!H8)-1),RIGHT('JUGEND-DOSB 2020'!H8,2)))*$BC$11,"[mm]:ss")</f>
        <v>08:00</v>
      </c>
      <c r="K11" s="102" t="str">
        <f>TEXT((TIME(0,LEFT('JUGEND-DOSB 2020'!I8,FIND(":",'JUGEND-DOSB 2020'!I8)-1),RIGHT('JUGEND-DOSB 2020'!I8,2)))*$BC$11,"[mm]:ss")</f>
        <v>12:00</v>
      </c>
      <c r="L11" s="103" t="str">
        <f>TEXT((TIME(0,LEFT('JUGEND-DOSB 2020'!J8,FIND(":",'JUGEND-DOSB 2020'!J8)-1),RIGHT('JUGEND-DOSB 2020'!J8,2)))*$BC$11,"[mm]:ss")</f>
        <v>16:00</v>
      </c>
      <c r="M11" s="109" t="str">
        <f>TEXT((TIME(0,LEFT('JUGEND-DOSB 2020'!K8,FIND(":",'JUGEND-DOSB 2020'!K8)-1),RIGHT('JUGEND-DOSB 2020'!K8,2)))*$BC$11,"[mm]:ss")</f>
        <v>12:00</v>
      </c>
      <c r="N11" s="102" t="str">
        <f>TEXT((TIME(0,LEFT('JUGEND-DOSB 2020'!L8,FIND(":",'JUGEND-DOSB 2020'!L8)-1),RIGHT('JUGEND-DOSB 2020'!L8,2)))*$BC$11,"[mm]:ss")</f>
        <v>16:00</v>
      </c>
      <c r="O11" s="103" t="str">
        <f>TEXT((TIME(0,LEFT('JUGEND-DOSB 2020'!M8,FIND(":",'JUGEND-DOSB 2020'!M8)-1),RIGHT('JUGEND-DOSB 2020'!M8,2)))*$BC$11,"[mm]:ss")</f>
        <v>24:00</v>
      </c>
      <c r="P11" s="109" t="str">
        <f>TEXT((TIME(0,LEFT('JUGEND-DOSB 2020'!N8,FIND(":",'JUGEND-DOSB 2020'!N8)-1),RIGHT('JUGEND-DOSB 2020'!N8,2)))*$BC$11,"[mm]:ss")</f>
        <v>16:00</v>
      </c>
      <c r="Q11" s="102" t="str">
        <f>TEXT((TIME(0,LEFT('JUGEND-DOSB 2020'!O8,FIND(":",'JUGEND-DOSB 2020'!O8)-1),RIGHT('JUGEND-DOSB 2020'!O8,2)))*$BC$11,"[mm]:ss")</f>
        <v>24:00</v>
      </c>
      <c r="R11" s="103" t="str">
        <f>TEXT((TIME(0,LEFT('JUGEND-DOSB 2020'!P8,FIND(":",'JUGEND-DOSB 2020'!P8)-1),RIGHT('JUGEND-DOSB 2020'!P8,2)))*$BC$11,"[mm]:ss")</f>
        <v>32:00</v>
      </c>
      <c r="S11" s="109" t="str">
        <f>TEXT((TIME(0,LEFT('JUGEND-DOSB 2020'!Q8,FIND(":",'JUGEND-DOSB 2020'!Q8)-1),RIGHT('JUGEND-DOSB 2020'!Q8,2)))*$BC$11,"[mm]:ss")</f>
        <v>24:00</v>
      </c>
      <c r="T11" s="102" t="str">
        <f>TEXT((TIME(0,LEFT('JUGEND-DOSB 2020'!R8,FIND(":",'JUGEND-DOSB 2020'!R8)-1),RIGHT('JUGEND-DOSB 2020'!R8,2)))*$BC$11,"[mm]:ss")</f>
        <v>32:00</v>
      </c>
      <c r="U11" s="103" t="str">
        <f>TEXT((TIME(0,LEFT('JUGEND-DOSB 2020'!S8,FIND(":",'JUGEND-DOSB 2020'!S8)-1),RIGHT('JUGEND-DOSB 2020'!S8,2)))*$BC$11,"[mm]:ss")</f>
        <v>40:00</v>
      </c>
      <c r="V11" s="109" t="str">
        <f>TEXT((TIME(0,LEFT('JUGEND-DOSB 2020'!T8,FIND(":",'JUGEND-DOSB 2020'!T8)-1),RIGHT('JUGEND-DOSB 2020'!T8,2)))*$BC$11,"[mm]:ss")</f>
        <v>36:00</v>
      </c>
      <c r="W11" s="102" t="str">
        <f>TEXT((TIME(0,LEFT('JUGEND-DOSB 2020'!U8,FIND(":",'JUGEND-DOSB 2020'!U8)-1),RIGHT('JUGEND-DOSB 2020'!U8,2)))*$BC$11,"[mm]:ss")</f>
        <v>48:00</v>
      </c>
      <c r="X11" s="103" t="str">
        <f>TEXT((TIME(0,LEFT('JUGEND-DOSB 2020'!V8,FIND(":",'JUGEND-DOSB 2020'!V8)-1),RIGHT('JUGEND-DOSB 2020'!V8,2)))*$BC$11,"[mm]:ss")</f>
        <v>60:00</v>
      </c>
      <c r="Y11" s="182"/>
      <c r="Z11" s="215"/>
      <c r="AB11" s="902"/>
      <c r="AC11" s="158"/>
      <c r="AD11" s="844"/>
      <c r="AE11" s="796"/>
      <c r="AF11" s="10" t="s">
        <v>17</v>
      </c>
      <c r="AG11" s="58" t="s">
        <v>153</v>
      </c>
      <c r="AH11" s="101" t="str">
        <f>TEXT((TIME(0,LEFT('JUGEND-DOSB 2020'!E39,FIND(":",'JUGEND-DOSB 2020'!E39)-1),RIGHT('JUGEND-DOSB 2020'!E39,2)))*$BC$11,"[mm]:ss")</f>
        <v>08:00</v>
      </c>
      <c r="AI11" s="102" t="str">
        <f>TEXT((TIME(0,LEFT('JUGEND-DOSB 2020'!F39,FIND(":",'JUGEND-DOSB 2020'!F39)-1),RIGHT('JUGEND-DOSB 2020'!F39,2)))*$BC$11,"[mm]:ss")</f>
        <v>12:00</v>
      </c>
      <c r="AJ11" s="103" t="str">
        <f>TEXT((TIME(0,LEFT('JUGEND-DOSB 2020'!G39,FIND(":",'JUGEND-DOSB 2020'!G39)-1),RIGHT('JUGEND-DOSB 2020'!G39,2)))*$BC$11,"[mm]:ss")</f>
        <v>16:00</v>
      </c>
      <c r="AK11" s="109" t="str">
        <f>TEXT((TIME(0,LEFT('JUGEND-DOSB 2020'!H39,FIND(":",'JUGEND-DOSB 2020'!H39)-1),RIGHT('JUGEND-DOSB 2020'!H39,2)))*$BC$11,"[mm]:ss")</f>
        <v>09:36</v>
      </c>
      <c r="AL11" s="102" t="str">
        <f>TEXT((TIME(0,LEFT('JUGEND-DOSB 2020'!I39,FIND(":",'JUGEND-DOSB 2020'!I39)-1),RIGHT('JUGEND-DOSB 2020'!I39,2)))*$BC$11,"[mm]:ss")</f>
        <v>13:36</v>
      </c>
      <c r="AM11" s="103" t="str">
        <f>TEXT((TIME(0,LEFT('JUGEND-DOSB 2020'!J39,FIND(":",'JUGEND-DOSB 2020'!J39)-1),RIGHT('JUGEND-DOSB 2020'!J39,2)))*$BC$11,"[mm]:ss")</f>
        <v>18:24</v>
      </c>
      <c r="AN11" s="109" t="str">
        <f>TEXT((TIME(0,LEFT('JUGEND-DOSB 2020'!K39,FIND(":",'JUGEND-DOSB 2020'!K39)-1),RIGHT('JUGEND-DOSB 2020'!K39,2)))*$BC$11,"[mm]:ss")</f>
        <v>13:36</v>
      </c>
      <c r="AO11" s="102" t="str">
        <f>TEXT((TIME(0,LEFT('JUGEND-DOSB 2020'!L39,FIND(":",'JUGEND-DOSB 2020'!L39)-1),RIGHT('JUGEND-DOSB 2020'!L39,2)))*$BC$11,"[mm]:ss")</f>
        <v>20:00</v>
      </c>
      <c r="AP11" s="103" t="str">
        <f>TEXT((TIME(0,LEFT('JUGEND-DOSB 2020'!M39,FIND(":",'JUGEND-DOSB 2020'!M39)-1),RIGHT('JUGEND-DOSB 2020'!M39,2)))*$BC$11,"[mm]:ss")</f>
        <v>28:00</v>
      </c>
      <c r="AQ11" s="109" t="str">
        <f>TEXT((TIME(0,LEFT('JUGEND-DOSB 2020'!N39,FIND(":",'JUGEND-DOSB 2020'!N39)-1),RIGHT('JUGEND-DOSB 2020'!N39,2)))*$BC$11,"[mm]:ss")</f>
        <v>20:00</v>
      </c>
      <c r="AR11" s="102" t="str">
        <f>TEXT((TIME(0,LEFT('JUGEND-DOSB 2020'!O39,FIND(":",'JUGEND-DOSB 2020'!O39)-1),RIGHT('JUGEND-DOSB 2020'!O39,2)))*$BC$11,"[mm]:ss")</f>
        <v>28:00</v>
      </c>
      <c r="AS11" s="103" t="str">
        <f>TEXT((TIME(0,LEFT('JUGEND-DOSB 2020'!P39,FIND(":",'JUGEND-DOSB 2020'!P39)-1),RIGHT('JUGEND-DOSB 2020'!P39,2)))*$BC$11,"[mm]:ss")</f>
        <v>36:00</v>
      </c>
      <c r="AT11" s="109" t="str">
        <f>TEXT((TIME(0,LEFT('JUGEND-DOSB 2020'!Q39,FIND(":",'JUGEND-DOSB 2020'!Q39)-1),RIGHT('JUGEND-DOSB 2020'!Q39,2)))*$BC$11,"[mm]:ss")</f>
        <v>28:00</v>
      </c>
      <c r="AU11" s="102" t="str">
        <f>TEXT((TIME(0,LEFT('JUGEND-DOSB 2020'!R39,FIND(":",'JUGEND-DOSB 2020'!R39)-1),RIGHT('JUGEND-DOSB 2020'!R39,2)))*$BC$11,"[mm]:ss")</f>
        <v>36:00</v>
      </c>
      <c r="AV11" s="103" t="str">
        <f>TEXT((TIME(0,LEFT('JUGEND-DOSB 2020'!S39,FIND(":",'JUGEND-DOSB 2020'!S39)-1),RIGHT('JUGEND-DOSB 2020'!S39,2)))*$BC$11,"[mm]:ss")</f>
        <v>48:00</v>
      </c>
      <c r="AW11" s="109" t="str">
        <f>TEXT((TIME(0,LEFT('JUGEND-DOSB 2020'!T39,FIND(":",'JUGEND-DOSB 2020'!T39)-1),RIGHT('JUGEND-DOSB 2020'!T39,2)))*$BC$11,"[mm]:ss")</f>
        <v>44:00</v>
      </c>
      <c r="AX11" s="102" t="str">
        <f>TEXT((TIME(0,LEFT('JUGEND-DOSB 2020'!U39,FIND(":",'JUGEND-DOSB 2020'!U39)-1),RIGHT('JUGEND-DOSB 2020'!U39,2)))*$BC$11,"[mm]:ss")</f>
        <v>56:00</v>
      </c>
      <c r="AY11" s="103" t="str">
        <f>TEXT((TIME(0,LEFT('JUGEND-DOSB 2020'!V39,FIND(":",'JUGEND-DOSB 2020'!V39)-1),RIGHT('JUGEND-DOSB 2020'!V39,2)))*$BC$11,"[mm]:ss")</f>
        <v>72:00</v>
      </c>
      <c r="AZ11" s="182"/>
      <c r="BA11" s="215"/>
      <c r="BC11" s="153">
        <v>0.8</v>
      </c>
      <c r="BD11" s="5" t="s">
        <v>153</v>
      </c>
    </row>
    <row r="12" spans="1:56" ht="21.2" customHeight="1" x14ac:dyDescent="0.2">
      <c r="A12" s="902"/>
      <c r="B12" s="158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 s="158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21.2" customHeight="1" x14ac:dyDescent="0.2">
      <c r="A13" s="902"/>
      <c r="B13" s="158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10:48</v>
      </c>
      <c r="H13" s="102" t="str">
        <f>TEXT((TIME(0,LEFT('JUGEND-DOSB 2020'!F10,FIND(":",'JUGEND-DOSB 2020'!F10)-1),RIGHT('JUGEND-DOSB 2020'!F10,2)))*$BC$13,"[mm]:ss")</f>
        <v>09:12</v>
      </c>
      <c r="I13" s="103" t="str">
        <f>TEXT((TIME(0,LEFT('JUGEND-DOSB 2020'!G10,FIND(":",'JUGEND-DOSB 2020'!G10)-1),RIGHT('JUGEND-DOSB 2020'!G10,2)))*$BC$13,"[mm]:ss")</f>
        <v>07:36</v>
      </c>
      <c r="J13" s="109" t="str">
        <f>TEXT((TIME(0,LEFT('JUGEND-DOSB 2020'!H10,FIND(":",'JUGEND-DOSB 2020'!H10)-1),RIGHT('JUGEND-DOSB 2020'!H10,2)))*$BC$13,"[mm]:ss")</f>
        <v>09:36</v>
      </c>
      <c r="K13" s="102" t="str">
        <f>TEXT((TIME(0,LEFT('JUGEND-DOSB 2020'!I10,FIND(":",'JUGEND-DOSB 2020'!I10)-1),RIGHT('JUGEND-DOSB 2020'!I10,2)))*$BC$13,"[mm]:ss")</f>
        <v>08:24</v>
      </c>
      <c r="L13" s="103" t="str">
        <f>TEXT((TIME(0,LEFT('JUGEND-DOSB 2020'!J10,FIND(":",'JUGEND-DOSB 2020'!J10)-1),RIGHT('JUGEND-DOSB 2020'!J10,2)))*$BC$13,"[mm]:ss")</f>
        <v>07:06</v>
      </c>
      <c r="M13" s="109" t="str">
        <f>TEXT((TIME(0,LEFT('JUGEND-DOSB 2020'!K10,FIND(":",'JUGEND-DOSB 2020'!K10)-1),RIGHT('JUGEND-DOSB 2020'!K10,2)))*$BC$13,"[mm]:ss")</f>
        <v>08:48</v>
      </c>
      <c r="N13" s="102" t="str">
        <f>TEXT((TIME(0,LEFT('JUGEND-DOSB 2020'!L10,FIND(":",'JUGEND-DOSB 2020'!L10)-1),RIGHT('JUGEND-DOSB 2020'!L10,2)))*$BC$13,"[mm]:ss")</f>
        <v>07:42</v>
      </c>
      <c r="O13" s="103" t="str">
        <f>TEXT((TIME(0,LEFT('JUGEND-DOSB 2020'!M10,FIND(":",'JUGEND-DOSB 2020'!M10)-1),RIGHT('JUGEND-DOSB 2020'!M10,2)))*$BC$13,"[mm]:ss")</f>
        <v>06:36</v>
      </c>
      <c r="P13" s="109" t="str">
        <f>TEXT((TIME(0,LEFT('JUGEND-DOSB 2020'!N10,FIND(":",'JUGEND-DOSB 2020'!N10)-1),RIGHT('JUGEND-DOSB 2020'!N10,2)))*$BC$13,"[mm]:ss")</f>
        <v>17:48</v>
      </c>
      <c r="Q13" s="102" t="str">
        <f>TEXT((TIME(0,LEFT('JUGEND-DOSB 2020'!O10,FIND(":",'JUGEND-DOSB 2020'!O10)-1),RIGHT('JUGEND-DOSB 2020'!O10,2)))*$BC$13,"[mm]:ss")</f>
        <v>15:30</v>
      </c>
      <c r="R13" s="103" t="str">
        <f>TEXT((TIME(0,LEFT('JUGEND-DOSB 2020'!P10,FIND(":",'JUGEND-DOSB 2020'!P10)-1),RIGHT('JUGEND-DOSB 2020'!P10,2)))*$BC$13,"[mm]:ss")</f>
        <v>13:12</v>
      </c>
      <c r="S13" s="109" t="str">
        <f>TEXT((TIME(0,LEFT('JUGEND-DOSB 2020'!Q10,FIND(":",'JUGEND-DOSB 2020'!Q10)-1),RIGHT('JUGEND-DOSB 2020'!Q10,2)))*$BC$13,"[mm]:ss")</f>
        <v>15:42</v>
      </c>
      <c r="T13" s="102" t="str">
        <f>TEXT((TIME(0,LEFT('JUGEND-DOSB 2020'!R10,FIND(":",'JUGEND-DOSB 2020'!R10)-1),RIGHT('JUGEND-DOSB 2020'!R10,2)))*$BC$13,"[mm]:ss")</f>
        <v>14:00</v>
      </c>
      <c r="U13" s="103" t="str">
        <f>TEXT((TIME(0,LEFT('JUGEND-DOSB 2020'!S10,FIND(":",'JUGEND-DOSB 2020'!S10)-1),RIGHT('JUGEND-DOSB 2020'!S10,2)))*$BC$13,"[mm]:ss")</f>
        <v>12:00</v>
      </c>
      <c r="V13" s="109" t="str">
        <f>TEXT((TIME(0,LEFT('JUGEND-DOSB 2020'!T10,FIND(":",'JUGEND-DOSB 2020'!T10)-1),RIGHT('JUGEND-DOSB 2020'!T10,2)))*$BC$13,"[mm]:ss")</f>
        <v>14:12</v>
      </c>
      <c r="W13" s="102" t="str">
        <f>TEXT((TIME(0,LEFT('JUGEND-DOSB 2020'!U10,FIND(":",'JUGEND-DOSB 2020'!U10)-1),RIGHT('JUGEND-DOSB 2020'!U10,2)))*$BC$13,"[mm]:ss")</f>
        <v>12:36</v>
      </c>
      <c r="X13" s="103" t="str">
        <f>TEXT((TIME(0,LEFT('JUGEND-DOSB 2020'!V10,FIND(":",'JUGEND-DOSB 2020'!V10)-1),RIGHT('JUGEND-DOSB 2020'!V10,2)))*$BC$13,"[mm]:ss")</f>
        <v>10:54</v>
      </c>
      <c r="Y13" s="184"/>
      <c r="Z13" s="185"/>
      <c r="AB13" s="902"/>
      <c r="AC13" s="158"/>
      <c r="AD13" s="844"/>
      <c r="AE13" s="796"/>
      <c r="AF13" s="792"/>
      <c r="AG13" s="794"/>
      <c r="AH13" s="101" t="str">
        <f>TEXT((TIME(0,LEFT('JUGEND-DOSB 2020'!E41,FIND(":",'JUGEND-DOSB 2020'!E41)-1),RIGHT('JUGEND-DOSB 2020'!E41,2)))*$BC$13,"[mm]:ss")</f>
        <v>10:48</v>
      </c>
      <c r="AI13" s="102" t="str">
        <f>TEXT((TIME(0,LEFT('JUGEND-DOSB 2020'!F41,FIND(":",'JUGEND-DOSB 2020'!F41)-1),RIGHT('JUGEND-DOSB 2020'!F41,2)))*$BC$13,"[mm]:ss")</f>
        <v>08:48</v>
      </c>
      <c r="AJ13" s="581" t="str">
        <f>TEXT((TIME(0,LEFT('JUGEND-DOSB 2020'!G41,FIND(":",'JUGEND-DOSB 2020'!G41)-1),RIGHT('JUGEND-DOSB 2020'!G41,2)))*$BC$13,"[mm]:ss")</f>
        <v>07:24</v>
      </c>
      <c r="AK13" s="101" t="str">
        <f>TEXT((TIME(0,LEFT('JUGEND-DOSB 2020'!H41,FIND(":",'JUGEND-DOSB 2020'!H41)-1),RIGHT('JUGEND-DOSB 2020'!H41,2)))*$BC$13,"[mm]:ss")</f>
        <v>09:36</v>
      </c>
      <c r="AL13" s="102" t="str">
        <f>TEXT((TIME(0,LEFT('JUGEND-DOSB 2020'!I41,FIND(":",'JUGEND-DOSB 2020'!I41)-1),RIGHT('JUGEND-DOSB 2020'!I41,2)))*$BC$13,"[mm]:ss")</f>
        <v>08:06</v>
      </c>
      <c r="AM13" s="581" t="str">
        <f>TEXT((TIME(0,LEFT('JUGEND-DOSB 2020'!J41,FIND(":",'JUGEND-DOSB 2020'!J41)-1),RIGHT('JUGEND-DOSB 2020'!J41,2)))*$BC$13,"[mm]:ss")</f>
        <v>06:48</v>
      </c>
      <c r="AN13" s="101" t="str">
        <f>TEXT((TIME(0,LEFT('JUGEND-DOSB 2020'!K41,FIND(":",'JUGEND-DOSB 2020'!K41)-1),RIGHT('JUGEND-DOSB 2020'!K41,2)))*$BC$13,"[mm]:ss")</f>
        <v>08:24</v>
      </c>
      <c r="AO13" s="102" t="str">
        <f>TEXT((TIME(0,LEFT('JUGEND-DOSB 2020'!L41,FIND(":",'JUGEND-DOSB 2020'!L41)-1),RIGHT('JUGEND-DOSB 2020'!L41,2)))*$BC$13,"[mm]:ss")</f>
        <v>07:36</v>
      </c>
      <c r="AP13" s="581" t="str">
        <f>TEXT((TIME(0,LEFT('JUGEND-DOSB 2020'!M41,FIND(":",'JUGEND-DOSB 2020'!M41)-1),RIGHT('JUGEND-DOSB 2020'!M41,2)))*$BC$13,"[mm]:ss")</f>
        <v>06:12</v>
      </c>
      <c r="AQ13" s="101" t="str">
        <f>TEXT((TIME(0,LEFT('JUGEND-DOSB 2020'!N41,FIND(":",'JUGEND-DOSB 2020'!N41)-1),RIGHT('JUGEND-DOSB 2020'!N41,2)))*$BC$13,"[mm]:ss")</f>
        <v>16:12</v>
      </c>
      <c r="AR13" s="102" t="str">
        <f>TEXT((TIME(0,LEFT('JUGEND-DOSB 2020'!O41,FIND(":",'JUGEND-DOSB 2020'!O41)-1),RIGHT('JUGEND-DOSB 2020'!O41,2)))*$BC$13,"[mm]:ss")</f>
        <v>13:48</v>
      </c>
      <c r="AS13" s="581" t="str">
        <f>TEXT((TIME(0,LEFT('JUGEND-DOSB 2020'!P41,FIND(":",'JUGEND-DOSB 2020'!P41)-1),RIGHT('JUGEND-DOSB 2020'!P41,2)))*$BC$13,"[mm]:ss")</f>
        <v>11:42</v>
      </c>
      <c r="AT13" s="101" t="str">
        <f>TEXT((TIME(0,LEFT('JUGEND-DOSB 2020'!Q41,FIND(":",'JUGEND-DOSB 2020'!Q41)-1),RIGHT('JUGEND-DOSB 2020'!Q41,2)))*$BC$13,"[mm]:ss")</f>
        <v>14:24</v>
      </c>
      <c r="AU13" s="102" t="str">
        <f>TEXT((TIME(0,LEFT('JUGEND-DOSB 2020'!R41,FIND(":",'JUGEND-DOSB 2020'!R41)-1),RIGHT('JUGEND-DOSB 2020'!R41,2)))*$BC$13,"[mm]:ss")</f>
        <v>12:18</v>
      </c>
      <c r="AV13" s="581" t="str">
        <f>TEXT((TIME(0,LEFT('JUGEND-DOSB 2020'!S41,FIND(":",'JUGEND-DOSB 2020'!S41)-1),RIGHT('JUGEND-DOSB 2020'!S41,2)))*$BC$13,"[mm]:ss")</f>
        <v>10:36</v>
      </c>
      <c r="AW13" s="101" t="str">
        <f>TEXT((TIME(0,LEFT('JUGEND-DOSB 2020'!T41,FIND(":",'JUGEND-DOSB 2020'!T41)-1),RIGHT('JUGEND-DOSB 2020'!T41,2)))*$BC$13,"[mm]:ss")</f>
        <v>13:12</v>
      </c>
      <c r="AX13" s="102" t="str">
        <f>TEXT((TIME(0,LEFT('JUGEND-DOSB 2020'!U41,FIND(":",'JUGEND-DOSB 2020'!U41)-1),RIGHT('JUGEND-DOSB 2020'!U41,2)))*$BC$13,"[mm]:ss")</f>
        <v>11:36</v>
      </c>
      <c r="AY13" s="581" t="str">
        <f>TEXT((TIME(0,LEFT('JUGEND-DOSB 2020'!V41,FIND(":",'JUGEND-DOSB 2020'!V41)-1),RIGHT('JUGEND-DOSB 2020'!V41,2)))*$BC$13,"[mm]:ss")</f>
        <v>10:00</v>
      </c>
      <c r="AZ13" s="184"/>
      <c r="BA13" s="185"/>
      <c r="BC13" s="153">
        <v>1.2</v>
      </c>
      <c r="BD13" s="148" t="s">
        <v>155</v>
      </c>
    </row>
    <row r="14" spans="1:56" ht="21.2" customHeight="1" x14ac:dyDescent="0.2">
      <c r="A14" s="902"/>
      <c r="B14" s="158"/>
      <c r="C14" s="844"/>
      <c r="D14" s="796"/>
      <c r="E14" s="798" t="s">
        <v>22</v>
      </c>
      <c r="F14" s="793" t="s">
        <v>32</v>
      </c>
      <c r="G14" s="13"/>
      <c r="H14" s="12"/>
      <c r="I14" s="15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215"/>
      <c r="AB14" s="902"/>
      <c r="AC14" s="158"/>
      <c r="AD14" s="844"/>
      <c r="AE14" s="796"/>
      <c r="AF14" s="798" t="s">
        <v>22</v>
      </c>
      <c r="AG14" s="793" t="s">
        <v>32</v>
      </c>
      <c r="AH14" s="13"/>
      <c r="AI14" s="12"/>
      <c r="AJ14" s="15"/>
      <c r="AK14" s="827" t="s">
        <v>177</v>
      </c>
      <c r="AL14" s="827"/>
      <c r="AM14" s="828"/>
      <c r="AN14" s="827" t="s">
        <v>178</v>
      </c>
      <c r="AO14" s="827"/>
      <c r="AP14" s="827"/>
      <c r="AQ14" s="827"/>
      <c r="AR14" s="827"/>
      <c r="AS14" s="827"/>
      <c r="AT14" s="827"/>
      <c r="AU14" s="827"/>
      <c r="AV14" s="827"/>
      <c r="AW14" s="827"/>
      <c r="AX14" s="827"/>
      <c r="AY14" s="828"/>
      <c r="AZ14" s="182"/>
      <c r="BA14" s="215"/>
    </row>
    <row r="15" spans="1:56" ht="21.2" customHeight="1" x14ac:dyDescent="0.2">
      <c r="A15" s="902"/>
      <c r="B15" s="158"/>
      <c r="C15" s="844"/>
      <c r="D15" s="796"/>
      <c r="E15" s="792"/>
      <c r="F15" s="1018"/>
      <c r="G15" s="101"/>
      <c r="H15" s="102"/>
      <c r="I15" s="103"/>
      <c r="J15" s="109" t="str">
        <f>TEXT((TIME(0,LEFT('JUGEND-DOSB 2020'!H12,FIND(":",'JUGEND-DOSB 2020'!H12)-1),RIGHT('JUGEND-DOSB 2020'!H12,2)))*$BC$15,"[mm]:ss")</f>
        <v>32:24</v>
      </c>
      <c r="K15" s="102" t="str">
        <f>TEXT((TIME(0,LEFT('JUGEND-DOSB 2020'!I12,FIND(":",'JUGEND-DOSB 2020'!I12)-1),RIGHT('JUGEND-DOSB 2020'!I12,2)))*$BC$15,"[mm]:ss")</f>
        <v>28:48</v>
      </c>
      <c r="L15" s="103" t="str">
        <f>TEXT((TIME(0,LEFT('JUGEND-DOSB 2020'!J12,FIND(":",'JUGEND-DOSB 2020'!J12)-1),RIGHT('JUGEND-DOSB 2020'!J12,2)))*$BC$15,"[mm]:ss")</f>
        <v>25:12</v>
      </c>
      <c r="M15" s="109" t="str">
        <f>TEXT((TIME(0,LEFT('JUGEND-DOSB 2020'!K12,FIND(":",'JUGEND-DOSB 2020'!K12)-1),RIGHT('JUGEND-DOSB 2020'!K12,2)))*$BC$15,"[mm]:ss")</f>
        <v>60:36</v>
      </c>
      <c r="N15" s="102" t="str">
        <f>TEXT((TIME(0,LEFT('JUGEND-DOSB 2020'!L12,FIND(":",'JUGEND-DOSB 2020'!L12)-1),RIGHT('JUGEND-DOSB 2020'!L12,2)))*$BC$15,"[mm]:ss")</f>
        <v>51:36</v>
      </c>
      <c r="O15" s="103" t="str">
        <f>TEXT((TIME(0,LEFT('JUGEND-DOSB 2020'!M12,FIND(":",'JUGEND-DOSB 2020'!M12)-1),RIGHT('JUGEND-DOSB 2020'!M12,2)))*$BC$15,"[mm]:ss")</f>
        <v>42:36</v>
      </c>
      <c r="P15" s="109" t="str">
        <f>TEXT((TIME(0,LEFT('JUGEND-DOSB 2020'!N12,FIND(":",'JUGEND-DOSB 2020'!N12)-1),RIGHT('JUGEND-DOSB 2020'!N12,2)))*$BC$15,"[mm]:ss")</f>
        <v>54:00</v>
      </c>
      <c r="Q15" s="102" t="str">
        <f>TEXT((TIME(0,LEFT('JUGEND-DOSB 2020'!O12,FIND(":",'JUGEND-DOSB 2020'!O12)-1),RIGHT('JUGEND-DOSB 2020'!O12,2)))*$BC$15,"[mm]:ss")</f>
        <v>47:24</v>
      </c>
      <c r="R15" s="103" t="str">
        <f>TEXT((TIME(0,LEFT('JUGEND-DOSB 2020'!P12,FIND(":",'JUGEND-DOSB 2020'!P12)-1),RIGHT('JUGEND-DOSB 2020'!P12,2)))*$BC$15,"[mm]:ss")</f>
        <v>40:12</v>
      </c>
      <c r="S15" s="109" t="str">
        <f>TEXT((TIME(0,LEFT('JUGEND-DOSB 2020'!Q12,FIND(":",'JUGEND-DOSB 2020'!Q12)-1),RIGHT('JUGEND-DOSB 2020'!Q12,2)))*$BC$15,"[mm]:ss")</f>
        <v>45:36</v>
      </c>
      <c r="T15" s="102" t="str">
        <f>TEXT((TIME(0,LEFT('JUGEND-DOSB 2020'!R12,FIND(":",'JUGEND-DOSB 2020'!R12)-1),RIGHT('JUGEND-DOSB 2020'!R12,2)))*$BC$15,"[mm]:ss")</f>
        <v>39:00</v>
      </c>
      <c r="U15" s="103" t="str">
        <f>TEXT((TIME(0,LEFT('JUGEND-DOSB 2020'!S12,FIND(":",'JUGEND-DOSB 2020'!S12)-1),RIGHT('JUGEND-DOSB 2020'!S12,2)))*$BC$15,"[mm]:ss")</f>
        <v>34:12</v>
      </c>
      <c r="V15" s="109" t="str">
        <f>TEXT((TIME(0,LEFT('JUGEND-DOSB 2020'!T12,FIND(":",'JUGEND-DOSB 2020'!T12)-1),RIGHT('JUGEND-DOSB 2020'!T12,2)))*$BC$15,"[mm]:ss")</f>
        <v>39:00</v>
      </c>
      <c r="W15" s="102" t="str">
        <f>TEXT((TIME(0,LEFT('JUGEND-DOSB 2020'!U12,FIND(":",'JUGEND-DOSB 2020'!U12)-1),RIGHT('JUGEND-DOSB 2020'!U12,2)))*$BC$15,"[mm]:ss")</f>
        <v>34:12</v>
      </c>
      <c r="X15" s="103" t="str">
        <f>TEXT((TIME(0,LEFT('JUGEND-DOSB 2020'!V12,FIND(":",'JUGEND-DOSB 2020'!V12)-1),RIGHT('JUGEND-DOSB 2020'!V12,2)))*$BC$15,"[mm]:ss")</f>
        <v>30:00</v>
      </c>
      <c r="Y15" s="182"/>
      <c r="Z15" s="215"/>
      <c r="AB15" s="902"/>
      <c r="AC15" s="158"/>
      <c r="AD15" s="844"/>
      <c r="AE15" s="796"/>
      <c r="AF15" s="792"/>
      <c r="AG15" s="1018"/>
      <c r="AH15" s="101"/>
      <c r="AI15" s="102"/>
      <c r="AJ15" s="103"/>
      <c r="AK15" s="109" t="str">
        <f>TEXT((TIME(0,LEFT('JUGEND-DOSB 2020'!H43,FIND(":",'JUGEND-DOSB 2020'!H43)-1),RIGHT('JUGEND-DOSB 2020'!H43,2)))*$BC$15,"[mm]:ss")</f>
        <v>31:48</v>
      </c>
      <c r="AL15" s="102" t="str">
        <f>TEXT((TIME(0,LEFT('JUGEND-DOSB 2020'!I43,FIND(":",'JUGEND-DOSB 2020'!I43)-1),RIGHT('JUGEND-DOSB 2020'!I43,2)))*$BC$15,"[mm]:ss")</f>
        <v>28:12</v>
      </c>
      <c r="AM15" s="103" t="str">
        <f>TEXT((TIME(0,LEFT('JUGEND-DOSB 2020'!J43,FIND(":",'JUGEND-DOSB 2020'!J43)-1),RIGHT('JUGEND-DOSB 2020'!J43,2)))*$BC$15,"[mm]:ss")</f>
        <v>24:36</v>
      </c>
      <c r="AN15" s="109" t="str">
        <f>TEXT((TIME(0,LEFT('JUGEND-DOSB 2020'!K43,FIND(":",'JUGEND-DOSB 2020'!K43)-1),RIGHT('JUGEND-DOSB 2020'!K43,2)))*$BC$15,"[mm]:ss")</f>
        <v>58:12</v>
      </c>
      <c r="AO15" s="102" t="str">
        <f>TEXT((TIME(0,LEFT('JUGEND-DOSB 2020'!L43,FIND(":",'JUGEND-DOSB 2020'!L43)-1),RIGHT('JUGEND-DOSB 2020'!L43,2)))*$BC$15,"[mm]:ss")</f>
        <v>49:12</v>
      </c>
      <c r="AP15" s="103" t="str">
        <f>TEXT((TIME(0,LEFT('JUGEND-DOSB 2020'!M43,FIND(":",'JUGEND-DOSB 2020'!M43)-1),RIGHT('JUGEND-DOSB 2020'!M43,2)))*$BC$15,"[mm]:ss")</f>
        <v>40:12</v>
      </c>
      <c r="AQ15" s="109" t="str">
        <f>TEXT((TIME(0,LEFT('JUGEND-DOSB 2020'!N43,FIND(":",'JUGEND-DOSB 2020'!N43)-1),RIGHT('JUGEND-DOSB 2020'!N43,2)))*$BC$15,"[mm]:ss")</f>
        <v>51:36</v>
      </c>
      <c r="AR15" s="102" t="str">
        <f>TEXT((TIME(0,LEFT('JUGEND-DOSB 2020'!O43,FIND(":",'JUGEND-DOSB 2020'!O43)-1),RIGHT('JUGEND-DOSB 2020'!O43,2)))*$BC$15,"[mm]:ss")</f>
        <v>44:24</v>
      </c>
      <c r="AS15" s="103" t="str">
        <f>TEXT((TIME(0,LEFT('JUGEND-DOSB 2020'!P43,FIND(":",'JUGEND-DOSB 2020'!P43)-1),RIGHT('JUGEND-DOSB 2020'!P43,2)))*$BC$15,"[mm]:ss")</f>
        <v>37:48</v>
      </c>
      <c r="AT15" s="109" t="str">
        <f>TEXT((TIME(0,LEFT('JUGEND-DOSB 2020'!Q43,FIND(":",'JUGEND-DOSB 2020'!Q43)-1),RIGHT('JUGEND-DOSB 2020'!Q43,2)))*$BC$15,"[mm]:ss")</f>
        <v>38:24</v>
      </c>
      <c r="AU15" s="102" t="str">
        <f>TEXT((TIME(0,LEFT('JUGEND-DOSB 2020'!R43,FIND(":",'JUGEND-DOSB 2020'!R43)-1),RIGHT('JUGEND-DOSB 2020'!R43,2)))*$BC$15,"[mm]:ss")</f>
        <v>33:36</v>
      </c>
      <c r="AV15" s="103" t="str">
        <f>TEXT((TIME(0,LEFT('JUGEND-DOSB 2020'!S43,FIND(":",'JUGEND-DOSB 2020'!S43)-1),RIGHT('JUGEND-DOSB 2020'!S43,2)))*$BC$15,"[mm]:ss")</f>
        <v>28:48</v>
      </c>
      <c r="AW15" s="109" t="str">
        <f>TEXT((TIME(0,LEFT('JUGEND-DOSB 2020'!T43,FIND(":",'JUGEND-DOSB 2020'!T43)-1),RIGHT('JUGEND-DOSB 2020'!T43,2)))*$BC$15,"[mm]:ss")</f>
        <v>32:24</v>
      </c>
      <c r="AX15" s="102" t="str">
        <f>TEXT((TIME(0,LEFT('JUGEND-DOSB 2020'!U43,FIND(":",'JUGEND-DOSB 2020'!U43)-1),RIGHT('JUGEND-DOSB 2020'!U43,2)))*$BC$15,"[mm]:ss")</f>
        <v>28:12</v>
      </c>
      <c r="AY15" s="103" t="str">
        <f>TEXT((TIME(0,LEFT('JUGEND-DOSB 2020'!V43,FIND(":",'JUGEND-DOSB 2020'!V43)-1),RIGHT('JUGEND-DOSB 2020'!V43,2)))*$BC$15,"[mm]:ss")</f>
        <v>24:36</v>
      </c>
      <c r="AZ15" s="182"/>
      <c r="BA15" s="215"/>
      <c r="BC15" s="153">
        <v>1.2</v>
      </c>
      <c r="BD15" s="148" t="s">
        <v>32</v>
      </c>
    </row>
    <row r="16" spans="1:56" ht="21.2" customHeight="1" x14ac:dyDescent="0.2">
      <c r="A16" s="902"/>
      <c r="B16" s="158"/>
      <c r="C16" s="844"/>
      <c r="D16" s="796"/>
      <c r="E16" s="106" t="s">
        <v>23</v>
      </c>
      <c r="F16" s="58" t="s">
        <v>427</v>
      </c>
      <c r="G16" s="160">
        <f>H16*(1-$BE$55)</f>
        <v>128.25</v>
      </c>
      <c r="H16" s="149">
        <f>K16-12.5</f>
        <v>142.5</v>
      </c>
      <c r="I16" s="150">
        <f>H16*(1+$BE$55)</f>
        <v>156.75</v>
      </c>
      <c r="J16" s="160">
        <f>K16*(1-$BE$55)</f>
        <v>139.5</v>
      </c>
      <c r="K16" s="149">
        <f>N16-12.5</f>
        <v>155</v>
      </c>
      <c r="L16" s="150">
        <f>K16*(1+$BE$55)</f>
        <v>170.5</v>
      </c>
      <c r="M16" s="160">
        <f>N16*(1-$BE$55)</f>
        <v>150.75</v>
      </c>
      <c r="N16" s="149">
        <f>Q16-12.5</f>
        <v>167.5</v>
      </c>
      <c r="O16" s="150">
        <f>N16*(1+$BE$55)</f>
        <v>184.25000000000003</v>
      </c>
      <c r="P16" s="160">
        <f>Q16*(1-$BE$55)</f>
        <v>162</v>
      </c>
      <c r="Q16" s="149">
        <f>T16-12.5</f>
        <v>180</v>
      </c>
      <c r="R16" s="150">
        <f>Q16*(1+$BE$55)</f>
        <v>198.00000000000003</v>
      </c>
      <c r="S16" s="160">
        <f>T16*(1-$BE$55)</f>
        <v>173.25</v>
      </c>
      <c r="T16" s="149">
        <f>W16-12.5</f>
        <v>192.5</v>
      </c>
      <c r="U16" s="150">
        <f>T16*(1+$BE$55)</f>
        <v>211.75000000000003</v>
      </c>
      <c r="V16" s="160">
        <f>W16*(1-$BE$55)</f>
        <v>184.5</v>
      </c>
      <c r="W16" s="149">
        <f>H55-100</f>
        <v>205</v>
      </c>
      <c r="X16" s="150">
        <f>W16*(1+$BE$55)</f>
        <v>225.50000000000003</v>
      </c>
      <c r="Y16" s="182"/>
      <c r="Z16" s="215"/>
      <c r="AB16" s="902"/>
      <c r="AC16" s="158"/>
      <c r="AD16" s="844"/>
      <c r="AE16" s="796"/>
      <c r="AF16" s="106" t="s">
        <v>23</v>
      </c>
      <c r="AG16" s="58" t="s">
        <v>427</v>
      </c>
      <c r="AH16" s="160">
        <f>AI16*(1-$BE$55)</f>
        <v>186.75</v>
      </c>
      <c r="AI16" s="149">
        <f>AL16-12.5</f>
        <v>207.5</v>
      </c>
      <c r="AJ16" s="150">
        <f>AI16*(1+$BE$55)</f>
        <v>228.25000000000003</v>
      </c>
      <c r="AK16" s="160">
        <f>AL16*(1-$BE$55)</f>
        <v>198</v>
      </c>
      <c r="AL16" s="149">
        <f>AO16-12.5</f>
        <v>220</v>
      </c>
      <c r="AM16" s="150">
        <f>AL16*(1+$BE$55)</f>
        <v>242.00000000000003</v>
      </c>
      <c r="AN16" s="160">
        <f>AO16*(1-$BE$55)</f>
        <v>209.25</v>
      </c>
      <c r="AO16" s="149">
        <f>AR16-12.5</f>
        <v>232.5</v>
      </c>
      <c r="AP16" s="150">
        <f>AO16*(1+$BE$55)</f>
        <v>255.75000000000003</v>
      </c>
      <c r="AQ16" s="160">
        <f>AR16*(1-$BE$55)</f>
        <v>220.5</v>
      </c>
      <c r="AR16" s="149">
        <f>AU16-12.5</f>
        <v>245</v>
      </c>
      <c r="AS16" s="150">
        <f>AR16*(1+$BE$55)</f>
        <v>269.5</v>
      </c>
      <c r="AT16" s="160">
        <f>AU16*(1-$BE$55)</f>
        <v>231.75</v>
      </c>
      <c r="AU16" s="149">
        <f>AX16-12.5</f>
        <v>257.5</v>
      </c>
      <c r="AV16" s="150">
        <f>AU16*(1+$BE$55)</f>
        <v>283.25</v>
      </c>
      <c r="AW16" s="160">
        <f>AX16*(1-$BE$55)</f>
        <v>243</v>
      </c>
      <c r="AX16" s="149">
        <f>AI55-100</f>
        <v>270</v>
      </c>
      <c r="AY16" s="150">
        <f>AX16*(1+$BE$55)</f>
        <v>297</v>
      </c>
      <c r="AZ16" s="182"/>
      <c r="BA16" s="215"/>
      <c r="BD16" s="5"/>
    </row>
    <row r="17" spans="1:56" ht="21.2" customHeight="1" x14ac:dyDescent="0.2">
      <c r="A17" s="902"/>
      <c r="B17" s="158"/>
      <c r="C17" s="844"/>
      <c r="D17" s="796"/>
      <c r="E17" s="106" t="s">
        <v>24</v>
      </c>
      <c r="F17" s="58" t="s">
        <v>428</v>
      </c>
      <c r="G17" s="160">
        <f>H17*(1-$BE$55)</f>
        <v>288</v>
      </c>
      <c r="H17" s="149">
        <f>K17-15</f>
        <v>320</v>
      </c>
      <c r="I17" s="150">
        <f>H17*(1+$BE$55)</f>
        <v>352</v>
      </c>
      <c r="J17" s="160">
        <f>K17*(1-$BE$55)</f>
        <v>301.5</v>
      </c>
      <c r="K17" s="149">
        <f>N17-15</f>
        <v>335</v>
      </c>
      <c r="L17" s="150">
        <f>K17*(1+$BE$55)</f>
        <v>368.50000000000006</v>
      </c>
      <c r="M17" s="160">
        <f>N17*(1-$BE$55)</f>
        <v>315</v>
      </c>
      <c r="N17" s="149">
        <f>Q17-15</f>
        <v>350</v>
      </c>
      <c r="O17" s="150">
        <f>N17*(1+$BE$55)</f>
        <v>385.00000000000006</v>
      </c>
      <c r="P17" s="160">
        <f>Q17*(1-$BE$55)</f>
        <v>328.5</v>
      </c>
      <c r="Q17" s="149">
        <f>T17-15</f>
        <v>365</v>
      </c>
      <c r="R17" s="150">
        <f>Q17*(1+$BE$55)</f>
        <v>401.50000000000006</v>
      </c>
      <c r="S17" s="160">
        <f>T17*(1-$BE$55)</f>
        <v>342</v>
      </c>
      <c r="T17" s="149">
        <f>W17-15</f>
        <v>380</v>
      </c>
      <c r="U17" s="150">
        <f>T17*(1+$BE$55)</f>
        <v>418.00000000000006</v>
      </c>
      <c r="V17" s="160">
        <f>W17*(1-$BE$55)</f>
        <v>355.5</v>
      </c>
      <c r="W17" s="149">
        <f>H56-100</f>
        <v>395</v>
      </c>
      <c r="X17" s="150">
        <f>W17*(1+$BE$55)</f>
        <v>434.50000000000006</v>
      </c>
      <c r="Y17" s="182"/>
      <c r="Z17" s="215"/>
      <c r="AB17" s="902"/>
      <c r="AC17" s="158"/>
      <c r="AD17" s="844"/>
      <c r="AE17" s="796"/>
      <c r="AF17" s="106" t="s">
        <v>24</v>
      </c>
      <c r="AG17" s="58" t="s">
        <v>428</v>
      </c>
      <c r="AH17" s="160">
        <f>AI17*(1-$BE$55)</f>
        <v>355.5</v>
      </c>
      <c r="AI17" s="149">
        <f>AL17-15</f>
        <v>395</v>
      </c>
      <c r="AJ17" s="150">
        <f>AI17*(1+$BE$55)</f>
        <v>434.50000000000006</v>
      </c>
      <c r="AK17" s="160">
        <f>AL17*(1-$BE$55)</f>
        <v>369</v>
      </c>
      <c r="AL17" s="149">
        <f>AO17-15</f>
        <v>410</v>
      </c>
      <c r="AM17" s="150">
        <f>AL17*(1+$BE$55)</f>
        <v>451.00000000000006</v>
      </c>
      <c r="AN17" s="160">
        <f>AO17*(1-$BE$55)</f>
        <v>382.5</v>
      </c>
      <c r="AO17" s="149">
        <f>AR17-15</f>
        <v>425</v>
      </c>
      <c r="AP17" s="150">
        <f>AO17*(1+$BE$55)</f>
        <v>467.50000000000006</v>
      </c>
      <c r="AQ17" s="160">
        <f>AR17*(1-$BE$55)</f>
        <v>396</v>
      </c>
      <c r="AR17" s="149">
        <f>AU17-15</f>
        <v>440</v>
      </c>
      <c r="AS17" s="150">
        <f>AR17*(1+$BE$55)</f>
        <v>484.00000000000006</v>
      </c>
      <c r="AT17" s="160">
        <f>AU17*(1-$BE$55)</f>
        <v>409.5</v>
      </c>
      <c r="AU17" s="149">
        <f>AX17-15</f>
        <v>455</v>
      </c>
      <c r="AV17" s="150">
        <f>AU17*(1+$BE$55)</f>
        <v>500.50000000000006</v>
      </c>
      <c r="AW17" s="160">
        <f>AX17*(1-$BE$55)</f>
        <v>423</v>
      </c>
      <c r="AX17" s="149">
        <f>AI56-100</f>
        <v>470</v>
      </c>
      <c r="AY17" s="150">
        <f>AX17*(1+$BE$55)</f>
        <v>517</v>
      </c>
      <c r="AZ17" s="182"/>
      <c r="BA17" s="215"/>
      <c r="BD17" s="5"/>
    </row>
    <row r="18" spans="1:56" ht="21.2" customHeight="1" x14ac:dyDescent="0.2">
      <c r="A18" s="902"/>
      <c r="B18" s="158"/>
      <c r="C18" s="844"/>
      <c r="D18" s="796"/>
      <c r="E18" s="106" t="s">
        <v>25</v>
      </c>
      <c r="F18" s="58" t="s">
        <v>429</v>
      </c>
      <c r="G18" s="160">
        <f>H18*(1-$BE$55)</f>
        <v>220.5</v>
      </c>
      <c r="H18" s="149">
        <f>K18-15</f>
        <v>245</v>
      </c>
      <c r="I18" s="150">
        <f>H18*(1+$BE$55)</f>
        <v>269.5</v>
      </c>
      <c r="J18" s="160">
        <f>K18*(1-$BE$55)</f>
        <v>234</v>
      </c>
      <c r="K18" s="149">
        <f>N18-15</f>
        <v>260</v>
      </c>
      <c r="L18" s="150">
        <f>K18*(1+$BE$55)</f>
        <v>286</v>
      </c>
      <c r="M18" s="160">
        <f>N18*(1-$BE$55)</f>
        <v>247.5</v>
      </c>
      <c r="N18" s="149">
        <f>Q18-15</f>
        <v>275</v>
      </c>
      <c r="O18" s="150">
        <f>N18*(1+$BE$55)</f>
        <v>302.5</v>
      </c>
      <c r="P18" s="160">
        <f>Q18*(1-$BE$55)</f>
        <v>261</v>
      </c>
      <c r="Q18" s="149">
        <f>T18-15</f>
        <v>290</v>
      </c>
      <c r="R18" s="150">
        <f>Q18*(1+$BE$55)</f>
        <v>319</v>
      </c>
      <c r="S18" s="160">
        <f>T18*(1-$BE$55)</f>
        <v>274.5</v>
      </c>
      <c r="T18" s="149">
        <f>W18-15</f>
        <v>305</v>
      </c>
      <c r="U18" s="150">
        <f>T18*(1+$BE$55)</f>
        <v>335.5</v>
      </c>
      <c r="V18" s="160">
        <f>W18*(1-$BE$55)</f>
        <v>288</v>
      </c>
      <c r="W18" s="149">
        <f>H57-100</f>
        <v>320</v>
      </c>
      <c r="X18" s="150">
        <f>W18*(1+$BE$55)</f>
        <v>352</v>
      </c>
      <c r="Y18" s="182"/>
      <c r="Z18" s="215"/>
      <c r="AB18" s="902"/>
      <c r="AC18" s="158"/>
      <c r="AD18" s="844"/>
      <c r="AE18" s="796"/>
      <c r="AF18" s="106" t="s">
        <v>25</v>
      </c>
      <c r="AG18" s="58" t="s">
        <v>429</v>
      </c>
      <c r="AH18" s="160">
        <f>AI18*(1-$BE$55)</f>
        <v>283.5</v>
      </c>
      <c r="AI18" s="149">
        <f>AL18-15</f>
        <v>315</v>
      </c>
      <c r="AJ18" s="150">
        <f>AI18*(1+$BE$55)</f>
        <v>346.5</v>
      </c>
      <c r="AK18" s="160">
        <f>AL18*(1-$BE$55)</f>
        <v>297</v>
      </c>
      <c r="AL18" s="149">
        <f>AO18-15</f>
        <v>330</v>
      </c>
      <c r="AM18" s="150">
        <f>AL18*(1+$BE$55)</f>
        <v>363.00000000000006</v>
      </c>
      <c r="AN18" s="160">
        <f>AO18*(1-$BE$55)</f>
        <v>310.5</v>
      </c>
      <c r="AO18" s="149">
        <f>AR18-15</f>
        <v>345</v>
      </c>
      <c r="AP18" s="150">
        <f>AO18*(1+$BE$55)</f>
        <v>379.50000000000006</v>
      </c>
      <c r="AQ18" s="160">
        <f>AR18*(1-$BE$55)</f>
        <v>324</v>
      </c>
      <c r="AR18" s="149">
        <f>AU18-15</f>
        <v>360</v>
      </c>
      <c r="AS18" s="150">
        <f>AR18*(1+$BE$55)</f>
        <v>396.00000000000006</v>
      </c>
      <c r="AT18" s="160">
        <f>AU18*(1-$BE$55)</f>
        <v>337.5</v>
      </c>
      <c r="AU18" s="149">
        <f>AX18-15</f>
        <v>375</v>
      </c>
      <c r="AV18" s="150">
        <f>AU18*(1+$BE$55)</f>
        <v>412.50000000000006</v>
      </c>
      <c r="AW18" s="160">
        <f>AX18*(1-$BE$55)</f>
        <v>351</v>
      </c>
      <c r="AX18" s="149">
        <f>AI57-100</f>
        <v>390</v>
      </c>
      <c r="AY18" s="150">
        <f>AX18*(1+$BE$55)</f>
        <v>429.00000000000006</v>
      </c>
      <c r="AZ18" s="182"/>
      <c r="BA18" s="215"/>
      <c r="BD18" s="5"/>
    </row>
    <row r="19" spans="1:56" ht="21.2" customHeight="1" thickBot="1" x14ac:dyDescent="0.25">
      <c r="A19" s="902"/>
      <c r="B19" s="158"/>
      <c r="C19" s="950"/>
      <c r="D19" s="1008"/>
      <c r="E19" s="107" t="s">
        <v>44</v>
      </c>
      <c r="F19" s="163" t="s">
        <v>430</v>
      </c>
      <c r="G19" s="164">
        <f>H19*(1-$BE$55)</f>
        <v>225</v>
      </c>
      <c r="H19" s="165">
        <f>K19-15</f>
        <v>250</v>
      </c>
      <c r="I19" s="166">
        <f>H19*(1+$BE$55)</f>
        <v>275</v>
      </c>
      <c r="J19" s="164">
        <f>K19*(1-$BE$55)</f>
        <v>238.5</v>
      </c>
      <c r="K19" s="165">
        <f>N19-15</f>
        <v>265</v>
      </c>
      <c r="L19" s="166">
        <f>K19*(1+$BE$55)</f>
        <v>291.5</v>
      </c>
      <c r="M19" s="164">
        <f>N19*(1-$BE$55)</f>
        <v>252</v>
      </c>
      <c r="N19" s="165">
        <f>Q19-15</f>
        <v>280</v>
      </c>
      <c r="O19" s="166">
        <f>N19*(1+$BE$55)</f>
        <v>308</v>
      </c>
      <c r="P19" s="164">
        <f>Q19*(1-$BE$55)</f>
        <v>265.5</v>
      </c>
      <c r="Q19" s="165">
        <f>T19-15</f>
        <v>295</v>
      </c>
      <c r="R19" s="166">
        <f>Q19*(1+$BE$55)</f>
        <v>324.5</v>
      </c>
      <c r="S19" s="164">
        <f>T19*(1-$BE$55)</f>
        <v>279</v>
      </c>
      <c r="T19" s="165">
        <f>W19-15</f>
        <v>310</v>
      </c>
      <c r="U19" s="166">
        <f>T19*(1+$BE$55)</f>
        <v>341</v>
      </c>
      <c r="V19" s="164">
        <f>W19*(1-$BE$55)</f>
        <v>292.5</v>
      </c>
      <c r="W19" s="165">
        <f>H58-100</f>
        <v>325</v>
      </c>
      <c r="X19" s="166">
        <f>W19*(1+$BE$55)</f>
        <v>357.50000000000006</v>
      </c>
      <c r="Y19" s="186"/>
      <c r="Z19" s="187"/>
      <c r="AB19" s="902"/>
      <c r="AC19" s="158"/>
      <c r="AD19" s="950"/>
      <c r="AE19" s="1008"/>
      <c r="AF19" s="107" t="s">
        <v>44</v>
      </c>
      <c r="AG19" s="163" t="s">
        <v>430</v>
      </c>
      <c r="AH19" s="164">
        <f>AI19*(1-$BE$55)</f>
        <v>288</v>
      </c>
      <c r="AI19" s="165">
        <f>AL19-15</f>
        <v>320</v>
      </c>
      <c r="AJ19" s="166">
        <f>AI19*(1+$BE$55)</f>
        <v>352</v>
      </c>
      <c r="AK19" s="164">
        <f>AL19*(1-$BE$55)</f>
        <v>301.5</v>
      </c>
      <c r="AL19" s="165">
        <f>AO19-15</f>
        <v>335</v>
      </c>
      <c r="AM19" s="166">
        <f>AL19*(1+$BE$55)</f>
        <v>368.50000000000006</v>
      </c>
      <c r="AN19" s="164">
        <f>AO19*(1-$BE$55)</f>
        <v>315</v>
      </c>
      <c r="AO19" s="165">
        <f>AR19-15</f>
        <v>350</v>
      </c>
      <c r="AP19" s="166">
        <f>AO19*(1+$BE$55)</f>
        <v>385.00000000000006</v>
      </c>
      <c r="AQ19" s="164">
        <f>AR19*(1-$BE$55)</f>
        <v>328.5</v>
      </c>
      <c r="AR19" s="165">
        <f>AU19-15</f>
        <v>365</v>
      </c>
      <c r="AS19" s="166">
        <f>AR19*(1+$BE$55)</f>
        <v>401.50000000000006</v>
      </c>
      <c r="AT19" s="164">
        <f>AU19*(1-$BE$55)</f>
        <v>342</v>
      </c>
      <c r="AU19" s="165">
        <f>AX19-15</f>
        <v>380</v>
      </c>
      <c r="AV19" s="166">
        <f>AU19*(1+$BE$55)</f>
        <v>418.00000000000006</v>
      </c>
      <c r="AW19" s="164">
        <f>AX19*(1-$BE$55)</f>
        <v>355.5</v>
      </c>
      <c r="AX19" s="165">
        <f>AI58-100</f>
        <v>395</v>
      </c>
      <c r="AY19" s="166">
        <f>AX19*(1+$BE$55)</f>
        <v>434.50000000000006</v>
      </c>
      <c r="AZ19" s="186"/>
      <c r="BA19" s="187"/>
      <c r="BD19" s="146"/>
    </row>
    <row r="20" spans="1:56" ht="21.2" customHeight="1" x14ac:dyDescent="0.2">
      <c r="A20" s="902"/>
      <c r="B20" s="158"/>
      <c r="C20" s="844">
        <v>2</v>
      </c>
      <c r="D20" s="796" t="s">
        <v>65</v>
      </c>
      <c r="E20" s="603" t="s">
        <v>16</v>
      </c>
      <c r="F20" s="162" t="s">
        <v>92</v>
      </c>
      <c r="G20" s="110">
        <f>'JUGEND-DOSB 2020'!E17*$BC$20</f>
        <v>0.84000000000000008</v>
      </c>
      <c r="H20" s="111">
        <f>'JUGEND-DOSB 2020'!F17*$BC$20</f>
        <v>1</v>
      </c>
      <c r="I20" s="112">
        <f>'JUGEND-DOSB 2020'!G17*$BC$20</f>
        <v>1.1199999999999999</v>
      </c>
      <c r="J20" s="113">
        <f>'JUGEND-DOSB 2020'!H17*$BC$20</f>
        <v>0.91999999999999993</v>
      </c>
      <c r="K20" s="111">
        <f>'JUGEND-DOSB 2020'!I17*$BC$20</f>
        <v>1.04</v>
      </c>
      <c r="L20" s="112">
        <f>'JUGEND-DOSB 2020'!J17*$BC$20</f>
        <v>1.2000000000000002</v>
      </c>
      <c r="M20" s="113">
        <f>'JUGEND-DOSB 2020'!K17*$BC$20</f>
        <v>1.04</v>
      </c>
      <c r="N20" s="111">
        <f>'JUGEND-DOSB 2020'!L17*$BC$20</f>
        <v>1.1599999999999999</v>
      </c>
      <c r="O20" s="112">
        <f>'JUGEND-DOSB 2020'!M17*$BC$20</f>
        <v>1.32</v>
      </c>
      <c r="P20" s="113">
        <f>'JUGEND-DOSB 2020'!N17*$BC$20</f>
        <v>1.1199999999999999</v>
      </c>
      <c r="Q20" s="111">
        <f>'JUGEND-DOSB 2020'!O17*$BC$20</f>
        <v>1.2800000000000002</v>
      </c>
      <c r="R20" s="112">
        <f>'JUGEND-DOSB 2020'!P17*$BC$20</f>
        <v>1.4400000000000002</v>
      </c>
      <c r="S20" s="113">
        <f>'JUGEND-DOSB 2020'!Q17*$BC$20</f>
        <v>1.2400000000000002</v>
      </c>
      <c r="T20" s="111">
        <f>'JUGEND-DOSB 2020'!R17*$BC$20</f>
        <v>1.36</v>
      </c>
      <c r="U20" s="112">
        <f>'JUGEND-DOSB 2020'!S17*$BC$20</f>
        <v>1.52</v>
      </c>
      <c r="V20" s="113">
        <f>'JUGEND-DOSB 2020'!T17*$BC$20</f>
        <v>1.32</v>
      </c>
      <c r="W20" s="111">
        <f>'JUGEND-DOSB 2020'!U17*$BC$20</f>
        <v>1.4400000000000002</v>
      </c>
      <c r="X20" s="112">
        <f>'JUGEND-DOSB 2020'!V17*$BC$20</f>
        <v>1.6</v>
      </c>
      <c r="Y20" s="180"/>
      <c r="Z20" s="181"/>
      <c r="AB20" s="902"/>
      <c r="AC20" s="158"/>
      <c r="AD20" s="844">
        <v>2</v>
      </c>
      <c r="AE20" s="796" t="s">
        <v>65</v>
      </c>
      <c r="AF20" s="603" t="s">
        <v>16</v>
      </c>
      <c r="AG20" s="162" t="s">
        <v>92</v>
      </c>
      <c r="AH20" s="110">
        <f>'JUGEND-DOSB 2020'!E48*$BC$20</f>
        <v>0.91999999999999993</v>
      </c>
      <c r="AI20" s="111">
        <f>'JUGEND-DOSB 2020'!F48*$BC$20</f>
        <v>1.08</v>
      </c>
      <c r="AJ20" s="112">
        <f>'JUGEND-DOSB 2020'!G48*$BC$20</f>
        <v>1.2000000000000002</v>
      </c>
      <c r="AK20" s="113">
        <f>'JUGEND-DOSB 2020'!H48*$BC$20</f>
        <v>1.04</v>
      </c>
      <c r="AL20" s="111">
        <f>'JUGEND-DOSB 2020'!I48*$BC$20</f>
        <v>1.2000000000000002</v>
      </c>
      <c r="AM20" s="112">
        <f>'JUGEND-DOSB 2020'!J48*$BC$20</f>
        <v>1.32</v>
      </c>
      <c r="AN20" s="113">
        <f>'JUGEND-DOSB 2020'!K48*$BC$20</f>
        <v>1.2000000000000002</v>
      </c>
      <c r="AO20" s="111">
        <f>'JUGEND-DOSB 2020'!L48*$BC$20</f>
        <v>1.36</v>
      </c>
      <c r="AP20" s="112">
        <f>'JUGEND-DOSB 2020'!M48*$BC$20</f>
        <v>1.4800000000000002</v>
      </c>
      <c r="AQ20" s="113">
        <f>'JUGEND-DOSB 2020'!N48*$BC$20</f>
        <v>1.36</v>
      </c>
      <c r="AR20" s="111">
        <f>'JUGEND-DOSB 2020'!O48*$BC$20</f>
        <v>1.52</v>
      </c>
      <c r="AS20" s="112">
        <f>'JUGEND-DOSB 2020'!P48*$BC$20</f>
        <v>1.64</v>
      </c>
      <c r="AT20" s="113">
        <f>'JUGEND-DOSB 2020'!Q48*$BC$20</f>
        <v>1.52</v>
      </c>
      <c r="AU20" s="111">
        <f>'JUGEND-DOSB 2020'!R48*$BC$20</f>
        <v>1.64</v>
      </c>
      <c r="AV20" s="112">
        <f>'JUGEND-DOSB 2020'!S48*$BC$20</f>
        <v>1.8</v>
      </c>
      <c r="AW20" s="113">
        <f>'JUGEND-DOSB 2020'!T48*$BC$20</f>
        <v>1.64</v>
      </c>
      <c r="AX20" s="111">
        <f>'JUGEND-DOSB 2020'!U48*$BC$20</f>
        <v>1.7600000000000002</v>
      </c>
      <c r="AY20" s="112">
        <f>'JUGEND-DOSB 2020'!V48*$BC$20</f>
        <v>1.92</v>
      </c>
      <c r="AZ20" s="180"/>
      <c r="BA20" s="181"/>
      <c r="BC20" s="153">
        <v>0.8</v>
      </c>
      <c r="BD20" s="146" t="s">
        <v>92</v>
      </c>
    </row>
    <row r="21" spans="1:56" ht="21.2" customHeight="1" thickBot="1" x14ac:dyDescent="0.25">
      <c r="A21" s="902"/>
      <c r="B21" s="158"/>
      <c r="C21" s="845"/>
      <c r="D21" s="796"/>
      <c r="E21" s="106" t="s">
        <v>17</v>
      </c>
      <c r="F21" s="104" t="s">
        <v>611</v>
      </c>
      <c r="G21" s="28">
        <v>12</v>
      </c>
      <c r="H21" s="29">
        <v>15</v>
      </c>
      <c r="I21" s="38">
        <v>18</v>
      </c>
      <c r="J21" s="67">
        <f t="shared" ref="J21:X21" si="0">G21+1.5</f>
        <v>13.5</v>
      </c>
      <c r="K21" s="67">
        <f t="shared" si="0"/>
        <v>16.5</v>
      </c>
      <c r="L21" s="67">
        <f t="shared" si="0"/>
        <v>19.5</v>
      </c>
      <c r="M21" s="67">
        <f t="shared" si="0"/>
        <v>15</v>
      </c>
      <c r="N21" s="67">
        <f t="shared" si="0"/>
        <v>18</v>
      </c>
      <c r="O21" s="67">
        <f t="shared" si="0"/>
        <v>21</v>
      </c>
      <c r="P21" s="67">
        <f t="shared" si="0"/>
        <v>16.5</v>
      </c>
      <c r="Q21" s="67">
        <f t="shared" si="0"/>
        <v>19.5</v>
      </c>
      <c r="R21" s="67">
        <f t="shared" si="0"/>
        <v>22.5</v>
      </c>
      <c r="S21" s="67">
        <f t="shared" si="0"/>
        <v>18</v>
      </c>
      <c r="T21" s="67">
        <f t="shared" si="0"/>
        <v>21</v>
      </c>
      <c r="U21" s="67">
        <f t="shared" si="0"/>
        <v>24</v>
      </c>
      <c r="V21" s="67">
        <f t="shared" si="0"/>
        <v>19.5</v>
      </c>
      <c r="W21" s="67">
        <f t="shared" si="0"/>
        <v>22.5</v>
      </c>
      <c r="X21" s="67">
        <f t="shared" si="0"/>
        <v>25.5</v>
      </c>
      <c r="Y21" s="186" t="s">
        <v>54</v>
      </c>
      <c r="Z21" s="187"/>
      <c r="AB21" s="902"/>
      <c r="AC21" s="158"/>
      <c r="AD21" s="845"/>
      <c r="AE21" s="796"/>
      <c r="AF21" s="106" t="s">
        <v>17</v>
      </c>
      <c r="AG21" s="104" t="s">
        <v>611</v>
      </c>
      <c r="AH21" s="67">
        <v>16.5</v>
      </c>
      <c r="AI21" s="29">
        <v>19.5</v>
      </c>
      <c r="AJ21" s="38">
        <v>22.5</v>
      </c>
      <c r="AK21" s="67">
        <f t="shared" ref="AK21:AY21" si="1">AH21+1.5</f>
        <v>18</v>
      </c>
      <c r="AL21" s="67">
        <f t="shared" si="1"/>
        <v>21</v>
      </c>
      <c r="AM21" s="67">
        <f t="shared" si="1"/>
        <v>24</v>
      </c>
      <c r="AN21" s="67">
        <f t="shared" si="1"/>
        <v>19.5</v>
      </c>
      <c r="AO21" s="67">
        <f t="shared" si="1"/>
        <v>22.5</v>
      </c>
      <c r="AP21" s="67">
        <f t="shared" si="1"/>
        <v>25.5</v>
      </c>
      <c r="AQ21" s="67">
        <f t="shared" si="1"/>
        <v>21</v>
      </c>
      <c r="AR21" s="67">
        <f t="shared" si="1"/>
        <v>24</v>
      </c>
      <c r="AS21" s="67">
        <f t="shared" si="1"/>
        <v>27</v>
      </c>
      <c r="AT21" s="67">
        <f t="shared" si="1"/>
        <v>22.5</v>
      </c>
      <c r="AU21" s="67">
        <f t="shared" si="1"/>
        <v>25.5</v>
      </c>
      <c r="AV21" s="67">
        <f t="shared" si="1"/>
        <v>28.5</v>
      </c>
      <c r="AW21" s="67">
        <f t="shared" si="1"/>
        <v>24</v>
      </c>
      <c r="AX21" s="67">
        <f t="shared" si="1"/>
        <v>27</v>
      </c>
      <c r="AY21" s="67">
        <f t="shared" si="1"/>
        <v>30</v>
      </c>
      <c r="AZ21" s="186"/>
      <c r="BA21" s="187"/>
      <c r="BD21" s="146"/>
    </row>
    <row r="22" spans="1:56" ht="21.2" customHeight="1" x14ac:dyDescent="0.2">
      <c r="A22" s="902"/>
      <c r="B22" s="158"/>
      <c r="C22" s="843">
        <v>3</v>
      </c>
      <c r="D22" s="795" t="s">
        <v>66</v>
      </c>
      <c r="E22" s="791" t="s">
        <v>16</v>
      </c>
      <c r="F22" s="822" t="s">
        <v>156</v>
      </c>
      <c r="G22" s="971" t="s">
        <v>193</v>
      </c>
      <c r="H22" s="972"/>
      <c r="I22" s="972"/>
      <c r="J22" s="972"/>
      <c r="K22" s="972"/>
      <c r="L22" s="973"/>
      <c r="M22" s="962" t="s">
        <v>194</v>
      </c>
      <c r="N22" s="963"/>
      <c r="O22" s="963"/>
      <c r="P22" s="963"/>
      <c r="Q22" s="963"/>
      <c r="R22" s="964"/>
      <c r="S22" s="971" t="s">
        <v>195</v>
      </c>
      <c r="T22" s="972"/>
      <c r="U22" s="972"/>
      <c r="V22" s="972"/>
      <c r="W22" s="972"/>
      <c r="X22" s="973"/>
      <c r="Y22" s="180"/>
      <c r="Z22" s="181"/>
      <c r="AB22" s="902"/>
      <c r="AC22" s="158"/>
      <c r="AD22" s="843">
        <v>3</v>
      </c>
      <c r="AE22" s="795" t="s">
        <v>66</v>
      </c>
      <c r="AF22" s="791" t="s">
        <v>16</v>
      </c>
      <c r="AG22" s="822" t="s">
        <v>156</v>
      </c>
      <c r="AH22" s="971" t="s">
        <v>193</v>
      </c>
      <c r="AI22" s="972"/>
      <c r="AJ22" s="972"/>
      <c r="AK22" s="972"/>
      <c r="AL22" s="972"/>
      <c r="AM22" s="973"/>
      <c r="AN22" s="974" t="s">
        <v>194</v>
      </c>
      <c r="AO22" s="974"/>
      <c r="AP22" s="974"/>
      <c r="AQ22" s="974"/>
      <c r="AR22" s="974"/>
      <c r="AS22" s="975"/>
      <c r="AT22" s="965" t="s">
        <v>195</v>
      </c>
      <c r="AU22" s="965"/>
      <c r="AV22" s="965"/>
      <c r="AW22" s="965"/>
      <c r="AX22" s="965"/>
      <c r="AY22" s="966"/>
      <c r="AZ22" s="180"/>
      <c r="BA22" s="181"/>
    </row>
    <row r="23" spans="1:56" ht="21.2" customHeight="1" x14ac:dyDescent="0.2">
      <c r="A23" s="902"/>
      <c r="B23" s="158"/>
      <c r="C23" s="845"/>
      <c r="D23" s="796"/>
      <c r="E23" s="792"/>
      <c r="F23" s="794"/>
      <c r="G23" s="220">
        <f>'JUGEND-DOSB 2020'!E20*$BC$23</f>
        <v>9.6</v>
      </c>
      <c r="H23" s="221">
        <f>'JUGEND-DOSB 2020'!F20*$BC$23</f>
        <v>8.52</v>
      </c>
      <c r="I23" s="72">
        <f>'JUGEND-DOSB 2020'!G20*$BC$23</f>
        <v>7.56</v>
      </c>
      <c r="J23" s="222">
        <f>'JUGEND-DOSB 2020'!H20*$BC$23</f>
        <v>8.8800000000000008</v>
      </c>
      <c r="K23" s="221">
        <f>'JUGEND-DOSB 2020'!I20*$BC$23</f>
        <v>7.919999999999999</v>
      </c>
      <c r="L23" s="72">
        <f>'JUGEND-DOSB 2020'!J20*$BC$23</f>
        <v>6.84</v>
      </c>
      <c r="M23" s="222">
        <f>'JUGEND-DOSB 2020'!K20*$BC$23</f>
        <v>13.2</v>
      </c>
      <c r="N23" s="221">
        <f>'JUGEND-DOSB 2020'!L20*$BC$23</f>
        <v>12.12</v>
      </c>
      <c r="O23" s="72">
        <f>'JUGEND-DOSB 2020'!M20*$BC$23</f>
        <v>10.92</v>
      </c>
      <c r="P23" s="222">
        <f>'JUGEND-DOSB 2020'!N20*$BC$23</f>
        <v>12.719999999999999</v>
      </c>
      <c r="Q23" s="221">
        <f>'JUGEND-DOSB 2020'!O20*$BC$23</f>
        <v>11.52</v>
      </c>
      <c r="R23" s="72">
        <f>'JUGEND-DOSB 2020'!P20*$BC$23</f>
        <v>10.199999999999999</v>
      </c>
      <c r="S23" s="222">
        <f>'JUGEND-DOSB 2020'!Q20*$BC$23</f>
        <v>22.32</v>
      </c>
      <c r="T23" s="221">
        <f>'JUGEND-DOSB 2020'!R20*$BC$23</f>
        <v>20.399999999999999</v>
      </c>
      <c r="U23" s="72">
        <f>'JUGEND-DOSB 2020'!S20*$BC$23</f>
        <v>18.599999999999998</v>
      </c>
      <c r="V23" s="222">
        <f>'JUGEND-DOSB 2020'!T20*$BC$23</f>
        <v>21.12</v>
      </c>
      <c r="W23" s="221">
        <f>'JUGEND-DOSB 2020'!U20*$BC$23</f>
        <v>19.559999999999999</v>
      </c>
      <c r="X23" s="223">
        <f>'JUGEND-DOSB 2020'!V20*$BC$23</f>
        <v>18</v>
      </c>
      <c r="Y23" s="182" t="s">
        <v>54</v>
      </c>
      <c r="Z23" s="188"/>
      <c r="AB23" s="902"/>
      <c r="AC23" s="158"/>
      <c r="AD23" s="845"/>
      <c r="AE23" s="796"/>
      <c r="AF23" s="792"/>
      <c r="AG23" s="794"/>
      <c r="AH23" s="70">
        <f>'JUGEND-DOSB 2020'!E51*$BC$23</f>
        <v>9.24</v>
      </c>
      <c r="AI23" s="35">
        <f>'JUGEND-DOSB 2020'!F51*$BC$23</f>
        <v>8.16</v>
      </c>
      <c r="AJ23" s="72">
        <f>'JUGEND-DOSB 2020'!G51*$BC$23</f>
        <v>7.1999999999999993</v>
      </c>
      <c r="AK23" s="224">
        <f>'JUGEND-DOSB 2020'!H51*$BC$23</f>
        <v>8.64</v>
      </c>
      <c r="AL23" s="35">
        <f>'JUGEND-DOSB 2020'!I51*$BC$23</f>
        <v>7.68</v>
      </c>
      <c r="AM23" s="72">
        <f>'JUGEND-DOSB 2020'!J51*$BC$23</f>
        <v>6.84</v>
      </c>
      <c r="AN23" s="224">
        <f>'JUGEND-DOSB 2020'!K51*$BC$23</f>
        <v>12.360000000000001</v>
      </c>
      <c r="AO23" s="35">
        <f>'JUGEND-DOSB 2020'!L51*$BC$23</f>
        <v>11.16</v>
      </c>
      <c r="AP23" s="72">
        <f>'JUGEND-DOSB 2020'!M51*$BC$23</f>
        <v>10.08</v>
      </c>
      <c r="AQ23" s="224">
        <f>'JUGEND-DOSB 2020'!N51*$BC$23</f>
        <v>11.639999999999999</v>
      </c>
      <c r="AR23" s="35">
        <f>'JUGEND-DOSB 2020'!O51*$BC$23</f>
        <v>10.68</v>
      </c>
      <c r="AS23" s="72">
        <f>'JUGEND-DOSB 2020'!P51*$BC$23</f>
        <v>9.7199999999999989</v>
      </c>
      <c r="AT23" s="224">
        <f>'JUGEND-DOSB 2020'!Q51*$BC$23</f>
        <v>20.399999999999999</v>
      </c>
      <c r="AU23" s="35">
        <f>'JUGEND-DOSB 2020'!R51*$BC$23</f>
        <v>18.48</v>
      </c>
      <c r="AV23" s="72">
        <f>'JUGEND-DOSB 2020'!S51*$BC$23</f>
        <v>16.919999999999998</v>
      </c>
      <c r="AW23" s="224">
        <f>'JUGEND-DOSB 2020'!T51*$BC$23</f>
        <v>19.559999999999999</v>
      </c>
      <c r="AX23" s="35">
        <f>'JUGEND-DOSB 2020'!U51*$BC$23</f>
        <v>17.760000000000002</v>
      </c>
      <c r="AY23" s="72">
        <f>'JUGEND-DOSB 2020'!V51*$BC$23</f>
        <v>16.2</v>
      </c>
      <c r="AZ23" s="182"/>
      <c r="BA23" s="188"/>
      <c r="BC23" s="153">
        <v>1.2</v>
      </c>
      <c r="BD23" s="148" t="s">
        <v>156</v>
      </c>
    </row>
    <row r="24" spans="1:56" ht="21.2" customHeight="1" x14ac:dyDescent="0.2">
      <c r="A24" s="902"/>
      <c r="B24" s="158"/>
      <c r="C24" s="845"/>
      <c r="D24" s="796"/>
      <c r="E24" s="106" t="s">
        <v>17</v>
      </c>
      <c r="F24" s="27" t="s">
        <v>158</v>
      </c>
      <c r="G24" s="70">
        <f>'JUGEND-DOSB 2020'!E21*$BC$24</f>
        <v>55.8</v>
      </c>
      <c r="H24" s="35">
        <f>'JUGEND-DOSB 2020'!F21*$BC$24</f>
        <v>46.199999999999996</v>
      </c>
      <c r="I24" s="72">
        <f>'JUGEND-DOSB 2020'!G21*$BC$24</f>
        <v>36.6</v>
      </c>
      <c r="J24" s="224">
        <f>'JUGEND-DOSB 2020'!H21*$BC$24</f>
        <v>50.4</v>
      </c>
      <c r="K24" s="35">
        <f>'JUGEND-DOSB 2020'!I21*$BC$24</f>
        <v>40.799999999999997</v>
      </c>
      <c r="L24" s="72">
        <f>'JUGEND-DOSB 2020'!J21*$BC$24</f>
        <v>33.6</v>
      </c>
      <c r="M24" s="224">
        <f>'JUGEND-DOSB 2020'!K21*$BC$24</f>
        <v>46.8</v>
      </c>
      <c r="N24" s="35">
        <f>'JUGEND-DOSB 2020'!L21*$BC$24</f>
        <v>37.799999999999997</v>
      </c>
      <c r="O24" s="72">
        <f>'JUGEND-DOSB 2020'!M21*$BC$24</f>
        <v>30.599999999999998</v>
      </c>
      <c r="P24" s="224">
        <f>'JUGEND-DOSB 2020'!N21*$BC$24</f>
        <v>42</v>
      </c>
      <c r="Q24" s="35">
        <f>'JUGEND-DOSB 2020'!O21*$BC$24</f>
        <v>34.799999999999997</v>
      </c>
      <c r="R24" s="72">
        <f>'JUGEND-DOSB 2020'!P21*$BC$24</f>
        <v>28.2</v>
      </c>
      <c r="S24" s="224">
        <f>'JUGEND-DOSB 2020'!Q21*$BC$24</f>
        <v>39.6</v>
      </c>
      <c r="T24" s="35">
        <f>'JUGEND-DOSB 2020'!R21*$BC$24</f>
        <v>33</v>
      </c>
      <c r="U24" s="72">
        <f>'JUGEND-DOSB 2020'!S21*$BC$24</f>
        <v>25.8</v>
      </c>
      <c r="V24" s="224">
        <f>'JUGEND-DOSB 2020'!T21*$BC$24</f>
        <v>36.6</v>
      </c>
      <c r="W24" s="35">
        <f>'JUGEND-DOSB 2020'!U21*$BC$24</f>
        <v>30.599999999999998</v>
      </c>
      <c r="X24" s="72">
        <f>'JUGEND-DOSB 2020'!V21*$BC$24</f>
        <v>24</v>
      </c>
      <c r="Y24" s="182"/>
      <c r="Z24" s="188"/>
      <c r="AB24" s="902"/>
      <c r="AC24" s="158"/>
      <c r="AD24" s="845"/>
      <c r="AE24" s="796"/>
      <c r="AF24" s="106" t="s">
        <v>17</v>
      </c>
      <c r="AG24" s="27" t="s">
        <v>158</v>
      </c>
      <c r="AH24" s="70">
        <f>'JUGEND-DOSB 2020'!E52*$BC$24</f>
        <v>55.199999999999996</v>
      </c>
      <c r="AI24" s="35">
        <f>'JUGEND-DOSB 2020'!F52*$BC$24</f>
        <v>45.6</v>
      </c>
      <c r="AJ24" s="72">
        <f>'JUGEND-DOSB 2020'!G52*$BC$24</f>
        <v>36</v>
      </c>
      <c r="AK24" s="224">
        <f>'JUGEND-DOSB 2020'!H52*$BC$24</f>
        <v>49.199999999999996</v>
      </c>
      <c r="AL24" s="35">
        <f>'JUGEND-DOSB 2020'!I52*$BC$24</f>
        <v>39.6</v>
      </c>
      <c r="AM24" s="72">
        <f>'JUGEND-DOSB 2020'!J52*$BC$24</f>
        <v>31.2</v>
      </c>
      <c r="AN24" s="224">
        <f>'JUGEND-DOSB 2020'!K52*$BC$24</f>
        <v>43.199999999999996</v>
      </c>
      <c r="AO24" s="35">
        <f>'JUGEND-DOSB 2020'!L52*$BC$24</f>
        <v>34.799999999999997</v>
      </c>
      <c r="AP24" s="72">
        <f>'JUGEND-DOSB 2020'!M52*$BC$24</f>
        <v>27</v>
      </c>
      <c r="AQ24" s="224">
        <f>'JUGEND-DOSB 2020'!N52*$BC$24</f>
        <v>39.6</v>
      </c>
      <c r="AR24" s="35">
        <f>'JUGEND-DOSB 2020'!O52*$BC$24</f>
        <v>32.4</v>
      </c>
      <c r="AS24" s="72">
        <f>'JUGEND-DOSB 2020'!P52*$BC$24</f>
        <v>25.2</v>
      </c>
      <c r="AT24" s="224">
        <f>'JUGEND-DOSB 2020'!Q52*$BC$24</f>
        <v>37.199999999999996</v>
      </c>
      <c r="AU24" s="35">
        <f>'JUGEND-DOSB 2020'!R52*$BC$24</f>
        <v>30.599999999999998</v>
      </c>
      <c r="AV24" s="72">
        <f>'JUGEND-DOSB 2020'!S52*$BC$24</f>
        <v>24</v>
      </c>
      <c r="AW24" s="224">
        <f>'JUGEND-DOSB 2020'!T52*$BC$24</f>
        <v>35.4</v>
      </c>
      <c r="AX24" s="35">
        <f>'JUGEND-DOSB 2020'!U52*$BC$24</f>
        <v>29.4</v>
      </c>
      <c r="AY24" s="72">
        <f>'JUGEND-DOSB 2020'!V52*$BC$24</f>
        <v>22.8</v>
      </c>
      <c r="AZ24" s="182"/>
      <c r="BA24" s="188"/>
      <c r="BC24" s="153">
        <v>1.2</v>
      </c>
      <c r="BD24" s="146" t="s">
        <v>158</v>
      </c>
    </row>
    <row r="25" spans="1:56" ht="21.2" customHeight="1" thickBot="1" x14ac:dyDescent="0.25">
      <c r="A25" s="902"/>
      <c r="B25" s="158"/>
      <c r="C25" s="845"/>
      <c r="D25" s="796"/>
      <c r="E25" s="106" t="s">
        <v>21</v>
      </c>
      <c r="F25" s="27" t="s">
        <v>157</v>
      </c>
      <c r="G25" s="70"/>
      <c r="H25" s="35"/>
      <c r="I25" s="72"/>
      <c r="J25" s="224">
        <f>'JUGEND-DOSB 2020'!H22*$BC$25</f>
        <v>49.199999999999996</v>
      </c>
      <c r="K25" s="35">
        <f>'JUGEND-DOSB 2020'!I22*$BC$25</f>
        <v>43.199999999999996</v>
      </c>
      <c r="L25" s="72">
        <f>'JUGEND-DOSB 2020'!J22*$BC$25</f>
        <v>37.199999999999996</v>
      </c>
      <c r="M25" s="224">
        <f>'JUGEND-DOSB 2020'!K22*$BC$25</f>
        <v>44.4</v>
      </c>
      <c r="N25" s="35">
        <f>'JUGEND-DOSB 2020'!L22*$BC$25</f>
        <v>38.4</v>
      </c>
      <c r="O25" s="72">
        <f>'JUGEND-DOSB 2020'!M22*$BC$25</f>
        <v>32.4</v>
      </c>
      <c r="P25" s="224">
        <f>'JUGEND-DOSB 2020'!N22*$BC$25</f>
        <v>37.199999999999996</v>
      </c>
      <c r="Q25" s="35">
        <f>'JUGEND-DOSB 2020'!O22*$BC$25</f>
        <v>32.4</v>
      </c>
      <c r="R25" s="72">
        <f>'JUGEND-DOSB 2020'!P22*$BC$25</f>
        <v>28.2</v>
      </c>
      <c r="S25" s="224">
        <f>'JUGEND-DOSB 2020'!Q22*$BC$25</f>
        <v>32.4</v>
      </c>
      <c r="T25" s="35">
        <f>'JUGEND-DOSB 2020'!R22*$BC$25</f>
        <v>29.4</v>
      </c>
      <c r="U25" s="72">
        <f>'JUGEND-DOSB 2020'!S22*$BC$25</f>
        <v>25.8</v>
      </c>
      <c r="V25" s="224">
        <f>'JUGEND-DOSB 2020'!T22*$BC$25</f>
        <v>30</v>
      </c>
      <c r="W25" s="35">
        <f>'JUGEND-DOSB 2020'!U22*$BC$25</f>
        <v>27</v>
      </c>
      <c r="X25" s="72">
        <f>'JUGEND-DOSB 2020'!V22*$BC$25</f>
        <v>24</v>
      </c>
      <c r="Y25" s="186"/>
      <c r="Z25" s="187"/>
      <c r="AB25" s="902"/>
      <c r="AC25" s="158"/>
      <c r="AD25" s="845"/>
      <c r="AE25" s="796"/>
      <c r="AF25" s="106" t="s">
        <v>21</v>
      </c>
      <c r="AG25" s="27" t="s">
        <v>157</v>
      </c>
      <c r="AH25" s="245"/>
      <c r="AI25" s="246"/>
      <c r="AJ25" s="247"/>
      <c r="AK25" s="258">
        <f>'JUGEND-DOSB 2020'!H53*$BC$25</f>
        <v>45.6</v>
      </c>
      <c r="AL25" s="246">
        <f>'JUGEND-DOSB 2020'!I53*$BC$25</f>
        <v>39.6</v>
      </c>
      <c r="AM25" s="247">
        <f>'JUGEND-DOSB 2020'!J53*$BC$25</f>
        <v>33.6</v>
      </c>
      <c r="AN25" s="258">
        <f>'JUGEND-DOSB 2020'!K53*$BC$25</f>
        <v>42</v>
      </c>
      <c r="AO25" s="246">
        <f>'JUGEND-DOSB 2020'!L53*$BC$25</f>
        <v>36.6</v>
      </c>
      <c r="AP25" s="247">
        <f>'JUGEND-DOSB 2020'!M53*$BC$25</f>
        <v>31.2</v>
      </c>
      <c r="AQ25" s="258">
        <f>'JUGEND-DOSB 2020'!N53*$BC$25</f>
        <v>35.4</v>
      </c>
      <c r="AR25" s="246">
        <f>'JUGEND-DOSB 2020'!O53*$BC$25</f>
        <v>31.2</v>
      </c>
      <c r="AS25" s="247">
        <f>'JUGEND-DOSB 2020'!P53*$BC$25</f>
        <v>27</v>
      </c>
      <c r="AT25" s="258">
        <f>'JUGEND-DOSB 2020'!Q53*$BC$25</f>
        <v>28.799999999999997</v>
      </c>
      <c r="AU25" s="246">
        <f>'JUGEND-DOSB 2020'!R53*$BC$25</f>
        <v>25.8</v>
      </c>
      <c r="AV25" s="247">
        <f>'JUGEND-DOSB 2020'!S53*$BC$25</f>
        <v>22.8</v>
      </c>
      <c r="AW25" s="258">
        <f>'JUGEND-DOSB 2020'!T53*$BC$25</f>
        <v>26.4</v>
      </c>
      <c r="AX25" s="246">
        <f>'JUGEND-DOSB 2020'!U53*$BC$25</f>
        <v>23.4</v>
      </c>
      <c r="AY25" s="247">
        <f>'JUGEND-DOSB 2020'!V53*$BC$25</f>
        <v>20.399999999999999</v>
      </c>
      <c r="AZ25" s="186"/>
      <c r="BA25" s="187"/>
      <c r="BC25" s="153">
        <v>1.2</v>
      </c>
      <c r="BD25" s="146" t="s">
        <v>157</v>
      </c>
    </row>
    <row r="26" spans="1:56" ht="21.2" customHeight="1" x14ac:dyDescent="0.2">
      <c r="A26" s="902"/>
      <c r="B26" s="158"/>
      <c r="C26" s="843">
        <v>4</v>
      </c>
      <c r="D26" s="795" t="s">
        <v>67</v>
      </c>
      <c r="E26" s="601" t="s">
        <v>16</v>
      </c>
      <c r="F26" s="22" t="s">
        <v>20</v>
      </c>
      <c r="G26" s="6"/>
      <c r="H26" s="7"/>
      <c r="I26" s="9"/>
      <c r="J26" s="56"/>
      <c r="K26" s="7"/>
      <c r="L26" s="9"/>
      <c r="M26" s="56">
        <f>'JUGEND-DOSB 2020'!K24*$BC$26</f>
        <v>0.64000000000000012</v>
      </c>
      <c r="N26" s="7">
        <f>'JUGEND-DOSB 2020'!L24*$BC$26</f>
        <v>0.72000000000000008</v>
      </c>
      <c r="O26" s="9">
        <f>'JUGEND-DOSB 2020'!M24*$BC$26</f>
        <v>0.8</v>
      </c>
      <c r="P26" s="56">
        <f>'JUGEND-DOSB 2020'!N24*$BC$26</f>
        <v>0.72000000000000008</v>
      </c>
      <c r="Q26" s="7">
        <f>'JUGEND-DOSB 2020'!O24*$BC$26</f>
        <v>0.8</v>
      </c>
      <c r="R26" s="9">
        <f>'JUGEND-DOSB 2020'!P24*$BC$26</f>
        <v>0.88000000000000012</v>
      </c>
      <c r="S26" s="56">
        <f>'JUGEND-DOSB 2020'!Q24*$BC$26</f>
        <v>0.76</v>
      </c>
      <c r="T26" s="7">
        <f>'JUGEND-DOSB 2020'!R24*$BC$26</f>
        <v>0.84000000000000008</v>
      </c>
      <c r="U26" s="9">
        <f>'JUGEND-DOSB 2020'!S24*$BC$26</f>
        <v>0.91999999999999993</v>
      </c>
      <c r="V26" s="56">
        <f>'JUGEND-DOSB 2020'!T24*$BC$26</f>
        <v>0.84000000000000008</v>
      </c>
      <c r="W26" s="7">
        <f>'JUGEND-DOSB 2020'!U24*$BC$26</f>
        <v>0.91999999999999993</v>
      </c>
      <c r="X26" s="9">
        <f>'JUGEND-DOSB 2020'!V24*$BC$26</f>
        <v>1</v>
      </c>
      <c r="Y26" s="180"/>
      <c r="Z26" s="181"/>
      <c r="AB26" s="902"/>
      <c r="AC26" s="158"/>
      <c r="AD26" s="843">
        <v>4</v>
      </c>
      <c r="AE26" s="795" t="s">
        <v>67</v>
      </c>
      <c r="AF26" s="601" t="s">
        <v>16</v>
      </c>
      <c r="AG26" s="22" t="s">
        <v>20</v>
      </c>
      <c r="AH26" s="141"/>
      <c r="AI26" s="132"/>
      <c r="AJ26" s="133"/>
      <c r="AK26" s="134"/>
      <c r="AL26" s="132"/>
      <c r="AM26" s="133"/>
      <c r="AN26" s="134">
        <f>'JUGEND-DOSB 2020'!K55*$BC$26</f>
        <v>0.68</v>
      </c>
      <c r="AO26" s="132">
        <f>'JUGEND-DOSB 2020'!L55*$BC$26</f>
        <v>0.76</v>
      </c>
      <c r="AP26" s="133">
        <f>'JUGEND-DOSB 2020'!M55*$BC$26</f>
        <v>0.84000000000000008</v>
      </c>
      <c r="AQ26" s="134">
        <f>'JUGEND-DOSB 2020'!N55*$BC$26</f>
        <v>0.76</v>
      </c>
      <c r="AR26" s="132">
        <f>'JUGEND-DOSB 2020'!O55*$BC$26</f>
        <v>0.84000000000000008</v>
      </c>
      <c r="AS26" s="133">
        <f>'JUGEND-DOSB 2020'!P55*$BC$26</f>
        <v>0.91999999999999993</v>
      </c>
      <c r="AT26" s="134">
        <f>'JUGEND-DOSB 2020'!Q55*$BC$26</f>
        <v>0.88000000000000012</v>
      </c>
      <c r="AU26" s="132">
        <f>'JUGEND-DOSB 2020'!R55*$BC$26</f>
        <v>0.96</v>
      </c>
      <c r="AV26" s="133">
        <f>'JUGEND-DOSB 2020'!S55*$BC$26</f>
        <v>1.04</v>
      </c>
      <c r="AW26" s="134">
        <f>'JUGEND-DOSB 2020'!T55*$BC$26</f>
        <v>0.96</v>
      </c>
      <c r="AX26" s="132">
        <f>'JUGEND-DOSB 2020'!U55*$BC$26</f>
        <v>1.04</v>
      </c>
      <c r="AY26" s="133">
        <f>'JUGEND-DOSB 2020'!V55*$BC$26</f>
        <v>1.1199999999999999</v>
      </c>
      <c r="AZ26" s="180"/>
      <c r="BA26" s="181"/>
      <c r="BC26" s="153">
        <v>0.8</v>
      </c>
      <c r="BD26" s="146" t="s">
        <v>20</v>
      </c>
    </row>
    <row r="27" spans="1:56" ht="21.2" customHeight="1" x14ac:dyDescent="0.2">
      <c r="A27" s="902"/>
      <c r="B27" s="158"/>
      <c r="C27" s="845"/>
      <c r="D27" s="796"/>
      <c r="E27" s="105" t="s">
        <v>17</v>
      </c>
      <c r="F27" s="104" t="s">
        <v>163</v>
      </c>
      <c r="G27" s="67">
        <f t="shared" ref="G27:L27" si="2">J27-0.2</f>
        <v>1.44</v>
      </c>
      <c r="H27" s="29">
        <f t="shared" si="2"/>
        <v>1.6800000000000002</v>
      </c>
      <c r="I27" s="38">
        <f t="shared" si="2"/>
        <v>1.9199999999999997</v>
      </c>
      <c r="J27" s="67">
        <f t="shared" si="2"/>
        <v>1.64</v>
      </c>
      <c r="K27" s="29">
        <f t="shared" si="2"/>
        <v>1.8800000000000001</v>
      </c>
      <c r="L27" s="38">
        <f t="shared" si="2"/>
        <v>2.1199999999999997</v>
      </c>
      <c r="M27" s="67">
        <f>'JUGEND-DOSB 2020'!K26*$BC$27</f>
        <v>1.8399999999999999</v>
      </c>
      <c r="N27" s="29">
        <f>'JUGEND-DOSB 2020'!L26*$BC$27</f>
        <v>2.08</v>
      </c>
      <c r="O27" s="38">
        <f>'JUGEND-DOSB 2020'!M26*$BC$27</f>
        <v>2.3199999999999998</v>
      </c>
      <c r="P27" s="67">
        <f>'JUGEND-DOSB 2020'!N26*$BC$27</f>
        <v>2.2399999999999998</v>
      </c>
      <c r="Q27" s="29">
        <f>'JUGEND-DOSB 2020'!O26*$BC$27</f>
        <v>2.4800000000000004</v>
      </c>
      <c r="R27" s="38">
        <f>'JUGEND-DOSB 2020'!P26*$BC$27</f>
        <v>2.72</v>
      </c>
      <c r="S27" s="67">
        <f>'JUGEND-DOSB 2020'!Q26*$BC$27</f>
        <v>2.5600000000000005</v>
      </c>
      <c r="T27" s="29">
        <f>'JUGEND-DOSB 2020'!R26*$BC$27</f>
        <v>2.8000000000000003</v>
      </c>
      <c r="U27" s="38">
        <f>'JUGEND-DOSB 2020'!S26*$BC$27</f>
        <v>3.04</v>
      </c>
      <c r="V27" s="67">
        <f>'JUGEND-DOSB 2020'!T26*$BC$27</f>
        <v>2.72</v>
      </c>
      <c r="W27" s="29">
        <f>'JUGEND-DOSB 2020'!U26*$BC$27</f>
        <v>2.9600000000000004</v>
      </c>
      <c r="X27" s="38">
        <f>'JUGEND-DOSB 2020'!V26*$BC$27</f>
        <v>3.2</v>
      </c>
      <c r="Y27" s="182"/>
      <c r="Z27" s="188"/>
      <c r="AB27" s="902"/>
      <c r="AC27" s="158"/>
      <c r="AD27" s="845"/>
      <c r="AE27" s="796"/>
      <c r="AF27" s="105" t="s">
        <v>17</v>
      </c>
      <c r="AG27" s="104" t="s">
        <v>163</v>
      </c>
      <c r="AH27" s="67">
        <f t="shared" ref="AH27:AM27" si="3">AK27-0.2</f>
        <v>1.6800000000000002</v>
      </c>
      <c r="AI27" s="29">
        <f t="shared" si="3"/>
        <v>1.9199999999999997</v>
      </c>
      <c r="AJ27" s="38">
        <f t="shared" si="3"/>
        <v>2.16</v>
      </c>
      <c r="AK27" s="67">
        <f t="shared" si="3"/>
        <v>1.8800000000000001</v>
      </c>
      <c r="AL27" s="29">
        <f t="shared" si="3"/>
        <v>2.1199999999999997</v>
      </c>
      <c r="AM27" s="38">
        <f t="shared" si="3"/>
        <v>2.3600000000000003</v>
      </c>
      <c r="AN27" s="67">
        <f>'JUGEND-DOSB 2020'!K57*$BC$27</f>
        <v>2.08</v>
      </c>
      <c r="AO27" s="29">
        <f>'JUGEND-DOSB 2020'!L57*$BC$27</f>
        <v>2.3199999999999998</v>
      </c>
      <c r="AP27" s="38">
        <f>'JUGEND-DOSB 2020'!M57*$BC$27</f>
        <v>2.5600000000000005</v>
      </c>
      <c r="AQ27" s="67">
        <f>'JUGEND-DOSB 2020'!N57*$BC$27</f>
        <v>2.5600000000000005</v>
      </c>
      <c r="AR27" s="29">
        <f>'JUGEND-DOSB 2020'!O57*$BC$27</f>
        <v>2.8000000000000003</v>
      </c>
      <c r="AS27" s="38">
        <f>'JUGEND-DOSB 2020'!P57*$BC$27</f>
        <v>3.04</v>
      </c>
      <c r="AT27" s="67">
        <f>'JUGEND-DOSB 2020'!Q57*$BC$27</f>
        <v>3.04</v>
      </c>
      <c r="AU27" s="29">
        <f>'JUGEND-DOSB 2020'!R57*$BC$27</f>
        <v>3.28</v>
      </c>
      <c r="AV27" s="38">
        <f>'JUGEND-DOSB 2020'!S57*$BC$27</f>
        <v>3.5200000000000005</v>
      </c>
      <c r="AW27" s="67">
        <f>'JUGEND-DOSB 2020'!T57*$BC$27</f>
        <v>3.44</v>
      </c>
      <c r="AX27" s="29">
        <f>'JUGEND-DOSB 2020'!U57*$BC$27</f>
        <v>3.6799999999999997</v>
      </c>
      <c r="AY27" s="38">
        <f>'JUGEND-DOSB 2020'!V57*$BC$27</f>
        <v>3.9200000000000004</v>
      </c>
      <c r="AZ27" s="182"/>
      <c r="BA27" s="188"/>
      <c r="BC27" s="153">
        <v>0.8</v>
      </c>
      <c r="BD27" s="146" t="s">
        <v>163</v>
      </c>
    </row>
    <row r="28" spans="1:56" ht="21.2" customHeight="1" x14ac:dyDescent="0.2">
      <c r="A28" s="902"/>
      <c r="B28" s="158"/>
      <c r="C28" s="845"/>
      <c r="D28" s="796"/>
      <c r="E28" s="801" t="s">
        <v>21</v>
      </c>
      <c r="F28" s="793" t="s">
        <v>438</v>
      </c>
      <c r="G28" s="782" t="s">
        <v>424</v>
      </c>
      <c r="H28" s="783"/>
      <c r="I28" s="783"/>
      <c r="J28" s="783"/>
      <c r="K28" s="783"/>
      <c r="L28" s="783"/>
      <c r="M28" s="783"/>
      <c r="N28" s="783"/>
      <c r="O28" s="784"/>
      <c r="P28" s="782" t="s">
        <v>425</v>
      </c>
      <c r="Q28" s="783"/>
      <c r="R28" s="783"/>
      <c r="S28" s="783"/>
      <c r="T28" s="783"/>
      <c r="U28" s="783"/>
      <c r="V28" s="783"/>
      <c r="W28" s="783"/>
      <c r="X28" s="784"/>
      <c r="Y28" s="182"/>
      <c r="Z28" s="188"/>
      <c r="AB28" s="902"/>
      <c r="AC28" s="158"/>
      <c r="AD28" s="845"/>
      <c r="AE28" s="796"/>
      <c r="AF28" s="801" t="s">
        <v>21</v>
      </c>
      <c r="AG28" s="793" t="s">
        <v>438</v>
      </c>
      <c r="AH28" s="782" t="s">
        <v>424</v>
      </c>
      <c r="AI28" s="783"/>
      <c r="AJ28" s="783"/>
      <c r="AK28" s="783"/>
      <c r="AL28" s="783"/>
      <c r="AM28" s="783"/>
      <c r="AN28" s="783"/>
      <c r="AO28" s="783"/>
      <c r="AP28" s="784"/>
      <c r="AQ28" s="782" t="s">
        <v>425</v>
      </c>
      <c r="AR28" s="783"/>
      <c r="AS28" s="783"/>
      <c r="AT28" s="783"/>
      <c r="AU28" s="783"/>
      <c r="AV28" s="783"/>
      <c r="AW28" s="783"/>
      <c r="AX28" s="783"/>
      <c r="AY28" s="784"/>
      <c r="AZ28" s="182"/>
      <c r="BA28" s="188"/>
      <c r="BD28" s="148"/>
    </row>
    <row r="29" spans="1:56" ht="21.2" customHeight="1" thickBot="1" x14ac:dyDescent="0.25">
      <c r="A29" s="902"/>
      <c r="B29" s="158"/>
      <c r="C29" s="923"/>
      <c r="D29" s="796"/>
      <c r="E29" s="799"/>
      <c r="F29" s="800"/>
      <c r="G29" s="172">
        <v>10</v>
      </c>
      <c r="H29" s="173">
        <v>15</v>
      </c>
      <c r="I29" s="174">
        <v>20</v>
      </c>
      <c r="J29" s="172">
        <v>10</v>
      </c>
      <c r="K29" s="173">
        <v>15</v>
      </c>
      <c r="L29" s="174">
        <v>20</v>
      </c>
      <c r="M29" s="172">
        <v>10</v>
      </c>
      <c r="N29" s="173">
        <v>15</v>
      </c>
      <c r="O29" s="174">
        <v>20</v>
      </c>
      <c r="P29" s="172">
        <v>10</v>
      </c>
      <c r="Q29" s="173">
        <v>15</v>
      </c>
      <c r="R29" s="174">
        <v>20</v>
      </c>
      <c r="S29" s="172">
        <v>10</v>
      </c>
      <c r="T29" s="173">
        <v>15</v>
      </c>
      <c r="U29" s="174">
        <v>20</v>
      </c>
      <c r="V29" s="172">
        <v>10</v>
      </c>
      <c r="W29" s="173">
        <v>15</v>
      </c>
      <c r="X29" s="174">
        <v>20</v>
      </c>
      <c r="Y29" s="186"/>
      <c r="Z29" s="187"/>
      <c r="AB29" s="902"/>
      <c r="AC29" s="158"/>
      <c r="AD29" s="845"/>
      <c r="AE29" s="796"/>
      <c r="AF29" s="792"/>
      <c r="AG29" s="794"/>
      <c r="AH29" s="42">
        <v>10</v>
      </c>
      <c r="AI29" s="43">
        <v>15</v>
      </c>
      <c r="AJ29" s="135">
        <v>20</v>
      </c>
      <c r="AK29" s="42">
        <v>10</v>
      </c>
      <c r="AL29" s="43">
        <v>15</v>
      </c>
      <c r="AM29" s="135">
        <v>20</v>
      </c>
      <c r="AN29" s="42">
        <v>10</v>
      </c>
      <c r="AO29" s="43">
        <v>15</v>
      </c>
      <c r="AP29" s="135">
        <v>20</v>
      </c>
      <c r="AQ29" s="42">
        <v>10</v>
      </c>
      <c r="AR29" s="43">
        <v>15</v>
      </c>
      <c r="AS29" s="135">
        <v>20</v>
      </c>
      <c r="AT29" s="42">
        <v>10</v>
      </c>
      <c r="AU29" s="43">
        <v>15</v>
      </c>
      <c r="AV29" s="135">
        <v>20</v>
      </c>
      <c r="AW29" s="42">
        <v>10</v>
      </c>
      <c r="AX29" s="43">
        <v>15</v>
      </c>
      <c r="AY29" s="135">
        <v>20</v>
      </c>
      <c r="AZ29" s="186"/>
      <c r="BA29" s="187"/>
      <c r="BD29" s="148"/>
    </row>
    <row r="30" spans="1:56" s="533" customFormat="1" ht="19.5" customHeight="1" thickBot="1" x14ac:dyDescent="0.3">
      <c r="A30" s="853" t="s">
        <v>495</v>
      </c>
      <c r="B30" s="158"/>
      <c r="C30" s="905" t="s">
        <v>51</v>
      </c>
      <c r="D30" s="906"/>
      <c r="E30" s="907"/>
      <c r="F30" s="907"/>
      <c r="G30" s="907" t="s">
        <v>616</v>
      </c>
      <c r="H30" s="907"/>
      <c r="I30" s="907"/>
      <c r="J30" s="907"/>
      <c r="K30" s="907"/>
      <c r="L30" s="907"/>
      <c r="M30" s="907"/>
      <c r="N30" s="907"/>
      <c r="O30" s="907"/>
      <c r="P30" s="907"/>
      <c r="Q30" s="907"/>
      <c r="R30" s="1041" t="s">
        <v>52</v>
      </c>
      <c r="S30" s="1041"/>
      <c r="T30" s="1041"/>
      <c r="U30" s="1041"/>
      <c r="V30" s="1041"/>
      <c r="W30" s="1041"/>
      <c r="X30" s="1041"/>
      <c r="Y30" s="802" t="s">
        <v>53</v>
      </c>
      <c r="Z30" s="803"/>
      <c r="AB30" s="853" t="s">
        <v>495</v>
      </c>
      <c r="AC30" s="158"/>
      <c r="AD30" s="905" t="s">
        <v>51</v>
      </c>
      <c r="AE30" s="906"/>
      <c r="AF30" s="907"/>
      <c r="AG30" s="907"/>
      <c r="AH30" s="907" t="s">
        <v>616</v>
      </c>
      <c r="AI30" s="907"/>
      <c r="AJ30" s="907"/>
      <c r="AK30" s="907"/>
      <c r="AL30" s="907"/>
      <c r="AM30" s="907"/>
      <c r="AN30" s="907"/>
      <c r="AO30" s="907"/>
      <c r="AP30" s="907"/>
      <c r="AQ30" s="907"/>
      <c r="AR30" s="907"/>
      <c r="AS30" s="1041" t="s">
        <v>52</v>
      </c>
      <c r="AT30" s="1041"/>
      <c r="AU30" s="1041"/>
      <c r="AV30" s="1041"/>
      <c r="AW30" s="1041"/>
      <c r="AX30" s="1041"/>
      <c r="AY30" s="1041"/>
      <c r="AZ30" s="802" t="s">
        <v>53</v>
      </c>
      <c r="BA30" s="803"/>
      <c r="BC30" s="553"/>
      <c r="BD30" s="147"/>
    </row>
    <row r="31" spans="1:56" ht="15.75" thickBot="1" x14ac:dyDescent="0.25">
      <c r="A31" s="853"/>
      <c r="B31" s="158"/>
      <c r="C31" s="914" t="s">
        <v>585</v>
      </c>
      <c r="D31" s="915"/>
      <c r="E31" s="915"/>
      <c r="F31" s="915"/>
      <c r="G31" s="915"/>
      <c r="H31" s="915"/>
      <c r="I31" s="916"/>
      <c r="J31" s="1032" t="s">
        <v>68</v>
      </c>
      <c r="K31" s="1033"/>
      <c r="L31" s="1033"/>
      <c r="M31" s="1033"/>
      <c r="N31" s="1033"/>
      <c r="O31" s="1033"/>
      <c r="P31" s="1033"/>
      <c r="Q31" s="1034"/>
      <c r="R31" s="1035" t="s">
        <v>69</v>
      </c>
      <c r="S31" s="1036"/>
      <c r="T31" s="1036"/>
      <c r="U31" s="1036"/>
      <c r="V31" s="1036"/>
      <c r="W31" s="1036"/>
      <c r="X31" s="1037"/>
      <c r="Y31" s="75" t="s">
        <v>70</v>
      </c>
      <c r="Z31" s="76"/>
      <c r="AA31" s="379"/>
      <c r="AB31" s="853"/>
      <c r="AC31" s="158"/>
      <c r="AD31" s="914" t="s">
        <v>585</v>
      </c>
      <c r="AE31" s="915"/>
      <c r="AF31" s="915"/>
      <c r="AG31" s="915"/>
      <c r="AH31" s="915"/>
      <c r="AI31" s="915"/>
      <c r="AJ31" s="916"/>
      <c r="AK31" s="1032" t="s">
        <v>68</v>
      </c>
      <c r="AL31" s="1033"/>
      <c r="AM31" s="1033"/>
      <c r="AN31" s="1033"/>
      <c r="AO31" s="1033"/>
      <c r="AP31" s="1033"/>
      <c r="AQ31" s="1033"/>
      <c r="AR31" s="1034"/>
      <c r="AS31" s="1035" t="s">
        <v>69</v>
      </c>
      <c r="AT31" s="1036"/>
      <c r="AU31" s="1036"/>
      <c r="AV31" s="1036"/>
      <c r="AW31" s="1036"/>
      <c r="AX31" s="1036"/>
      <c r="AY31" s="1037"/>
      <c r="AZ31" s="75" t="s">
        <v>70</v>
      </c>
      <c r="BA31" s="76"/>
      <c r="BB31" s="379"/>
    </row>
    <row r="32" spans="1:56" ht="15" customHeight="1" thickBot="1" x14ac:dyDescent="0.3">
      <c r="A32" s="853"/>
      <c r="B32" s="533"/>
      <c r="C32" s="909" t="s">
        <v>71</v>
      </c>
      <c r="D32" s="910"/>
      <c r="E32" s="910"/>
      <c r="F32" s="910"/>
      <c r="G32" s="910"/>
      <c r="H32" s="910"/>
      <c r="I32" s="534"/>
      <c r="J32" s="1038"/>
      <c r="K32" s="1039"/>
      <c r="L32" s="1039"/>
      <c r="M32" s="1039"/>
      <c r="N32" s="1039"/>
      <c r="O32" s="1039"/>
      <c r="P32" s="1039"/>
      <c r="Q32" s="1040"/>
      <c r="R32" s="1009" t="s">
        <v>72</v>
      </c>
      <c r="S32" s="1010"/>
      <c r="T32" s="1011"/>
      <c r="U32" s="1011"/>
      <c r="V32" s="1011"/>
      <c r="W32" s="1011"/>
      <c r="X32" s="1012"/>
      <c r="Y32" s="75" t="s">
        <v>73</v>
      </c>
      <c r="Z32" s="78" t="s">
        <v>54</v>
      </c>
      <c r="AA32" s="379"/>
      <c r="AB32" s="853"/>
      <c r="AC32" s="533"/>
      <c r="AD32" s="909" t="s">
        <v>71</v>
      </c>
      <c r="AE32" s="910"/>
      <c r="AF32" s="910"/>
      <c r="AG32" s="910"/>
      <c r="AH32" s="910"/>
      <c r="AI32" s="910"/>
      <c r="AJ32" s="534"/>
      <c r="AK32" s="1038"/>
      <c r="AL32" s="1039"/>
      <c r="AM32" s="1039"/>
      <c r="AN32" s="1039"/>
      <c r="AO32" s="1039"/>
      <c r="AP32" s="1039"/>
      <c r="AQ32" s="1039"/>
      <c r="AR32" s="1040"/>
      <c r="AS32" s="1009" t="s">
        <v>72</v>
      </c>
      <c r="AT32" s="1010"/>
      <c r="AU32" s="1011"/>
      <c r="AV32" s="1011"/>
      <c r="AW32" s="1011"/>
      <c r="AX32" s="1011"/>
      <c r="AY32" s="1012"/>
      <c r="AZ32" s="75" t="s">
        <v>73</v>
      </c>
      <c r="BA32" s="78" t="s">
        <v>54</v>
      </c>
      <c r="BB32" s="379"/>
    </row>
    <row r="33" spans="1:56" ht="15" customHeight="1" thickBot="1" x14ac:dyDescent="0.25">
      <c r="A33" s="853"/>
      <c r="B33" s="158"/>
      <c r="C33" s="909" t="s">
        <v>74</v>
      </c>
      <c r="D33" s="910"/>
      <c r="E33" s="910"/>
      <c r="F33" s="910"/>
      <c r="G33" s="910"/>
      <c r="H33" s="910"/>
      <c r="I33" s="534"/>
      <c r="J33" s="1042"/>
      <c r="K33" s="1043"/>
      <c r="L33" s="1043"/>
      <c r="M33" s="1043"/>
      <c r="N33" s="1043"/>
      <c r="O33" s="1043"/>
      <c r="P33" s="1043"/>
      <c r="Q33" s="1044"/>
      <c r="R33" s="1009" t="s">
        <v>75</v>
      </c>
      <c r="S33" s="1010"/>
      <c r="T33" s="1011"/>
      <c r="U33" s="1011"/>
      <c r="V33" s="1011"/>
      <c r="W33" s="1011"/>
      <c r="X33" s="1012"/>
      <c r="Y33" s="75" t="s">
        <v>76</v>
      </c>
      <c r="Z33" s="76"/>
      <c r="AA33" s="379"/>
      <c r="AB33" s="853"/>
      <c r="AC33" s="158"/>
      <c r="AD33" s="909" t="s">
        <v>74</v>
      </c>
      <c r="AE33" s="910"/>
      <c r="AF33" s="910"/>
      <c r="AG33" s="910"/>
      <c r="AH33" s="910"/>
      <c r="AI33" s="910"/>
      <c r="AJ33" s="534"/>
      <c r="AK33" s="1042"/>
      <c r="AL33" s="1043"/>
      <c r="AM33" s="1043"/>
      <c r="AN33" s="1043"/>
      <c r="AO33" s="1043"/>
      <c r="AP33" s="1043"/>
      <c r="AQ33" s="1043"/>
      <c r="AR33" s="1044"/>
      <c r="AS33" s="1009" t="s">
        <v>75</v>
      </c>
      <c r="AT33" s="1010"/>
      <c r="AU33" s="1011"/>
      <c r="AV33" s="1011"/>
      <c r="AW33" s="1011"/>
      <c r="AX33" s="1011"/>
      <c r="AY33" s="1012"/>
      <c r="AZ33" s="75" t="s">
        <v>76</v>
      </c>
      <c r="BA33" s="76"/>
      <c r="BB33" s="379"/>
    </row>
    <row r="34" spans="1:56" ht="15.75" thickBot="1" x14ac:dyDescent="0.25">
      <c r="A34" s="853"/>
      <c r="B34" s="158"/>
      <c r="C34" s="909" t="s">
        <v>518</v>
      </c>
      <c r="D34" s="910"/>
      <c r="E34" s="910"/>
      <c r="F34" s="910"/>
      <c r="G34" s="910"/>
      <c r="H34" s="910"/>
      <c r="I34" s="534"/>
      <c r="J34" s="1045"/>
      <c r="K34" s="1021"/>
      <c r="L34" s="1021"/>
      <c r="M34" s="1021"/>
      <c r="N34" s="1021"/>
      <c r="O34" s="1021"/>
      <c r="P34" s="1021"/>
      <c r="Q34" s="1046"/>
      <c r="R34" s="1009" t="s">
        <v>77</v>
      </c>
      <c r="S34" s="1010"/>
      <c r="T34" s="1011"/>
      <c r="U34" s="1011"/>
      <c r="V34" s="1011"/>
      <c r="W34" s="1011"/>
      <c r="X34" s="1012"/>
      <c r="Y34" s="75" t="s">
        <v>78</v>
      </c>
      <c r="Z34" s="76"/>
      <c r="AA34" s="379"/>
      <c r="AB34" s="853"/>
      <c r="AC34" s="158"/>
      <c r="AD34" s="909" t="s">
        <v>518</v>
      </c>
      <c r="AE34" s="910"/>
      <c r="AF34" s="910"/>
      <c r="AG34" s="910"/>
      <c r="AH34" s="910"/>
      <c r="AI34" s="910"/>
      <c r="AJ34" s="534"/>
      <c r="AK34" s="1045"/>
      <c r="AL34" s="1021"/>
      <c r="AM34" s="1021"/>
      <c r="AN34" s="1021"/>
      <c r="AO34" s="1021"/>
      <c r="AP34" s="1021"/>
      <c r="AQ34" s="1021"/>
      <c r="AR34" s="1046"/>
      <c r="AS34" s="1009" t="s">
        <v>77</v>
      </c>
      <c r="AT34" s="1010"/>
      <c r="AU34" s="1011"/>
      <c r="AV34" s="1011"/>
      <c r="AW34" s="1011"/>
      <c r="AX34" s="1011"/>
      <c r="AY34" s="1012"/>
      <c r="AZ34" s="75" t="s">
        <v>78</v>
      </c>
      <c r="BA34" s="76"/>
      <c r="BB34" s="379"/>
    </row>
    <row r="35" spans="1:56" ht="15.75" thickBot="1" x14ac:dyDescent="0.25">
      <c r="A35" s="853"/>
      <c r="B35" s="158"/>
      <c r="C35" s="909" t="s">
        <v>586</v>
      </c>
      <c r="D35" s="910"/>
      <c r="E35" s="910"/>
      <c r="F35" s="910"/>
      <c r="G35" s="910"/>
      <c r="H35" s="910"/>
      <c r="I35" s="534"/>
      <c r="J35" s="80"/>
      <c r="K35" s="80"/>
      <c r="L35" s="80"/>
      <c r="M35" s="80"/>
      <c r="N35" s="80"/>
      <c r="O35" s="80"/>
      <c r="P35" s="80"/>
      <c r="Q35" s="80"/>
      <c r="R35" s="1013" t="s">
        <v>79</v>
      </c>
      <c r="S35" s="1014"/>
      <c r="T35" s="1047"/>
      <c r="U35" s="1047"/>
      <c r="V35" s="1047"/>
      <c r="W35" s="1047"/>
      <c r="X35" s="1048"/>
      <c r="Y35" s="81"/>
      <c r="Z35" s="83"/>
      <c r="AA35" s="379"/>
      <c r="AB35" s="853"/>
      <c r="AC35" s="158"/>
      <c r="AD35" s="909" t="s">
        <v>586</v>
      </c>
      <c r="AE35" s="910"/>
      <c r="AF35" s="910"/>
      <c r="AG35" s="910"/>
      <c r="AH35" s="910"/>
      <c r="AI35" s="910"/>
      <c r="AJ35" s="534"/>
      <c r="AK35" s="80"/>
      <c r="AL35" s="80"/>
      <c r="AM35" s="80"/>
      <c r="AN35" s="80"/>
      <c r="AO35" s="80"/>
      <c r="AP35" s="80"/>
      <c r="AQ35" s="80"/>
      <c r="AR35" s="80"/>
      <c r="AS35" s="1013" t="s">
        <v>79</v>
      </c>
      <c r="AT35" s="1014"/>
      <c r="AU35" s="1047"/>
      <c r="AV35" s="1047"/>
      <c r="AW35" s="1047"/>
      <c r="AX35" s="1047"/>
      <c r="AY35" s="1048"/>
      <c r="AZ35" s="81"/>
      <c r="BA35" s="83"/>
      <c r="BB35" s="379"/>
    </row>
    <row r="36" spans="1:56" ht="15" x14ac:dyDescent="0.2">
      <c r="A36" s="904">
        <v>15</v>
      </c>
      <c r="B36" s="158"/>
      <c r="C36" s="939" t="s">
        <v>587</v>
      </c>
      <c r="D36" s="910"/>
      <c r="E36" s="910"/>
      <c r="F36" s="910"/>
      <c r="G36" s="910"/>
      <c r="H36" s="910"/>
      <c r="I36" s="534"/>
      <c r="U36" s="379"/>
      <c r="W36" s="781" t="s">
        <v>628</v>
      </c>
      <c r="X36" s="781"/>
      <c r="Y36" s="781"/>
      <c r="Z36" s="781"/>
      <c r="AB36" s="904">
        <f>A36+1</f>
        <v>16</v>
      </c>
      <c r="AC36" s="158"/>
      <c r="AD36" s="939" t="s">
        <v>587</v>
      </c>
      <c r="AE36" s="910"/>
      <c r="AF36" s="910"/>
      <c r="AG36" s="910"/>
      <c r="AH36" s="910"/>
      <c r="AI36" s="910"/>
      <c r="AJ36" s="534"/>
      <c r="AV36" s="379"/>
      <c r="AX36" s="781" t="s">
        <v>658</v>
      </c>
      <c r="AY36" s="781"/>
      <c r="AZ36" s="781"/>
      <c r="BA36" s="781"/>
    </row>
    <row r="37" spans="1:56" ht="13.5" thickBot="1" x14ac:dyDescent="0.25">
      <c r="A37" s="904"/>
      <c r="B37" s="158"/>
      <c r="C37" s="1015" t="s">
        <v>80</v>
      </c>
      <c r="D37" s="1016"/>
      <c r="E37" s="1016"/>
      <c r="F37" s="1016"/>
      <c r="G37" s="1016"/>
      <c r="H37" s="1016"/>
      <c r="I37" s="1017"/>
      <c r="W37" s="781"/>
      <c r="X37" s="781"/>
      <c r="Y37" s="781"/>
      <c r="Z37" s="781"/>
      <c r="AB37" s="904"/>
      <c r="AC37" s="158"/>
      <c r="AD37" s="1015" t="s">
        <v>80</v>
      </c>
      <c r="AE37" s="1016"/>
      <c r="AF37" s="1016"/>
      <c r="AG37" s="1016"/>
      <c r="AH37" s="1016"/>
      <c r="AI37" s="1016"/>
      <c r="AJ37" s="1017"/>
      <c r="AX37" s="781"/>
      <c r="AY37" s="781"/>
      <c r="AZ37" s="781"/>
      <c r="BA37" s="781"/>
    </row>
    <row r="39" spans="1:56" ht="13.5" thickBot="1" x14ac:dyDescent="0.25"/>
    <row r="40" spans="1:56" ht="18" customHeight="1" x14ac:dyDescent="0.25">
      <c r="A40" s="930" t="s">
        <v>496</v>
      </c>
      <c r="B40" s="158"/>
      <c r="C40" s="1002" t="s">
        <v>584</v>
      </c>
      <c r="D40" s="1003"/>
      <c r="E40" s="1003"/>
      <c r="F40" s="1003"/>
      <c r="G40" s="1003"/>
      <c r="H40" s="1003"/>
      <c r="I40" s="1003"/>
      <c r="J40" s="1003"/>
      <c r="K40" s="1003"/>
      <c r="L40" s="1004"/>
      <c r="M40" s="1005" t="s">
        <v>137</v>
      </c>
      <c r="N40" s="1005"/>
      <c r="O40" s="1005"/>
      <c r="P40" s="1005"/>
      <c r="Q40" s="1005"/>
      <c r="R40" s="1005"/>
      <c r="S40" s="1005"/>
      <c r="T40" s="1005"/>
      <c r="U40" s="1005"/>
      <c r="V40" s="1005"/>
      <c r="W40" s="1005"/>
      <c r="X40" s="1005"/>
      <c r="Y40" s="1005"/>
      <c r="Z40" s="546" t="s">
        <v>749</v>
      </c>
      <c r="AB40" s="930" t="s">
        <v>496</v>
      </c>
      <c r="AC40" s="158"/>
      <c r="AD40" s="1002" t="s">
        <v>584</v>
      </c>
      <c r="AE40" s="1003"/>
      <c r="AF40" s="1003"/>
      <c r="AG40" s="1003"/>
      <c r="AH40" s="1003"/>
      <c r="AI40" s="1003"/>
      <c r="AJ40" s="1003"/>
      <c r="AK40" s="1003"/>
      <c r="AL40" s="1003"/>
      <c r="AM40" s="1004"/>
      <c r="AN40" s="1005" t="s">
        <v>143</v>
      </c>
      <c r="AO40" s="1005"/>
      <c r="AP40" s="1005"/>
      <c r="AQ40" s="1005"/>
      <c r="AR40" s="1005"/>
      <c r="AS40" s="1005"/>
      <c r="AT40" s="1005"/>
      <c r="AU40" s="1005"/>
      <c r="AV40" s="1005"/>
      <c r="AW40" s="1005"/>
      <c r="AX40" s="1005"/>
      <c r="AY40" s="1005"/>
      <c r="AZ40" s="1005"/>
      <c r="BA40" s="546" t="s">
        <v>749</v>
      </c>
    </row>
    <row r="41" spans="1:56" x14ac:dyDescent="0.2">
      <c r="A41" s="931"/>
      <c r="B41" s="158"/>
      <c r="C41" s="856" t="s">
        <v>1</v>
      </c>
      <c r="D41" s="857"/>
      <c r="E41" s="857"/>
      <c r="F41" s="857"/>
      <c r="G41" s="857"/>
      <c r="H41" s="857"/>
      <c r="I41" s="857"/>
      <c r="J41" s="857"/>
      <c r="K41" s="857"/>
      <c r="L41" s="858"/>
      <c r="M41" s="893" t="s">
        <v>2</v>
      </c>
      <c r="N41" s="893"/>
      <c r="O41" s="893"/>
      <c r="P41" s="893"/>
      <c r="Q41" s="893"/>
      <c r="R41" s="893"/>
      <c r="S41" s="893"/>
      <c r="T41" s="893"/>
      <c r="U41" s="893"/>
      <c r="V41" s="893"/>
      <c r="W41" s="893"/>
      <c r="X41" s="893"/>
      <c r="Y41" s="893" t="s">
        <v>55</v>
      </c>
      <c r="Z41" s="894"/>
      <c r="AB41" s="931"/>
      <c r="AC41" s="158"/>
      <c r="AD41" s="856" t="s">
        <v>1</v>
      </c>
      <c r="AE41" s="857"/>
      <c r="AF41" s="857"/>
      <c r="AG41" s="857"/>
      <c r="AH41" s="857"/>
      <c r="AI41" s="857"/>
      <c r="AJ41" s="857"/>
      <c r="AK41" s="857"/>
      <c r="AL41" s="857"/>
      <c r="AM41" s="858"/>
      <c r="AN41" s="893" t="s">
        <v>2</v>
      </c>
      <c r="AO41" s="893"/>
      <c r="AP41" s="893"/>
      <c r="AQ41" s="893"/>
      <c r="AR41" s="893"/>
      <c r="AS41" s="893"/>
      <c r="AT41" s="893"/>
      <c r="AU41" s="893"/>
      <c r="AV41" s="893"/>
      <c r="AW41" s="893"/>
      <c r="AX41" s="893"/>
      <c r="AY41" s="893"/>
      <c r="AZ41" s="893" t="s">
        <v>55</v>
      </c>
      <c r="BA41" s="894"/>
    </row>
    <row r="42" spans="1:56" x14ac:dyDescent="0.2">
      <c r="A42" s="931"/>
      <c r="B42" s="158"/>
      <c r="C42" s="856" t="s">
        <v>3</v>
      </c>
      <c r="D42" s="857"/>
      <c r="E42" s="857"/>
      <c r="F42" s="857"/>
      <c r="G42" s="857"/>
      <c r="H42" s="857"/>
      <c r="I42" s="857"/>
      <c r="J42" s="857"/>
      <c r="K42" s="857"/>
      <c r="L42" s="858"/>
      <c r="M42" s="893" t="s">
        <v>4</v>
      </c>
      <c r="N42" s="893"/>
      <c r="O42" s="893"/>
      <c r="P42" s="893"/>
      <c r="Q42" s="893"/>
      <c r="R42" s="893"/>
      <c r="S42" s="893"/>
      <c r="T42" s="893"/>
      <c r="U42" s="893"/>
      <c r="V42" s="893"/>
      <c r="W42" s="893"/>
      <c r="X42" s="893"/>
      <c r="Y42" s="893" t="s">
        <v>5</v>
      </c>
      <c r="Z42" s="894"/>
      <c r="AB42" s="931"/>
      <c r="AC42" s="158"/>
      <c r="AD42" s="856" t="s">
        <v>3</v>
      </c>
      <c r="AE42" s="857"/>
      <c r="AF42" s="857"/>
      <c r="AG42" s="857"/>
      <c r="AH42" s="857"/>
      <c r="AI42" s="857"/>
      <c r="AJ42" s="857"/>
      <c r="AK42" s="857"/>
      <c r="AL42" s="857"/>
      <c r="AM42" s="858"/>
      <c r="AN42" s="893" t="s">
        <v>4</v>
      </c>
      <c r="AO42" s="893"/>
      <c r="AP42" s="893"/>
      <c r="AQ42" s="893"/>
      <c r="AR42" s="893"/>
      <c r="AS42" s="893"/>
      <c r="AT42" s="893"/>
      <c r="AU42" s="893"/>
      <c r="AV42" s="893"/>
      <c r="AW42" s="893"/>
      <c r="AX42" s="893"/>
      <c r="AY42" s="893"/>
      <c r="AZ42" s="893" t="s">
        <v>5</v>
      </c>
      <c r="BA42" s="894"/>
    </row>
    <row r="43" spans="1:56" x14ac:dyDescent="0.2">
      <c r="A43" s="931"/>
      <c r="B43" s="158"/>
      <c r="C43" s="856" t="s">
        <v>56</v>
      </c>
      <c r="D43" s="1019"/>
      <c r="E43" s="1019"/>
      <c r="F43" s="1020"/>
      <c r="G43" s="869" t="s">
        <v>57</v>
      </c>
      <c r="H43" s="870"/>
      <c r="I43" s="870"/>
      <c r="J43" s="870"/>
      <c r="K43" s="870"/>
      <c r="L43" s="870"/>
      <c r="M43" s="870"/>
      <c r="N43" s="870"/>
      <c r="O43" s="870"/>
      <c r="P43" s="870"/>
      <c r="Q43" s="870"/>
      <c r="R43" s="870"/>
      <c r="S43" s="870"/>
      <c r="T43" s="870"/>
      <c r="U43" s="870"/>
      <c r="V43" s="870"/>
      <c r="W43" s="870"/>
      <c r="X43" s="871"/>
      <c r="Y43" s="47"/>
      <c r="Z43" s="48"/>
      <c r="AB43" s="931"/>
      <c r="AC43" s="158"/>
      <c r="AD43" s="856" t="s">
        <v>56</v>
      </c>
      <c r="AE43" s="1019"/>
      <c r="AF43" s="1019"/>
      <c r="AG43" s="1020"/>
      <c r="AH43" s="869" t="s">
        <v>57</v>
      </c>
      <c r="AI43" s="870"/>
      <c r="AJ43" s="870"/>
      <c r="AK43" s="870"/>
      <c r="AL43" s="870"/>
      <c r="AM43" s="870"/>
      <c r="AN43" s="870"/>
      <c r="AO43" s="870"/>
      <c r="AP43" s="870"/>
      <c r="AQ43" s="870"/>
      <c r="AR43" s="870"/>
      <c r="AS43" s="870"/>
      <c r="AT43" s="870"/>
      <c r="AU43" s="870"/>
      <c r="AV43" s="870"/>
      <c r="AW43" s="870"/>
      <c r="AX43" s="870"/>
      <c r="AY43" s="871"/>
      <c r="AZ43" s="47"/>
      <c r="BA43" s="48"/>
    </row>
    <row r="44" spans="1:56" ht="15.75" x14ac:dyDescent="0.25">
      <c r="A44" s="931"/>
      <c r="B44" s="158"/>
      <c r="C44" s="838" t="s">
        <v>508</v>
      </c>
      <c r="D44" s="839"/>
      <c r="E44" s="839"/>
      <c r="F44" s="840"/>
      <c r="G44" s="817" t="s">
        <v>617</v>
      </c>
      <c r="H44" s="818"/>
      <c r="I44" s="818"/>
      <c r="J44" s="818"/>
      <c r="K44" s="819"/>
      <c r="L44" s="851" t="s">
        <v>709</v>
      </c>
      <c r="M44" s="851"/>
      <c r="N44" s="851"/>
      <c r="O44" s="851"/>
      <c r="P44" s="851"/>
      <c r="Q44" s="851"/>
      <c r="R44" s="851"/>
      <c r="S44" s="851"/>
      <c r="T44" s="851"/>
      <c r="U44" s="851"/>
      <c r="V44" s="851"/>
      <c r="W44" s="851"/>
      <c r="X44" s="851"/>
      <c r="Y44" s="851"/>
      <c r="Z44" s="852"/>
      <c r="AB44" s="931"/>
      <c r="AC44" s="158"/>
      <c r="AD44" s="838" t="s">
        <v>508</v>
      </c>
      <c r="AE44" s="839"/>
      <c r="AF44" s="839"/>
      <c r="AG44" s="840"/>
      <c r="AH44" s="817" t="s">
        <v>617</v>
      </c>
      <c r="AI44" s="818"/>
      <c r="AJ44" s="818"/>
      <c r="AK44" s="818"/>
      <c r="AL44" s="819"/>
      <c r="AM44" s="851" t="s">
        <v>709</v>
      </c>
      <c r="AN44" s="851"/>
      <c r="AO44" s="851"/>
      <c r="AP44" s="851"/>
      <c r="AQ44" s="851"/>
      <c r="AR44" s="851"/>
      <c r="AS44" s="851"/>
      <c r="AT44" s="851"/>
      <c r="AU44" s="851"/>
      <c r="AV44" s="851"/>
      <c r="AW44" s="851"/>
      <c r="AX44" s="851"/>
      <c r="AY44" s="851"/>
      <c r="AZ44" s="851"/>
      <c r="BA44" s="852"/>
    </row>
    <row r="45" spans="1:56" customFormat="1" ht="15.6" customHeight="1" x14ac:dyDescent="0.2">
      <c r="A45" s="931"/>
      <c r="C45" s="856"/>
      <c r="D45" s="857"/>
      <c r="E45" s="857"/>
      <c r="F45" s="858"/>
      <c r="G45" s="817" t="s">
        <v>618</v>
      </c>
      <c r="H45" s="818"/>
      <c r="I45" s="818"/>
      <c r="J45" s="818"/>
      <c r="K45" s="819"/>
      <c r="L45" s="883" t="s">
        <v>6</v>
      </c>
      <c r="M45" s="883"/>
      <c r="N45" s="884"/>
      <c r="O45" s="884"/>
      <c r="P45" s="884"/>
      <c r="Q45" s="884"/>
      <c r="R45" s="883" t="s">
        <v>7</v>
      </c>
      <c r="S45" s="883"/>
      <c r="T45" s="883"/>
      <c r="U45" s="883"/>
      <c r="V45" s="883"/>
      <c r="W45" s="858" t="s">
        <v>689</v>
      </c>
      <c r="X45" s="893"/>
      <c r="Y45" s="893"/>
      <c r="Z45" s="894"/>
      <c r="AB45" s="931"/>
      <c r="AD45" s="856"/>
      <c r="AE45" s="857"/>
      <c r="AF45" s="857"/>
      <c r="AG45" s="858"/>
      <c r="AH45" s="817" t="s">
        <v>618</v>
      </c>
      <c r="AI45" s="818"/>
      <c r="AJ45" s="818"/>
      <c r="AK45" s="818"/>
      <c r="AL45" s="819"/>
      <c r="AM45" s="883" t="s">
        <v>6</v>
      </c>
      <c r="AN45" s="883"/>
      <c r="AO45" s="884"/>
      <c r="AP45" s="884"/>
      <c r="AQ45" s="884"/>
      <c r="AR45" s="884"/>
      <c r="AS45" s="883" t="s">
        <v>7</v>
      </c>
      <c r="AT45" s="883"/>
      <c r="AU45" s="883"/>
      <c r="AV45" s="883"/>
      <c r="AW45" s="883"/>
      <c r="AX45" s="858" t="s">
        <v>689</v>
      </c>
      <c r="AY45" s="893"/>
      <c r="AZ45" s="893"/>
      <c r="BA45" s="894"/>
      <c r="BC45" s="143"/>
      <c r="BD45" s="83"/>
    </row>
    <row r="46" spans="1:56" ht="16.5" thickBot="1" x14ac:dyDescent="0.3">
      <c r="A46" s="931"/>
      <c r="B46" s="158"/>
      <c r="C46" s="856"/>
      <c r="D46" s="857"/>
      <c r="E46" s="857"/>
      <c r="F46" s="858"/>
      <c r="G46" s="50"/>
      <c r="H46" s="51"/>
      <c r="I46" s="51"/>
      <c r="J46" s="51"/>
      <c r="K46" s="52"/>
      <c r="L46" s="846" t="s">
        <v>8</v>
      </c>
      <c r="M46" s="847"/>
      <c r="N46" s="1021"/>
      <c r="O46" s="1021"/>
      <c r="P46" s="1021"/>
      <c r="Q46" s="1022"/>
      <c r="R46" s="928"/>
      <c r="S46" s="928"/>
      <c r="T46" s="928"/>
      <c r="U46" s="928"/>
      <c r="V46" s="928"/>
      <c r="W46" s="895"/>
      <c r="X46" s="896"/>
      <c r="Y46" s="896"/>
      <c r="Z46" s="897"/>
      <c r="AB46" s="931"/>
      <c r="AC46" s="158"/>
      <c r="AD46" s="856"/>
      <c r="AE46" s="857"/>
      <c r="AF46" s="857"/>
      <c r="AG46" s="858"/>
      <c r="AH46" s="50"/>
      <c r="AI46" s="51"/>
      <c r="AJ46" s="51"/>
      <c r="AK46" s="51"/>
      <c r="AL46" s="52"/>
      <c r="AM46" s="846" t="s">
        <v>8</v>
      </c>
      <c r="AN46" s="847"/>
      <c r="AO46" s="1021"/>
      <c r="AP46" s="1021"/>
      <c r="AQ46" s="1021"/>
      <c r="AR46" s="1022"/>
      <c r="AS46" s="928"/>
      <c r="AT46" s="928"/>
      <c r="AU46" s="928"/>
      <c r="AV46" s="928"/>
      <c r="AW46" s="928"/>
      <c r="AX46" s="895"/>
      <c r="AY46" s="896"/>
      <c r="AZ46" s="896"/>
      <c r="BA46" s="897"/>
    </row>
    <row r="47" spans="1:56" ht="13.5" customHeight="1" thickBot="1" x14ac:dyDescent="0.25">
      <c r="A47" s="901" t="s">
        <v>750</v>
      </c>
      <c r="B47" s="158"/>
      <c r="C47" s="1023"/>
      <c r="D47" s="819"/>
      <c r="E47" s="1024"/>
      <c r="F47" s="1028" t="s">
        <v>9</v>
      </c>
      <c r="G47" s="829" t="s">
        <v>132</v>
      </c>
      <c r="H47" s="1030"/>
      <c r="I47" s="1031"/>
      <c r="J47" s="829" t="s">
        <v>133</v>
      </c>
      <c r="K47" s="1030"/>
      <c r="L47" s="1031"/>
      <c r="M47" s="829" t="s">
        <v>134</v>
      </c>
      <c r="N47" s="830"/>
      <c r="O47" s="831"/>
      <c r="P47" s="829" t="s">
        <v>135</v>
      </c>
      <c r="Q47" s="830"/>
      <c r="R47" s="831"/>
      <c r="S47" s="829" t="s">
        <v>136</v>
      </c>
      <c r="T47" s="830"/>
      <c r="U47" s="831"/>
      <c r="V47" s="842" t="s">
        <v>81</v>
      </c>
      <c r="W47" s="830"/>
      <c r="X47" s="831"/>
      <c r="Y47" s="547" t="s">
        <v>10</v>
      </c>
      <c r="Z47" s="548" t="s">
        <v>60</v>
      </c>
      <c r="AB47" s="901" t="s">
        <v>750</v>
      </c>
      <c r="AC47" s="158"/>
      <c r="AD47" s="1023"/>
      <c r="AE47" s="819"/>
      <c r="AF47" s="1024"/>
      <c r="AG47" s="1028" t="s">
        <v>9</v>
      </c>
      <c r="AH47" s="829" t="s">
        <v>132</v>
      </c>
      <c r="AI47" s="1030"/>
      <c r="AJ47" s="1031"/>
      <c r="AK47" s="829" t="s">
        <v>133</v>
      </c>
      <c r="AL47" s="1030"/>
      <c r="AM47" s="1031"/>
      <c r="AN47" s="829" t="s">
        <v>134</v>
      </c>
      <c r="AO47" s="830"/>
      <c r="AP47" s="831"/>
      <c r="AQ47" s="829" t="s">
        <v>135</v>
      </c>
      <c r="AR47" s="830"/>
      <c r="AS47" s="831"/>
      <c r="AT47" s="829" t="s">
        <v>136</v>
      </c>
      <c r="AU47" s="830"/>
      <c r="AV47" s="831"/>
      <c r="AW47" s="842" t="s">
        <v>81</v>
      </c>
      <c r="AX47" s="830"/>
      <c r="AY47" s="831"/>
      <c r="AZ47" s="547" t="s">
        <v>10</v>
      </c>
      <c r="BA47" s="548" t="s">
        <v>60</v>
      </c>
    </row>
    <row r="48" spans="1:56" ht="27" customHeight="1" thickBot="1" x14ac:dyDescent="0.25">
      <c r="A48" s="902"/>
      <c r="B48" s="158"/>
      <c r="C48" s="1025"/>
      <c r="D48" s="1026"/>
      <c r="E48" s="1027"/>
      <c r="F48" s="1029"/>
      <c r="G48" s="549" t="s">
        <v>493</v>
      </c>
      <c r="H48" s="550" t="s">
        <v>494</v>
      </c>
      <c r="I48" s="551" t="s">
        <v>516</v>
      </c>
      <c r="J48" s="549" t="s">
        <v>493</v>
      </c>
      <c r="K48" s="550" t="s">
        <v>494</v>
      </c>
      <c r="L48" s="551" t="s">
        <v>516</v>
      </c>
      <c r="M48" s="549" t="s">
        <v>493</v>
      </c>
      <c r="N48" s="550" t="s">
        <v>494</v>
      </c>
      <c r="O48" s="551" t="s">
        <v>516</v>
      </c>
      <c r="P48" s="549" t="s">
        <v>493</v>
      </c>
      <c r="Q48" s="550" t="s">
        <v>494</v>
      </c>
      <c r="R48" s="551" t="s">
        <v>516</v>
      </c>
      <c r="S48" s="549" t="s">
        <v>493</v>
      </c>
      <c r="T48" s="550" t="s">
        <v>494</v>
      </c>
      <c r="U48" s="551" t="s">
        <v>516</v>
      </c>
      <c r="V48" s="549" t="s">
        <v>493</v>
      </c>
      <c r="W48" s="550" t="s">
        <v>494</v>
      </c>
      <c r="X48" s="551" t="s">
        <v>516</v>
      </c>
      <c r="Y48" s="1006" t="s">
        <v>15</v>
      </c>
      <c r="Z48" s="1007"/>
      <c r="AB48" s="902"/>
      <c r="AC48" s="158"/>
      <c r="AD48" s="1025"/>
      <c r="AE48" s="1026"/>
      <c r="AF48" s="1027"/>
      <c r="AG48" s="1029"/>
      <c r="AH48" s="549" t="s">
        <v>493</v>
      </c>
      <c r="AI48" s="550" t="s">
        <v>494</v>
      </c>
      <c r="AJ48" s="551" t="s">
        <v>516</v>
      </c>
      <c r="AK48" s="549" t="s">
        <v>493</v>
      </c>
      <c r="AL48" s="550" t="s">
        <v>494</v>
      </c>
      <c r="AM48" s="551" t="s">
        <v>516</v>
      </c>
      <c r="AN48" s="549" t="s">
        <v>493</v>
      </c>
      <c r="AO48" s="550" t="s">
        <v>494</v>
      </c>
      <c r="AP48" s="551" t="s">
        <v>516</v>
      </c>
      <c r="AQ48" s="549" t="s">
        <v>493</v>
      </c>
      <c r="AR48" s="550" t="s">
        <v>494</v>
      </c>
      <c r="AS48" s="551" t="s">
        <v>516</v>
      </c>
      <c r="AT48" s="549" t="s">
        <v>493</v>
      </c>
      <c r="AU48" s="550" t="s">
        <v>494</v>
      </c>
      <c r="AV48" s="551" t="s">
        <v>516</v>
      </c>
      <c r="AW48" s="549" t="s">
        <v>493</v>
      </c>
      <c r="AX48" s="550" t="s">
        <v>494</v>
      </c>
      <c r="AY48" s="551" t="s">
        <v>516</v>
      </c>
      <c r="AZ48" s="1006" t="s">
        <v>15</v>
      </c>
      <c r="BA48" s="1007"/>
    </row>
    <row r="49" spans="1:57" ht="21.2" customHeight="1" x14ac:dyDescent="0.2">
      <c r="A49" s="902"/>
      <c r="B49" s="158"/>
      <c r="C49" s="843">
        <v>1</v>
      </c>
      <c r="D49" s="795" t="s">
        <v>64</v>
      </c>
      <c r="E49" s="601" t="s">
        <v>16</v>
      </c>
      <c r="F49" s="55" t="s">
        <v>31</v>
      </c>
      <c r="G49" s="634" t="str">
        <f>TEXT((TIME(0,LEFT('Erwachsene-DOSB 2020'!E7,FIND(":",'Erwachsene-DOSB 2020'!E7)-1),RIGHT('Erwachsene-DOSB 2020'!E7,2)))*$BC$49,"[mm]:ss")</f>
        <v>25:00</v>
      </c>
      <c r="H49" s="635" t="str">
        <f>TEXT((TIME(0,LEFT('Erwachsene-DOSB 2020'!F7,FIND(":",'Erwachsene-DOSB 2020'!F7)-1),RIGHT('Erwachsene-DOSB 2020'!F7,2)))*$BC$49,"[mm]:ss")</f>
        <v>22:36</v>
      </c>
      <c r="I49" s="636" t="str">
        <f>TEXT((TIME(0,LEFT('Erwachsene-DOSB 2020'!G7,FIND(":",'Erwachsene-DOSB 2020'!G7)-1),RIGHT('Erwachsene-DOSB 2020'!G7,2)))*$BC$49,"[mm]:ss")</f>
        <v>20:12</v>
      </c>
      <c r="J49" s="637" t="str">
        <f>TEXT((TIME(0,LEFT('Erwachsene-DOSB 2020'!H7,FIND(":",'Erwachsene-DOSB 2020'!H7)-1),RIGHT('Erwachsene-DOSB 2020'!H7,2)))*$BC$49,"[mm]:ss")</f>
        <v>24:24</v>
      </c>
      <c r="K49" s="635" t="str">
        <f>TEXT((TIME(0,LEFT('Erwachsene-DOSB 2020'!I7,FIND(":",'Erwachsene-DOSB 2020'!I7)-1),RIGHT('Erwachsene-DOSB 2020'!I7,2)))*$BC$49,"[mm]:ss")</f>
        <v>22:00</v>
      </c>
      <c r="L49" s="636" t="str">
        <f>TEXT((TIME(0,LEFT('Erwachsene-DOSB 2020'!J7,FIND(":",'Erwachsene-DOSB 2020'!J7)-1),RIGHT('Erwachsene-DOSB 2020'!J7,2)))*$BC$49,"[mm]:ss")</f>
        <v>19:36</v>
      </c>
      <c r="M49" s="637" t="str">
        <f>TEXT((TIME(0,LEFT('Erwachsene-DOSB 2020'!K7,FIND(":",'Erwachsene-DOSB 2020'!K7)-1),RIGHT('Erwachsene-DOSB 2020'!K7,2)))*$BC$49,"[mm]:ss")</f>
        <v>24:48</v>
      </c>
      <c r="N49" s="635" t="str">
        <f>TEXT((TIME(0,LEFT('Erwachsene-DOSB 2020'!L7,FIND(":",'Erwachsene-DOSB 2020'!L7)-1),RIGHT('Erwachsene-DOSB 2020'!L7,2)))*$BC$49,"[mm]:ss")</f>
        <v>22:24</v>
      </c>
      <c r="O49" s="636" t="str">
        <f>TEXT((TIME(0,LEFT('Erwachsene-DOSB 2020'!M7,FIND(":",'Erwachsene-DOSB 2020'!M7)-1),RIGHT('Erwachsene-DOSB 2020'!M7,2)))*$BC$49,"[mm]:ss")</f>
        <v>20:00</v>
      </c>
      <c r="P49" s="637" t="str">
        <f>TEXT((TIME(0,LEFT('Erwachsene-DOSB 2020'!N7,FIND(":",'Erwachsene-DOSB 2020'!N7)-1),RIGHT('Erwachsene-DOSB 2020'!N7,2)))*$BC$49,"[mm]:ss")</f>
        <v>25:48</v>
      </c>
      <c r="Q49" s="635" t="str">
        <f>TEXT((TIME(0,LEFT('Erwachsene-DOSB 2020'!O7,FIND(":",'Erwachsene-DOSB 2020'!O7)-1),RIGHT('Erwachsene-DOSB 2020'!O7,2)))*$BC$49,"[mm]:ss")</f>
        <v>23:24</v>
      </c>
      <c r="R49" s="636" t="str">
        <f>TEXT((TIME(0,LEFT('Erwachsene-DOSB 2020'!P7,FIND(":",'Erwachsene-DOSB 2020'!P7)-1),RIGHT('Erwachsene-DOSB 2020'!P7,2)))*$BC$49,"[mm]:ss")</f>
        <v>21:00</v>
      </c>
      <c r="S49" s="637" t="str">
        <f>TEXT((TIME(0,LEFT('Erwachsene-DOSB 2020'!Q7,FIND(":",'Erwachsene-DOSB 2020'!Q7)-1),RIGHT('Erwachsene-DOSB 2020'!Q7,2)))*$BC$49,"[mm]:ss")</f>
        <v>26:24</v>
      </c>
      <c r="T49" s="635" t="str">
        <f>TEXT((TIME(0,LEFT('Erwachsene-DOSB 2020'!R7,FIND(":",'Erwachsene-DOSB 2020'!R7)-1),RIGHT('Erwachsene-DOSB 2020'!R7,2)))*$BC$49,"[mm]:ss")</f>
        <v>24:00</v>
      </c>
      <c r="U49" s="636" t="str">
        <f>TEXT((TIME(0,LEFT('Erwachsene-DOSB 2020'!S7,FIND(":",'Erwachsene-DOSB 2020'!S7)-1),RIGHT('Erwachsene-DOSB 2020'!S7,2)))*$BC$49,"[mm]:ss")</f>
        <v>21:36</v>
      </c>
      <c r="V49" s="637" t="str">
        <f>TEXT((TIME(0,LEFT('Erwachsene-DOSB 2020'!T7,FIND(":",'Erwachsene-DOSB 2020'!T7)-1),RIGHT('Erwachsene-DOSB 2020'!T7,2)))*$BC$49,"[mm]:ss")</f>
        <v>27:24</v>
      </c>
      <c r="W49" s="635" t="str">
        <f>TEXT((TIME(0,LEFT('Erwachsene-DOSB 2020'!U7,FIND(":",'Erwachsene-DOSB 2020'!U7)-1),RIGHT('Erwachsene-DOSB 2020'!U7,2)))*$BC$49,"[mm]:ss")</f>
        <v>24:48</v>
      </c>
      <c r="X49" s="636" t="str">
        <f>TEXT((TIME(0,LEFT('Erwachsene-DOSB 2020'!V7,FIND(":",'Erwachsene-DOSB 2020'!V7)-1),RIGHT('Erwachsene-DOSB 2020'!V7,2)))*$BC$49,"[mm]:ss")</f>
        <v>22:12</v>
      </c>
      <c r="Y49" s="180"/>
      <c r="Z49" s="181"/>
      <c r="AB49" s="902"/>
      <c r="AC49" s="158"/>
      <c r="AD49" s="843">
        <v>1</v>
      </c>
      <c r="AE49" s="795" t="s">
        <v>64</v>
      </c>
      <c r="AF49" s="601" t="s">
        <v>16</v>
      </c>
      <c r="AG49" s="55" t="s">
        <v>31</v>
      </c>
      <c r="AH49" s="638" t="str">
        <f>TEXT((TIME(0,LEFT('Erwachsene-DOSB 2020'!E39,FIND(":",'Erwachsene-DOSB 2020'!E39)-1),RIGHT('Erwachsene-DOSB 2020'!E39,2)))*$BC$49,"[mm]:ss")</f>
        <v>21:24</v>
      </c>
      <c r="AI49" s="639" t="str">
        <f>TEXT((TIME(0,LEFT('Erwachsene-DOSB 2020'!F39,FIND(":",'Erwachsene-DOSB 2020'!F39)-1),RIGHT('Erwachsene-DOSB 2020'!F39,2)))*$BC$49,"[mm]:ss")</f>
        <v>19:00</v>
      </c>
      <c r="AJ49" s="640" t="str">
        <f>TEXT((TIME(0,LEFT('Erwachsene-DOSB 2020'!G39,FIND(":",'Erwachsene-DOSB 2020'!G39)-1),RIGHT('Erwachsene-DOSB 2020'!G39,2)))*$BC$49,"[mm]:ss")</f>
        <v>16:36</v>
      </c>
      <c r="AK49" s="641" t="str">
        <f>TEXT((TIME(0,LEFT('Erwachsene-DOSB 2020'!H39,FIND(":",'Erwachsene-DOSB 2020'!H39)-1),RIGHT('Erwachsene-DOSB 2020'!H39,2)))*$BC$49,"[mm]:ss")</f>
        <v>20:48</v>
      </c>
      <c r="AL49" s="639" t="str">
        <f>TEXT((TIME(0,LEFT('Erwachsene-DOSB 2020'!I39,FIND(":",'Erwachsene-DOSB 2020'!I39)-1),RIGHT('Erwachsene-DOSB 2020'!I39,2)))*$BC$49,"[mm]:ss")</f>
        <v>18:24</v>
      </c>
      <c r="AM49" s="640" t="str">
        <f>TEXT((TIME(0,LEFT('Erwachsene-DOSB 2020'!J39,FIND(":",'Erwachsene-DOSB 2020'!J39)-1),RIGHT('Erwachsene-DOSB 2020'!J39,2)))*$BC$49,"[mm]:ss")</f>
        <v>16:00</v>
      </c>
      <c r="AN49" s="641" t="str">
        <f>TEXT((TIME(0,LEFT('Erwachsene-DOSB 2020'!K39,FIND(":",'Erwachsene-DOSB 2020'!K39)-1),RIGHT('Erwachsene-DOSB 2020'!K39,2)))*$BC$49,"[mm]:ss")</f>
        <v>21:12</v>
      </c>
      <c r="AO49" s="639" t="str">
        <f>TEXT((TIME(0,LEFT('Erwachsene-DOSB 2020'!L39,FIND(":",'Erwachsene-DOSB 2020'!L39)-1),RIGHT('Erwachsene-DOSB 2020'!L39,2)))*$BC$49,"[mm]:ss")</f>
        <v>18:48</v>
      </c>
      <c r="AP49" s="640" t="str">
        <f>TEXT((TIME(0,LEFT('Erwachsene-DOSB 2020'!M39,FIND(":",'Erwachsene-DOSB 2020'!M39)-1),RIGHT('Erwachsene-DOSB 2020'!M39,2)))*$BC$49,"[mm]:ss")</f>
        <v>16:24</v>
      </c>
      <c r="AQ49" s="641" t="str">
        <f>TEXT((TIME(0,LEFT('Erwachsene-DOSB 2020'!N39,FIND(":",'Erwachsene-DOSB 2020'!N39)-1),RIGHT('Erwachsene-DOSB 2020'!N39,2)))*$BC$49,"[mm]:ss")</f>
        <v>22:12</v>
      </c>
      <c r="AR49" s="639" t="str">
        <f>TEXT((TIME(0,LEFT('Erwachsene-DOSB 2020'!O39,FIND(":",'Erwachsene-DOSB 2020'!O39)-1),RIGHT('Erwachsene-DOSB 2020'!O39,2)))*$BC$49,"[mm]:ss")</f>
        <v>19:48</v>
      </c>
      <c r="AS49" s="640" t="str">
        <f>TEXT((TIME(0,LEFT('Erwachsene-DOSB 2020'!P39,FIND(":",'Erwachsene-DOSB 2020'!P39)-1),RIGHT('Erwachsene-DOSB 2020'!P39,2)))*$BC$49,"[mm]:ss")</f>
        <v>17:24</v>
      </c>
      <c r="AT49" s="108" t="str">
        <f>TEXT((TIME(0,LEFT('Erwachsene-DOSB 2020'!Q39,FIND(":",'Erwachsene-DOSB 2020'!Q39)-1),RIGHT('Erwachsene-DOSB 2020'!Q39,2)))*$BC$49,"[mm]:ss")</f>
        <v>23:48</v>
      </c>
      <c r="AU49" s="99" t="str">
        <f>TEXT((TIME(0,LEFT('Erwachsene-DOSB 2020'!R39,FIND(":",'Erwachsene-DOSB 2020'!R39)-1),RIGHT('Erwachsene-DOSB 2020'!R39,2)))*$BC$49,"[mm]:ss")</f>
        <v>20:48</v>
      </c>
      <c r="AV49" s="100" t="str">
        <f>TEXT((TIME(0,LEFT('Erwachsene-DOSB 2020'!S39,FIND(":",'Erwachsene-DOSB 2020'!S39)-1),RIGHT('Erwachsene-DOSB 2020'!S39,2)))*$BC$49,"[mm]:ss")</f>
        <v>18:00</v>
      </c>
      <c r="AW49" s="108" t="str">
        <f>TEXT((TIME(0,LEFT('Erwachsene-DOSB 2020'!T39,FIND(":",'Erwachsene-DOSB 2020'!T39)-1),RIGHT('Erwachsene-DOSB 2020'!T39,2)))*$BC$49,"[mm]:ss")</f>
        <v>25:12</v>
      </c>
      <c r="AX49" s="99" t="str">
        <f>TEXT((TIME(0,LEFT('Erwachsene-DOSB 2020'!U39,FIND(":",'Erwachsene-DOSB 2020'!U39)-1),RIGHT('Erwachsene-DOSB 2020'!U39,2)))*$BC$49,"[mm]:ss")</f>
        <v>22:12</v>
      </c>
      <c r="AY49" s="100" t="str">
        <f>TEXT((TIME(0,LEFT('Erwachsene-DOSB 2020'!V39,FIND(":",'Erwachsene-DOSB 2020'!V39)-1),RIGHT('Erwachsene-DOSB 2020'!V39,2)))*$BC$49,"[mm]:ss")</f>
        <v>19:00</v>
      </c>
      <c r="AZ49" s="180"/>
      <c r="BA49" s="181"/>
      <c r="BC49" s="153">
        <v>1.2</v>
      </c>
      <c r="BD49" s="5" t="s">
        <v>31</v>
      </c>
    </row>
    <row r="50" spans="1:57" ht="21.2" customHeight="1" x14ac:dyDescent="0.2">
      <c r="A50" s="902"/>
      <c r="B50" s="158"/>
      <c r="C50" s="844"/>
      <c r="D50" s="796"/>
      <c r="E50" s="10" t="s">
        <v>17</v>
      </c>
      <c r="F50" s="58" t="s">
        <v>500</v>
      </c>
      <c r="G50" s="101" t="str">
        <f>TEXT((TIME(0,LEFT('Erwachsene-DOSB 2020'!E8,FIND(":",'Erwachsene-DOSB 2020'!E8)-1),RIGHT('Erwachsene-DOSB 2020'!E8,2)))*$BC$50,"[mm]:ss")</f>
        <v>101:36</v>
      </c>
      <c r="H50" s="102" t="str">
        <f>TEXT((TIME(0,LEFT('Erwachsene-DOSB 2020'!F8,FIND(":",'Erwachsene-DOSB 2020'!F8)-1),RIGHT('Erwachsene-DOSB 2020'!F8,2)))*$BC$50,"[mm]:ss")</f>
        <v>94:24</v>
      </c>
      <c r="I50" s="103" t="str">
        <f>TEXT((TIME(0,LEFT('Erwachsene-DOSB 2020'!G8,FIND(":",'Erwachsene-DOSB 2020'!G8)-1),RIGHT('Erwachsene-DOSB 2020'!G8,2)))*$BC$50,"[mm]:ss")</f>
        <v>87:12</v>
      </c>
      <c r="J50" s="109" t="str">
        <f>TEXT((TIME(0,LEFT('Erwachsene-DOSB 2020'!H8,FIND(":",'Erwachsene-DOSB 2020'!H8)-1),RIGHT('Erwachsene-DOSB 2020'!H8,2)))*$BC$50,"[mm]:ss")</f>
        <v>100:12</v>
      </c>
      <c r="K50" s="102" t="str">
        <f>TEXT((TIME(0,LEFT('Erwachsene-DOSB 2020'!I8,FIND(":",'Erwachsene-DOSB 2020'!I8)-1),RIGHT('Erwachsene-DOSB 2020'!I8,2)))*$BC$50,"[mm]:ss")</f>
        <v>92:12</v>
      </c>
      <c r="L50" s="103" t="str">
        <f>TEXT((TIME(0,LEFT('Erwachsene-DOSB 2020'!J8,FIND(":",'Erwachsene-DOSB 2020'!J8)-1),RIGHT('Erwachsene-DOSB 2020'!J8,2)))*$BC$50,"[mm]:ss")</f>
        <v>85:48</v>
      </c>
      <c r="M50" s="109" t="str">
        <f>TEXT((TIME(0,LEFT('Erwachsene-DOSB 2020'!K8,FIND(":",'Erwachsene-DOSB 2020'!K8)-1),RIGHT('Erwachsene-DOSB 2020'!K8,2)))*$BC$50,"[mm]:ss")</f>
        <v>100:12</v>
      </c>
      <c r="N50" s="102" t="str">
        <f>TEXT((TIME(0,LEFT('Erwachsene-DOSB 2020'!L8,FIND(":",'Erwachsene-DOSB 2020'!L8)-1),RIGHT('Erwachsene-DOSB 2020'!L8,2)))*$BC$50,"[mm]:ss")</f>
        <v>92:12</v>
      </c>
      <c r="O50" s="103" t="str">
        <f>TEXT((TIME(0,LEFT('Erwachsene-DOSB 2020'!M8,FIND(":",'Erwachsene-DOSB 2020'!M8)-1),RIGHT('Erwachsene-DOSB 2020'!M8,2)))*$BC$50,"[mm]:ss")</f>
        <v>85:12</v>
      </c>
      <c r="P50" s="109" t="str">
        <f>TEXT((TIME(0,LEFT('Erwachsene-DOSB 2020'!N8,FIND(":",'Erwachsene-DOSB 2020'!N8)-1),RIGHT('Erwachsene-DOSB 2020'!N8,2)))*$BC$50,"[mm]:ss")</f>
        <v>101:00</v>
      </c>
      <c r="Q50" s="102" t="str">
        <f>TEXT((TIME(0,LEFT('Erwachsene-DOSB 2020'!O8,FIND(":",'Erwachsene-DOSB 2020'!O8)-1),RIGHT('Erwachsene-DOSB 2020'!O8,2)))*$BC$50,"[mm]:ss")</f>
        <v>93:36</v>
      </c>
      <c r="R50" s="103" t="str">
        <f>TEXT((TIME(0,LEFT('Erwachsene-DOSB 2020'!P8,FIND(":",'Erwachsene-DOSB 2020'!P8)-1),RIGHT('Erwachsene-DOSB 2020'!P8,2)))*$BC$50,"[mm]:ss")</f>
        <v>85:36</v>
      </c>
      <c r="S50" s="109" t="str">
        <f>TEXT((TIME(0,LEFT('Erwachsene-DOSB 2020'!Q8,FIND(":",'Erwachsene-DOSB 2020'!Q8)-1),RIGHT('Erwachsene-DOSB 2020'!Q8,2)))*$BC$50,"[mm]:ss")</f>
        <v>105:12</v>
      </c>
      <c r="T50" s="102" t="str">
        <f>TEXT((TIME(0,LEFT('Erwachsene-DOSB 2020'!R8,FIND(":",'Erwachsene-DOSB 2020'!R8)-1),RIGHT('Erwachsene-DOSB 2020'!R8,2)))*$BC$50,"[mm]:ss")</f>
        <v>95:24</v>
      </c>
      <c r="U50" s="103" t="str">
        <f>TEXT((TIME(0,LEFT('Erwachsene-DOSB 2020'!S8,FIND(":",'Erwachsene-DOSB 2020'!S8)-1),RIGHT('Erwachsene-DOSB 2020'!S8,2)))*$BC$50,"[mm]:ss")</f>
        <v>85:48</v>
      </c>
      <c r="V50" s="109" t="str">
        <f>TEXT((TIME(0,LEFT('Erwachsene-DOSB 2020'!T8,FIND(":",'Erwachsene-DOSB 2020'!T8)-1),RIGHT('Erwachsene-DOSB 2020'!T8,2)))*$BC$50,"[mm]:ss")</f>
        <v>109:36</v>
      </c>
      <c r="W50" s="102" t="str">
        <f>TEXT((TIME(0,LEFT('Erwachsene-DOSB 2020'!U8,FIND(":",'Erwachsene-DOSB 2020'!U8)-1),RIGHT('Erwachsene-DOSB 2020'!U8,2)))*$BC$50,"[mm]:ss")</f>
        <v>97:36</v>
      </c>
      <c r="X50" s="103" t="str">
        <f>TEXT((TIME(0,LEFT('Erwachsene-DOSB 2020'!V8,FIND(":",'Erwachsene-DOSB 2020'!V8)-1),RIGHT('Erwachsene-DOSB 2020'!V8,2)))*$BC$50,"[mm]:ss")</f>
        <v>86:00</v>
      </c>
      <c r="Y50" s="182"/>
      <c r="Z50" s="215"/>
      <c r="AB50" s="902"/>
      <c r="AC50" s="158"/>
      <c r="AD50" s="844"/>
      <c r="AE50" s="796"/>
      <c r="AF50" s="10" t="s">
        <v>17</v>
      </c>
      <c r="AG50" s="58" t="s">
        <v>500</v>
      </c>
      <c r="AH50" s="101" t="str">
        <f>TEXT((TIME(0,LEFT('Erwachsene-DOSB 2020'!E40,FIND(":",'Erwachsene-DOSB 2020'!E40)-1),RIGHT('Erwachsene-DOSB 2020'!E40,2)))*$BC$50,"[mm]:ss")</f>
        <v>76:00</v>
      </c>
      <c r="AI50" s="102" t="str">
        <f>TEXT((TIME(0,LEFT('Erwachsene-DOSB 2020'!F40,FIND(":",'Erwachsene-DOSB 2020'!F40)-1),RIGHT('Erwachsene-DOSB 2020'!F40,2)))*$BC$50,"[mm]:ss")</f>
        <v>68:48</v>
      </c>
      <c r="AJ50" s="103" t="str">
        <f>TEXT((TIME(0,LEFT('Erwachsene-DOSB 2020'!G40,FIND(":",'Erwachsene-DOSB 2020'!G40)-1),RIGHT('Erwachsene-DOSB 2020'!G40,2)))*$BC$50,"[mm]:ss")</f>
        <v>61:36</v>
      </c>
      <c r="AK50" s="109" t="str">
        <f>TEXT((TIME(0,LEFT('Erwachsene-DOSB 2020'!H40,FIND(":",'Erwachsene-DOSB 2020'!H40)-1),RIGHT('Erwachsene-DOSB 2020'!H40,2)))*$BC$50,"[mm]:ss")</f>
        <v>75:00</v>
      </c>
      <c r="AL50" s="102" t="str">
        <f>TEXT((TIME(0,LEFT('Erwachsene-DOSB 2020'!I40,FIND(":",'Erwachsene-DOSB 2020'!I40)-1),RIGHT('Erwachsene-DOSB 2020'!I40,2)))*$BC$50,"[mm]:ss")</f>
        <v>67:48</v>
      </c>
      <c r="AM50" s="103" t="str">
        <f>TEXT((TIME(0,LEFT('Erwachsene-DOSB 2020'!J40,FIND(":",'Erwachsene-DOSB 2020'!J40)-1),RIGHT('Erwachsene-DOSB 2020'!J40,2)))*$BC$50,"[mm]:ss")</f>
        <v>60:00</v>
      </c>
      <c r="AN50" s="109" t="str">
        <f>TEXT((TIME(0,LEFT('Erwachsene-DOSB 2020'!K40,FIND(":",'Erwachsene-DOSB 2020'!K40)-1),RIGHT('Erwachsene-DOSB 2020'!K40,2)))*$BC$50,"[mm]:ss")</f>
        <v>79:12</v>
      </c>
      <c r="AO50" s="102" t="str">
        <f>TEXT((TIME(0,LEFT('Erwachsene-DOSB 2020'!L40,FIND(":",'Erwachsene-DOSB 2020'!L40)-1),RIGHT('Erwachsene-DOSB 2020'!L40,2)))*$BC$50,"[mm]:ss")</f>
        <v>71:12</v>
      </c>
      <c r="AP50" s="103" t="str">
        <f>TEXT((TIME(0,LEFT('Erwachsene-DOSB 2020'!M40,FIND(":",'Erwachsene-DOSB 2020'!M40)-1),RIGHT('Erwachsene-DOSB 2020'!M40,2)))*$BC$50,"[mm]:ss")</f>
        <v>62:24</v>
      </c>
      <c r="AQ50" s="109" t="str">
        <f>TEXT((TIME(0,LEFT('Erwachsene-DOSB 2020'!N40,FIND(":",'Erwachsene-DOSB 2020'!N40)-1),RIGHT('Erwachsene-DOSB 2020'!N40,2)))*$BC$50,"[mm]:ss")</f>
        <v>83:36</v>
      </c>
      <c r="AR50" s="102" t="str">
        <f>TEXT((TIME(0,LEFT('Erwachsene-DOSB 2020'!O40,FIND(":",'Erwachsene-DOSB 2020'!O40)-1),RIGHT('Erwachsene-DOSB 2020'!O40,2)))*$BC$50,"[mm]:ss")</f>
        <v>73:24</v>
      </c>
      <c r="AS50" s="103" t="str">
        <f>TEXT((TIME(0,LEFT('Erwachsene-DOSB 2020'!P40,FIND(":",'Erwachsene-DOSB 2020'!P40)-1),RIGHT('Erwachsene-DOSB 2020'!P40,2)))*$BC$50,"[mm]:ss")</f>
        <v>65:48</v>
      </c>
      <c r="AT50" s="109" t="str">
        <f>TEXT((TIME(0,LEFT('Erwachsene-DOSB 2020'!Q40,FIND(":",'Erwachsene-DOSB 2020'!Q40)-1),RIGHT('Erwachsene-DOSB 2020'!Q40,2)))*$BC$50,"[mm]:ss")</f>
        <v>89:00</v>
      </c>
      <c r="AU50" s="102" t="str">
        <f>TEXT((TIME(0,LEFT('Erwachsene-DOSB 2020'!R40,FIND(":",'Erwachsene-DOSB 2020'!R40)-1),RIGHT('Erwachsene-DOSB 2020'!R40,2)))*$BC$50,"[mm]:ss")</f>
        <v>78:36</v>
      </c>
      <c r="AV50" s="103" t="str">
        <f>TEXT((TIME(0,LEFT('Erwachsene-DOSB 2020'!S40,FIND(":",'Erwachsene-DOSB 2020'!S40)-1),RIGHT('Erwachsene-DOSB 2020'!S40,2)))*$BC$50,"[mm]:ss")</f>
        <v>68:12</v>
      </c>
      <c r="AW50" s="109" t="str">
        <f>TEXT((TIME(0,LEFT('Erwachsene-DOSB 2020'!T40,FIND(":",'Erwachsene-DOSB 2020'!T40)-1),RIGHT('Erwachsene-DOSB 2020'!T40,2)))*$BC$50,"[mm]:ss")</f>
        <v>94:36</v>
      </c>
      <c r="AX50" s="102" t="str">
        <f>TEXT((TIME(0,LEFT('Erwachsene-DOSB 2020'!U40,FIND(":",'Erwachsene-DOSB 2020'!U40)-1),RIGHT('Erwachsene-DOSB 2020'!U40,2)))*$BC$50,"[mm]:ss")</f>
        <v>83:24</v>
      </c>
      <c r="AY50" s="103" t="str">
        <f>TEXT((TIME(0,LEFT('Erwachsene-DOSB 2020'!V40,FIND(":",'Erwachsene-DOSB 2020'!V40)-1),RIGHT('Erwachsene-DOSB 2020'!V40,2)))*$BC$50,"[mm]:ss")</f>
        <v>72:12</v>
      </c>
      <c r="AZ50" s="182"/>
      <c r="BA50" s="215"/>
      <c r="BC50" s="153">
        <v>1.2</v>
      </c>
      <c r="BD50" s="5" t="s">
        <v>160</v>
      </c>
    </row>
    <row r="51" spans="1:57" ht="21.2" customHeight="1" x14ac:dyDescent="0.2">
      <c r="A51" s="902"/>
      <c r="B51" s="158"/>
      <c r="C51" s="844"/>
      <c r="D51" s="796"/>
      <c r="E51" s="801" t="s">
        <v>21</v>
      </c>
      <c r="F51" s="793" t="s">
        <v>155</v>
      </c>
      <c r="G51" s="832" t="s">
        <v>305</v>
      </c>
      <c r="H51" s="833"/>
      <c r="I51" s="833"/>
      <c r="J51" s="833"/>
      <c r="K51" s="833"/>
      <c r="L51" s="833"/>
      <c r="M51" s="833"/>
      <c r="N51" s="833"/>
      <c r="O51" s="833"/>
      <c r="P51" s="833"/>
      <c r="Q51" s="833"/>
      <c r="R51" s="833"/>
      <c r="S51" s="833"/>
      <c r="T51" s="833"/>
      <c r="U51" s="833"/>
      <c r="V51" s="833"/>
      <c r="W51" s="833"/>
      <c r="X51" s="834"/>
      <c r="Y51" s="184"/>
      <c r="Z51" s="185"/>
      <c r="AB51" s="902"/>
      <c r="AC51" s="158"/>
      <c r="AD51" s="844"/>
      <c r="AE51" s="796"/>
      <c r="AF51" s="801" t="s">
        <v>21</v>
      </c>
      <c r="AG51" s="793" t="s">
        <v>155</v>
      </c>
      <c r="AH51" s="832" t="s">
        <v>305</v>
      </c>
      <c r="AI51" s="833"/>
      <c r="AJ51" s="833"/>
      <c r="AK51" s="833"/>
      <c r="AL51" s="833"/>
      <c r="AM51" s="833"/>
      <c r="AN51" s="833"/>
      <c r="AO51" s="833"/>
      <c r="AP51" s="833"/>
      <c r="AQ51" s="833"/>
      <c r="AR51" s="833"/>
      <c r="AS51" s="833"/>
      <c r="AT51" s="833"/>
      <c r="AU51" s="833"/>
      <c r="AV51" s="833"/>
      <c r="AW51" s="833"/>
      <c r="AX51" s="833"/>
      <c r="AY51" s="834"/>
      <c r="AZ51" s="184"/>
      <c r="BA51" s="185"/>
      <c r="BD51" s="5"/>
    </row>
    <row r="52" spans="1:57" ht="21.2" customHeight="1" x14ac:dyDescent="0.2">
      <c r="A52" s="902"/>
      <c r="B52" s="158"/>
      <c r="C52" s="844"/>
      <c r="D52" s="796"/>
      <c r="E52" s="792"/>
      <c r="F52" s="794"/>
      <c r="G52" s="101" t="str">
        <f>TEXT((TIME(0,LEFT('Erwachsene-DOSB 2020'!E10,FIND(":",'Erwachsene-DOSB 2020'!E10)-1),RIGHT('Erwachsene-DOSB 2020'!E10,2)))*$BC$52,"[mm]:ss")</f>
        <v>28:48</v>
      </c>
      <c r="H52" s="102" t="str">
        <f>TEXT((TIME(0,LEFT('Erwachsene-DOSB 2020'!F10,FIND(":",'Erwachsene-DOSB 2020'!F10)-1),RIGHT('Erwachsene-DOSB 2020'!F10,2)))*$BC$52,"[mm]:ss")</f>
        <v>25:24</v>
      </c>
      <c r="I52" s="103" t="str">
        <f>TEXT((TIME(0,LEFT('Erwachsene-DOSB 2020'!G10,FIND(":",'Erwachsene-DOSB 2020'!G10)-1),RIGHT('Erwachsene-DOSB 2020'!G10,2)))*$BC$52,"[mm]:ss")</f>
        <v>22:06</v>
      </c>
      <c r="J52" s="109" t="str">
        <f>TEXT((TIME(0,LEFT('Erwachsene-DOSB 2020'!H10,FIND(":",'Erwachsene-DOSB 2020'!H10)-1),RIGHT('Erwachsene-DOSB 2020'!H10,2)))*$BC$52,"[mm]:ss")</f>
        <v>28:18</v>
      </c>
      <c r="K52" s="102" t="str">
        <f>TEXT((TIME(0,LEFT('Erwachsene-DOSB 2020'!I10,FIND(":",'Erwachsene-DOSB 2020'!I10)-1),RIGHT('Erwachsene-DOSB 2020'!I10,2)))*$BC$52,"[mm]:ss")</f>
        <v>25:00</v>
      </c>
      <c r="L52" s="103" t="str">
        <f>TEXT((TIME(0,LEFT('Erwachsene-DOSB 2020'!J10,FIND(":",'Erwachsene-DOSB 2020'!J10)-1),RIGHT('Erwachsene-DOSB 2020'!J10,2)))*$BC$52,"[mm]:ss")</f>
        <v>21:36</v>
      </c>
      <c r="M52" s="109" t="str">
        <f>TEXT((TIME(0,LEFT('Erwachsene-DOSB 2020'!K10,FIND(":",'Erwachsene-DOSB 2020'!K10)-1),RIGHT('Erwachsene-DOSB 2020'!K10,2)))*$BC$52,"[mm]:ss")</f>
        <v>30:36</v>
      </c>
      <c r="N52" s="102" t="str">
        <f>TEXT((TIME(0,LEFT('Erwachsene-DOSB 2020'!L10,FIND(":",'Erwachsene-DOSB 2020'!L10)-1),RIGHT('Erwachsene-DOSB 2020'!L10,2)))*$BC$52,"[mm]:ss")</f>
        <v>25:18</v>
      </c>
      <c r="O52" s="103" t="str">
        <f>TEXT((TIME(0,LEFT('Erwachsene-DOSB 2020'!M10,FIND(":",'Erwachsene-DOSB 2020'!M10)-1),RIGHT('Erwachsene-DOSB 2020'!M10,2)))*$BC$52,"[mm]:ss")</f>
        <v>22:24</v>
      </c>
      <c r="P52" s="109" t="str">
        <f>TEXT((TIME(0,LEFT('Erwachsene-DOSB 2020'!N10,FIND(":",'Erwachsene-DOSB 2020'!N10)-1),RIGHT('Erwachsene-DOSB 2020'!N10,2)))*$BC$52,"[mm]:ss")</f>
        <v>34:36</v>
      </c>
      <c r="Q52" s="102" t="str">
        <f>TEXT((TIME(0,LEFT('Erwachsene-DOSB 2020'!O10,FIND(":",'Erwachsene-DOSB 2020'!O10)-1),RIGHT('Erwachsene-DOSB 2020'!O10,2)))*$BC$52,"[mm]:ss")</f>
        <v>28:24</v>
      </c>
      <c r="R52" s="103" t="str">
        <f>TEXT((TIME(0,LEFT('Erwachsene-DOSB 2020'!P10,FIND(":",'Erwachsene-DOSB 2020'!P10)-1),RIGHT('Erwachsene-DOSB 2020'!P10,2)))*$BC$52,"[mm]:ss")</f>
        <v>23:24</v>
      </c>
      <c r="S52" s="109" t="str">
        <f>TEXT((TIME(0,LEFT('Erwachsene-DOSB 2020'!Q10,FIND(":",'Erwachsene-DOSB 2020'!Q10)-1),RIGHT('Erwachsene-DOSB 2020'!Q10,2)))*$BC$52,"[mm]:ss")</f>
        <v>38:24</v>
      </c>
      <c r="T52" s="102" t="str">
        <f>TEXT((TIME(0,LEFT('Erwachsene-DOSB 2020'!R10,FIND(":",'Erwachsene-DOSB 2020'!R10)-1),RIGHT('Erwachsene-DOSB 2020'!R10,2)))*$BC$52,"[mm]:ss")</f>
        <v>30:42</v>
      </c>
      <c r="U52" s="103" t="str">
        <f>TEXT((TIME(0,LEFT('Erwachsene-DOSB 2020'!S10,FIND(":",'Erwachsene-DOSB 2020'!S10)-1),RIGHT('Erwachsene-DOSB 2020'!S10,2)))*$BC$52,"[mm]:ss")</f>
        <v>24:24</v>
      </c>
      <c r="V52" s="109" t="str">
        <f>TEXT((TIME(0,LEFT('Erwachsene-DOSB 2020'!T10,FIND(":",'Erwachsene-DOSB 2020'!T10)-1),RIGHT('Erwachsene-DOSB 2020'!T10,2)))*$BC$52,"[mm]:ss")</f>
        <v>40:48</v>
      </c>
      <c r="W52" s="102" t="str">
        <f>TEXT((TIME(0,LEFT('Erwachsene-DOSB 2020'!U10,FIND(":",'Erwachsene-DOSB 2020'!U10)-1),RIGHT('Erwachsene-DOSB 2020'!U10,2)))*$BC$52,"[mm]:ss")</f>
        <v>33:12</v>
      </c>
      <c r="X52" s="103" t="str">
        <f>TEXT((TIME(0,LEFT('Erwachsene-DOSB 2020'!V10,FIND(":",'Erwachsene-DOSB 2020'!V10)-1),RIGHT('Erwachsene-DOSB 2020'!V10,2)))*$BC$52,"[mm]:ss")</f>
        <v>25:36</v>
      </c>
      <c r="Y52" s="184"/>
      <c r="Z52" s="185"/>
      <c r="AB52" s="902"/>
      <c r="AC52" s="158"/>
      <c r="AD52" s="844"/>
      <c r="AE52" s="796"/>
      <c r="AF52" s="792"/>
      <c r="AG52" s="794"/>
      <c r="AH52" s="101" t="str">
        <f>TEXT((TIME(0,LEFT('Erwachsene-DOSB 2020'!E42,FIND(":",'Erwachsene-DOSB 2020'!E42)-1),RIGHT('Erwachsene-DOSB 2020'!E42,2)))*$BC$52,"[mm]:ss")</f>
        <v>27:06</v>
      </c>
      <c r="AI52" s="102" t="str">
        <f>TEXT((TIME(0,LEFT('Erwachsene-DOSB 2020'!F42,FIND(":",'Erwachsene-DOSB 2020'!F42)-1),RIGHT('Erwachsene-DOSB 2020'!F42,2)))*$BC$52,"[mm]:ss")</f>
        <v>23:48</v>
      </c>
      <c r="AJ52" s="103" t="str">
        <f>TEXT((TIME(0,LEFT('Erwachsene-DOSB 2020'!G42,FIND(":",'Erwachsene-DOSB 2020'!G42)-1),RIGHT('Erwachsene-DOSB 2020'!G42,2)))*$BC$52,"[mm]:ss")</f>
        <v>20:24</v>
      </c>
      <c r="AK52" s="109" t="str">
        <f>TEXT((TIME(0,LEFT('Erwachsene-DOSB 2020'!H42,FIND(":",'Erwachsene-DOSB 2020'!H42)-1),RIGHT('Erwachsene-DOSB 2020'!H42,2)))*$BC$52,"[mm]:ss")</f>
        <v>26:36</v>
      </c>
      <c r="AL52" s="102" t="str">
        <f>TEXT((TIME(0,LEFT('Erwachsene-DOSB 2020'!I42,FIND(":",'Erwachsene-DOSB 2020'!I42)-1),RIGHT('Erwachsene-DOSB 2020'!I42,2)))*$BC$52,"[mm]:ss")</f>
        <v>23:24</v>
      </c>
      <c r="AM52" s="103" t="str">
        <f>TEXT((TIME(0,LEFT('Erwachsene-DOSB 2020'!J42,FIND(":",'Erwachsene-DOSB 2020'!J42)-1),RIGHT('Erwachsene-DOSB 2020'!J42,2)))*$BC$52,"[mm]:ss")</f>
        <v>19:42</v>
      </c>
      <c r="AN52" s="109" t="str">
        <f>TEXT((TIME(0,LEFT('Erwachsene-DOSB 2020'!K42,FIND(":",'Erwachsene-DOSB 2020'!K42)-1),RIGHT('Erwachsene-DOSB 2020'!K42,2)))*$BC$52,"[mm]:ss")</f>
        <v>27:48</v>
      </c>
      <c r="AO52" s="102" t="str">
        <f>TEXT((TIME(0,LEFT('Erwachsene-DOSB 2020'!L42,FIND(":",'Erwachsene-DOSB 2020'!L42)-1),RIGHT('Erwachsene-DOSB 2020'!L42,2)))*$BC$52,"[mm]:ss")</f>
        <v>24:00</v>
      </c>
      <c r="AP52" s="103" t="str">
        <f>TEXT((TIME(0,LEFT('Erwachsene-DOSB 2020'!M42,FIND(":",'Erwachsene-DOSB 2020'!M42)-1),RIGHT('Erwachsene-DOSB 2020'!M42,2)))*$BC$52,"[mm]:ss")</f>
        <v>20:24</v>
      </c>
      <c r="AQ52" s="109" t="str">
        <f>TEXT((TIME(0,LEFT('Erwachsene-DOSB 2020'!N42,FIND(":",'Erwachsene-DOSB 2020'!N42)-1),RIGHT('Erwachsene-DOSB 2020'!N42,2)))*$BC$52,"[mm]:ss")</f>
        <v>30:54</v>
      </c>
      <c r="AR52" s="102" t="str">
        <f>TEXT((TIME(0,LEFT('Erwachsene-DOSB 2020'!O42,FIND(":",'Erwachsene-DOSB 2020'!O42)-1),RIGHT('Erwachsene-DOSB 2020'!O42,2)))*$BC$52,"[mm]:ss")</f>
        <v>25:48</v>
      </c>
      <c r="AS52" s="103" t="str">
        <f>TEXT((TIME(0,LEFT('Erwachsene-DOSB 2020'!P42,FIND(":",'Erwachsene-DOSB 2020'!P42)-1),RIGHT('Erwachsene-DOSB 2020'!P42,2)))*$BC$52,"[mm]:ss")</f>
        <v>21:36</v>
      </c>
      <c r="AT52" s="109" t="str">
        <f>TEXT((TIME(0,LEFT('Erwachsene-DOSB 2020'!Q42,FIND(":",'Erwachsene-DOSB 2020'!Q42)-1),RIGHT('Erwachsene-DOSB 2020'!Q42,2)))*$BC$52,"[mm]:ss")</f>
        <v>34:36</v>
      </c>
      <c r="AU52" s="102" t="str">
        <f>TEXT((TIME(0,LEFT('Erwachsene-DOSB 2020'!R42,FIND(":",'Erwachsene-DOSB 2020'!R42)-1),RIGHT('Erwachsene-DOSB 2020'!R42,2)))*$BC$52,"[mm]:ss")</f>
        <v>28:48</v>
      </c>
      <c r="AV52" s="103" t="str">
        <f>TEXT((TIME(0,LEFT('Erwachsene-DOSB 2020'!S42,FIND(":",'Erwachsene-DOSB 2020'!S42)-1),RIGHT('Erwachsene-DOSB 2020'!S42,2)))*$BC$52,"[mm]:ss")</f>
        <v>23:06</v>
      </c>
      <c r="AW52" s="109" t="str">
        <f>TEXT((TIME(0,LEFT('Erwachsene-DOSB 2020'!T42,FIND(":",'Erwachsene-DOSB 2020'!T42)-1),RIGHT('Erwachsene-DOSB 2020'!T42,2)))*$BC$52,"[mm]:ss")</f>
        <v>38:54</v>
      </c>
      <c r="AX52" s="102" t="str">
        <f>TEXT((TIME(0,LEFT('Erwachsene-DOSB 2020'!U42,FIND(":",'Erwachsene-DOSB 2020'!U42)-1),RIGHT('Erwachsene-DOSB 2020'!U42,2)))*$BC$52,"[mm]:ss")</f>
        <v>31:42</v>
      </c>
      <c r="AY52" s="103" t="str">
        <f>TEXT((TIME(0,LEFT('Erwachsene-DOSB 2020'!V42,FIND(":",'Erwachsene-DOSB 2020'!V42)-1),RIGHT('Erwachsene-DOSB 2020'!V42,2)))*$BC$52,"[mm]:ss")</f>
        <v>24:30</v>
      </c>
      <c r="AZ52" s="184"/>
      <c r="BA52" s="185"/>
      <c r="BC52" s="153">
        <v>1.2</v>
      </c>
      <c r="BD52" s="5" t="s">
        <v>155</v>
      </c>
    </row>
    <row r="53" spans="1:57" ht="21.2" customHeight="1" x14ac:dyDescent="0.2">
      <c r="A53" s="902"/>
      <c r="B53" s="158"/>
      <c r="C53" s="844"/>
      <c r="D53" s="796"/>
      <c r="E53" s="106" t="s">
        <v>22</v>
      </c>
      <c r="F53" s="58" t="s">
        <v>501</v>
      </c>
      <c r="G53" s="101" t="str">
        <f>TEXT((TIME(0,LEFT('Erwachsene-DOSB 2020'!E11,FIND(":",'Erwachsene-DOSB 2020'!E11)-1),RIGHT('Erwachsene-DOSB 2020'!E11,2)))*$BC$53,"[mm]:ss")</f>
        <v>76:27</v>
      </c>
      <c r="H53" s="102" t="str">
        <f>TEXT((TIME(0,LEFT('Erwachsene-DOSB 2020'!F11,FIND(":",'Erwachsene-DOSB 2020'!F11)-1),RIGHT('Erwachsene-DOSB 2020'!F11,2)))*$BC$53,"[mm]:ss")</f>
        <v>72:36</v>
      </c>
      <c r="I53" s="103" t="str">
        <f>TEXT((TIME(0,LEFT('Erwachsene-DOSB 2020'!G11,FIND(":",'Erwachsene-DOSB 2020'!G11)-1),RIGHT('Erwachsene-DOSB 2020'!G11,2)))*$BC$53,"[mm]:ss")</f>
        <v>68:12</v>
      </c>
      <c r="J53" s="109" t="str">
        <f>TEXT((TIME(0,LEFT('Erwachsene-DOSB 2020'!H11,FIND(":",'Erwachsene-DOSB 2020'!H11)-1),RIGHT('Erwachsene-DOSB 2020'!H11,2)))*$BC$53,"[mm]:ss")</f>
        <v>73:09</v>
      </c>
      <c r="K53" s="102" t="str">
        <f>TEXT((TIME(0,LEFT('Erwachsene-DOSB 2020'!I11,FIND(":",'Erwachsene-DOSB 2020'!I11)-1),RIGHT('Erwachsene-DOSB 2020'!I11,2)))*$BC$53,"[mm]:ss")</f>
        <v>69:18</v>
      </c>
      <c r="L53" s="103" t="str">
        <f>TEXT((TIME(0,LEFT('Erwachsene-DOSB 2020'!J11,FIND(":",'Erwachsene-DOSB 2020'!J11)-1),RIGHT('Erwachsene-DOSB 2020'!J11,2)))*$BC$53,"[mm]:ss")</f>
        <v>65:27</v>
      </c>
      <c r="M53" s="109" t="str">
        <f>TEXT((TIME(0,LEFT('Erwachsene-DOSB 2020'!K11,FIND(":",'Erwachsene-DOSB 2020'!K11)-1),RIGHT('Erwachsene-DOSB 2020'!K11,2)))*$BC$53,"[mm]:ss")</f>
        <v>73:42</v>
      </c>
      <c r="N53" s="102" t="str">
        <f>TEXT((TIME(0,LEFT('Erwachsene-DOSB 2020'!L11,FIND(":",'Erwachsene-DOSB 2020'!L11)-1),RIGHT('Erwachsene-DOSB 2020'!L11,2)))*$BC$53,"[mm]:ss")</f>
        <v>69:51</v>
      </c>
      <c r="O53" s="103" t="str">
        <f>TEXT((TIME(0,LEFT('Erwachsene-DOSB 2020'!M11,FIND(":",'Erwachsene-DOSB 2020'!M11)-1),RIGHT('Erwachsene-DOSB 2020'!M11,2)))*$BC$53,"[mm]:ss")</f>
        <v>66:00</v>
      </c>
      <c r="P53" s="109" t="str">
        <f>TEXT((TIME(0,LEFT('Erwachsene-DOSB 2020'!N11,FIND(":",'Erwachsene-DOSB 2020'!N11)-1),RIGHT('Erwachsene-DOSB 2020'!N11,2)))*$BC$53,"[mm]:ss")</f>
        <v>74:15</v>
      </c>
      <c r="Q53" s="102" t="str">
        <f>TEXT((TIME(0,LEFT('Erwachsene-DOSB 2020'!O11,FIND(":",'Erwachsene-DOSB 2020'!O11)-1),RIGHT('Erwachsene-DOSB 2020'!O11,2)))*$BC$53,"[mm]:ss")</f>
        <v>70:24</v>
      </c>
      <c r="R53" s="654" t="str">
        <f>TEXT((TIME(0,LEFT('Erwachsene-DOSB 2020'!P11,FIND(":",'Erwachsene-DOSB 2020'!P11)-1),RIGHT('Erwachsene-DOSB 2020'!P11,2)))*$BC$53,"[mm]:ss")</f>
        <v>66:27</v>
      </c>
      <c r="S53" s="109" t="str">
        <f>TEXT((TIME(0,LEFT('Erwachsene-DOSB 2020'!Q11,FIND(":",'Erwachsene-DOSB 2020'!Q11)-1),RIGHT('Erwachsene-DOSB 2020'!Q11,2)))*$BC$53,"[mm]:ss")</f>
        <v>77:00</v>
      </c>
      <c r="T53" s="102" t="str">
        <f>TEXT((TIME(0,LEFT('Erwachsene-DOSB 2020'!R11,FIND(":",'Erwachsene-DOSB 2020'!R11)-1),RIGHT('Erwachsene-DOSB 2020'!R11,2)))*$BC$53,"[mm]:ss")</f>
        <v>71:30</v>
      </c>
      <c r="U53" s="655" t="str">
        <f>TEXT((TIME(0,LEFT('Erwachsene-DOSB 2020'!S11,FIND(":",'Erwachsene-DOSB 2020'!S11)-1),RIGHT('Erwachsene-DOSB 2020'!S11,2)))*$BC$53,"[mm]:ss")</f>
        <v>66:50</v>
      </c>
      <c r="V53" s="109" t="str">
        <f>TEXT((TIME(0,LEFT('Erwachsene-DOSB 2020'!T11,FIND(":",'Erwachsene-DOSB 2020'!T11)-1),RIGHT('Erwachsene-DOSB 2020'!T11,2)))*$BC$53,"[mm]:ss")</f>
        <v>80:18</v>
      </c>
      <c r="W53" s="102" t="str">
        <f>TEXT((TIME(0,LEFT('Erwachsene-DOSB 2020'!U11,FIND(":",'Erwachsene-DOSB 2020'!U11)-1),RIGHT('Erwachsene-DOSB 2020'!U11,2)))*$BC$53,"[mm]:ss")</f>
        <v>73:42</v>
      </c>
      <c r="X53" s="103" t="str">
        <f>TEXT((TIME(0,LEFT('Erwachsene-DOSB 2020'!V11,FIND(":",'Erwachsene-DOSB 2020'!V11)-1),RIGHT('Erwachsene-DOSB 2020'!V11,2)))*$BC$53,"[mm]:ss")</f>
        <v>67:06</v>
      </c>
      <c r="Y53" s="182"/>
      <c r="Z53" s="215"/>
      <c r="AB53" s="902"/>
      <c r="AC53" s="158"/>
      <c r="AD53" s="844"/>
      <c r="AE53" s="796"/>
      <c r="AF53" s="106" t="s">
        <v>22</v>
      </c>
      <c r="AG53" s="58" t="s">
        <v>501</v>
      </c>
      <c r="AH53" s="101" t="str">
        <f>TEXT((TIME(0,LEFT('Erwachsene-DOSB 2020'!E44,FIND(":",'Erwachsene-DOSB 2020'!E44)-1),RIGHT('Erwachsene-DOSB 2020'!E44,2)))*$BC$53,"[mm]:ss")</f>
        <v>64:21</v>
      </c>
      <c r="AI53" s="102" t="str">
        <f>TEXT((TIME(0,LEFT('Erwachsene-DOSB 2020'!F44,FIND(":",'Erwachsene-DOSB 2020'!F44)-1),RIGHT('Erwachsene-DOSB 2020'!F44,2)))*$BC$53,"[mm]:ss")</f>
        <v>59:57</v>
      </c>
      <c r="AJ53" s="103" t="str">
        <f>TEXT((TIME(0,LEFT('Erwachsene-DOSB 2020'!G44,FIND(":",'Erwachsene-DOSB 2020'!G44)-1),RIGHT('Erwachsene-DOSB 2020'!G44,2)))*$BC$53,"[mm]:ss")</f>
        <v>55:33</v>
      </c>
      <c r="AK53" s="109" t="str">
        <f>TEXT((TIME(0,LEFT('Erwachsene-DOSB 2020'!H44,FIND(":",'Erwachsene-DOSB 2020'!H44)-1),RIGHT('Erwachsene-DOSB 2020'!H44,2)))*$BC$53,"[mm]:ss")</f>
        <v>62:42</v>
      </c>
      <c r="AL53" s="102" t="str">
        <f>TEXT((TIME(0,LEFT('Erwachsene-DOSB 2020'!I44,FIND(":",'Erwachsene-DOSB 2020'!I44)-1),RIGHT('Erwachsene-DOSB 2020'!I44,2)))*$BC$53,"[mm]:ss")</f>
        <v>58:18</v>
      </c>
      <c r="AM53" s="103" t="str">
        <f>TEXT((TIME(0,LEFT('Erwachsene-DOSB 2020'!J44,FIND(":",'Erwachsene-DOSB 2020'!J44)-1),RIGHT('Erwachsene-DOSB 2020'!J44,2)))*$BC$53,"[mm]:ss")</f>
        <v>53:54</v>
      </c>
      <c r="AN53" s="109" t="str">
        <f>TEXT((TIME(0,LEFT('Erwachsene-DOSB 2020'!K44,FIND(":",'Erwachsene-DOSB 2020'!K44)-1),RIGHT('Erwachsene-DOSB 2020'!K44,2)))*$BC$53,"[mm]:ss")</f>
        <v>64:21</v>
      </c>
      <c r="AO53" s="102" t="str">
        <f>TEXT((TIME(0,LEFT('Erwachsene-DOSB 2020'!L44,FIND(":",'Erwachsene-DOSB 2020'!L44)-1),RIGHT('Erwachsene-DOSB 2020'!L44,2)))*$BC$53,"[mm]:ss")</f>
        <v>59:57</v>
      </c>
      <c r="AP53" s="103" t="str">
        <f>TEXT((TIME(0,LEFT('Erwachsene-DOSB 2020'!M44,FIND(":",'Erwachsene-DOSB 2020'!M44)-1),RIGHT('Erwachsene-DOSB 2020'!M44,2)))*$BC$53,"[mm]:ss")</f>
        <v>55:33</v>
      </c>
      <c r="AQ53" s="109" t="str">
        <f>TEXT((TIME(0,LEFT('Erwachsene-DOSB 2020'!N44,FIND(":",'Erwachsene-DOSB 2020'!N44)-1),RIGHT('Erwachsene-DOSB 2020'!N44,2)))*$BC$53,"[mm]:ss")</f>
        <v>68:45</v>
      </c>
      <c r="AR53" s="102" t="str">
        <f>TEXT((TIME(0,LEFT('Erwachsene-DOSB 2020'!O44,FIND(":",'Erwachsene-DOSB 2020'!O44)-1),RIGHT('Erwachsene-DOSB 2020'!O44,2)))*$BC$53,"[mm]:ss")</f>
        <v>62:42</v>
      </c>
      <c r="AS53" s="103" t="str">
        <f>TEXT((TIME(0,LEFT('Erwachsene-DOSB 2020'!P44,FIND(":",'Erwachsene-DOSB 2020'!P44)-1),RIGHT('Erwachsene-DOSB 2020'!P44,2)))*$BC$53,"[mm]:ss")</f>
        <v>56:06</v>
      </c>
      <c r="AT53" s="109" t="str">
        <f>TEXT((TIME(0,LEFT('Erwachsene-DOSB 2020'!Q44,FIND(":",'Erwachsene-DOSB 2020'!Q44)-1),RIGHT('Erwachsene-DOSB 2020'!Q44,2)))*$BC$53,"[mm]:ss")</f>
        <v>71:30</v>
      </c>
      <c r="AU53" s="102" t="str">
        <f>TEXT((TIME(0,LEFT('Erwachsene-DOSB 2020'!R44,FIND(":",'Erwachsene-DOSB 2020'!R44)-1),RIGHT('Erwachsene-DOSB 2020'!R44,2)))*$BC$53,"[mm]:ss")</f>
        <v>64:21</v>
      </c>
      <c r="AV53" s="103" t="str">
        <f>TEXT((TIME(0,LEFT('Erwachsene-DOSB 2020'!S44,FIND(":",'Erwachsene-DOSB 2020'!S44)-1),RIGHT('Erwachsene-DOSB 2020'!S44,2)))*$BC$53,"[mm]:ss")</f>
        <v>58:51</v>
      </c>
      <c r="AW53" s="109" t="str">
        <f>TEXT((TIME(0,LEFT('Erwachsene-DOSB 2020'!T44,FIND(":",'Erwachsene-DOSB 2020'!T44)-1),RIGHT('Erwachsene-DOSB 2020'!T44,2)))*$BC$53,"[mm]:ss")</f>
        <v>72:36</v>
      </c>
      <c r="AX53" s="102" t="str">
        <f>TEXT((TIME(0,LEFT('Erwachsene-DOSB 2020'!U44,FIND(":",'Erwachsene-DOSB 2020'!U44)-1),RIGHT('Erwachsene-DOSB 2020'!U44,2)))*$BC$53,"[mm]:ss")</f>
        <v>66:33</v>
      </c>
      <c r="AY53" s="103" t="str">
        <f>TEXT((TIME(0,LEFT('Erwachsene-DOSB 2020'!V44,FIND(":",'Erwachsene-DOSB 2020'!V44)-1),RIGHT('Erwachsene-DOSB 2020'!V44,2)))*$BC$53,"[mm]:ss")</f>
        <v>59:24</v>
      </c>
      <c r="AZ53" s="182"/>
      <c r="BA53" s="215"/>
      <c r="BC53" s="153">
        <v>1.1000000000000001</v>
      </c>
      <c r="BD53" s="5" t="s">
        <v>162</v>
      </c>
    </row>
    <row r="54" spans="1:57" ht="21.2" customHeight="1" x14ac:dyDescent="0.2">
      <c r="A54" s="902"/>
      <c r="B54" s="158"/>
      <c r="C54" s="844"/>
      <c r="D54" s="796"/>
      <c r="E54" s="106" t="s">
        <v>23</v>
      </c>
      <c r="F54" s="58" t="s">
        <v>502</v>
      </c>
      <c r="G54" s="101" t="str">
        <f>TEXT((TIME(0,LEFT('Erwachsene-DOSB 2020'!E12,FIND(":",'Erwachsene-DOSB 2020'!E12)-1),RIGHT('Erwachsene-DOSB 2020'!E12,2)))*$BC$54,"[mm]:ss")</f>
        <v>69:00</v>
      </c>
      <c r="H54" s="102" t="str">
        <f>TEXT((TIME(0,LEFT('Erwachsene-DOSB 2020'!F12,FIND(":",'Erwachsene-DOSB 2020'!F12)-1),RIGHT('Erwachsene-DOSB 2020'!F12,2)))*$BC$54,"[mm]:ss")</f>
        <v>62:24</v>
      </c>
      <c r="I54" s="103" t="str">
        <f>TEXT((TIME(0,LEFT('Erwachsene-DOSB 2020'!G12,FIND(":",'Erwachsene-DOSB 2020'!G12)-1),RIGHT('Erwachsene-DOSB 2020'!G12,2)))*$BC$54,"[mm]:ss")</f>
        <v>55:48</v>
      </c>
      <c r="J54" s="109" t="str">
        <f>TEXT((TIME(0,LEFT('Erwachsene-DOSB 2020'!H12,FIND(":",'Erwachsene-DOSB 2020'!H12)-1),RIGHT('Erwachsene-DOSB 2020'!H12,2)))*$BC$54,"[mm]:ss")</f>
        <v>68:24</v>
      </c>
      <c r="K54" s="102" t="str">
        <f>TEXT((TIME(0,LEFT('Erwachsene-DOSB 2020'!I12,FIND(":",'Erwachsene-DOSB 2020'!I12)-1),RIGHT('Erwachsene-DOSB 2020'!I12,2)))*$BC$54,"[mm]:ss")</f>
        <v>61:48</v>
      </c>
      <c r="L54" s="103" t="str">
        <f>TEXT((TIME(0,LEFT('Erwachsene-DOSB 2020'!J12,FIND(":",'Erwachsene-DOSB 2020'!J12)-1),RIGHT('Erwachsene-DOSB 2020'!J12,2)))*$BC$54,"[mm]:ss")</f>
        <v>54:36</v>
      </c>
      <c r="M54" s="109" t="str">
        <f>TEXT((TIME(0,LEFT('Erwachsene-DOSB 2020'!K12,FIND(":",'Erwachsene-DOSB 2020'!K12)-1),RIGHT('Erwachsene-DOSB 2020'!K12,2)))*$BC$54,"[mm]:ss")</f>
        <v>67:12</v>
      </c>
      <c r="N54" s="102" t="str">
        <f>TEXT((TIME(0,LEFT('Erwachsene-DOSB 2020'!L12,FIND(":",'Erwachsene-DOSB 2020'!L12)-1),RIGHT('Erwachsene-DOSB 2020'!L12,2)))*$BC$54,"[mm]:ss")</f>
        <v>60:36</v>
      </c>
      <c r="O54" s="103" t="str">
        <f>TEXT((TIME(0,LEFT('Erwachsene-DOSB 2020'!M12,FIND(":",'Erwachsene-DOSB 2020'!M12)-1),RIGHT('Erwachsene-DOSB 2020'!M12,2)))*$BC$54,"[mm]:ss")</f>
        <v>54:00</v>
      </c>
      <c r="P54" s="109" t="str">
        <f>TEXT((TIME(0,LEFT('Erwachsene-DOSB 2020'!N12,FIND(":",'Erwachsene-DOSB 2020'!N12)-1),RIGHT('Erwachsene-DOSB 2020'!N12,2)))*$BC$54,"[mm]:ss")</f>
        <v>68:24</v>
      </c>
      <c r="Q54" s="102" t="str">
        <f>TEXT((TIME(0,LEFT('Erwachsene-DOSB 2020'!O12,FIND(":",'Erwachsene-DOSB 2020'!O12)-1),RIGHT('Erwachsene-DOSB 2020'!O12,2)))*$BC$54,"[mm]:ss")</f>
        <v>61:48</v>
      </c>
      <c r="R54" s="103" t="str">
        <f>TEXT((TIME(0,LEFT('Erwachsene-DOSB 2020'!P12,FIND(":",'Erwachsene-DOSB 2020'!P12)-1),RIGHT('Erwachsene-DOSB 2020'!P12,2)))*$BC$54,"[mm]:ss")</f>
        <v>54:36</v>
      </c>
      <c r="S54" s="109" t="str">
        <f>TEXT((TIME(0,LEFT('Erwachsene-DOSB 2020'!Q12,FIND(":",'Erwachsene-DOSB 2020'!Q12)-1),RIGHT('Erwachsene-DOSB 2020'!Q12,2)))*$BC$54,"[mm]:ss")</f>
        <v>72:00</v>
      </c>
      <c r="T54" s="102" t="str">
        <f>TEXT((TIME(0,LEFT('Erwachsene-DOSB 2020'!R12,FIND(":",'Erwachsene-DOSB 2020'!R12)-1),RIGHT('Erwachsene-DOSB 2020'!R12,2)))*$BC$54,"[mm]:ss")</f>
        <v>63:36</v>
      </c>
      <c r="U54" s="103" t="str">
        <f>TEXT((TIME(0,LEFT('Erwachsene-DOSB 2020'!S12,FIND(":",'Erwachsene-DOSB 2020'!S12)-1),RIGHT('Erwachsene-DOSB 2020'!S12,2)))*$BC$54,"[mm]:ss")</f>
        <v>56:24</v>
      </c>
      <c r="V54" s="109" t="str">
        <f>TEXT((TIME(0,LEFT('Erwachsene-DOSB 2020'!T12,FIND(":",'Erwachsene-DOSB 2020'!T12)-1),RIGHT('Erwachsene-DOSB 2020'!T12,2)))*$BC$54,"[mm]:ss")</f>
        <v>76:48</v>
      </c>
      <c r="W54" s="102" t="str">
        <f>TEXT((TIME(0,LEFT('Erwachsene-DOSB 2020'!U12,FIND(":",'Erwachsene-DOSB 2020'!U12)-1),RIGHT('Erwachsene-DOSB 2020'!U12,2)))*$BC$54,"[mm]:ss")</f>
        <v>66:36</v>
      </c>
      <c r="X54" s="103" t="str">
        <f>TEXT((TIME(0,LEFT('Erwachsene-DOSB 2020'!V12,FIND(":",'Erwachsene-DOSB 2020'!V12)-1),RIGHT('Erwachsene-DOSB 2020'!V12,2)))*$BC$54,"[mm]:ss")</f>
        <v>59:24</v>
      </c>
      <c r="Y54" s="182"/>
      <c r="Z54" s="215"/>
      <c r="AB54" s="902"/>
      <c r="AC54" s="158"/>
      <c r="AD54" s="844"/>
      <c r="AE54" s="796"/>
      <c r="AF54" s="106" t="s">
        <v>23</v>
      </c>
      <c r="AG54" s="58" t="s">
        <v>502</v>
      </c>
      <c r="AH54" s="101" t="str">
        <f>TEXT((TIME(0,LEFT('Erwachsene-DOSB 2020'!E45,FIND(":",'Erwachsene-DOSB 2020'!E45)-1),RIGHT('Erwachsene-DOSB 2020'!E45,2)))*$BC$54,"[mm]:ss")</f>
        <v>56:24</v>
      </c>
      <c r="AI54" s="102" t="str">
        <f>TEXT((TIME(0,LEFT('Erwachsene-DOSB 2020'!F45,FIND(":",'Erwachsene-DOSB 2020'!F45)-1),RIGHT('Erwachsene-DOSB 2020'!F45,2)))*$BC$54,"[mm]:ss")</f>
        <v>51:00</v>
      </c>
      <c r="AJ54" s="103" t="str">
        <f>TEXT((TIME(0,LEFT('Erwachsene-DOSB 2020'!G45,FIND(":",'Erwachsene-DOSB 2020'!G45)-1),RIGHT('Erwachsene-DOSB 2020'!G45,2)))*$BC$54,"[mm]:ss")</f>
        <v>46:12</v>
      </c>
      <c r="AK54" s="109" t="str">
        <f>TEXT((TIME(0,LEFT('Erwachsene-DOSB 2020'!H45,FIND(":",'Erwachsene-DOSB 2020'!H45)-1),RIGHT('Erwachsene-DOSB 2020'!H45,2)))*$BC$54,"[mm]:ss")</f>
        <v>55:48</v>
      </c>
      <c r="AL54" s="102" t="str">
        <f>TEXT((TIME(0,LEFT('Erwachsene-DOSB 2020'!I45,FIND(":",'Erwachsene-DOSB 2020'!I45)-1),RIGHT('Erwachsene-DOSB 2020'!I45,2)))*$BC$54,"[mm]:ss")</f>
        <v>50:24</v>
      </c>
      <c r="AM54" s="103" t="str">
        <f>TEXT((TIME(0,LEFT('Erwachsene-DOSB 2020'!J45,FIND(":",'Erwachsene-DOSB 2020'!J45)-1),RIGHT('Erwachsene-DOSB 2020'!J45,2)))*$BC$54,"[mm]:ss")</f>
        <v>45:00</v>
      </c>
      <c r="AN54" s="109" t="str">
        <f>TEXT((TIME(0,LEFT('Erwachsene-DOSB 2020'!K45,FIND(":",'Erwachsene-DOSB 2020'!K45)-1),RIGHT('Erwachsene-DOSB 2020'!K45,2)))*$BC$54,"[mm]:ss")</f>
        <v>60:00</v>
      </c>
      <c r="AO54" s="102" t="str">
        <f>TEXT((TIME(0,LEFT('Erwachsene-DOSB 2020'!L45,FIND(":",'Erwachsene-DOSB 2020'!L45)-1),RIGHT('Erwachsene-DOSB 2020'!L45,2)))*$BC$54,"[mm]:ss")</f>
        <v>53:24</v>
      </c>
      <c r="AP54" s="103" t="str">
        <f>TEXT((TIME(0,LEFT('Erwachsene-DOSB 2020'!M45,FIND(":",'Erwachsene-DOSB 2020'!M45)-1),RIGHT('Erwachsene-DOSB 2020'!M45,2)))*$BC$54,"[mm]:ss")</f>
        <v>46:48</v>
      </c>
      <c r="AQ54" s="109" t="str">
        <f>TEXT((TIME(0,LEFT('Erwachsene-DOSB 2020'!N45,FIND(":",'Erwachsene-DOSB 2020'!N45)-1),RIGHT('Erwachsene-DOSB 2020'!N45,2)))*$BC$54,"[mm]:ss")</f>
        <v>64:12</v>
      </c>
      <c r="AR54" s="102" t="str">
        <f>TEXT((TIME(0,LEFT('Erwachsene-DOSB 2020'!O45,FIND(":",'Erwachsene-DOSB 2020'!O45)-1),RIGHT('Erwachsene-DOSB 2020'!O45,2)))*$BC$54,"[mm]:ss")</f>
        <v>56:24</v>
      </c>
      <c r="AS54" s="103" t="str">
        <f>TEXT((TIME(0,LEFT('Erwachsene-DOSB 2020'!P45,FIND(":",'Erwachsene-DOSB 2020'!P45)-1),RIGHT('Erwachsene-DOSB 2020'!P45,2)))*$BC$54,"[mm]:ss")</f>
        <v>48:36</v>
      </c>
      <c r="AT54" s="109" t="str">
        <f>TEXT((TIME(0,LEFT('Erwachsene-DOSB 2020'!Q45,FIND(":",'Erwachsene-DOSB 2020'!Q45)-1),RIGHT('Erwachsene-DOSB 2020'!Q45,2)))*$BC$54,"[mm]:ss")</f>
        <v>69:36</v>
      </c>
      <c r="AU54" s="102" t="str">
        <f>TEXT((TIME(0,LEFT('Erwachsene-DOSB 2020'!R45,FIND(":",'Erwachsene-DOSB 2020'!R45)-1),RIGHT('Erwachsene-DOSB 2020'!R45,2)))*$BC$54,"[mm]:ss")</f>
        <v>60:00</v>
      </c>
      <c r="AV54" s="103" t="str">
        <f>TEXT((TIME(0,LEFT('Erwachsene-DOSB 2020'!S45,FIND(":",'Erwachsene-DOSB 2020'!S45)-1),RIGHT('Erwachsene-DOSB 2020'!S45,2)))*$BC$54,"[mm]:ss")</f>
        <v>49:48</v>
      </c>
      <c r="AW54" s="109" t="str">
        <f>TEXT((TIME(0,LEFT('Erwachsene-DOSB 2020'!T45,FIND(":",'Erwachsene-DOSB 2020'!T45)-1),RIGHT('Erwachsene-DOSB 2020'!T45,2)))*$BC$54,"[mm]:ss")</f>
        <v>75:36</v>
      </c>
      <c r="AX54" s="102" t="str">
        <f>TEXT((TIME(0,LEFT('Erwachsene-DOSB 2020'!U45,FIND(":",'Erwachsene-DOSB 2020'!U45)-1),RIGHT('Erwachsene-DOSB 2020'!U45,2)))*$BC$54,"[mm]:ss")</f>
        <v>62:24</v>
      </c>
      <c r="AY54" s="103" t="str">
        <f>TEXT((TIME(0,LEFT('Erwachsene-DOSB 2020'!V45,FIND(":",'Erwachsene-DOSB 2020'!V45)-1),RIGHT('Erwachsene-DOSB 2020'!V45,2)))*$BC$54,"[mm]:ss")</f>
        <v>52:12</v>
      </c>
      <c r="AZ54" s="182"/>
      <c r="BA54" s="215"/>
      <c r="BC54" s="153">
        <v>1.2</v>
      </c>
      <c r="BD54" s="5" t="s">
        <v>161</v>
      </c>
    </row>
    <row r="55" spans="1:57" ht="21.2" customHeight="1" x14ac:dyDescent="0.2">
      <c r="A55" s="902"/>
      <c r="B55" s="158"/>
      <c r="C55" s="844"/>
      <c r="D55" s="796"/>
      <c r="E55" s="106" t="s">
        <v>24</v>
      </c>
      <c r="F55" s="58" t="s">
        <v>427</v>
      </c>
      <c r="G55" s="160">
        <f>H55*(1-$BE$55)</f>
        <v>274.5</v>
      </c>
      <c r="H55" s="149">
        <v>305</v>
      </c>
      <c r="I55" s="150">
        <f>H55*(1+$BE$55)</f>
        <v>335.5</v>
      </c>
      <c r="J55" s="160">
        <f>K55*(1-$BE$55)</f>
        <v>274.5</v>
      </c>
      <c r="K55" s="149">
        <f>H55</f>
        <v>305</v>
      </c>
      <c r="L55" s="150">
        <f>K55*(1+$BE$55)</f>
        <v>335.5</v>
      </c>
      <c r="M55" s="160">
        <f>N55*(1-$BE$55)</f>
        <v>274.5</v>
      </c>
      <c r="N55" s="149">
        <f>H55</f>
        <v>305</v>
      </c>
      <c r="O55" s="150">
        <f>N55*(1+$BE$55)</f>
        <v>335.5</v>
      </c>
      <c r="P55" s="160">
        <f>Q55*(1-$BE$55)</f>
        <v>263.25</v>
      </c>
      <c r="Q55" s="149">
        <f>H55-12.5</f>
        <v>292.5</v>
      </c>
      <c r="R55" s="150">
        <f>Q55*(1+$BE$55)</f>
        <v>321.75</v>
      </c>
      <c r="S55" s="160">
        <f>T55*(1-$BE$55)</f>
        <v>263.25</v>
      </c>
      <c r="T55" s="149">
        <f>Q55</f>
        <v>292.5</v>
      </c>
      <c r="U55" s="150">
        <f>T55*(1+$BE$55)</f>
        <v>321.75</v>
      </c>
      <c r="V55" s="160">
        <f>W55*(1-$BE$55)</f>
        <v>252</v>
      </c>
      <c r="W55" s="149">
        <f>T55-12.5</f>
        <v>280</v>
      </c>
      <c r="X55" s="150">
        <f>W55*(1+$BE$55)</f>
        <v>308</v>
      </c>
      <c r="Y55" s="182"/>
      <c r="Z55" s="215"/>
      <c r="AB55" s="902"/>
      <c r="AC55" s="158"/>
      <c r="AD55" s="844"/>
      <c r="AE55" s="796"/>
      <c r="AF55" s="106" t="s">
        <v>24</v>
      </c>
      <c r="AG55" s="58" t="s">
        <v>427</v>
      </c>
      <c r="AH55" s="160">
        <f>AI55*(1-$BE$55)</f>
        <v>333</v>
      </c>
      <c r="AI55" s="149">
        <v>370</v>
      </c>
      <c r="AJ55" s="150">
        <f>AI55*(1+$BE$55)</f>
        <v>407.00000000000006</v>
      </c>
      <c r="AK55" s="160">
        <f>AL55*(1-$BE$55)</f>
        <v>333</v>
      </c>
      <c r="AL55" s="149">
        <f>AI55</f>
        <v>370</v>
      </c>
      <c r="AM55" s="150">
        <f>AL55*(1+$BE$55)</f>
        <v>407.00000000000006</v>
      </c>
      <c r="AN55" s="160">
        <f>AO55*(1-$BE$55)</f>
        <v>333</v>
      </c>
      <c r="AO55" s="149">
        <f>AI55</f>
        <v>370</v>
      </c>
      <c r="AP55" s="150">
        <f>AO55*(1+$BE$55)</f>
        <v>407.00000000000006</v>
      </c>
      <c r="AQ55" s="160">
        <f>AR55*(1-$BE$55)</f>
        <v>321.75</v>
      </c>
      <c r="AR55" s="149">
        <f>AI55-12.5</f>
        <v>357.5</v>
      </c>
      <c r="AS55" s="150">
        <f>AR55*(1+$BE$55)</f>
        <v>393.25000000000006</v>
      </c>
      <c r="AT55" s="160">
        <f>AU55*(1-$BE$55)</f>
        <v>321.75</v>
      </c>
      <c r="AU55" s="149">
        <f>AR55</f>
        <v>357.5</v>
      </c>
      <c r="AV55" s="150">
        <f>AU55*(1+$BE$55)</f>
        <v>393.25000000000006</v>
      </c>
      <c r="AW55" s="160">
        <f>AX55*(1-$BE$55)</f>
        <v>310.5</v>
      </c>
      <c r="AX55" s="149">
        <f>AU55-12.5</f>
        <v>345</v>
      </c>
      <c r="AY55" s="150">
        <f>AX55*(1+$BE$55)</f>
        <v>379.50000000000006</v>
      </c>
      <c r="AZ55" s="182"/>
      <c r="BA55" s="215"/>
      <c r="BD55" s="5" t="s">
        <v>431</v>
      </c>
      <c r="BE55" s="158">
        <v>0.1</v>
      </c>
    </row>
    <row r="56" spans="1:57" ht="21.2" customHeight="1" x14ac:dyDescent="0.2">
      <c r="A56" s="902"/>
      <c r="B56" s="158"/>
      <c r="C56" s="844"/>
      <c r="D56" s="796"/>
      <c r="E56" s="106" t="s">
        <v>25</v>
      </c>
      <c r="F56" s="58" t="s">
        <v>428</v>
      </c>
      <c r="G56" s="160">
        <f>H56*(1-$BE$55)</f>
        <v>445.5</v>
      </c>
      <c r="H56" s="149">
        <v>495</v>
      </c>
      <c r="I56" s="150">
        <f>H56*(1+$BE$55)</f>
        <v>544.5</v>
      </c>
      <c r="J56" s="160">
        <f>K56*(1-$BE$55)</f>
        <v>445.5</v>
      </c>
      <c r="K56" s="149">
        <f>H56</f>
        <v>495</v>
      </c>
      <c r="L56" s="150">
        <f>K56*(1+$BE$55)</f>
        <v>544.5</v>
      </c>
      <c r="M56" s="160">
        <f>N56*(1-$BE$55)</f>
        <v>445.5</v>
      </c>
      <c r="N56" s="149">
        <f>H56</f>
        <v>495</v>
      </c>
      <c r="O56" s="150">
        <f>N56*(1+$BE$55)</f>
        <v>544.5</v>
      </c>
      <c r="P56" s="160">
        <f>Q56*(1-$BE$55)</f>
        <v>432</v>
      </c>
      <c r="Q56" s="149">
        <f>H56-15</f>
        <v>480</v>
      </c>
      <c r="R56" s="150">
        <f>Q56*(1+$BE$55)</f>
        <v>528</v>
      </c>
      <c r="S56" s="160">
        <f>T56*(1-$BE$55)</f>
        <v>432</v>
      </c>
      <c r="T56" s="149">
        <f>Q56</f>
        <v>480</v>
      </c>
      <c r="U56" s="150">
        <f>T56*(1+$BE$55)</f>
        <v>528</v>
      </c>
      <c r="V56" s="160">
        <f>W56*(1-$BE$55)</f>
        <v>418.5</v>
      </c>
      <c r="W56" s="149">
        <f>T56-15</f>
        <v>465</v>
      </c>
      <c r="X56" s="150">
        <f>W56*(1+$BE$55)</f>
        <v>511.50000000000006</v>
      </c>
      <c r="Y56" s="182"/>
      <c r="Z56" s="215"/>
      <c r="AB56" s="902"/>
      <c r="AC56" s="158"/>
      <c r="AD56" s="844"/>
      <c r="AE56" s="796"/>
      <c r="AF56" s="106" t="s">
        <v>25</v>
      </c>
      <c r="AG56" s="58" t="s">
        <v>428</v>
      </c>
      <c r="AH56" s="160">
        <f>AI56*(1-$BE$55)</f>
        <v>513</v>
      </c>
      <c r="AI56" s="149">
        <v>570</v>
      </c>
      <c r="AJ56" s="150">
        <f>AI56*(1+$BE$55)</f>
        <v>627</v>
      </c>
      <c r="AK56" s="160">
        <f>AL56*(1-$BE$55)</f>
        <v>513</v>
      </c>
      <c r="AL56" s="149">
        <f>AI56</f>
        <v>570</v>
      </c>
      <c r="AM56" s="150">
        <f>AL56*(1+$BE$55)</f>
        <v>627</v>
      </c>
      <c r="AN56" s="160">
        <f>AO56*(1-$BE$55)</f>
        <v>580.5</v>
      </c>
      <c r="AO56" s="149">
        <v>645</v>
      </c>
      <c r="AP56" s="150">
        <f>AO56*(1+$BE$55)</f>
        <v>709.50000000000011</v>
      </c>
      <c r="AQ56" s="160">
        <f>AR56*(1-$BE$55)</f>
        <v>499.5</v>
      </c>
      <c r="AR56" s="149">
        <f>AI56-15</f>
        <v>555</v>
      </c>
      <c r="AS56" s="150">
        <f>AR56*(1+$BE$55)</f>
        <v>610.5</v>
      </c>
      <c r="AT56" s="160">
        <f>AU56*(1-$BE$55)</f>
        <v>499.5</v>
      </c>
      <c r="AU56" s="149">
        <f>AR56</f>
        <v>555</v>
      </c>
      <c r="AV56" s="150">
        <f>AU56*(1+$BE$55)</f>
        <v>610.5</v>
      </c>
      <c r="AW56" s="160">
        <f>AX56*(1-$BE$55)</f>
        <v>486</v>
      </c>
      <c r="AX56" s="149">
        <f>AU56-15</f>
        <v>540</v>
      </c>
      <c r="AY56" s="150">
        <f>AX56*(1+$BE$55)</f>
        <v>594</v>
      </c>
      <c r="AZ56" s="182"/>
      <c r="BA56" s="215"/>
      <c r="BD56" s="5"/>
    </row>
    <row r="57" spans="1:57" ht="21.2" customHeight="1" x14ac:dyDescent="0.2">
      <c r="A57" s="902"/>
      <c r="B57" s="158"/>
      <c r="C57" s="844"/>
      <c r="D57" s="796"/>
      <c r="E57" s="106" t="s">
        <v>44</v>
      </c>
      <c r="F57" s="58" t="s">
        <v>429</v>
      </c>
      <c r="G57" s="160">
        <f>H57*(1-$BE$55)</f>
        <v>378</v>
      </c>
      <c r="H57" s="149">
        <v>420</v>
      </c>
      <c r="I57" s="150">
        <f>H57*(1+$BE$55)</f>
        <v>462.00000000000006</v>
      </c>
      <c r="J57" s="160">
        <f>K57*(1-$BE$55)</f>
        <v>378</v>
      </c>
      <c r="K57" s="149">
        <f>H57</f>
        <v>420</v>
      </c>
      <c r="L57" s="150">
        <f>K57*(1+$BE$55)</f>
        <v>462.00000000000006</v>
      </c>
      <c r="M57" s="160">
        <f>N57*(1-$BE$55)</f>
        <v>378</v>
      </c>
      <c r="N57" s="149">
        <f>H57</f>
        <v>420</v>
      </c>
      <c r="O57" s="150">
        <f>N57*(1+$BE$55)</f>
        <v>462.00000000000006</v>
      </c>
      <c r="P57" s="160">
        <f>Q57*(1-$BE$55)</f>
        <v>364.5</v>
      </c>
      <c r="Q57" s="149">
        <f>H57-15</f>
        <v>405</v>
      </c>
      <c r="R57" s="150">
        <f>Q57*(1+$BE$55)</f>
        <v>445.50000000000006</v>
      </c>
      <c r="S57" s="160">
        <f>T57*(1-$BE$55)</f>
        <v>364.5</v>
      </c>
      <c r="T57" s="149">
        <f>Q57</f>
        <v>405</v>
      </c>
      <c r="U57" s="150">
        <f>T57*(1+$BE$55)</f>
        <v>445.50000000000006</v>
      </c>
      <c r="V57" s="160">
        <f>W57*(1-$BE$55)</f>
        <v>351</v>
      </c>
      <c r="W57" s="149">
        <f>T57-15</f>
        <v>390</v>
      </c>
      <c r="X57" s="150">
        <f>W57*(1+$BE$55)</f>
        <v>429.00000000000006</v>
      </c>
      <c r="Y57" s="182"/>
      <c r="Z57" s="215"/>
      <c r="AB57" s="902"/>
      <c r="AC57" s="158"/>
      <c r="AD57" s="844"/>
      <c r="AE57" s="796"/>
      <c r="AF57" s="106" t="s">
        <v>44</v>
      </c>
      <c r="AG57" s="58" t="s">
        <v>429</v>
      </c>
      <c r="AH57" s="160">
        <f>AI57*(1-$BE$55)</f>
        <v>441</v>
      </c>
      <c r="AI57" s="149">
        <v>490</v>
      </c>
      <c r="AJ57" s="150">
        <f>AI57*(1+$BE$55)</f>
        <v>539</v>
      </c>
      <c r="AK57" s="160">
        <f>AL57*(1-$BE$55)</f>
        <v>441</v>
      </c>
      <c r="AL57" s="149">
        <f>AI57</f>
        <v>490</v>
      </c>
      <c r="AM57" s="150">
        <f>AL57*(1+$BE$55)</f>
        <v>539</v>
      </c>
      <c r="AN57" s="160">
        <f>AO57*(1-$BE$55)</f>
        <v>508.5</v>
      </c>
      <c r="AO57" s="149">
        <v>565</v>
      </c>
      <c r="AP57" s="150">
        <f>AO57*(1+$BE$55)</f>
        <v>621.5</v>
      </c>
      <c r="AQ57" s="160">
        <f>AR57*(1-$BE$55)</f>
        <v>427.5</v>
      </c>
      <c r="AR57" s="149">
        <f>AI57-15</f>
        <v>475</v>
      </c>
      <c r="AS57" s="150">
        <f>AR57*(1+$BE$55)</f>
        <v>522.5</v>
      </c>
      <c r="AT57" s="160">
        <f>AU57*(1-$BE$55)</f>
        <v>427.5</v>
      </c>
      <c r="AU57" s="149">
        <f>AR57</f>
        <v>475</v>
      </c>
      <c r="AV57" s="150">
        <f>AU57*(1+$BE$55)</f>
        <v>522.5</v>
      </c>
      <c r="AW57" s="160">
        <f>AX57*(1-$BE$55)</f>
        <v>414</v>
      </c>
      <c r="AX57" s="149">
        <f>AU57-15</f>
        <v>460</v>
      </c>
      <c r="AY57" s="150">
        <f>AX57*(1+$BE$55)</f>
        <v>506.00000000000006</v>
      </c>
      <c r="AZ57" s="182"/>
      <c r="BA57" s="215"/>
      <c r="BD57" s="5"/>
    </row>
    <row r="58" spans="1:57" ht="21.2" customHeight="1" thickBot="1" x14ac:dyDescent="0.25">
      <c r="A58" s="902"/>
      <c r="B58" s="158"/>
      <c r="C58" s="950"/>
      <c r="D58" s="1008"/>
      <c r="E58" s="107" t="s">
        <v>48</v>
      </c>
      <c r="F58" s="163" t="s">
        <v>430</v>
      </c>
      <c r="G58" s="164">
        <f>H58*(1-$BE$55)</f>
        <v>382.5</v>
      </c>
      <c r="H58" s="165">
        <v>425</v>
      </c>
      <c r="I58" s="166">
        <f>H58*(1+$BE$55)</f>
        <v>467.50000000000006</v>
      </c>
      <c r="J58" s="164">
        <f>K58*(1-$BE$55)</f>
        <v>382.5</v>
      </c>
      <c r="K58" s="165">
        <f>H58</f>
        <v>425</v>
      </c>
      <c r="L58" s="166">
        <f>K58*(1+$BE$55)</f>
        <v>467.50000000000006</v>
      </c>
      <c r="M58" s="164">
        <f>N58*(1-$BE$55)</f>
        <v>382.5</v>
      </c>
      <c r="N58" s="165">
        <f>H58</f>
        <v>425</v>
      </c>
      <c r="O58" s="166">
        <f>N58*(1+$BE$55)</f>
        <v>467.50000000000006</v>
      </c>
      <c r="P58" s="164">
        <f>Q58*(1-$BE$55)</f>
        <v>369</v>
      </c>
      <c r="Q58" s="165">
        <f>H58-15</f>
        <v>410</v>
      </c>
      <c r="R58" s="166">
        <f>Q58*(1+$BE$55)</f>
        <v>451.00000000000006</v>
      </c>
      <c r="S58" s="164">
        <f>T58*(1-$BE$55)</f>
        <v>369</v>
      </c>
      <c r="T58" s="165">
        <f>Q58</f>
        <v>410</v>
      </c>
      <c r="U58" s="166">
        <f>T58*(1+$BE$55)</f>
        <v>451.00000000000006</v>
      </c>
      <c r="V58" s="164">
        <f>W58*(1-$BE$55)</f>
        <v>355.5</v>
      </c>
      <c r="W58" s="165">
        <f>T58-15</f>
        <v>395</v>
      </c>
      <c r="X58" s="166">
        <f>W58*(1+$BE$55)</f>
        <v>434.50000000000006</v>
      </c>
      <c r="Y58" s="186"/>
      <c r="Z58" s="187"/>
      <c r="AB58" s="902"/>
      <c r="AC58" s="158"/>
      <c r="AD58" s="950"/>
      <c r="AE58" s="1008"/>
      <c r="AF58" s="107" t="s">
        <v>48</v>
      </c>
      <c r="AG58" s="163" t="s">
        <v>430</v>
      </c>
      <c r="AH58" s="164">
        <f>AI58*(1-$BE$55)</f>
        <v>445.5</v>
      </c>
      <c r="AI58" s="165">
        <v>495</v>
      </c>
      <c r="AJ58" s="166">
        <f>AI58*(1+$BE$55)</f>
        <v>544.5</v>
      </c>
      <c r="AK58" s="164">
        <f>AL58*(1-$BE$55)</f>
        <v>445.5</v>
      </c>
      <c r="AL58" s="165">
        <f>AI58</f>
        <v>495</v>
      </c>
      <c r="AM58" s="166">
        <f>AL58*(1+$BE$55)</f>
        <v>544.5</v>
      </c>
      <c r="AN58" s="164">
        <f>AO58*(1-$BE$55)</f>
        <v>513</v>
      </c>
      <c r="AO58" s="165">
        <v>570</v>
      </c>
      <c r="AP58" s="166">
        <f>AO58*(1+$BE$55)</f>
        <v>627</v>
      </c>
      <c r="AQ58" s="164">
        <f>AR58*(1-$BE$55)</f>
        <v>432</v>
      </c>
      <c r="AR58" s="165">
        <f>AI58-15</f>
        <v>480</v>
      </c>
      <c r="AS58" s="166">
        <f>AR58*(1+$BE$55)</f>
        <v>528</v>
      </c>
      <c r="AT58" s="164">
        <f>AU58*(1-$BE$55)</f>
        <v>432</v>
      </c>
      <c r="AU58" s="165">
        <f>AR58</f>
        <v>480</v>
      </c>
      <c r="AV58" s="166">
        <f>AU58*(1+$BE$55)</f>
        <v>528</v>
      </c>
      <c r="AW58" s="164">
        <f>AX58*(1-$BE$55)</f>
        <v>418.5</v>
      </c>
      <c r="AX58" s="165">
        <f>AU58-15</f>
        <v>465</v>
      </c>
      <c r="AY58" s="166">
        <f>AX58*(1+$BE$55)</f>
        <v>511.50000000000006</v>
      </c>
      <c r="AZ58" s="182"/>
      <c r="BA58" s="215"/>
      <c r="BD58" s="5"/>
    </row>
    <row r="59" spans="1:57" ht="21.2" customHeight="1" x14ac:dyDescent="0.2">
      <c r="A59" s="902"/>
      <c r="B59" s="158"/>
      <c r="C59" s="844">
        <v>2</v>
      </c>
      <c r="D59" s="796" t="s">
        <v>65</v>
      </c>
      <c r="E59" s="603" t="s">
        <v>16</v>
      </c>
      <c r="F59" s="161" t="s">
        <v>92</v>
      </c>
      <c r="G59" s="141">
        <f>'Erwachsene-DOSB 2020'!E18*$BC$59</f>
        <v>1.32</v>
      </c>
      <c r="H59" s="132">
        <f>'Erwachsene-DOSB 2020'!F18*$BC$59</f>
        <v>1.4800000000000002</v>
      </c>
      <c r="I59" s="133">
        <f>'Erwachsene-DOSB 2020'!G18*$BC$59</f>
        <v>1.64</v>
      </c>
      <c r="J59" s="134">
        <f>'Erwachsene-DOSB 2020'!H18*$BC$59</f>
        <v>1.2800000000000002</v>
      </c>
      <c r="K59" s="132">
        <f>'Erwachsene-DOSB 2020'!I18*$BC$59</f>
        <v>1.4400000000000002</v>
      </c>
      <c r="L59" s="133">
        <f>'Erwachsene-DOSB 2020'!J18*$BC$59</f>
        <v>1.6</v>
      </c>
      <c r="M59" s="134">
        <f>'Erwachsene-DOSB 2020'!K18*$BC$59</f>
        <v>1.2000000000000002</v>
      </c>
      <c r="N59" s="132">
        <f>'Erwachsene-DOSB 2020'!L18*$BC$59</f>
        <v>1.36</v>
      </c>
      <c r="O59" s="133">
        <f>'Erwachsene-DOSB 2020'!M18*$BC$59</f>
        <v>1.56</v>
      </c>
      <c r="P59" s="134">
        <f>'Erwachsene-DOSB 2020'!N18*$BC$59</f>
        <v>1.08</v>
      </c>
      <c r="Q59" s="132">
        <f>'Erwachsene-DOSB 2020'!O18*$BC$59</f>
        <v>1.2800000000000002</v>
      </c>
      <c r="R59" s="133">
        <f>'Erwachsene-DOSB 2020'!P18*$BC$59</f>
        <v>1.4800000000000002</v>
      </c>
      <c r="S59" s="134">
        <f>'Erwachsene-DOSB 2020'!Q18*$BC$59</f>
        <v>1</v>
      </c>
      <c r="T59" s="132">
        <f>'Erwachsene-DOSB 2020'!R18*$BC$59</f>
        <v>1.2000000000000002</v>
      </c>
      <c r="U59" s="133">
        <f>'Erwachsene-DOSB 2020'!S18*$BC$59</f>
        <v>1.4400000000000002</v>
      </c>
      <c r="V59" s="134">
        <f>'Erwachsene-DOSB 2020'!T18*$BC$59</f>
        <v>0.91999999999999993</v>
      </c>
      <c r="W59" s="132">
        <f>'Erwachsene-DOSB 2020'!U18*$BC$59</f>
        <v>1.1199999999999999</v>
      </c>
      <c r="X59" s="133">
        <f>'Erwachsene-DOSB 2020'!V18*$BC$59</f>
        <v>1.32</v>
      </c>
      <c r="Y59" s="180"/>
      <c r="Z59" s="181"/>
      <c r="AB59" s="902"/>
      <c r="AC59" s="158"/>
      <c r="AD59" s="844">
        <v>2</v>
      </c>
      <c r="AE59" s="796" t="s">
        <v>65</v>
      </c>
      <c r="AF59" s="603" t="s">
        <v>16</v>
      </c>
      <c r="AG59" s="161" t="s">
        <v>92</v>
      </c>
      <c r="AH59" s="141">
        <f>'Erwachsene-DOSB 2020'!E51*$BC$59</f>
        <v>1.6800000000000002</v>
      </c>
      <c r="AI59" s="132">
        <f>'Erwachsene-DOSB 2020'!F51*$BC$59</f>
        <v>1.8399999999999999</v>
      </c>
      <c r="AJ59" s="133">
        <f>'Erwachsene-DOSB 2020'!G51*$BC$59</f>
        <v>2</v>
      </c>
      <c r="AK59" s="134">
        <f>'Erwachsene-DOSB 2020'!H51*$BC$59</f>
        <v>1.6800000000000002</v>
      </c>
      <c r="AL59" s="132">
        <f>'Erwachsene-DOSB 2020'!I51*$BC$59</f>
        <v>1.8399999999999999</v>
      </c>
      <c r="AM59" s="133">
        <f>'Erwachsene-DOSB 2020'!J51*$BC$59</f>
        <v>2</v>
      </c>
      <c r="AN59" s="134">
        <f>'Erwachsene-DOSB 2020'!K51*$BC$59</f>
        <v>1.64</v>
      </c>
      <c r="AO59" s="132">
        <f>'Erwachsene-DOSB 2020'!L51*$BC$59</f>
        <v>1.8</v>
      </c>
      <c r="AP59" s="133">
        <f>'Erwachsene-DOSB 2020'!M51*$BC$59</f>
        <v>1.9600000000000002</v>
      </c>
      <c r="AQ59" s="134">
        <f>'Erwachsene-DOSB 2020'!N51*$BC$59</f>
        <v>1.4800000000000002</v>
      </c>
      <c r="AR59" s="132">
        <f>'Erwachsene-DOSB 2020'!O51*$BC$59</f>
        <v>1.6800000000000002</v>
      </c>
      <c r="AS59" s="133">
        <f>'Erwachsene-DOSB 2020'!P51*$BC$59</f>
        <v>1.8800000000000001</v>
      </c>
      <c r="AT59" s="134">
        <f>'Erwachsene-DOSB 2020'!Q51*$BC$59</f>
        <v>1.32</v>
      </c>
      <c r="AU59" s="132">
        <f>'Erwachsene-DOSB 2020'!R51*$BC$59</f>
        <v>1.56</v>
      </c>
      <c r="AV59" s="133">
        <f>'Erwachsene-DOSB 2020'!S51*$BC$59</f>
        <v>1.8</v>
      </c>
      <c r="AW59" s="134">
        <f>'Erwachsene-DOSB 2020'!T51*$BC$59</f>
        <v>1.2400000000000002</v>
      </c>
      <c r="AX59" s="132">
        <f>'Erwachsene-DOSB 2020'!U51*$BC$59</f>
        <v>1.4800000000000002</v>
      </c>
      <c r="AY59" s="133">
        <f>'Erwachsene-DOSB 2020'!V51*$BC$59</f>
        <v>1.72</v>
      </c>
      <c r="AZ59" s="182"/>
      <c r="BA59" s="188"/>
      <c r="BC59" s="153">
        <v>0.8</v>
      </c>
      <c r="BD59" s="146" t="s">
        <v>92</v>
      </c>
    </row>
    <row r="60" spans="1:57" ht="21.2" customHeight="1" thickBot="1" x14ac:dyDescent="0.25">
      <c r="A60" s="902"/>
      <c r="B60" s="158"/>
      <c r="C60" s="845"/>
      <c r="D60" s="796"/>
      <c r="E60" s="106" t="s">
        <v>17</v>
      </c>
      <c r="F60" s="104" t="s">
        <v>611</v>
      </c>
      <c r="G60" s="67">
        <f>V21+1.5</f>
        <v>21</v>
      </c>
      <c r="H60" s="67">
        <f>W21+1.5</f>
        <v>24</v>
      </c>
      <c r="I60" s="67">
        <f>X21+1.5</f>
        <v>27</v>
      </c>
      <c r="J60" s="67">
        <f t="shared" ref="J60:X60" si="4">G60-1</f>
        <v>20</v>
      </c>
      <c r="K60" s="29">
        <f t="shared" si="4"/>
        <v>23</v>
      </c>
      <c r="L60" s="38">
        <f t="shared" si="4"/>
        <v>26</v>
      </c>
      <c r="M60" s="67">
        <f t="shared" si="4"/>
        <v>19</v>
      </c>
      <c r="N60" s="29">
        <f t="shared" si="4"/>
        <v>22</v>
      </c>
      <c r="O60" s="38">
        <f t="shared" si="4"/>
        <v>25</v>
      </c>
      <c r="P60" s="67">
        <f t="shared" si="4"/>
        <v>18</v>
      </c>
      <c r="Q60" s="29">
        <f t="shared" si="4"/>
        <v>21</v>
      </c>
      <c r="R60" s="38">
        <f t="shared" si="4"/>
        <v>24</v>
      </c>
      <c r="S60" s="67">
        <f t="shared" si="4"/>
        <v>17</v>
      </c>
      <c r="T60" s="29">
        <f t="shared" si="4"/>
        <v>20</v>
      </c>
      <c r="U60" s="38">
        <f t="shared" si="4"/>
        <v>23</v>
      </c>
      <c r="V60" s="67">
        <f t="shared" si="4"/>
        <v>16</v>
      </c>
      <c r="W60" s="29">
        <f t="shared" si="4"/>
        <v>19</v>
      </c>
      <c r="X60" s="38">
        <f t="shared" si="4"/>
        <v>22</v>
      </c>
      <c r="Y60" s="186"/>
      <c r="Z60" s="187"/>
      <c r="AB60" s="902"/>
      <c r="AC60" s="158"/>
      <c r="AD60" s="845"/>
      <c r="AE60" s="796"/>
      <c r="AF60" s="106" t="s">
        <v>17</v>
      </c>
      <c r="AG60" s="104" t="s">
        <v>611</v>
      </c>
      <c r="AH60" s="67">
        <f>AW21+1.5</f>
        <v>25.5</v>
      </c>
      <c r="AI60" s="67">
        <f>AX21+1.5</f>
        <v>28.5</v>
      </c>
      <c r="AJ60" s="67">
        <f>AY21+1.5</f>
        <v>31.5</v>
      </c>
      <c r="AK60" s="67">
        <f t="shared" ref="AK60:AY60" si="5">AH60-1</f>
        <v>24.5</v>
      </c>
      <c r="AL60" s="67">
        <f t="shared" si="5"/>
        <v>27.5</v>
      </c>
      <c r="AM60" s="67">
        <f t="shared" si="5"/>
        <v>30.5</v>
      </c>
      <c r="AN60" s="67">
        <f t="shared" si="5"/>
        <v>23.5</v>
      </c>
      <c r="AO60" s="67">
        <f t="shared" si="5"/>
        <v>26.5</v>
      </c>
      <c r="AP60" s="67">
        <f t="shared" si="5"/>
        <v>29.5</v>
      </c>
      <c r="AQ60" s="67">
        <f t="shared" si="5"/>
        <v>22.5</v>
      </c>
      <c r="AR60" s="67">
        <f t="shared" si="5"/>
        <v>25.5</v>
      </c>
      <c r="AS60" s="67">
        <f t="shared" si="5"/>
        <v>28.5</v>
      </c>
      <c r="AT60" s="67">
        <f t="shared" si="5"/>
        <v>21.5</v>
      </c>
      <c r="AU60" s="67">
        <f t="shared" si="5"/>
        <v>24.5</v>
      </c>
      <c r="AV60" s="67">
        <f t="shared" si="5"/>
        <v>27.5</v>
      </c>
      <c r="AW60" s="67">
        <f t="shared" si="5"/>
        <v>20.5</v>
      </c>
      <c r="AX60" s="67">
        <f t="shared" si="5"/>
        <v>23.5</v>
      </c>
      <c r="AY60" s="67">
        <f t="shared" si="5"/>
        <v>26.5</v>
      </c>
      <c r="AZ60" s="186"/>
      <c r="BA60" s="187" t="s">
        <v>54</v>
      </c>
      <c r="BD60" s="146"/>
      <c r="BE60" s="555"/>
    </row>
    <row r="61" spans="1:57" ht="21.2" customHeight="1" x14ac:dyDescent="0.2">
      <c r="A61" s="902"/>
      <c r="B61" s="158"/>
      <c r="C61" s="843">
        <v>3</v>
      </c>
      <c r="D61" s="795" t="s">
        <v>66</v>
      </c>
      <c r="E61" s="791" t="s">
        <v>16</v>
      </c>
      <c r="F61" s="822" t="s">
        <v>156</v>
      </c>
      <c r="G61" s="971" t="s">
        <v>195</v>
      </c>
      <c r="H61" s="972"/>
      <c r="I61" s="972"/>
      <c r="J61" s="972"/>
      <c r="K61" s="972"/>
      <c r="L61" s="972"/>
      <c r="M61" s="972"/>
      <c r="N61" s="972"/>
      <c r="O61" s="972"/>
      <c r="P61" s="972"/>
      <c r="Q61" s="972"/>
      <c r="R61" s="972"/>
      <c r="S61" s="972"/>
      <c r="T61" s="972"/>
      <c r="U61" s="973"/>
      <c r="V61" s="962" t="s">
        <v>194</v>
      </c>
      <c r="W61" s="963"/>
      <c r="X61" s="964"/>
      <c r="Y61" s="180"/>
      <c r="Z61" s="181"/>
      <c r="AB61" s="902"/>
      <c r="AC61" s="158"/>
      <c r="AD61" s="843">
        <v>3</v>
      </c>
      <c r="AE61" s="795" t="s">
        <v>66</v>
      </c>
      <c r="AF61" s="791" t="s">
        <v>16</v>
      </c>
      <c r="AG61" s="822" t="s">
        <v>156</v>
      </c>
      <c r="AH61" s="971" t="s">
        <v>195</v>
      </c>
      <c r="AI61" s="972"/>
      <c r="AJ61" s="972"/>
      <c r="AK61" s="972"/>
      <c r="AL61" s="972"/>
      <c r="AM61" s="972"/>
      <c r="AN61" s="972"/>
      <c r="AO61" s="972"/>
      <c r="AP61" s="972"/>
      <c r="AQ61" s="972"/>
      <c r="AR61" s="972"/>
      <c r="AS61" s="972"/>
      <c r="AT61" s="972"/>
      <c r="AU61" s="972"/>
      <c r="AV61" s="973"/>
      <c r="AW61" s="962" t="s">
        <v>194</v>
      </c>
      <c r="AX61" s="963"/>
      <c r="AY61" s="964"/>
      <c r="AZ61" s="180"/>
      <c r="BA61" s="181"/>
      <c r="BD61" s="146" t="s">
        <v>612</v>
      </c>
    </row>
    <row r="62" spans="1:57" ht="21.2" customHeight="1" x14ac:dyDescent="0.2">
      <c r="A62" s="902"/>
      <c r="B62" s="158"/>
      <c r="C62" s="845"/>
      <c r="D62" s="796"/>
      <c r="E62" s="792"/>
      <c r="F62" s="794"/>
      <c r="G62" s="69">
        <f>'Erwachsene-DOSB 2020'!E21*$BC$62</f>
        <v>21.84</v>
      </c>
      <c r="H62" s="228">
        <f>'Erwachsene-DOSB 2020'!F21*$BC$62</f>
        <v>19.8</v>
      </c>
      <c r="I62" s="229">
        <f>'Erwachsene-DOSB 2020'!G21*$BC$62</f>
        <v>18.36</v>
      </c>
      <c r="J62" s="230">
        <f>'Erwachsene-DOSB 2020'!H21*$BC$62</f>
        <v>22.2</v>
      </c>
      <c r="K62" s="228">
        <f>'Erwachsene-DOSB 2020'!I21*$BC$62</f>
        <v>20.16</v>
      </c>
      <c r="L62" s="229">
        <f>'Erwachsene-DOSB 2020'!J21*$BC$62</f>
        <v>18.72</v>
      </c>
      <c r="M62" s="230">
        <f>'Erwachsene-DOSB 2020'!K21*$BC$62</f>
        <v>22.679999999999996</v>
      </c>
      <c r="N62" s="228">
        <f>'Erwachsene-DOSB 2020'!L21*$BC$62</f>
        <v>20.639999999999997</v>
      </c>
      <c r="O62" s="229">
        <f>'Erwachsene-DOSB 2020'!M21*$BC$62</f>
        <v>19.2</v>
      </c>
      <c r="P62" s="230">
        <f>'Erwachsene-DOSB 2020'!N21*$BC$62</f>
        <v>23.52</v>
      </c>
      <c r="Q62" s="228">
        <f>'Erwachsene-DOSB 2020'!O21*$BC$62</f>
        <v>21.36</v>
      </c>
      <c r="R62" s="229">
        <f>'Erwachsene-DOSB 2020'!P21*$BC$62</f>
        <v>19.679999999999996</v>
      </c>
      <c r="S62" s="230">
        <f>'Erwachsene-DOSB 2020'!Q21*$BC$62</f>
        <v>24.479999999999997</v>
      </c>
      <c r="T62" s="228">
        <f>'Erwachsene-DOSB 2020'!R21*$BC$62</f>
        <v>22.32</v>
      </c>
      <c r="U62" s="229">
        <f>'Erwachsene-DOSB 2020'!S21*$BC$62</f>
        <v>20.399999999999999</v>
      </c>
      <c r="V62" s="230">
        <f>'Erwachsene-DOSB 2020'!T21*$BC$62</f>
        <v>13.2</v>
      </c>
      <c r="W62" s="228">
        <f>'Erwachsene-DOSB 2020'!U21*$BC$62</f>
        <v>11.88</v>
      </c>
      <c r="X62" s="229">
        <f>'Erwachsene-DOSB 2020'!V21*$BC$62</f>
        <v>10.56</v>
      </c>
      <c r="Y62" s="182" t="s">
        <v>54</v>
      </c>
      <c r="Z62" s="188"/>
      <c r="AB62" s="902"/>
      <c r="AC62" s="158"/>
      <c r="AD62" s="845"/>
      <c r="AE62" s="796"/>
      <c r="AF62" s="792"/>
      <c r="AG62" s="794"/>
      <c r="AH62" s="69">
        <f>'Erwachsene-DOSB 2020'!E54*$BC$62</f>
        <v>19.2</v>
      </c>
      <c r="AI62" s="228">
        <f>'Erwachsene-DOSB 2020'!F54*$BC$62</f>
        <v>17.52</v>
      </c>
      <c r="AJ62" s="229">
        <f>'Erwachsene-DOSB 2020'!G54*$BC$62</f>
        <v>15.839999999999998</v>
      </c>
      <c r="AK62" s="230">
        <f>'Erwachsene-DOSB 2020'!H54*$BC$62</f>
        <v>18.96</v>
      </c>
      <c r="AL62" s="228">
        <f>'Erwachsene-DOSB 2020'!I54*$BC$62</f>
        <v>17.28</v>
      </c>
      <c r="AM62" s="229">
        <f>'Erwachsene-DOSB 2020'!J54*$BC$62</f>
        <v>15.6</v>
      </c>
      <c r="AN62" s="230">
        <f>'Erwachsene-DOSB 2020'!K54*$BC$62</f>
        <v>19.559999999999999</v>
      </c>
      <c r="AO62" s="228">
        <f>'Erwachsene-DOSB 2020'!L54*$BC$62</f>
        <v>17.760000000000002</v>
      </c>
      <c r="AP62" s="229">
        <f>'Erwachsene-DOSB 2020'!M54*$BC$62</f>
        <v>15.96</v>
      </c>
      <c r="AQ62" s="230">
        <f>'Erwachsene-DOSB 2020'!N54*$BC$62</f>
        <v>20.16</v>
      </c>
      <c r="AR62" s="228">
        <f>'Erwachsene-DOSB 2020'!O54*$BC$62</f>
        <v>18.119999999999997</v>
      </c>
      <c r="AS62" s="229">
        <f>'Erwachsene-DOSB 2020'!P54*$BC$62</f>
        <v>16.32</v>
      </c>
      <c r="AT62" s="230">
        <f>'Erwachsene-DOSB 2020'!Q54*$BC$62</f>
        <v>21.12</v>
      </c>
      <c r="AU62" s="228">
        <f>'Erwachsene-DOSB 2020'!R54*$BC$62</f>
        <v>19.079999999999998</v>
      </c>
      <c r="AV62" s="229">
        <f>'Erwachsene-DOSB 2020'!S54*$BC$62</f>
        <v>17.04</v>
      </c>
      <c r="AW62" s="230">
        <f>'Erwachsene-DOSB 2020'!T54*$BC$62</f>
        <v>11.52</v>
      </c>
      <c r="AX62" s="228">
        <f>'Erwachsene-DOSB 2020'!U54*$BC$62</f>
        <v>10.44</v>
      </c>
      <c r="AY62" s="229">
        <f>'Erwachsene-DOSB 2020'!V54*$BC$62</f>
        <v>9.24</v>
      </c>
      <c r="AZ62" s="182"/>
      <c r="BA62" s="188"/>
      <c r="BC62" s="153">
        <v>1.2</v>
      </c>
      <c r="BD62" s="146" t="s">
        <v>156</v>
      </c>
    </row>
    <row r="63" spans="1:57" ht="21.2" customHeight="1" x14ac:dyDescent="0.2">
      <c r="A63" s="902"/>
      <c r="B63" s="158"/>
      <c r="C63" s="845"/>
      <c r="D63" s="796"/>
      <c r="E63" s="106" t="s">
        <v>17</v>
      </c>
      <c r="F63" s="27" t="s">
        <v>158</v>
      </c>
      <c r="G63" s="69">
        <f>'Erwachsene-DOSB 2020'!E22*$BC$63</f>
        <v>35.4</v>
      </c>
      <c r="H63" s="228">
        <f>'Erwachsene-DOSB 2020'!F22*$BC$63</f>
        <v>28.799999999999997</v>
      </c>
      <c r="I63" s="229">
        <f>'Erwachsene-DOSB 2020'!G22*$BC$63</f>
        <v>22.2</v>
      </c>
      <c r="J63" s="230">
        <f>'Erwachsene-DOSB 2020'!H22*$BC$63</f>
        <v>34.799999999999997</v>
      </c>
      <c r="K63" s="228">
        <f>'Erwachsene-DOSB 2020'!I22*$BC$63</f>
        <v>28.799999999999997</v>
      </c>
      <c r="L63" s="229">
        <f>'Erwachsene-DOSB 2020'!J22*$BC$63</f>
        <v>22.2</v>
      </c>
      <c r="M63" s="230">
        <f>'Erwachsene-DOSB 2020'!K22*$BC$63</f>
        <v>36</v>
      </c>
      <c r="N63" s="228">
        <f>'Erwachsene-DOSB 2020'!L22*$BC$63</f>
        <v>30</v>
      </c>
      <c r="O63" s="229">
        <f>'Erwachsene-DOSB 2020'!M22*$BC$63</f>
        <v>23.4</v>
      </c>
      <c r="P63" s="230">
        <f>'Erwachsene-DOSB 2020'!N22*$BC$63</f>
        <v>39</v>
      </c>
      <c r="Q63" s="228">
        <f>'Erwachsene-DOSB 2020'!O22*$BC$63</f>
        <v>31.799999999999997</v>
      </c>
      <c r="R63" s="229">
        <f>'Erwachsene-DOSB 2020'!P22*$BC$63</f>
        <v>25.2</v>
      </c>
      <c r="S63" s="230">
        <f>'Erwachsene-DOSB 2020'!Q22*$BC$63</f>
        <v>43.199999999999996</v>
      </c>
      <c r="T63" s="228">
        <f>'Erwachsene-DOSB 2020'!R22*$BC$63</f>
        <v>34.799999999999997</v>
      </c>
      <c r="U63" s="229">
        <f>'Erwachsene-DOSB 2020'!S22*$BC$63</f>
        <v>26.4</v>
      </c>
      <c r="V63" s="230">
        <f>'Erwachsene-DOSB 2020'!T22*$BC$63</f>
        <v>48</v>
      </c>
      <c r="W63" s="228">
        <f>'Erwachsene-DOSB 2020'!U22*$BC$63</f>
        <v>37.799999999999997</v>
      </c>
      <c r="X63" s="229">
        <f>'Erwachsene-DOSB 2020'!V22*$BC$63</f>
        <v>28.2</v>
      </c>
      <c r="Y63" s="182"/>
      <c r="Z63" s="188"/>
      <c r="AB63" s="902"/>
      <c r="AC63" s="158"/>
      <c r="AD63" s="845"/>
      <c r="AE63" s="796"/>
      <c r="AF63" s="106" t="s">
        <v>17</v>
      </c>
      <c r="AG63" s="27" t="s">
        <v>158</v>
      </c>
      <c r="AH63" s="69">
        <f>'Erwachsene-DOSB 2020'!E55*$BC$63</f>
        <v>33.6</v>
      </c>
      <c r="AI63" s="228">
        <f>'Erwachsene-DOSB 2020'!F55*$BC$63</f>
        <v>27.599999999999998</v>
      </c>
      <c r="AJ63" s="229">
        <f>'Erwachsene-DOSB 2020'!G55*$BC$63</f>
        <v>21</v>
      </c>
      <c r="AK63" s="230">
        <f>'Erwachsene-DOSB 2020'!H55*$BC$63</f>
        <v>32.4</v>
      </c>
      <c r="AL63" s="228">
        <f>'Erwachsene-DOSB 2020'!I55*$BC$63</f>
        <v>26.4</v>
      </c>
      <c r="AM63" s="229">
        <f>'Erwachsene-DOSB 2020'!J55*$BC$63</f>
        <v>18.599999999999998</v>
      </c>
      <c r="AN63" s="230">
        <f>'Erwachsene-DOSB 2020'!K55*$BC$63</f>
        <v>34.799999999999997</v>
      </c>
      <c r="AO63" s="228">
        <f>'Erwachsene-DOSB 2020'!L55*$BC$63</f>
        <v>27.599999999999998</v>
      </c>
      <c r="AP63" s="229">
        <f>'Erwachsene-DOSB 2020'!M55*$BC$63</f>
        <v>19.8</v>
      </c>
      <c r="AQ63" s="230">
        <f>'Erwachsene-DOSB 2020'!N55*$BC$63</f>
        <v>37.799999999999997</v>
      </c>
      <c r="AR63" s="228">
        <f>'Erwachsene-DOSB 2020'!O55*$BC$63</f>
        <v>28.799999999999997</v>
      </c>
      <c r="AS63" s="229">
        <f>'Erwachsene-DOSB 2020'!P55*$BC$63</f>
        <v>20.399999999999999</v>
      </c>
      <c r="AT63" s="230">
        <f>'Erwachsene-DOSB 2020'!Q55*$BC$63</f>
        <v>42</v>
      </c>
      <c r="AU63" s="228">
        <f>'Erwachsene-DOSB 2020'!R55*$BC$63</f>
        <v>31.799999999999997</v>
      </c>
      <c r="AV63" s="229">
        <f>'Erwachsene-DOSB 2020'!S55*$BC$63</f>
        <v>22.2</v>
      </c>
      <c r="AW63" s="230">
        <f>'Erwachsene-DOSB 2020'!T55*$BC$63</f>
        <v>46.199999999999996</v>
      </c>
      <c r="AX63" s="228">
        <f>'Erwachsene-DOSB 2020'!U55*$BC$63</f>
        <v>35.4</v>
      </c>
      <c r="AY63" s="229">
        <f>'Erwachsene-DOSB 2020'!V55*$BC$63</f>
        <v>22.8</v>
      </c>
      <c r="AZ63" s="182"/>
      <c r="BA63" s="188"/>
      <c r="BC63" s="153">
        <v>1.2</v>
      </c>
      <c r="BD63" s="146" t="s">
        <v>158</v>
      </c>
    </row>
    <row r="64" spans="1:57" ht="21.2" customHeight="1" thickBot="1" x14ac:dyDescent="0.25">
      <c r="A64" s="902"/>
      <c r="B64" s="158"/>
      <c r="C64" s="845"/>
      <c r="D64" s="796"/>
      <c r="E64" s="106" t="s">
        <v>21</v>
      </c>
      <c r="F64" s="27" t="s">
        <v>157</v>
      </c>
      <c r="G64" s="234">
        <f>'Erwachsene-DOSB 2020'!E23*$BC$64</f>
        <v>28.799999999999997</v>
      </c>
      <c r="H64" s="231">
        <f>'Erwachsene-DOSB 2020'!F23*$BC$64</f>
        <v>26.4</v>
      </c>
      <c r="I64" s="232">
        <f>'Erwachsene-DOSB 2020'!G23*$BC$64</f>
        <v>23.4</v>
      </c>
      <c r="J64" s="233">
        <f>'Erwachsene-DOSB 2020'!H23*$BC$64</f>
        <v>29.4</v>
      </c>
      <c r="K64" s="231">
        <f>'Erwachsene-DOSB 2020'!I23*$BC$64</f>
        <v>26.4</v>
      </c>
      <c r="L64" s="232">
        <f>'Erwachsene-DOSB 2020'!J23*$BC$64</f>
        <v>23.4</v>
      </c>
      <c r="M64" s="233">
        <f>'Erwachsene-DOSB 2020'!K23*$BC$64</f>
        <v>30</v>
      </c>
      <c r="N64" s="231">
        <f>'Erwachsene-DOSB 2020'!L23*$BC$64</f>
        <v>27</v>
      </c>
      <c r="O64" s="232">
        <f>'Erwachsene-DOSB 2020'!M23*$BC$64</f>
        <v>24</v>
      </c>
      <c r="P64" s="233">
        <f>'Erwachsene-DOSB 2020'!N23*$BC$64</f>
        <v>31.2</v>
      </c>
      <c r="Q64" s="231">
        <f>'Erwachsene-DOSB 2020'!O23*$BC$64</f>
        <v>28.2</v>
      </c>
      <c r="R64" s="232">
        <f>'Erwachsene-DOSB 2020'!P23*$BC$64</f>
        <v>25.8</v>
      </c>
      <c r="S64" s="233">
        <f>'Erwachsene-DOSB 2020'!Q23*$BC$64</f>
        <v>33</v>
      </c>
      <c r="T64" s="231">
        <f>'Erwachsene-DOSB 2020'!R23*$BC$64</f>
        <v>29.4</v>
      </c>
      <c r="U64" s="232">
        <f>'Erwachsene-DOSB 2020'!S23*$BC$64</f>
        <v>26.4</v>
      </c>
      <c r="V64" s="233">
        <f>'Erwachsene-DOSB 2020'!T23*$BC$64</f>
        <v>34.799999999999997</v>
      </c>
      <c r="W64" s="231">
        <f>'Erwachsene-DOSB 2020'!U23*$BC$64</f>
        <v>30.599999999999998</v>
      </c>
      <c r="X64" s="232">
        <f>'Erwachsene-DOSB 2020'!V23*$BC$64</f>
        <v>27</v>
      </c>
      <c r="Y64" s="186"/>
      <c r="Z64" s="187"/>
      <c r="AB64" s="902"/>
      <c r="AC64" s="158"/>
      <c r="AD64" s="845"/>
      <c r="AE64" s="796"/>
      <c r="AF64" s="106" t="s">
        <v>21</v>
      </c>
      <c r="AG64" s="27" t="s">
        <v>157</v>
      </c>
      <c r="AH64" s="69">
        <f>'Erwachsene-DOSB 2020'!E56*$BC$64</f>
        <v>24.599999999999998</v>
      </c>
      <c r="AI64" s="228">
        <f>'Erwachsene-DOSB 2020'!F56*$BC$64</f>
        <v>21.599999999999998</v>
      </c>
      <c r="AJ64" s="229">
        <f>'Erwachsene-DOSB 2020'!G56*$BC$64</f>
        <v>18.599999999999998</v>
      </c>
      <c r="AK64" s="230">
        <f>'Erwachsene-DOSB 2020'!H56*$BC$64</f>
        <v>24</v>
      </c>
      <c r="AL64" s="228">
        <f>'Erwachsene-DOSB 2020'!I56*$BC$64</f>
        <v>21</v>
      </c>
      <c r="AM64" s="229">
        <f>'Erwachsene-DOSB 2020'!J56*$BC$64</f>
        <v>18</v>
      </c>
      <c r="AN64" s="230">
        <f>'Erwachsene-DOSB 2020'!K56*$BC$64</f>
        <v>25.2</v>
      </c>
      <c r="AO64" s="228">
        <f>'Erwachsene-DOSB 2020'!L56*$BC$64</f>
        <v>21.599999999999998</v>
      </c>
      <c r="AP64" s="229">
        <f>'Erwachsene-DOSB 2020'!M56*$BC$64</f>
        <v>18</v>
      </c>
      <c r="AQ64" s="230">
        <f>'Erwachsene-DOSB 2020'!N56*$BC$64</f>
        <v>27</v>
      </c>
      <c r="AR64" s="228">
        <f>'Erwachsene-DOSB 2020'!O56*$BC$64</f>
        <v>22.2</v>
      </c>
      <c r="AS64" s="229">
        <f>'Erwachsene-DOSB 2020'!P56*$BC$64</f>
        <v>18</v>
      </c>
      <c r="AT64" s="230">
        <f>'Erwachsene-DOSB 2020'!Q56*$BC$64</f>
        <v>28.799999999999997</v>
      </c>
      <c r="AU64" s="228">
        <f>'Erwachsene-DOSB 2020'!R56*$BC$64</f>
        <v>24</v>
      </c>
      <c r="AV64" s="229">
        <f>'Erwachsene-DOSB 2020'!S56*$BC$64</f>
        <v>18.599999999999998</v>
      </c>
      <c r="AW64" s="230">
        <f>'Erwachsene-DOSB 2020'!T56*$BC$64</f>
        <v>31.799999999999997</v>
      </c>
      <c r="AX64" s="228">
        <f>'Erwachsene-DOSB 2020'!U56*$BC$64</f>
        <v>25.8</v>
      </c>
      <c r="AY64" s="229">
        <f>'Erwachsene-DOSB 2020'!V56*$BC$64</f>
        <v>19.8</v>
      </c>
      <c r="AZ64" s="186"/>
      <c r="BA64" s="187"/>
      <c r="BC64" s="153">
        <v>1.2</v>
      </c>
      <c r="BD64" s="146" t="s">
        <v>157</v>
      </c>
    </row>
    <row r="65" spans="1:56" ht="21.2" customHeight="1" x14ac:dyDescent="0.2">
      <c r="A65" s="902"/>
      <c r="B65" s="158"/>
      <c r="C65" s="843">
        <v>4</v>
      </c>
      <c r="D65" s="795" t="s">
        <v>67</v>
      </c>
      <c r="E65" s="601" t="s">
        <v>16</v>
      </c>
      <c r="F65" s="22" t="s">
        <v>20</v>
      </c>
      <c r="G65" s="141">
        <f>'Erwachsene-DOSB 2020'!E25*$BC$65</f>
        <v>0.88000000000000012</v>
      </c>
      <c r="H65" s="132">
        <f>'Erwachsene-DOSB 2020'!F25*$BC$65</f>
        <v>0.96</v>
      </c>
      <c r="I65" s="133">
        <f>'Erwachsene-DOSB 2020'!G25*$BC$65</f>
        <v>1.04</v>
      </c>
      <c r="J65" s="134">
        <f>'Erwachsene-DOSB 2020'!H25*$BC$65</f>
        <v>0.88000000000000012</v>
      </c>
      <c r="K65" s="132">
        <f>'Erwachsene-DOSB 2020'!I25*$BC$65</f>
        <v>0.96</v>
      </c>
      <c r="L65" s="133">
        <f>'Erwachsene-DOSB 2020'!J25*$BC$65</f>
        <v>1.04</v>
      </c>
      <c r="M65" s="134">
        <f>'Erwachsene-DOSB 2020'!K25*$BC$65</f>
        <v>0.84000000000000008</v>
      </c>
      <c r="N65" s="132">
        <f>'Erwachsene-DOSB 2020'!L25*$BC$65</f>
        <v>0.91999999999999993</v>
      </c>
      <c r="O65" s="133">
        <f>'Erwachsene-DOSB 2020'!M25*$BC$65</f>
        <v>1</v>
      </c>
      <c r="P65" s="134">
        <f>'Erwachsene-DOSB 2020'!N25*$BC$65</f>
        <v>0.8</v>
      </c>
      <c r="Q65" s="132">
        <f>'Erwachsene-DOSB 2020'!O25*$BC$65</f>
        <v>0.88000000000000012</v>
      </c>
      <c r="R65" s="133">
        <f>'Erwachsene-DOSB 2020'!P25*$BC$65</f>
        <v>0.96</v>
      </c>
      <c r="S65" s="134">
        <f>'Erwachsene-DOSB 2020'!Q25*$BC$65</f>
        <v>0.76</v>
      </c>
      <c r="T65" s="132">
        <f>'Erwachsene-DOSB 2020'!R25*$BC$65</f>
        <v>0.84000000000000008</v>
      </c>
      <c r="U65" s="133">
        <f>'Erwachsene-DOSB 2020'!S25*$BC$65</f>
        <v>0.91999999999999993</v>
      </c>
      <c r="V65" s="134">
        <f>'Erwachsene-DOSB 2020'!T25*$BC$65</f>
        <v>0.72000000000000008</v>
      </c>
      <c r="W65" s="132">
        <f>'Erwachsene-DOSB 2020'!U25*$BC$65</f>
        <v>0.8</v>
      </c>
      <c r="X65" s="133">
        <f>'Erwachsene-DOSB 2020'!V25*$BC$65</f>
        <v>0.88000000000000012</v>
      </c>
      <c r="Y65" s="180"/>
      <c r="Z65" s="181"/>
      <c r="AB65" s="902"/>
      <c r="AC65" s="158"/>
      <c r="AD65" s="843">
        <v>4</v>
      </c>
      <c r="AE65" s="795" t="s">
        <v>67</v>
      </c>
      <c r="AF65" s="601" t="s">
        <v>16</v>
      </c>
      <c r="AG65" s="22" t="s">
        <v>20</v>
      </c>
      <c r="AH65" s="6">
        <f>'Erwachsene-DOSB 2020'!E58*$BC$65</f>
        <v>1.04</v>
      </c>
      <c r="AI65" s="7">
        <f>'Erwachsene-DOSB 2020'!F58*$BC$65</f>
        <v>1.1199999999999999</v>
      </c>
      <c r="AJ65" s="9">
        <f>'Erwachsene-DOSB 2020'!G58*$BC$65</f>
        <v>1.2000000000000002</v>
      </c>
      <c r="AK65" s="673">
        <f>'Erwachsene-DOSB 2020'!H58*$BC$65</f>
        <v>1.08</v>
      </c>
      <c r="AL65" s="674">
        <f>'Erwachsene-DOSB 2020'!I58*$BC$65</f>
        <v>1.1599999999999999</v>
      </c>
      <c r="AM65" s="9">
        <f>'Erwachsene-DOSB 2020'!J58*$BC$65</f>
        <v>1.2400000000000002</v>
      </c>
      <c r="AN65" s="56">
        <f>'Erwachsene-DOSB 2020'!K58*$BC$65</f>
        <v>1.04</v>
      </c>
      <c r="AO65" s="7">
        <f>'Erwachsene-DOSB 2020'!L58*$BC$65</f>
        <v>1.1199999999999999</v>
      </c>
      <c r="AP65" s="9">
        <f>'Erwachsene-DOSB 2020'!M58*$BC$65</f>
        <v>1.2000000000000002</v>
      </c>
      <c r="AQ65" s="56">
        <f>'Erwachsene-DOSB 2020'!N58*$BC$65</f>
        <v>1.04</v>
      </c>
      <c r="AR65" s="7">
        <f>'Erwachsene-DOSB 2020'!O58*$BC$65</f>
        <v>1.1199999999999999</v>
      </c>
      <c r="AS65" s="9">
        <f>'Erwachsene-DOSB 2020'!P58*$BC$65</f>
        <v>1.2000000000000002</v>
      </c>
      <c r="AT65" s="56">
        <f>'Erwachsene-DOSB 2020'!Q58*$BC$65</f>
        <v>1</v>
      </c>
      <c r="AU65" s="7">
        <f>'Erwachsene-DOSB 2020'!R58*$BC$65</f>
        <v>1.08</v>
      </c>
      <c r="AV65" s="9">
        <f>'Erwachsene-DOSB 2020'!S58*$BC$65</f>
        <v>1.1599999999999999</v>
      </c>
      <c r="AW65" s="56">
        <f>'Erwachsene-DOSB 2020'!T58*$BC$65</f>
        <v>0.96</v>
      </c>
      <c r="AX65" s="7">
        <f>'Erwachsene-DOSB 2020'!U58*$BC$65</f>
        <v>1.04</v>
      </c>
      <c r="AY65" s="9">
        <f>'Erwachsene-DOSB 2020'!V58*$BC$65</f>
        <v>1.1199999999999999</v>
      </c>
      <c r="AZ65" s="180"/>
      <c r="BA65" s="181"/>
      <c r="BC65" s="153">
        <v>0.8</v>
      </c>
      <c r="BD65" s="146" t="s">
        <v>20</v>
      </c>
    </row>
    <row r="66" spans="1:56" ht="21.2" customHeight="1" x14ac:dyDescent="0.2">
      <c r="A66" s="902"/>
      <c r="B66" s="158"/>
      <c r="C66" s="845"/>
      <c r="D66" s="796"/>
      <c r="E66" s="106" t="s">
        <v>17</v>
      </c>
      <c r="F66" s="27" t="s">
        <v>163</v>
      </c>
      <c r="G66" s="13">
        <f>'Erwachsene-DOSB 2020'!E27*$BC$66</f>
        <v>2.72</v>
      </c>
      <c r="H66" s="12">
        <f>'Erwachsene-DOSB 2020'!F27*$BC$66</f>
        <v>2.9600000000000004</v>
      </c>
      <c r="I66" s="15">
        <f>'Erwachsene-DOSB 2020'!G27*$BC$66</f>
        <v>3.2</v>
      </c>
      <c r="J66" s="59">
        <f>'Erwachsene-DOSB 2020'!H27*$BC$66</f>
        <v>2.72</v>
      </c>
      <c r="K66" s="12">
        <f>'Erwachsene-DOSB 2020'!I27*$BC$66</f>
        <v>2.9600000000000004</v>
      </c>
      <c r="L66" s="15">
        <f>'Erwachsene-DOSB 2020'!J27*$BC$66</f>
        <v>3.2</v>
      </c>
      <c r="M66" s="59">
        <f>'Erwachsene-DOSB 2020'!K27*$BC$66</f>
        <v>2.64</v>
      </c>
      <c r="N66" s="12">
        <f>'Erwachsene-DOSB 2020'!L27*$BC$66</f>
        <v>2.8800000000000003</v>
      </c>
      <c r="O66" s="15">
        <f>'Erwachsene-DOSB 2020'!M27*$BC$66</f>
        <v>3.12</v>
      </c>
      <c r="P66" s="59">
        <f>'Erwachsene-DOSB 2020'!N27*$BC$66</f>
        <v>2.5600000000000005</v>
      </c>
      <c r="Q66" s="12">
        <f>'Erwachsene-DOSB 2020'!O27*$BC$66</f>
        <v>2.8000000000000003</v>
      </c>
      <c r="R66" s="15">
        <f>'Erwachsene-DOSB 2020'!P27*$BC$66</f>
        <v>3.04</v>
      </c>
      <c r="S66" s="59">
        <f>'Erwachsene-DOSB 2020'!Q27*$BC$66</f>
        <v>2.4800000000000004</v>
      </c>
      <c r="T66" s="12">
        <f>'Erwachsene-DOSB 2020'!R27*$BC$66</f>
        <v>2.72</v>
      </c>
      <c r="U66" s="15">
        <f>'Erwachsene-DOSB 2020'!S27*$BC$66</f>
        <v>2.9600000000000004</v>
      </c>
      <c r="V66" s="59">
        <f>'Erwachsene-DOSB 2020'!T27*$BC$66</f>
        <v>2.4000000000000004</v>
      </c>
      <c r="W66" s="12">
        <f>'Erwachsene-DOSB 2020'!U27*$BC$66</f>
        <v>2.64</v>
      </c>
      <c r="X66" s="15">
        <f>'Erwachsene-DOSB 2020'!V27*$BC$66</f>
        <v>2.8800000000000003</v>
      </c>
      <c r="Y66" s="182"/>
      <c r="Z66" s="188"/>
      <c r="AB66" s="902"/>
      <c r="AC66" s="158"/>
      <c r="AD66" s="845"/>
      <c r="AE66" s="796"/>
      <c r="AF66" s="106" t="s">
        <v>17</v>
      </c>
      <c r="AG66" s="27" t="s">
        <v>163</v>
      </c>
      <c r="AH66" s="13">
        <f>'Erwachsene-DOSB 2020'!E60*$BC$66</f>
        <v>3.6</v>
      </c>
      <c r="AI66" s="12">
        <f>'Erwachsene-DOSB 2020'!F60*$BC$66</f>
        <v>3.84</v>
      </c>
      <c r="AJ66" s="15">
        <f>'Erwachsene-DOSB 2020'!G60*$BC$66</f>
        <v>4.08</v>
      </c>
      <c r="AK66" s="59">
        <f>'Erwachsene-DOSB 2020'!H60*$BC$66</f>
        <v>3.5200000000000005</v>
      </c>
      <c r="AL66" s="12">
        <f>'Erwachsene-DOSB 2020'!I60*$BC$66</f>
        <v>3.7600000000000002</v>
      </c>
      <c r="AM66" s="15">
        <f>'Erwachsene-DOSB 2020'!J60*$BC$66</f>
        <v>4</v>
      </c>
      <c r="AN66" s="59">
        <f>'Erwachsene-DOSB 2020'!K60*$BC$66</f>
        <v>3.44</v>
      </c>
      <c r="AO66" s="12">
        <f>'Erwachsene-DOSB 2020'!L60*$BC$66</f>
        <v>3.6799999999999997</v>
      </c>
      <c r="AP66" s="15">
        <f>'Erwachsene-DOSB 2020'!M60*$BC$66</f>
        <v>3.9200000000000004</v>
      </c>
      <c r="AQ66" s="59">
        <f>'Erwachsene-DOSB 2020'!N60*$BC$66</f>
        <v>3.3600000000000003</v>
      </c>
      <c r="AR66" s="12">
        <f>'Erwachsene-DOSB 2020'!O60*$BC$66</f>
        <v>3.6</v>
      </c>
      <c r="AS66" s="15">
        <f>'Erwachsene-DOSB 2020'!P60*$BC$66</f>
        <v>3.84</v>
      </c>
      <c r="AT66" s="59">
        <f>'Erwachsene-DOSB 2020'!Q60*$BC$66</f>
        <v>3.28</v>
      </c>
      <c r="AU66" s="12">
        <f>'Erwachsene-DOSB 2020'!R60*$BC$66</f>
        <v>3.5200000000000005</v>
      </c>
      <c r="AV66" s="740">
        <f>'Erwachsene-DOSB 2020'!S60*$BC$66</f>
        <v>3.7600000000000002</v>
      </c>
      <c r="AW66" s="59">
        <f>'Erwachsene-DOSB 2020'!T60*$BC$66</f>
        <v>3.12</v>
      </c>
      <c r="AX66" s="12">
        <f>'Erwachsene-DOSB 2020'!U60*$BC$66</f>
        <v>3.44</v>
      </c>
      <c r="AY66" s="740">
        <f>'Erwachsene-DOSB 2020'!V60*$BC$66</f>
        <v>3.6799999999999997</v>
      </c>
      <c r="AZ66" s="182"/>
      <c r="BA66" s="188"/>
      <c r="BC66" s="153">
        <v>0.8</v>
      </c>
      <c r="BD66" s="146" t="s">
        <v>163</v>
      </c>
    </row>
    <row r="67" spans="1:56" ht="21.2" customHeight="1" x14ac:dyDescent="0.2">
      <c r="A67" s="902"/>
      <c r="B67" s="158"/>
      <c r="C67" s="845"/>
      <c r="D67" s="796"/>
      <c r="E67" s="798" t="s">
        <v>21</v>
      </c>
      <c r="F67" s="793" t="s">
        <v>438</v>
      </c>
      <c r="G67" s="782" t="s">
        <v>426</v>
      </c>
      <c r="H67" s="783"/>
      <c r="I67" s="783"/>
      <c r="J67" s="783"/>
      <c r="K67" s="783"/>
      <c r="L67" s="783"/>
      <c r="M67" s="783"/>
      <c r="N67" s="783"/>
      <c r="O67" s="783"/>
      <c r="P67" s="783"/>
      <c r="Q67" s="783"/>
      <c r="R67" s="783"/>
      <c r="S67" s="783"/>
      <c r="T67" s="783"/>
      <c r="U67" s="784"/>
      <c r="V67" s="783" t="s">
        <v>425</v>
      </c>
      <c r="W67" s="783"/>
      <c r="X67" s="784"/>
      <c r="Y67" s="182"/>
      <c r="Z67" s="188"/>
      <c r="AB67" s="902"/>
      <c r="AC67" s="158"/>
      <c r="AD67" s="845"/>
      <c r="AE67" s="796"/>
      <c r="AF67" s="798" t="s">
        <v>21</v>
      </c>
      <c r="AG67" s="793" t="s">
        <v>438</v>
      </c>
      <c r="AH67" s="782" t="s">
        <v>426</v>
      </c>
      <c r="AI67" s="783"/>
      <c r="AJ67" s="783"/>
      <c r="AK67" s="783"/>
      <c r="AL67" s="783"/>
      <c r="AM67" s="783"/>
      <c r="AN67" s="783"/>
      <c r="AO67" s="783"/>
      <c r="AP67" s="783"/>
      <c r="AQ67" s="783"/>
      <c r="AR67" s="783"/>
      <c r="AS67" s="783"/>
      <c r="AT67" s="783"/>
      <c r="AU67" s="783"/>
      <c r="AV67" s="784"/>
      <c r="AW67" s="783" t="s">
        <v>425</v>
      </c>
      <c r="AX67" s="783"/>
      <c r="AY67" s="784"/>
      <c r="AZ67" s="182"/>
      <c r="BA67" s="188"/>
      <c r="BD67" s="148"/>
    </row>
    <row r="68" spans="1:56" ht="21.2" customHeight="1" thickBot="1" x14ac:dyDescent="0.25">
      <c r="A68" s="902"/>
      <c r="B68" s="158"/>
      <c r="C68" s="845"/>
      <c r="D68" s="796"/>
      <c r="E68" s="792"/>
      <c r="F68" s="794"/>
      <c r="G68" s="42">
        <v>10</v>
      </c>
      <c r="H68" s="43">
        <v>15</v>
      </c>
      <c r="I68" s="135">
        <v>20</v>
      </c>
      <c r="J68" s="42">
        <v>10</v>
      </c>
      <c r="K68" s="43">
        <v>15</v>
      </c>
      <c r="L68" s="135">
        <v>20</v>
      </c>
      <c r="M68" s="42">
        <v>10</v>
      </c>
      <c r="N68" s="43">
        <v>15</v>
      </c>
      <c r="O68" s="135">
        <v>20</v>
      </c>
      <c r="P68" s="42">
        <v>10</v>
      </c>
      <c r="Q68" s="43">
        <v>15</v>
      </c>
      <c r="R68" s="135">
        <v>20</v>
      </c>
      <c r="S68" s="42">
        <v>10</v>
      </c>
      <c r="T68" s="43">
        <v>15</v>
      </c>
      <c r="U68" s="135">
        <v>20</v>
      </c>
      <c r="V68" s="42">
        <v>10</v>
      </c>
      <c r="W68" s="43">
        <v>15</v>
      </c>
      <c r="X68" s="135">
        <v>20</v>
      </c>
      <c r="Y68" s="186"/>
      <c r="Z68" s="187"/>
      <c r="AB68" s="902"/>
      <c r="AC68" s="158"/>
      <c r="AD68" s="845"/>
      <c r="AE68" s="796"/>
      <c r="AF68" s="792"/>
      <c r="AG68" s="794"/>
      <c r="AH68" s="42">
        <v>10</v>
      </c>
      <c r="AI68" s="43">
        <v>15</v>
      </c>
      <c r="AJ68" s="135">
        <v>20</v>
      </c>
      <c r="AK68" s="42">
        <v>10</v>
      </c>
      <c r="AL68" s="43">
        <v>15</v>
      </c>
      <c r="AM68" s="135">
        <v>20</v>
      </c>
      <c r="AN68" s="42">
        <v>10</v>
      </c>
      <c r="AO68" s="43">
        <v>15</v>
      </c>
      <c r="AP68" s="135">
        <v>20</v>
      </c>
      <c r="AQ68" s="42">
        <v>10</v>
      </c>
      <c r="AR68" s="43">
        <v>15</v>
      </c>
      <c r="AS68" s="135">
        <v>20</v>
      </c>
      <c r="AT68" s="42">
        <v>10</v>
      </c>
      <c r="AU68" s="43">
        <v>15</v>
      </c>
      <c r="AV68" s="135">
        <v>20</v>
      </c>
      <c r="AW68" s="42">
        <v>10</v>
      </c>
      <c r="AX68" s="43">
        <v>15</v>
      </c>
      <c r="AY68" s="135">
        <v>20</v>
      </c>
      <c r="AZ68" s="186"/>
      <c r="BA68" s="187"/>
      <c r="BD68" s="148"/>
    </row>
    <row r="69" spans="1:56" ht="18.75" thickBot="1" x14ac:dyDescent="0.3">
      <c r="A69" s="853" t="s">
        <v>495</v>
      </c>
      <c r="B69" s="158"/>
      <c r="C69" s="905" t="s">
        <v>51</v>
      </c>
      <c r="D69" s="906"/>
      <c r="E69" s="907"/>
      <c r="F69" s="907"/>
      <c r="G69" s="907" t="s">
        <v>616</v>
      </c>
      <c r="H69" s="907"/>
      <c r="I69" s="907"/>
      <c r="J69" s="907"/>
      <c r="K69" s="907"/>
      <c r="L69" s="907"/>
      <c r="M69" s="907"/>
      <c r="N69" s="907"/>
      <c r="O69" s="907"/>
      <c r="P69" s="907"/>
      <c r="Q69" s="907"/>
      <c r="R69" s="1041" t="s">
        <v>52</v>
      </c>
      <c r="S69" s="1041"/>
      <c r="T69" s="1041"/>
      <c r="U69" s="1041"/>
      <c r="V69" s="1041"/>
      <c r="W69" s="1041"/>
      <c r="X69" s="1041"/>
      <c r="Y69" s="802" t="s">
        <v>53</v>
      </c>
      <c r="Z69" s="803"/>
      <c r="AB69" s="853" t="s">
        <v>495</v>
      </c>
      <c r="AC69" s="158"/>
      <c r="AD69" s="905" t="s">
        <v>51</v>
      </c>
      <c r="AE69" s="906"/>
      <c r="AF69" s="907"/>
      <c r="AG69" s="907"/>
      <c r="AH69" s="907" t="s">
        <v>616</v>
      </c>
      <c r="AI69" s="907"/>
      <c r="AJ69" s="907"/>
      <c r="AK69" s="907"/>
      <c r="AL69" s="907"/>
      <c r="AM69" s="907"/>
      <c r="AN69" s="907"/>
      <c r="AO69" s="907"/>
      <c r="AP69" s="907"/>
      <c r="AQ69" s="907"/>
      <c r="AR69" s="907"/>
      <c r="AS69" s="1041" t="s">
        <v>52</v>
      </c>
      <c r="AT69" s="1041"/>
      <c r="AU69" s="1041"/>
      <c r="AV69" s="1041"/>
      <c r="AW69" s="1041"/>
      <c r="AX69" s="1041"/>
      <c r="AY69" s="1041"/>
      <c r="AZ69" s="802" t="s">
        <v>53</v>
      </c>
      <c r="BA69" s="803"/>
    </row>
    <row r="70" spans="1:56" ht="13.5" thickBot="1" x14ac:dyDescent="0.25">
      <c r="A70" s="853"/>
      <c r="B70" s="158"/>
      <c r="C70" s="914" t="s">
        <v>585</v>
      </c>
      <c r="D70" s="915"/>
      <c r="E70" s="915"/>
      <c r="F70" s="915"/>
      <c r="G70" s="915"/>
      <c r="H70" s="915"/>
      <c r="I70" s="916"/>
      <c r="J70" s="1032" t="s">
        <v>68</v>
      </c>
      <c r="K70" s="1033"/>
      <c r="L70" s="1033"/>
      <c r="M70" s="1033"/>
      <c r="N70" s="1033"/>
      <c r="O70" s="1033"/>
      <c r="P70" s="1033"/>
      <c r="Q70" s="1034"/>
      <c r="R70" s="1035" t="s">
        <v>69</v>
      </c>
      <c r="S70" s="1036"/>
      <c r="T70" s="1036"/>
      <c r="U70" s="1036"/>
      <c r="V70" s="1036"/>
      <c r="W70" s="1036"/>
      <c r="X70" s="1037"/>
      <c r="Y70" s="75" t="s">
        <v>70</v>
      </c>
      <c r="Z70" s="76"/>
      <c r="AB70" s="853"/>
      <c r="AC70" s="158"/>
      <c r="AD70" s="914" t="s">
        <v>585</v>
      </c>
      <c r="AE70" s="915"/>
      <c r="AF70" s="915"/>
      <c r="AG70" s="915"/>
      <c r="AH70" s="915"/>
      <c r="AI70" s="915"/>
      <c r="AJ70" s="916"/>
      <c r="AK70" s="1032" t="s">
        <v>68</v>
      </c>
      <c r="AL70" s="1033"/>
      <c r="AM70" s="1033"/>
      <c r="AN70" s="1033"/>
      <c r="AO70" s="1033"/>
      <c r="AP70" s="1033"/>
      <c r="AQ70" s="1033"/>
      <c r="AR70" s="1034"/>
      <c r="AS70" s="1035" t="s">
        <v>69</v>
      </c>
      <c r="AT70" s="1036"/>
      <c r="AU70" s="1036"/>
      <c r="AV70" s="1036"/>
      <c r="AW70" s="1036"/>
      <c r="AX70" s="1036"/>
      <c r="AY70" s="1037"/>
      <c r="AZ70" s="75" t="s">
        <v>70</v>
      </c>
      <c r="BA70" s="76"/>
    </row>
    <row r="71" spans="1:56" ht="15" customHeight="1" thickBot="1" x14ac:dyDescent="0.3">
      <c r="A71" s="853"/>
      <c r="B71" s="533"/>
      <c r="C71" s="909" t="s">
        <v>71</v>
      </c>
      <c r="D71" s="910"/>
      <c r="E71" s="910"/>
      <c r="F71" s="910"/>
      <c r="G71" s="910"/>
      <c r="H71" s="910"/>
      <c r="I71" s="534"/>
      <c r="J71" s="1038"/>
      <c r="K71" s="1039"/>
      <c r="L71" s="1039"/>
      <c r="M71" s="1039"/>
      <c r="N71" s="1039"/>
      <c r="O71" s="1039"/>
      <c r="P71" s="1039"/>
      <c r="Q71" s="1040"/>
      <c r="R71" s="1009" t="s">
        <v>72</v>
      </c>
      <c r="S71" s="1010"/>
      <c r="T71" s="1011"/>
      <c r="U71" s="1011"/>
      <c r="V71" s="1011"/>
      <c r="W71" s="1011"/>
      <c r="X71" s="1012"/>
      <c r="Y71" s="75" t="s">
        <v>73</v>
      </c>
      <c r="Z71" s="78" t="s">
        <v>54</v>
      </c>
      <c r="AB71" s="853"/>
      <c r="AC71" s="533"/>
      <c r="AD71" s="909" t="s">
        <v>71</v>
      </c>
      <c r="AE71" s="910"/>
      <c r="AF71" s="910"/>
      <c r="AG71" s="910"/>
      <c r="AH71" s="910"/>
      <c r="AI71" s="910"/>
      <c r="AJ71" s="534"/>
      <c r="AK71" s="1038"/>
      <c r="AL71" s="1039"/>
      <c r="AM71" s="1039"/>
      <c r="AN71" s="1039"/>
      <c r="AO71" s="1039"/>
      <c r="AP71" s="1039"/>
      <c r="AQ71" s="1039"/>
      <c r="AR71" s="1040"/>
      <c r="AS71" s="1009" t="s">
        <v>72</v>
      </c>
      <c r="AT71" s="1010"/>
      <c r="AU71" s="1011"/>
      <c r="AV71" s="1011"/>
      <c r="AW71" s="1011"/>
      <c r="AX71" s="1011"/>
      <c r="AY71" s="1012"/>
      <c r="AZ71" s="75" t="s">
        <v>73</v>
      </c>
      <c r="BA71" s="78" t="s">
        <v>54</v>
      </c>
    </row>
    <row r="72" spans="1:56" ht="13.5" thickBot="1" x14ac:dyDescent="0.25">
      <c r="A72" s="853"/>
      <c r="B72" s="158"/>
      <c r="C72" s="909" t="s">
        <v>74</v>
      </c>
      <c r="D72" s="910"/>
      <c r="E72" s="910"/>
      <c r="F72" s="910"/>
      <c r="G72" s="910"/>
      <c r="H72" s="910"/>
      <c r="I72" s="534"/>
      <c r="J72" s="1042"/>
      <c r="K72" s="1043"/>
      <c r="L72" s="1043"/>
      <c r="M72" s="1043"/>
      <c r="N72" s="1043"/>
      <c r="O72" s="1043"/>
      <c r="P72" s="1043"/>
      <c r="Q72" s="1044"/>
      <c r="R72" s="1009" t="s">
        <v>75</v>
      </c>
      <c r="S72" s="1010"/>
      <c r="T72" s="1011"/>
      <c r="U72" s="1011"/>
      <c r="V72" s="1011"/>
      <c r="W72" s="1011"/>
      <c r="X72" s="1012"/>
      <c r="Y72" s="75" t="s">
        <v>76</v>
      </c>
      <c r="Z72" s="76"/>
      <c r="AB72" s="853"/>
      <c r="AC72" s="158"/>
      <c r="AD72" s="909" t="s">
        <v>74</v>
      </c>
      <c r="AE72" s="910"/>
      <c r="AF72" s="910"/>
      <c r="AG72" s="910"/>
      <c r="AH72" s="910"/>
      <c r="AI72" s="910"/>
      <c r="AJ72" s="534"/>
      <c r="AK72" s="1042"/>
      <c r="AL72" s="1043"/>
      <c r="AM72" s="1043"/>
      <c r="AN72" s="1043"/>
      <c r="AO72" s="1043"/>
      <c r="AP72" s="1043"/>
      <c r="AQ72" s="1043"/>
      <c r="AR72" s="1044"/>
      <c r="AS72" s="1009" t="s">
        <v>75</v>
      </c>
      <c r="AT72" s="1010"/>
      <c r="AU72" s="1011"/>
      <c r="AV72" s="1011"/>
      <c r="AW72" s="1011"/>
      <c r="AX72" s="1011"/>
      <c r="AY72" s="1012"/>
      <c r="AZ72" s="75" t="s">
        <v>76</v>
      </c>
      <c r="BA72" s="76"/>
    </row>
    <row r="73" spans="1:56" ht="13.5" thickBot="1" x14ac:dyDescent="0.25">
      <c r="A73" s="853"/>
      <c r="B73" s="158"/>
      <c r="C73" s="909" t="s">
        <v>518</v>
      </c>
      <c r="D73" s="910"/>
      <c r="E73" s="910"/>
      <c r="F73" s="910"/>
      <c r="G73" s="910"/>
      <c r="H73" s="910"/>
      <c r="I73" s="534"/>
      <c r="J73" s="1045"/>
      <c r="K73" s="1021"/>
      <c r="L73" s="1021"/>
      <c r="M73" s="1021"/>
      <c r="N73" s="1021"/>
      <c r="O73" s="1021"/>
      <c r="P73" s="1021"/>
      <c r="Q73" s="1046"/>
      <c r="R73" s="1009" t="s">
        <v>77</v>
      </c>
      <c r="S73" s="1010"/>
      <c r="T73" s="1011"/>
      <c r="U73" s="1011"/>
      <c r="V73" s="1011"/>
      <c r="W73" s="1011"/>
      <c r="X73" s="1012"/>
      <c r="Y73" s="75" t="s">
        <v>78</v>
      </c>
      <c r="Z73" s="76"/>
      <c r="AB73" s="853"/>
      <c r="AC73" s="158"/>
      <c r="AD73" s="909" t="s">
        <v>518</v>
      </c>
      <c r="AE73" s="910"/>
      <c r="AF73" s="910"/>
      <c r="AG73" s="910"/>
      <c r="AH73" s="910"/>
      <c r="AI73" s="910"/>
      <c r="AJ73" s="534"/>
      <c r="AK73" s="1045"/>
      <c r="AL73" s="1021"/>
      <c r="AM73" s="1021"/>
      <c r="AN73" s="1021"/>
      <c r="AO73" s="1021"/>
      <c r="AP73" s="1021"/>
      <c r="AQ73" s="1021"/>
      <c r="AR73" s="1046"/>
      <c r="AS73" s="1009" t="s">
        <v>77</v>
      </c>
      <c r="AT73" s="1010"/>
      <c r="AU73" s="1011"/>
      <c r="AV73" s="1011"/>
      <c r="AW73" s="1011"/>
      <c r="AX73" s="1011"/>
      <c r="AY73" s="1012"/>
      <c r="AZ73" s="75" t="s">
        <v>78</v>
      </c>
      <c r="BA73" s="76"/>
    </row>
    <row r="74" spans="1:56" ht="13.5" thickBot="1" x14ac:dyDescent="0.25">
      <c r="A74" s="853"/>
      <c r="B74" s="158"/>
      <c r="C74" s="909" t="s">
        <v>586</v>
      </c>
      <c r="D74" s="910"/>
      <c r="E74" s="910"/>
      <c r="F74" s="910"/>
      <c r="G74" s="910"/>
      <c r="H74" s="910"/>
      <c r="I74" s="534"/>
      <c r="J74" s="80"/>
      <c r="K74" s="80"/>
      <c r="L74" s="80"/>
      <c r="M74" s="80"/>
      <c r="N74" s="80"/>
      <c r="O74" s="80"/>
      <c r="P74" s="80"/>
      <c r="Q74" s="80"/>
      <c r="R74" s="1013" t="s">
        <v>79</v>
      </c>
      <c r="S74" s="1014"/>
      <c r="T74" s="1047"/>
      <c r="U74" s="1047"/>
      <c r="V74" s="1047"/>
      <c r="W74" s="1047"/>
      <c r="X74" s="1048"/>
      <c r="Y74" s="81"/>
      <c r="Z74" s="83"/>
      <c r="AB74" s="853"/>
      <c r="AC74" s="158"/>
      <c r="AD74" s="909" t="s">
        <v>586</v>
      </c>
      <c r="AE74" s="910"/>
      <c r="AF74" s="910"/>
      <c r="AG74" s="910"/>
      <c r="AH74" s="910"/>
      <c r="AI74" s="910"/>
      <c r="AJ74" s="534"/>
      <c r="AK74" s="80"/>
      <c r="AL74" s="80"/>
      <c r="AM74" s="80"/>
      <c r="AN74" s="80"/>
      <c r="AO74" s="80"/>
      <c r="AP74" s="80"/>
      <c r="AQ74" s="80"/>
      <c r="AR74" s="80"/>
      <c r="AS74" s="1013" t="s">
        <v>79</v>
      </c>
      <c r="AT74" s="1014"/>
      <c r="AU74" s="1047"/>
      <c r="AV74" s="1047"/>
      <c r="AW74" s="1047"/>
      <c r="AX74" s="1047"/>
      <c r="AY74" s="1048"/>
      <c r="AZ74" s="81"/>
      <c r="BA74" s="83"/>
    </row>
    <row r="75" spans="1:56" ht="15" x14ac:dyDescent="0.2">
      <c r="A75" s="904">
        <v>43</v>
      </c>
      <c r="B75" s="158"/>
      <c r="C75" s="939" t="s">
        <v>587</v>
      </c>
      <c r="D75" s="910"/>
      <c r="E75" s="910"/>
      <c r="F75" s="910"/>
      <c r="G75" s="910"/>
      <c r="H75" s="910"/>
      <c r="I75" s="534"/>
      <c r="U75" s="379"/>
      <c r="W75" s="781" t="s">
        <v>722</v>
      </c>
      <c r="X75" s="781"/>
      <c r="Y75" s="781"/>
      <c r="Z75" s="781"/>
      <c r="AB75" s="904">
        <f>A75+3</f>
        <v>46</v>
      </c>
      <c r="AC75" s="158"/>
      <c r="AD75" s="939" t="s">
        <v>587</v>
      </c>
      <c r="AE75" s="910"/>
      <c r="AF75" s="910"/>
      <c r="AG75" s="910"/>
      <c r="AH75" s="910"/>
      <c r="AI75" s="910"/>
      <c r="AJ75" s="534"/>
      <c r="AV75" s="379"/>
      <c r="AX75" s="781" t="s">
        <v>719</v>
      </c>
      <c r="AY75" s="781"/>
      <c r="AZ75" s="781"/>
      <c r="BA75" s="781"/>
    </row>
    <row r="76" spans="1:56" ht="13.5" thickBot="1" x14ac:dyDescent="0.25">
      <c r="A76" s="904"/>
      <c r="B76" s="158"/>
      <c r="C76" s="1015" t="s">
        <v>80</v>
      </c>
      <c r="D76" s="1016"/>
      <c r="E76" s="1016"/>
      <c r="F76" s="1016"/>
      <c r="G76" s="1016"/>
      <c r="H76" s="1016"/>
      <c r="I76" s="1017"/>
      <c r="W76" s="781"/>
      <c r="X76" s="781"/>
      <c r="Y76" s="781"/>
      <c r="Z76" s="781"/>
      <c r="AB76" s="904"/>
      <c r="AC76" s="158"/>
      <c r="AD76" s="1015" t="s">
        <v>80</v>
      </c>
      <c r="AE76" s="1016"/>
      <c r="AF76" s="1016"/>
      <c r="AG76" s="1016"/>
      <c r="AH76" s="1016"/>
      <c r="AI76" s="1016"/>
      <c r="AJ76" s="1017"/>
      <c r="AX76" s="781"/>
      <c r="AY76" s="781"/>
      <c r="AZ76" s="781"/>
      <c r="BA76" s="781"/>
    </row>
    <row r="78" spans="1:56" ht="13.5" thickBot="1" x14ac:dyDescent="0.25"/>
    <row r="79" spans="1:56" ht="18" customHeight="1" x14ac:dyDescent="0.25">
      <c r="A79" s="930" t="s">
        <v>496</v>
      </c>
      <c r="B79" s="158"/>
      <c r="C79" s="1002" t="s">
        <v>584</v>
      </c>
      <c r="D79" s="1003"/>
      <c r="E79" s="1003"/>
      <c r="F79" s="1003"/>
      <c r="G79" s="1003"/>
      <c r="H79" s="1003"/>
      <c r="I79" s="1003"/>
      <c r="J79" s="1003"/>
      <c r="K79" s="1003"/>
      <c r="L79" s="1004"/>
      <c r="M79" s="1005" t="s">
        <v>138</v>
      </c>
      <c r="N79" s="1005"/>
      <c r="O79" s="1005"/>
      <c r="P79" s="1005"/>
      <c r="Q79" s="1005"/>
      <c r="R79" s="1005"/>
      <c r="S79" s="1005"/>
      <c r="T79" s="1005"/>
      <c r="U79" s="1005"/>
      <c r="V79" s="1005"/>
      <c r="W79" s="1005"/>
      <c r="X79" s="1005"/>
      <c r="Y79" s="1005"/>
      <c r="Z79" s="546" t="s">
        <v>749</v>
      </c>
      <c r="AB79" s="930" t="s">
        <v>496</v>
      </c>
      <c r="AC79" s="158"/>
      <c r="AD79" s="1002" t="s">
        <v>584</v>
      </c>
      <c r="AE79" s="1003"/>
      <c r="AF79" s="1003"/>
      <c r="AG79" s="1003"/>
      <c r="AH79" s="1003"/>
      <c r="AI79" s="1003"/>
      <c r="AJ79" s="1003"/>
      <c r="AK79" s="1003"/>
      <c r="AL79" s="1003"/>
      <c r="AM79" s="1004"/>
      <c r="AN79" s="1005" t="s">
        <v>144</v>
      </c>
      <c r="AO79" s="1005"/>
      <c r="AP79" s="1005"/>
      <c r="AQ79" s="1005"/>
      <c r="AR79" s="1005"/>
      <c r="AS79" s="1005"/>
      <c r="AT79" s="1005"/>
      <c r="AU79" s="1005"/>
      <c r="AV79" s="1005"/>
      <c r="AW79" s="1005"/>
      <c r="AX79" s="1005"/>
      <c r="AY79" s="1005"/>
      <c r="AZ79" s="1005"/>
      <c r="BA79" s="546" t="s">
        <v>749</v>
      </c>
    </row>
    <row r="80" spans="1:56" x14ac:dyDescent="0.2">
      <c r="A80" s="931"/>
      <c r="B80" s="158"/>
      <c r="C80" s="856" t="s">
        <v>1</v>
      </c>
      <c r="D80" s="857"/>
      <c r="E80" s="857"/>
      <c r="F80" s="857"/>
      <c r="G80" s="857"/>
      <c r="H80" s="857"/>
      <c r="I80" s="857"/>
      <c r="J80" s="857"/>
      <c r="K80" s="857"/>
      <c r="L80" s="858"/>
      <c r="M80" s="893" t="s">
        <v>2</v>
      </c>
      <c r="N80" s="893"/>
      <c r="O80" s="893"/>
      <c r="P80" s="893"/>
      <c r="Q80" s="893"/>
      <c r="R80" s="893"/>
      <c r="S80" s="893"/>
      <c r="T80" s="893"/>
      <c r="U80" s="893"/>
      <c r="V80" s="893"/>
      <c r="W80" s="893"/>
      <c r="X80" s="893"/>
      <c r="Y80" s="893" t="s">
        <v>55</v>
      </c>
      <c r="Z80" s="894"/>
      <c r="AB80" s="931"/>
      <c r="AC80" s="158"/>
      <c r="AD80" s="856" t="s">
        <v>1</v>
      </c>
      <c r="AE80" s="857"/>
      <c r="AF80" s="857"/>
      <c r="AG80" s="857"/>
      <c r="AH80" s="857"/>
      <c r="AI80" s="857"/>
      <c r="AJ80" s="857"/>
      <c r="AK80" s="857"/>
      <c r="AL80" s="857"/>
      <c r="AM80" s="858"/>
      <c r="AN80" s="893" t="s">
        <v>2</v>
      </c>
      <c r="AO80" s="893"/>
      <c r="AP80" s="893"/>
      <c r="AQ80" s="893"/>
      <c r="AR80" s="893"/>
      <c r="AS80" s="893"/>
      <c r="AT80" s="893"/>
      <c r="AU80" s="893"/>
      <c r="AV80" s="893"/>
      <c r="AW80" s="893"/>
      <c r="AX80" s="893"/>
      <c r="AY80" s="893"/>
      <c r="AZ80" s="893" t="s">
        <v>55</v>
      </c>
      <c r="BA80" s="894"/>
    </row>
    <row r="81" spans="1:56" x14ac:dyDescent="0.2">
      <c r="A81" s="931"/>
      <c r="B81" s="158"/>
      <c r="C81" s="856" t="s">
        <v>3</v>
      </c>
      <c r="D81" s="857"/>
      <c r="E81" s="857"/>
      <c r="F81" s="857"/>
      <c r="G81" s="857"/>
      <c r="H81" s="857"/>
      <c r="I81" s="857"/>
      <c r="J81" s="857"/>
      <c r="K81" s="857"/>
      <c r="L81" s="858"/>
      <c r="M81" s="893" t="s">
        <v>4</v>
      </c>
      <c r="N81" s="893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 t="s">
        <v>5</v>
      </c>
      <c r="Z81" s="894"/>
      <c r="AB81" s="931"/>
      <c r="AC81" s="158"/>
      <c r="AD81" s="856" t="s">
        <v>3</v>
      </c>
      <c r="AE81" s="857"/>
      <c r="AF81" s="857"/>
      <c r="AG81" s="857"/>
      <c r="AH81" s="857"/>
      <c r="AI81" s="857"/>
      <c r="AJ81" s="857"/>
      <c r="AK81" s="857"/>
      <c r="AL81" s="857"/>
      <c r="AM81" s="858"/>
      <c r="AN81" s="893" t="s">
        <v>4</v>
      </c>
      <c r="AO81" s="893"/>
      <c r="AP81" s="893"/>
      <c r="AQ81" s="893"/>
      <c r="AR81" s="893"/>
      <c r="AS81" s="893"/>
      <c r="AT81" s="893"/>
      <c r="AU81" s="893"/>
      <c r="AV81" s="893"/>
      <c r="AW81" s="893"/>
      <c r="AX81" s="893"/>
      <c r="AY81" s="893"/>
      <c r="AZ81" s="893" t="s">
        <v>5</v>
      </c>
      <c r="BA81" s="894"/>
    </row>
    <row r="82" spans="1:56" x14ac:dyDescent="0.2">
      <c r="A82" s="931"/>
      <c r="B82" s="158"/>
      <c r="C82" s="856" t="s">
        <v>56</v>
      </c>
      <c r="D82" s="1019"/>
      <c r="E82" s="1019"/>
      <c r="F82" s="1020"/>
      <c r="G82" s="869" t="s">
        <v>57</v>
      </c>
      <c r="H82" s="870"/>
      <c r="I82" s="870"/>
      <c r="J82" s="870"/>
      <c r="K82" s="870"/>
      <c r="L82" s="870"/>
      <c r="M82" s="870"/>
      <c r="N82" s="870"/>
      <c r="O82" s="870"/>
      <c r="P82" s="870"/>
      <c r="Q82" s="870"/>
      <c r="R82" s="870"/>
      <c r="S82" s="870"/>
      <c r="T82" s="870"/>
      <c r="U82" s="870"/>
      <c r="V82" s="870"/>
      <c r="W82" s="870"/>
      <c r="X82" s="871"/>
      <c r="Y82" s="47"/>
      <c r="Z82" s="48"/>
      <c r="AB82" s="931"/>
      <c r="AC82" s="158"/>
      <c r="AD82" s="856" t="s">
        <v>56</v>
      </c>
      <c r="AE82" s="1019"/>
      <c r="AF82" s="1019"/>
      <c r="AG82" s="1020"/>
      <c r="AH82" s="869" t="s">
        <v>57</v>
      </c>
      <c r="AI82" s="870"/>
      <c r="AJ82" s="870"/>
      <c r="AK82" s="870"/>
      <c r="AL82" s="870"/>
      <c r="AM82" s="870"/>
      <c r="AN82" s="870"/>
      <c r="AO82" s="870"/>
      <c r="AP82" s="870"/>
      <c r="AQ82" s="870"/>
      <c r="AR82" s="870"/>
      <c r="AS82" s="870"/>
      <c r="AT82" s="870"/>
      <c r="AU82" s="870"/>
      <c r="AV82" s="870"/>
      <c r="AW82" s="870"/>
      <c r="AX82" s="870"/>
      <c r="AY82" s="871"/>
      <c r="AZ82" s="47"/>
      <c r="BA82" s="48"/>
    </row>
    <row r="83" spans="1:56" ht="15.75" x14ac:dyDescent="0.25">
      <c r="A83" s="931"/>
      <c r="B83" s="158"/>
      <c r="C83" s="838" t="s">
        <v>508</v>
      </c>
      <c r="D83" s="839"/>
      <c r="E83" s="839"/>
      <c r="F83" s="840"/>
      <c r="G83" s="817" t="s">
        <v>617</v>
      </c>
      <c r="H83" s="818"/>
      <c r="I83" s="818"/>
      <c r="J83" s="818"/>
      <c r="K83" s="819"/>
      <c r="L83" s="851" t="s">
        <v>709</v>
      </c>
      <c r="M83" s="851"/>
      <c r="N83" s="851"/>
      <c r="O83" s="851"/>
      <c r="P83" s="851"/>
      <c r="Q83" s="851"/>
      <c r="R83" s="851"/>
      <c r="S83" s="851"/>
      <c r="T83" s="851"/>
      <c r="U83" s="851"/>
      <c r="V83" s="851"/>
      <c r="W83" s="851"/>
      <c r="X83" s="851"/>
      <c r="Y83" s="851"/>
      <c r="Z83" s="852"/>
      <c r="AB83" s="931"/>
      <c r="AC83" s="158"/>
      <c r="AD83" s="838" t="s">
        <v>508</v>
      </c>
      <c r="AE83" s="839"/>
      <c r="AF83" s="839"/>
      <c r="AG83" s="840"/>
      <c r="AH83" s="817" t="s">
        <v>617</v>
      </c>
      <c r="AI83" s="818"/>
      <c r="AJ83" s="818"/>
      <c r="AK83" s="818"/>
      <c r="AL83" s="819"/>
      <c r="AM83" s="851" t="s">
        <v>709</v>
      </c>
      <c r="AN83" s="851"/>
      <c r="AO83" s="851"/>
      <c r="AP83" s="851"/>
      <c r="AQ83" s="851"/>
      <c r="AR83" s="851"/>
      <c r="AS83" s="851"/>
      <c r="AT83" s="851"/>
      <c r="AU83" s="851"/>
      <c r="AV83" s="851"/>
      <c r="AW83" s="851"/>
      <c r="AX83" s="851"/>
      <c r="AY83" s="851"/>
      <c r="AZ83" s="851"/>
      <c r="BA83" s="852"/>
    </row>
    <row r="84" spans="1:56" customFormat="1" ht="15.6" customHeight="1" x14ac:dyDescent="0.2">
      <c r="A84" s="931"/>
      <c r="C84" s="856"/>
      <c r="D84" s="857"/>
      <c r="E84" s="857"/>
      <c r="F84" s="858"/>
      <c r="G84" s="817" t="s">
        <v>618</v>
      </c>
      <c r="H84" s="818"/>
      <c r="I84" s="818"/>
      <c r="J84" s="818"/>
      <c r="K84" s="819"/>
      <c r="L84" s="883" t="s">
        <v>6</v>
      </c>
      <c r="M84" s="883"/>
      <c r="N84" s="884"/>
      <c r="O84" s="884"/>
      <c r="P84" s="884"/>
      <c r="Q84" s="884"/>
      <c r="R84" s="883" t="s">
        <v>7</v>
      </c>
      <c r="S84" s="883"/>
      <c r="T84" s="883"/>
      <c r="U84" s="883"/>
      <c r="V84" s="883"/>
      <c r="W84" s="858" t="s">
        <v>689</v>
      </c>
      <c r="X84" s="893"/>
      <c r="Y84" s="893"/>
      <c r="Z84" s="894"/>
      <c r="AB84" s="931"/>
      <c r="AD84" s="856"/>
      <c r="AE84" s="857"/>
      <c r="AF84" s="857"/>
      <c r="AG84" s="858"/>
      <c r="AH84" s="817" t="s">
        <v>618</v>
      </c>
      <c r="AI84" s="818"/>
      <c r="AJ84" s="818"/>
      <c r="AK84" s="818"/>
      <c r="AL84" s="819"/>
      <c r="AM84" s="883" t="s">
        <v>6</v>
      </c>
      <c r="AN84" s="883"/>
      <c r="AO84" s="884"/>
      <c r="AP84" s="884"/>
      <c r="AQ84" s="884"/>
      <c r="AR84" s="884"/>
      <c r="AS84" s="883" t="s">
        <v>7</v>
      </c>
      <c r="AT84" s="883"/>
      <c r="AU84" s="883"/>
      <c r="AV84" s="883"/>
      <c r="AW84" s="883"/>
      <c r="AX84" s="858" t="s">
        <v>689</v>
      </c>
      <c r="AY84" s="893"/>
      <c r="AZ84" s="893"/>
      <c r="BA84" s="894"/>
      <c r="BC84" s="143"/>
      <c r="BD84" s="83"/>
    </row>
    <row r="85" spans="1:56" ht="16.5" thickBot="1" x14ac:dyDescent="0.3">
      <c r="A85" s="931"/>
      <c r="B85" s="158"/>
      <c r="C85" s="856"/>
      <c r="D85" s="857"/>
      <c r="E85" s="857"/>
      <c r="F85" s="858"/>
      <c r="G85" s="50"/>
      <c r="H85" s="51"/>
      <c r="I85" s="51"/>
      <c r="J85" s="51"/>
      <c r="K85" s="52"/>
      <c r="L85" s="846" t="s">
        <v>8</v>
      </c>
      <c r="M85" s="847"/>
      <c r="N85" s="1021"/>
      <c r="O85" s="1021"/>
      <c r="P85" s="1021"/>
      <c r="Q85" s="1022"/>
      <c r="R85" s="928"/>
      <c r="S85" s="928"/>
      <c r="T85" s="928"/>
      <c r="U85" s="928"/>
      <c r="V85" s="928"/>
      <c r="W85" s="895"/>
      <c r="X85" s="896"/>
      <c r="Y85" s="896"/>
      <c r="Z85" s="897"/>
      <c r="AB85" s="931"/>
      <c r="AC85" s="158"/>
      <c r="AD85" s="856"/>
      <c r="AE85" s="857"/>
      <c r="AF85" s="857"/>
      <c r="AG85" s="858"/>
      <c r="AH85" s="50"/>
      <c r="AI85" s="51"/>
      <c r="AJ85" s="51"/>
      <c r="AK85" s="51"/>
      <c r="AL85" s="52"/>
      <c r="AM85" s="846" t="s">
        <v>8</v>
      </c>
      <c r="AN85" s="847"/>
      <c r="AO85" s="1021"/>
      <c r="AP85" s="1021"/>
      <c r="AQ85" s="1021"/>
      <c r="AR85" s="1022"/>
      <c r="AS85" s="928"/>
      <c r="AT85" s="928"/>
      <c r="AU85" s="928"/>
      <c r="AV85" s="928"/>
      <c r="AW85" s="928"/>
      <c r="AX85" s="895"/>
      <c r="AY85" s="896"/>
      <c r="AZ85" s="896"/>
      <c r="BA85" s="897"/>
    </row>
    <row r="86" spans="1:56" ht="13.5" customHeight="1" thickBot="1" x14ac:dyDescent="0.25">
      <c r="A86" s="901" t="s">
        <v>750</v>
      </c>
      <c r="B86" s="158"/>
      <c r="C86" s="1023"/>
      <c r="D86" s="819"/>
      <c r="E86" s="1024"/>
      <c r="F86" s="1028" t="s">
        <v>9</v>
      </c>
      <c r="G86" s="829" t="s">
        <v>82</v>
      </c>
      <c r="H86" s="1030"/>
      <c r="I86" s="1031"/>
      <c r="J86" s="829" t="s">
        <v>83</v>
      </c>
      <c r="K86" s="1030"/>
      <c r="L86" s="1031"/>
      <c r="M86" s="829" t="s">
        <v>84</v>
      </c>
      <c r="N86" s="830"/>
      <c r="O86" s="831"/>
      <c r="P86" s="829" t="s">
        <v>85</v>
      </c>
      <c r="Q86" s="830"/>
      <c r="R86" s="831"/>
      <c r="S86" s="829" t="s">
        <v>86</v>
      </c>
      <c r="T86" s="830"/>
      <c r="U86" s="831"/>
      <c r="V86" s="842" t="s">
        <v>87</v>
      </c>
      <c r="W86" s="830"/>
      <c r="X86" s="831"/>
      <c r="Y86" s="547" t="s">
        <v>10</v>
      </c>
      <c r="Z86" s="548" t="s">
        <v>60</v>
      </c>
      <c r="AB86" s="901" t="s">
        <v>750</v>
      </c>
      <c r="AC86" s="158"/>
      <c r="AD86" s="1023"/>
      <c r="AE86" s="819"/>
      <c r="AF86" s="1024"/>
      <c r="AG86" s="1028" t="s">
        <v>9</v>
      </c>
      <c r="AH86" s="829" t="s">
        <v>82</v>
      </c>
      <c r="AI86" s="1030"/>
      <c r="AJ86" s="1031"/>
      <c r="AK86" s="829" t="s">
        <v>83</v>
      </c>
      <c r="AL86" s="1030"/>
      <c r="AM86" s="1031"/>
      <c r="AN86" s="829" t="s">
        <v>84</v>
      </c>
      <c r="AO86" s="830"/>
      <c r="AP86" s="831"/>
      <c r="AQ86" s="829" t="s">
        <v>85</v>
      </c>
      <c r="AR86" s="830"/>
      <c r="AS86" s="831"/>
      <c r="AT86" s="829" t="s">
        <v>86</v>
      </c>
      <c r="AU86" s="830"/>
      <c r="AV86" s="831"/>
      <c r="AW86" s="842" t="s">
        <v>87</v>
      </c>
      <c r="AX86" s="830"/>
      <c r="AY86" s="831"/>
      <c r="AZ86" s="547" t="s">
        <v>10</v>
      </c>
      <c r="BA86" s="548" t="s">
        <v>60</v>
      </c>
    </row>
    <row r="87" spans="1:56" ht="27" customHeight="1" thickBot="1" x14ac:dyDescent="0.25">
      <c r="A87" s="902"/>
      <c r="B87" s="158"/>
      <c r="C87" s="1025"/>
      <c r="D87" s="1026"/>
      <c r="E87" s="1027"/>
      <c r="F87" s="1029"/>
      <c r="G87" s="549" t="s">
        <v>493</v>
      </c>
      <c r="H87" s="550" t="s">
        <v>494</v>
      </c>
      <c r="I87" s="551" t="s">
        <v>516</v>
      </c>
      <c r="J87" s="549" t="s">
        <v>493</v>
      </c>
      <c r="K87" s="550" t="s">
        <v>494</v>
      </c>
      <c r="L87" s="551" t="s">
        <v>516</v>
      </c>
      <c r="M87" s="549" t="s">
        <v>493</v>
      </c>
      <c r="N87" s="550" t="s">
        <v>494</v>
      </c>
      <c r="O87" s="551" t="s">
        <v>516</v>
      </c>
      <c r="P87" s="549" t="s">
        <v>493</v>
      </c>
      <c r="Q87" s="550" t="s">
        <v>494</v>
      </c>
      <c r="R87" s="551" t="s">
        <v>516</v>
      </c>
      <c r="S87" s="549" t="s">
        <v>493</v>
      </c>
      <c r="T87" s="550" t="s">
        <v>494</v>
      </c>
      <c r="U87" s="551" t="s">
        <v>516</v>
      </c>
      <c r="V87" s="549" t="s">
        <v>493</v>
      </c>
      <c r="W87" s="550" t="s">
        <v>494</v>
      </c>
      <c r="X87" s="551" t="s">
        <v>516</v>
      </c>
      <c r="Y87" s="1006" t="s">
        <v>15</v>
      </c>
      <c r="Z87" s="1007"/>
      <c r="AB87" s="902"/>
      <c r="AC87" s="158"/>
      <c r="AD87" s="1025"/>
      <c r="AE87" s="1026"/>
      <c r="AF87" s="1027"/>
      <c r="AG87" s="1029"/>
      <c r="AH87" s="549" t="s">
        <v>493</v>
      </c>
      <c r="AI87" s="550" t="s">
        <v>494</v>
      </c>
      <c r="AJ87" s="551" t="s">
        <v>516</v>
      </c>
      <c r="AK87" s="549" t="s">
        <v>493</v>
      </c>
      <c r="AL87" s="550" t="s">
        <v>494</v>
      </c>
      <c r="AM87" s="551" t="s">
        <v>516</v>
      </c>
      <c r="AN87" s="549" t="s">
        <v>493</v>
      </c>
      <c r="AO87" s="550" t="s">
        <v>494</v>
      </c>
      <c r="AP87" s="551" t="s">
        <v>516</v>
      </c>
      <c r="AQ87" s="549" t="s">
        <v>493</v>
      </c>
      <c r="AR87" s="550" t="s">
        <v>494</v>
      </c>
      <c r="AS87" s="551" t="s">
        <v>516</v>
      </c>
      <c r="AT87" s="549" t="s">
        <v>493</v>
      </c>
      <c r="AU87" s="550" t="s">
        <v>494</v>
      </c>
      <c r="AV87" s="551" t="s">
        <v>516</v>
      </c>
      <c r="AW87" s="549" t="s">
        <v>493</v>
      </c>
      <c r="AX87" s="550" t="s">
        <v>494</v>
      </c>
      <c r="AY87" s="551" t="s">
        <v>516</v>
      </c>
      <c r="AZ87" s="1006" t="s">
        <v>15</v>
      </c>
      <c r="BA87" s="1007"/>
    </row>
    <row r="88" spans="1:56" ht="21.2" customHeight="1" x14ac:dyDescent="0.2">
      <c r="A88" s="902"/>
      <c r="B88" s="158"/>
      <c r="C88" s="843">
        <v>1</v>
      </c>
      <c r="D88" s="795" t="s">
        <v>64</v>
      </c>
      <c r="E88" s="601" t="s">
        <v>16</v>
      </c>
      <c r="F88" s="55" t="s">
        <v>31</v>
      </c>
      <c r="G88" s="634" t="str">
        <f>TEXT((TIME(0,LEFT('Erwachsene-DOSB 2020'!W7,FIND(":",'Erwachsene-DOSB 2020'!W7)-1),RIGHT('Erwachsene-DOSB 2020'!W7,2)))*$BC$49,"[mm]:ss")</f>
        <v>28:36</v>
      </c>
      <c r="H88" s="99" t="str">
        <f>TEXT((TIME(0,LEFT('Erwachsene-DOSB 2020'!X7,FIND(":",'Erwachsene-DOSB 2020'!X7)-1),RIGHT('Erwachsene-DOSB 2020'!X7,2)))*$BC$49,"[mm]:ss")</f>
        <v>25:48</v>
      </c>
      <c r="I88" s="100" t="str">
        <f>TEXT((TIME(0,LEFT('Erwachsene-DOSB 2020'!Y7,FIND(":",'Erwachsene-DOSB 2020'!Y7)-1),RIGHT('Erwachsene-DOSB 2020'!Y7,2)))*$BC$49,"[mm]:ss")</f>
        <v>22:36</v>
      </c>
      <c r="J88" s="637" t="str">
        <f>TEXT((TIME(0,LEFT('Erwachsene-DOSB 2020'!Z7,FIND(":",'Erwachsene-DOSB 2020'!Z7)-1),RIGHT('Erwachsene-DOSB 2020'!Z7,2)))*$BC$49,"[mm]:ss")</f>
        <v>29:48</v>
      </c>
      <c r="K88" s="99" t="str">
        <f>TEXT((TIME(0,LEFT('Erwachsene-DOSB 2020'!AA7,FIND(":",'Erwachsene-DOSB 2020'!AA7)-1),RIGHT('Erwachsene-DOSB 2020'!AA7,2)))*$BC$49,"[mm]:ss")</f>
        <v>26:36</v>
      </c>
      <c r="L88" s="100" t="str">
        <f>TEXT((TIME(0,LEFT('Erwachsene-DOSB 2020'!AB7,FIND(":",'Erwachsene-DOSB 2020'!AB7)-1),RIGHT('Erwachsene-DOSB 2020'!AB7,2)))*$BC$49,"[mm]:ss")</f>
        <v>23:00</v>
      </c>
      <c r="M88" s="108" t="str">
        <f>TEXT((TIME(0,LEFT('Erwachsene-DOSB 2020'!AC7,FIND(":",'Erwachsene-DOSB 2020'!AC7)-1),RIGHT('Erwachsene-DOSB 2020'!AC7,2)))*$BC$49,"[mm]:ss")</f>
        <v>31:00</v>
      </c>
      <c r="N88" s="99" t="str">
        <f>TEXT((TIME(0,LEFT('Erwachsene-DOSB 2020'!AD7,FIND(":",'Erwachsene-DOSB 2020'!AD7)-1),RIGHT('Erwachsene-DOSB 2020'!AD7,2)))*$BC$49,"[mm]:ss")</f>
        <v>27:24</v>
      </c>
      <c r="O88" s="100" t="str">
        <f>TEXT((TIME(0,LEFT('Erwachsene-DOSB 2020'!AE7,FIND(":",'Erwachsene-DOSB 2020'!AE7)-1),RIGHT('Erwachsene-DOSB 2020'!AE7,2)))*$BC$49,"[mm]:ss")</f>
        <v>23:48</v>
      </c>
      <c r="P88" s="108" t="str">
        <f>TEXT((TIME(0,LEFT('Erwachsene-DOSB 2020'!AF7,FIND(":",'Erwachsene-DOSB 2020'!AF7)-1),RIGHT('Erwachsene-DOSB 2020'!AF7,2)))*$BC$49,"[mm]:ss")</f>
        <v>31:48</v>
      </c>
      <c r="Q88" s="99" t="str">
        <f>TEXT((TIME(0,LEFT('Erwachsene-DOSB 2020'!AG7,FIND(":",'Erwachsene-DOSB 2020'!AG7)-1),RIGHT('Erwachsene-DOSB 2020'!AG7,2)))*$BC$49,"[mm]:ss")</f>
        <v>28:12</v>
      </c>
      <c r="R88" s="100" t="str">
        <f>TEXT((TIME(0,LEFT('Erwachsene-DOSB 2020'!AH7,FIND(":",'Erwachsene-DOSB 2020'!AH7)-1),RIGHT('Erwachsene-DOSB 2020'!AH7,2)))*$BC$49,"[mm]:ss")</f>
        <v>24:36</v>
      </c>
      <c r="S88" s="108" t="str">
        <f>TEXT((TIME(0,LEFT('Erwachsene-DOSB 2020'!AI7,FIND(":",'Erwachsene-DOSB 2020'!AI7)-1),RIGHT('Erwachsene-DOSB 2020'!AI7,2)))*$BC$49,"[mm]:ss")</f>
        <v>32:36</v>
      </c>
      <c r="T88" s="99" t="str">
        <f>TEXT((TIME(0,LEFT('Erwachsene-DOSB 2020'!AJ7,FIND(":",'Erwachsene-DOSB 2020'!AJ7)-1),RIGHT('Erwachsene-DOSB 2020'!AJ7,2)))*$BC$49,"[mm]:ss")</f>
        <v>29:00</v>
      </c>
      <c r="U88" s="100" t="str">
        <f>TEXT((TIME(0,LEFT('Erwachsene-DOSB 2020'!AK7,FIND(":",'Erwachsene-DOSB 2020'!AK7)-1),RIGHT('Erwachsene-DOSB 2020'!AK7,2)))*$BC$49,"[mm]:ss")</f>
        <v>25:24</v>
      </c>
      <c r="V88" s="108" t="str">
        <f>TEXT((TIME(0,LEFT('Erwachsene-DOSB 2020'!AL7,FIND(":",'Erwachsene-DOSB 2020'!AL7)-1),RIGHT('Erwachsene-DOSB 2020'!AL7,2)))*$BC$49,"[mm]:ss")</f>
        <v>33:12</v>
      </c>
      <c r="W88" s="99" t="str">
        <f>TEXT((TIME(0,LEFT('Erwachsene-DOSB 2020'!AM7,FIND(":",'Erwachsene-DOSB 2020'!AM7)-1),RIGHT('Erwachsene-DOSB 2020'!AM7,2)))*$BC$49,"[mm]:ss")</f>
        <v>29:36</v>
      </c>
      <c r="X88" s="100" t="str">
        <f>TEXT((TIME(0,LEFT('Erwachsene-DOSB 2020'!AN7,FIND(":",'Erwachsene-DOSB 2020'!AN7)-1),RIGHT('Erwachsene-DOSB 2020'!AN7,2)))*$BC$49,"[mm]:ss")</f>
        <v>26:00</v>
      </c>
      <c r="Y88" s="180"/>
      <c r="Z88" s="181"/>
      <c r="AB88" s="902"/>
      <c r="AC88" s="158"/>
      <c r="AD88" s="843">
        <v>1</v>
      </c>
      <c r="AE88" s="795" t="s">
        <v>64</v>
      </c>
      <c r="AF88" s="601" t="s">
        <v>16</v>
      </c>
      <c r="AG88" s="55" t="s">
        <v>31</v>
      </c>
      <c r="AH88" s="98" t="str">
        <f>TEXT((TIME(0,LEFT('Erwachsene-DOSB 2020'!W39,FIND(":",'Erwachsene-DOSB 2020'!W39)-1),RIGHT('Erwachsene-DOSB 2020'!W39,2)))*$BC$49,"[mm]:ss")</f>
        <v>26:36</v>
      </c>
      <c r="AI88" s="99" t="str">
        <f>TEXT((TIME(0,LEFT('Erwachsene-DOSB 2020'!X39,FIND(":",'Erwachsene-DOSB 2020'!X39)-1),RIGHT('Erwachsene-DOSB 2020'!X39,2)))*$BC$49,"[mm]:ss")</f>
        <v>23:24</v>
      </c>
      <c r="AJ88" s="100" t="str">
        <f>TEXT((TIME(0,LEFT('Erwachsene-DOSB 2020'!Y39,FIND(":",'Erwachsene-DOSB 2020'!Y39)-1),RIGHT('Erwachsene-DOSB 2020'!Y39,2)))*$BC$49,"[mm]:ss")</f>
        <v>19:48</v>
      </c>
      <c r="AK88" s="108" t="str">
        <f>TEXT((TIME(0,LEFT('Erwachsene-DOSB 2020'!Z39,FIND(":",'Erwachsene-DOSB 2020'!Z39)-1),RIGHT('Erwachsene-DOSB 2020'!Z39,2)))*$BC$49,"[mm]:ss")</f>
        <v>28:00</v>
      </c>
      <c r="AL88" s="99" t="str">
        <f>TEXT((TIME(0,LEFT('Erwachsene-DOSB 2020'!AA39,FIND(":",'Erwachsene-DOSB 2020'!AA39)-1),RIGHT('Erwachsene-DOSB 2020'!AA39,2)))*$BC$49,"[mm]:ss")</f>
        <v>24:24</v>
      </c>
      <c r="AM88" s="100" t="str">
        <f>TEXT((TIME(0,LEFT('Erwachsene-DOSB 2020'!AB39,FIND(":",'Erwachsene-DOSB 2020'!AB39)-1),RIGHT('Erwachsene-DOSB 2020'!AB39,2)))*$BC$49,"[mm]:ss")</f>
        <v>20:48</v>
      </c>
      <c r="AN88" s="108" t="str">
        <f>TEXT((TIME(0,LEFT('Erwachsene-DOSB 2020'!AC39,FIND(":",'Erwachsene-DOSB 2020'!AC39)-1),RIGHT('Erwachsene-DOSB 2020'!AC39,2)))*$BC$49,"[mm]:ss")</f>
        <v>28:36</v>
      </c>
      <c r="AO88" s="99" t="str">
        <f>TEXT((TIME(0,LEFT('Erwachsene-DOSB 2020'!AD39,FIND(":",'Erwachsene-DOSB 2020'!AD39)-1),RIGHT('Erwachsene-DOSB 2020'!AD39,2)))*$BC$49,"[mm]:ss")</f>
        <v>25:00</v>
      </c>
      <c r="AP88" s="100" t="str">
        <f>TEXT((TIME(0,LEFT('Erwachsene-DOSB 2020'!AE39,FIND(":",'Erwachsene-DOSB 2020'!AE39)-1),RIGHT('Erwachsene-DOSB 2020'!AE39,2)))*$BC$49,"[mm]:ss")</f>
        <v>21:24</v>
      </c>
      <c r="AQ88" s="108" t="str">
        <f>TEXT((TIME(0,LEFT('Erwachsene-DOSB 2020'!AF39,FIND(":",'Erwachsene-DOSB 2020'!AF39)-1),RIGHT('Erwachsene-DOSB 2020'!AF39,2)))*$BC$49,"[mm]:ss")</f>
        <v>29:24</v>
      </c>
      <c r="AR88" s="99" t="str">
        <f>TEXT((TIME(0,LEFT('Erwachsene-DOSB 2020'!AG39,FIND(":",'Erwachsene-DOSB 2020'!AG39)-1),RIGHT('Erwachsene-DOSB 2020'!AG39,2)))*$BC$49,"[mm]:ss")</f>
        <v>25:48</v>
      </c>
      <c r="AS88" s="100" t="str">
        <f>TEXT((TIME(0,LEFT('Erwachsene-DOSB 2020'!AH39,FIND(":",'Erwachsene-DOSB 2020'!AH39)-1),RIGHT('Erwachsene-DOSB 2020'!AH39,2)))*$BC$49,"[mm]:ss")</f>
        <v>22:12</v>
      </c>
      <c r="AT88" s="108" t="str">
        <f>TEXT((TIME(0,LEFT('Erwachsene-DOSB 2020'!AI39,FIND(":",'Erwachsene-DOSB 2020'!AI39)-1),RIGHT('Erwachsene-DOSB 2020'!AI39,2)))*$BC$49,"[mm]:ss")</f>
        <v>30:00</v>
      </c>
      <c r="AU88" s="99" t="str">
        <f>TEXT((TIME(0,LEFT('Erwachsene-DOSB 2020'!AJ39,FIND(":",'Erwachsene-DOSB 2020'!AJ39)-1),RIGHT('Erwachsene-DOSB 2020'!AJ39,2)))*$BC$49,"[mm]:ss")</f>
        <v>26:24</v>
      </c>
      <c r="AV88" s="100" t="str">
        <f>TEXT((TIME(0,LEFT('Erwachsene-DOSB 2020'!AK39,FIND(":",'Erwachsene-DOSB 2020'!AK39)-1),RIGHT('Erwachsene-DOSB 2020'!AK39,2)))*$BC$49,"[mm]:ss")</f>
        <v>22:48</v>
      </c>
      <c r="AW88" s="108" t="str">
        <f>TEXT((TIME(0,LEFT('Erwachsene-DOSB 2020'!AL39,FIND(":",'Erwachsene-DOSB 2020'!AL39)-1),RIGHT('Erwachsene-DOSB 2020'!AL39,2)))*$BC$49,"[mm]:ss")</f>
        <v>30:24</v>
      </c>
      <c r="AX88" s="99" t="str">
        <f>TEXT((TIME(0,LEFT('Erwachsene-DOSB 2020'!AM39,FIND(":",'Erwachsene-DOSB 2020'!AM39)-1),RIGHT('Erwachsene-DOSB 2020'!AM39,2)))*$BC$49,"[mm]:ss")</f>
        <v>26:48</v>
      </c>
      <c r="AY88" s="100" t="str">
        <f>TEXT((TIME(0,LEFT('Erwachsene-DOSB 2020'!AN39,FIND(":",'Erwachsene-DOSB 2020'!AN39)-1),RIGHT('Erwachsene-DOSB 2020'!AN39,2)))*$BC$49,"[mm]:ss")</f>
        <v>23:12</v>
      </c>
      <c r="AZ88" s="180"/>
      <c r="BA88" s="181"/>
    </row>
    <row r="89" spans="1:56" ht="21.2" customHeight="1" x14ac:dyDescent="0.2">
      <c r="A89" s="902"/>
      <c r="B89" s="158"/>
      <c r="C89" s="844"/>
      <c r="D89" s="796"/>
      <c r="E89" s="10" t="s">
        <v>17</v>
      </c>
      <c r="F89" s="58" t="s">
        <v>500</v>
      </c>
      <c r="G89" s="101" t="str">
        <f>TEXT((TIME(0,LEFT('Erwachsene-DOSB 2020'!W8,FIND(":",'Erwachsene-DOSB 2020'!W8)-1),RIGHT('Erwachsene-DOSB 2020'!W8,2)))*$BC$50,"[mm]:ss")</f>
        <v>114:24</v>
      </c>
      <c r="H89" s="102" t="str">
        <f>TEXT((TIME(0,LEFT('Erwachsene-DOSB 2020'!X8,FIND(":",'Erwachsene-DOSB 2020'!X8)-1),RIGHT('Erwachsene-DOSB 2020'!X8,2)))*$BC$50,"[mm]:ss")</f>
        <v>99:48</v>
      </c>
      <c r="I89" s="103" t="str">
        <f>TEXT((TIME(0,LEFT('Erwachsene-DOSB 2020'!Y8,FIND(":",'Erwachsene-DOSB 2020'!Y8)-1),RIGHT('Erwachsene-DOSB 2020'!Y8,2)))*$BC$50,"[mm]:ss")</f>
        <v>87:24</v>
      </c>
      <c r="J89" s="109" t="str">
        <f>TEXT((TIME(0,LEFT('Erwachsene-DOSB 2020'!Z8,FIND(":",'Erwachsene-DOSB 2020'!Z8)-1),RIGHT('Erwachsene-DOSB 2020'!Z8,2)))*$BC$50,"[mm]:ss")</f>
        <v>117:12</v>
      </c>
      <c r="K89" s="102" t="str">
        <f>TEXT((TIME(0,LEFT('Erwachsene-DOSB 2020'!AA8,FIND(":",'Erwachsene-DOSB 2020'!AA8)-1),RIGHT('Erwachsene-DOSB 2020'!AA8,2)))*$BC$50,"[mm]:ss")</f>
        <v>102:36</v>
      </c>
      <c r="L89" s="103" t="str">
        <f>TEXT((TIME(0,LEFT('Erwachsene-DOSB 2020'!AB8,FIND(":",'Erwachsene-DOSB 2020'!AB8)-1),RIGHT('Erwachsene-DOSB 2020'!AB8,2)))*$BC$50,"[mm]:ss")</f>
        <v>88:48</v>
      </c>
      <c r="M89" s="109" t="str">
        <f>TEXT((TIME(0,LEFT('Erwachsene-DOSB 2020'!AC8,FIND(":",'Erwachsene-DOSB 2020'!AC8)-1),RIGHT('Erwachsene-DOSB 2020'!AC8,2)))*$BC$50,"[mm]:ss")</f>
        <v>120:12</v>
      </c>
      <c r="N89" s="102" t="str">
        <f>TEXT((TIME(0,LEFT('Erwachsene-DOSB 2020'!AD8,FIND(":",'Erwachsene-DOSB 2020'!AD8)-1),RIGHT('Erwachsene-DOSB 2020'!AD8,2)))*$BC$50,"[mm]:ss")</f>
        <v>105:48</v>
      </c>
      <c r="O89" s="103" t="str">
        <f>TEXT((TIME(0,LEFT('Erwachsene-DOSB 2020'!AE8,FIND(":",'Erwachsene-DOSB 2020'!AE8)-1),RIGHT('Erwachsene-DOSB 2020'!AE8,2)))*$BC$50,"[mm]:ss")</f>
        <v>91:24</v>
      </c>
      <c r="P89" s="109" t="str">
        <f>TEXT((TIME(0,LEFT('Erwachsene-DOSB 2020'!AF8,FIND(":",'Erwachsene-DOSB 2020'!AF8)-1),RIGHT('Erwachsene-DOSB 2020'!AF8,2)))*$BC$50,"[mm]:ss")</f>
        <v>123:24</v>
      </c>
      <c r="Q89" s="102" t="str">
        <f>TEXT((TIME(0,LEFT('Erwachsene-DOSB 2020'!AG8,FIND(":",'Erwachsene-DOSB 2020'!AG8)-1),RIGHT('Erwachsene-DOSB 2020'!AG8,2)))*$BC$50,"[mm]:ss")</f>
        <v>109:00</v>
      </c>
      <c r="R89" s="103" t="str">
        <f>TEXT((TIME(0,LEFT('Erwachsene-DOSB 2020'!AH8,FIND(":",'Erwachsene-DOSB 2020'!AH8)-1),RIGHT('Erwachsene-DOSB 2020'!AH8,2)))*$BC$50,"[mm]:ss")</f>
        <v>94:36</v>
      </c>
      <c r="S89" s="109" t="str">
        <f>TEXT((TIME(0,LEFT('Erwachsene-DOSB 2020'!AI8,FIND(":",'Erwachsene-DOSB 2020'!AI8)-1),RIGHT('Erwachsene-DOSB 2020'!AI8,2)))*$BC$50,"[mm]:ss")</f>
        <v>126:48</v>
      </c>
      <c r="T89" s="102" t="str">
        <f>TEXT((TIME(0,LEFT('Erwachsene-DOSB 2020'!AJ8,FIND(":",'Erwachsene-DOSB 2020'!AJ8)-1),RIGHT('Erwachsene-DOSB 2020'!AJ8,2)))*$BC$50,"[mm]:ss")</f>
        <v>112:24</v>
      </c>
      <c r="U89" s="103" t="str">
        <f>TEXT((TIME(0,LEFT('Erwachsene-DOSB 2020'!AK8,FIND(":",'Erwachsene-DOSB 2020'!AK8)-1),RIGHT('Erwachsene-DOSB 2020'!AK8,2)))*$BC$50,"[mm]:ss")</f>
        <v>98:00</v>
      </c>
      <c r="V89" s="109" t="str">
        <f>TEXT((TIME(0,LEFT('Erwachsene-DOSB 2020'!AL8,FIND(":",'Erwachsene-DOSB 2020'!AL8)-1),RIGHT('Erwachsene-DOSB 2020'!AL8,2)))*$BC$50,"[mm]:ss")</f>
        <v>131:24</v>
      </c>
      <c r="W89" s="102" t="str">
        <f>TEXT((TIME(0,LEFT('Erwachsene-DOSB 2020'!AM8,FIND(":",'Erwachsene-DOSB 2020'!AM8)-1),RIGHT('Erwachsene-DOSB 2020'!AM8,2)))*$BC$50,"[mm]:ss")</f>
        <v>117:00</v>
      </c>
      <c r="X89" s="103" t="str">
        <f>TEXT((TIME(0,LEFT('Erwachsene-DOSB 2020'!AN8,FIND(":",'Erwachsene-DOSB 2020'!AN8)-1),RIGHT('Erwachsene-DOSB 2020'!AN8,2)))*$BC$50,"[mm]:ss")</f>
        <v>102:36</v>
      </c>
      <c r="Y89" s="182"/>
      <c r="Z89" s="215"/>
      <c r="AB89" s="902"/>
      <c r="AC89" s="158"/>
      <c r="AD89" s="844"/>
      <c r="AE89" s="796"/>
      <c r="AF89" s="10" t="s">
        <v>17</v>
      </c>
      <c r="AG89" s="58" t="s">
        <v>500</v>
      </c>
      <c r="AH89" s="101" t="str">
        <f>TEXT((TIME(0,LEFT('Erwachsene-DOSB 2020'!W40,FIND(":",'Erwachsene-DOSB 2020'!W40)-1),RIGHT('Erwachsene-DOSB 2020'!W40,2)))*$BC$50,"[mm]:ss")</f>
        <v>100:24</v>
      </c>
      <c r="AI89" s="102" t="str">
        <f>TEXT((TIME(0,LEFT('Erwachsene-DOSB 2020'!X40,FIND(":",'Erwachsene-DOSB 2020'!X40)-1),RIGHT('Erwachsene-DOSB 2020'!X40,2)))*$BC$50,"[mm]:ss")</f>
        <v>87:48</v>
      </c>
      <c r="AJ89" s="103" t="str">
        <f>TEXT((TIME(0,LEFT('Erwachsene-DOSB 2020'!Y40,FIND(":",'Erwachsene-DOSB 2020'!Y40)-1),RIGHT('Erwachsene-DOSB 2020'!Y40,2)))*$BC$50,"[mm]:ss")</f>
        <v>76:12</v>
      </c>
      <c r="AK89" s="109" t="str">
        <f>TEXT((TIME(0,LEFT('Erwachsene-DOSB 2020'!Z40,FIND(":",'Erwachsene-DOSB 2020'!Z40)-1),RIGHT('Erwachsene-DOSB 2020'!Z40,2)))*$BC$50,"[mm]:ss")</f>
        <v>106:00</v>
      </c>
      <c r="AL89" s="102" t="str">
        <f>TEXT((TIME(0,LEFT('Erwachsene-DOSB 2020'!AA40,FIND(":",'Erwachsene-DOSB 2020'!AA40)-1),RIGHT('Erwachsene-DOSB 2020'!AA40,2)))*$BC$50,"[mm]:ss")</f>
        <v>92:00</v>
      </c>
      <c r="AM89" s="103" t="str">
        <f>TEXT((TIME(0,LEFT('Erwachsene-DOSB 2020'!AB40,FIND(":",'Erwachsene-DOSB 2020'!AB40)-1),RIGHT('Erwachsene-DOSB 2020'!AB40,2)))*$BC$50,"[mm]:ss")</f>
        <v>78:36</v>
      </c>
      <c r="AN89" s="109" t="str">
        <f>TEXT((TIME(0,LEFT('Erwachsene-DOSB 2020'!AC40,FIND(":",'Erwachsene-DOSB 2020'!AC40)-1),RIGHT('Erwachsene-DOSB 2020'!AC40,2)))*$BC$50,"[mm]:ss")</f>
        <v>109:48</v>
      </c>
      <c r="AO89" s="102" t="str">
        <f>TEXT((TIME(0,LEFT('Erwachsene-DOSB 2020'!AD40,FIND(":",'Erwachsene-DOSB 2020'!AD40)-1),RIGHT('Erwachsene-DOSB 2020'!AD40,2)))*$BC$50,"[mm]:ss")</f>
        <v>95:36</v>
      </c>
      <c r="AP89" s="103" t="str">
        <f>TEXT((TIME(0,LEFT('Erwachsene-DOSB 2020'!AE40,FIND(":",'Erwachsene-DOSB 2020'!AE40)-1),RIGHT('Erwachsene-DOSB 2020'!AE40,2)))*$BC$50,"[mm]:ss")</f>
        <v>81:12</v>
      </c>
      <c r="AQ89" s="109" t="str">
        <f>TEXT((TIME(0,LEFT('Erwachsene-DOSB 2020'!AF40,FIND(":",'Erwachsene-DOSB 2020'!AF40)-1),RIGHT('Erwachsene-DOSB 2020'!AF40,2)))*$BC$50,"[mm]:ss")</f>
        <v>113:36</v>
      </c>
      <c r="AR89" s="102" t="str">
        <f>TEXT((TIME(0,LEFT('Erwachsene-DOSB 2020'!AG40,FIND(":",'Erwachsene-DOSB 2020'!AG40)-1),RIGHT('Erwachsene-DOSB 2020'!AG40,2)))*$BC$50,"[mm]:ss")</f>
        <v>99:12</v>
      </c>
      <c r="AS89" s="103" t="str">
        <f>TEXT((TIME(0,LEFT('Erwachsene-DOSB 2020'!AH40,FIND(":",'Erwachsene-DOSB 2020'!AH40)-1),RIGHT('Erwachsene-DOSB 2020'!AH40,2)))*$BC$50,"[mm]:ss")</f>
        <v>84:48</v>
      </c>
      <c r="AT89" s="109" t="str">
        <f>TEXT((TIME(0,LEFT('Erwachsene-DOSB 2020'!AI40,FIND(":",'Erwachsene-DOSB 2020'!AI40)-1),RIGHT('Erwachsene-DOSB 2020'!AI40,2)))*$BC$50,"[mm]:ss")</f>
        <v>117:36</v>
      </c>
      <c r="AU89" s="102" t="str">
        <f>TEXT((TIME(0,LEFT('Erwachsene-DOSB 2020'!AJ40,FIND(":",'Erwachsene-DOSB 2020'!AJ40)-1),RIGHT('Erwachsene-DOSB 2020'!AJ40,2)))*$BC$50,"[mm]:ss")</f>
        <v>103:12</v>
      </c>
      <c r="AV89" s="103" t="str">
        <f>TEXT((TIME(0,LEFT('Erwachsene-DOSB 2020'!AK40,FIND(":",'Erwachsene-DOSB 2020'!AK40)-1),RIGHT('Erwachsene-DOSB 2020'!AK40,2)))*$BC$50,"[mm]:ss")</f>
        <v>88:48</v>
      </c>
      <c r="AW89" s="109" t="str">
        <f>TEXT((TIME(0,LEFT('Erwachsene-DOSB 2020'!AL40,FIND(":",'Erwachsene-DOSB 2020'!AL40)-1),RIGHT('Erwachsene-DOSB 2020'!AL40,2)))*$BC$50,"[mm]:ss")</f>
        <v>122:36</v>
      </c>
      <c r="AX89" s="102" t="str">
        <f>TEXT((TIME(0,LEFT('Erwachsene-DOSB 2020'!AM40,FIND(":",'Erwachsene-DOSB 2020'!AM40)-1),RIGHT('Erwachsene-DOSB 2020'!AM40,2)))*$BC$50,"[mm]:ss")</f>
        <v>108:12</v>
      </c>
      <c r="AY89" s="103" t="str">
        <f>TEXT((TIME(0,LEFT('Erwachsene-DOSB 2020'!AN40,FIND(":",'Erwachsene-DOSB 2020'!AN40)-1),RIGHT('Erwachsene-DOSB 2020'!AN40,2)))*$BC$50,"[mm]:ss")</f>
        <v>93:48</v>
      </c>
      <c r="AZ89" s="182"/>
      <c r="BA89" s="215"/>
    </row>
    <row r="90" spans="1:56" ht="21.2" customHeight="1" x14ac:dyDescent="0.2">
      <c r="A90" s="902"/>
      <c r="B90" s="158"/>
      <c r="C90" s="844"/>
      <c r="D90" s="796"/>
      <c r="E90" s="801" t="s">
        <v>21</v>
      </c>
      <c r="F90" s="793" t="s">
        <v>155</v>
      </c>
      <c r="G90" s="832" t="s">
        <v>305</v>
      </c>
      <c r="H90" s="833"/>
      <c r="I90" s="834"/>
      <c r="J90" s="832" t="s">
        <v>174</v>
      </c>
      <c r="K90" s="833"/>
      <c r="L90" s="833"/>
      <c r="M90" s="833"/>
      <c r="N90" s="833"/>
      <c r="O90" s="833"/>
      <c r="P90" s="833"/>
      <c r="Q90" s="833"/>
      <c r="R90" s="833"/>
      <c r="S90" s="833"/>
      <c r="T90" s="833"/>
      <c r="U90" s="833"/>
      <c r="V90" s="833"/>
      <c r="W90" s="833"/>
      <c r="X90" s="834"/>
      <c r="Y90" s="184"/>
      <c r="Z90" s="185"/>
      <c r="AB90" s="902"/>
      <c r="AC90" s="158"/>
      <c r="AD90" s="844"/>
      <c r="AE90" s="796"/>
      <c r="AF90" s="801" t="s">
        <v>21</v>
      </c>
      <c r="AG90" s="793" t="s">
        <v>155</v>
      </c>
      <c r="AH90" s="832" t="s">
        <v>305</v>
      </c>
      <c r="AI90" s="833"/>
      <c r="AJ90" s="834"/>
      <c r="AK90" s="832" t="s">
        <v>174</v>
      </c>
      <c r="AL90" s="833"/>
      <c r="AM90" s="833"/>
      <c r="AN90" s="833"/>
      <c r="AO90" s="833"/>
      <c r="AP90" s="833"/>
      <c r="AQ90" s="833"/>
      <c r="AR90" s="833"/>
      <c r="AS90" s="833"/>
      <c r="AT90" s="833"/>
      <c r="AU90" s="833"/>
      <c r="AV90" s="833"/>
      <c r="AW90" s="833"/>
      <c r="AX90" s="833"/>
      <c r="AY90" s="834"/>
      <c r="AZ90" s="184"/>
      <c r="BA90" s="185"/>
    </row>
    <row r="91" spans="1:56" ht="21.2" customHeight="1" x14ac:dyDescent="0.2">
      <c r="A91" s="902"/>
      <c r="B91" s="158"/>
      <c r="C91" s="844"/>
      <c r="D91" s="796"/>
      <c r="E91" s="792"/>
      <c r="F91" s="794"/>
      <c r="G91" s="101" t="str">
        <f>TEXT((TIME(0,LEFT('Erwachsene-DOSB 2020'!W10,FIND(":",'Erwachsene-DOSB 2020'!W10)-1),RIGHT('Erwachsene-DOSB 2020'!W10,2)))*$BC$52,"[mm]:ss")</f>
        <v>42:24</v>
      </c>
      <c r="H91" s="102" t="str">
        <f>TEXT((TIME(0,LEFT('Erwachsene-DOSB 2020'!X10,FIND(":",'Erwachsene-DOSB 2020'!X10)-1),RIGHT('Erwachsene-DOSB 2020'!X10,2)))*$BC$52,"[mm]:ss")</f>
        <v>34:48</v>
      </c>
      <c r="I91" s="103" t="str">
        <f>TEXT((TIME(0,LEFT('Erwachsene-DOSB 2020'!Y10,FIND(":",'Erwachsene-DOSB 2020'!Y10)-1),RIGHT('Erwachsene-DOSB 2020'!Y10,2)))*$BC$52,"[mm]:ss")</f>
        <v>25:48</v>
      </c>
      <c r="J91" s="109" t="str">
        <f>TEXT((TIME(0,LEFT('Erwachsene-DOSB 2020'!Z10,FIND(":",'Erwachsene-DOSB 2020'!Z10)-1),RIGHT('Erwachsene-DOSB 2020'!Z10,2)))*$BC$52,"[mm]:ss")</f>
        <v>21:36</v>
      </c>
      <c r="K91" s="102" t="str">
        <f>TEXT((TIME(0,LEFT('Erwachsene-DOSB 2020'!AA10,FIND(":",'Erwachsene-DOSB 2020'!AA10)-1),RIGHT('Erwachsene-DOSB 2020'!AA10,2)))*$BC$52,"[mm]:ss")</f>
        <v>18:00</v>
      </c>
      <c r="L91" s="103" t="str">
        <f>TEXT((TIME(0,LEFT('Erwachsene-DOSB 2020'!AB10,FIND(":",'Erwachsene-DOSB 2020'!AB10)-1),RIGHT('Erwachsene-DOSB 2020'!AB10,2)))*$BC$52,"[mm]:ss")</f>
        <v>13:48</v>
      </c>
      <c r="M91" s="109" t="str">
        <f>TEXT((TIME(0,LEFT('Erwachsene-DOSB 2020'!AC10,FIND(":",'Erwachsene-DOSB 2020'!AC10)-1),RIGHT('Erwachsene-DOSB 2020'!AC10,2)))*$BC$52,"[mm]:ss")</f>
        <v>22:18</v>
      </c>
      <c r="N91" s="102" t="str">
        <f>TEXT((TIME(0,LEFT('Erwachsene-DOSB 2020'!AD10,FIND(":",'Erwachsene-DOSB 2020'!AD10)-1),RIGHT('Erwachsene-DOSB 2020'!AD10,2)))*$BC$52,"[mm]:ss")</f>
        <v>18:24</v>
      </c>
      <c r="O91" s="103" t="str">
        <f>TEXT((TIME(0,LEFT('Erwachsene-DOSB 2020'!AE10,FIND(":",'Erwachsene-DOSB 2020'!AE10)-1),RIGHT('Erwachsene-DOSB 2020'!AE10,2)))*$BC$52,"[mm]:ss")</f>
        <v>14:18</v>
      </c>
      <c r="P91" s="109" t="str">
        <f>TEXT((TIME(0,LEFT('Erwachsene-DOSB 2020'!AF10,FIND(":",'Erwachsene-DOSB 2020'!AF10)-1),RIGHT('Erwachsene-DOSB 2020'!AF10,2)))*$BC$52,"[mm]:ss")</f>
        <v>22:48</v>
      </c>
      <c r="Q91" s="102" t="str">
        <f>TEXT((TIME(0,LEFT('Erwachsene-DOSB 2020'!AG10,FIND(":",'Erwachsene-DOSB 2020'!AG10)-1),RIGHT('Erwachsene-DOSB 2020'!AG10,2)))*$BC$52,"[mm]:ss")</f>
        <v>18:42</v>
      </c>
      <c r="R91" s="103" t="str">
        <f>TEXT((TIME(0,LEFT('Erwachsene-DOSB 2020'!AH10,FIND(":",'Erwachsene-DOSB 2020'!AH10)-1),RIGHT('Erwachsene-DOSB 2020'!AH10,2)))*$BC$52,"[mm]:ss")</f>
        <v>14:36</v>
      </c>
      <c r="S91" s="109" t="str">
        <f>TEXT((TIME(0,LEFT('Erwachsene-DOSB 2020'!AI10,FIND(":",'Erwachsene-DOSB 2020'!AI10)-1),RIGHT('Erwachsene-DOSB 2020'!AI10,2)))*$BC$52,"[mm]:ss")</f>
        <v>23:18</v>
      </c>
      <c r="T91" s="102" t="str">
        <f>TEXT((TIME(0,LEFT('Erwachsene-DOSB 2020'!AJ10,FIND(":",'Erwachsene-DOSB 2020'!AJ10)-1),RIGHT('Erwachsene-DOSB 2020'!AJ10,2)))*$BC$52,"[mm]:ss")</f>
        <v>18:54</v>
      </c>
      <c r="U91" s="103" t="str">
        <f>TEXT((TIME(0,LEFT('Erwachsene-DOSB 2020'!AK10,FIND(":",'Erwachsene-DOSB 2020'!AK10)-1),RIGHT('Erwachsene-DOSB 2020'!AK10,2)))*$BC$52,"[mm]:ss")</f>
        <v>14:42</v>
      </c>
      <c r="V91" s="109" t="str">
        <f>TEXT((TIME(0,LEFT('Erwachsene-DOSB 2020'!AL10,FIND(":",'Erwachsene-DOSB 2020'!AL10)-1),RIGHT('Erwachsene-DOSB 2020'!AL10,2)))*$BC$52,"[mm]:ss")</f>
        <v>23:48</v>
      </c>
      <c r="W91" s="102" t="str">
        <f>TEXT((TIME(0,LEFT('Erwachsene-DOSB 2020'!AM10,FIND(":",'Erwachsene-DOSB 2020'!AM10)-1),RIGHT('Erwachsene-DOSB 2020'!AM10,2)))*$BC$52,"[mm]:ss")</f>
        <v>19:18</v>
      </c>
      <c r="X91" s="103" t="str">
        <f>TEXT((TIME(0,LEFT('Erwachsene-DOSB 2020'!AN10,FIND(":",'Erwachsene-DOSB 2020'!AN10)-1),RIGHT('Erwachsene-DOSB 2020'!AN10,2)))*$BC$52,"[mm]:ss")</f>
        <v>15:12</v>
      </c>
      <c r="Y91" s="184"/>
      <c r="Z91" s="185"/>
      <c r="AB91" s="902"/>
      <c r="AC91" s="158"/>
      <c r="AD91" s="844"/>
      <c r="AE91" s="796"/>
      <c r="AF91" s="792"/>
      <c r="AG91" s="794"/>
      <c r="AH91" s="101" t="str">
        <f>TEXT((TIME(0,LEFT('Erwachsene-DOSB 2020'!W42,FIND(":",'Erwachsene-DOSB 2020'!W42)-1),RIGHT('Erwachsene-DOSB 2020'!W42,2)))*$BC$52,"[mm]:ss")</f>
        <v>41:24</v>
      </c>
      <c r="AI91" s="102" t="str">
        <f>TEXT((TIME(0,LEFT('Erwachsene-DOSB 2020'!X42,FIND(":",'Erwachsene-DOSB 2020'!X42)-1),RIGHT('Erwachsene-DOSB 2020'!X42,2)))*$BC$52,"[mm]:ss")</f>
        <v>33:24</v>
      </c>
      <c r="AJ91" s="103" t="str">
        <f>TEXT((TIME(0,LEFT('Erwachsene-DOSB 2020'!Y42,FIND(":",'Erwachsene-DOSB 2020'!Y42)-1),RIGHT('Erwachsene-DOSB 2020'!Y42,2)))*$BC$52,"[mm]:ss")</f>
        <v>24:48</v>
      </c>
      <c r="AK91" s="109" t="str">
        <f>TEXT((TIME(0,LEFT('Erwachsene-DOSB 2020'!Z42,FIND(":",'Erwachsene-DOSB 2020'!Z42)-1),RIGHT('Erwachsene-DOSB 2020'!Z42,2)))*$BC$52,"[mm]:ss")</f>
        <v>20:54</v>
      </c>
      <c r="AL91" s="102" t="str">
        <f>TEXT((TIME(0,LEFT('Erwachsene-DOSB 2020'!AA42,FIND(":",'Erwachsene-DOSB 2020'!AA42)-1),RIGHT('Erwachsene-DOSB 2020'!AA42,2)))*$BC$52,"[mm]:ss")</f>
        <v>17:12</v>
      </c>
      <c r="AM91" s="103" t="str">
        <f>TEXT((TIME(0,LEFT('Erwachsene-DOSB 2020'!AB42,FIND(":",'Erwachsene-DOSB 2020'!AB42)-1),RIGHT('Erwachsene-DOSB 2020'!AB42,2)))*$BC$52,"[mm]:ss")</f>
        <v>12:54</v>
      </c>
      <c r="AN91" s="109" t="str">
        <f>TEXT((TIME(0,LEFT('Erwachsene-DOSB 2020'!AC42,FIND(":",'Erwachsene-DOSB 2020'!AC42)-1),RIGHT('Erwachsene-DOSB 2020'!AC42,2)))*$BC$52,"[mm]:ss")</f>
        <v>21:24</v>
      </c>
      <c r="AO91" s="102" t="str">
        <f>TEXT((TIME(0,LEFT('Erwachsene-DOSB 2020'!AD42,FIND(":",'Erwachsene-DOSB 2020'!AD42)-1),RIGHT('Erwachsene-DOSB 2020'!AD42,2)))*$BC$52,"[mm]:ss")</f>
        <v>17:30</v>
      </c>
      <c r="AP91" s="103" t="str">
        <f>TEXT((TIME(0,LEFT('Erwachsene-DOSB 2020'!AE42,FIND(":",'Erwachsene-DOSB 2020'!AE42)-1),RIGHT('Erwachsene-DOSB 2020'!AE42,2)))*$BC$52,"[mm]:ss")</f>
        <v>13:36</v>
      </c>
      <c r="AQ91" s="109" t="str">
        <f>TEXT((TIME(0,LEFT('Erwachsene-DOSB 2020'!AF42,FIND(":",'Erwachsene-DOSB 2020'!AF42)-1),RIGHT('Erwachsene-DOSB 2020'!AF42,2)))*$BC$52,"[mm]:ss")</f>
        <v>21:48</v>
      </c>
      <c r="AR91" s="102" t="str">
        <f>TEXT((TIME(0,LEFT('Erwachsene-DOSB 2020'!AG42,FIND(":",'Erwachsene-DOSB 2020'!AG42)-1),RIGHT('Erwachsene-DOSB 2020'!AG42,2)))*$BC$52,"[mm]:ss")</f>
        <v>17:42</v>
      </c>
      <c r="AS91" s="103" t="str">
        <f>TEXT((TIME(0,LEFT('Erwachsene-DOSB 2020'!AH42,FIND(":",'Erwachsene-DOSB 2020'!AH42)-1),RIGHT('Erwachsene-DOSB 2020'!AH42,2)))*$BC$52,"[mm]:ss")</f>
        <v>13:42</v>
      </c>
      <c r="AT91" s="109" t="str">
        <f>TEXT((TIME(0,LEFT('Erwachsene-DOSB 2020'!AI42,FIND(":",'Erwachsene-DOSB 2020'!AI42)-1),RIGHT('Erwachsene-DOSB 2020'!AI42,2)))*$BC$52,"[mm]:ss")</f>
        <v>22:06</v>
      </c>
      <c r="AU91" s="102" t="str">
        <f>TEXT((TIME(0,LEFT('Erwachsene-DOSB 2020'!AJ42,FIND(":",'Erwachsene-DOSB 2020'!AJ42)-1),RIGHT('Erwachsene-DOSB 2020'!AJ42,2)))*$BC$52,"[mm]:ss")</f>
        <v>18:06</v>
      </c>
      <c r="AV91" s="103" t="str">
        <f>TEXT((TIME(0,LEFT('Erwachsene-DOSB 2020'!AK42,FIND(":",'Erwachsene-DOSB 2020'!AK42)-1),RIGHT('Erwachsene-DOSB 2020'!AK42,2)))*$BC$52,"[mm]:ss")</f>
        <v>13:48</v>
      </c>
      <c r="AW91" s="109" t="str">
        <f>TEXT((TIME(0,LEFT('Erwachsene-DOSB 2020'!AL42,FIND(":",'Erwachsene-DOSB 2020'!AL42)-1),RIGHT('Erwachsene-DOSB 2020'!AL42,2)))*$BC$52,"[mm]:ss")</f>
        <v>22:06</v>
      </c>
      <c r="AX91" s="102" t="str">
        <f>TEXT((TIME(0,LEFT('Erwachsene-DOSB 2020'!AM42,FIND(":",'Erwachsene-DOSB 2020'!AM42)-1),RIGHT('Erwachsene-DOSB 2020'!AM42,2)))*$BC$52,"[mm]:ss")</f>
        <v>18:18</v>
      </c>
      <c r="AY91" s="103" t="str">
        <f>TEXT((TIME(0,LEFT('Erwachsene-DOSB 2020'!AN42,FIND(":",'Erwachsene-DOSB 2020'!AN42)-1),RIGHT('Erwachsene-DOSB 2020'!AN42,2)))*$BC$52,"[mm]:ss")</f>
        <v>13:54</v>
      </c>
      <c r="AZ91" s="184"/>
      <c r="BA91" s="185"/>
    </row>
    <row r="92" spans="1:56" ht="21.2" customHeight="1" x14ac:dyDescent="0.2">
      <c r="A92" s="902"/>
      <c r="B92" s="158"/>
      <c r="C92" s="844"/>
      <c r="D92" s="796"/>
      <c r="E92" s="106" t="s">
        <v>22</v>
      </c>
      <c r="F92" s="58" t="s">
        <v>501</v>
      </c>
      <c r="G92" s="101" t="str">
        <f>TEXT((TIME(0,LEFT('Erwachsene-DOSB 2020'!W11,FIND(":",'Erwachsene-DOSB 2020'!W11)-1),RIGHT('Erwachsene-DOSB 2020'!W11,2)))*$BC$53,"[mm]:ss")</f>
        <v>83:03</v>
      </c>
      <c r="H92" s="102" t="str">
        <f>TEXT((TIME(0,LEFT('Erwachsene-DOSB 2020'!X11,FIND(":",'Erwachsene-DOSB 2020'!X11)-1),RIGHT('Erwachsene-DOSB 2020'!X11,2)))*$BC$53,"[mm]:ss")</f>
        <v>75:54</v>
      </c>
      <c r="I92" s="103" t="str">
        <f>TEXT((TIME(0,LEFT('Erwachsene-DOSB 2020'!Y11,FIND(":",'Erwachsene-DOSB 2020'!Y11)-1),RIGHT('Erwachsene-DOSB 2020'!Y11,2)))*$BC$53,"[mm]:ss")</f>
        <v>68:12</v>
      </c>
      <c r="J92" s="109" t="str">
        <f>TEXT((TIME(0,LEFT('Erwachsene-DOSB 2020'!Z11,FIND(":",'Erwachsene-DOSB 2020'!Z11)-1),RIGHT('Erwachsene-DOSB 2020'!Z11,2)))*$BC$53,"[mm]:ss")</f>
        <v>85:48</v>
      </c>
      <c r="K92" s="102" t="str">
        <f>TEXT((TIME(0,LEFT('Erwachsene-DOSB 2020'!AA11,FIND(":",'Erwachsene-DOSB 2020'!AA11)-1),RIGHT('Erwachsene-DOSB 2020'!AA11,2)))*$BC$53,"[mm]:ss")</f>
        <v>78:06</v>
      </c>
      <c r="L92" s="103" t="str">
        <f>TEXT((TIME(0,LEFT('Erwachsene-DOSB 2020'!AB11,FIND(":",'Erwachsene-DOSB 2020'!AB11)-1),RIGHT('Erwachsene-DOSB 2020'!AB11,2)))*$BC$53,"[mm]:ss")</f>
        <v>70:24</v>
      </c>
      <c r="M92" s="109" t="str">
        <f>TEXT((TIME(0,LEFT('Erwachsene-DOSB 2020'!AC11,FIND(":",'Erwachsene-DOSB 2020'!AC11)-1),RIGHT('Erwachsene-DOSB 2020'!AC11,2)))*$BC$53,"[mm]:ss")</f>
        <v>88:00</v>
      </c>
      <c r="N92" s="102" t="str">
        <f>TEXT((TIME(0,LEFT('Erwachsene-DOSB 2020'!AD11,FIND(":",'Erwachsene-DOSB 2020'!AD11)-1),RIGHT('Erwachsene-DOSB 2020'!AD11,2)))*$BC$53,"[mm]:ss")</f>
        <v>80:18</v>
      </c>
      <c r="O92" s="103" t="str">
        <f>TEXT((TIME(0,LEFT('Erwachsene-DOSB 2020'!AE11,FIND(":",'Erwachsene-DOSB 2020'!AE11)-1),RIGHT('Erwachsene-DOSB 2020'!AE11,2)))*$BC$53,"[mm]:ss")</f>
        <v>72:36</v>
      </c>
      <c r="P92" s="109" t="str">
        <f>TEXT((TIME(0,LEFT('Erwachsene-DOSB 2020'!AF11,FIND(":",'Erwachsene-DOSB 2020'!AF11)-1),RIGHT('Erwachsene-DOSB 2020'!AF11,2)))*$BC$53,"[mm]:ss")</f>
        <v>90:45</v>
      </c>
      <c r="Q92" s="102" t="str">
        <f>TEXT((TIME(0,LEFT('Erwachsene-DOSB 2020'!AG11,FIND(":",'Erwachsene-DOSB 2020'!AG11)-1),RIGHT('Erwachsene-DOSB 2020'!AG11,2)))*$BC$53,"[mm]:ss")</f>
        <v>81:57</v>
      </c>
      <c r="R92" s="103" t="str">
        <f>TEXT((TIME(0,LEFT('Erwachsene-DOSB 2020'!AH11,FIND(":",'Erwachsene-DOSB 2020'!AH11)-1),RIGHT('Erwachsene-DOSB 2020'!AH11,2)))*$BC$53,"[mm]:ss")</f>
        <v>74:15</v>
      </c>
      <c r="S92" s="109" t="str">
        <f>TEXT((TIME(0,LEFT('Erwachsene-DOSB 2020'!AI11,FIND(":",'Erwachsene-DOSB 2020'!AI11)-1),RIGHT('Erwachsene-DOSB 2020'!AI11,2)))*$BC$53,"[mm]:ss")</f>
        <v>92:40</v>
      </c>
      <c r="T92" s="102" t="str">
        <f>TEXT((TIME(0,LEFT('Erwachsene-DOSB 2020'!AJ11,FIND(":",'Erwachsene-DOSB 2020'!AJ11)-1),RIGHT('Erwachsene-DOSB 2020'!AJ11,2)))*$BC$53,"[mm]:ss")</f>
        <v>84:09</v>
      </c>
      <c r="U92" s="103" t="str">
        <f>TEXT((TIME(0,LEFT('Erwachsene-DOSB 2020'!AK11,FIND(":",'Erwachsene-DOSB 2020'!AK11)-1),RIGHT('Erwachsene-DOSB 2020'!AK11,2)))*$BC$53,"[mm]:ss")</f>
        <v>77:00</v>
      </c>
      <c r="V92" s="109" t="str">
        <f>TEXT((TIME(0,LEFT('Erwachsene-DOSB 2020'!AL11,FIND(":",'Erwachsene-DOSB 2020'!AL11)-1),RIGHT('Erwachsene-DOSB 2020'!AL11,2)))*$BC$53,"[mm]:ss")</f>
        <v>97:05</v>
      </c>
      <c r="W92" s="102" t="str">
        <f>TEXT((TIME(0,LEFT('Erwachsene-DOSB 2020'!AM11,FIND(":",'Erwachsene-DOSB 2020'!AM11)-1),RIGHT('Erwachsene-DOSB 2020'!AM11,2)))*$BC$53,"[mm]:ss")</f>
        <v>86:54</v>
      </c>
      <c r="X92" s="103" t="str">
        <f>TEXT((TIME(0,LEFT('Erwachsene-DOSB 2020'!AN11,FIND(":",'Erwachsene-DOSB 2020'!AN11)-1),RIGHT('Erwachsene-DOSB 2020'!AN11,2)))*$BC$53,"[mm]:ss")</f>
        <v>79:12</v>
      </c>
      <c r="Y92" s="182"/>
      <c r="Z92" s="215"/>
      <c r="AB92" s="902"/>
      <c r="AC92" s="158"/>
      <c r="AD92" s="844"/>
      <c r="AE92" s="796"/>
      <c r="AF92" s="106" t="s">
        <v>22</v>
      </c>
      <c r="AG92" s="58" t="s">
        <v>501</v>
      </c>
      <c r="AH92" s="101" t="str">
        <f>TEXT((TIME(0,LEFT('Erwachsene-DOSB 2020'!W44,FIND(":",'Erwachsene-DOSB 2020'!W44)-1),RIGHT('Erwachsene-DOSB 2020'!W44,2)))*$BC$53,"[mm]:ss")</f>
        <v>75:21</v>
      </c>
      <c r="AI92" s="102" t="str">
        <f>TEXT((TIME(0,LEFT('Erwachsene-DOSB 2020'!X44,FIND(":",'Erwachsene-DOSB 2020'!X44)-1),RIGHT('Erwachsene-DOSB 2020'!X44,2)))*$BC$53,"[mm]:ss")</f>
        <v>68:45</v>
      </c>
      <c r="AJ92" s="103" t="str">
        <f>TEXT((TIME(0,LEFT('Erwachsene-DOSB 2020'!Y44,FIND(":",'Erwachsene-DOSB 2020'!Y44)-1),RIGHT('Erwachsene-DOSB 2020'!Y44,2)))*$BC$53,"[mm]:ss")</f>
        <v>60:30</v>
      </c>
      <c r="AK92" s="109" t="str">
        <f>TEXT((TIME(0,LEFT('Erwachsene-DOSB 2020'!Z44,FIND(":",'Erwachsene-DOSB 2020'!Z44)-1),RIGHT('Erwachsene-DOSB 2020'!Z44,2)))*$BC$53,"[mm]:ss")</f>
        <v>78:06</v>
      </c>
      <c r="AL92" s="102" t="str">
        <f>TEXT((TIME(0,LEFT('Erwachsene-DOSB 2020'!AA44,FIND(":",'Erwachsene-DOSB 2020'!AA44)-1),RIGHT('Erwachsene-DOSB 2020'!AA44,2)))*$BC$53,"[mm]:ss")</f>
        <v>70:24</v>
      </c>
      <c r="AM92" s="103" t="str">
        <f>TEXT((TIME(0,LEFT('Erwachsene-DOSB 2020'!AB44,FIND(":",'Erwachsene-DOSB 2020'!AB44)-1),RIGHT('Erwachsene-DOSB 2020'!AB44,2)))*$BC$53,"[mm]:ss")</f>
        <v>63:15</v>
      </c>
      <c r="AN92" s="109" t="str">
        <f>TEXT((TIME(0,LEFT('Erwachsene-DOSB 2020'!AC44,FIND(":",'Erwachsene-DOSB 2020'!AC44)-1),RIGHT('Erwachsene-DOSB 2020'!AC44,2)))*$BC$53,"[mm]:ss")</f>
        <v>80:18</v>
      </c>
      <c r="AO92" s="102" t="str">
        <f>TEXT((TIME(0,LEFT('Erwachsene-DOSB 2020'!AD44,FIND(":",'Erwachsene-DOSB 2020'!AD44)-1),RIGHT('Erwachsene-DOSB 2020'!AD44,2)))*$BC$53,"[mm]:ss")</f>
        <v>71:30</v>
      </c>
      <c r="AP92" s="103" t="str">
        <f>TEXT((TIME(0,LEFT('Erwachsene-DOSB 2020'!AE44,FIND(":",'Erwachsene-DOSB 2020'!AE44)-1),RIGHT('Erwachsene-DOSB 2020'!AE44,2)))*$BC$53,"[mm]:ss")</f>
        <v>64:54</v>
      </c>
      <c r="AQ92" s="109" t="str">
        <f>TEXT((TIME(0,LEFT('Erwachsene-DOSB 2020'!AF44,FIND(":",'Erwachsene-DOSB 2020'!AF44)-1),RIGHT('Erwachsene-DOSB 2020'!AF44,2)))*$BC$53,"[mm]:ss")</f>
        <v>83:20</v>
      </c>
      <c r="AR92" s="102" t="str">
        <f>TEXT((TIME(0,LEFT('Erwachsene-DOSB 2020'!AG44,FIND(":",'Erwachsene-DOSB 2020'!AG44)-1),RIGHT('Erwachsene-DOSB 2020'!AG44,2)))*$BC$53,"[mm]:ss")</f>
        <v>74:15</v>
      </c>
      <c r="AS92" s="103" t="str">
        <f>TEXT((TIME(0,LEFT('Erwachsene-DOSB 2020'!AH44,FIND(":",'Erwachsene-DOSB 2020'!AH44)-1),RIGHT('Erwachsene-DOSB 2020'!AH44,2)))*$BC$53,"[mm]:ss")</f>
        <v>66:33</v>
      </c>
      <c r="AT92" s="109" t="str">
        <f>TEXT((TIME(0,LEFT('Erwachsene-DOSB 2020'!AI44,FIND(":",'Erwachsene-DOSB 2020'!AI44)-1),RIGHT('Erwachsene-DOSB 2020'!AI44,2)))*$BC$53,"[mm]:ss")</f>
        <v>85:59</v>
      </c>
      <c r="AU92" s="102" t="str">
        <f>TEXT((TIME(0,LEFT('Erwachsene-DOSB 2020'!AJ44,FIND(":",'Erwachsene-DOSB 2020'!AJ44)-1),RIGHT('Erwachsene-DOSB 2020'!AJ44,2)))*$BC$53,"[mm]:ss")</f>
        <v>76:27</v>
      </c>
      <c r="AV92" s="103" t="str">
        <f>TEXT((TIME(0,LEFT('Erwachsene-DOSB 2020'!AK44,FIND(":",'Erwachsene-DOSB 2020'!AK44)-1),RIGHT('Erwachsene-DOSB 2020'!AK44,2)))*$BC$53,"[mm]:ss")</f>
        <v>68:12</v>
      </c>
      <c r="AW92" s="109" t="str">
        <f>TEXT((TIME(0,LEFT('Erwachsene-DOSB 2020'!AL44,FIND(":",'Erwachsene-DOSB 2020'!AL44)-1),RIGHT('Erwachsene-DOSB 2020'!AL44,2)))*$BC$53,"[mm]:ss")</f>
        <v>89:39</v>
      </c>
      <c r="AX92" s="102" t="str">
        <f>TEXT((TIME(0,LEFT('Erwachsene-DOSB 2020'!AM44,FIND(":",'Erwachsene-DOSB 2020'!AM44)-1),RIGHT('Erwachsene-DOSB 2020'!AM44,2)))*$BC$53,"[mm]:ss")</f>
        <v>79:12</v>
      </c>
      <c r="AY92" s="103" t="str">
        <f>TEXT((TIME(0,LEFT('Erwachsene-DOSB 2020'!AN44,FIND(":",'Erwachsene-DOSB 2020'!AN44)-1),RIGHT('Erwachsene-DOSB 2020'!AN44,2)))*$BC$53,"[mm]:ss")</f>
        <v>71:30</v>
      </c>
      <c r="AZ92" s="182"/>
      <c r="BA92" s="215"/>
    </row>
    <row r="93" spans="1:56" ht="21.2" customHeight="1" x14ac:dyDescent="0.2">
      <c r="A93" s="902"/>
      <c r="B93" s="158"/>
      <c r="C93" s="844"/>
      <c r="D93" s="796"/>
      <c r="E93" s="106" t="s">
        <v>23</v>
      </c>
      <c r="F93" s="58" t="s">
        <v>502</v>
      </c>
      <c r="G93" s="101" t="str">
        <f>TEXT((TIME(0,LEFT('Erwachsene-DOSB 2020'!W12,FIND(":",'Erwachsene-DOSB 2020'!W12)-1),RIGHT('Erwachsene-DOSB 2020'!W12,2)))*$BC$54,"[mm]:ss")</f>
        <v>80:24</v>
      </c>
      <c r="H93" s="102" t="str">
        <f>TEXT((TIME(0,LEFT('Erwachsene-DOSB 2020'!X12,FIND(":",'Erwachsene-DOSB 2020'!X12)-1),RIGHT('Erwachsene-DOSB 2020'!X12,2)))*$BC$54,"[mm]:ss")</f>
        <v>70:12</v>
      </c>
      <c r="I93" s="103" t="str">
        <f>TEXT((TIME(0,LEFT('Erwachsene-DOSB 2020'!Y12,FIND(":",'Erwachsene-DOSB 2020'!Y12)-1),RIGHT('Erwachsene-DOSB 2020'!Y12,2)))*$BC$54,"[mm]:ss")</f>
        <v>61:48</v>
      </c>
      <c r="J93" s="109" t="str">
        <f>TEXT((TIME(0,LEFT('Erwachsene-DOSB 2020'!Z12,FIND(":",'Erwachsene-DOSB 2020'!Z12)-1),RIGHT('Erwachsene-DOSB 2020'!Z12,2)))*$BC$54,"[mm]:ss")</f>
        <v>82:48</v>
      </c>
      <c r="K93" s="102" t="str">
        <f>TEXT((TIME(0,LEFT('Erwachsene-DOSB 2020'!AA12,FIND(":",'Erwachsene-DOSB 2020'!AA12)-1),RIGHT('Erwachsene-DOSB 2020'!AA12,2)))*$BC$54,"[mm]:ss")</f>
        <v>73:12</v>
      </c>
      <c r="L93" s="103" t="str">
        <f>TEXT((TIME(0,LEFT('Erwachsene-DOSB 2020'!AB12,FIND(":",'Erwachsene-DOSB 2020'!AB12)-1),RIGHT('Erwachsene-DOSB 2020'!AB12,2)))*$BC$54,"[mm]:ss")</f>
        <v>64:12</v>
      </c>
      <c r="M93" s="109" t="str">
        <f>TEXT((TIME(0,LEFT('Erwachsene-DOSB 2020'!AC12,FIND(":",'Erwachsene-DOSB 2020'!AC12)-1),RIGHT('Erwachsene-DOSB 2020'!AC12,2)))*$BC$54,"[mm]:ss")</f>
        <v>85:48</v>
      </c>
      <c r="N93" s="102" t="str">
        <f>TEXT((TIME(0,LEFT('Erwachsene-DOSB 2020'!AD12,FIND(":",'Erwachsene-DOSB 2020'!AD12)-1),RIGHT('Erwachsene-DOSB 2020'!AD12,2)))*$BC$54,"[mm]:ss")</f>
        <v>75:36</v>
      </c>
      <c r="O93" s="103" t="str">
        <f>TEXT((TIME(0,LEFT('Erwachsene-DOSB 2020'!AE12,FIND(":",'Erwachsene-DOSB 2020'!AE12)-1),RIGHT('Erwachsene-DOSB 2020'!AE12,2)))*$BC$54,"[mm]:ss")</f>
        <v>66:36</v>
      </c>
      <c r="P93" s="109" t="str">
        <f>TEXT((TIME(0,LEFT('Erwachsene-DOSB 2020'!AF12,FIND(":",'Erwachsene-DOSB 2020'!AF12)-1),RIGHT('Erwachsene-DOSB 2020'!AF12,2)))*$BC$54,"[mm]:ss")</f>
        <v>88:48</v>
      </c>
      <c r="Q93" s="102" t="str">
        <f>TEXT((TIME(0,LEFT('Erwachsene-DOSB 2020'!AG12,FIND(":",'Erwachsene-DOSB 2020'!AG12)-1),RIGHT('Erwachsene-DOSB 2020'!AG12,2)))*$BC$54,"[mm]:ss")</f>
        <v>78:00</v>
      </c>
      <c r="R93" s="103" t="str">
        <f>TEXT((TIME(0,LEFT('Erwachsene-DOSB 2020'!AH12,FIND(":",'Erwachsene-DOSB 2020'!AH12)-1),RIGHT('Erwachsene-DOSB 2020'!AH12,2)))*$BC$54,"[mm]:ss")</f>
        <v>68:24</v>
      </c>
      <c r="S93" s="109" t="str">
        <f>TEXT((TIME(0,LEFT('Erwachsene-DOSB 2020'!AI12,FIND(":",'Erwachsene-DOSB 2020'!AI12)-1),RIGHT('Erwachsene-DOSB 2020'!AI12,2)))*$BC$54,"[mm]:ss")</f>
        <v>90:36</v>
      </c>
      <c r="T93" s="102" t="str">
        <f>TEXT((TIME(0,LEFT('Erwachsene-DOSB 2020'!AJ12,FIND(":",'Erwachsene-DOSB 2020'!AJ12)-1),RIGHT('Erwachsene-DOSB 2020'!AJ12,2)))*$BC$54,"[mm]:ss")</f>
        <v>79:48</v>
      </c>
      <c r="U93" s="103" t="str">
        <f>TEXT((TIME(0,LEFT('Erwachsene-DOSB 2020'!AK12,FIND(":",'Erwachsene-DOSB 2020'!AK12)-1),RIGHT('Erwachsene-DOSB 2020'!AK12,2)))*$BC$54,"[mm]:ss")</f>
        <v>70:12</v>
      </c>
      <c r="V93" s="109" t="str">
        <f>TEXT((TIME(0,LEFT('Erwachsene-DOSB 2020'!AL12,FIND(":",'Erwachsene-DOSB 2020'!AL12)-1),RIGHT('Erwachsene-DOSB 2020'!AL12,2)))*$BC$54,"[mm]:ss")</f>
        <v>93:36</v>
      </c>
      <c r="W93" s="102" t="str">
        <f>TEXT((TIME(0,LEFT('Erwachsene-DOSB 2020'!AM12,FIND(":",'Erwachsene-DOSB 2020'!AM12)-1),RIGHT('Erwachsene-DOSB 2020'!AM12,2)))*$BC$54,"[mm]:ss")</f>
        <v>82:12</v>
      </c>
      <c r="X93" s="103" t="str">
        <f>TEXT((TIME(0,LEFT('Erwachsene-DOSB 2020'!AN12,FIND(":",'Erwachsene-DOSB 2020'!AN12)-1),RIGHT('Erwachsene-DOSB 2020'!AN12,2)))*$BC$54,"[mm]:ss")</f>
        <v>72:36</v>
      </c>
      <c r="Y93" s="182"/>
      <c r="Z93" s="215"/>
      <c r="AB93" s="902"/>
      <c r="AC93" s="158"/>
      <c r="AD93" s="844"/>
      <c r="AE93" s="796"/>
      <c r="AF93" s="106" t="s">
        <v>23</v>
      </c>
      <c r="AG93" s="58" t="s">
        <v>502</v>
      </c>
      <c r="AH93" s="101" t="str">
        <f>TEXT((TIME(0,LEFT('Erwachsene-DOSB 2020'!W45,FIND(":",'Erwachsene-DOSB 2020'!W45)-1),RIGHT('Erwachsene-DOSB 2020'!W45,2)))*$BC$54,"[mm]:ss")</f>
        <v>79:12</v>
      </c>
      <c r="AI93" s="102" t="str">
        <f>TEXT((TIME(0,LEFT('Erwachsene-DOSB 2020'!X45,FIND(":",'Erwachsene-DOSB 2020'!X45)-1),RIGHT('Erwachsene-DOSB 2020'!X45,2)))*$BC$54,"[mm]:ss")</f>
        <v>66:00</v>
      </c>
      <c r="AJ93" s="103" t="str">
        <f>TEXT((TIME(0,LEFT('Erwachsene-DOSB 2020'!Y45,FIND(":",'Erwachsene-DOSB 2020'!Y45)-1),RIGHT('Erwachsene-DOSB 2020'!Y45,2)))*$BC$54,"[mm]:ss")</f>
        <v>54:00</v>
      </c>
      <c r="AK93" s="109" t="str">
        <f>TEXT((TIME(0,LEFT('Erwachsene-DOSB 2020'!Z45,FIND(":",'Erwachsene-DOSB 2020'!Z45)-1),RIGHT('Erwachsene-DOSB 2020'!Z45,2)))*$BC$54,"[mm]:ss")</f>
        <v>82:12</v>
      </c>
      <c r="AL93" s="102" t="str">
        <f>TEXT((TIME(0,LEFT('Erwachsene-DOSB 2020'!AA45,FIND(":",'Erwachsene-DOSB 2020'!AA45)-1),RIGHT('Erwachsene-DOSB 2020'!AA45,2)))*$BC$54,"[mm]:ss")</f>
        <v>68:24</v>
      </c>
      <c r="AM93" s="103" t="str">
        <f>TEXT((TIME(0,LEFT('Erwachsene-DOSB 2020'!AB45,FIND(":",'Erwachsene-DOSB 2020'!AB45)-1),RIGHT('Erwachsene-DOSB 2020'!AB45,2)))*$BC$54,"[mm]:ss")</f>
        <v>55:48</v>
      </c>
      <c r="AN93" s="109" t="str">
        <f>TEXT((TIME(0,LEFT('Erwachsene-DOSB 2020'!AC45,FIND(":",'Erwachsene-DOSB 2020'!AC45)-1),RIGHT('Erwachsene-DOSB 2020'!AC45,2)))*$BC$54,"[mm]:ss")</f>
        <v>84:36</v>
      </c>
      <c r="AO93" s="102" t="str">
        <f>TEXT((TIME(0,LEFT('Erwachsene-DOSB 2020'!AD45,FIND(":",'Erwachsene-DOSB 2020'!AD45)-1),RIGHT('Erwachsene-DOSB 2020'!AD45,2)))*$BC$54,"[mm]:ss")</f>
        <v>70:12</v>
      </c>
      <c r="AP93" s="103" t="str">
        <f>TEXT((TIME(0,LEFT('Erwachsene-DOSB 2020'!AE45,FIND(":",'Erwachsene-DOSB 2020'!AE45)-1),RIGHT('Erwachsene-DOSB 2020'!AE45,2)))*$BC$54,"[mm]:ss")</f>
        <v>57:00</v>
      </c>
      <c r="AQ93" s="109" t="str">
        <f>TEXT((TIME(0,LEFT('Erwachsene-DOSB 2020'!AF45,FIND(":",'Erwachsene-DOSB 2020'!AF45)-1),RIGHT('Erwachsene-DOSB 2020'!AF45,2)))*$BC$54,"[mm]:ss")</f>
        <v>85:48</v>
      </c>
      <c r="AR93" s="102" t="str">
        <f>TEXT((TIME(0,LEFT('Erwachsene-DOSB 2020'!AG45,FIND(":",'Erwachsene-DOSB 2020'!AG45)-1),RIGHT('Erwachsene-DOSB 2020'!AG45,2)))*$BC$54,"[mm]:ss")</f>
        <v>72:00</v>
      </c>
      <c r="AS93" s="103" t="str">
        <f>TEXT((TIME(0,LEFT('Erwachsene-DOSB 2020'!AH45,FIND(":",'Erwachsene-DOSB 2020'!AH45)-1),RIGHT('Erwachsene-DOSB 2020'!AH45,2)))*$BC$54,"[mm]:ss")</f>
        <v>57:36</v>
      </c>
      <c r="AT93" s="109" t="str">
        <f>TEXT((TIME(0,LEFT('Erwachsene-DOSB 2020'!AI45,FIND(":",'Erwachsene-DOSB 2020'!AI45)-1),RIGHT('Erwachsene-DOSB 2020'!AI45,2)))*$BC$54,"[mm]:ss")</f>
        <v>87:00</v>
      </c>
      <c r="AU93" s="102" t="str">
        <f>TEXT((TIME(0,LEFT('Erwachsene-DOSB 2020'!AJ45,FIND(":",'Erwachsene-DOSB 2020'!AJ45)-1),RIGHT('Erwachsene-DOSB 2020'!AJ45,2)))*$BC$54,"[mm]:ss")</f>
        <v>72:36</v>
      </c>
      <c r="AV93" s="103" t="str">
        <f>TEXT((TIME(0,LEFT('Erwachsene-DOSB 2020'!AK45,FIND(":",'Erwachsene-DOSB 2020'!AK45)-1),RIGHT('Erwachsene-DOSB 2020'!AK45,2)))*$BC$54,"[mm]:ss")</f>
        <v>58:12</v>
      </c>
      <c r="AW93" s="109" t="str">
        <f>TEXT((TIME(0,LEFT('Erwachsene-DOSB 2020'!AL45,FIND(":",'Erwachsene-DOSB 2020'!AL45)-1),RIGHT('Erwachsene-DOSB 2020'!AL45,2)))*$BC$54,"[mm]:ss")</f>
        <v>88:12</v>
      </c>
      <c r="AX93" s="102" t="str">
        <f>TEXT((TIME(0,LEFT('Erwachsene-DOSB 2020'!AM45,FIND(":",'Erwachsene-DOSB 2020'!AM45)-1),RIGHT('Erwachsene-DOSB 2020'!AM45,2)))*$BC$54,"[mm]:ss")</f>
        <v>73:48</v>
      </c>
      <c r="AY93" s="103" t="str">
        <f>TEXT((TIME(0,LEFT('Erwachsene-DOSB 2020'!AN45,FIND(":",'Erwachsene-DOSB 2020'!AN45)-1),RIGHT('Erwachsene-DOSB 2020'!AN45,2)))*$BC$54,"[mm]:ss")</f>
        <v>59:24</v>
      </c>
      <c r="AZ93" s="182"/>
      <c r="BA93" s="215"/>
    </row>
    <row r="94" spans="1:56" ht="21.2" customHeight="1" x14ac:dyDescent="0.2">
      <c r="A94" s="902"/>
      <c r="B94" s="158"/>
      <c r="C94" s="844"/>
      <c r="D94" s="796"/>
      <c r="E94" s="106" t="s">
        <v>24</v>
      </c>
      <c r="F94" s="58" t="s">
        <v>427</v>
      </c>
      <c r="G94" s="160">
        <f>H94*(1-$BE$55)</f>
        <v>240.75</v>
      </c>
      <c r="H94" s="149">
        <f>W55-12.5</f>
        <v>267.5</v>
      </c>
      <c r="I94" s="150">
        <f>H94*(1+$BE$55)</f>
        <v>294.25</v>
      </c>
      <c r="J94" s="160">
        <f>K94*(1-$BE$55)</f>
        <v>229.5</v>
      </c>
      <c r="K94" s="149">
        <f>H94-12.5</f>
        <v>255</v>
      </c>
      <c r="L94" s="150">
        <f>K94*(1+$BE$55)</f>
        <v>280.5</v>
      </c>
      <c r="M94" s="160">
        <f>N94*(1-$BE$55)</f>
        <v>218.25</v>
      </c>
      <c r="N94" s="149">
        <f>K94-12.5</f>
        <v>242.5</v>
      </c>
      <c r="O94" s="150">
        <f>N94*(1+$BE$55)</f>
        <v>266.75</v>
      </c>
      <c r="P94" s="160">
        <f>Q94*(1-$BE$55)</f>
        <v>207</v>
      </c>
      <c r="Q94" s="149">
        <f>N94-12.5</f>
        <v>230</v>
      </c>
      <c r="R94" s="150">
        <f>Q94*(1+$BE$55)</f>
        <v>253.00000000000003</v>
      </c>
      <c r="S94" s="160">
        <f>T94*(1-$BE$55)</f>
        <v>195.75</v>
      </c>
      <c r="T94" s="149">
        <f>Q94-12.5</f>
        <v>217.5</v>
      </c>
      <c r="U94" s="150">
        <f>T94*(1+$BE$55)</f>
        <v>239.25000000000003</v>
      </c>
      <c r="V94" s="160">
        <f>W94*(1-$BE$55)</f>
        <v>184.5</v>
      </c>
      <c r="W94" s="149">
        <f>T94-12.5</f>
        <v>205</v>
      </c>
      <c r="X94" s="150">
        <f>W94*(1+$BE$55)</f>
        <v>225.50000000000003</v>
      </c>
      <c r="Y94" s="182"/>
      <c r="Z94" s="215"/>
      <c r="AB94" s="902"/>
      <c r="AC94" s="158"/>
      <c r="AD94" s="844"/>
      <c r="AE94" s="796"/>
      <c r="AF94" s="106" t="s">
        <v>24</v>
      </c>
      <c r="AG94" s="58" t="s">
        <v>427</v>
      </c>
      <c r="AH94" s="160">
        <f>AI94*(1-$BE$55)</f>
        <v>299.25</v>
      </c>
      <c r="AI94" s="149">
        <f>AX55-12.5</f>
        <v>332.5</v>
      </c>
      <c r="AJ94" s="150">
        <f>AI94*(1+$BE$55)</f>
        <v>365.75000000000006</v>
      </c>
      <c r="AK94" s="160">
        <f>AL94*(1-$BE$55)</f>
        <v>288</v>
      </c>
      <c r="AL94" s="149">
        <f>AI94-12.5</f>
        <v>320</v>
      </c>
      <c r="AM94" s="150">
        <f>AL94*(1+$BE$55)</f>
        <v>352</v>
      </c>
      <c r="AN94" s="160">
        <f>AO94*(1-$BE$55)</f>
        <v>276.75</v>
      </c>
      <c r="AO94" s="149">
        <f>AL94-12.5</f>
        <v>307.5</v>
      </c>
      <c r="AP94" s="150">
        <f>AO94*(1+$BE$55)</f>
        <v>338.25</v>
      </c>
      <c r="AQ94" s="160">
        <f>AR94*(1-$BE$55)</f>
        <v>265.5</v>
      </c>
      <c r="AR94" s="149">
        <f>AO94-12.5</f>
        <v>295</v>
      </c>
      <c r="AS94" s="150">
        <f>AR94*(1+$BE$55)</f>
        <v>324.5</v>
      </c>
      <c r="AT94" s="160">
        <f>AU94*(1-$BE$55)</f>
        <v>254.25</v>
      </c>
      <c r="AU94" s="149">
        <f>AR94-12.5</f>
        <v>282.5</v>
      </c>
      <c r="AV94" s="150">
        <f>AU94*(1+$BE$55)</f>
        <v>310.75</v>
      </c>
      <c r="AW94" s="160">
        <f>AX94*(1-$BE$55)</f>
        <v>243</v>
      </c>
      <c r="AX94" s="149">
        <f>AU94-12.5</f>
        <v>270</v>
      </c>
      <c r="AY94" s="150">
        <f>AX94*(1+$BE$55)</f>
        <v>297</v>
      </c>
      <c r="AZ94" s="182"/>
      <c r="BA94" s="215"/>
    </row>
    <row r="95" spans="1:56" ht="21.2" customHeight="1" x14ac:dyDescent="0.2">
      <c r="A95" s="902"/>
      <c r="B95" s="158"/>
      <c r="C95" s="844"/>
      <c r="D95" s="796"/>
      <c r="E95" s="106" t="s">
        <v>25</v>
      </c>
      <c r="F95" s="58" t="s">
        <v>428</v>
      </c>
      <c r="G95" s="160">
        <f>H95*(1-$BE$55)</f>
        <v>405</v>
      </c>
      <c r="H95" s="149">
        <f>W56-15</f>
        <v>450</v>
      </c>
      <c r="I95" s="150">
        <f>H95*(1+$BE$55)</f>
        <v>495.00000000000006</v>
      </c>
      <c r="J95" s="160">
        <f>K95*(1-$BE$55)</f>
        <v>391.5</v>
      </c>
      <c r="K95" s="149">
        <f>H95-15</f>
        <v>435</v>
      </c>
      <c r="L95" s="150">
        <f>K95*(1+$BE$55)</f>
        <v>478.50000000000006</v>
      </c>
      <c r="M95" s="160">
        <f>N95*(1-$BE$55)</f>
        <v>378</v>
      </c>
      <c r="N95" s="149">
        <f>K95-15</f>
        <v>420</v>
      </c>
      <c r="O95" s="150">
        <f>N95*(1+$BE$55)</f>
        <v>462.00000000000006</v>
      </c>
      <c r="P95" s="160">
        <f>Q95*(1-$BE$55)</f>
        <v>364.5</v>
      </c>
      <c r="Q95" s="149">
        <f>N95-15</f>
        <v>405</v>
      </c>
      <c r="R95" s="150">
        <f>Q95*(1+$BE$55)</f>
        <v>445.50000000000006</v>
      </c>
      <c r="S95" s="160">
        <f>T95*(1-$BE$55)</f>
        <v>351</v>
      </c>
      <c r="T95" s="149">
        <f>Q95-15</f>
        <v>390</v>
      </c>
      <c r="U95" s="150">
        <f>T95*(1+$BE$55)</f>
        <v>429.00000000000006</v>
      </c>
      <c r="V95" s="160">
        <f>W95*(1-$BE$55)</f>
        <v>337.5</v>
      </c>
      <c r="W95" s="149">
        <f>T95-15</f>
        <v>375</v>
      </c>
      <c r="X95" s="150">
        <f>W95*(1+$BE$55)</f>
        <v>412.50000000000006</v>
      </c>
      <c r="Y95" s="182"/>
      <c r="Z95" s="215"/>
      <c r="AB95" s="902"/>
      <c r="AC95" s="158"/>
      <c r="AD95" s="844"/>
      <c r="AE95" s="796"/>
      <c r="AF95" s="106" t="s">
        <v>25</v>
      </c>
      <c r="AG95" s="58" t="s">
        <v>428</v>
      </c>
      <c r="AH95" s="160">
        <f>AI95*(1-$BE$55)</f>
        <v>472.5</v>
      </c>
      <c r="AI95" s="149">
        <f>AX56-15</f>
        <v>525</v>
      </c>
      <c r="AJ95" s="150">
        <f>AI95*(1+$BE$55)</f>
        <v>577.5</v>
      </c>
      <c r="AK95" s="160">
        <f>AL95*(1-$BE$55)</f>
        <v>459</v>
      </c>
      <c r="AL95" s="149">
        <f>AI95-15</f>
        <v>510</v>
      </c>
      <c r="AM95" s="150">
        <f>AL95*(1+$BE$55)</f>
        <v>561</v>
      </c>
      <c r="AN95" s="160">
        <f>AO95*(1-$BE$55)</f>
        <v>445.5</v>
      </c>
      <c r="AO95" s="149">
        <f>AL95-15</f>
        <v>495</v>
      </c>
      <c r="AP95" s="150">
        <f>AO95*(1+$BE$55)</f>
        <v>544.5</v>
      </c>
      <c r="AQ95" s="160">
        <f>AR95*(1-$BE$55)</f>
        <v>432</v>
      </c>
      <c r="AR95" s="149">
        <f>AO95-15</f>
        <v>480</v>
      </c>
      <c r="AS95" s="150">
        <f>AR95*(1+$BE$55)</f>
        <v>528</v>
      </c>
      <c r="AT95" s="160">
        <f>AU95*(1-$BE$55)</f>
        <v>418.5</v>
      </c>
      <c r="AU95" s="149">
        <f>AR95-15</f>
        <v>465</v>
      </c>
      <c r="AV95" s="150">
        <f>AU95*(1+$BE$55)</f>
        <v>511.50000000000006</v>
      </c>
      <c r="AW95" s="160">
        <f>AX95*(1-$BE$55)</f>
        <v>405</v>
      </c>
      <c r="AX95" s="149">
        <f>AU95-15</f>
        <v>450</v>
      </c>
      <c r="AY95" s="150">
        <f>AX95*(1+$BE$55)</f>
        <v>495.00000000000006</v>
      </c>
      <c r="AZ95" s="182"/>
      <c r="BA95" s="215"/>
    </row>
    <row r="96" spans="1:56" ht="21.2" customHeight="1" x14ac:dyDescent="0.2">
      <c r="A96" s="902"/>
      <c r="B96" s="158"/>
      <c r="C96" s="844"/>
      <c r="D96" s="796"/>
      <c r="E96" s="106" t="s">
        <v>44</v>
      </c>
      <c r="F96" s="58" t="s">
        <v>429</v>
      </c>
      <c r="G96" s="160">
        <f>H96*(1-$BE$55)</f>
        <v>337.5</v>
      </c>
      <c r="H96" s="149">
        <f>W57-15</f>
        <v>375</v>
      </c>
      <c r="I96" s="150">
        <f>H96*(1+$BE$55)</f>
        <v>412.50000000000006</v>
      </c>
      <c r="J96" s="160">
        <f>K96*(1-$BE$55)</f>
        <v>324</v>
      </c>
      <c r="K96" s="149">
        <f>H96-15</f>
        <v>360</v>
      </c>
      <c r="L96" s="150">
        <f>K96*(1+$BE$55)</f>
        <v>396.00000000000006</v>
      </c>
      <c r="M96" s="160">
        <f>N96*(1-$BE$55)</f>
        <v>310.5</v>
      </c>
      <c r="N96" s="149">
        <f>K96-15</f>
        <v>345</v>
      </c>
      <c r="O96" s="150">
        <f>N96*(1+$BE$55)</f>
        <v>379.50000000000006</v>
      </c>
      <c r="P96" s="160">
        <f>Q96*(1-$BE$55)</f>
        <v>297</v>
      </c>
      <c r="Q96" s="149">
        <f>N96-15</f>
        <v>330</v>
      </c>
      <c r="R96" s="150">
        <f>Q96*(1+$BE$55)</f>
        <v>363.00000000000006</v>
      </c>
      <c r="S96" s="160">
        <f>T96*(1-$BE$55)</f>
        <v>283.5</v>
      </c>
      <c r="T96" s="149">
        <f>Q96-15</f>
        <v>315</v>
      </c>
      <c r="U96" s="150">
        <f>T96*(1+$BE$55)</f>
        <v>346.5</v>
      </c>
      <c r="V96" s="160">
        <f>W96*(1-$BE$55)</f>
        <v>270</v>
      </c>
      <c r="W96" s="149">
        <f>T96-15</f>
        <v>300</v>
      </c>
      <c r="X96" s="150">
        <f>W96*(1+$BE$55)</f>
        <v>330</v>
      </c>
      <c r="Y96" s="182"/>
      <c r="Z96" s="215"/>
      <c r="AB96" s="902"/>
      <c r="AC96" s="158"/>
      <c r="AD96" s="844"/>
      <c r="AE96" s="796"/>
      <c r="AF96" s="106" t="s">
        <v>44</v>
      </c>
      <c r="AG96" s="58" t="s">
        <v>429</v>
      </c>
      <c r="AH96" s="160">
        <f>AI96*(1-$BE$55)</f>
        <v>400.5</v>
      </c>
      <c r="AI96" s="149">
        <f>AX57-15</f>
        <v>445</v>
      </c>
      <c r="AJ96" s="150">
        <f>AI96*(1+$BE$55)</f>
        <v>489.50000000000006</v>
      </c>
      <c r="AK96" s="160">
        <f>AL96*(1-$BE$55)</f>
        <v>387</v>
      </c>
      <c r="AL96" s="149">
        <f>AI96-15</f>
        <v>430</v>
      </c>
      <c r="AM96" s="150">
        <f>AL96*(1+$BE$55)</f>
        <v>473.00000000000006</v>
      </c>
      <c r="AN96" s="160">
        <f>AO96*(1-$BE$55)</f>
        <v>373.5</v>
      </c>
      <c r="AO96" s="149">
        <f>AL96-15</f>
        <v>415</v>
      </c>
      <c r="AP96" s="150">
        <f>AO96*(1+$BE$55)</f>
        <v>456.50000000000006</v>
      </c>
      <c r="AQ96" s="160">
        <f>AR96*(1-$BE$55)</f>
        <v>360</v>
      </c>
      <c r="AR96" s="149">
        <f>AO96-15</f>
        <v>400</v>
      </c>
      <c r="AS96" s="150">
        <f>AR96*(1+$BE$55)</f>
        <v>440.00000000000006</v>
      </c>
      <c r="AT96" s="160">
        <f>AU96*(1-$BE$55)</f>
        <v>346.5</v>
      </c>
      <c r="AU96" s="149">
        <f>AR96-15</f>
        <v>385</v>
      </c>
      <c r="AV96" s="150">
        <f>AU96*(1+$BE$55)</f>
        <v>423.50000000000006</v>
      </c>
      <c r="AW96" s="160">
        <f>AX96*(1-$BE$55)</f>
        <v>333</v>
      </c>
      <c r="AX96" s="149">
        <f>AU96-15</f>
        <v>370</v>
      </c>
      <c r="AY96" s="150">
        <f>AX96*(1+$BE$55)</f>
        <v>407.00000000000006</v>
      </c>
      <c r="AZ96" s="182"/>
      <c r="BA96" s="215"/>
    </row>
    <row r="97" spans="1:53" ht="21.2" customHeight="1" thickBot="1" x14ac:dyDescent="0.25">
      <c r="A97" s="902"/>
      <c r="B97" s="158"/>
      <c r="C97" s="950"/>
      <c r="D97" s="1008"/>
      <c r="E97" s="107" t="s">
        <v>48</v>
      </c>
      <c r="F97" s="163" t="s">
        <v>430</v>
      </c>
      <c r="G97" s="164">
        <f>H97*(1-$BE$55)</f>
        <v>342</v>
      </c>
      <c r="H97" s="165">
        <f>W58-15</f>
        <v>380</v>
      </c>
      <c r="I97" s="166">
        <f>H97*(1+$BE$55)</f>
        <v>418.00000000000006</v>
      </c>
      <c r="J97" s="164">
        <f>K97*(1-$BE$55)</f>
        <v>328.5</v>
      </c>
      <c r="K97" s="165">
        <f>H97-15</f>
        <v>365</v>
      </c>
      <c r="L97" s="166">
        <f>K97*(1+$BE$55)</f>
        <v>401.50000000000006</v>
      </c>
      <c r="M97" s="164">
        <f>N97*(1-$BE$55)</f>
        <v>315</v>
      </c>
      <c r="N97" s="165">
        <f>K97-15</f>
        <v>350</v>
      </c>
      <c r="O97" s="166">
        <f>N97*(1+$BE$55)</f>
        <v>385.00000000000006</v>
      </c>
      <c r="P97" s="164">
        <f>Q97*(1-$BE$55)</f>
        <v>301.5</v>
      </c>
      <c r="Q97" s="165">
        <f>N97-15</f>
        <v>335</v>
      </c>
      <c r="R97" s="166">
        <f>Q97*(1+$BE$55)</f>
        <v>368.50000000000006</v>
      </c>
      <c r="S97" s="164">
        <f>T97*(1-$BE$55)</f>
        <v>288</v>
      </c>
      <c r="T97" s="165">
        <f>Q97-15</f>
        <v>320</v>
      </c>
      <c r="U97" s="166">
        <f>T97*(1+$BE$55)</f>
        <v>352</v>
      </c>
      <c r="V97" s="164">
        <f>W97*(1-$BE$55)</f>
        <v>274.5</v>
      </c>
      <c r="W97" s="165">
        <f>T97-15</f>
        <v>305</v>
      </c>
      <c r="X97" s="166">
        <f>W97*(1+$BE$55)</f>
        <v>335.5</v>
      </c>
      <c r="Y97" s="186"/>
      <c r="Z97" s="187"/>
      <c r="AB97" s="902"/>
      <c r="AC97" s="158"/>
      <c r="AD97" s="950"/>
      <c r="AE97" s="1008"/>
      <c r="AF97" s="107" t="s">
        <v>48</v>
      </c>
      <c r="AG97" s="163" t="s">
        <v>430</v>
      </c>
      <c r="AH97" s="164">
        <f>AI97*(1-$BE$55)</f>
        <v>405</v>
      </c>
      <c r="AI97" s="165">
        <f>AX58-15</f>
        <v>450</v>
      </c>
      <c r="AJ97" s="166">
        <f>AI97*(1+$BE$55)</f>
        <v>495.00000000000006</v>
      </c>
      <c r="AK97" s="164">
        <f>AL97*(1-$BE$55)</f>
        <v>391.5</v>
      </c>
      <c r="AL97" s="165">
        <f>AI97-15</f>
        <v>435</v>
      </c>
      <c r="AM97" s="166">
        <f>AL97*(1+$BE$55)</f>
        <v>478.50000000000006</v>
      </c>
      <c r="AN97" s="164">
        <f>AO97*(1-$BE$55)</f>
        <v>378</v>
      </c>
      <c r="AO97" s="165">
        <f>AL97-15</f>
        <v>420</v>
      </c>
      <c r="AP97" s="166">
        <f>AO97*(1+$BE$55)</f>
        <v>462.00000000000006</v>
      </c>
      <c r="AQ97" s="164">
        <f>AR97*(1-$BE$55)</f>
        <v>364.5</v>
      </c>
      <c r="AR97" s="165">
        <f>AO97-15</f>
        <v>405</v>
      </c>
      <c r="AS97" s="166">
        <f>AR97*(1+$BE$55)</f>
        <v>445.50000000000006</v>
      </c>
      <c r="AT97" s="164">
        <f>AU97*(1-$BE$55)</f>
        <v>351</v>
      </c>
      <c r="AU97" s="165">
        <f>AR97-15</f>
        <v>390</v>
      </c>
      <c r="AV97" s="166">
        <f>AU97*(1+$BE$55)</f>
        <v>429.00000000000006</v>
      </c>
      <c r="AW97" s="164">
        <f>AX97*(1-$BE$55)</f>
        <v>337.5</v>
      </c>
      <c r="AX97" s="165">
        <f>AU97-15</f>
        <v>375</v>
      </c>
      <c r="AY97" s="166">
        <f>AX97*(1+$BE$55)</f>
        <v>412.50000000000006</v>
      </c>
      <c r="AZ97" s="186"/>
      <c r="BA97" s="187"/>
    </row>
    <row r="98" spans="1:53" ht="21.2" customHeight="1" x14ac:dyDescent="0.2">
      <c r="A98" s="902"/>
      <c r="B98" s="158"/>
      <c r="C98" s="844">
        <v>2</v>
      </c>
      <c r="D98" s="796" t="s">
        <v>65</v>
      </c>
      <c r="E98" s="603" t="s">
        <v>16</v>
      </c>
      <c r="F98" s="161" t="s">
        <v>92</v>
      </c>
      <c r="G98" s="141">
        <f>'Erwachsene-DOSB 2020'!W18*$BC$59</f>
        <v>0.88000000000000012</v>
      </c>
      <c r="H98" s="132">
        <f>'Erwachsene-DOSB 2020'!X18*$BC$59</f>
        <v>1.08</v>
      </c>
      <c r="I98" s="133">
        <f>'Erwachsene-DOSB 2020'!Y18*$BC$59</f>
        <v>1.2800000000000002</v>
      </c>
      <c r="J98" s="134">
        <f>'Erwachsene-DOSB 2020'!Z18*$BC$59</f>
        <v>0.8</v>
      </c>
      <c r="K98" s="683">
        <f>'Erwachsene-DOSB 2020'!AA18*$BC$59</f>
        <v>1.04</v>
      </c>
      <c r="L98" s="684">
        <f>'Erwachsene-DOSB 2020'!AB18*$BC$59</f>
        <v>1.2400000000000002</v>
      </c>
      <c r="M98" s="134">
        <f>'Erwachsene-DOSB 2020'!AC18*$BC$59</f>
        <v>0.76</v>
      </c>
      <c r="N98" s="132">
        <f>'Erwachsene-DOSB 2020'!AD18*$BC$59</f>
        <v>0.96</v>
      </c>
      <c r="O98" s="133">
        <f>'Erwachsene-DOSB 2020'!AE18*$BC$59</f>
        <v>1.1599999999999999</v>
      </c>
      <c r="P98" s="134">
        <f>'Erwachsene-DOSB 2020'!AF18*$BC$59</f>
        <v>0.76</v>
      </c>
      <c r="Q98" s="132">
        <f>'Erwachsene-DOSB 2020'!AG18*$BC$59</f>
        <v>0.96</v>
      </c>
      <c r="R98" s="133">
        <f>'Erwachsene-DOSB 2020'!AH18*$BC$59</f>
        <v>1.1599999999999999</v>
      </c>
      <c r="S98" s="134">
        <f>'Erwachsene-DOSB 2020'!AI18*$BC$59</f>
        <v>0.72000000000000008</v>
      </c>
      <c r="T98" s="132">
        <f>'Erwachsene-DOSB 2020'!AJ18*$BC$59</f>
        <v>0.91999999999999993</v>
      </c>
      <c r="U98" s="133">
        <f>'Erwachsene-DOSB 2020'!AK18*$BC$59</f>
        <v>1.1199999999999999</v>
      </c>
      <c r="V98" s="134">
        <f>'Erwachsene-DOSB 2020'!AL18*$BC$59</f>
        <v>0.72000000000000008</v>
      </c>
      <c r="W98" s="132">
        <f>'Erwachsene-DOSB 2020'!AM18*$BC$59</f>
        <v>0.91999999999999993</v>
      </c>
      <c r="X98" s="133">
        <f>'Erwachsene-DOSB 2020'!AN18*$BC$59</f>
        <v>1.08</v>
      </c>
      <c r="Y98" s="180"/>
      <c r="Z98" s="181"/>
      <c r="AB98" s="902"/>
      <c r="AC98" s="158"/>
      <c r="AD98" s="844">
        <v>2</v>
      </c>
      <c r="AE98" s="796" t="s">
        <v>65</v>
      </c>
      <c r="AF98" s="603" t="s">
        <v>16</v>
      </c>
      <c r="AG98" s="161" t="s">
        <v>92</v>
      </c>
      <c r="AH98" s="141">
        <f>'Erwachsene-DOSB 2020'!W51*$BC$59</f>
        <v>1.1599999999999999</v>
      </c>
      <c r="AI98" s="132">
        <f>'Erwachsene-DOSB 2020'!X51*$BC$59</f>
        <v>1.4000000000000001</v>
      </c>
      <c r="AJ98" s="133">
        <f>'Erwachsene-DOSB 2020'!Y51*$BC$59</f>
        <v>1.64</v>
      </c>
      <c r="AK98" s="682">
        <f>'Erwachsene-DOSB 2020'!Z51*$BC$59</f>
        <v>1.1199999999999999</v>
      </c>
      <c r="AL98" s="683">
        <f>'Erwachsene-DOSB 2020'!AA51*$BC$59</f>
        <v>1.36</v>
      </c>
      <c r="AM98" s="684">
        <f>'Erwachsene-DOSB 2020'!AB51*$BC$59</f>
        <v>1.6</v>
      </c>
      <c r="AN98" s="682">
        <f>'Erwachsene-DOSB 2020'!AC51*$BC$59</f>
        <v>1.08</v>
      </c>
      <c r="AO98" s="683">
        <f>'Erwachsene-DOSB 2020'!AD51*$BC$59</f>
        <v>1.32</v>
      </c>
      <c r="AP98" s="684">
        <f>'Erwachsene-DOSB 2020'!AE51*$BC$59</f>
        <v>1.56</v>
      </c>
      <c r="AQ98" s="134">
        <f>'Erwachsene-DOSB 2020'!AF51*$BC$59</f>
        <v>1.04</v>
      </c>
      <c r="AR98" s="132">
        <f>'Erwachsene-DOSB 2020'!AG51*$BC$59</f>
        <v>1.2800000000000002</v>
      </c>
      <c r="AS98" s="133">
        <f>'Erwachsene-DOSB 2020'!AH51*$BC$59</f>
        <v>1.52</v>
      </c>
      <c r="AT98" s="134">
        <f>'Erwachsene-DOSB 2020'!AI51*$BC$59</f>
        <v>1.04</v>
      </c>
      <c r="AU98" s="132">
        <f>'Erwachsene-DOSB 2020'!AJ51*$BC$59</f>
        <v>1.2800000000000002</v>
      </c>
      <c r="AV98" s="133">
        <f>'Erwachsene-DOSB 2020'!AK51*$BC$59</f>
        <v>1.52</v>
      </c>
      <c r="AW98" s="134">
        <f>'Erwachsene-DOSB 2020'!AL51*$BC$59</f>
        <v>1</v>
      </c>
      <c r="AX98" s="132">
        <f>'Erwachsene-DOSB 2020'!AM51*$BC$59</f>
        <v>1.2400000000000002</v>
      </c>
      <c r="AY98" s="133">
        <f>'Erwachsene-DOSB 2020'!AN51*$BC$59</f>
        <v>1.4800000000000002</v>
      </c>
      <c r="AZ98" s="180"/>
      <c r="BA98" s="181"/>
    </row>
    <row r="99" spans="1:53" ht="21.2" customHeight="1" thickBot="1" x14ac:dyDescent="0.25">
      <c r="A99" s="902"/>
      <c r="B99" s="158"/>
      <c r="C99" s="845"/>
      <c r="D99" s="796"/>
      <c r="E99" s="106" t="s">
        <v>17</v>
      </c>
      <c r="F99" s="104" t="s">
        <v>611</v>
      </c>
      <c r="G99" s="67">
        <f>V60-1</f>
        <v>15</v>
      </c>
      <c r="H99" s="67">
        <f>W60-1</f>
        <v>18</v>
      </c>
      <c r="I99" s="67">
        <f>X60-1</f>
        <v>21</v>
      </c>
      <c r="J99" s="67">
        <f t="shared" ref="J99:X99" si="6">G99-1</f>
        <v>14</v>
      </c>
      <c r="K99" s="67">
        <f t="shared" si="6"/>
        <v>17</v>
      </c>
      <c r="L99" s="67">
        <f t="shared" si="6"/>
        <v>20</v>
      </c>
      <c r="M99" s="67">
        <f t="shared" si="6"/>
        <v>13</v>
      </c>
      <c r="N99" s="67">
        <f t="shared" si="6"/>
        <v>16</v>
      </c>
      <c r="O99" s="67">
        <f t="shared" si="6"/>
        <v>19</v>
      </c>
      <c r="P99" s="67">
        <f t="shared" si="6"/>
        <v>12</v>
      </c>
      <c r="Q99" s="67">
        <f t="shared" si="6"/>
        <v>15</v>
      </c>
      <c r="R99" s="67">
        <f t="shared" si="6"/>
        <v>18</v>
      </c>
      <c r="S99" s="67">
        <f t="shared" si="6"/>
        <v>11</v>
      </c>
      <c r="T99" s="67">
        <f t="shared" si="6"/>
        <v>14</v>
      </c>
      <c r="U99" s="67">
        <f t="shared" si="6"/>
        <v>17</v>
      </c>
      <c r="V99" s="67">
        <f t="shared" si="6"/>
        <v>10</v>
      </c>
      <c r="W99" s="67">
        <f t="shared" si="6"/>
        <v>13</v>
      </c>
      <c r="X99" s="67">
        <f t="shared" si="6"/>
        <v>16</v>
      </c>
      <c r="Y99" s="186"/>
      <c r="Z99" s="187"/>
      <c r="AB99" s="902"/>
      <c r="AC99" s="158"/>
      <c r="AD99" s="845"/>
      <c r="AE99" s="796"/>
      <c r="AF99" s="106" t="s">
        <v>17</v>
      </c>
      <c r="AG99" s="104" t="s">
        <v>611</v>
      </c>
      <c r="AH99" s="67">
        <f>AW60-1</f>
        <v>19.5</v>
      </c>
      <c r="AI99" s="67">
        <f>AX60-1</f>
        <v>22.5</v>
      </c>
      <c r="AJ99" s="67">
        <f>AY60-1</f>
        <v>25.5</v>
      </c>
      <c r="AK99" s="67">
        <f t="shared" ref="AK99:AY99" si="7">AH99-1</f>
        <v>18.5</v>
      </c>
      <c r="AL99" s="67">
        <f t="shared" si="7"/>
        <v>21.5</v>
      </c>
      <c r="AM99" s="67">
        <f t="shared" si="7"/>
        <v>24.5</v>
      </c>
      <c r="AN99" s="67">
        <f t="shared" si="7"/>
        <v>17.5</v>
      </c>
      <c r="AO99" s="67">
        <f t="shared" si="7"/>
        <v>20.5</v>
      </c>
      <c r="AP99" s="67">
        <f t="shared" si="7"/>
        <v>23.5</v>
      </c>
      <c r="AQ99" s="67">
        <f t="shared" si="7"/>
        <v>16.5</v>
      </c>
      <c r="AR99" s="67">
        <f t="shared" si="7"/>
        <v>19.5</v>
      </c>
      <c r="AS99" s="67">
        <f t="shared" si="7"/>
        <v>22.5</v>
      </c>
      <c r="AT99" s="67">
        <f t="shared" si="7"/>
        <v>15.5</v>
      </c>
      <c r="AU99" s="67">
        <f t="shared" si="7"/>
        <v>18.5</v>
      </c>
      <c r="AV99" s="67">
        <f t="shared" si="7"/>
        <v>21.5</v>
      </c>
      <c r="AW99" s="67">
        <f t="shared" si="7"/>
        <v>14.5</v>
      </c>
      <c r="AX99" s="67">
        <f t="shared" si="7"/>
        <v>17.5</v>
      </c>
      <c r="AY99" s="67">
        <f t="shared" si="7"/>
        <v>20.5</v>
      </c>
      <c r="AZ99" s="186"/>
      <c r="BA99" s="187"/>
    </row>
    <row r="100" spans="1:53" ht="21.2" customHeight="1" x14ac:dyDescent="0.2">
      <c r="A100" s="902"/>
      <c r="B100" s="158"/>
      <c r="C100" s="843">
        <v>3</v>
      </c>
      <c r="D100" s="795" t="s">
        <v>66</v>
      </c>
      <c r="E100" s="791" t="s">
        <v>16</v>
      </c>
      <c r="F100" s="822" t="s">
        <v>156</v>
      </c>
      <c r="G100" s="971" t="s">
        <v>194</v>
      </c>
      <c r="H100" s="972"/>
      <c r="I100" s="972"/>
      <c r="J100" s="972"/>
      <c r="K100" s="972"/>
      <c r="L100" s="972"/>
      <c r="M100" s="972"/>
      <c r="N100" s="972"/>
      <c r="O100" s="972"/>
      <c r="P100" s="972"/>
      <c r="Q100" s="972"/>
      <c r="R100" s="972"/>
      <c r="S100" s="972"/>
      <c r="T100" s="972"/>
      <c r="U100" s="972"/>
      <c r="V100" s="972"/>
      <c r="W100" s="972"/>
      <c r="X100" s="973"/>
      <c r="Y100" s="180"/>
      <c r="Z100" s="181"/>
      <c r="AB100" s="902"/>
      <c r="AC100" s="158"/>
      <c r="AD100" s="843">
        <v>3</v>
      </c>
      <c r="AE100" s="795" t="s">
        <v>66</v>
      </c>
      <c r="AF100" s="791" t="s">
        <v>16</v>
      </c>
      <c r="AG100" s="822" t="s">
        <v>156</v>
      </c>
      <c r="AH100" s="971" t="s">
        <v>194</v>
      </c>
      <c r="AI100" s="972"/>
      <c r="AJ100" s="972"/>
      <c r="AK100" s="972"/>
      <c r="AL100" s="972"/>
      <c r="AM100" s="972"/>
      <c r="AN100" s="972"/>
      <c r="AO100" s="972"/>
      <c r="AP100" s="972"/>
      <c r="AQ100" s="972"/>
      <c r="AR100" s="972"/>
      <c r="AS100" s="972"/>
      <c r="AT100" s="972"/>
      <c r="AU100" s="972"/>
      <c r="AV100" s="972"/>
      <c r="AW100" s="972"/>
      <c r="AX100" s="972"/>
      <c r="AY100" s="973"/>
      <c r="AZ100" s="180"/>
      <c r="BA100" s="181"/>
    </row>
    <row r="101" spans="1:53" ht="21.2" customHeight="1" x14ac:dyDescent="0.2">
      <c r="A101" s="902"/>
      <c r="B101" s="158"/>
      <c r="C101" s="845"/>
      <c r="D101" s="796"/>
      <c r="E101" s="792"/>
      <c r="F101" s="794"/>
      <c r="G101" s="69">
        <f>'Erwachsene-DOSB 2020'!W21*$BC$62</f>
        <v>13.799999999999999</v>
      </c>
      <c r="H101" s="228">
        <f>'Erwachsene-DOSB 2020'!X21*$BC$62</f>
        <v>12.360000000000001</v>
      </c>
      <c r="I101" s="229">
        <f>'Erwachsene-DOSB 2020'!Y21*$BC$62</f>
        <v>10.92</v>
      </c>
      <c r="J101" s="230">
        <f>'Erwachsene-DOSB 2020'!Z21*$BC$62</f>
        <v>14.28</v>
      </c>
      <c r="K101" s="228">
        <f>'Erwachsene-DOSB 2020'!AA21*$BC$62</f>
        <v>12.839999999999998</v>
      </c>
      <c r="L101" s="229">
        <f>'Erwachsene-DOSB 2020'!AB21*$BC$62</f>
        <v>11.4</v>
      </c>
      <c r="M101" s="230">
        <f>'Erwachsene-DOSB 2020'!AC21*$BC$62</f>
        <v>14.879999999999999</v>
      </c>
      <c r="N101" s="228">
        <f>'Erwachsene-DOSB 2020'!AD21*$BC$62</f>
        <v>13.44</v>
      </c>
      <c r="O101" s="229">
        <f>'Erwachsene-DOSB 2020'!AE21*$BC$62</f>
        <v>11.88</v>
      </c>
      <c r="P101" s="230">
        <f>'Erwachsene-DOSB 2020'!AF21*$BC$62</f>
        <v>15.12</v>
      </c>
      <c r="Q101" s="228">
        <f>'Erwachsene-DOSB 2020'!AG21*$BC$62</f>
        <v>13.68</v>
      </c>
      <c r="R101" s="229">
        <f>'Erwachsene-DOSB 2020'!AH21*$BC$62</f>
        <v>12.239999999999998</v>
      </c>
      <c r="S101" s="230">
        <f>'Erwachsene-DOSB 2020'!AI21*$BC$62</f>
        <v>15.36</v>
      </c>
      <c r="T101" s="228">
        <f>'Erwachsene-DOSB 2020'!AJ21*$BC$62</f>
        <v>13.92</v>
      </c>
      <c r="U101" s="229">
        <f>'Erwachsene-DOSB 2020'!AK21*$BC$62</f>
        <v>12.48</v>
      </c>
      <c r="V101" s="230">
        <f>'Erwachsene-DOSB 2020'!AL21*$BC$62</f>
        <v>15.6</v>
      </c>
      <c r="W101" s="228">
        <f>'Erwachsene-DOSB 2020'!AM21*$BC$62</f>
        <v>14.16</v>
      </c>
      <c r="X101" s="229">
        <f>'Erwachsene-DOSB 2020'!AN21*$BC$62</f>
        <v>12.719999999999999</v>
      </c>
      <c r="Y101" s="182"/>
      <c r="Z101" s="188"/>
      <c r="AB101" s="902"/>
      <c r="AC101" s="158"/>
      <c r="AD101" s="845"/>
      <c r="AE101" s="796"/>
      <c r="AF101" s="792"/>
      <c r="AG101" s="794"/>
      <c r="AH101" s="69">
        <f>'Erwachsene-DOSB 2020'!W54*$BC$62</f>
        <v>12</v>
      </c>
      <c r="AI101" s="228">
        <f>'Erwachsene-DOSB 2020'!X54*$BC$62</f>
        <v>10.68</v>
      </c>
      <c r="AJ101" s="229">
        <f>'Erwachsene-DOSB 2020'!Y54*$BC$62</f>
        <v>9.48</v>
      </c>
      <c r="AK101" s="230">
        <f>'Erwachsene-DOSB 2020'!Z54*$BC$62</f>
        <v>12.360000000000001</v>
      </c>
      <c r="AL101" s="228">
        <f>'Erwachsene-DOSB 2020'!AA54*$BC$62</f>
        <v>10.92</v>
      </c>
      <c r="AM101" s="229">
        <f>'Erwachsene-DOSB 2020'!AB54*$BC$62</f>
        <v>9.8399999999999981</v>
      </c>
      <c r="AN101" s="230">
        <f>'Erwachsene-DOSB 2020'!AC54*$BC$62</f>
        <v>12.6</v>
      </c>
      <c r="AO101" s="228">
        <f>'Erwachsene-DOSB 2020'!AD54*$BC$62</f>
        <v>11.28</v>
      </c>
      <c r="AP101" s="229">
        <f>'Erwachsene-DOSB 2020'!AE54*$BC$62</f>
        <v>10.199999999999999</v>
      </c>
      <c r="AQ101" s="230">
        <f>'Erwachsene-DOSB 2020'!AF54*$BC$62</f>
        <v>12.96</v>
      </c>
      <c r="AR101" s="228">
        <f>'Erwachsene-DOSB 2020'!AG54*$BC$62</f>
        <v>11.639999999999999</v>
      </c>
      <c r="AS101" s="229">
        <f>'Erwachsene-DOSB 2020'!AH54*$BC$62</f>
        <v>10.56</v>
      </c>
      <c r="AT101" s="230">
        <f>'Erwachsene-DOSB 2020'!AI54*$BC$62</f>
        <v>13.44</v>
      </c>
      <c r="AU101" s="228">
        <f>'Erwachsene-DOSB 2020'!AJ54*$BC$62</f>
        <v>12.239999999999998</v>
      </c>
      <c r="AV101" s="229">
        <f>'Erwachsene-DOSB 2020'!AK54*$BC$62</f>
        <v>10.92</v>
      </c>
      <c r="AW101" s="230">
        <f>'Erwachsene-DOSB 2020'!AL54*$BC$62</f>
        <v>14.04</v>
      </c>
      <c r="AX101" s="228">
        <f>'Erwachsene-DOSB 2020'!AM54*$BC$62</f>
        <v>12.839999999999998</v>
      </c>
      <c r="AY101" s="229">
        <f>'Erwachsene-DOSB 2020'!AN54*$BC$62</f>
        <v>11.52</v>
      </c>
      <c r="AZ101" s="182"/>
      <c r="BA101" s="188"/>
    </row>
    <row r="102" spans="1:53" ht="21.2" customHeight="1" x14ac:dyDescent="0.2">
      <c r="A102" s="902"/>
      <c r="B102" s="158"/>
      <c r="C102" s="845"/>
      <c r="D102" s="796"/>
      <c r="E102" s="106" t="s">
        <v>17</v>
      </c>
      <c r="F102" s="27" t="s">
        <v>158</v>
      </c>
      <c r="G102" s="69">
        <f>'Erwachsene-DOSB 2020'!W22*$BC$63</f>
        <v>52.8</v>
      </c>
      <c r="H102" s="228">
        <f>'Erwachsene-DOSB 2020'!X22*$BC$63</f>
        <v>42</v>
      </c>
      <c r="I102" s="229">
        <f>'Erwachsene-DOSB 2020'!Y22*$BC$63</f>
        <v>30</v>
      </c>
      <c r="J102" s="230">
        <f>'Erwachsene-DOSB 2020'!Z22*$BC$63</f>
        <v>57.599999999999994</v>
      </c>
      <c r="K102" s="228">
        <f>'Erwachsene-DOSB 2020'!AA22*$BC$63</f>
        <v>46.8</v>
      </c>
      <c r="L102" s="229">
        <f>'Erwachsene-DOSB 2020'!AB22*$BC$63</f>
        <v>33.6</v>
      </c>
      <c r="M102" s="230">
        <f>'Erwachsene-DOSB 2020'!AC22*$BC$63</f>
        <v>61.8</v>
      </c>
      <c r="N102" s="228">
        <f>'Erwachsene-DOSB 2020'!AD22*$BC$63</f>
        <v>51</v>
      </c>
      <c r="O102" s="229">
        <f>'Erwachsene-DOSB 2020'!AE22*$BC$63</f>
        <v>36.6</v>
      </c>
      <c r="P102" s="230">
        <f>'Erwachsene-DOSB 2020'!AF22*$BC$63</f>
        <v>65.399999999999991</v>
      </c>
      <c r="Q102" s="228">
        <f>'Erwachsene-DOSB 2020'!AG22*$BC$63</f>
        <v>53.4</v>
      </c>
      <c r="R102" s="229">
        <f>'Erwachsene-DOSB 2020'!AH22*$BC$63</f>
        <v>39</v>
      </c>
      <c r="S102" s="230">
        <f>'Erwachsene-DOSB 2020'!AI22*$BC$63</f>
        <v>67.8</v>
      </c>
      <c r="T102" s="228">
        <f>'Erwachsene-DOSB 2020'!AJ22*$BC$63</f>
        <v>55.8</v>
      </c>
      <c r="U102" s="229">
        <f>'Erwachsene-DOSB 2020'!AK22*$BC$63</f>
        <v>41.4</v>
      </c>
      <c r="V102" s="230">
        <f>'Erwachsene-DOSB 2020'!AL22*$BC$63</f>
        <v>70.8</v>
      </c>
      <c r="W102" s="228">
        <f>'Erwachsene-DOSB 2020'!AM22*$BC$63</f>
        <v>57.599999999999994</v>
      </c>
      <c r="X102" s="229">
        <f>'Erwachsene-DOSB 2020'!AN22*$BC$63</f>
        <v>43.199999999999996</v>
      </c>
      <c r="Y102" s="182"/>
      <c r="Z102" s="188"/>
      <c r="AB102" s="902"/>
      <c r="AC102" s="158"/>
      <c r="AD102" s="845"/>
      <c r="AE102" s="796"/>
      <c r="AF102" s="106" t="s">
        <v>17</v>
      </c>
      <c r="AG102" s="27" t="s">
        <v>158</v>
      </c>
      <c r="AH102" s="69">
        <f>'Erwachsene-DOSB 2020'!W55*$BC$63</f>
        <v>50.4</v>
      </c>
      <c r="AI102" s="228">
        <f>'Erwachsene-DOSB 2020'!X55*$BC$63</f>
        <v>39</v>
      </c>
      <c r="AJ102" s="229">
        <f>'Erwachsene-DOSB 2020'!Y55*$BC$63</f>
        <v>24.599999999999998</v>
      </c>
      <c r="AK102" s="230">
        <f>'Erwachsene-DOSB 2020'!Z55*$BC$63</f>
        <v>54</v>
      </c>
      <c r="AL102" s="228">
        <f>'Erwachsene-DOSB 2020'!AA55*$BC$63</f>
        <v>42</v>
      </c>
      <c r="AM102" s="229">
        <f>'Erwachsene-DOSB 2020'!AB55*$BC$63</f>
        <v>27.599999999999998</v>
      </c>
      <c r="AN102" s="230">
        <f>'Erwachsene-DOSB 2020'!AC55*$BC$63</f>
        <v>58.8</v>
      </c>
      <c r="AO102" s="228">
        <f>'Erwachsene-DOSB 2020'!AD55*$BC$63</f>
        <v>44.4</v>
      </c>
      <c r="AP102" s="229">
        <f>'Erwachsene-DOSB 2020'!AE55*$BC$63</f>
        <v>30</v>
      </c>
      <c r="AQ102" s="230">
        <f>'Erwachsene-DOSB 2020'!AF55*$BC$63</f>
        <v>61.199999999999996</v>
      </c>
      <c r="AR102" s="228">
        <f>'Erwachsene-DOSB 2020'!AG55*$BC$63</f>
        <v>46.8</v>
      </c>
      <c r="AS102" s="229">
        <f>'Erwachsene-DOSB 2020'!AH55*$BC$63</f>
        <v>32.4</v>
      </c>
      <c r="AT102" s="230">
        <f>'Erwachsene-DOSB 2020'!AI55*$BC$63</f>
        <v>63</v>
      </c>
      <c r="AU102" s="228">
        <f>'Erwachsene-DOSB 2020'!AJ55*$BC$63</f>
        <v>48.6</v>
      </c>
      <c r="AV102" s="229">
        <f>'Erwachsene-DOSB 2020'!AK55*$BC$63</f>
        <v>34.199999999999996</v>
      </c>
      <c r="AW102" s="230">
        <f>'Erwachsene-DOSB 2020'!AL55*$BC$63</f>
        <v>66</v>
      </c>
      <c r="AX102" s="228">
        <f>'Erwachsene-DOSB 2020'!AM55*$BC$63</f>
        <v>51.6</v>
      </c>
      <c r="AY102" s="229">
        <f>'Erwachsene-DOSB 2020'!AN55*$BC$63</f>
        <v>37.199999999999996</v>
      </c>
      <c r="AZ102" s="182"/>
      <c r="BA102" s="188"/>
    </row>
    <row r="103" spans="1:53" ht="21.2" customHeight="1" thickBot="1" x14ac:dyDescent="0.25">
      <c r="A103" s="902"/>
      <c r="B103" s="158"/>
      <c r="C103" s="845"/>
      <c r="D103" s="796"/>
      <c r="E103" s="106" t="s">
        <v>21</v>
      </c>
      <c r="F103" s="27" t="s">
        <v>157</v>
      </c>
      <c r="G103" s="234">
        <f>'Erwachsene-DOSB 2020'!W23*$BC$64</f>
        <v>36.6</v>
      </c>
      <c r="H103" s="231">
        <f>'Erwachsene-DOSB 2020'!X23*$BC$64</f>
        <v>32.4</v>
      </c>
      <c r="I103" s="232">
        <f>'Erwachsene-DOSB 2020'!Y23*$BC$64</f>
        <v>27.599999999999998</v>
      </c>
      <c r="J103" s="233">
        <f>'Erwachsene-DOSB 2020'!Z23*$BC$64</f>
        <v>38.4</v>
      </c>
      <c r="K103" s="231">
        <f>'Erwachsene-DOSB 2020'!AA23*$BC$64</f>
        <v>33.6</v>
      </c>
      <c r="L103" s="232">
        <f>'Erwachsene-DOSB 2020'!AB23*$BC$64</f>
        <v>28.2</v>
      </c>
      <c r="M103" s="233">
        <f>'Erwachsene-DOSB 2020'!AC23*$BC$64</f>
        <v>40.199999999999996</v>
      </c>
      <c r="N103" s="231">
        <f>'Erwachsene-DOSB 2020'!AD23*$BC$64</f>
        <v>34.799999999999997</v>
      </c>
      <c r="O103" s="232">
        <f>'Erwachsene-DOSB 2020'!AE23*$BC$64</f>
        <v>28.799999999999997</v>
      </c>
      <c r="P103" s="233">
        <f>'Erwachsene-DOSB 2020'!AF23*$BC$64</f>
        <v>42</v>
      </c>
      <c r="Q103" s="231">
        <f>'Erwachsene-DOSB 2020'!AG23*$BC$64</f>
        <v>36</v>
      </c>
      <c r="R103" s="232">
        <f>'Erwachsene-DOSB 2020'!AH23*$BC$64</f>
        <v>30</v>
      </c>
      <c r="S103" s="233">
        <f>'Erwachsene-DOSB 2020'!AI23*$BC$64</f>
        <v>43.199999999999996</v>
      </c>
      <c r="T103" s="231">
        <f>'Erwachsene-DOSB 2020'!AJ23*$BC$64</f>
        <v>37.199999999999996</v>
      </c>
      <c r="U103" s="232">
        <f>'Erwachsene-DOSB 2020'!AK23*$BC$64</f>
        <v>30.599999999999998</v>
      </c>
      <c r="V103" s="233">
        <f>'Erwachsene-DOSB 2020'!AL23*$BC$64</f>
        <v>45.6</v>
      </c>
      <c r="W103" s="231">
        <f>'Erwachsene-DOSB 2020'!AM23*$BC$64</f>
        <v>38.4</v>
      </c>
      <c r="X103" s="232">
        <f>'Erwachsene-DOSB 2020'!AN23*$BC$64</f>
        <v>31.799999999999997</v>
      </c>
      <c r="Y103" s="186"/>
      <c r="Z103" s="187"/>
      <c r="AB103" s="902"/>
      <c r="AC103" s="158"/>
      <c r="AD103" s="845"/>
      <c r="AE103" s="796"/>
      <c r="AF103" s="106" t="s">
        <v>21</v>
      </c>
      <c r="AG103" s="27" t="s">
        <v>157</v>
      </c>
      <c r="AH103" s="234">
        <f>'Erwachsene-DOSB 2020'!W56*$BC$64</f>
        <v>34.199999999999996</v>
      </c>
      <c r="AI103" s="231">
        <f>'Erwachsene-DOSB 2020'!X56*$BC$64</f>
        <v>27.599999999999998</v>
      </c>
      <c r="AJ103" s="232">
        <f>'Erwachsene-DOSB 2020'!Y56*$BC$64</f>
        <v>20.399999999999999</v>
      </c>
      <c r="AK103" s="233">
        <f>'Erwachsene-DOSB 2020'!Z56*$BC$64</f>
        <v>36</v>
      </c>
      <c r="AL103" s="231">
        <f>'Erwachsene-DOSB 2020'!AA56*$BC$64</f>
        <v>28.799999999999997</v>
      </c>
      <c r="AM103" s="232">
        <f>'Erwachsene-DOSB 2020'!AB56*$BC$64</f>
        <v>21.599999999999998</v>
      </c>
      <c r="AN103" s="233">
        <f>'Erwachsene-DOSB 2020'!AC56*$BC$64</f>
        <v>38.4</v>
      </c>
      <c r="AO103" s="231">
        <f>'Erwachsene-DOSB 2020'!AD56*$BC$64</f>
        <v>30</v>
      </c>
      <c r="AP103" s="232">
        <f>'Erwachsene-DOSB 2020'!AE56*$BC$64</f>
        <v>22.2</v>
      </c>
      <c r="AQ103" s="233">
        <f>'Erwachsene-DOSB 2020'!AF56*$BC$64</f>
        <v>40.199999999999996</v>
      </c>
      <c r="AR103" s="231">
        <f>'Erwachsene-DOSB 2020'!AG56*$BC$64</f>
        <v>31.2</v>
      </c>
      <c r="AS103" s="232">
        <f>'Erwachsene-DOSB 2020'!AH56*$BC$64</f>
        <v>22.8</v>
      </c>
      <c r="AT103" s="233">
        <f>'Erwachsene-DOSB 2020'!AI56*$BC$64</f>
        <v>42</v>
      </c>
      <c r="AU103" s="231">
        <f>'Erwachsene-DOSB 2020'!AJ56*$BC$64</f>
        <v>32.4</v>
      </c>
      <c r="AV103" s="232">
        <f>'Erwachsene-DOSB 2020'!AK56*$BC$64</f>
        <v>23.4</v>
      </c>
      <c r="AW103" s="233">
        <f>'Erwachsene-DOSB 2020'!AL56*$BC$64</f>
        <v>43.199999999999996</v>
      </c>
      <c r="AX103" s="231">
        <f>'Erwachsene-DOSB 2020'!AM56*$BC$64</f>
        <v>34.199999999999996</v>
      </c>
      <c r="AY103" s="232">
        <f>'Erwachsene-DOSB 2020'!AN56*$BC$64</f>
        <v>24</v>
      </c>
      <c r="AZ103" s="186"/>
      <c r="BA103" s="187"/>
    </row>
    <row r="104" spans="1:53" ht="21.2" customHeight="1" x14ac:dyDescent="0.2">
      <c r="A104" s="902"/>
      <c r="B104" s="158"/>
      <c r="C104" s="843">
        <v>4</v>
      </c>
      <c r="D104" s="795" t="s">
        <v>67</v>
      </c>
      <c r="E104" s="601" t="s">
        <v>16</v>
      </c>
      <c r="F104" s="22" t="s">
        <v>20</v>
      </c>
      <c r="G104" s="141">
        <f>'Erwachsene-DOSB 2020'!W25*$BC$65</f>
        <v>0.72000000000000008</v>
      </c>
      <c r="H104" s="132">
        <f>'Erwachsene-DOSB 2020'!X25*$BC$65</f>
        <v>0.8</v>
      </c>
      <c r="I104" s="133">
        <f>'Erwachsene-DOSB 2020'!Y25*$BC$65</f>
        <v>0.88000000000000012</v>
      </c>
      <c r="J104" s="134">
        <f>'Erwachsene-DOSB 2020'!Z25*$BC$65</f>
        <v>0.68</v>
      </c>
      <c r="K104" s="132">
        <f>'Erwachsene-DOSB 2020'!AA25*$BC$65</f>
        <v>0.76</v>
      </c>
      <c r="L104" s="133">
        <f>'Erwachsene-DOSB 2020'!AB25*$BC$65</f>
        <v>0.84000000000000008</v>
      </c>
      <c r="M104" s="134">
        <f>'Erwachsene-DOSB 2020'!AC25*$BC$65</f>
        <v>0.64000000000000012</v>
      </c>
      <c r="N104" s="132">
        <f>'Erwachsene-DOSB 2020'!AD25*$BC$65</f>
        <v>0.72000000000000008</v>
      </c>
      <c r="O104" s="133">
        <f>'Erwachsene-DOSB 2020'!AE25*$BC$65</f>
        <v>0.8</v>
      </c>
      <c r="P104" s="134">
        <f>'Erwachsene-DOSB 2020'!AF25*$BC$65</f>
        <v>0.60000000000000009</v>
      </c>
      <c r="Q104" s="132">
        <f>'Erwachsene-DOSB 2020'!AG25*$BC$65</f>
        <v>0.68</v>
      </c>
      <c r="R104" s="133">
        <f>'Erwachsene-DOSB 2020'!AH25*$BC$65</f>
        <v>0.76</v>
      </c>
      <c r="S104" s="134">
        <f>'Erwachsene-DOSB 2020'!AI25*$BC$65</f>
        <v>0.60000000000000009</v>
      </c>
      <c r="T104" s="132">
        <f>'Erwachsene-DOSB 2020'!AJ25*$BC$65</f>
        <v>0.68</v>
      </c>
      <c r="U104" s="133">
        <f>'Erwachsene-DOSB 2020'!AK25*$BC$65</f>
        <v>0.76</v>
      </c>
      <c r="V104" s="134">
        <f>'Erwachsene-DOSB 2020'!AL25*$BC$65</f>
        <v>0.55999999999999994</v>
      </c>
      <c r="W104" s="132">
        <f>'Erwachsene-DOSB 2020'!AM25*$BC$65</f>
        <v>0.64000000000000012</v>
      </c>
      <c r="X104" s="133">
        <f>'Erwachsene-DOSB 2020'!AN25*$BC$65</f>
        <v>0.72000000000000008</v>
      </c>
      <c r="Y104" s="180"/>
      <c r="Z104" s="181"/>
      <c r="AB104" s="902"/>
      <c r="AC104" s="158"/>
      <c r="AD104" s="843">
        <v>4</v>
      </c>
      <c r="AE104" s="795" t="s">
        <v>67</v>
      </c>
      <c r="AF104" s="601" t="s">
        <v>16</v>
      </c>
      <c r="AG104" s="22" t="s">
        <v>20</v>
      </c>
      <c r="AH104" s="141">
        <f>'Erwachsene-DOSB 2020'!W58*$BC$65</f>
        <v>0.91999999999999993</v>
      </c>
      <c r="AI104" s="132">
        <f>'Erwachsene-DOSB 2020'!X58*$BC$65</f>
        <v>1</v>
      </c>
      <c r="AJ104" s="133">
        <f>'Erwachsene-DOSB 2020'!Y58*$BC$65</f>
        <v>1.08</v>
      </c>
      <c r="AK104" s="134">
        <f>'Erwachsene-DOSB 2020'!Z58*$BC$65</f>
        <v>0.84000000000000008</v>
      </c>
      <c r="AL104" s="132">
        <f>'Erwachsene-DOSB 2020'!AA58*$BC$65</f>
        <v>0.91999999999999993</v>
      </c>
      <c r="AM104" s="133">
        <f>'Erwachsene-DOSB 2020'!AB58*$BC$65</f>
        <v>1</v>
      </c>
      <c r="AN104" s="134">
        <f>'Erwachsene-DOSB 2020'!AC58*$BC$65</f>
        <v>0.8</v>
      </c>
      <c r="AO104" s="132">
        <f>'Erwachsene-DOSB 2020'!AD58*$BC$65</f>
        <v>0.88000000000000012</v>
      </c>
      <c r="AP104" s="133">
        <f>'Erwachsene-DOSB 2020'!AE58*$BC$65</f>
        <v>0.96</v>
      </c>
      <c r="AQ104" s="134">
        <f>'Erwachsene-DOSB 2020'!AF58*$BC$65</f>
        <v>0.76</v>
      </c>
      <c r="AR104" s="132">
        <f>'Erwachsene-DOSB 2020'!AG58*$BC$65</f>
        <v>0.84000000000000008</v>
      </c>
      <c r="AS104" s="133">
        <f>'Erwachsene-DOSB 2020'!AH58*$BC$65</f>
        <v>0.91999999999999993</v>
      </c>
      <c r="AT104" s="134">
        <f>'Erwachsene-DOSB 2020'!AI58*$BC$65</f>
        <v>0.68</v>
      </c>
      <c r="AU104" s="132">
        <f>'Erwachsene-DOSB 2020'!AJ58*$BC$65</f>
        <v>0.8</v>
      </c>
      <c r="AV104" s="133">
        <f>'Erwachsene-DOSB 2020'!AK58*$BC$65</f>
        <v>0.88000000000000012</v>
      </c>
      <c r="AW104" s="134">
        <f>'Erwachsene-DOSB 2020'!AL58*$BC$65</f>
        <v>0.64000000000000012</v>
      </c>
      <c r="AX104" s="132">
        <f>'Erwachsene-DOSB 2020'!AM58*$BC$65</f>
        <v>0.76</v>
      </c>
      <c r="AY104" s="133">
        <f>'Erwachsene-DOSB 2020'!AN58*$BC$65</f>
        <v>0.84000000000000008</v>
      </c>
      <c r="AZ104" s="180"/>
      <c r="BA104" s="181"/>
    </row>
    <row r="105" spans="1:53" ht="21.2" customHeight="1" x14ac:dyDescent="0.2">
      <c r="A105" s="902"/>
      <c r="B105" s="158"/>
      <c r="C105" s="845"/>
      <c r="D105" s="796"/>
      <c r="E105" s="106" t="s">
        <v>17</v>
      </c>
      <c r="F105" s="27" t="s">
        <v>163</v>
      </c>
      <c r="G105" s="13">
        <f>'Erwachsene-DOSB 2020'!W27*$BC$66</f>
        <v>2.2399999999999998</v>
      </c>
      <c r="H105" s="12">
        <f>'Erwachsene-DOSB 2020'!X27*$BC$66</f>
        <v>2.5600000000000005</v>
      </c>
      <c r="I105" s="15">
        <f>'Erwachsene-DOSB 2020'!Y27*$BC$66</f>
        <v>2.8000000000000003</v>
      </c>
      <c r="J105" s="59">
        <f>'Erwachsene-DOSB 2020'!Z27*$BC$66</f>
        <v>2.08</v>
      </c>
      <c r="K105" s="12">
        <f>'Erwachsene-DOSB 2020'!AA27*$BC$66</f>
        <v>2.4000000000000004</v>
      </c>
      <c r="L105" s="15">
        <f>'Erwachsene-DOSB 2020'!AB27*$BC$66</f>
        <v>2.72</v>
      </c>
      <c r="M105" s="14">
        <f>'Erwachsene-DOSB 2020'!AC27*$BC$66</f>
        <v>2</v>
      </c>
      <c r="N105" s="12">
        <f>'Erwachsene-DOSB 2020'!AD27*$BC$66</f>
        <v>2.3199999999999998</v>
      </c>
      <c r="O105" s="60">
        <f>'Erwachsene-DOSB 2020'!AE27*$BC$66</f>
        <v>2.64</v>
      </c>
      <c r="P105" s="14">
        <f>'Erwachsene-DOSB 2020'!AF27*$BC$66</f>
        <v>1.92</v>
      </c>
      <c r="Q105" s="12">
        <f>'Erwachsene-DOSB 2020'!AG27*$BC$66</f>
        <v>2.2399999999999998</v>
      </c>
      <c r="R105" s="60">
        <f>'Erwachsene-DOSB 2020'!AH27*$BC$66</f>
        <v>2.5600000000000005</v>
      </c>
      <c r="S105" s="14">
        <f>'Erwachsene-DOSB 2020'!AI27*$BC$66</f>
        <v>1.8399999999999999</v>
      </c>
      <c r="T105" s="12">
        <f>'Erwachsene-DOSB 2020'!AJ27*$BC$66</f>
        <v>2.16</v>
      </c>
      <c r="U105" s="60">
        <f>'Erwachsene-DOSB 2020'!AK27*$BC$66</f>
        <v>2.4800000000000004</v>
      </c>
      <c r="V105" s="14">
        <f>'Erwachsene-DOSB 2020'!AL27*$BC$66</f>
        <v>1.6800000000000002</v>
      </c>
      <c r="W105" s="12">
        <f>'Erwachsene-DOSB 2020'!AM27*$BC$66</f>
        <v>2</v>
      </c>
      <c r="X105" s="60">
        <f>'Erwachsene-DOSB 2020'!AN27*$BC$66</f>
        <v>2.3199999999999998</v>
      </c>
      <c r="Y105" s="182"/>
      <c r="Z105" s="188"/>
      <c r="AB105" s="902"/>
      <c r="AC105" s="158"/>
      <c r="AD105" s="845"/>
      <c r="AE105" s="796"/>
      <c r="AF105" s="106" t="s">
        <v>17</v>
      </c>
      <c r="AG105" s="27" t="s">
        <v>163</v>
      </c>
      <c r="AH105" s="13">
        <f>'Erwachsene-DOSB 2020'!W60*$BC$66</f>
        <v>2.9600000000000004</v>
      </c>
      <c r="AI105" s="12">
        <f>'Erwachsene-DOSB 2020'!X60*$BC$66</f>
        <v>3.28</v>
      </c>
      <c r="AJ105" s="15">
        <f>'Erwachsene-DOSB 2020'!Y60*$BC$66</f>
        <v>3.6</v>
      </c>
      <c r="AK105" s="59">
        <f>'Erwachsene-DOSB 2020'!Z60*$BC$66</f>
        <v>2.8800000000000003</v>
      </c>
      <c r="AL105" s="12">
        <f>'Erwachsene-DOSB 2020'!AA60*$BC$66</f>
        <v>3.2</v>
      </c>
      <c r="AM105" s="15">
        <f>'Erwachsene-DOSB 2020'!AB60*$BC$66</f>
        <v>3.5200000000000005</v>
      </c>
      <c r="AN105" s="59">
        <f>'Erwachsene-DOSB 2020'!AC60*$BC$66</f>
        <v>2.72</v>
      </c>
      <c r="AO105" s="12">
        <f>'Erwachsene-DOSB 2020'!AD60*$BC$66</f>
        <v>3.04</v>
      </c>
      <c r="AP105" s="15">
        <f>'Erwachsene-DOSB 2020'!AE60*$BC$66</f>
        <v>3.3600000000000003</v>
      </c>
      <c r="AQ105" s="59">
        <f>'Erwachsene-DOSB 2020'!AF60*$BC$66</f>
        <v>2.5600000000000005</v>
      </c>
      <c r="AR105" s="12">
        <f>'Erwachsene-DOSB 2020'!AG60*$BC$66</f>
        <v>2.8800000000000003</v>
      </c>
      <c r="AS105" s="15">
        <f>'Erwachsene-DOSB 2020'!AH60*$BC$66</f>
        <v>3.2</v>
      </c>
      <c r="AT105" s="59">
        <f>'Erwachsene-DOSB 2020'!AI60*$BC$66</f>
        <v>2.3199999999999998</v>
      </c>
      <c r="AU105" s="12">
        <f>'Erwachsene-DOSB 2020'!AJ60*$BC$66</f>
        <v>2.64</v>
      </c>
      <c r="AV105" s="15">
        <f>'Erwachsene-DOSB 2020'!AK60*$BC$66</f>
        <v>2.9600000000000004</v>
      </c>
      <c r="AW105" s="59">
        <f>'Erwachsene-DOSB 2020'!AL60*$BC$66</f>
        <v>2.16</v>
      </c>
      <c r="AX105" s="12">
        <f>'Erwachsene-DOSB 2020'!AM60*$BC$66</f>
        <v>2.4800000000000004</v>
      </c>
      <c r="AY105" s="740">
        <f>'Erwachsene-DOSB 2020'!AN60*$BC$66</f>
        <v>2.8000000000000003</v>
      </c>
      <c r="AZ105" s="182"/>
      <c r="BA105" s="188"/>
    </row>
    <row r="106" spans="1:53" ht="21.2" customHeight="1" x14ac:dyDescent="0.2">
      <c r="A106" s="902"/>
      <c r="B106" s="158"/>
      <c r="C106" s="845"/>
      <c r="D106" s="796"/>
      <c r="E106" s="798" t="s">
        <v>21</v>
      </c>
      <c r="F106" s="793" t="s">
        <v>438</v>
      </c>
      <c r="G106" s="782" t="s">
        <v>425</v>
      </c>
      <c r="H106" s="783"/>
      <c r="I106" s="783"/>
      <c r="J106" s="783"/>
      <c r="K106" s="783"/>
      <c r="L106" s="783"/>
      <c r="M106" s="783"/>
      <c r="N106" s="783"/>
      <c r="O106" s="783"/>
      <c r="P106" s="783"/>
      <c r="Q106" s="783"/>
      <c r="R106" s="783"/>
      <c r="S106" s="783"/>
      <c r="T106" s="783"/>
      <c r="U106" s="784"/>
      <c r="V106" s="783" t="s">
        <v>424</v>
      </c>
      <c r="W106" s="783"/>
      <c r="X106" s="784"/>
      <c r="Y106" s="182"/>
      <c r="Z106" s="188"/>
      <c r="AB106" s="902"/>
      <c r="AC106" s="158"/>
      <c r="AD106" s="845"/>
      <c r="AE106" s="796"/>
      <c r="AF106" s="798" t="s">
        <v>21</v>
      </c>
      <c r="AG106" s="793" t="s">
        <v>438</v>
      </c>
      <c r="AH106" s="782" t="s">
        <v>425</v>
      </c>
      <c r="AI106" s="783"/>
      <c r="AJ106" s="783"/>
      <c r="AK106" s="783"/>
      <c r="AL106" s="783"/>
      <c r="AM106" s="783"/>
      <c r="AN106" s="783"/>
      <c r="AO106" s="783"/>
      <c r="AP106" s="783"/>
      <c r="AQ106" s="783"/>
      <c r="AR106" s="783"/>
      <c r="AS106" s="783"/>
      <c r="AT106" s="783"/>
      <c r="AU106" s="783"/>
      <c r="AV106" s="784"/>
      <c r="AW106" s="783" t="s">
        <v>424</v>
      </c>
      <c r="AX106" s="783"/>
      <c r="AY106" s="784"/>
      <c r="AZ106" s="182"/>
      <c r="BA106" s="188"/>
    </row>
    <row r="107" spans="1:53" ht="21.2" customHeight="1" thickBot="1" x14ac:dyDescent="0.25">
      <c r="A107" s="902"/>
      <c r="B107" s="158"/>
      <c r="C107" s="845"/>
      <c r="D107" s="796"/>
      <c r="E107" s="792"/>
      <c r="F107" s="794"/>
      <c r="G107" s="42">
        <v>10</v>
      </c>
      <c r="H107" s="43">
        <v>15</v>
      </c>
      <c r="I107" s="135">
        <v>20</v>
      </c>
      <c r="J107" s="42">
        <v>10</v>
      </c>
      <c r="K107" s="43">
        <v>15</v>
      </c>
      <c r="L107" s="135">
        <v>20</v>
      </c>
      <c r="M107" s="42">
        <v>10</v>
      </c>
      <c r="N107" s="43">
        <v>15</v>
      </c>
      <c r="O107" s="135">
        <v>20</v>
      </c>
      <c r="P107" s="42">
        <v>10</v>
      </c>
      <c r="Q107" s="43">
        <v>15</v>
      </c>
      <c r="R107" s="135">
        <v>20</v>
      </c>
      <c r="S107" s="42">
        <v>10</v>
      </c>
      <c r="T107" s="43">
        <v>15</v>
      </c>
      <c r="U107" s="135">
        <v>20</v>
      </c>
      <c r="V107" s="42">
        <v>10</v>
      </c>
      <c r="W107" s="43">
        <v>15</v>
      </c>
      <c r="X107" s="135">
        <v>20</v>
      </c>
      <c r="Y107" s="186"/>
      <c r="Z107" s="187"/>
      <c r="AB107" s="902"/>
      <c r="AC107" s="158"/>
      <c r="AD107" s="845"/>
      <c r="AE107" s="796"/>
      <c r="AF107" s="792"/>
      <c r="AG107" s="794"/>
      <c r="AH107" s="42">
        <v>10</v>
      </c>
      <c r="AI107" s="43">
        <v>15</v>
      </c>
      <c r="AJ107" s="135">
        <v>20</v>
      </c>
      <c r="AK107" s="42">
        <v>10</v>
      </c>
      <c r="AL107" s="43">
        <v>15</v>
      </c>
      <c r="AM107" s="135">
        <v>20</v>
      </c>
      <c r="AN107" s="42">
        <v>10</v>
      </c>
      <c r="AO107" s="43">
        <v>15</v>
      </c>
      <c r="AP107" s="135">
        <v>20</v>
      </c>
      <c r="AQ107" s="42">
        <v>10</v>
      </c>
      <c r="AR107" s="43">
        <v>15</v>
      </c>
      <c r="AS107" s="135">
        <v>20</v>
      </c>
      <c r="AT107" s="42">
        <v>10</v>
      </c>
      <c r="AU107" s="43">
        <v>15</v>
      </c>
      <c r="AV107" s="135">
        <v>20</v>
      </c>
      <c r="AW107" s="42">
        <v>10</v>
      </c>
      <c r="AX107" s="43">
        <v>15</v>
      </c>
      <c r="AY107" s="135">
        <v>20</v>
      </c>
      <c r="AZ107" s="186"/>
      <c r="BA107" s="187"/>
    </row>
    <row r="108" spans="1:53" ht="18.75" thickBot="1" x14ac:dyDescent="0.3">
      <c r="A108" s="853" t="s">
        <v>495</v>
      </c>
      <c r="B108" s="158"/>
      <c r="C108" s="905" t="s">
        <v>51</v>
      </c>
      <c r="D108" s="906"/>
      <c r="E108" s="907"/>
      <c r="F108" s="907"/>
      <c r="G108" s="907" t="s">
        <v>616</v>
      </c>
      <c r="H108" s="907"/>
      <c r="I108" s="907"/>
      <c r="J108" s="907"/>
      <c r="K108" s="907"/>
      <c r="L108" s="907"/>
      <c r="M108" s="907"/>
      <c r="N108" s="907"/>
      <c r="O108" s="907"/>
      <c r="P108" s="907"/>
      <c r="Q108" s="907"/>
      <c r="R108" s="1041" t="s">
        <v>52</v>
      </c>
      <c r="S108" s="1041"/>
      <c r="T108" s="1041"/>
      <c r="U108" s="1041"/>
      <c r="V108" s="1041"/>
      <c r="W108" s="1041"/>
      <c r="X108" s="1041"/>
      <c r="Y108" s="802" t="s">
        <v>53</v>
      </c>
      <c r="Z108" s="803"/>
      <c r="AB108" s="853" t="s">
        <v>495</v>
      </c>
      <c r="AC108" s="158"/>
      <c r="AD108" s="905" t="s">
        <v>51</v>
      </c>
      <c r="AE108" s="906"/>
      <c r="AF108" s="907"/>
      <c r="AG108" s="907"/>
      <c r="AH108" s="907" t="s">
        <v>616</v>
      </c>
      <c r="AI108" s="907"/>
      <c r="AJ108" s="907"/>
      <c r="AK108" s="907"/>
      <c r="AL108" s="907"/>
      <c r="AM108" s="907"/>
      <c r="AN108" s="907"/>
      <c r="AO108" s="907"/>
      <c r="AP108" s="907"/>
      <c r="AQ108" s="907"/>
      <c r="AR108" s="907"/>
      <c r="AS108" s="1041" t="s">
        <v>52</v>
      </c>
      <c r="AT108" s="1041"/>
      <c r="AU108" s="1041"/>
      <c r="AV108" s="1041"/>
      <c r="AW108" s="1041"/>
      <c r="AX108" s="1041"/>
      <c r="AY108" s="1041"/>
      <c r="AZ108" s="802" t="s">
        <v>53</v>
      </c>
      <c r="BA108" s="803"/>
    </row>
    <row r="109" spans="1:53" ht="13.5" thickBot="1" x14ac:dyDescent="0.25">
      <c r="A109" s="853"/>
      <c r="B109" s="158"/>
      <c r="C109" s="914" t="s">
        <v>585</v>
      </c>
      <c r="D109" s="915"/>
      <c r="E109" s="915"/>
      <c r="F109" s="915"/>
      <c r="G109" s="915"/>
      <c r="H109" s="915"/>
      <c r="I109" s="916"/>
      <c r="J109" s="1032" t="s">
        <v>68</v>
      </c>
      <c r="K109" s="1033"/>
      <c r="L109" s="1033"/>
      <c r="M109" s="1033"/>
      <c r="N109" s="1033"/>
      <c r="O109" s="1033"/>
      <c r="P109" s="1033"/>
      <c r="Q109" s="1034"/>
      <c r="R109" s="1035" t="s">
        <v>69</v>
      </c>
      <c r="S109" s="1036"/>
      <c r="T109" s="1036"/>
      <c r="U109" s="1036"/>
      <c r="V109" s="1036"/>
      <c r="W109" s="1036"/>
      <c r="X109" s="1037"/>
      <c r="Y109" s="75" t="s">
        <v>70</v>
      </c>
      <c r="Z109" s="76"/>
      <c r="AB109" s="853"/>
      <c r="AC109" s="158"/>
      <c r="AD109" s="914" t="s">
        <v>585</v>
      </c>
      <c r="AE109" s="915"/>
      <c r="AF109" s="915"/>
      <c r="AG109" s="915"/>
      <c r="AH109" s="915"/>
      <c r="AI109" s="915"/>
      <c r="AJ109" s="916"/>
      <c r="AK109" s="1032" t="s">
        <v>68</v>
      </c>
      <c r="AL109" s="1033"/>
      <c r="AM109" s="1033"/>
      <c r="AN109" s="1033"/>
      <c r="AO109" s="1033"/>
      <c r="AP109" s="1033"/>
      <c r="AQ109" s="1033"/>
      <c r="AR109" s="1034"/>
      <c r="AS109" s="1035" t="s">
        <v>69</v>
      </c>
      <c r="AT109" s="1036"/>
      <c r="AU109" s="1036"/>
      <c r="AV109" s="1036"/>
      <c r="AW109" s="1036"/>
      <c r="AX109" s="1036"/>
      <c r="AY109" s="1037"/>
      <c r="AZ109" s="75" t="s">
        <v>70</v>
      </c>
      <c r="BA109" s="76"/>
    </row>
    <row r="110" spans="1:53" ht="15" customHeight="1" thickBot="1" x14ac:dyDescent="0.3">
      <c r="A110" s="853"/>
      <c r="B110" s="533"/>
      <c r="C110" s="909" t="s">
        <v>71</v>
      </c>
      <c r="D110" s="910"/>
      <c r="E110" s="910"/>
      <c r="F110" s="910"/>
      <c r="G110" s="910"/>
      <c r="H110" s="910"/>
      <c r="I110" s="534"/>
      <c r="J110" s="1038"/>
      <c r="K110" s="1039"/>
      <c r="L110" s="1039"/>
      <c r="M110" s="1039"/>
      <c r="N110" s="1039"/>
      <c r="O110" s="1039"/>
      <c r="P110" s="1039"/>
      <c r="Q110" s="1040"/>
      <c r="R110" s="1009" t="s">
        <v>72</v>
      </c>
      <c r="S110" s="1010"/>
      <c r="T110" s="1011"/>
      <c r="U110" s="1011"/>
      <c r="V110" s="1011"/>
      <c r="W110" s="1011"/>
      <c r="X110" s="1012"/>
      <c r="Y110" s="75" t="s">
        <v>73</v>
      </c>
      <c r="Z110" s="78" t="s">
        <v>54</v>
      </c>
      <c r="AB110" s="853"/>
      <c r="AC110" s="533"/>
      <c r="AD110" s="909" t="s">
        <v>71</v>
      </c>
      <c r="AE110" s="910"/>
      <c r="AF110" s="910"/>
      <c r="AG110" s="910"/>
      <c r="AH110" s="910"/>
      <c r="AI110" s="910"/>
      <c r="AJ110" s="534"/>
      <c r="AK110" s="1038"/>
      <c r="AL110" s="1039"/>
      <c r="AM110" s="1039"/>
      <c r="AN110" s="1039"/>
      <c r="AO110" s="1039"/>
      <c r="AP110" s="1039"/>
      <c r="AQ110" s="1039"/>
      <c r="AR110" s="1040"/>
      <c r="AS110" s="1009" t="s">
        <v>72</v>
      </c>
      <c r="AT110" s="1010"/>
      <c r="AU110" s="1011"/>
      <c r="AV110" s="1011"/>
      <c r="AW110" s="1011"/>
      <c r="AX110" s="1011"/>
      <c r="AY110" s="1012"/>
      <c r="AZ110" s="75" t="s">
        <v>73</v>
      </c>
      <c r="BA110" s="78" t="s">
        <v>54</v>
      </c>
    </row>
    <row r="111" spans="1:53" ht="13.5" thickBot="1" x14ac:dyDescent="0.25">
      <c r="A111" s="853"/>
      <c r="B111" s="158"/>
      <c r="C111" s="909" t="s">
        <v>74</v>
      </c>
      <c r="D111" s="910"/>
      <c r="E111" s="910"/>
      <c r="F111" s="910"/>
      <c r="G111" s="910"/>
      <c r="H111" s="910"/>
      <c r="I111" s="534"/>
      <c r="J111" s="1042"/>
      <c r="K111" s="1043"/>
      <c r="L111" s="1043"/>
      <c r="M111" s="1043"/>
      <c r="N111" s="1043"/>
      <c r="O111" s="1043"/>
      <c r="P111" s="1043"/>
      <c r="Q111" s="1044"/>
      <c r="R111" s="1009" t="s">
        <v>75</v>
      </c>
      <c r="S111" s="1010"/>
      <c r="T111" s="1011"/>
      <c r="U111" s="1011"/>
      <c r="V111" s="1011"/>
      <c r="W111" s="1011"/>
      <c r="X111" s="1012"/>
      <c r="Y111" s="75" t="s">
        <v>76</v>
      </c>
      <c r="Z111" s="76"/>
      <c r="AB111" s="853"/>
      <c r="AC111" s="158"/>
      <c r="AD111" s="909" t="s">
        <v>74</v>
      </c>
      <c r="AE111" s="910"/>
      <c r="AF111" s="910"/>
      <c r="AG111" s="910"/>
      <c r="AH111" s="910"/>
      <c r="AI111" s="910"/>
      <c r="AJ111" s="534"/>
      <c r="AK111" s="1042"/>
      <c r="AL111" s="1043"/>
      <c r="AM111" s="1043"/>
      <c r="AN111" s="1043"/>
      <c r="AO111" s="1043"/>
      <c r="AP111" s="1043"/>
      <c r="AQ111" s="1043"/>
      <c r="AR111" s="1044"/>
      <c r="AS111" s="1009" t="s">
        <v>75</v>
      </c>
      <c r="AT111" s="1010"/>
      <c r="AU111" s="1011"/>
      <c r="AV111" s="1011"/>
      <c r="AW111" s="1011"/>
      <c r="AX111" s="1011"/>
      <c r="AY111" s="1012"/>
      <c r="AZ111" s="75" t="s">
        <v>76</v>
      </c>
      <c r="BA111" s="76"/>
    </row>
    <row r="112" spans="1:53" ht="13.5" thickBot="1" x14ac:dyDescent="0.25">
      <c r="A112" s="853"/>
      <c r="B112" s="158"/>
      <c r="C112" s="909" t="s">
        <v>518</v>
      </c>
      <c r="D112" s="910"/>
      <c r="E112" s="910"/>
      <c r="F112" s="910"/>
      <c r="G112" s="910"/>
      <c r="H112" s="910"/>
      <c r="I112" s="534"/>
      <c r="J112" s="1045"/>
      <c r="K112" s="1021"/>
      <c r="L112" s="1021"/>
      <c r="M112" s="1021"/>
      <c r="N112" s="1021"/>
      <c r="O112" s="1021"/>
      <c r="P112" s="1021"/>
      <c r="Q112" s="1046"/>
      <c r="R112" s="1009" t="s">
        <v>77</v>
      </c>
      <c r="S112" s="1010"/>
      <c r="T112" s="1011"/>
      <c r="U112" s="1011"/>
      <c r="V112" s="1011"/>
      <c r="W112" s="1011"/>
      <c r="X112" s="1012"/>
      <c r="Y112" s="75" t="s">
        <v>78</v>
      </c>
      <c r="Z112" s="76"/>
      <c r="AB112" s="853"/>
      <c r="AC112" s="158"/>
      <c r="AD112" s="909" t="s">
        <v>518</v>
      </c>
      <c r="AE112" s="910"/>
      <c r="AF112" s="910"/>
      <c r="AG112" s="910"/>
      <c r="AH112" s="910"/>
      <c r="AI112" s="910"/>
      <c r="AJ112" s="534"/>
      <c r="AK112" s="1045"/>
      <c r="AL112" s="1021"/>
      <c r="AM112" s="1021"/>
      <c r="AN112" s="1021"/>
      <c r="AO112" s="1021"/>
      <c r="AP112" s="1021"/>
      <c r="AQ112" s="1021"/>
      <c r="AR112" s="1046"/>
      <c r="AS112" s="1009" t="s">
        <v>77</v>
      </c>
      <c r="AT112" s="1010"/>
      <c r="AU112" s="1011"/>
      <c r="AV112" s="1011"/>
      <c r="AW112" s="1011"/>
      <c r="AX112" s="1011"/>
      <c r="AY112" s="1012"/>
      <c r="AZ112" s="75" t="s">
        <v>78</v>
      </c>
      <c r="BA112" s="76"/>
    </row>
    <row r="113" spans="1:56" ht="13.5" thickBot="1" x14ac:dyDescent="0.25">
      <c r="A113" s="853"/>
      <c r="B113" s="158"/>
      <c r="C113" s="909" t="s">
        <v>586</v>
      </c>
      <c r="D113" s="910"/>
      <c r="E113" s="910"/>
      <c r="F113" s="910"/>
      <c r="G113" s="910"/>
      <c r="H113" s="910"/>
      <c r="I113" s="534"/>
      <c r="J113" s="80"/>
      <c r="K113" s="80"/>
      <c r="L113" s="80"/>
      <c r="M113" s="80"/>
      <c r="N113" s="80"/>
      <c r="O113" s="80"/>
      <c r="P113" s="80"/>
      <c r="Q113" s="80"/>
      <c r="R113" s="1013" t="s">
        <v>79</v>
      </c>
      <c r="S113" s="1014"/>
      <c r="T113" s="1047"/>
      <c r="U113" s="1047"/>
      <c r="V113" s="1047"/>
      <c r="W113" s="1047"/>
      <c r="X113" s="1048"/>
      <c r="Y113" s="81"/>
      <c r="Z113" s="83"/>
      <c r="AB113" s="853"/>
      <c r="AC113" s="158"/>
      <c r="AD113" s="909" t="s">
        <v>586</v>
      </c>
      <c r="AE113" s="910"/>
      <c r="AF113" s="910"/>
      <c r="AG113" s="910"/>
      <c r="AH113" s="910"/>
      <c r="AI113" s="910"/>
      <c r="AJ113" s="534"/>
      <c r="AK113" s="80"/>
      <c r="AL113" s="80"/>
      <c r="AM113" s="80"/>
      <c r="AN113" s="80"/>
      <c r="AO113" s="80"/>
      <c r="AP113" s="80"/>
      <c r="AQ113" s="80"/>
      <c r="AR113" s="80"/>
      <c r="AS113" s="1013" t="s">
        <v>79</v>
      </c>
      <c r="AT113" s="1014"/>
      <c r="AU113" s="1047"/>
      <c r="AV113" s="1047"/>
      <c r="AW113" s="1047"/>
      <c r="AX113" s="1047"/>
      <c r="AY113" s="1048"/>
      <c r="AZ113" s="81"/>
      <c r="BA113" s="83"/>
    </row>
    <row r="114" spans="1:56" ht="15" x14ac:dyDescent="0.2">
      <c r="A114" s="904">
        <f>A75+1</f>
        <v>44</v>
      </c>
      <c r="B114" s="158"/>
      <c r="C114" s="939" t="s">
        <v>587</v>
      </c>
      <c r="D114" s="910"/>
      <c r="E114" s="910"/>
      <c r="F114" s="910"/>
      <c r="G114" s="910"/>
      <c r="H114" s="910"/>
      <c r="I114" s="534"/>
      <c r="U114" s="379"/>
      <c r="W114" s="781" t="s">
        <v>722</v>
      </c>
      <c r="X114" s="781"/>
      <c r="Y114" s="781"/>
      <c r="Z114" s="781"/>
      <c r="AB114" s="904">
        <f>AB75+1</f>
        <v>47</v>
      </c>
      <c r="AC114" s="158"/>
      <c r="AD114" s="939" t="s">
        <v>587</v>
      </c>
      <c r="AE114" s="910"/>
      <c r="AF114" s="910"/>
      <c r="AG114" s="910"/>
      <c r="AH114" s="910"/>
      <c r="AI114" s="910"/>
      <c r="AJ114" s="534"/>
      <c r="AV114" s="379"/>
      <c r="AX114" s="781" t="s">
        <v>719</v>
      </c>
      <c r="AY114" s="781"/>
      <c r="AZ114" s="781"/>
      <c r="BA114" s="781"/>
    </row>
    <row r="115" spans="1:56" ht="13.5" thickBot="1" x14ac:dyDescent="0.25">
      <c r="A115" s="904"/>
      <c r="B115" s="158"/>
      <c r="C115" s="1015" t="s">
        <v>80</v>
      </c>
      <c r="D115" s="1016"/>
      <c r="E115" s="1016"/>
      <c r="F115" s="1016"/>
      <c r="G115" s="1016"/>
      <c r="H115" s="1016"/>
      <c r="I115" s="1017"/>
      <c r="W115" s="781"/>
      <c r="X115" s="781"/>
      <c r="Y115" s="781"/>
      <c r="Z115" s="781"/>
      <c r="AB115" s="904"/>
      <c r="AC115" s="158"/>
      <c r="AD115" s="1015" t="s">
        <v>80</v>
      </c>
      <c r="AE115" s="1016"/>
      <c r="AF115" s="1016"/>
      <c r="AG115" s="1016"/>
      <c r="AH115" s="1016"/>
      <c r="AI115" s="1016"/>
      <c r="AJ115" s="1017"/>
      <c r="AX115" s="781"/>
      <c r="AY115" s="781"/>
      <c r="AZ115" s="781"/>
      <c r="BA115" s="781"/>
    </row>
    <row r="117" spans="1:56" ht="13.5" thickBot="1" x14ac:dyDescent="0.25"/>
    <row r="118" spans="1:56" ht="18" customHeight="1" x14ac:dyDescent="0.25">
      <c r="A118" s="930" t="s">
        <v>496</v>
      </c>
      <c r="B118" s="158"/>
      <c r="C118" s="1002" t="s">
        <v>584</v>
      </c>
      <c r="D118" s="1003"/>
      <c r="E118" s="1003"/>
      <c r="F118" s="1003"/>
      <c r="G118" s="1003"/>
      <c r="H118" s="1003"/>
      <c r="I118" s="1003"/>
      <c r="J118" s="1003"/>
      <c r="K118" s="1003"/>
      <c r="L118" s="1004"/>
      <c r="M118" s="1005" t="s">
        <v>142</v>
      </c>
      <c r="N118" s="1005"/>
      <c r="O118" s="1005"/>
      <c r="P118" s="1005"/>
      <c r="Q118" s="1005"/>
      <c r="R118" s="1005"/>
      <c r="S118" s="1005"/>
      <c r="T118" s="1005"/>
      <c r="U118" s="1005"/>
      <c r="V118" s="1005"/>
      <c r="W118" s="1005"/>
      <c r="X118" s="1005"/>
      <c r="Y118" s="1005"/>
      <c r="Z118" s="546" t="s">
        <v>749</v>
      </c>
      <c r="AB118" s="930" t="s">
        <v>496</v>
      </c>
      <c r="AC118" s="158"/>
      <c r="AD118" s="1002" t="s">
        <v>584</v>
      </c>
      <c r="AE118" s="1003"/>
      <c r="AF118" s="1003"/>
      <c r="AG118" s="1003"/>
      <c r="AH118" s="1003"/>
      <c r="AI118" s="1003"/>
      <c r="AJ118" s="1003"/>
      <c r="AK118" s="1003"/>
      <c r="AL118" s="1003"/>
      <c r="AM118" s="1004"/>
      <c r="AN118" s="1005" t="s">
        <v>145</v>
      </c>
      <c r="AO118" s="1005"/>
      <c r="AP118" s="1005"/>
      <c r="AQ118" s="1005"/>
      <c r="AR118" s="1005"/>
      <c r="AS118" s="1005"/>
      <c r="AT118" s="1005"/>
      <c r="AU118" s="1005"/>
      <c r="AV118" s="1005"/>
      <c r="AW118" s="1005"/>
      <c r="AX118" s="1005"/>
      <c r="AY118" s="1005"/>
      <c r="AZ118" s="1005"/>
      <c r="BA118" s="546" t="s">
        <v>749</v>
      </c>
    </row>
    <row r="119" spans="1:56" x14ac:dyDescent="0.2">
      <c r="A119" s="931"/>
      <c r="B119" s="158"/>
      <c r="C119" s="856" t="s">
        <v>1</v>
      </c>
      <c r="D119" s="857"/>
      <c r="E119" s="857"/>
      <c r="F119" s="857"/>
      <c r="G119" s="857"/>
      <c r="H119" s="857"/>
      <c r="I119" s="857"/>
      <c r="J119" s="857"/>
      <c r="K119" s="857"/>
      <c r="L119" s="858"/>
      <c r="M119" s="893" t="s">
        <v>2</v>
      </c>
      <c r="N119" s="893"/>
      <c r="O119" s="893"/>
      <c r="P119" s="893"/>
      <c r="Q119" s="893"/>
      <c r="R119" s="893"/>
      <c r="S119" s="893"/>
      <c r="T119" s="893"/>
      <c r="U119" s="893"/>
      <c r="V119" s="893"/>
      <c r="W119" s="893"/>
      <c r="X119" s="893"/>
      <c r="Y119" s="893" t="s">
        <v>55</v>
      </c>
      <c r="Z119" s="894"/>
      <c r="AB119" s="931"/>
      <c r="AC119" s="158"/>
      <c r="AD119" s="856" t="s">
        <v>1</v>
      </c>
      <c r="AE119" s="857"/>
      <c r="AF119" s="857"/>
      <c r="AG119" s="857"/>
      <c r="AH119" s="857"/>
      <c r="AI119" s="857"/>
      <c r="AJ119" s="857"/>
      <c r="AK119" s="857"/>
      <c r="AL119" s="857"/>
      <c r="AM119" s="858"/>
      <c r="AN119" s="893" t="s">
        <v>2</v>
      </c>
      <c r="AO119" s="893"/>
      <c r="AP119" s="893"/>
      <c r="AQ119" s="893"/>
      <c r="AR119" s="893"/>
      <c r="AS119" s="893"/>
      <c r="AT119" s="893"/>
      <c r="AU119" s="893"/>
      <c r="AV119" s="893"/>
      <c r="AW119" s="893"/>
      <c r="AX119" s="893"/>
      <c r="AY119" s="893"/>
      <c r="AZ119" s="893" t="s">
        <v>55</v>
      </c>
      <c r="BA119" s="894"/>
    </row>
    <row r="120" spans="1:56" x14ac:dyDescent="0.2">
      <c r="A120" s="931"/>
      <c r="B120" s="158"/>
      <c r="C120" s="856" t="s">
        <v>3</v>
      </c>
      <c r="D120" s="857"/>
      <c r="E120" s="857"/>
      <c r="F120" s="857"/>
      <c r="G120" s="857"/>
      <c r="H120" s="857"/>
      <c r="I120" s="857"/>
      <c r="J120" s="857"/>
      <c r="K120" s="857"/>
      <c r="L120" s="858"/>
      <c r="M120" s="893" t="s">
        <v>4</v>
      </c>
      <c r="N120" s="893"/>
      <c r="O120" s="893"/>
      <c r="P120" s="893"/>
      <c r="Q120" s="893"/>
      <c r="R120" s="893"/>
      <c r="S120" s="893"/>
      <c r="T120" s="893"/>
      <c r="U120" s="893"/>
      <c r="V120" s="893"/>
      <c r="W120" s="893"/>
      <c r="X120" s="893"/>
      <c r="Y120" s="893" t="s">
        <v>5</v>
      </c>
      <c r="Z120" s="894"/>
      <c r="AB120" s="931"/>
      <c r="AC120" s="158"/>
      <c r="AD120" s="856" t="s">
        <v>3</v>
      </c>
      <c r="AE120" s="857"/>
      <c r="AF120" s="857"/>
      <c r="AG120" s="857"/>
      <c r="AH120" s="857"/>
      <c r="AI120" s="857"/>
      <c r="AJ120" s="857"/>
      <c r="AK120" s="857"/>
      <c r="AL120" s="857"/>
      <c r="AM120" s="858"/>
      <c r="AN120" s="893" t="s">
        <v>4</v>
      </c>
      <c r="AO120" s="893"/>
      <c r="AP120" s="893"/>
      <c r="AQ120" s="893"/>
      <c r="AR120" s="893"/>
      <c r="AS120" s="893"/>
      <c r="AT120" s="893"/>
      <c r="AU120" s="893"/>
      <c r="AV120" s="893"/>
      <c r="AW120" s="893"/>
      <c r="AX120" s="893"/>
      <c r="AY120" s="893"/>
      <c r="AZ120" s="893" t="s">
        <v>5</v>
      </c>
      <c r="BA120" s="894"/>
    </row>
    <row r="121" spans="1:56" x14ac:dyDescent="0.2">
      <c r="A121" s="931"/>
      <c r="B121" s="158"/>
      <c r="C121" s="856" t="s">
        <v>56</v>
      </c>
      <c r="D121" s="1019"/>
      <c r="E121" s="1019"/>
      <c r="F121" s="1020"/>
      <c r="G121" s="869" t="s">
        <v>57</v>
      </c>
      <c r="H121" s="870"/>
      <c r="I121" s="870"/>
      <c r="J121" s="870"/>
      <c r="K121" s="870"/>
      <c r="L121" s="870"/>
      <c r="M121" s="870"/>
      <c r="N121" s="870"/>
      <c r="O121" s="870"/>
      <c r="P121" s="870"/>
      <c r="Q121" s="870"/>
      <c r="R121" s="870"/>
      <c r="S121" s="870"/>
      <c r="T121" s="870"/>
      <c r="U121" s="870"/>
      <c r="V121" s="870"/>
      <c r="W121" s="870"/>
      <c r="X121" s="871"/>
      <c r="Y121" s="47"/>
      <c r="Z121" s="48"/>
      <c r="AB121" s="931"/>
      <c r="AC121" s="158"/>
      <c r="AD121" s="856" t="s">
        <v>56</v>
      </c>
      <c r="AE121" s="1019"/>
      <c r="AF121" s="1019"/>
      <c r="AG121" s="1020"/>
      <c r="AH121" s="869" t="s">
        <v>57</v>
      </c>
      <c r="AI121" s="870"/>
      <c r="AJ121" s="870"/>
      <c r="AK121" s="870"/>
      <c r="AL121" s="870"/>
      <c r="AM121" s="870"/>
      <c r="AN121" s="870"/>
      <c r="AO121" s="870"/>
      <c r="AP121" s="870"/>
      <c r="AQ121" s="870"/>
      <c r="AR121" s="870"/>
      <c r="AS121" s="870"/>
      <c r="AT121" s="870"/>
      <c r="AU121" s="870"/>
      <c r="AV121" s="870"/>
      <c r="AW121" s="870"/>
      <c r="AX121" s="870"/>
      <c r="AY121" s="871"/>
      <c r="AZ121" s="47"/>
      <c r="BA121" s="48"/>
    </row>
    <row r="122" spans="1:56" ht="15.75" x14ac:dyDescent="0.25">
      <c r="A122" s="931"/>
      <c r="B122" s="158"/>
      <c r="C122" s="838" t="s">
        <v>508</v>
      </c>
      <c r="D122" s="839"/>
      <c r="E122" s="839"/>
      <c r="F122" s="840"/>
      <c r="G122" s="817" t="s">
        <v>617</v>
      </c>
      <c r="H122" s="818"/>
      <c r="I122" s="818"/>
      <c r="J122" s="818"/>
      <c r="K122" s="819"/>
      <c r="L122" s="851" t="s">
        <v>709</v>
      </c>
      <c r="M122" s="851"/>
      <c r="N122" s="851"/>
      <c r="O122" s="851"/>
      <c r="P122" s="851"/>
      <c r="Q122" s="851"/>
      <c r="R122" s="851"/>
      <c r="S122" s="851"/>
      <c r="T122" s="851"/>
      <c r="U122" s="851"/>
      <c r="V122" s="851"/>
      <c r="W122" s="851"/>
      <c r="X122" s="851"/>
      <c r="Y122" s="851"/>
      <c r="Z122" s="852"/>
      <c r="AB122" s="931"/>
      <c r="AC122" s="158"/>
      <c r="AD122" s="838" t="s">
        <v>508</v>
      </c>
      <c r="AE122" s="839"/>
      <c r="AF122" s="839"/>
      <c r="AG122" s="840"/>
      <c r="AH122" s="817" t="s">
        <v>617</v>
      </c>
      <c r="AI122" s="818"/>
      <c r="AJ122" s="818"/>
      <c r="AK122" s="818"/>
      <c r="AL122" s="819"/>
      <c r="AM122" s="851" t="s">
        <v>709</v>
      </c>
      <c r="AN122" s="851"/>
      <c r="AO122" s="851"/>
      <c r="AP122" s="851"/>
      <c r="AQ122" s="851"/>
      <c r="AR122" s="851"/>
      <c r="AS122" s="851"/>
      <c r="AT122" s="851"/>
      <c r="AU122" s="851"/>
      <c r="AV122" s="851"/>
      <c r="AW122" s="851"/>
      <c r="AX122" s="851"/>
      <c r="AY122" s="851"/>
      <c r="AZ122" s="851"/>
      <c r="BA122" s="852"/>
    </row>
    <row r="123" spans="1:56" customFormat="1" ht="15.6" customHeight="1" x14ac:dyDescent="0.2">
      <c r="A123" s="931"/>
      <c r="C123" s="856"/>
      <c r="D123" s="857"/>
      <c r="E123" s="857"/>
      <c r="F123" s="858"/>
      <c r="G123" s="817" t="s">
        <v>618</v>
      </c>
      <c r="H123" s="818"/>
      <c r="I123" s="818"/>
      <c r="J123" s="818"/>
      <c r="K123" s="819"/>
      <c r="L123" s="883" t="s">
        <v>6</v>
      </c>
      <c r="M123" s="883"/>
      <c r="N123" s="884"/>
      <c r="O123" s="884"/>
      <c r="P123" s="884"/>
      <c r="Q123" s="884"/>
      <c r="R123" s="883" t="s">
        <v>7</v>
      </c>
      <c r="S123" s="883"/>
      <c r="T123" s="883"/>
      <c r="U123" s="883"/>
      <c r="V123" s="883"/>
      <c r="W123" s="858" t="s">
        <v>689</v>
      </c>
      <c r="X123" s="893"/>
      <c r="Y123" s="893"/>
      <c r="Z123" s="894"/>
      <c r="AB123" s="931"/>
      <c r="AD123" s="856"/>
      <c r="AE123" s="857"/>
      <c r="AF123" s="857"/>
      <c r="AG123" s="858"/>
      <c r="AH123" s="817" t="s">
        <v>618</v>
      </c>
      <c r="AI123" s="818"/>
      <c r="AJ123" s="818"/>
      <c r="AK123" s="818"/>
      <c r="AL123" s="819"/>
      <c r="AM123" s="883" t="s">
        <v>6</v>
      </c>
      <c r="AN123" s="883"/>
      <c r="AO123" s="884"/>
      <c r="AP123" s="884"/>
      <c r="AQ123" s="884"/>
      <c r="AR123" s="884"/>
      <c r="AS123" s="883" t="s">
        <v>7</v>
      </c>
      <c r="AT123" s="883"/>
      <c r="AU123" s="883"/>
      <c r="AV123" s="883"/>
      <c r="AW123" s="883"/>
      <c r="AX123" s="858" t="s">
        <v>689</v>
      </c>
      <c r="AY123" s="893"/>
      <c r="AZ123" s="893"/>
      <c r="BA123" s="894"/>
      <c r="BC123" s="143"/>
      <c r="BD123" s="83"/>
    </row>
    <row r="124" spans="1:56" ht="16.5" thickBot="1" x14ac:dyDescent="0.3">
      <c r="A124" s="931"/>
      <c r="B124" s="158"/>
      <c r="C124" s="856"/>
      <c r="D124" s="857"/>
      <c r="E124" s="857"/>
      <c r="F124" s="858"/>
      <c r="G124" s="50"/>
      <c r="H124" s="51"/>
      <c r="I124" s="51"/>
      <c r="J124" s="51"/>
      <c r="K124" s="52"/>
      <c r="L124" s="846" t="s">
        <v>8</v>
      </c>
      <c r="M124" s="847"/>
      <c r="N124" s="1021"/>
      <c r="O124" s="1021"/>
      <c r="P124" s="1021"/>
      <c r="Q124" s="1022"/>
      <c r="R124" s="928"/>
      <c r="S124" s="928"/>
      <c r="T124" s="928"/>
      <c r="U124" s="928"/>
      <c r="V124" s="928"/>
      <c r="W124" s="895"/>
      <c r="X124" s="896"/>
      <c r="Y124" s="896"/>
      <c r="Z124" s="897"/>
      <c r="AB124" s="931"/>
      <c r="AC124" s="158"/>
      <c r="AD124" s="856"/>
      <c r="AE124" s="857"/>
      <c r="AF124" s="857"/>
      <c r="AG124" s="858"/>
      <c r="AH124" s="50"/>
      <c r="AI124" s="51"/>
      <c r="AJ124" s="51"/>
      <c r="AK124" s="51"/>
      <c r="AL124" s="52"/>
      <c r="AM124" s="846" t="s">
        <v>8</v>
      </c>
      <c r="AN124" s="847"/>
      <c r="AO124" s="1021"/>
      <c r="AP124" s="1021"/>
      <c r="AQ124" s="1021"/>
      <c r="AR124" s="1022"/>
      <c r="AS124" s="928"/>
      <c r="AT124" s="928"/>
      <c r="AU124" s="928"/>
      <c r="AV124" s="928"/>
      <c r="AW124" s="928"/>
      <c r="AX124" s="895"/>
      <c r="AY124" s="896"/>
      <c r="AZ124" s="896"/>
      <c r="BA124" s="897"/>
    </row>
    <row r="125" spans="1:56" ht="13.5" customHeight="1" thickBot="1" x14ac:dyDescent="0.25">
      <c r="A125" s="901" t="s">
        <v>750</v>
      </c>
      <c r="B125" s="158"/>
      <c r="C125" s="1023"/>
      <c r="D125" s="819"/>
      <c r="E125" s="1024"/>
      <c r="F125" s="1028" t="s">
        <v>9</v>
      </c>
      <c r="G125" s="829" t="s">
        <v>88</v>
      </c>
      <c r="H125" s="1030"/>
      <c r="I125" s="1031"/>
      <c r="J125" s="829" t="s">
        <v>139</v>
      </c>
      <c r="K125" s="1030"/>
      <c r="L125" s="1031"/>
      <c r="M125" s="829" t="s">
        <v>140</v>
      </c>
      <c r="N125" s="830"/>
      <c r="O125" s="831"/>
      <c r="P125" s="829" t="s">
        <v>141</v>
      </c>
      <c r="Q125" s="830"/>
      <c r="R125" s="831"/>
      <c r="S125" s="829"/>
      <c r="T125" s="830"/>
      <c r="U125" s="831"/>
      <c r="V125" s="842"/>
      <c r="W125" s="830"/>
      <c r="X125" s="831"/>
      <c r="Y125" s="547" t="s">
        <v>10</v>
      </c>
      <c r="Z125" s="548" t="s">
        <v>60</v>
      </c>
      <c r="AB125" s="901" t="s">
        <v>750</v>
      </c>
      <c r="AC125" s="158"/>
      <c r="AD125" s="1023"/>
      <c r="AE125" s="819"/>
      <c r="AF125" s="1024"/>
      <c r="AG125" s="1028" t="s">
        <v>9</v>
      </c>
      <c r="AH125" s="829" t="s">
        <v>88</v>
      </c>
      <c r="AI125" s="1030"/>
      <c r="AJ125" s="1031"/>
      <c r="AK125" s="829" t="s">
        <v>139</v>
      </c>
      <c r="AL125" s="1030"/>
      <c r="AM125" s="1031"/>
      <c r="AN125" s="829" t="s">
        <v>140</v>
      </c>
      <c r="AO125" s="830"/>
      <c r="AP125" s="831"/>
      <c r="AQ125" s="829" t="s">
        <v>141</v>
      </c>
      <c r="AR125" s="830"/>
      <c r="AS125" s="831"/>
      <c r="AT125" s="829"/>
      <c r="AU125" s="830"/>
      <c r="AV125" s="831"/>
      <c r="AW125" s="842"/>
      <c r="AX125" s="830"/>
      <c r="AY125" s="831"/>
      <c r="AZ125" s="547" t="s">
        <v>10</v>
      </c>
      <c r="BA125" s="548" t="s">
        <v>60</v>
      </c>
    </row>
    <row r="126" spans="1:56" ht="27" customHeight="1" thickBot="1" x14ac:dyDescent="0.25">
      <c r="A126" s="902"/>
      <c r="B126" s="158"/>
      <c r="C126" s="1025"/>
      <c r="D126" s="1026"/>
      <c r="E126" s="1027"/>
      <c r="F126" s="1029"/>
      <c r="G126" s="549" t="s">
        <v>493</v>
      </c>
      <c r="H126" s="550" t="s">
        <v>494</v>
      </c>
      <c r="I126" s="551" t="s">
        <v>516</v>
      </c>
      <c r="J126" s="549" t="s">
        <v>493</v>
      </c>
      <c r="K126" s="550" t="s">
        <v>494</v>
      </c>
      <c r="L126" s="551" t="s">
        <v>516</v>
      </c>
      <c r="M126" s="549" t="s">
        <v>493</v>
      </c>
      <c r="N126" s="550" t="s">
        <v>494</v>
      </c>
      <c r="O126" s="551" t="s">
        <v>516</v>
      </c>
      <c r="P126" s="549" t="s">
        <v>493</v>
      </c>
      <c r="Q126" s="550" t="s">
        <v>494</v>
      </c>
      <c r="R126" s="551" t="s">
        <v>516</v>
      </c>
      <c r="S126" s="549" t="s">
        <v>493</v>
      </c>
      <c r="T126" s="550" t="s">
        <v>494</v>
      </c>
      <c r="U126" s="551" t="s">
        <v>516</v>
      </c>
      <c r="V126" s="549" t="s">
        <v>493</v>
      </c>
      <c r="W126" s="550" t="s">
        <v>494</v>
      </c>
      <c r="X126" s="551" t="s">
        <v>516</v>
      </c>
      <c r="Y126" s="1006" t="s">
        <v>15</v>
      </c>
      <c r="Z126" s="1007"/>
      <c r="AB126" s="902"/>
      <c r="AC126" s="158"/>
      <c r="AD126" s="1025"/>
      <c r="AE126" s="1026"/>
      <c r="AF126" s="1027"/>
      <c r="AG126" s="1029"/>
      <c r="AH126" s="549" t="s">
        <v>493</v>
      </c>
      <c r="AI126" s="550" t="s">
        <v>494</v>
      </c>
      <c r="AJ126" s="551" t="s">
        <v>516</v>
      </c>
      <c r="AK126" s="549" t="s">
        <v>493</v>
      </c>
      <c r="AL126" s="550" t="s">
        <v>494</v>
      </c>
      <c r="AM126" s="551" t="s">
        <v>516</v>
      </c>
      <c r="AN126" s="549" t="s">
        <v>493</v>
      </c>
      <c r="AO126" s="550" t="s">
        <v>494</v>
      </c>
      <c r="AP126" s="551" t="s">
        <v>516</v>
      </c>
      <c r="AQ126" s="549" t="s">
        <v>493</v>
      </c>
      <c r="AR126" s="550" t="s">
        <v>494</v>
      </c>
      <c r="AS126" s="551" t="s">
        <v>516</v>
      </c>
      <c r="AT126" s="549" t="s">
        <v>493</v>
      </c>
      <c r="AU126" s="550" t="s">
        <v>494</v>
      </c>
      <c r="AV126" s="551" t="s">
        <v>516</v>
      </c>
      <c r="AW126" s="549" t="s">
        <v>493</v>
      </c>
      <c r="AX126" s="550" t="s">
        <v>494</v>
      </c>
      <c r="AY126" s="551" t="s">
        <v>516</v>
      </c>
      <c r="AZ126" s="1006" t="s">
        <v>15</v>
      </c>
      <c r="BA126" s="1007"/>
    </row>
    <row r="127" spans="1:56" ht="21.2" customHeight="1" x14ac:dyDescent="0.2">
      <c r="A127" s="902"/>
      <c r="B127" s="158"/>
      <c r="C127" s="1049">
        <v>1</v>
      </c>
      <c r="D127" s="795" t="s">
        <v>64</v>
      </c>
      <c r="E127" s="601" t="s">
        <v>16</v>
      </c>
      <c r="F127" s="55" t="s">
        <v>31</v>
      </c>
      <c r="G127" s="98" t="str">
        <f>TEXT((TIME(0,LEFT('Erwachsene-DOSB 2020'!AO7,FIND(":",'Erwachsene-DOSB 2020'!AO7)-1),RIGHT('Erwachsene-DOSB 2020'!AO7,2)))*$BC$49,"[mm]:ss")</f>
        <v>34:12</v>
      </c>
      <c r="H127" s="99" t="str">
        <f>TEXT((TIME(0,LEFT('Erwachsene-DOSB 2020'!AP7,FIND(":",'Erwachsene-DOSB 2020'!AP7)-1),RIGHT('Erwachsene-DOSB 2020'!AP7,2)))*$BC$49,"[mm]:ss")</f>
        <v>30:36</v>
      </c>
      <c r="I127" s="100" t="str">
        <f>TEXT((TIME(0,LEFT('Erwachsene-DOSB 2020'!AQ7,FIND(":",'Erwachsene-DOSB 2020'!AQ7)-1),RIGHT('Erwachsene-DOSB 2020'!AQ7,2)))*$BC$49,"[mm]:ss")</f>
        <v>27:00</v>
      </c>
      <c r="J127" s="108" t="str">
        <f>TEXT((TIME(0,LEFT('Erwachsene-DOSB 2020'!AR7,FIND(":",'Erwachsene-DOSB 2020'!AR7)-1),RIGHT('Erwachsene-DOSB 2020'!AR7,2)))*$BC$49,"[mm]:ss")</f>
        <v>35:36</v>
      </c>
      <c r="K127" s="99" t="str">
        <f>TEXT((TIME(0,LEFT('Erwachsene-DOSB 2020'!AS7,FIND(":",'Erwachsene-DOSB 2020'!AS7)-1),RIGHT('Erwachsene-DOSB 2020'!AS7,2)))*$BC$49,"[mm]:ss")</f>
        <v>32:00</v>
      </c>
      <c r="L127" s="100" t="str">
        <f>TEXT((TIME(0,LEFT('Erwachsene-DOSB 2020'!AT7,FIND(":",'Erwachsene-DOSB 2020'!AT7)-1),RIGHT('Erwachsene-DOSB 2020'!AT7,2)))*$BC$49,"[mm]:ss")</f>
        <v>28:24</v>
      </c>
      <c r="M127" s="108" t="str">
        <f>TEXT((TIME(0,LEFT('Erwachsene-DOSB 2020'!AU7,FIND(":",'Erwachsene-DOSB 2020'!AU7)-1),RIGHT('Erwachsene-DOSB 2020'!AU7,2)))*$BC$49,"[mm]:ss")</f>
        <v>37:12</v>
      </c>
      <c r="N127" s="99" t="str">
        <f>TEXT((TIME(0,LEFT('Erwachsene-DOSB 2020'!AV7,FIND(":",'Erwachsene-DOSB 2020'!AV7)-1),RIGHT('Erwachsene-DOSB 2020'!AV7,2)))*$BC$49,"[mm]:ss")</f>
        <v>33:36</v>
      </c>
      <c r="O127" s="100" t="str">
        <f>TEXT((TIME(0,LEFT('Erwachsene-DOSB 2020'!AW7,FIND(":",'Erwachsene-DOSB 2020'!AW7)-1),RIGHT('Erwachsene-DOSB 2020'!AW7,2)))*$BC$49,"[mm]:ss")</f>
        <v>30:00</v>
      </c>
      <c r="P127" s="108" t="str">
        <f>TEXT((TIME(0,LEFT('Erwachsene-DOSB 2020'!AX7,FIND(":",'Erwachsene-DOSB 2020'!AX7)-1),RIGHT('Erwachsene-DOSB 2020'!AX7,2)))*$BC$49,"[mm]:ss")</f>
        <v>39:00</v>
      </c>
      <c r="Q127" s="99" t="str">
        <f>TEXT((TIME(0,LEFT('Erwachsene-DOSB 2020'!AY7,FIND(":",'Erwachsene-DOSB 2020'!AY7)-1),RIGHT('Erwachsene-DOSB 2020'!AY7,2)))*$BC$49,"[mm]:ss")</f>
        <v>35:24</v>
      </c>
      <c r="R127" s="100" t="str">
        <f>TEXT((TIME(0,LEFT('Erwachsene-DOSB 2020'!AZ7,FIND(":",'Erwachsene-DOSB 2020'!AZ7)-1),RIGHT('Erwachsene-DOSB 2020'!AZ7,2)))*$BC$49,"[mm]:ss")</f>
        <v>31:48</v>
      </c>
      <c r="S127" s="6"/>
      <c r="T127" s="8"/>
      <c r="U127" s="9"/>
      <c r="V127" s="56"/>
      <c r="W127" s="7"/>
      <c r="X127" s="9"/>
      <c r="Y127" s="180"/>
      <c r="Z127" s="181"/>
      <c r="AB127" s="902"/>
      <c r="AC127" s="158"/>
      <c r="AD127" s="1049">
        <v>1</v>
      </c>
      <c r="AE127" s="795" t="s">
        <v>64</v>
      </c>
      <c r="AF127" s="601" t="s">
        <v>16</v>
      </c>
      <c r="AG127" s="55" t="s">
        <v>31</v>
      </c>
      <c r="AH127" s="98" t="str">
        <f>TEXT((TIME(0,LEFT('Erwachsene-DOSB 2020'!AO39,FIND(":",'Erwachsene-DOSB 2020'!AO39)-1),RIGHT('Erwachsene-DOSB 2020'!AO39,2)))*$BC$49,"[mm]:ss")</f>
        <v>31:12</v>
      </c>
      <c r="AI127" s="99" t="str">
        <f>TEXT((TIME(0,LEFT('Erwachsene-DOSB 2020'!AP39,FIND(":",'Erwachsene-DOSB 2020'!AP39)-1),RIGHT('Erwachsene-DOSB 2020'!AP39,2)))*$BC$49,"[mm]:ss")</f>
        <v>27:36</v>
      </c>
      <c r="AJ127" s="100" t="str">
        <f>TEXT((TIME(0,LEFT('Erwachsene-DOSB 2020'!AQ39,FIND(":",'Erwachsene-DOSB 2020'!AQ39)-1),RIGHT('Erwachsene-DOSB 2020'!AQ39,2)))*$BC$49,"[mm]:ss")</f>
        <v>24:00</v>
      </c>
      <c r="AK127" s="108" t="str">
        <f>TEXT((TIME(0,LEFT('Erwachsene-DOSB 2020'!AR39,FIND(":",'Erwachsene-DOSB 2020'!AR39)-1),RIGHT('Erwachsene-DOSB 2020'!AR39,2)))*$BC$49,"[mm]:ss")</f>
        <v>31:48</v>
      </c>
      <c r="AL127" s="99" t="str">
        <f>TEXT((TIME(0,LEFT('Erwachsene-DOSB 2020'!AS39,FIND(":",'Erwachsene-DOSB 2020'!AS39)-1),RIGHT('Erwachsene-DOSB 2020'!AS39,2)))*$BC$49,"[mm]:ss")</f>
        <v>28:12</v>
      </c>
      <c r="AM127" s="100" t="str">
        <f>TEXT((TIME(0,LEFT('Erwachsene-DOSB 2020'!AT39,FIND(":",'Erwachsene-DOSB 2020'!AT39)-1),RIGHT('Erwachsene-DOSB 2020'!AT39,2)))*$BC$49,"[mm]:ss")</f>
        <v>24:36</v>
      </c>
      <c r="AN127" s="108" t="str">
        <f>TEXT((TIME(0,LEFT('Erwachsene-DOSB 2020'!AU39,FIND(":",'Erwachsene-DOSB 2020'!AU39)-1),RIGHT('Erwachsene-DOSB 2020'!AU39,2)))*$BC$49,"[mm]:ss")</f>
        <v>33:00</v>
      </c>
      <c r="AO127" s="99" t="str">
        <f>TEXT((TIME(0,LEFT('Erwachsene-DOSB 2020'!AV39,FIND(":",'Erwachsene-DOSB 2020'!AV39)-1),RIGHT('Erwachsene-DOSB 2020'!AV39,2)))*$BC$49,"[mm]:ss")</f>
        <v>29:24</v>
      </c>
      <c r="AP127" s="100" t="str">
        <f>TEXT((TIME(0,LEFT('Erwachsene-DOSB 2020'!AW39,FIND(":",'Erwachsene-DOSB 2020'!AW39)-1),RIGHT('Erwachsene-DOSB 2020'!AW39,2)))*$BC$49,"[mm]:ss")</f>
        <v>25:48</v>
      </c>
      <c r="AQ127" s="108" t="str">
        <f>TEXT((TIME(0,LEFT('Erwachsene-DOSB 2020'!AX39,FIND(":",'Erwachsene-DOSB 2020'!AX39)-1),RIGHT('Erwachsene-DOSB 2020'!AX39,2)))*$BC$49,"[mm]:ss")</f>
        <v>35:48</v>
      </c>
      <c r="AR127" s="99" t="str">
        <f>TEXT((TIME(0,LEFT('Erwachsene-DOSB 2020'!AY39,FIND(":",'Erwachsene-DOSB 2020'!AY39)-1),RIGHT('Erwachsene-DOSB 2020'!AY39,2)))*$BC$49,"[mm]:ss")</f>
        <v>32:12</v>
      </c>
      <c r="AS127" s="100" t="str">
        <f>TEXT((TIME(0,LEFT('Erwachsene-DOSB 2020'!AZ39,FIND(":",'Erwachsene-DOSB 2020'!AZ39)-1),RIGHT('Erwachsene-DOSB 2020'!AZ39,2)))*$BC$49,"[mm]:ss")</f>
        <v>28:36</v>
      </c>
      <c r="AT127" s="6"/>
      <c r="AU127" s="8"/>
      <c r="AV127" s="9"/>
      <c r="AW127" s="56"/>
      <c r="AX127" s="7"/>
      <c r="AY127" s="9"/>
      <c r="AZ127" s="180"/>
      <c r="BA127" s="181"/>
    </row>
    <row r="128" spans="1:56" ht="21.2" customHeight="1" x14ac:dyDescent="0.2">
      <c r="A128" s="902"/>
      <c r="B128" s="158"/>
      <c r="C128" s="1050"/>
      <c r="D128" s="796"/>
      <c r="E128" s="10" t="s">
        <v>17</v>
      </c>
      <c r="F128" s="58" t="s">
        <v>500</v>
      </c>
      <c r="G128" s="101" t="str">
        <f>TEXT((TIME(0,LEFT('Erwachsene-DOSB 2020'!AO8,FIND(":",'Erwachsene-DOSB 2020'!AO8)-1),RIGHT('Erwachsene-DOSB 2020'!AO8,2)))*$BC$50,"[mm]:ss")</f>
        <v>138:24</v>
      </c>
      <c r="H128" s="102" t="str">
        <f>TEXT((TIME(0,LEFT('Erwachsene-DOSB 2020'!AP8,FIND(":",'Erwachsene-DOSB 2020'!AP8)-1),RIGHT('Erwachsene-DOSB 2020'!AP8,2)))*$BC$50,"[mm]:ss")</f>
        <v>124:00</v>
      </c>
      <c r="I128" s="103" t="str">
        <f>TEXT((TIME(0,LEFT('Erwachsene-DOSB 2020'!AQ8,FIND(":",'Erwachsene-DOSB 2020'!AQ8)-1),RIGHT('Erwachsene-DOSB 2020'!AQ8,2)))*$BC$50,"[mm]:ss")</f>
        <v>109:36</v>
      </c>
      <c r="J128" s="109" t="str">
        <f>TEXT((TIME(0,LEFT('Erwachsene-DOSB 2020'!AR8,FIND(":",'Erwachsene-DOSB 2020'!AR8)-1),RIGHT('Erwachsene-DOSB 2020'!AR8,2)))*$BC$50,"[mm]:ss")</f>
        <v>146:48</v>
      </c>
      <c r="K128" s="102" t="str">
        <f>TEXT((TIME(0,LEFT('Erwachsene-DOSB 2020'!AS8,FIND(":",'Erwachsene-DOSB 2020'!AS8)-1),RIGHT('Erwachsene-DOSB 2020'!AS8,2)))*$BC$50,"[mm]:ss")</f>
        <v>132:24</v>
      </c>
      <c r="L128" s="103" t="str">
        <f>TEXT((TIME(0,LEFT('Erwachsene-DOSB 2020'!AT8,FIND(":",'Erwachsene-DOSB 2020'!AT8)-1),RIGHT('Erwachsene-DOSB 2020'!AT8,2)))*$BC$50,"[mm]:ss")</f>
        <v>118:00</v>
      </c>
      <c r="M128" s="109" t="str">
        <f>TEXT((TIME(0,LEFT('Erwachsene-DOSB 2020'!AU8,FIND(":",'Erwachsene-DOSB 2020'!AU8)-1),RIGHT('Erwachsene-DOSB 2020'!AU8,2)))*$BC$50,"[mm]:ss")</f>
        <v>155:00</v>
      </c>
      <c r="N128" s="102" t="str">
        <f>TEXT((TIME(0,LEFT('Erwachsene-DOSB 2020'!AV8,FIND(":",'Erwachsene-DOSB 2020'!AV8)-1),RIGHT('Erwachsene-DOSB 2020'!AV8,2)))*$BC$50,"[mm]:ss")</f>
        <v>140:36</v>
      </c>
      <c r="O128" s="103" t="str">
        <f>TEXT((TIME(0,LEFT('Erwachsene-DOSB 2020'!AW8,FIND(":",'Erwachsene-DOSB 2020'!AW8)-1),RIGHT('Erwachsene-DOSB 2020'!AW8,2)))*$BC$50,"[mm]:ss")</f>
        <v>126:12</v>
      </c>
      <c r="P128" s="109" t="str">
        <f>TEXT((TIME(0,LEFT('Erwachsene-DOSB 2020'!AX8,FIND(":",'Erwachsene-DOSB 2020'!AX8)-1),RIGHT('Erwachsene-DOSB 2020'!AX8,2)))*$BC$50,"[mm]:ss")</f>
        <v>163:48</v>
      </c>
      <c r="Q128" s="102" t="str">
        <f>TEXT((TIME(0,LEFT('Erwachsene-DOSB 2020'!AY8,FIND(":",'Erwachsene-DOSB 2020'!AY8)-1),RIGHT('Erwachsene-DOSB 2020'!AY8,2)))*$BC$50,"[mm]:ss")</f>
        <v>149:24</v>
      </c>
      <c r="R128" s="103" t="str">
        <f>TEXT((TIME(0,LEFT('Erwachsene-DOSB 2020'!AZ8,FIND(":",'Erwachsene-DOSB 2020'!AZ8)-1),RIGHT('Erwachsene-DOSB 2020'!AZ8,2)))*$BC$50,"[mm]:ss")</f>
        <v>135:00</v>
      </c>
      <c r="S128" s="13"/>
      <c r="T128" s="14"/>
      <c r="U128" s="15"/>
      <c r="V128" s="59"/>
      <c r="W128" s="12"/>
      <c r="X128" s="15"/>
      <c r="Y128" s="182"/>
      <c r="Z128" s="215"/>
      <c r="AB128" s="902"/>
      <c r="AC128" s="158"/>
      <c r="AD128" s="1050"/>
      <c r="AE128" s="796"/>
      <c r="AF128" s="10" t="s">
        <v>17</v>
      </c>
      <c r="AG128" s="58" t="s">
        <v>500</v>
      </c>
      <c r="AH128" s="101" t="str">
        <f>TEXT((TIME(0,LEFT('Erwachsene-DOSB 2020'!AO40,FIND(":",'Erwachsene-DOSB 2020'!AO40)-1),RIGHT('Erwachsene-DOSB 2020'!AO40,2)))*$BC$50,"[mm]:ss")</f>
        <v>128:48</v>
      </c>
      <c r="AI128" s="102" t="str">
        <f>TEXT((TIME(0,LEFT('Erwachsene-DOSB 2020'!AP40,FIND(":",'Erwachsene-DOSB 2020'!AP40)-1),RIGHT('Erwachsene-DOSB 2020'!AP40,2)))*$BC$50,"[mm]:ss")</f>
        <v>114:24</v>
      </c>
      <c r="AJ128" s="103" t="str">
        <f>TEXT((TIME(0,LEFT('Erwachsene-DOSB 2020'!AQ40,FIND(":",'Erwachsene-DOSB 2020'!AQ40)-1),RIGHT('Erwachsene-DOSB 2020'!AQ40,2)))*$BC$50,"[mm]:ss")</f>
        <v>100:00</v>
      </c>
      <c r="AK128" s="109" t="str">
        <f>TEXT((TIME(0,LEFT('Erwachsene-DOSB 2020'!AR40,FIND(":",'Erwachsene-DOSB 2020'!AR40)-1),RIGHT('Erwachsene-DOSB 2020'!AR40,2)))*$BC$50,"[mm]:ss")</f>
        <v>135:48</v>
      </c>
      <c r="AL128" s="102" t="str">
        <f>TEXT((TIME(0,LEFT('Erwachsene-DOSB 2020'!AS40,FIND(":",'Erwachsene-DOSB 2020'!AS40)-1),RIGHT('Erwachsene-DOSB 2020'!AS40,2)))*$BC$50,"[mm]:ss")</f>
        <v>121:24</v>
      </c>
      <c r="AM128" s="103" t="str">
        <f>TEXT((TIME(0,LEFT('Erwachsene-DOSB 2020'!AT40,FIND(":",'Erwachsene-DOSB 2020'!AT40)-1),RIGHT('Erwachsene-DOSB 2020'!AT40,2)))*$BC$50,"[mm]:ss")</f>
        <v>107:00</v>
      </c>
      <c r="AN128" s="109" t="str">
        <f>TEXT((TIME(0,LEFT('Erwachsene-DOSB 2020'!AU40,FIND(":",'Erwachsene-DOSB 2020'!AU40)-1),RIGHT('Erwachsene-DOSB 2020'!AU40,2)))*$BC$50,"[mm]:ss")</f>
        <v>144:12</v>
      </c>
      <c r="AO128" s="102" t="str">
        <f>TEXT((TIME(0,LEFT('Erwachsene-DOSB 2020'!AV40,FIND(":",'Erwachsene-DOSB 2020'!AV40)-1),RIGHT('Erwachsene-DOSB 2020'!AV40,2)))*$BC$50,"[mm]:ss")</f>
        <v>129:48</v>
      </c>
      <c r="AP128" s="103" t="str">
        <f>TEXT((TIME(0,LEFT('Erwachsene-DOSB 2020'!AW40,FIND(":",'Erwachsene-DOSB 2020'!AW40)-1),RIGHT('Erwachsene-DOSB 2020'!AW40,2)))*$BC$50,"[mm]:ss")</f>
        <v>115:24</v>
      </c>
      <c r="AQ128" s="109" t="str">
        <f>TEXT((TIME(0,LEFT('Erwachsene-DOSB 2020'!AX40,FIND(":",'Erwachsene-DOSB 2020'!AX40)-1),RIGHT('Erwachsene-DOSB 2020'!AX40,2)))*$BC$50,"[mm]:ss")</f>
        <v>153:12</v>
      </c>
      <c r="AR128" s="102" t="str">
        <f>TEXT((TIME(0,LEFT('Erwachsene-DOSB 2020'!AY40,FIND(":",'Erwachsene-DOSB 2020'!AY40)-1),RIGHT('Erwachsene-DOSB 2020'!AY40,2)))*$BC$50,"[mm]:ss")</f>
        <v>138:48</v>
      </c>
      <c r="AS128" s="103" t="str">
        <f>TEXT((TIME(0,LEFT('Erwachsene-DOSB 2020'!AZ40,FIND(":",'Erwachsene-DOSB 2020'!AZ40)-1),RIGHT('Erwachsene-DOSB 2020'!AZ40,2)))*$BC$50,"[mm]:ss")</f>
        <v>124:24</v>
      </c>
      <c r="AT128" s="13"/>
      <c r="AU128" s="14"/>
      <c r="AV128" s="15"/>
      <c r="AW128" s="59"/>
      <c r="AX128" s="12"/>
      <c r="AY128" s="15"/>
      <c r="AZ128" s="182"/>
      <c r="BA128" s="215"/>
    </row>
    <row r="129" spans="1:53" ht="21.2" customHeight="1" x14ac:dyDescent="0.2">
      <c r="A129" s="902"/>
      <c r="B129" s="158"/>
      <c r="C129" s="1050"/>
      <c r="D129" s="796"/>
      <c r="E129" s="801" t="s">
        <v>21</v>
      </c>
      <c r="F129" s="793" t="s">
        <v>155</v>
      </c>
      <c r="G129" s="832" t="s">
        <v>173</v>
      </c>
      <c r="H129" s="833"/>
      <c r="I129" s="833"/>
      <c r="J129" s="833"/>
      <c r="K129" s="833"/>
      <c r="L129" s="833"/>
      <c r="M129" s="833"/>
      <c r="N129" s="833"/>
      <c r="O129" s="833"/>
      <c r="P129" s="833"/>
      <c r="Q129" s="833"/>
      <c r="R129" s="834"/>
      <c r="S129" s="13"/>
      <c r="T129" s="14"/>
      <c r="U129" s="15"/>
      <c r="V129" s="59"/>
      <c r="W129" s="12"/>
      <c r="X129" s="15"/>
      <c r="Y129" s="184"/>
      <c r="Z129" s="185"/>
      <c r="AB129" s="902"/>
      <c r="AC129" s="158"/>
      <c r="AD129" s="1050"/>
      <c r="AE129" s="796"/>
      <c r="AF129" s="801" t="s">
        <v>21</v>
      </c>
      <c r="AG129" s="793" t="s">
        <v>155</v>
      </c>
      <c r="AH129" s="832" t="s">
        <v>173</v>
      </c>
      <c r="AI129" s="833"/>
      <c r="AJ129" s="833"/>
      <c r="AK129" s="833"/>
      <c r="AL129" s="833"/>
      <c r="AM129" s="833"/>
      <c r="AN129" s="833"/>
      <c r="AO129" s="833"/>
      <c r="AP129" s="833"/>
      <c r="AQ129" s="833"/>
      <c r="AR129" s="833"/>
      <c r="AS129" s="834"/>
      <c r="AT129" s="13"/>
      <c r="AU129" s="14"/>
      <c r="AV129" s="15"/>
      <c r="AW129" s="59"/>
      <c r="AX129" s="12"/>
      <c r="AY129" s="15"/>
      <c r="AZ129" s="184"/>
      <c r="BA129" s="185"/>
    </row>
    <row r="130" spans="1:53" ht="21.2" customHeight="1" x14ac:dyDescent="0.2">
      <c r="A130" s="902"/>
      <c r="B130" s="158"/>
      <c r="C130" s="1050"/>
      <c r="D130" s="796"/>
      <c r="E130" s="792"/>
      <c r="F130" s="794"/>
      <c r="G130" s="101" t="str">
        <f>TEXT((TIME(0,LEFT('Erwachsene-DOSB 2020'!AO10,FIND(":",'Erwachsene-DOSB 2020'!AO10)-1),RIGHT('Erwachsene-DOSB 2020'!AO10,2)))*$BC$52,"[mm]:ss")</f>
        <v>12:18</v>
      </c>
      <c r="H130" s="102" t="str">
        <f>TEXT((TIME(0,LEFT('Erwachsene-DOSB 2020'!AP10,FIND(":",'Erwachsene-DOSB 2020'!AP10)-1),RIGHT('Erwachsene-DOSB 2020'!AP10,2)))*$BC$52,"[mm]:ss")</f>
        <v>10:00</v>
      </c>
      <c r="I130" s="103" t="str">
        <f>TEXT((TIME(0,LEFT('Erwachsene-DOSB 2020'!AQ10,FIND(":",'Erwachsene-DOSB 2020'!AQ10)-1),RIGHT('Erwachsene-DOSB 2020'!AQ10,2)))*$BC$52,"[mm]:ss")</f>
        <v>07:48</v>
      </c>
      <c r="J130" s="109" t="str">
        <f>TEXT((TIME(0,LEFT('Erwachsene-DOSB 2020'!AR10,FIND(":",'Erwachsene-DOSB 2020'!AR10)-1),RIGHT('Erwachsene-DOSB 2020'!AR10,2)))*$BC$52,"[mm]:ss")</f>
        <v>12:30</v>
      </c>
      <c r="K130" s="102" t="str">
        <f>TEXT((TIME(0,LEFT('Erwachsene-DOSB 2020'!AS10,FIND(":",'Erwachsene-DOSB 2020'!AS10)-1),RIGHT('Erwachsene-DOSB 2020'!AS10,2)))*$BC$52,"[mm]:ss")</f>
        <v>10:12</v>
      </c>
      <c r="L130" s="103" t="str">
        <f>TEXT((TIME(0,LEFT('Erwachsene-DOSB 2020'!AT10,FIND(":",'Erwachsene-DOSB 2020'!AT10)-1),RIGHT('Erwachsene-DOSB 2020'!AT10,2)))*$BC$52,"[mm]:ss")</f>
        <v>08:06</v>
      </c>
      <c r="M130" s="109" t="str">
        <f>TEXT((TIME(0,LEFT('Erwachsene-DOSB 2020'!AU10,FIND(":",'Erwachsene-DOSB 2020'!AU10)-1),RIGHT('Erwachsene-DOSB 2020'!AU10,2)))*$BC$52,"[mm]:ss")</f>
        <v>12:42</v>
      </c>
      <c r="N130" s="102" t="str">
        <f>TEXT((TIME(0,LEFT('Erwachsene-DOSB 2020'!AV10,FIND(":",'Erwachsene-DOSB 2020'!AV10)-1),RIGHT('Erwachsene-DOSB 2020'!AV10,2)))*$BC$52,"[mm]:ss")</f>
        <v>10:30</v>
      </c>
      <c r="O130" s="103" t="str">
        <f>TEXT((TIME(0,LEFT('Erwachsene-DOSB 2020'!AW10,FIND(":",'Erwachsene-DOSB 2020'!AW10)-1),RIGHT('Erwachsene-DOSB 2020'!AW10,2)))*$BC$52,"[mm]:ss")</f>
        <v>08:30</v>
      </c>
      <c r="P130" s="109" t="str">
        <f>TEXT((TIME(0,LEFT('Erwachsene-DOSB 2020'!AX10,FIND(":",'Erwachsene-DOSB 2020'!AX10)-1),RIGHT('Erwachsene-DOSB 2020'!AX10,2)))*$BC$52,"[mm]:ss")</f>
        <v>12:54</v>
      </c>
      <c r="Q130" s="102" t="str">
        <f>TEXT((TIME(0,LEFT('Erwachsene-DOSB 2020'!AY10,FIND(":",'Erwachsene-DOSB 2020'!AY10)-1),RIGHT('Erwachsene-DOSB 2020'!AY10,2)))*$BC$52,"[mm]:ss")</f>
        <v>10:42</v>
      </c>
      <c r="R130" s="103" t="str">
        <f>TEXT((TIME(0,LEFT('Erwachsene-DOSB 2020'!AZ10,FIND(":",'Erwachsene-DOSB 2020'!AZ10)-1),RIGHT('Erwachsene-DOSB 2020'!AZ10,2)))*$BC$52,"[mm]:ss")</f>
        <v>08:48</v>
      </c>
      <c r="S130" s="13"/>
      <c r="T130" s="14"/>
      <c r="U130" s="15"/>
      <c r="V130" s="59"/>
      <c r="W130" s="12"/>
      <c r="X130" s="15"/>
      <c r="Y130" s="184"/>
      <c r="Z130" s="185"/>
      <c r="AB130" s="902"/>
      <c r="AC130" s="158"/>
      <c r="AD130" s="1050"/>
      <c r="AE130" s="796"/>
      <c r="AF130" s="792"/>
      <c r="AG130" s="794"/>
      <c r="AH130" s="101" t="str">
        <f>TEXT((TIME(0,LEFT('Erwachsene-DOSB 2020'!AO42,FIND(":",'Erwachsene-DOSB 2020'!AO42)-1),RIGHT('Erwachsene-DOSB 2020'!AO42,2)))*$BC$52,"[mm]:ss")</f>
        <v>11:18</v>
      </c>
      <c r="AI130" s="102" t="str">
        <f>TEXT((TIME(0,LEFT('Erwachsene-DOSB 2020'!AP42,FIND(":",'Erwachsene-DOSB 2020'!AP42)-1),RIGHT('Erwachsene-DOSB 2020'!AP42,2)))*$BC$52,"[mm]:ss")</f>
        <v>09:12</v>
      </c>
      <c r="AJ130" s="103" t="str">
        <f>TEXT((TIME(0,LEFT('Erwachsene-DOSB 2020'!AQ42,FIND(":",'Erwachsene-DOSB 2020'!AQ42)-1),RIGHT('Erwachsene-DOSB 2020'!AQ42,2)))*$BC$52,"[mm]:ss")</f>
        <v>07:18</v>
      </c>
      <c r="AK130" s="109" t="str">
        <f>TEXT((TIME(0,LEFT('Erwachsene-DOSB 2020'!AR42,FIND(":",'Erwachsene-DOSB 2020'!AR42)-1),RIGHT('Erwachsene-DOSB 2020'!AR42,2)))*$BC$52,"[mm]:ss")</f>
        <v>11:24</v>
      </c>
      <c r="AL130" s="102" t="str">
        <f>TEXT((TIME(0,LEFT('Erwachsene-DOSB 2020'!AS42,FIND(":",'Erwachsene-DOSB 2020'!AS42)-1),RIGHT('Erwachsene-DOSB 2020'!AS42,2)))*$BC$52,"[mm]:ss")</f>
        <v>09:24</v>
      </c>
      <c r="AM130" s="103" t="str">
        <f>TEXT((TIME(0,LEFT('Erwachsene-DOSB 2020'!AT42,FIND(":",'Erwachsene-DOSB 2020'!AT42)-1),RIGHT('Erwachsene-DOSB 2020'!AT42,2)))*$BC$52,"[mm]:ss")</f>
        <v>07:24</v>
      </c>
      <c r="AN130" s="109" t="str">
        <f>TEXT((TIME(0,LEFT('Erwachsene-DOSB 2020'!AU42,FIND(":",'Erwachsene-DOSB 2020'!AU42)-1),RIGHT('Erwachsene-DOSB 2020'!AU42,2)))*$BC$52,"[mm]:ss")</f>
        <v>11:24</v>
      </c>
      <c r="AO130" s="102" t="str">
        <f>TEXT((TIME(0,LEFT('Erwachsene-DOSB 2020'!AV42,FIND(":",'Erwachsene-DOSB 2020'!AV42)-1),RIGHT('Erwachsene-DOSB 2020'!AV42,2)))*$BC$52,"[mm]:ss")</f>
        <v>09:36</v>
      </c>
      <c r="AP130" s="103" t="str">
        <f>TEXT((TIME(0,LEFT('Erwachsene-DOSB 2020'!AW42,FIND(":",'Erwachsene-DOSB 2020'!AW42)-1),RIGHT('Erwachsene-DOSB 2020'!AW42,2)))*$BC$52,"[mm]:ss")</f>
        <v>07:42</v>
      </c>
      <c r="AQ130" s="109" t="str">
        <f>TEXT((TIME(0,LEFT('Erwachsene-DOSB 2020'!AX42,FIND(":",'Erwachsene-DOSB 2020'!AX42)-1),RIGHT('Erwachsene-DOSB 2020'!AX42,2)))*$BC$52,"[mm]:ss")</f>
        <v>11:42</v>
      </c>
      <c r="AR130" s="102" t="str">
        <f>TEXT((TIME(0,LEFT('Erwachsene-DOSB 2020'!AY42,FIND(":",'Erwachsene-DOSB 2020'!AY42)-1),RIGHT('Erwachsene-DOSB 2020'!AY42,2)))*$BC$52,"[mm]:ss")</f>
        <v>09:48</v>
      </c>
      <c r="AS130" s="103" t="str">
        <f>TEXT((TIME(0,LEFT('Erwachsene-DOSB 2020'!AZ42,FIND(":",'Erwachsene-DOSB 2020'!AZ42)-1),RIGHT('Erwachsene-DOSB 2020'!AZ42,2)))*$BC$52,"[mm]:ss")</f>
        <v>08:06</v>
      </c>
      <c r="AT130" s="13"/>
      <c r="AU130" s="14"/>
      <c r="AV130" s="15"/>
      <c r="AW130" s="59"/>
      <c r="AX130" s="12"/>
      <c r="AY130" s="15"/>
      <c r="AZ130" s="184"/>
      <c r="BA130" s="185"/>
    </row>
    <row r="131" spans="1:53" ht="21.2" customHeight="1" x14ac:dyDescent="0.2">
      <c r="A131" s="902"/>
      <c r="B131" s="158"/>
      <c r="C131" s="1050"/>
      <c r="D131" s="796"/>
      <c r="E131" s="106" t="s">
        <v>22</v>
      </c>
      <c r="F131" s="58" t="s">
        <v>501</v>
      </c>
      <c r="G131" s="101" t="str">
        <f>TEXT((TIME(0,LEFT('Erwachsene-DOSB 2020'!AO11,FIND(":",'Erwachsene-DOSB 2020'!AO11)-1),RIGHT('Erwachsene-DOSB 2020'!AO11,2)))*$BC$53,"[mm]:ss")</f>
        <v>101:45</v>
      </c>
      <c r="H131" s="102" t="str">
        <f>TEXT((TIME(0,LEFT('Erwachsene-DOSB 2020'!AP11,FIND(":",'Erwachsene-DOSB 2020'!AP11)-1),RIGHT('Erwachsene-DOSB 2020'!AP11,2)))*$BC$53,"[mm]:ss")</f>
        <v>89:39</v>
      </c>
      <c r="I131" s="103" t="str">
        <f>TEXT((TIME(0,LEFT('Erwachsene-DOSB 2020'!AQ11,FIND(":",'Erwachsene-DOSB 2020'!AQ11)-1),RIGHT('Erwachsene-DOSB 2020'!AQ11,2)))*$BC$53,"[mm]:ss")</f>
        <v>81:57</v>
      </c>
      <c r="J131" s="109" t="str">
        <f>TEXT((TIME(0,LEFT('Erwachsene-DOSB 2020'!AR11,FIND(":",'Erwachsene-DOSB 2020'!AR11)-1),RIGHT('Erwachsene-DOSB 2020'!AR11,2)))*$BC$53,"[mm]:ss")</f>
        <v>108:21</v>
      </c>
      <c r="K131" s="102" t="str">
        <f>TEXT((TIME(0,LEFT('Erwachsene-DOSB 2020'!AS11,FIND(":",'Erwachsene-DOSB 2020'!AS11)-1),RIGHT('Erwachsene-DOSB 2020'!AS11,2)))*$BC$53,"[mm]:ss")</f>
        <v>93:47</v>
      </c>
      <c r="L131" s="103" t="str">
        <f>TEXT((TIME(0,LEFT('Erwachsene-DOSB 2020'!AT11,FIND(":",'Erwachsene-DOSB 2020'!AT11)-1),RIGHT('Erwachsene-DOSB 2020'!AT11,2)))*$BC$53,"[mm]:ss")</f>
        <v>85:15</v>
      </c>
      <c r="M131" s="109" t="str">
        <f>TEXT((TIME(0,LEFT('Erwachsene-DOSB 2020'!AU11,FIND(":",'Erwachsene-DOSB 2020'!AU11)-1),RIGHT('Erwachsene-DOSB 2020'!AU11,2)))*$BC$53,"[mm]:ss")</f>
        <v>114:24</v>
      </c>
      <c r="N131" s="102" t="str">
        <f>TEXT((TIME(0,LEFT('Erwachsene-DOSB 2020'!AV11,FIND(":",'Erwachsene-DOSB 2020'!AV11)-1),RIGHT('Erwachsene-DOSB 2020'!AV11,2)))*$BC$53,"[mm]:ss")</f>
        <v>99:22</v>
      </c>
      <c r="O131" s="103" t="str">
        <f>TEXT((TIME(0,LEFT('Erwachsene-DOSB 2020'!AW11,FIND(":",'Erwachsene-DOSB 2020'!AW11)-1),RIGHT('Erwachsene-DOSB 2020'!AW11,2)))*$BC$53,"[mm]:ss")</f>
        <v>90:12</v>
      </c>
      <c r="P131" s="109" t="str">
        <f>TEXT((TIME(0,LEFT('Erwachsene-DOSB 2020'!AX11,FIND(":",'Erwachsene-DOSB 2020'!AX11)-1),RIGHT('Erwachsene-DOSB 2020'!AX11,2)))*$BC$53,"[mm]:ss")</f>
        <v>121:22</v>
      </c>
      <c r="Q131" s="102" t="str">
        <f>TEXT((TIME(0,LEFT('Erwachsene-DOSB 2020'!AY11,FIND(":",'Erwachsene-DOSB 2020'!AY11)-1),RIGHT('Erwachsene-DOSB 2020'!AY11,2)))*$BC$53,"[mm]:ss")</f>
        <v>105:36</v>
      </c>
      <c r="R131" s="103" t="str">
        <f>TEXT((TIME(0,LEFT('Erwachsene-DOSB 2020'!AZ11,FIND(":",'Erwachsene-DOSB 2020'!AZ11)-1),RIGHT('Erwachsene-DOSB 2020'!AZ11,2)))*$BC$53,"[mm]:ss")</f>
        <v>95:42</v>
      </c>
      <c r="S131" s="13"/>
      <c r="T131" s="14"/>
      <c r="U131" s="15"/>
      <c r="V131" s="59"/>
      <c r="W131" s="12"/>
      <c r="X131" s="15"/>
      <c r="Y131" s="182"/>
      <c r="Z131" s="215"/>
      <c r="AB131" s="902"/>
      <c r="AC131" s="158"/>
      <c r="AD131" s="1050"/>
      <c r="AE131" s="796"/>
      <c r="AF131" s="106" t="s">
        <v>22</v>
      </c>
      <c r="AG131" s="58" t="s">
        <v>501</v>
      </c>
      <c r="AH131" s="101" t="str">
        <f>TEXT((TIME(0,LEFT('Erwachsene-DOSB 2020'!AO44,FIND(":",'Erwachsene-DOSB 2020'!AO44)-1),RIGHT('Erwachsene-DOSB 2020'!AO44,2)))*$BC$53,"[mm]:ss")</f>
        <v>94:47</v>
      </c>
      <c r="AI131" s="102" t="str">
        <f>TEXT((TIME(0,LEFT('Erwachsene-DOSB 2020'!AP44,FIND(":",'Erwachsene-DOSB 2020'!AP44)-1),RIGHT('Erwachsene-DOSB 2020'!AP44,2)))*$BC$53,"[mm]:ss")</f>
        <v>83:20</v>
      </c>
      <c r="AJ131" s="103" t="str">
        <f>TEXT((TIME(0,LEFT('Erwachsene-DOSB 2020'!AQ44,FIND(":",'Erwachsene-DOSB 2020'!AQ44)-1),RIGHT('Erwachsene-DOSB 2020'!AQ44,2)))*$BC$53,"[mm]:ss")</f>
        <v>79:12</v>
      </c>
      <c r="AK131" s="109" t="str">
        <f>TEXT((TIME(0,LEFT('Erwachsene-DOSB 2020'!AR44,FIND(":",'Erwachsene-DOSB 2020'!AR44)-1),RIGHT('Erwachsene-DOSB 2020'!AR44,2)))*$BC$53,"[mm]:ss")</f>
        <v>100:39</v>
      </c>
      <c r="AL131" s="102" t="str">
        <f>TEXT((TIME(0,LEFT('Erwachsene-DOSB 2020'!AS44,FIND(":",'Erwachsene-DOSB 2020'!AS44)-1),RIGHT('Erwachsene-DOSB 2020'!AS44,2)))*$BC$53,"[mm]:ss")</f>
        <v>87:44</v>
      </c>
      <c r="AM131" s="103" t="str">
        <f>TEXT((TIME(0,LEFT('Erwachsene-DOSB 2020'!AT44,FIND(":",'Erwachsene-DOSB 2020'!AT44)-1),RIGHT('Erwachsene-DOSB 2020'!AT44,2)))*$BC$53,"[mm]:ss")</f>
        <v>79:12</v>
      </c>
      <c r="AN131" s="109" t="str">
        <f>TEXT((TIME(0,LEFT('Erwachsene-DOSB 2020'!AU44,FIND(":",'Erwachsene-DOSB 2020'!AU44)-1),RIGHT('Erwachsene-DOSB 2020'!AU44,2)))*$BC$53,"[mm]:ss")</f>
        <v>105:36</v>
      </c>
      <c r="AO131" s="102" t="str">
        <f>TEXT((TIME(0,LEFT('Erwachsene-DOSB 2020'!AV44,FIND(":",'Erwachsene-DOSB 2020'!AV44)-1),RIGHT('Erwachsene-DOSB 2020'!AV44,2)))*$BC$53,"[mm]:ss")</f>
        <v>92:40</v>
      </c>
      <c r="AP131" s="103" t="str">
        <f>TEXT((TIME(0,LEFT('Erwachsene-DOSB 2020'!AW44,FIND(":",'Erwachsene-DOSB 2020'!AW44)-1),RIGHT('Erwachsene-DOSB 2020'!AW44,2)))*$BC$53,"[mm]:ss")</f>
        <v>83:03</v>
      </c>
      <c r="AQ131" s="109" t="str">
        <f>TEXT((TIME(0,LEFT('Erwachsene-DOSB 2020'!AX44,FIND(":",'Erwachsene-DOSB 2020'!AX44)-1),RIGHT('Erwachsene-DOSB 2020'!AX44,2)))*$BC$53,"[mm]:ss")</f>
        <v>113:02</v>
      </c>
      <c r="AR131" s="102" t="str">
        <f>TEXT((TIME(0,LEFT('Erwachsene-DOSB 2020'!AY44,FIND(":",'Erwachsene-DOSB 2020'!AY44)-1),RIGHT('Erwachsene-DOSB 2020'!AY44,2)))*$BC$53,"[mm]:ss")</f>
        <v>98:16</v>
      </c>
      <c r="AS131" s="103" t="str">
        <f>TEXT((TIME(0,LEFT('Erwachsene-DOSB 2020'!AZ44,FIND(":",'Erwachsene-DOSB 2020'!AZ44)-1),RIGHT('Erwachsene-DOSB 2020'!AZ44,2)))*$BC$53,"[mm]:ss")</f>
        <v>88:00</v>
      </c>
      <c r="AT131" s="13"/>
      <c r="AU131" s="14"/>
      <c r="AV131" s="15"/>
      <c r="AW131" s="59"/>
      <c r="AX131" s="12"/>
      <c r="AY131" s="15"/>
      <c r="AZ131" s="182"/>
      <c r="BA131" s="215"/>
    </row>
    <row r="132" spans="1:53" ht="21.2" customHeight="1" x14ac:dyDescent="0.2">
      <c r="A132" s="902"/>
      <c r="B132" s="158"/>
      <c r="C132" s="1050"/>
      <c r="D132" s="796"/>
      <c r="E132" s="106" t="s">
        <v>23</v>
      </c>
      <c r="F132" s="58" t="s">
        <v>502</v>
      </c>
      <c r="G132" s="101" t="str">
        <f>TEXT((TIME(0,LEFT('Erwachsene-DOSB 2020'!AO12,FIND(":",'Erwachsene-DOSB 2020'!AO12)-1),RIGHT('Erwachsene-DOSB 2020'!AO12,2)))*$BC$54,"[mm]:ss")</f>
        <v>97:48</v>
      </c>
      <c r="H132" s="102" t="str">
        <f>TEXT((TIME(0,LEFT('Erwachsene-DOSB 2020'!AP12,FIND(":",'Erwachsene-DOSB 2020'!AP12)-1),RIGHT('Erwachsene-DOSB 2020'!AP12,2)))*$BC$54,"[mm]:ss")</f>
        <v>84:36</v>
      </c>
      <c r="I132" s="103" t="str">
        <f>TEXT((TIME(0,LEFT('Erwachsene-DOSB 2020'!AQ12,FIND(":",'Erwachsene-DOSB 2020'!AQ12)-1),RIGHT('Erwachsene-DOSB 2020'!AQ12,2)))*$BC$54,"[mm]:ss")</f>
        <v>75:36</v>
      </c>
      <c r="J132" s="109" t="str">
        <f>TEXT((TIME(0,LEFT('Erwachsene-DOSB 2020'!AR12,FIND(":",'Erwachsene-DOSB 2020'!AR12)-1),RIGHT('Erwachsene-DOSB 2020'!AR12,2)))*$BC$54,"[mm]:ss")</f>
        <v>101:24</v>
      </c>
      <c r="K132" s="102" t="str">
        <f>TEXT((TIME(0,LEFT('Erwachsene-DOSB 2020'!AS12,FIND(":",'Erwachsene-DOSB 2020'!AS12)-1),RIGHT('Erwachsene-DOSB 2020'!AS12,2)))*$BC$54,"[mm]:ss")</f>
        <v>90:00</v>
      </c>
      <c r="L132" s="103" t="str">
        <f>TEXT((TIME(0,LEFT('Erwachsene-DOSB 2020'!AT12,FIND(":",'Erwachsene-DOSB 2020'!AT12)-1),RIGHT('Erwachsene-DOSB 2020'!AT12,2)))*$BC$54,"[mm]:ss")</f>
        <v>78:36</v>
      </c>
      <c r="M132" s="109" t="str">
        <f>TEXT((TIME(0,LEFT('Erwachsene-DOSB 2020'!AU12,FIND(":",'Erwachsene-DOSB 2020'!AU12)-1),RIGHT('Erwachsene-DOSB 2020'!AU12,2)))*$BC$54,"[mm]:ss")</f>
        <v>107:24</v>
      </c>
      <c r="N132" s="102" t="str">
        <f>TEXT((TIME(0,LEFT('Erwachsene-DOSB 2020'!AV12,FIND(":",'Erwachsene-DOSB 2020'!AV12)-1),RIGHT('Erwachsene-DOSB 2020'!AV12,2)))*$BC$54,"[mm]:ss")</f>
        <v>96:00</v>
      </c>
      <c r="O132" s="103" t="str">
        <f>TEXT((TIME(0,LEFT('Erwachsene-DOSB 2020'!AW12,FIND(":",'Erwachsene-DOSB 2020'!AW12)-1),RIGHT('Erwachsene-DOSB 2020'!AW12,2)))*$BC$54,"[mm]:ss")</f>
        <v>82:48</v>
      </c>
      <c r="P132" s="109" t="str">
        <f>TEXT((TIME(0,LEFT('Erwachsene-DOSB 2020'!AX12,FIND(":",'Erwachsene-DOSB 2020'!AX12)-1),RIGHT('Erwachsene-DOSB 2020'!AX12,2)))*$BC$54,"[mm]:ss")</f>
        <v>111:36</v>
      </c>
      <c r="Q132" s="102" t="str">
        <f>TEXT((TIME(0,LEFT('Erwachsene-DOSB 2020'!AY12,FIND(":",'Erwachsene-DOSB 2020'!AY12)-1),RIGHT('Erwachsene-DOSB 2020'!AY12,2)))*$BC$54,"[mm]:ss")</f>
        <v>99:36</v>
      </c>
      <c r="R132" s="103" t="str">
        <f>TEXT((TIME(0,LEFT('Erwachsene-DOSB 2020'!AZ12,FIND(":",'Erwachsene-DOSB 2020'!AZ12)-1),RIGHT('Erwachsene-DOSB 2020'!AZ12,2)))*$BC$54,"[mm]:ss")</f>
        <v>87:00</v>
      </c>
      <c r="S132" s="13"/>
      <c r="T132" s="14"/>
      <c r="U132" s="15"/>
      <c r="V132" s="59"/>
      <c r="W132" s="12"/>
      <c r="X132" s="15"/>
      <c r="Y132" s="182"/>
      <c r="Z132" s="215"/>
      <c r="AB132" s="902"/>
      <c r="AC132" s="158"/>
      <c r="AD132" s="1050"/>
      <c r="AE132" s="796"/>
      <c r="AF132" s="106" t="s">
        <v>23</v>
      </c>
      <c r="AG132" s="58" t="s">
        <v>502</v>
      </c>
      <c r="AH132" s="101" t="str">
        <f>TEXT((TIME(0,LEFT('Erwachsene-DOSB 2020'!AO45,FIND(":",'Erwachsene-DOSB 2020'!AO45)-1),RIGHT('Erwachsene-DOSB 2020'!AO45,2)))*$BC$54,"[mm]:ss")</f>
        <v>89:24</v>
      </c>
      <c r="AI132" s="102" t="str">
        <f>TEXT((TIME(0,LEFT('Erwachsene-DOSB 2020'!AP45,FIND(":",'Erwachsene-DOSB 2020'!AP45)-1),RIGHT('Erwachsene-DOSB 2020'!AP45,2)))*$BC$54,"[mm]:ss")</f>
        <v>75:36</v>
      </c>
      <c r="AJ132" s="103" t="str">
        <f>TEXT((TIME(0,LEFT('Erwachsene-DOSB 2020'!AQ45,FIND(":",'Erwachsene-DOSB 2020'!AQ45)-1),RIGHT('Erwachsene-DOSB 2020'!AQ45,2)))*$BC$54,"[mm]:ss")</f>
        <v>61:48</v>
      </c>
      <c r="AK132" s="109" t="str">
        <f>TEXT((TIME(0,LEFT('Erwachsene-DOSB 2020'!AR45,FIND(":",'Erwachsene-DOSB 2020'!AR45)-1),RIGHT('Erwachsene-DOSB 2020'!AR45,2)))*$BC$54,"[mm]:ss")</f>
        <v>91:12</v>
      </c>
      <c r="AL132" s="102" t="str">
        <f>TEXT((TIME(0,LEFT('Erwachsene-DOSB 2020'!AS45,FIND(":",'Erwachsene-DOSB 2020'!AS45)-1),RIGHT('Erwachsene-DOSB 2020'!AS45,2)))*$BC$54,"[mm]:ss")</f>
        <v>77:24</v>
      </c>
      <c r="AM132" s="103" t="str">
        <f>TEXT((TIME(0,LEFT('Erwachsene-DOSB 2020'!AT45,FIND(":",'Erwachsene-DOSB 2020'!AT45)-1),RIGHT('Erwachsene-DOSB 2020'!AT45,2)))*$BC$54,"[mm]:ss")</f>
        <v>63:36</v>
      </c>
      <c r="AN132" s="109" t="str">
        <f>TEXT((TIME(0,LEFT('Erwachsene-DOSB 2020'!AU45,FIND(":",'Erwachsene-DOSB 2020'!AU45)-1),RIGHT('Erwachsene-DOSB 2020'!AU45,2)))*$BC$54,"[mm]:ss")</f>
        <v>93:00</v>
      </c>
      <c r="AO132" s="102" t="str">
        <f>TEXT((TIME(0,LEFT('Erwachsene-DOSB 2020'!AV45,FIND(":",'Erwachsene-DOSB 2020'!AV45)-1),RIGHT('Erwachsene-DOSB 2020'!AV45,2)))*$BC$54,"[mm]:ss")</f>
        <v>79:48</v>
      </c>
      <c r="AP132" s="103" t="str">
        <f>TEXT((TIME(0,LEFT('Erwachsene-DOSB 2020'!AW45,FIND(":",'Erwachsene-DOSB 2020'!AW45)-1),RIGHT('Erwachsene-DOSB 2020'!AW45,2)))*$BC$54,"[mm]:ss")</f>
        <v>66:36</v>
      </c>
      <c r="AQ132" s="109" t="str">
        <f>TEXT((TIME(0,LEFT('Erwachsene-DOSB 2020'!AX45,FIND(":",'Erwachsene-DOSB 2020'!AX45)-1),RIGHT('Erwachsene-DOSB 2020'!AX45,2)))*$BC$54,"[mm]:ss")</f>
        <v>94:48</v>
      </c>
      <c r="AR132" s="102" t="str">
        <f>TEXT((TIME(0,LEFT('Erwachsene-DOSB 2020'!AY45,FIND(":",'Erwachsene-DOSB 2020'!AY45)-1),RIGHT('Erwachsene-DOSB 2020'!AY45,2)))*$BC$54,"[mm]:ss")</f>
        <v>81:36</v>
      </c>
      <c r="AS132" s="103" t="str">
        <f>TEXT((TIME(0,LEFT('Erwachsene-DOSB 2020'!AZ45,FIND(":",'Erwachsene-DOSB 2020'!AZ45)-1),RIGHT('Erwachsene-DOSB 2020'!AZ45,2)))*$BC$54,"[mm]:ss")</f>
        <v>69:36</v>
      </c>
      <c r="AT132" s="13"/>
      <c r="AU132" s="14"/>
      <c r="AV132" s="15"/>
      <c r="AW132" s="59"/>
      <c r="AX132" s="12"/>
      <c r="AY132" s="15"/>
      <c r="AZ132" s="182"/>
      <c r="BA132" s="215"/>
    </row>
    <row r="133" spans="1:53" ht="21.2" customHeight="1" x14ac:dyDescent="0.2">
      <c r="A133" s="902"/>
      <c r="B133" s="158"/>
      <c r="C133" s="1050"/>
      <c r="D133" s="796"/>
      <c r="E133" s="106" t="s">
        <v>24</v>
      </c>
      <c r="F133" s="58" t="s">
        <v>427</v>
      </c>
      <c r="G133" s="160">
        <f>H133*(1-$BE$55)</f>
        <v>173.25</v>
      </c>
      <c r="H133" s="149">
        <f>W94-12.5</f>
        <v>192.5</v>
      </c>
      <c r="I133" s="150">
        <f>H133*(1+$BE$55)</f>
        <v>211.75000000000003</v>
      </c>
      <c r="J133" s="160">
        <f>K133*(1-$BE$55)</f>
        <v>162</v>
      </c>
      <c r="K133" s="149">
        <f>H133-12.5</f>
        <v>180</v>
      </c>
      <c r="L133" s="150">
        <f>K133*(1+$BE$55)</f>
        <v>198.00000000000003</v>
      </c>
      <c r="M133" s="160">
        <f>N133*(1-$BE$55)</f>
        <v>150.75</v>
      </c>
      <c r="N133" s="149">
        <f>K133-12.5</f>
        <v>167.5</v>
      </c>
      <c r="O133" s="150">
        <f>N133*(1+$BE$55)</f>
        <v>184.25000000000003</v>
      </c>
      <c r="P133" s="160">
        <f>Q133*(1-$BE$55)</f>
        <v>139.5</v>
      </c>
      <c r="Q133" s="149">
        <f>N133-12.5</f>
        <v>155</v>
      </c>
      <c r="R133" s="150">
        <f>Q133*(1+$BE$55)</f>
        <v>170.5</v>
      </c>
      <c r="S133" s="151"/>
      <c r="T133" s="149"/>
      <c r="U133" s="150"/>
      <c r="V133" s="151"/>
      <c r="W133" s="149"/>
      <c r="X133" s="150"/>
      <c r="Y133" s="182"/>
      <c r="Z133" s="215"/>
      <c r="AB133" s="902"/>
      <c r="AC133" s="158"/>
      <c r="AD133" s="1050"/>
      <c r="AE133" s="796"/>
      <c r="AF133" s="106" t="s">
        <v>24</v>
      </c>
      <c r="AG133" s="58" t="s">
        <v>427</v>
      </c>
      <c r="AH133" s="160">
        <f>AI133*(1-$BE$55)</f>
        <v>231.75</v>
      </c>
      <c r="AI133" s="149">
        <f>AX94-12.5</f>
        <v>257.5</v>
      </c>
      <c r="AJ133" s="150">
        <f>AI133*(1+$BE$55)</f>
        <v>283.25</v>
      </c>
      <c r="AK133" s="160">
        <f>AL133*(1-$BE$55)</f>
        <v>220.5</v>
      </c>
      <c r="AL133" s="149">
        <f>AI133-12.5</f>
        <v>245</v>
      </c>
      <c r="AM133" s="150">
        <f>AL133*(1+$BE$55)</f>
        <v>269.5</v>
      </c>
      <c r="AN133" s="160">
        <f>AO133*(1-$BE$55)</f>
        <v>209.25</v>
      </c>
      <c r="AO133" s="149">
        <f>AL133-12.5</f>
        <v>232.5</v>
      </c>
      <c r="AP133" s="150">
        <f>AO133*(1+$BE$55)</f>
        <v>255.75000000000003</v>
      </c>
      <c r="AQ133" s="160">
        <f>AR133*(1-$BE$55)</f>
        <v>198</v>
      </c>
      <c r="AR133" s="149">
        <f>AO133-12.5</f>
        <v>220</v>
      </c>
      <c r="AS133" s="150">
        <f>AR133*(1+$BE$55)</f>
        <v>242.00000000000003</v>
      </c>
      <c r="AT133" s="151"/>
      <c r="AU133" s="149"/>
      <c r="AV133" s="150"/>
      <c r="AW133" s="151"/>
      <c r="AX133" s="149"/>
      <c r="AY133" s="150"/>
      <c r="AZ133" s="182"/>
      <c r="BA133" s="215"/>
    </row>
    <row r="134" spans="1:53" ht="21.2" customHeight="1" x14ac:dyDescent="0.2">
      <c r="A134" s="902"/>
      <c r="B134" s="158"/>
      <c r="C134" s="1050"/>
      <c r="D134" s="796"/>
      <c r="E134" s="106" t="s">
        <v>25</v>
      </c>
      <c r="F134" s="58" t="s">
        <v>428</v>
      </c>
      <c r="G134" s="160">
        <f>H134*(1-$BE$55)</f>
        <v>324</v>
      </c>
      <c r="H134" s="149">
        <f>W95-15</f>
        <v>360</v>
      </c>
      <c r="I134" s="150">
        <f>H134*(1+$BE$55)</f>
        <v>396.00000000000006</v>
      </c>
      <c r="J134" s="160">
        <f>K134*(1-$BE$55)</f>
        <v>310.5</v>
      </c>
      <c r="K134" s="149">
        <f>H134-15</f>
        <v>345</v>
      </c>
      <c r="L134" s="150">
        <f>K134*(1+$BE$55)</f>
        <v>379.50000000000006</v>
      </c>
      <c r="M134" s="160">
        <f>N134*(1-$BE$55)</f>
        <v>297</v>
      </c>
      <c r="N134" s="149">
        <f>K134-15</f>
        <v>330</v>
      </c>
      <c r="O134" s="150">
        <f>N134*(1+$BE$55)</f>
        <v>363.00000000000006</v>
      </c>
      <c r="P134" s="160">
        <f>Q134*(1-$BE$55)</f>
        <v>283.5</v>
      </c>
      <c r="Q134" s="149">
        <f>N134-15</f>
        <v>315</v>
      </c>
      <c r="R134" s="150">
        <f>Q134*(1+$BE$55)</f>
        <v>346.5</v>
      </c>
      <c r="S134" s="151"/>
      <c r="T134" s="149"/>
      <c r="U134" s="150"/>
      <c r="V134" s="151"/>
      <c r="W134" s="149"/>
      <c r="X134" s="150"/>
      <c r="Y134" s="182"/>
      <c r="Z134" s="215"/>
      <c r="AB134" s="902"/>
      <c r="AC134" s="158"/>
      <c r="AD134" s="1050"/>
      <c r="AE134" s="796"/>
      <c r="AF134" s="106" t="s">
        <v>25</v>
      </c>
      <c r="AG134" s="58" t="s">
        <v>428</v>
      </c>
      <c r="AH134" s="160">
        <f>AI134*(1-$BE$55)</f>
        <v>391.5</v>
      </c>
      <c r="AI134" s="149">
        <f>AX95-15</f>
        <v>435</v>
      </c>
      <c r="AJ134" s="150">
        <f>AI134*(1+$BE$55)</f>
        <v>478.50000000000006</v>
      </c>
      <c r="AK134" s="160">
        <f>AL134*(1-$BE$55)</f>
        <v>378</v>
      </c>
      <c r="AL134" s="149">
        <f>AI134-15</f>
        <v>420</v>
      </c>
      <c r="AM134" s="150">
        <f>AL134*(1+$BE$55)</f>
        <v>462.00000000000006</v>
      </c>
      <c r="AN134" s="160">
        <f>AO134*(1-$BE$55)</f>
        <v>364.5</v>
      </c>
      <c r="AO134" s="149">
        <f>AL134-15</f>
        <v>405</v>
      </c>
      <c r="AP134" s="150">
        <f>AO134*(1+$BE$55)</f>
        <v>445.50000000000006</v>
      </c>
      <c r="AQ134" s="160">
        <f>AR134*(1-$BE$55)</f>
        <v>351</v>
      </c>
      <c r="AR134" s="149">
        <f>AO134-15</f>
        <v>390</v>
      </c>
      <c r="AS134" s="150">
        <f>AR134*(1+$BE$55)</f>
        <v>429.00000000000006</v>
      </c>
      <c r="AT134" s="151"/>
      <c r="AU134" s="149"/>
      <c r="AV134" s="150"/>
      <c r="AW134" s="151"/>
      <c r="AX134" s="149"/>
      <c r="AY134" s="150"/>
      <c r="AZ134" s="182"/>
      <c r="BA134" s="215"/>
    </row>
    <row r="135" spans="1:53" ht="21.2" customHeight="1" x14ac:dyDescent="0.2">
      <c r="A135" s="902"/>
      <c r="B135" s="158"/>
      <c r="C135" s="1050"/>
      <c r="D135" s="796"/>
      <c r="E135" s="106" t="s">
        <v>44</v>
      </c>
      <c r="F135" s="58" t="s">
        <v>429</v>
      </c>
      <c r="G135" s="160">
        <f>H135*(1-$BE$55)</f>
        <v>256.5</v>
      </c>
      <c r="H135" s="149">
        <f>W96-15</f>
        <v>285</v>
      </c>
      <c r="I135" s="150">
        <f>H135*(1+$BE$55)</f>
        <v>313.5</v>
      </c>
      <c r="J135" s="160">
        <f>K135*(1-$BE$55)</f>
        <v>243</v>
      </c>
      <c r="K135" s="149">
        <f>H135-15</f>
        <v>270</v>
      </c>
      <c r="L135" s="150">
        <f>K135*(1+$BE$55)</f>
        <v>297</v>
      </c>
      <c r="M135" s="160">
        <f>N135*(1-$BE$55)</f>
        <v>229.5</v>
      </c>
      <c r="N135" s="149">
        <f>K135-15</f>
        <v>255</v>
      </c>
      <c r="O135" s="150">
        <f>N135*(1+$BE$55)</f>
        <v>280.5</v>
      </c>
      <c r="P135" s="160">
        <f>Q135*(1-$BE$55)</f>
        <v>216</v>
      </c>
      <c r="Q135" s="149">
        <f>N135-15</f>
        <v>240</v>
      </c>
      <c r="R135" s="150">
        <f>Q135*(1+$BE$55)</f>
        <v>264</v>
      </c>
      <c r="S135" s="151"/>
      <c r="T135" s="149"/>
      <c r="U135" s="150"/>
      <c r="V135" s="151"/>
      <c r="W135" s="149"/>
      <c r="X135" s="150"/>
      <c r="Y135" s="182"/>
      <c r="Z135" s="215"/>
      <c r="AB135" s="902"/>
      <c r="AC135" s="158"/>
      <c r="AD135" s="1050"/>
      <c r="AE135" s="796"/>
      <c r="AF135" s="106" t="s">
        <v>44</v>
      </c>
      <c r="AG135" s="58" t="s">
        <v>429</v>
      </c>
      <c r="AH135" s="160">
        <f>AI135*(1-$BE$55)</f>
        <v>319.5</v>
      </c>
      <c r="AI135" s="149">
        <f>AX96-15</f>
        <v>355</v>
      </c>
      <c r="AJ135" s="150">
        <f>AI135*(1+$BE$55)</f>
        <v>390.50000000000006</v>
      </c>
      <c r="AK135" s="160">
        <f>AL135*(1-$BE$55)</f>
        <v>306</v>
      </c>
      <c r="AL135" s="149">
        <f>AI135-15</f>
        <v>340</v>
      </c>
      <c r="AM135" s="150">
        <f>AL135*(1+$BE$55)</f>
        <v>374.00000000000006</v>
      </c>
      <c r="AN135" s="160">
        <f>AO135*(1-$BE$55)</f>
        <v>292.5</v>
      </c>
      <c r="AO135" s="149">
        <f>AL135-15</f>
        <v>325</v>
      </c>
      <c r="AP135" s="150">
        <f>AO135*(1+$BE$55)</f>
        <v>357.50000000000006</v>
      </c>
      <c r="AQ135" s="160">
        <f>AR135*(1-$BE$55)</f>
        <v>279</v>
      </c>
      <c r="AR135" s="149">
        <f>AO135-15</f>
        <v>310</v>
      </c>
      <c r="AS135" s="150">
        <f>AR135*(1+$BE$55)</f>
        <v>341</v>
      </c>
      <c r="AT135" s="151"/>
      <c r="AU135" s="149"/>
      <c r="AV135" s="150"/>
      <c r="AW135" s="151"/>
      <c r="AX135" s="149"/>
      <c r="AY135" s="150"/>
      <c r="AZ135" s="182"/>
      <c r="BA135" s="215"/>
    </row>
    <row r="136" spans="1:53" ht="21.2" customHeight="1" thickBot="1" x14ac:dyDescent="0.25">
      <c r="A136" s="902"/>
      <c r="B136" s="158"/>
      <c r="C136" s="1051"/>
      <c r="D136" s="951"/>
      <c r="E136" s="107" t="s">
        <v>48</v>
      </c>
      <c r="F136" s="163" t="s">
        <v>430</v>
      </c>
      <c r="G136" s="164">
        <f>H136*(1-$BE$55)</f>
        <v>261</v>
      </c>
      <c r="H136" s="165">
        <f>W97-15</f>
        <v>290</v>
      </c>
      <c r="I136" s="166">
        <f>H136*(1+$BE$55)</f>
        <v>319</v>
      </c>
      <c r="J136" s="164">
        <f>K136*(1-$BE$55)</f>
        <v>247.5</v>
      </c>
      <c r="K136" s="165">
        <f>H136-15</f>
        <v>275</v>
      </c>
      <c r="L136" s="166">
        <f>K136*(1+$BE$55)</f>
        <v>302.5</v>
      </c>
      <c r="M136" s="164">
        <f>N136*(1-$BE$55)</f>
        <v>234</v>
      </c>
      <c r="N136" s="165">
        <f>K136-15</f>
        <v>260</v>
      </c>
      <c r="O136" s="166">
        <f>N136*(1+$BE$55)</f>
        <v>286</v>
      </c>
      <c r="P136" s="164">
        <f>Q136*(1-$BE$55)</f>
        <v>220.5</v>
      </c>
      <c r="Q136" s="165">
        <f>N136-15</f>
        <v>245</v>
      </c>
      <c r="R136" s="166">
        <f>Q136*(1+$BE$55)</f>
        <v>269.5</v>
      </c>
      <c r="S136" s="207"/>
      <c r="T136" s="165"/>
      <c r="U136" s="166"/>
      <c r="V136" s="207"/>
      <c r="W136" s="165"/>
      <c r="X136" s="166"/>
      <c r="Y136" s="186"/>
      <c r="Z136" s="187"/>
      <c r="AB136" s="902"/>
      <c r="AC136" s="158"/>
      <c r="AD136" s="1051"/>
      <c r="AE136" s="951"/>
      <c r="AF136" s="107" t="s">
        <v>48</v>
      </c>
      <c r="AG136" s="163" t="s">
        <v>430</v>
      </c>
      <c r="AH136" s="164">
        <f>AI136*(1-$BE$55)</f>
        <v>324</v>
      </c>
      <c r="AI136" s="165">
        <f>AX97-15</f>
        <v>360</v>
      </c>
      <c r="AJ136" s="166">
        <f>AI136*(1+$BE$55)</f>
        <v>396.00000000000006</v>
      </c>
      <c r="AK136" s="164">
        <f>AL136*(1-$BE$55)</f>
        <v>310.5</v>
      </c>
      <c r="AL136" s="165">
        <f>AI136-15</f>
        <v>345</v>
      </c>
      <c r="AM136" s="166">
        <f>AL136*(1+$BE$55)</f>
        <v>379.50000000000006</v>
      </c>
      <c r="AN136" s="164">
        <f>AO136*(1-$BE$55)</f>
        <v>297</v>
      </c>
      <c r="AO136" s="165">
        <f>AL136-15</f>
        <v>330</v>
      </c>
      <c r="AP136" s="166">
        <f>AO136*(1+$BE$55)</f>
        <v>363.00000000000006</v>
      </c>
      <c r="AQ136" s="164">
        <f>AR136*(1-$BE$55)</f>
        <v>283.5</v>
      </c>
      <c r="AR136" s="165">
        <f>AO136-15</f>
        <v>315</v>
      </c>
      <c r="AS136" s="166">
        <f>AR136*(1+$BE$55)</f>
        <v>346.5</v>
      </c>
      <c r="AT136" s="207"/>
      <c r="AU136" s="165"/>
      <c r="AV136" s="166"/>
      <c r="AW136" s="207"/>
      <c r="AX136" s="165"/>
      <c r="AY136" s="166"/>
      <c r="AZ136" s="186"/>
      <c r="BA136" s="187"/>
    </row>
    <row r="137" spans="1:53" ht="21.2" customHeight="1" x14ac:dyDescent="0.2">
      <c r="A137" s="902"/>
      <c r="B137" s="158"/>
      <c r="C137" s="1049">
        <v>2</v>
      </c>
      <c r="D137" s="795" t="s">
        <v>65</v>
      </c>
      <c r="E137" s="603" t="s">
        <v>16</v>
      </c>
      <c r="F137" s="161" t="s">
        <v>92</v>
      </c>
      <c r="G137" s="141">
        <f>'Erwachsene-DOSB 2020'!AO18*$BC$59</f>
        <v>0.72000000000000008</v>
      </c>
      <c r="H137" s="132">
        <f>'Erwachsene-DOSB 2020'!AP18*$BC$59</f>
        <v>0.91999999999999993</v>
      </c>
      <c r="I137" s="133">
        <f>'Erwachsene-DOSB 2020'!AQ18*$BC$59</f>
        <v>1.08</v>
      </c>
      <c r="J137" s="134">
        <f>'Erwachsene-DOSB 2020'!AR18*$BC$59</f>
        <v>0.72000000000000008</v>
      </c>
      <c r="K137" s="132">
        <f>'Erwachsene-DOSB 2020'!AS18*$BC$59</f>
        <v>0.88000000000000012</v>
      </c>
      <c r="L137" s="133">
        <f>'Erwachsene-DOSB 2020'!AT18*$BC$59</f>
        <v>1.04</v>
      </c>
      <c r="M137" s="134">
        <f>'Erwachsene-DOSB 2020'!AU18*$BC$59</f>
        <v>0.68</v>
      </c>
      <c r="N137" s="132">
        <f>'Erwachsene-DOSB 2020'!AV18*$BC$59</f>
        <v>0.84000000000000008</v>
      </c>
      <c r="O137" s="133">
        <f>'Erwachsene-DOSB 2020'!AW18*$BC$59</f>
        <v>1</v>
      </c>
      <c r="P137" s="134">
        <f>'Erwachsene-DOSB 2020'!AX18*$BC$59</f>
        <v>0.64000000000000012</v>
      </c>
      <c r="Q137" s="132">
        <f>'Erwachsene-DOSB 2020'!AY18*$BC$59</f>
        <v>0.8</v>
      </c>
      <c r="R137" s="133">
        <f>'Erwachsene-DOSB 2020'!AZ18*$BC$59</f>
        <v>0.96</v>
      </c>
      <c r="S137" s="208"/>
      <c r="T137" s="209"/>
      <c r="U137" s="206"/>
      <c r="V137" s="201"/>
      <c r="W137" s="210"/>
      <c r="X137" s="206"/>
      <c r="Y137" s="180"/>
      <c r="Z137" s="181"/>
      <c r="AB137" s="902"/>
      <c r="AC137" s="158"/>
      <c r="AD137" s="1049">
        <v>2</v>
      </c>
      <c r="AE137" s="795" t="s">
        <v>65</v>
      </c>
      <c r="AF137" s="603" t="s">
        <v>16</v>
      </c>
      <c r="AG137" s="161" t="s">
        <v>92</v>
      </c>
      <c r="AH137" s="141">
        <f>'Erwachsene-DOSB 2020'!AO51*$BC$59</f>
        <v>0.96</v>
      </c>
      <c r="AI137" s="132">
        <f>'Erwachsene-DOSB 2020'!AP51*$BC$59</f>
        <v>1.2000000000000002</v>
      </c>
      <c r="AJ137" s="133">
        <f>'Erwachsene-DOSB 2020'!AQ51*$BC$59</f>
        <v>1.4400000000000002</v>
      </c>
      <c r="AK137" s="134">
        <f>'Erwachsene-DOSB 2020'!AR51*$BC$59</f>
        <v>0.91999999999999993</v>
      </c>
      <c r="AL137" s="290">
        <f>'Erwachsene-DOSB 2020'!AS51*$BC$59</f>
        <v>1.1599999999999999</v>
      </c>
      <c r="AM137" s="133">
        <f>'Erwachsene-DOSB 2020'!AT51*$BC$59</f>
        <v>1.4000000000000001</v>
      </c>
      <c r="AN137" s="134">
        <f>'Erwachsene-DOSB 2020'!AU51*$BC$59</f>
        <v>0.8</v>
      </c>
      <c r="AO137" s="132">
        <f>'Erwachsene-DOSB 2020'!AV51*$BC$59</f>
        <v>1.04</v>
      </c>
      <c r="AP137" s="133">
        <f>'Erwachsene-DOSB 2020'!AW51*$BC$59</f>
        <v>1.2800000000000002</v>
      </c>
      <c r="AQ137" s="134">
        <f>'Erwachsene-DOSB 2020'!AX51*$BC$59</f>
        <v>0.72000000000000008</v>
      </c>
      <c r="AR137" s="132">
        <f>'Erwachsene-DOSB 2020'!AY51*$BC$59</f>
        <v>0.96</v>
      </c>
      <c r="AS137" s="133">
        <f>'Erwachsene-DOSB 2020'!AZ51*$BC$59</f>
        <v>1.2000000000000002</v>
      </c>
      <c r="AT137" s="208"/>
      <c r="AU137" s="209"/>
      <c r="AV137" s="206"/>
      <c r="AW137" s="201"/>
      <c r="AX137" s="210"/>
      <c r="AY137" s="206"/>
      <c r="AZ137" s="180"/>
      <c r="BA137" s="181"/>
    </row>
    <row r="138" spans="1:53" ht="21.2" customHeight="1" thickBot="1" x14ac:dyDescent="0.25">
      <c r="A138" s="902"/>
      <c r="B138" s="158"/>
      <c r="C138" s="1051"/>
      <c r="D138" s="951"/>
      <c r="E138" s="106" t="s">
        <v>17</v>
      </c>
      <c r="F138" s="104" t="s">
        <v>611</v>
      </c>
      <c r="G138" s="67">
        <f>V99-1</f>
        <v>9</v>
      </c>
      <c r="H138" s="67">
        <f>W99-1</f>
        <v>12</v>
      </c>
      <c r="I138" s="67">
        <f>X99-1</f>
        <v>15</v>
      </c>
      <c r="J138" s="67">
        <f t="shared" ref="J138:R138" si="8">G138-1</f>
        <v>8</v>
      </c>
      <c r="K138" s="67">
        <f t="shared" si="8"/>
        <v>11</v>
      </c>
      <c r="L138" s="67">
        <f t="shared" si="8"/>
        <v>14</v>
      </c>
      <c r="M138" s="67">
        <f t="shared" si="8"/>
        <v>7</v>
      </c>
      <c r="N138" s="67">
        <f t="shared" si="8"/>
        <v>10</v>
      </c>
      <c r="O138" s="67">
        <f t="shared" si="8"/>
        <v>13</v>
      </c>
      <c r="P138" s="67">
        <f t="shared" si="8"/>
        <v>6</v>
      </c>
      <c r="Q138" s="67">
        <f t="shared" si="8"/>
        <v>9</v>
      </c>
      <c r="R138" s="67">
        <f t="shared" si="8"/>
        <v>12</v>
      </c>
      <c r="S138" s="36"/>
      <c r="T138" s="31"/>
      <c r="U138" s="33"/>
      <c r="V138" s="71"/>
      <c r="W138" s="34"/>
      <c r="X138" s="33"/>
      <c r="Y138" s="186"/>
      <c r="Z138" s="187"/>
      <c r="AB138" s="902"/>
      <c r="AC138" s="158"/>
      <c r="AD138" s="1051"/>
      <c r="AE138" s="951"/>
      <c r="AF138" s="106" t="s">
        <v>17</v>
      </c>
      <c r="AG138" s="27" t="s">
        <v>611</v>
      </c>
      <c r="AH138" s="28">
        <f>AW99-1</f>
        <v>13.5</v>
      </c>
      <c r="AI138" s="29">
        <f>AX99-1</f>
        <v>16.5</v>
      </c>
      <c r="AJ138" s="38">
        <f>AY99-1</f>
        <v>19.5</v>
      </c>
      <c r="AK138" s="597">
        <f t="shared" ref="AK138:AS138" si="9">AH138-1</f>
        <v>12.5</v>
      </c>
      <c r="AL138" s="19">
        <f t="shared" si="9"/>
        <v>15.5</v>
      </c>
      <c r="AM138" s="67">
        <f t="shared" si="9"/>
        <v>18.5</v>
      </c>
      <c r="AN138" s="597">
        <f t="shared" si="9"/>
        <v>11.5</v>
      </c>
      <c r="AO138" s="19">
        <f t="shared" si="9"/>
        <v>14.5</v>
      </c>
      <c r="AP138" s="67">
        <f t="shared" si="9"/>
        <v>17.5</v>
      </c>
      <c r="AQ138" s="597">
        <f t="shared" si="9"/>
        <v>10.5</v>
      </c>
      <c r="AR138" s="19">
        <f t="shared" si="9"/>
        <v>13.5</v>
      </c>
      <c r="AS138" s="67">
        <f t="shared" si="9"/>
        <v>16.5</v>
      </c>
      <c r="AT138" s="36"/>
      <c r="AU138" s="31"/>
      <c r="AV138" s="33"/>
      <c r="AW138" s="71"/>
      <c r="AX138" s="34"/>
      <c r="AY138" s="33"/>
      <c r="AZ138" s="186"/>
      <c r="BA138" s="187"/>
    </row>
    <row r="139" spans="1:53" ht="21.2" customHeight="1" x14ac:dyDescent="0.2">
      <c r="A139" s="902"/>
      <c r="B139" s="158"/>
      <c r="C139" s="1049">
        <v>3</v>
      </c>
      <c r="D139" s="795" t="s">
        <v>66</v>
      </c>
      <c r="E139" s="791" t="s">
        <v>16</v>
      </c>
      <c r="F139" s="822" t="s">
        <v>156</v>
      </c>
      <c r="G139" s="955" t="s">
        <v>194</v>
      </c>
      <c r="H139" s="956"/>
      <c r="I139" s="956"/>
      <c r="J139" s="956"/>
      <c r="K139" s="956"/>
      <c r="L139" s="956"/>
      <c r="M139" s="956"/>
      <c r="N139" s="956"/>
      <c r="O139" s="956"/>
      <c r="P139" s="956"/>
      <c r="Q139" s="956"/>
      <c r="R139" s="957"/>
      <c r="S139" s="6"/>
      <c r="T139" s="8"/>
      <c r="U139" s="9"/>
      <c r="V139" s="66"/>
      <c r="W139" s="25"/>
      <c r="X139" s="26"/>
      <c r="Y139" s="180"/>
      <c r="Z139" s="181"/>
      <c r="AB139" s="902"/>
      <c r="AC139" s="158"/>
      <c r="AD139" s="1049">
        <v>3</v>
      </c>
      <c r="AE139" s="795" t="s">
        <v>66</v>
      </c>
      <c r="AF139" s="791" t="s">
        <v>16</v>
      </c>
      <c r="AG139" s="822" t="s">
        <v>156</v>
      </c>
      <c r="AH139" s="1052" t="s">
        <v>194</v>
      </c>
      <c r="AI139" s="1053"/>
      <c r="AJ139" s="1053"/>
      <c r="AK139" s="956"/>
      <c r="AL139" s="1053"/>
      <c r="AM139" s="956"/>
      <c r="AN139" s="956"/>
      <c r="AO139" s="956"/>
      <c r="AP139" s="956"/>
      <c r="AQ139" s="956"/>
      <c r="AR139" s="956"/>
      <c r="AS139" s="957"/>
      <c r="AT139" s="6"/>
      <c r="AU139" s="8"/>
      <c r="AV139" s="9"/>
      <c r="AW139" s="66"/>
      <c r="AX139" s="25"/>
      <c r="AY139" s="26"/>
      <c r="AZ139" s="180"/>
      <c r="BA139" s="181"/>
    </row>
    <row r="140" spans="1:53" ht="21.2" customHeight="1" x14ac:dyDescent="0.2">
      <c r="A140" s="902"/>
      <c r="B140" s="158"/>
      <c r="C140" s="1050"/>
      <c r="D140" s="796"/>
      <c r="E140" s="792"/>
      <c r="F140" s="794"/>
      <c r="G140" s="717">
        <f>'Erwachsene-DOSB 2020'!AO21*$BC$62</f>
        <v>16.2</v>
      </c>
      <c r="H140" s="718">
        <f>'Erwachsene-DOSB 2020'!AP21*$BC$62</f>
        <v>14.76</v>
      </c>
      <c r="I140" s="719">
        <f>'Erwachsene-DOSB 2020'!AQ21*$BC$62</f>
        <v>13.319999999999999</v>
      </c>
      <c r="J140" s="720">
        <f>'Erwachsene-DOSB 2020'!AR21*$BC$62</f>
        <v>17.16</v>
      </c>
      <c r="K140" s="718">
        <f>'Erwachsene-DOSB 2020'!AS21*$BC$62</f>
        <v>15.719999999999999</v>
      </c>
      <c r="L140" s="719">
        <f>'Erwachsene-DOSB 2020'!AT21*$BC$62</f>
        <v>14.399999999999999</v>
      </c>
      <c r="M140" s="720">
        <f>'Erwachsene-DOSB 2020'!AU21*$BC$62</f>
        <v>18.599999999999998</v>
      </c>
      <c r="N140" s="718">
        <f>'Erwachsene-DOSB 2020'!AV21*$BC$62</f>
        <v>17.16</v>
      </c>
      <c r="O140" s="719">
        <f>'Erwachsene-DOSB 2020'!AW21*$BC$62</f>
        <v>15.839999999999998</v>
      </c>
      <c r="P140" s="720">
        <f>'Erwachsene-DOSB 2020'!AX21*$BC$62</f>
        <v>20.52</v>
      </c>
      <c r="Q140" s="718">
        <f>'Erwachsene-DOSB 2020'!AY21*$BC$62</f>
        <v>19.079999999999998</v>
      </c>
      <c r="R140" s="719">
        <f>'Erwachsene-DOSB 2020'!AZ21*$BC$62</f>
        <v>17.760000000000002</v>
      </c>
      <c r="S140" s="28"/>
      <c r="T140" s="30"/>
      <c r="U140" s="38"/>
      <c r="V140" s="67"/>
      <c r="W140" s="29"/>
      <c r="X140" s="38"/>
      <c r="Y140" s="182"/>
      <c r="Z140" s="188"/>
      <c r="AB140" s="902"/>
      <c r="AC140" s="158"/>
      <c r="AD140" s="1050"/>
      <c r="AE140" s="796"/>
      <c r="AF140" s="792"/>
      <c r="AG140" s="794"/>
      <c r="AH140" s="717">
        <f>'Erwachsene-DOSB 2020'!AO54*$BC$62</f>
        <v>14.639999999999999</v>
      </c>
      <c r="AI140" s="718">
        <f>'Erwachsene-DOSB 2020'!AP54*$BC$62</f>
        <v>13.44</v>
      </c>
      <c r="AJ140" s="719">
        <f>'Erwachsene-DOSB 2020'!AQ54*$BC$62</f>
        <v>12.12</v>
      </c>
      <c r="AK140" s="720">
        <f>'Erwachsene-DOSB 2020'!AR54*$BC$62</f>
        <v>15.6</v>
      </c>
      <c r="AL140" s="718">
        <f>'Erwachsene-DOSB 2020'!AS54*$BC$62</f>
        <v>14.399999999999999</v>
      </c>
      <c r="AM140" s="719">
        <f>'Erwachsene-DOSB 2020'!AT54*$BC$62</f>
        <v>13.08</v>
      </c>
      <c r="AN140" s="720">
        <f>'Erwachsene-DOSB 2020'!AU54*$BC$62</f>
        <v>16.919999999999998</v>
      </c>
      <c r="AO140" s="718">
        <f>'Erwachsene-DOSB 2020'!AV54*$BC$62</f>
        <v>15.719999999999999</v>
      </c>
      <c r="AP140" s="719">
        <f>'Erwachsene-DOSB 2020'!AW54*$BC$62</f>
        <v>14.399999999999999</v>
      </c>
      <c r="AQ140" s="720">
        <f>'Erwachsene-DOSB 2020'!AX54*$BC$62</f>
        <v>18.599999999999998</v>
      </c>
      <c r="AR140" s="718">
        <f>'Erwachsene-DOSB 2020'!AY54*$BC$62</f>
        <v>17.399999999999999</v>
      </c>
      <c r="AS140" s="719">
        <f>'Erwachsene-DOSB 2020'!AZ54*$BC$62</f>
        <v>16.079999999999998</v>
      </c>
      <c r="AT140" s="28"/>
      <c r="AU140" s="30"/>
      <c r="AV140" s="38"/>
      <c r="AW140" s="67"/>
      <c r="AX140" s="29"/>
      <c r="AY140" s="38"/>
      <c r="AZ140" s="182"/>
      <c r="BA140" s="188"/>
    </row>
    <row r="141" spans="1:53" ht="21.2" customHeight="1" x14ac:dyDescent="0.2">
      <c r="A141" s="902"/>
      <c r="B141" s="158"/>
      <c r="C141" s="1050"/>
      <c r="D141" s="796"/>
      <c r="E141" s="106" t="s">
        <v>17</v>
      </c>
      <c r="F141" s="27" t="s">
        <v>158</v>
      </c>
      <c r="G141" s="69">
        <f>'Erwachsene-DOSB 2020'!AO22*$BC$63</f>
        <v>73.2</v>
      </c>
      <c r="H141" s="228">
        <f>'Erwachsene-DOSB 2020'!AP22*$BC$63</f>
        <v>60</v>
      </c>
      <c r="I141" s="229">
        <f>'Erwachsene-DOSB 2020'!AQ22*$BC$63</f>
        <v>45.6</v>
      </c>
      <c r="J141" s="230">
        <f>'Erwachsene-DOSB 2020'!AR22*$BC$63</f>
        <v>76.2</v>
      </c>
      <c r="K141" s="228">
        <f>'Erwachsene-DOSB 2020'!AS22*$BC$63</f>
        <v>62.4</v>
      </c>
      <c r="L141" s="229">
        <f>'Erwachsene-DOSB 2020'!AT22*$BC$63</f>
        <v>48</v>
      </c>
      <c r="M141" s="230">
        <f>'Erwachsene-DOSB 2020'!AU22*$BC$63</f>
        <v>78.599999999999994</v>
      </c>
      <c r="N141" s="228">
        <f>'Erwachsene-DOSB 2020'!AV22*$BC$63</f>
        <v>64.2</v>
      </c>
      <c r="O141" s="229">
        <f>'Erwachsene-DOSB 2020'!AW22*$BC$63</f>
        <v>49.8</v>
      </c>
      <c r="P141" s="230">
        <f>'Erwachsene-DOSB 2020'!AX22*$BC$63</f>
        <v>79.8</v>
      </c>
      <c r="Q141" s="228">
        <f>'Erwachsene-DOSB 2020'!AY22*$BC$63</f>
        <v>65.399999999999991</v>
      </c>
      <c r="R141" s="229">
        <f>'Erwachsene-DOSB 2020'!AZ22*$BC$63</f>
        <v>51</v>
      </c>
      <c r="S141" s="28"/>
      <c r="T141" s="30"/>
      <c r="U141" s="38"/>
      <c r="V141" s="67"/>
      <c r="W141" s="29"/>
      <c r="X141" s="38"/>
      <c r="Y141" s="182"/>
      <c r="Z141" s="188"/>
      <c r="AB141" s="902"/>
      <c r="AC141" s="158"/>
      <c r="AD141" s="1050"/>
      <c r="AE141" s="796"/>
      <c r="AF141" s="106" t="s">
        <v>17</v>
      </c>
      <c r="AG141" s="27" t="s">
        <v>158</v>
      </c>
      <c r="AH141" s="69">
        <f>'Erwachsene-DOSB 2020'!AO55*$BC$63</f>
        <v>69</v>
      </c>
      <c r="AI141" s="228">
        <f>'Erwachsene-DOSB 2020'!AP55*$BC$63</f>
        <v>54.6</v>
      </c>
      <c r="AJ141" s="229">
        <f>'Erwachsene-DOSB 2020'!AQ55*$BC$63</f>
        <v>40.199999999999996</v>
      </c>
      <c r="AK141" s="230">
        <f>'Erwachsene-DOSB 2020'!AR55*$BC$63</f>
        <v>70.8</v>
      </c>
      <c r="AL141" s="228">
        <f>'Erwachsene-DOSB 2020'!AS55*$BC$63</f>
        <v>57.599999999999994</v>
      </c>
      <c r="AM141" s="229">
        <f>'Erwachsene-DOSB 2020'!AT55*$BC$63</f>
        <v>43.199999999999996</v>
      </c>
      <c r="AN141" s="230">
        <f>'Erwachsene-DOSB 2020'!AU55*$BC$63</f>
        <v>71.399999999999991</v>
      </c>
      <c r="AO141" s="228">
        <f>'Erwachsene-DOSB 2020'!AV55*$BC$63</f>
        <v>58.8</v>
      </c>
      <c r="AP141" s="229">
        <f>'Erwachsene-DOSB 2020'!AW55*$BC$63</f>
        <v>45.6</v>
      </c>
      <c r="AQ141" s="230">
        <f>'Erwachsene-DOSB 2020'!AX55*$BC$63</f>
        <v>72</v>
      </c>
      <c r="AR141" s="228">
        <f>'Erwachsene-DOSB 2020'!AY55*$BC$63</f>
        <v>60</v>
      </c>
      <c r="AS141" s="229">
        <f>'Erwachsene-DOSB 2020'!AZ55*$BC$63</f>
        <v>48</v>
      </c>
      <c r="AT141" s="28"/>
      <c r="AU141" s="30"/>
      <c r="AV141" s="38"/>
      <c r="AW141" s="67"/>
      <c r="AX141" s="29"/>
      <c r="AY141" s="38"/>
      <c r="AZ141" s="182"/>
      <c r="BA141" s="188"/>
    </row>
    <row r="142" spans="1:53" ht="21.2" customHeight="1" thickBot="1" x14ac:dyDescent="0.25">
      <c r="A142" s="902"/>
      <c r="B142" s="158"/>
      <c r="C142" s="1051"/>
      <c r="D142" s="951"/>
      <c r="E142" s="106" t="s">
        <v>21</v>
      </c>
      <c r="F142" s="27" t="s">
        <v>157</v>
      </c>
      <c r="G142" s="234">
        <f>'Erwachsene-DOSB 2020'!AO23*$BC$64</f>
        <v>46.8</v>
      </c>
      <c r="H142" s="231">
        <f>'Erwachsene-DOSB 2020'!AP23*$BC$64</f>
        <v>39.6</v>
      </c>
      <c r="I142" s="232">
        <f>'Erwachsene-DOSB 2020'!AQ23*$BC$64</f>
        <v>33</v>
      </c>
      <c r="J142" s="233">
        <f>'Erwachsene-DOSB 2020'!AR23*$BC$64</f>
        <v>48.6</v>
      </c>
      <c r="K142" s="231">
        <f>'Erwachsene-DOSB 2020'!AS23*$BC$64</f>
        <v>41.4</v>
      </c>
      <c r="L142" s="232">
        <f>'Erwachsene-DOSB 2020'!AT23*$BC$64</f>
        <v>34.199999999999996</v>
      </c>
      <c r="M142" s="233">
        <f>'Erwachsene-DOSB 2020'!AU23*$BC$64</f>
        <v>50.4</v>
      </c>
      <c r="N142" s="231">
        <f>'Erwachsene-DOSB 2020'!AV23*$BC$64</f>
        <v>43.199999999999996</v>
      </c>
      <c r="O142" s="232">
        <f>'Erwachsene-DOSB 2020'!AW23*$BC$64</f>
        <v>36</v>
      </c>
      <c r="P142" s="233">
        <f>'Erwachsene-DOSB 2020'!AX23*$BC$64</f>
        <v>53.4</v>
      </c>
      <c r="Q142" s="231">
        <f>'Erwachsene-DOSB 2020'!AY23*$BC$64</f>
        <v>45.6</v>
      </c>
      <c r="R142" s="232">
        <f>'Erwachsene-DOSB 2020'!AZ23*$BC$64</f>
        <v>37.799999999999997</v>
      </c>
      <c r="S142" s="28"/>
      <c r="T142" s="30"/>
      <c r="U142" s="38"/>
      <c r="V142" s="67"/>
      <c r="W142" s="29"/>
      <c r="X142" s="38"/>
      <c r="Y142" s="186"/>
      <c r="Z142" s="187"/>
      <c r="AB142" s="902"/>
      <c r="AC142" s="158"/>
      <c r="AD142" s="1051"/>
      <c r="AE142" s="951"/>
      <c r="AF142" s="106" t="s">
        <v>21</v>
      </c>
      <c r="AG142" s="27" t="s">
        <v>157</v>
      </c>
      <c r="AH142" s="234">
        <f>'Erwachsene-DOSB 2020'!AO56*$BC$64</f>
        <v>45</v>
      </c>
      <c r="AI142" s="231">
        <f>'Erwachsene-DOSB 2020'!AP56*$BC$64</f>
        <v>35.4</v>
      </c>
      <c r="AJ142" s="232">
        <f>'Erwachsene-DOSB 2020'!AQ56*$BC$64</f>
        <v>25.8</v>
      </c>
      <c r="AK142" s="233">
        <f>'Erwachsene-DOSB 2020'!AR56*$BC$64</f>
        <v>46.8</v>
      </c>
      <c r="AL142" s="231">
        <f>'Erwachsene-DOSB 2020'!AS56*$BC$64</f>
        <v>37.799999999999997</v>
      </c>
      <c r="AM142" s="232">
        <f>'Erwachsene-DOSB 2020'!AT56*$BC$64</f>
        <v>27.599999999999998</v>
      </c>
      <c r="AN142" s="233">
        <f>'Erwachsene-DOSB 2020'!AU56*$BC$64</f>
        <v>49.199999999999996</v>
      </c>
      <c r="AO142" s="231">
        <f>'Erwachsene-DOSB 2020'!AV56*$BC$64</f>
        <v>39.6</v>
      </c>
      <c r="AP142" s="232">
        <f>'Erwachsene-DOSB 2020'!AW56*$BC$64</f>
        <v>29.4</v>
      </c>
      <c r="AQ142" s="233">
        <f>'Erwachsene-DOSB 2020'!AX56*$BC$64</f>
        <v>52.199999999999996</v>
      </c>
      <c r="AR142" s="231">
        <f>'Erwachsene-DOSB 2020'!AY56*$BC$64</f>
        <v>42.6</v>
      </c>
      <c r="AS142" s="232">
        <f>'Erwachsene-DOSB 2020'!AZ56*$BC$64</f>
        <v>32.4</v>
      </c>
      <c r="AT142" s="28"/>
      <c r="AU142" s="30"/>
      <c r="AV142" s="38"/>
      <c r="AW142" s="67"/>
      <c r="AX142" s="29"/>
      <c r="AY142" s="38"/>
      <c r="AZ142" s="186"/>
      <c r="BA142" s="187"/>
    </row>
    <row r="143" spans="1:53" ht="21.2" customHeight="1" x14ac:dyDescent="0.2">
      <c r="A143" s="902"/>
      <c r="B143" s="158"/>
      <c r="C143" s="1049">
        <v>4</v>
      </c>
      <c r="D143" s="795" t="s">
        <v>67</v>
      </c>
      <c r="E143" s="601" t="s">
        <v>16</v>
      </c>
      <c r="F143" s="22" t="s">
        <v>20</v>
      </c>
      <c r="G143" s="141">
        <f>'Erwachsene-DOSB 2020'!AO25*$BC$65</f>
        <v>0.52</v>
      </c>
      <c r="H143" s="132">
        <f>'Erwachsene-DOSB 2020'!AP25*$BC$65</f>
        <v>0.60000000000000009</v>
      </c>
      <c r="I143" s="133">
        <f>'Erwachsene-DOSB 2020'!AQ25*$BC$65</f>
        <v>0.68</v>
      </c>
      <c r="J143" s="134">
        <f>'Erwachsene-DOSB 2020'!AR25*$BC$65</f>
        <v>0.52</v>
      </c>
      <c r="K143" s="132">
        <f>'Erwachsene-DOSB 2020'!AS25*$BC$65</f>
        <v>0.60000000000000009</v>
      </c>
      <c r="L143" s="133">
        <f>'Erwachsene-DOSB 2020'!AT25*$BC$65</f>
        <v>0.68</v>
      </c>
      <c r="M143" s="134">
        <f>'Erwachsene-DOSB 2020'!AU25*$BC$65</f>
        <v>0.48</v>
      </c>
      <c r="N143" s="132">
        <f>'Erwachsene-DOSB 2020'!AV25*$BC$65</f>
        <v>0.55999999999999994</v>
      </c>
      <c r="O143" s="133">
        <f>'Erwachsene-DOSB 2020'!AW25*$BC$65</f>
        <v>0.64000000000000012</v>
      </c>
      <c r="P143" s="735">
        <f>'Erwachsene-DOSB 2020'!AX25*$BC$65</f>
        <v>0.44000000000000006</v>
      </c>
      <c r="Q143" s="736">
        <f>'Erwachsene-DOSB 2020'!AY25*$BC$65</f>
        <v>0.48</v>
      </c>
      <c r="R143" s="737">
        <f>'Erwachsene-DOSB 2020'!AZ25*$BC$65</f>
        <v>0.52</v>
      </c>
      <c r="S143" s="23"/>
      <c r="T143" s="24"/>
      <c r="U143" s="74"/>
      <c r="V143" s="66"/>
      <c r="W143" s="25"/>
      <c r="X143" s="26"/>
      <c r="Y143" s="180"/>
      <c r="Z143" s="181"/>
      <c r="AB143" s="902"/>
      <c r="AC143" s="158"/>
      <c r="AD143" s="1049">
        <v>4</v>
      </c>
      <c r="AE143" s="795" t="s">
        <v>67</v>
      </c>
      <c r="AF143" s="601" t="s">
        <v>16</v>
      </c>
      <c r="AG143" s="22" t="s">
        <v>20</v>
      </c>
      <c r="AH143" s="141">
        <f>'Erwachsene-DOSB 2020'!AO58*$BC$65</f>
        <v>0.60000000000000009</v>
      </c>
      <c r="AI143" s="132">
        <f>'Erwachsene-DOSB 2020'!AP58*$BC$65</f>
        <v>0.72000000000000008</v>
      </c>
      <c r="AJ143" s="133">
        <f>'Erwachsene-DOSB 2020'!AQ58*$BC$65</f>
        <v>0.8</v>
      </c>
      <c r="AK143" s="134">
        <f>'Erwachsene-DOSB 2020'!AR58*$BC$65</f>
        <v>0.60000000000000009</v>
      </c>
      <c r="AL143" s="132">
        <f>'Erwachsene-DOSB 2020'!AS58*$BC$65</f>
        <v>0.68</v>
      </c>
      <c r="AM143" s="133">
        <f>'Erwachsene-DOSB 2020'!AT58*$BC$65</f>
        <v>0.76</v>
      </c>
      <c r="AN143" s="134">
        <f>'Erwachsene-DOSB 2020'!AU58*$BC$65</f>
        <v>0.55999999999999994</v>
      </c>
      <c r="AO143" s="132">
        <f>'Erwachsene-DOSB 2020'!AV58*$BC$65</f>
        <v>0.64000000000000012</v>
      </c>
      <c r="AP143" s="133">
        <f>'Erwachsene-DOSB 2020'!AW58*$BC$65</f>
        <v>0.72000000000000008</v>
      </c>
      <c r="AQ143" s="735">
        <f>'Erwachsene-DOSB 2020'!AX58*$BC$65</f>
        <v>0.52</v>
      </c>
      <c r="AR143" s="736">
        <f>'Erwachsene-DOSB 2020'!AY58*$BC$65</f>
        <v>0.60000000000000009</v>
      </c>
      <c r="AS143" s="737">
        <f>'Erwachsene-DOSB 2020'!AZ58*$BC$65</f>
        <v>0.68</v>
      </c>
      <c r="AT143" s="23"/>
      <c r="AU143" s="24"/>
      <c r="AV143" s="74"/>
      <c r="AW143" s="66"/>
      <c r="AX143" s="25"/>
      <c r="AY143" s="26"/>
      <c r="AZ143" s="180"/>
      <c r="BA143" s="181"/>
    </row>
    <row r="144" spans="1:53" ht="21.2" customHeight="1" x14ac:dyDescent="0.2">
      <c r="A144" s="902"/>
      <c r="B144" s="158"/>
      <c r="C144" s="1050"/>
      <c r="D144" s="796"/>
      <c r="E144" s="106" t="s">
        <v>17</v>
      </c>
      <c r="F144" s="27" t="s">
        <v>163</v>
      </c>
      <c r="G144" s="13">
        <f>'Erwachsene-DOSB 2020'!AO27*$BC$66</f>
        <v>1.4400000000000002</v>
      </c>
      <c r="H144" s="12">
        <f>'Erwachsene-DOSB 2020'!AP27*$BC$66</f>
        <v>1.7600000000000002</v>
      </c>
      <c r="I144" s="15">
        <f>'Erwachsene-DOSB 2020'!AQ27*$BC$66</f>
        <v>2.08</v>
      </c>
      <c r="J144" s="14">
        <f>'Erwachsene-DOSB 2020'!AR27*$BC$66</f>
        <v>1.2800000000000002</v>
      </c>
      <c r="K144" s="12">
        <f>'Erwachsene-DOSB 2020'!AS27*$BC$66</f>
        <v>1.6</v>
      </c>
      <c r="L144" s="60">
        <f>'Erwachsene-DOSB 2020'!AT27*$BC$66</f>
        <v>1.92</v>
      </c>
      <c r="M144" s="14">
        <f>'Erwachsene-DOSB 2020'!AU27*$BC$66</f>
        <v>1.04</v>
      </c>
      <c r="N144" s="12">
        <f>'Erwachsene-DOSB 2020'!AV27*$BC$66</f>
        <v>1.36</v>
      </c>
      <c r="O144" s="60">
        <f>'Erwachsene-DOSB 2020'!AW27*$BC$66</f>
        <v>1.6800000000000002</v>
      </c>
      <c r="P144" s="14">
        <f>'Erwachsene-DOSB 2020'!AX27*$BC$66</f>
        <v>0.88000000000000012</v>
      </c>
      <c r="Q144" s="12">
        <f>'Erwachsene-DOSB 2020'!AY27*$BC$66</f>
        <v>1.2000000000000002</v>
      </c>
      <c r="R144" s="60">
        <f>'Erwachsene-DOSB 2020'!AZ27*$BC$66</f>
        <v>1.52</v>
      </c>
      <c r="S144" s="28"/>
      <c r="T144" s="30"/>
      <c r="U144" s="38"/>
      <c r="V144" s="71"/>
      <c r="W144" s="40"/>
      <c r="X144" s="39"/>
      <c r="Y144" s="182"/>
      <c r="Z144" s="188"/>
      <c r="AB144" s="902"/>
      <c r="AC144" s="158"/>
      <c r="AD144" s="1050"/>
      <c r="AE144" s="796"/>
      <c r="AF144" s="106" t="s">
        <v>17</v>
      </c>
      <c r="AG144" s="27" t="s">
        <v>163</v>
      </c>
      <c r="AH144" s="13">
        <f>'Erwachsene-DOSB 2020'!AO60*$BC$66</f>
        <v>1.92</v>
      </c>
      <c r="AI144" s="12">
        <f>'Erwachsene-DOSB 2020'!AP60*$BC$66</f>
        <v>2.3199999999999998</v>
      </c>
      <c r="AJ144" s="15">
        <f>'Erwachsene-DOSB 2020'!AQ60*$BC$66</f>
        <v>2.64</v>
      </c>
      <c r="AK144" s="13">
        <f>'Erwachsene-DOSB 2020'!AR60*$BC$66</f>
        <v>1.6800000000000002</v>
      </c>
      <c r="AL144" s="12">
        <f>'Erwachsene-DOSB 2020'!AS60*$BC$66</f>
        <v>2.08</v>
      </c>
      <c r="AM144" s="15">
        <f>'Erwachsene-DOSB 2020'!AT60*$BC$66</f>
        <v>2.4800000000000004</v>
      </c>
      <c r="AN144" s="13">
        <f>'Erwachsene-DOSB 2020'!AU60*$BC$66</f>
        <v>1.52</v>
      </c>
      <c r="AO144" s="12">
        <f>'Erwachsene-DOSB 2020'!AV60*$BC$66</f>
        <v>1.92</v>
      </c>
      <c r="AP144" s="15">
        <f>'Erwachsene-DOSB 2020'!AW60*$BC$66</f>
        <v>2.3199999999999998</v>
      </c>
      <c r="AQ144" s="13">
        <f>'Erwachsene-DOSB 2020'!AX60*$BC$66</f>
        <v>1.2800000000000002</v>
      </c>
      <c r="AR144" s="12">
        <f>'Erwachsene-DOSB 2020'!AY60*$BC$66</f>
        <v>1.6800000000000002</v>
      </c>
      <c r="AS144" s="15">
        <f>'Erwachsene-DOSB 2020'!AZ60*$BC$66</f>
        <v>2.08</v>
      </c>
      <c r="AT144" s="28"/>
      <c r="AU144" s="30"/>
      <c r="AV144" s="38"/>
      <c r="AW144" s="71"/>
      <c r="AX144" s="40"/>
      <c r="AY144" s="39"/>
      <c r="AZ144" s="182"/>
      <c r="BA144" s="188"/>
    </row>
    <row r="145" spans="1:53" ht="21.2" customHeight="1" x14ac:dyDescent="0.2">
      <c r="A145" s="902"/>
      <c r="B145" s="158"/>
      <c r="C145" s="1050"/>
      <c r="D145" s="796"/>
      <c r="E145" s="798" t="s">
        <v>21</v>
      </c>
      <c r="F145" s="793" t="s">
        <v>438</v>
      </c>
      <c r="G145" s="782" t="s">
        <v>423</v>
      </c>
      <c r="H145" s="783"/>
      <c r="I145" s="783"/>
      <c r="J145" s="783"/>
      <c r="K145" s="783"/>
      <c r="L145" s="783"/>
      <c r="M145" s="783"/>
      <c r="N145" s="783"/>
      <c r="O145" s="783"/>
      <c r="P145" s="783"/>
      <c r="Q145" s="783"/>
      <c r="R145" s="784"/>
      <c r="S145" s="28"/>
      <c r="T145" s="30"/>
      <c r="U145" s="38"/>
      <c r="V145" s="71"/>
      <c r="W145" s="41"/>
      <c r="X145" s="39"/>
      <c r="Y145" s="182"/>
      <c r="Z145" s="188"/>
      <c r="AB145" s="902"/>
      <c r="AC145" s="158"/>
      <c r="AD145" s="1050"/>
      <c r="AE145" s="796"/>
      <c r="AF145" s="798" t="s">
        <v>21</v>
      </c>
      <c r="AG145" s="793" t="s">
        <v>438</v>
      </c>
      <c r="AH145" s="782" t="s">
        <v>423</v>
      </c>
      <c r="AI145" s="783"/>
      <c r="AJ145" s="783"/>
      <c r="AK145" s="783"/>
      <c r="AL145" s="783"/>
      <c r="AM145" s="783"/>
      <c r="AN145" s="783"/>
      <c r="AO145" s="783"/>
      <c r="AP145" s="783"/>
      <c r="AQ145" s="783"/>
      <c r="AR145" s="783"/>
      <c r="AS145" s="784"/>
      <c r="AT145" s="28"/>
      <c r="AU145" s="30"/>
      <c r="AV145" s="38"/>
      <c r="AW145" s="71"/>
      <c r="AX145" s="40"/>
      <c r="AY145" s="39"/>
      <c r="AZ145" s="182"/>
      <c r="BA145" s="188"/>
    </row>
    <row r="146" spans="1:53" ht="21.2" customHeight="1" thickBot="1" x14ac:dyDescent="0.25">
      <c r="A146" s="902"/>
      <c r="B146" s="158"/>
      <c r="C146" s="1051"/>
      <c r="D146" s="951"/>
      <c r="E146" s="854"/>
      <c r="F146" s="860"/>
      <c r="G146" s="42">
        <v>10</v>
      </c>
      <c r="H146" s="43">
        <v>15</v>
      </c>
      <c r="I146" s="135">
        <v>20</v>
      </c>
      <c r="J146" s="42">
        <v>10</v>
      </c>
      <c r="K146" s="43">
        <v>15</v>
      </c>
      <c r="L146" s="135">
        <v>20</v>
      </c>
      <c r="M146" s="42">
        <v>10</v>
      </c>
      <c r="N146" s="43">
        <v>15</v>
      </c>
      <c r="O146" s="135">
        <v>20</v>
      </c>
      <c r="P146" s="42">
        <v>10</v>
      </c>
      <c r="Q146" s="43">
        <v>15</v>
      </c>
      <c r="R146" s="135">
        <v>20</v>
      </c>
      <c r="S146" s="28"/>
      <c r="T146" s="30"/>
      <c r="U146" s="38"/>
      <c r="V146" s="71"/>
      <c r="W146" s="41"/>
      <c r="X146" s="39"/>
      <c r="Y146" s="186"/>
      <c r="Z146" s="187"/>
      <c r="AB146" s="902"/>
      <c r="AC146" s="158"/>
      <c r="AD146" s="1051"/>
      <c r="AE146" s="951"/>
      <c r="AF146" s="854"/>
      <c r="AG146" s="860"/>
      <c r="AH146" s="42">
        <v>10</v>
      </c>
      <c r="AI146" s="43">
        <v>15</v>
      </c>
      <c r="AJ146" s="135">
        <v>20</v>
      </c>
      <c r="AK146" s="42">
        <v>10</v>
      </c>
      <c r="AL146" s="43">
        <v>15</v>
      </c>
      <c r="AM146" s="135">
        <v>20</v>
      </c>
      <c r="AN146" s="42">
        <v>10</v>
      </c>
      <c r="AO146" s="43">
        <v>15</v>
      </c>
      <c r="AP146" s="135">
        <v>20</v>
      </c>
      <c r="AQ146" s="42">
        <v>10</v>
      </c>
      <c r="AR146" s="43">
        <v>15</v>
      </c>
      <c r="AS146" s="135">
        <v>20</v>
      </c>
      <c r="AT146" s="42"/>
      <c r="AU146" s="43"/>
      <c r="AV146" s="135"/>
      <c r="AW146" s="42"/>
      <c r="AX146" s="43"/>
      <c r="AY146" s="135"/>
      <c r="AZ146" s="186"/>
      <c r="BA146" s="187"/>
    </row>
    <row r="147" spans="1:53" ht="18.75" thickBot="1" x14ac:dyDescent="0.3">
      <c r="A147" s="853" t="s">
        <v>495</v>
      </c>
      <c r="B147" s="158"/>
      <c r="C147" s="905" t="s">
        <v>51</v>
      </c>
      <c r="D147" s="906"/>
      <c r="E147" s="907"/>
      <c r="F147" s="907"/>
      <c r="G147" s="907" t="s">
        <v>616</v>
      </c>
      <c r="H147" s="907"/>
      <c r="I147" s="907"/>
      <c r="J147" s="907"/>
      <c r="K147" s="907"/>
      <c r="L147" s="907"/>
      <c r="M147" s="907"/>
      <c r="N147" s="907"/>
      <c r="O147" s="907"/>
      <c r="P147" s="907"/>
      <c r="Q147" s="907"/>
      <c r="R147" s="1041" t="s">
        <v>52</v>
      </c>
      <c r="S147" s="1041"/>
      <c r="T147" s="1041"/>
      <c r="U147" s="1041"/>
      <c r="V147" s="1041"/>
      <c r="W147" s="1041"/>
      <c r="X147" s="1041"/>
      <c r="Y147" s="802" t="s">
        <v>53</v>
      </c>
      <c r="Z147" s="803"/>
      <c r="AB147" s="853" t="s">
        <v>495</v>
      </c>
      <c r="AC147" s="158"/>
      <c r="AD147" s="905" t="s">
        <v>51</v>
      </c>
      <c r="AE147" s="906"/>
      <c r="AF147" s="907"/>
      <c r="AG147" s="907"/>
      <c r="AH147" s="907" t="s">
        <v>616</v>
      </c>
      <c r="AI147" s="907"/>
      <c r="AJ147" s="907"/>
      <c r="AK147" s="907"/>
      <c r="AL147" s="907"/>
      <c r="AM147" s="907"/>
      <c r="AN147" s="907"/>
      <c r="AO147" s="907"/>
      <c r="AP147" s="907"/>
      <c r="AQ147" s="907"/>
      <c r="AR147" s="907"/>
      <c r="AS147" s="1041" t="s">
        <v>52</v>
      </c>
      <c r="AT147" s="1041"/>
      <c r="AU147" s="1041"/>
      <c r="AV147" s="1041"/>
      <c r="AW147" s="1041"/>
      <c r="AX147" s="1041"/>
      <c r="AY147" s="1041"/>
      <c r="AZ147" s="802" t="s">
        <v>53</v>
      </c>
      <c r="BA147" s="803"/>
    </row>
    <row r="148" spans="1:53" ht="13.5" thickBot="1" x14ac:dyDescent="0.25">
      <c r="A148" s="853"/>
      <c r="B148" s="158"/>
      <c r="C148" s="914" t="s">
        <v>585</v>
      </c>
      <c r="D148" s="915"/>
      <c r="E148" s="915"/>
      <c r="F148" s="915"/>
      <c r="G148" s="915"/>
      <c r="H148" s="915"/>
      <c r="I148" s="916"/>
      <c r="J148" s="1032" t="s">
        <v>68</v>
      </c>
      <c r="K148" s="1033"/>
      <c r="L148" s="1033"/>
      <c r="M148" s="1033"/>
      <c r="N148" s="1033"/>
      <c r="O148" s="1033"/>
      <c r="P148" s="1033"/>
      <c r="Q148" s="1034"/>
      <c r="R148" s="1035" t="s">
        <v>69</v>
      </c>
      <c r="S148" s="1036"/>
      <c r="T148" s="1036"/>
      <c r="U148" s="1036"/>
      <c r="V148" s="1036"/>
      <c r="W148" s="1036"/>
      <c r="X148" s="1037"/>
      <c r="Y148" s="75" t="s">
        <v>70</v>
      </c>
      <c r="Z148" s="76"/>
      <c r="AB148" s="853"/>
      <c r="AC148" s="158"/>
      <c r="AD148" s="914" t="s">
        <v>585</v>
      </c>
      <c r="AE148" s="915"/>
      <c r="AF148" s="915"/>
      <c r="AG148" s="915"/>
      <c r="AH148" s="915"/>
      <c r="AI148" s="915"/>
      <c r="AJ148" s="916"/>
      <c r="AK148" s="1032" t="s">
        <v>68</v>
      </c>
      <c r="AL148" s="1033"/>
      <c r="AM148" s="1033"/>
      <c r="AN148" s="1033"/>
      <c r="AO148" s="1033"/>
      <c r="AP148" s="1033"/>
      <c r="AQ148" s="1033"/>
      <c r="AR148" s="1034"/>
      <c r="AS148" s="1035" t="s">
        <v>69</v>
      </c>
      <c r="AT148" s="1036"/>
      <c r="AU148" s="1036"/>
      <c r="AV148" s="1036"/>
      <c r="AW148" s="1036"/>
      <c r="AX148" s="1036"/>
      <c r="AY148" s="1037"/>
      <c r="AZ148" s="75" t="s">
        <v>70</v>
      </c>
      <c r="BA148" s="76"/>
    </row>
    <row r="149" spans="1:53" ht="14.25" customHeight="1" thickBot="1" x14ac:dyDescent="0.3">
      <c r="A149" s="853"/>
      <c r="B149" s="533"/>
      <c r="C149" s="909" t="s">
        <v>71</v>
      </c>
      <c r="D149" s="910"/>
      <c r="E149" s="910"/>
      <c r="F149" s="910"/>
      <c r="G149" s="910"/>
      <c r="H149" s="910"/>
      <c r="I149" s="534"/>
      <c r="J149" s="1038"/>
      <c r="K149" s="1039"/>
      <c r="L149" s="1039"/>
      <c r="M149" s="1039"/>
      <c r="N149" s="1039"/>
      <c r="O149" s="1039"/>
      <c r="P149" s="1039"/>
      <c r="Q149" s="1040"/>
      <c r="R149" s="1009" t="s">
        <v>72</v>
      </c>
      <c r="S149" s="1010"/>
      <c r="T149" s="1011"/>
      <c r="U149" s="1011"/>
      <c r="V149" s="1011"/>
      <c r="W149" s="1011"/>
      <c r="X149" s="1012"/>
      <c r="Y149" s="75" t="s">
        <v>73</v>
      </c>
      <c r="Z149" s="78" t="s">
        <v>54</v>
      </c>
      <c r="AB149" s="853"/>
      <c r="AC149" s="533"/>
      <c r="AD149" s="909" t="s">
        <v>71</v>
      </c>
      <c r="AE149" s="910"/>
      <c r="AF149" s="910"/>
      <c r="AG149" s="910"/>
      <c r="AH149" s="910"/>
      <c r="AI149" s="910"/>
      <c r="AJ149" s="534"/>
      <c r="AK149" s="1038"/>
      <c r="AL149" s="1039"/>
      <c r="AM149" s="1039"/>
      <c r="AN149" s="1039"/>
      <c r="AO149" s="1039"/>
      <c r="AP149" s="1039"/>
      <c r="AQ149" s="1039"/>
      <c r="AR149" s="1040"/>
      <c r="AS149" s="1009" t="s">
        <v>72</v>
      </c>
      <c r="AT149" s="1010"/>
      <c r="AU149" s="1011"/>
      <c r="AV149" s="1011"/>
      <c r="AW149" s="1011"/>
      <c r="AX149" s="1011"/>
      <c r="AY149" s="1012"/>
      <c r="AZ149" s="75" t="s">
        <v>73</v>
      </c>
      <c r="BA149" s="78" t="s">
        <v>54</v>
      </c>
    </row>
    <row r="150" spans="1:53" ht="13.5" thickBot="1" x14ac:dyDescent="0.25">
      <c r="A150" s="853"/>
      <c r="B150" s="158"/>
      <c r="C150" s="909" t="s">
        <v>74</v>
      </c>
      <c r="D150" s="910"/>
      <c r="E150" s="910"/>
      <c r="F150" s="910"/>
      <c r="G150" s="910"/>
      <c r="H150" s="910"/>
      <c r="I150" s="534"/>
      <c r="J150" s="1042"/>
      <c r="K150" s="1043"/>
      <c r="L150" s="1043"/>
      <c r="M150" s="1043"/>
      <c r="N150" s="1043"/>
      <c r="O150" s="1043"/>
      <c r="P150" s="1043"/>
      <c r="Q150" s="1044"/>
      <c r="R150" s="1009" t="s">
        <v>75</v>
      </c>
      <c r="S150" s="1010"/>
      <c r="T150" s="1011"/>
      <c r="U150" s="1011"/>
      <c r="V150" s="1011"/>
      <c r="W150" s="1011"/>
      <c r="X150" s="1012"/>
      <c r="Y150" s="75" t="s">
        <v>76</v>
      </c>
      <c r="Z150" s="76"/>
      <c r="AB150" s="853"/>
      <c r="AC150" s="158"/>
      <c r="AD150" s="909" t="s">
        <v>74</v>
      </c>
      <c r="AE150" s="910"/>
      <c r="AF150" s="910"/>
      <c r="AG150" s="910"/>
      <c r="AH150" s="910"/>
      <c r="AI150" s="910"/>
      <c r="AJ150" s="534"/>
      <c r="AK150" s="1042"/>
      <c r="AL150" s="1043"/>
      <c r="AM150" s="1043"/>
      <c r="AN150" s="1043"/>
      <c r="AO150" s="1043"/>
      <c r="AP150" s="1043"/>
      <c r="AQ150" s="1043"/>
      <c r="AR150" s="1044"/>
      <c r="AS150" s="1009" t="s">
        <v>75</v>
      </c>
      <c r="AT150" s="1010"/>
      <c r="AU150" s="1011"/>
      <c r="AV150" s="1011"/>
      <c r="AW150" s="1011"/>
      <c r="AX150" s="1011"/>
      <c r="AY150" s="1012"/>
      <c r="AZ150" s="75" t="s">
        <v>76</v>
      </c>
      <c r="BA150" s="76"/>
    </row>
    <row r="151" spans="1:53" ht="13.5" thickBot="1" x14ac:dyDescent="0.25">
      <c r="A151" s="853"/>
      <c r="B151" s="158"/>
      <c r="C151" s="909" t="s">
        <v>518</v>
      </c>
      <c r="D151" s="910"/>
      <c r="E151" s="910"/>
      <c r="F151" s="910"/>
      <c r="G151" s="910"/>
      <c r="H151" s="910"/>
      <c r="I151" s="534"/>
      <c r="J151" s="1045"/>
      <c r="K151" s="1021"/>
      <c r="L151" s="1021"/>
      <c r="M151" s="1021"/>
      <c r="N151" s="1021"/>
      <c r="O151" s="1021"/>
      <c r="P151" s="1021"/>
      <c r="Q151" s="1046"/>
      <c r="R151" s="1009" t="s">
        <v>77</v>
      </c>
      <c r="S151" s="1010"/>
      <c r="T151" s="1011"/>
      <c r="U151" s="1011"/>
      <c r="V151" s="1011"/>
      <c r="W151" s="1011"/>
      <c r="X151" s="1012"/>
      <c r="Y151" s="75" t="s">
        <v>78</v>
      </c>
      <c r="Z151" s="76"/>
      <c r="AB151" s="853"/>
      <c r="AC151" s="158"/>
      <c r="AD151" s="909" t="s">
        <v>518</v>
      </c>
      <c r="AE151" s="910"/>
      <c r="AF151" s="910"/>
      <c r="AG151" s="910"/>
      <c r="AH151" s="910"/>
      <c r="AI151" s="910"/>
      <c r="AJ151" s="534"/>
      <c r="AK151" s="1045"/>
      <c r="AL151" s="1021"/>
      <c r="AM151" s="1021"/>
      <c r="AN151" s="1021"/>
      <c r="AO151" s="1021"/>
      <c r="AP151" s="1021"/>
      <c r="AQ151" s="1021"/>
      <c r="AR151" s="1046"/>
      <c r="AS151" s="1009" t="s">
        <v>77</v>
      </c>
      <c r="AT151" s="1010"/>
      <c r="AU151" s="1011"/>
      <c r="AV151" s="1011"/>
      <c r="AW151" s="1011"/>
      <c r="AX151" s="1011"/>
      <c r="AY151" s="1012"/>
      <c r="AZ151" s="75" t="s">
        <v>78</v>
      </c>
      <c r="BA151" s="76"/>
    </row>
    <row r="152" spans="1:53" ht="13.5" thickBot="1" x14ac:dyDescent="0.25">
      <c r="A152" s="853"/>
      <c r="B152" s="158"/>
      <c r="C152" s="909" t="s">
        <v>586</v>
      </c>
      <c r="D152" s="910"/>
      <c r="E152" s="910"/>
      <c r="F152" s="910"/>
      <c r="G152" s="910"/>
      <c r="H152" s="910"/>
      <c r="I152" s="534"/>
      <c r="J152" s="80"/>
      <c r="K152" s="80"/>
      <c r="L152" s="80"/>
      <c r="M152" s="80"/>
      <c r="N152" s="80"/>
      <c r="O152" s="80"/>
      <c r="P152" s="80"/>
      <c r="Q152" s="80"/>
      <c r="R152" s="1013" t="s">
        <v>79</v>
      </c>
      <c r="S152" s="1014"/>
      <c r="T152" s="1047"/>
      <c r="U152" s="1047"/>
      <c r="V152" s="1047"/>
      <c r="W152" s="1047"/>
      <c r="X152" s="1048"/>
      <c r="Y152" s="81"/>
      <c r="Z152" s="83"/>
      <c r="AB152" s="853"/>
      <c r="AC152" s="158"/>
      <c r="AD152" s="909" t="s">
        <v>586</v>
      </c>
      <c r="AE152" s="910"/>
      <c r="AF152" s="910"/>
      <c r="AG152" s="910"/>
      <c r="AH152" s="910"/>
      <c r="AI152" s="910"/>
      <c r="AJ152" s="534"/>
      <c r="AK152" s="80"/>
      <c r="AL152" s="80"/>
      <c r="AM152" s="80"/>
      <c r="AN152" s="80"/>
      <c r="AO152" s="80"/>
      <c r="AP152" s="80"/>
      <c r="AQ152" s="80"/>
      <c r="AR152" s="80"/>
      <c r="AS152" s="1013" t="s">
        <v>79</v>
      </c>
      <c r="AT152" s="1014"/>
      <c r="AU152" s="1047"/>
      <c r="AV152" s="1047"/>
      <c r="AW152" s="1047"/>
      <c r="AX152" s="1047"/>
      <c r="AY152" s="1048"/>
      <c r="AZ152" s="81"/>
      <c r="BA152" s="83"/>
    </row>
    <row r="153" spans="1:53" ht="15" customHeight="1" x14ac:dyDescent="0.2">
      <c r="A153" s="904">
        <f>A114+1</f>
        <v>45</v>
      </c>
      <c r="B153" s="158"/>
      <c r="C153" s="939" t="s">
        <v>587</v>
      </c>
      <c r="D153" s="910"/>
      <c r="E153" s="910"/>
      <c r="F153" s="910"/>
      <c r="G153" s="910"/>
      <c r="H153" s="910"/>
      <c r="I153" s="534"/>
      <c r="U153" s="379"/>
      <c r="W153" s="781" t="s">
        <v>722</v>
      </c>
      <c r="X153" s="781"/>
      <c r="Y153" s="781"/>
      <c r="Z153" s="781"/>
      <c r="AB153" s="904">
        <f>AB114+1</f>
        <v>48</v>
      </c>
      <c r="AC153" s="158"/>
      <c r="AD153" s="939" t="s">
        <v>587</v>
      </c>
      <c r="AE153" s="910"/>
      <c r="AF153" s="910"/>
      <c r="AG153" s="910"/>
      <c r="AH153" s="910"/>
      <c r="AI153" s="910"/>
      <c r="AJ153" s="534"/>
      <c r="AV153" s="379"/>
      <c r="AX153" s="781" t="s">
        <v>719</v>
      </c>
      <c r="AY153" s="781"/>
      <c r="AZ153" s="781"/>
      <c r="BA153" s="781"/>
    </row>
    <row r="154" spans="1:53" ht="13.5" customHeight="1" thickBot="1" x14ac:dyDescent="0.25">
      <c r="A154" s="904"/>
      <c r="B154" s="158"/>
      <c r="C154" s="1015" t="s">
        <v>80</v>
      </c>
      <c r="D154" s="1016"/>
      <c r="E154" s="1016"/>
      <c r="F154" s="1016"/>
      <c r="G154" s="1016"/>
      <c r="H154" s="1016"/>
      <c r="I154" s="1017"/>
      <c r="W154" s="781"/>
      <c r="X154" s="781"/>
      <c r="Y154" s="781"/>
      <c r="Z154" s="781"/>
      <c r="AB154" s="904"/>
      <c r="AC154" s="158"/>
      <c r="AD154" s="1015" t="s">
        <v>80</v>
      </c>
      <c r="AE154" s="1016"/>
      <c r="AF154" s="1016"/>
      <c r="AG154" s="1016"/>
      <c r="AH154" s="1016"/>
      <c r="AI154" s="1016"/>
      <c r="AJ154" s="1017"/>
      <c r="AX154" s="781"/>
      <c r="AY154" s="781"/>
      <c r="AZ154" s="781"/>
      <c r="BA154" s="781"/>
    </row>
  </sheetData>
  <mergeCells count="632">
    <mergeCell ref="A153:A154"/>
    <mergeCell ref="A118:A124"/>
    <mergeCell ref="AB153:AB154"/>
    <mergeCell ref="AB36:AB37"/>
    <mergeCell ref="AB47:AB68"/>
    <mergeCell ref="AB69:AB74"/>
    <mergeCell ref="AB75:AB76"/>
    <mergeCell ref="AB86:AB107"/>
    <mergeCell ref="A75:A76"/>
    <mergeCell ref="C153:H153"/>
    <mergeCell ref="C147:F147"/>
    <mergeCell ref="G147:Q147"/>
    <mergeCell ref="R147:X147"/>
    <mergeCell ref="Y147:Z147"/>
    <mergeCell ref="C137:C138"/>
    <mergeCell ref="D137:D138"/>
    <mergeCell ref="G122:K122"/>
    <mergeCell ref="C123:F123"/>
    <mergeCell ref="C122:F122"/>
    <mergeCell ref="C124:F124"/>
    <mergeCell ref="J112:Q112"/>
    <mergeCell ref="C114:H114"/>
    <mergeCell ref="Y87:Z87"/>
    <mergeCell ref="C76:I76"/>
    <mergeCell ref="A8:A29"/>
    <mergeCell ref="A30:A35"/>
    <mergeCell ref="A36:A37"/>
    <mergeCell ref="A47:A68"/>
    <mergeCell ref="A69:A74"/>
    <mergeCell ref="AK151:AR151"/>
    <mergeCell ref="AB147:AB152"/>
    <mergeCell ref="C149:H149"/>
    <mergeCell ref="T151:X151"/>
    <mergeCell ref="AD151:AI151"/>
    <mergeCell ref="A125:A146"/>
    <mergeCell ref="A40:A46"/>
    <mergeCell ref="A86:A107"/>
    <mergeCell ref="A108:A113"/>
    <mergeCell ref="A114:A115"/>
    <mergeCell ref="R113:S113"/>
    <mergeCell ref="C110:H110"/>
    <mergeCell ref="J110:Q110"/>
    <mergeCell ref="R112:S112"/>
    <mergeCell ref="C111:H111"/>
    <mergeCell ref="C112:H112"/>
    <mergeCell ref="A147:A152"/>
    <mergeCell ref="J149:Q149"/>
    <mergeCell ref="R149:S149"/>
    <mergeCell ref="C154:I154"/>
    <mergeCell ref="AD154:AJ154"/>
    <mergeCell ref="AS151:AT151"/>
    <mergeCell ref="AS150:AT150"/>
    <mergeCell ref="AS152:AT152"/>
    <mergeCell ref="C151:H151"/>
    <mergeCell ref="J151:Q151"/>
    <mergeCell ref="R151:S151"/>
    <mergeCell ref="J150:Q150"/>
    <mergeCell ref="R150:S150"/>
    <mergeCell ref="T150:X150"/>
    <mergeCell ref="AD150:AI150"/>
    <mergeCell ref="AK150:AR150"/>
    <mergeCell ref="C152:H152"/>
    <mergeCell ref="R152:S152"/>
    <mergeCell ref="T152:X152"/>
    <mergeCell ref="AD152:AI152"/>
    <mergeCell ref="C150:H150"/>
    <mergeCell ref="AU149:AY149"/>
    <mergeCell ref="AZ147:BA147"/>
    <mergeCell ref="C148:I148"/>
    <mergeCell ref="J148:Q148"/>
    <mergeCell ref="R148:X148"/>
    <mergeCell ref="AD148:AJ148"/>
    <mergeCell ref="AK148:AR148"/>
    <mergeCell ref="AS148:AY148"/>
    <mergeCell ref="AD153:AI153"/>
    <mergeCell ref="AU151:AY151"/>
    <mergeCell ref="AS149:AT149"/>
    <mergeCell ref="AU150:AY150"/>
    <mergeCell ref="AU152:AY152"/>
    <mergeCell ref="T149:X149"/>
    <mergeCell ref="AD149:AI149"/>
    <mergeCell ref="AK149:AR149"/>
    <mergeCell ref="AE143:AE146"/>
    <mergeCell ref="E145:E146"/>
    <mergeCell ref="F145:F146"/>
    <mergeCell ref="G145:R145"/>
    <mergeCell ref="AF145:AF146"/>
    <mergeCell ref="AG145:AG146"/>
    <mergeCell ref="AH145:AS145"/>
    <mergeCell ref="AD147:AG147"/>
    <mergeCell ref="AH147:AR147"/>
    <mergeCell ref="AS147:AY147"/>
    <mergeCell ref="C127:C136"/>
    <mergeCell ref="D127:D136"/>
    <mergeCell ref="C139:C142"/>
    <mergeCell ref="D139:D142"/>
    <mergeCell ref="E139:E140"/>
    <mergeCell ref="F139:F140"/>
    <mergeCell ref="G139:R139"/>
    <mergeCell ref="AD139:AD142"/>
    <mergeCell ref="E129:E130"/>
    <mergeCell ref="F129:F130"/>
    <mergeCell ref="G129:R129"/>
    <mergeCell ref="AB125:AB146"/>
    <mergeCell ref="S125:U125"/>
    <mergeCell ref="V125:X125"/>
    <mergeCell ref="P125:R125"/>
    <mergeCell ref="Y126:Z126"/>
    <mergeCell ref="C125:E126"/>
    <mergeCell ref="F125:F126"/>
    <mergeCell ref="G125:I125"/>
    <mergeCell ref="J125:L125"/>
    <mergeCell ref="M125:O125"/>
    <mergeCell ref="C143:C146"/>
    <mergeCell ref="D143:D146"/>
    <mergeCell ref="AD143:AD146"/>
    <mergeCell ref="AD122:AG122"/>
    <mergeCell ref="AN118:AZ118"/>
    <mergeCell ref="Y119:Z119"/>
    <mergeCell ref="AD119:AM119"/>
    <mergeCell ref="AF129:AF130"/>
    <mergeCell ref="AF139:AF140"/>
    <mergeCell ref="AZ126:BA126"/>
    <mergeCell ref="AD125:AF126"/>
    <mergeCell ref="AG125:AG126"/>
    <mergeCell ref="AH125:AJ125"/>
    <mergeCell ref="AK125:AM125"/>
    <mergeCell ref="AE127:AE136"/>
    <mergeCell ref="AD127:AD136"/>
    <mergeCell ref="AN125:AP125"/>
    <mergeCell ref="AQ125:AS125"/>
    <mergeCell ref="AT125:AV125"/>
    <mergeCell ref="AG129:AG130"/>
    <mergeCell ref="AH129:AS129"/>
    <mergeCell ref="AW125:AY125"/>
    <mergeCell ref="AD137:AD138"/>
    <mergeCell ref="AE137:AE138"/>
    <mergeCell ref="AE139:AE142"/>
    <mergeCell ref="AG139:AG140"/>
    <mergeCell ref="AH139:AS139"/>
    <mergeCell ref="C118:L118"/>
    <mergeCell ref="M118:Y118"/>
    <mergeCell ref="AD118:AM118"/>
    <mergeCell ref="AN120:AY120"/>
    <mergeCell ref="AM123:AR123"/>
    <mergeCell ref="AS123:AW123"/>
    <mergeCell ref="AM124:AR124"/>
    <mergeCell ref="AS124:AW124"/>
    <mergeCell ref="AB118:AB124"/>
    <mergeCell ref="M120:X120"/>
    <mergeCell ref="Y120:Z120"/>
    <mergeCell ref="AD120:AM120"/>
    <mergeCell ref="AH122:AL122"/>
    <mergeCell ref="AM122:BA122"/>
    <mergeCell ref="AX123:BA124"/>
    <mergeCell ref="AN119:AY119"/>
    <mergeCell ref="L123:Q123"/>
    <mergeCell ref="R123:V123"/>
    <mergeCell ref="W123:Z124"/>
    <mergeCell ref="AD123:AG123"/>
    <mergeCell ref="R124:V124"/>
    <mergeCell ref="AD124:AG124"/>
    <mergeCell ref="L124:Q124"/>
    <mergeCell ref="L122:Z122"/>
    <mergeCell ref="AZ120:BA120"/>
    <mergeCell ref="C121:F121"/>
    <mergeCell ref="G121:X121"/>
    <mergeCell ref="AD121:AG121"/>
    <mergeCell ref="AH121:AY121"/>
    <mergeCell ref="C120:L120"/>
    <mergeCell ref="AZ119:BA119"/>
    <mergeCell ref="AS111:AT111"/>
    <mergeCell ref="AU111:AY111"/>
    <mergeCell ref="AD113:AI113"/>
    <mergeCell ref="AS112:AT112"/>
    <mergeCell ref="AU112:AY112"/>
    <mergeCell ref="AS113:AT113"/>
    <mergeCell ref="AU113:AY113"/>
    <mergeCell ref="C119:L119"/>
    <mergeCell ref="M119:X119"/>
    <mergeCell ref="T112:X112"/>
    <mergeCell ref="AD112:AI112"/>
    <mergeCell ref="AK112:AR112"/>
    <mergeCell ref="AD114:AI114"/>
    <mergeCell ref="C115:I115"/>
    <mergeCell ref="AD115:AJ115"/>
    <mergeCell ref="C113:H113"/>
    <mergeCell ref="AB114:AB115"/>
    <mergeCell ref="AK110:AR110"/>
    <mergeCell ref="AH108:AR108"/>
    <mergeCell ref="AS108:AY108"/>
    <mergeCell ref="AS110:AT110"/>
    <mergeCell ref="AU110:AY110"/>
    <mergeCell ref="AD110:AI110"/>
    <mergeCell ref="AZ108:BA108"/>
    <mergeCell ref="J111:Q111"/>
    <mergeCell ref="R111:S111"/>
    <mergeCell ref="T111:X111"/>
    <mergeCell ref="AD111:AI111"/>
    <mergeCell ref="AK111:AR111"/>
    <mergeCell ref="AB108:AB113"/>
    <mergeCell ref="T113:X113"/>
    <mergeCell ref="R110:S110"/>
    <mergeCell ref="T110:X110"/>
    <mergeCell ref="AG106:AG107"/>
    <mergeCell ref="AH106:AV106"/>
    <mergeCell ref="AW106:AY106"/>
    <mergeCell ref="C108:F108"/>
    <mergeCell ref="G108:Q108"/>
    <mergeCell ref="R108:X108"/>
    <mergeCell ref="Y108:Z108"/>
    <mergeCell ref="AD108:AG108"/>
    <mergeCell ref="C109:I109"/>
    <mergeCell ref="J109:Q109"/>
    <mergeCell ref="R109:X109"/>
    <mergeCell ref="AD109:AJ109"/>
    <mergeCell ref="AK109:AR109"/>
    <mergeCell ref="AS109:AY109"/>
    <mergeCell ref="C104:C107"/>
    <mergeCell ref="D104:D107"/>
    <mergeCell ref="AD104:AD107"/>
    <mergeCell ref="AE104:AE107"/>
    <mergeCell ref="E106:E107"/>
    <mergeCell ref="F106:F107"/>
    <mergeCell ref="G106:U106"/>
    <mergeCell ref="V106:X106"/>
    <mergeCell ref="AF106:AF107"/>
    <mergeCell ref="AF100:AF101"/>
    <mergeCell ref="AG100:AG101"/>
    <mergeCell ref="AH100:AY100"/>
    <mergeCell ref="AD88:AD97"/>
    <mergeCell ref="AE88:AE97"/>
    <mergeCell ref="E90:E91"/>
    <mergeCell ref="F90:F91"/>
    <mergeCell ref="G90:I90"/>
    <mergeCell ref="J90:X90"/>
    <mergeCell ref="AF90:AF91"/>
    <mergeCell ref="AG90:AG91"/>
    <mergeCell ref="AH90:AJ90"/>
    <mergeCell ref="C98:C99"/>
    <mergeCell ref="D98:D99"/>
    <mergeCell ref="AD98:AD99"/>
    <mergeCell ref="AE98:AE99"/>
    <mergeCell ref="C88:C97"/>
    <mergeCell ref="D88:D97"/>
    <mergeCell ref="C100:C103"/>
    <mergeCell ref="D100:D103"/>
    <mergeCell ref="E100:E101"/>
    <mergeCell ref="F100:F101"/>
    <mergeCell ref="G100:X100"/>
    <mergeCell ref="AD100:AD103"/>
    <mergeCell ref="AE100:AE103"/>
    <mergeCell ref="AG86:AG87"/>
    <mergeCell ref="AH86:AJ86"/>
    <mergeCell ref="AK86:AM86"/>
    <mergeCell ref="AN86:AP86"/>
    <mergeCell ref="AQ86:AS86"/>
    <mergeCell ref="AT86:AV86"/>
    <mergeCell ref="AW86:AY86"/>
    <mergeCell ref="AK90:AY90"/>
    <mergeCell ref="AZ87:BA87"/>
    <mergeCell ref="C86:E87"/>
    <mergeCell ref="F86:F87"/>
    <mergeCell ref="G86:I86"/>
    <mergeCell ref="J86:L86"/>
    <mergeCell ref="M86:O86"/>
    <mergeCell ref="P86:R86"/>
    <mergeCell ref="S86:U86"/>
    <mergeCell ref="V86:X86"/>
    <mergeCell ref="AD86:AF87"/>
    <mergeCell ref="AM83:BA83"/>
    <mergeCell ref="C84:F84"/>
    <mergeCell ref="L84:Q84"/>
    <mergeCell ref="R84:V84"/>
    <mergeCell ref="W84:Z85"/>
    <mergeCell ref="AD84:AG84"/>
    <mergeCell ref="AM84:AR84"/>
    <mergeCell ref="AS84:AW84"/>
    <mergeCell ref="AX84:BA85"/>
    <mergeCell ref="C85:F85"/>
    <mergeCell ref="L85:Q85"/>
    <mergeCell ref="R85:V85"/>
    <mergeCell ref="AD85:AG85"/>
    <mergeCell ref="AM85:AR85"/>
    <mergeCell ref="AS85:AW85"/>
    <mergeCell ref="G84:K84"/>
    <mergeCell ref="AH84:AL84"/>
    <mergeCell ref="AN79:AZ79"/>
    <mergeCell ref="C80:L80"/>
    <mergeCell ref="M80:X80"/>
    <mergeCell ref="Y80:Z80"/>
    <mergeCell ref="AD80:AM80"/>
    <mergeCell ref="AN80:AY80"/>
    <mergeCell ref="AZ80:BA80"/>
    <mergeCell ref="AN81:AY81"/>
    <mergeCell ref="AZ81:BA81"/>
    <mergeCell ref="AD76:AJ76"/>
    <mergeCell ref="C74:H74"/>
    <mergeCell ref="R74:S74"/>
    <mergeCell ref="T74:X74"/>
    <mergeCell ref="AD74:AI74"/>
    <mergeCell ref="A79:A85"/>
    <mergeCell ref="C79:L79"/>
    <mergeCell ref="M79:Y79"/>
    <mergeCell ref="AB79:AB85"/>
    <mergeCell ref="AD79:AM79"/>
    <mergeCell ref="C81:L81"/>
    <mergeCell ref="M81:X81"/>
    <mergeCell ref="Y81:Z81"/>
    <mergeCell ref="AD81:AM81"/>
    <mergeCell ref="C83:F83"/>
    <mergeCell ref="C82:F82"/>
    <mergeCell ref="G82:X82"/>
    <mergeCell ref="AD82:AG82"/>
    <mergeCell ref="AH82:AY82"/>
    <mergeCell ref="G83:K83"/>
    <mergeCell ref="L83:Z83"/>
    <mergeCell ref="AD83:AG83"/>
    <mergeCell ref="AH83:AL83"/>
    <mergeCell ref="AU74:AY74"/>
    <mergeCell ref="R73:S73"/>
    <mergeCell ref="T73:X73"/>
    <mergeCell ref="AD73:AI73"/>
    <mergeCell ref="AK73:AR73"/>
    <mergeCell ref="C73:H73"/>
    <mergeCell ref="J73:Q73"/>
    <mergeCell ref="C75:H75"/>
    <mergeCell ref="AD75:AI75"/>
    <mergeCell ref="C72:H72"/>
    <mergeCell ref="J72:Q72"/>
    <mergeCell ref="R72:S72"/>
    <mergeCell ref="T72:X72"/>
    <mergeCell ref="AD72:AI72"/>
    <mergeCell ref="AK72:AR72"/>
    <mergeCell ref="AS71:AT71"/>
    <mergeCell ref="AU71:AY71"/>
    <mergeCell ref="AS72:AT72"/>
    <mergeCell ref="AU72:AY72"/>
    <mergeCell ref="C70:I70"/>
    <mergeCell ref="J70:Q70"/>
    <mergeCell ref="R70:X70"/>
    <mergeCell ref="AD70:AJ70"/>
    <mergeCell ref="AK70:AR70"/>
    <mergeCell ref="AS70:AY70"/>
    <mergeCell ref="C71:H71"/>
    <mergeCell ref="J71:Q71"/>
    <mergeCell ref="R71:S71"/>
    <mergeCell ref="T71:X71"/>
    <mergeCell ref="AD71:AI71"/>
    <mergeCell ref="AK71:AR71"/>
    <mergeCell ref="E67:E68"/>
    <mergeCell ref="F67:F68"/>
    <mergeCell ref="G67:U67"/>
    <mergeCell ref="V67:X67"/>
    <mergeCell ref="AF67:AF68"/>
    <mergeCell ref="AG67:AG68"/>
    <mergeCell ref="AH67:AV67"/>
    <mergeCell ref="AW67:AY67"/>
    <mergeCell ref="C69:F69"/>
    <mergeCell ref="G69:Q69"/>
    <mergeCell ref="R69:X69"/>
    <mergeCell ref="Y69:Z69"/>
    <mergeCell ref="C65:C68"/>
    <mergeCell ref="D65:D68"/>
    <mergeCell ref="AD69:AG69"/>
    <mergeCell ref="AH69:AR69"/>
    <mergeCell ref="AS69:AY69"/>
    <mergeCell ref="AF61:AF62"/>
    <mergeCell ref="C61:C64"/>
    <mergeCell ref="D61:D64"/>
    <mergeCell ref="E61:E62"/>
    <mergeCell ref="F61:F62"/>
    <mergeCell ref="G61:U61"/>
    <mergeCell ref="V61:X61"/>
    <mergeCell ref="AD61:AD64"/>
    <mergeCell ref="AE61:AE64"/>
    <mergeCell ref="AF51:AF52"/>
    <mergeCell ref="AG51:AG52"/>
    <mergeCell ref="AH51:AY51"/>
    <mergeCell ref="M47:O47"/>
    <mergeCell ref="P47:R47"/>
    <mergeCell ref="C59:C60"/>
    <mergeCell ref="D59:D60"/>
    <mergeCell ref="AD59:AD60"/>
    <mergeCell ref="AE59:AE60"/>
    <mergeCell ref="C49:C58"/>
    <mergeCell ref="D49:D58"/>
    <mergeCell ref="AD49:AD58"/>
    <mergeCell ref="E51:E52"/>
    <mergeCell ref="F51:F52"/>
    <mergeCell ref="G51:X51"/>
    <mergeCell ref="AX45:BA46"/>
    <mergeCell ref="C46:F46"/>
    <mergeCell ref="L46:Q46"/>
    <mergeCell ref="R46:V46"/>
    <mergeCell ref="AD46:AG46"/>
    <mergeCell ref="AM46:AR46"/>
    <mergeCell ref="AS46:AW46"/>
    <mergeCell ref="AT47:AV47"/>
    <mergeCell ref="AW47:AY47"/>
    <mergeCell ref="S47:U47"/>
    <mergeCell ref="V47:X47"/>
    <mergeCell ref="AD47:AF48"/>
    <mergeCell ref="AG47:AG48"/>
    <mergeCell ref="AH47:AJ47"/>
    <mergeCell ref="AK47:AM47"/>
    <mergeCell ref="AN47:AP47"/>
    <mergeCell ref="AQ47:AS47"/>
    <mergeCell ref="C47:E48"/>
    <mergeCell ref="F47:F48"/>
    <mergeCell ref="G47:I47"/>
    <mergeCell ref="J47:L47"/>
    <mergeCell ref="C41:L41"/>
    <mergeCell ref="M41:X41"/>
    <mergeCell ref="Y41:Z41"/>
    <mergeCell ref="AD41:AM41"/>
    <mergeCell ref="AN41:AY41"/>
    <mergeCell ref="AZ41:BA41"/>
    <mergeCell ref="C40:L40"/>
    <mergeCell ref="M40:Y40"/>
    <mergeCell ref="AB40:AB46"/>
    <mergeCell ref="AN42:AY42"/>
    <mergeCell ref="AZ42:BA42"/>
    <mergeCell ref="C43:F43"/>
    <mergeCell ref="G43:X43"/>
    <mergeCell ref="AD43:AG43"/>
    <mergeCell ref="AH43:AY43"/>
    <mergeCell ref="AM44:BA44"/>
    <mergeCell ref="C45:F45"/>
    <mergeCell ref="L45:Q45"/>
    <mergeCell ref="R45:V45"/>
    <mergeCell ref="W45:Z46"/>
    <mergeCell ref="AD45:AG45"/>
    <mergeCell ref="AM45:AR45"/>
    <mergeCell ref="G45:K45"/>
    <mergeCell ref="AH45:AL45"/>
    <mergeCell ref="AS35:AT35"/>
    <mergeCell ref="AU35:AY35"/>
    <mergeCell ref="R34:S34"/>
    <mergeCell ref="T34:X34"/>
    <mergeCell ref="AD34:AI34"/>
    <mergeCell ref="AK34:AR34"/>
    <mergeCell ref="AB30:AB35"/>
    <mergeCell ref="AS32:AT32"/>
    <mergeCell ref="AU32:AY32"/>
    <mergeCell ref="AS33:AT33"/>
    <mergeCell ref="R35:S35"/>
    <mergeCell ref="T35:X35"/>
    <mergeCell ref="AD35:AI35"/>
    <mergeCell ref="AU33:AY33"/>
    <mergeCell ref="AS34:AT34"/>
    <mergeCell ref="AU34:AY34"/>
    <mergeCell ref="C33:H33"/>
    <mergeCell ref="J33:Q33"/>
    <mergeCell ref="R33:S33"/>
    <mergeCell ref="T33:X33"/>
    <mergeCell ref="AD33:AI33"/>
    <mergeCell ref="AK33:AR33"/>
    <mergeCell ref="C34:H34"/>
    <mergeCell ref="J34:Q34"/>
    <mergeCell ref="AS30:AY30"/>
    <mergeCell ref="AZ30:BA30"/>
    <mergeCell ref="C31:I31"/>
    <mergeCell ref="J31:Q31"/>
    <mergeCell ref="R31:X31"/>
    <mergeCell ref="AD31:AJ31"/>
    <mergeCell ref="AK31:AR31"/>
    <mergeCell ref="AS31:AY31"/>
    <mergeCell ref="C32:H32"/>
    <mergeCell ref="J32:Q32"/>
    <mergeCell ref="R32:S32"/>
    <mergeCell ref="T32:X32"/>
    <mergeCell ref="AD32:AI32"/>
    <mergeCell ref="AK32:AR32"/>
    <mergeCell ref="C30:F30"/>
    <mergeCell ref="G30:Q30"/>
    <mergeCell ref="R30:X30"/>
    <mergeCell ref="Y30:Z30"/>
    <mergeCell ref="C26:C29"/>
    <mergeCell ref="D26:D29"/>
    <mergeCell ref="E28:E29"/>
    <mergeCell ref="F28:F29"/>
    <mergeCell ref="G28:O28"/>
    <mergeCell ref="P28:X28"/>
    <mergeCell ref="C22:C25"/>
    <mergeCell ref="D22:D25"/>
    <mergeCell ref="E22:E23"/>
    <mergeCell ref="F22:F23"/>
    <mergeCell ref="G22:L22"/>
    <mergeCell ref="M22:R22"/>
    <mergeCell ref="AN22:AS22"/>
    <mergeCell ref="AT22:AY22"/>
    <mergeCell ref="AD26:AD29"/>
    <mergeCell ref="AE26:AE29"/>
    <mergeCell ref="AF28:AF29"/>
    <mergeCell ref="AG28:AG29"/>
    <mergeCell ref="AH28:AP28"/>
    <mergeCell ref="AQ28:AY28"/>
    <mergeCell ref="AF22:AF23"/>
    <mergeCell ref="AE22:AE25"/>
    <mergeCell ref="AD10:AD19"/>
    <mergeCell ref="AE10:AE19"/>
    <mergeCell ref="E12:E13"/>
    <mergeCell ref="AN14:AY14"/>
    <mergeCell ref="C20:C21"/>
    <mergeCell ref="D20:D21"/>
    <mergeCell ref="AD20:AD21"/>
    <mergeCell ref="AE20:AE21"/>
    <mergeCell ref="AF12:AF13"/>
    <mergeCell ref="AG12:AG13"/>
    <mergeCell ref="AH12:AP12"/>
    <mergeCell ref="AQ12:AY12"/>
    <mergeCell ref="E14:E15"/>
    <mergeCell ref="F12:F13"/>
    <mergeCell ref="G12:O12"/>
    <mergeCell ref="P12:X12"/>
    <mergeCell ref="C8:E9"/>
    <mergeCell ref="F8:F9"/>
    <mergeCell ref="G8:I8"/>
    <mergeCell ref="J8:L8"/>
    <mergeCell ref="M8:O8"/>
    <mergeCell ref="P8:R8"/>
    <mergeCell ref="AW8:AY8"/>
    <mergeCell ref="Y9:Z9"/>
    <mergeCell ref="AZ9:BA9"/>
    <mergeCell ref="S8:U8"/>
    <mergeCell ref="V8:X8"/>
    <mergeCell ref="AD8:AF9"/>
    <mergeCell ref="AG8:AG9"/>
    <mergeCell ref="AH8:AJ8"/>
    <mergeCell ref="AK8:AM8"/>
    <mergeCell ref="AN8:AP8"/>
    <mergeCell ref="AQ8:AS8"/>
    <mergeCell ref="AT8:AV8"/>
    <mergeCell ref="AB8:AB29"/>
    <mergeCell ref="S22:X22"/>
    <mergeCell ref="AD22:AD25"/>
    <mergeCell ref="AG22:AG23"/>
    <mergeCell ref="F14:F15"/>
    <mergeCell ref="J14:L14"/>
    <mergeCell ref="AM5:BA5"/>
    <mergeCell ref="L6:Q6"/>
    <mergeCell ref="R6:V6"/>
    <mergeCell ref="W6:Z7"/>
    <mergeCell ref="AD6:AG6"/>
    <mergeCell ref="G6:K6"/>
    <mergeCell ref="C4:F4"/>
    <mergeCell ref="G4:X4"/>
    <mergeCell ref="AD4:AG4"/>
    <mergeCell ref="AM6:AR6"/>
    <mergeCell ref="AS6:AW6"/>
    <mergeCell ref="AX6:BA7"/>
    <mergeCell ref="C7:F7"/>
    <mergeCell ref="L7:Q7"/>
    <mergeCell ref="R7:V7"/>
    <mergeCell ref="AD7:AG7"/>
    <mergeCell ref="AM7:AR7"/>
    <mergeCell ref="AS7:AW7"/>
    <mergeCell ref="C6:F6"/>
    <mergeCell ref="AH6:AL6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AN2:AY2"/>
    <mergeCell ref="AZ2:BA2"/>
    <mergeCell ref="C3:L3"/>
    <mergeCell ref="M3:X3"/>
    <mergeCell ref="Y3:Z3"/>
    <mergeCell ref="AD3:AM3"/>
    <mergeCell ref="AN3:AY3"/>
    <mergeCell ref="AZ3:BA3"/>
    <mergeCell ref="AH4:AY4"/>
    <mergeCell ref="C5:F5"/>
    <mergeCell ref="G5:K5"/>
    <mergeCell ref="L5:Z5"/>
    <mergeCell ref="AD5:AG5"/>
    <mergeCell ref="AH5:AL5"/>
    <mergeCell ref="G123:K123"/>
    <mergeCell ref="AH123:AL123"/>
    <mergeCell ref="W36:Z37"/>
    <mergeCell ref="AH22:AM22"/>
    <mergeCell ref="AK14:AM14"/>
    <mergeCell ref="AD30:AG30"/>
    <mergeCell ref="AH30:AR30"/>
    <mergeCell ref="C36:H36"/>
    <mergeCell ref="AD36:AI36"/>
    <mergeCell ref="C37:I37"/>
    <mergeCell ref="AD37:AJ37"/>
    <mergeCell ref="C35:H35"/>
    <mergeCell ref="C42:L42"/>
    <mergeCell ref="M42:X42"/>
    <mergeCell ref="Y42:Z42"/>
    <mergeCell ref="AD42:AM42"/>
    <mergeCell ref="C44:F44"/>
    <mergeCell ref="G44:K44"/>
    <mergeCell ref="L44:Z44"/>
    <mergeCell ref="M14:X14"/>
    <mergeCell ref="AF14:AF15"/>
    <mergeCell ref="AG14:AG15"/>
    <mergeCell ref="C10:C19"/>
    <mergeCell ref="D10:D19"/>
    <mergeCell ref="AX36:BA37"/>
    <mergeCell ref="W75:Z76"/>
    <mergeCell ref="W114:Z115"/>
    <mergeCell ref="W153:Z154"/>
    <mergeCell ref="AX153:BA154"/>
    <mergeCell ref="AX114:BA115"/>
    <mergeCell ref="AX75:BA76"/>
    <mergeCell ref="AD40:AM40"/>
    <mergeCell ref="AN40:AZ40"/>
    <mergeCell ref="AS45:AW45"/>
    <mergeCell ref="AD44:AG44"/>
    <mergeCell ref="AH44:AL44"/>
    <mergeCell ref="Y48:Z48"/>
    <mergeCell ref="AZ48:BA48"/>
    <mergeCell ref="AE49:AE58"/>
    <mergeCell ref="AG61:AG62"/>
    <mergeCell ref="AH61:AV61"/>
    <mergeCell ref="AW61:AY61"/>
    <mergeCell ref="AD65:AD68"/>
    <mergeCell ref="AE65:AE68"/>
    <mergeCell ref="AZ69:BA69"/>
    <mergeCell ref="AS73:AT73"/>
    <mergeCell ref="AU73:AY73"/>
    <mergeCell ref="AS74:AT74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38" max="16383" man="1"/>
    <brk id="77" max="16383" man="1"/>
    <brk id="116" max="16383" man="1"/>
  </rowBreaks>
  <colBreaks count="1" manualBreakCount="1">
    <brk id="2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E154"/>
  <sheetViews>
    <sheetView view="pageBreakPreview" zoomScale="71" zoomScaleNormal="70" zoomScaleSheetLayoutView="71" zoomScalePageLayoutView="70" workbookViewId="0">
      <selection activeCell="AD3" sqref="AD3:AM3"/>
    </sheetView>
  </sheetViews>
  <sheetFormatPr baseColWidth="10" defaultRowHeight="12.75" x14ac:dyDescent="0.2"/>
  <cols>
    <col min="1" max="1" width="3.28515625" style="158" customWidth="1"/>
    <col min="2" max="2" width="3.140625" style="46" customWidth="1"/>
    <col min="3" max="4" width="3.140625" customWidth="1"/>
    <col min="5" max="5" width="3.28515625" customWidth="1"/>
    <col min="6" max="6" width="38.7109375" customWidth="1"/>
    <col min="7" max="24" width="6.7109375" customWidth="1"/>
    <col min="25" max="25" width="17.42578125" customWidth="1"/>
    <col min="26" max="26" width="12" customWidth="1"/>
    <col min="27" max="27" width="5.7109375" customWidth="1"/>
    <col min="28" max="28" width="3.28515625" style="158" customWidth="1"/>
    <col min="29" max="29" width="3.140625" style="46" customWidth="1"/>
    <col min="30" max="31" width="3.140625" customWidth="1"/>
    <col min="32" max="32" width="3.28515625" customWidth="1"/>
    <col min="33" max="33" width="38.7109375" customWidth="1"/>
    <col min="34" max="51" width="6.7109375" customWidth="1"/>
    <col min="52" max="52" width="17.42578125" customWidth="1"/>
    <col min="53" max="53" width="12" customWidth="1"/>
    <col min="54" max="54" width="4" customWidth="1"/>
    <col min="55" max="55" width="11.42578125" style="143" customWidth="1"/>
    <col min="56" max="56" width="11.42578125" style="83" customWidth="1"/>
  </cols>
  <sheetData>
    <row r="1" spans="1:56" ht="18" customHeight="1" x14ac:dyDescent="0.25">
      <c r="A1" s="931" t="s">
        <v>0</v>
      </c>
      <c r="B1"/>
      <c r="C1" s="932" t="s">
        <v>584</v>
      </c>
      <c r="D1" s="933"/>
      <c r="E1" s="933"/>
      <c r="F1" s="933"/>
      <c r="G1" s="933"/>
      <c r="H1" s="933"/>
      <c r="I1" s="933"/>
      <c r="J1" s="933"/>
      <c r="K1" s="933"/>
      <c r="L1" s="934"/>
      <c r="M1" s="935" t="s">
        <v>643</v>
      </c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1" t="s">
        <v>749</v>
      </c>
      <c r="AB1" s="931" t="s">
        <v>0</v>
      </c>
      <c r="AC1"/>
      <c r="AD1" s="932" t="s">
        <v>584</v>
      </c>
      <c r="AE1" s="933"/>
      <c r="AF1" s="933"/>
      <c r="AG1" s="933"/>
      <c r="AH1" s="933"/>
      <c r="AI1" s="933"/>
      <c r="AJ1" s="933"/>
      <c r="AK1" s="933"/>
      <c r="AL1" s="933"/>
      <c r="AM1" s="934"/>
      <c r="AN1" s="935" t="s">
        <v>644</v>
      </c>
      <c r="AO1" s="935"/>
      <c r="AP1" s="935"/>
      <c r="AQ1" s="935"/>
      <c r="AR1" s="935"/>
      <c r="AS1" s="935"/>
      <c r="AT1" s="935"/>
      <c r="AU1" s="935"/>
      <c r="AV1" s="935"/>
      <c r="AW1" s="935"/>
      <c r="AX1" s="935"/>
      <c r="AY1" s="935"/>
      <c r="AZ1" s="935"/>
      <c r="BA1" s="1" t="s">
        <v>749</v>
      </c>
      <c r="BC1" s="142" t="s">
        <v>419</v>
      </c>
    </row>
    <row r="2" spans="1:56" ht="16.5" customHeight="1" x14ac:dyDescent="0.2">
      <c r="A2" s="931"/>
      <c r="B2"/>
      <c r="C2" s="856" t="s">
        <v>1</v>
      </c>
      <c r="D2" s="857"/>
      <c r="E2" s="857"/>
      <c r="F2" s="857"/>
      <c r="G2" s="857"/>
      <c r="H2" s="857"/>
      <c r="I2" s="857"/>
      <c r="J2" s="857"/>
      <c r="K2" s="857"/>
      <c r="L2" s="858"/>
      <c r="M2" s="893" t="s">
        <v>2</v>
      </c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 t="s">
        <v>55</v>
      </c>
      <c r="Z2" s="894"/>
      <c r="AB2" s="931"/>
      <c r="AC2"/>
      <c r="AD2" s="856" t="s">
        <v>1</v>
      </c>
      <c r="AE2" s="857"/>
      <c r="AF2" s="857"/>
      <c r="AG2" s="857"/>
      <c r="AH2" s="857"/>
      <c r="AI2" s="857"/>
      <c r="AJ2" s="857"/>
      <c r="AK2" s="857"/>
      <c r="AL2" s="857"/>
      <c r="AM2" s="858"/>
      <c r="AN2" s="893" t="s">
        <v>2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893"/>
      <c r="AZ2" s="893" t="s">
        <v>55</v>
      </c>
      <c r="BA2" s="894"/>
    </row>
    <row r="3" spans="1:56" ht="16.5" customHeight="1" x14ac:dyDescent="0.2">
      <c r="A3" s="931"/>
      <c r="B3"/>
      <c r="C3" s="856" t="s">
        <v>3</v>
      </c>
      <c r="D3" s="857"/>
      <c r="E3" s="857"/>
      <c r="F3" s="857"/>
      <c r="G3" s="857"/>
      <c r="H3" s="857"/>
      <c r="I3" s="857"/>
      <c r="J3" s="857"/>
      <c r="K3" s="857"/>
      <c r="L3" s="858"/>
      <c r="M3" s="893" t="s">
        <v>4</v>
      </c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 t="s">
        <v>5</v>
      </c>
      <c r="Z3" s="894"/>
      <c r="AB3" s="931"/>
      <c r="AC3"/>
      <c r="AD3" s="856" t="s">
        <v>3</v>
      </c>
      <c r="AE3" s="857"/>
      <c r="AF3" s="857"/>
      <c r="AG3" s="857"/>
      <c r="AH3" s="857"/>
      <c r="AI3" s="857"/>
      <c r="AJ3" s="857"/>
      <c r="AK3" s="857"/>
      <c r="AL3" s="857"/>
      <c r="AM3" s="858"/>
      <c r="AN3" s="893" t="s">
        <v>4</v>
      </c>
      <c r="AO3" s="893"/>
      <c r="AP3" s="893"/>
      <c r="AQ3" s="893"/>
      <c r="AR3" s="893"/>
      <c r="AS3" s="893"/>
      <c r="AT3" s="893"/>
      <c r="AU3" s="893"/>
      <c r="AV3" s="893"/>
      <c r="AW3" s="893"/>
      <c r="AX3" s="893"/>
      <c r="AY3" s="893"/>
      <c r="AZ3" s="893" t="s">
        <v>5</v>
      </c>
      <c r="BA3" s="894"/>
    </row>
    <row r="4" spans="1:56" ht="15" customHeight="1" x14ac:dyDescent="0.2">
      <c r="A4" s="931"/>
      <c r="B4"/>
      <c r="C4" s="856" t="s">
        <v>56</v>
      </c>
      <c r="D4" s="867"/>
      <c r="E4" s="867"/>
      <c r="F4" s="868"/>
      <c r="G4" s="869" t="s">
        <v>57</v>
      </c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1"/>
      <c r="Y4" s="47"/>
      <c r="Z4" s="48"/>
      <c r="AB4" s="931"/>
      <c r="AC4"/>
      <c r="AD4" s="856" t="s">
        <v>56</v>
      </c>
      <c r="AE4" s="867"/>
      <c r="AF4" s="867"/>
      <c r="AG4" s="868"/>
      <c r="AH4" s="869" t="s">
        <v>57</v>
      </c>
      <c r="AI4" s="870"/>
      <c r="AJ4" s="870"/>
      <c r="AK4" s="870"/>
      <c r="AL4" s="870"/>
      <c r="AM4" s="870"/>
      <c r="AN4" s="870"/>
      <c r="AO4" s="870"/>
      <c r="AP4" s="870"/>
      <c r="AQ4" s="870"/>
      <c r="AR4" s="870"/>
      <c r="AS4" s="870"/>
      <c r="AT4" s="870"/>
      <c r="AU4" s="870"/>
      <c r="AV4" s="870"/>
      <c r="AW4" s="870"/>
      <c r="AX4" s="870"/>
      <c r="AY4" s="871"/>
      <c r="AZ4" s="47"/>
      <c r="BA4" s="48"/>
    </row>
    <row r="5" spans="1:56" ht="15.75" x14ac:dyDescent="0.25">
      <c r="A5" s="931"/>
      <c r="B5"/>
      <c r="C5" s="838" t="s">
        <v>508</v>
      </c>
      <c r="D5" s="839"/>
      <c r="E5" s="839"/>
      <c r="F5" s="840"/>
      <c r="G5" s="817" t="s">
        <v>617</v>
      </c>
      <c r="H5" s="818"/>
      <c r="I5" s="818"/>
      <c r="J5" s="818"/>
      <c r="K5" s="819"/>
      <c r="L5" s="851" t="s">
        <v>710</v>
      </c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  <c r="Z5" s="852"/>
      <c r="AB5" s="931"/>
      <c r="AC5"/>
      <c r="AD5" s="838" t="s">
        <v>508</v>
      </c>
      <c r="AE5" s="839"/>
      <c r="AF5" s="839"/>
      <c r="AG5" s="840"/>
      <c r="AH5" s="817" t="s">
        <v>617</v>
      </c>
      <c r="AI5" s="818"/>
      <c r="AJ5" s="818"/>
      <c r="AK5" s="818"/>
      <c r="AL5" s="819"/>
      <c r="AM5" s="851" t="s">
        <v>710</v>
      </c>
      <c r="AN5" s="851"/>
      <c r="AO5" s="851"/>
      <c r="AP5" s="851"/>
      <c r="AQ5" s="851"/>
      <c r="AR5" s="851"/>
      <c r="AS5" s="851"/>
      <c r="AT5" s="851"/>
      <c r="AU5" s="851"/>
      <c r="AV5" s="851"/>
      <c r="AW5" s="851"/>
      <c r="AX5" s="851"/>
      <c r="AY5" s="851"/>
      <c r="AZ5" s="851"/>
      <c r="BA5" s="852"/>
    </row>
    <row r="6" spans="1:56" ht="15.6" customHeight="1" x14ac:dyDescent="0.2">
      <c r="A6" s="931"/>
      <c r="B6"/>
      <c r="C6" s="856"/>
      <c r="D6" s="857"/>
      <c r="E6" s="857"/>
      <c r="F6" s="858"/>
      <c r="G6" s="817" t="s">
        <v>618</v>
      </c>
      <c r="H6" s="818"/>
      <c r="I6" s="818"/>
      <c r="J6" s="818"/>
      <c r="K6" s="819"/>
      <c r="L6" s="883" t="s">
        <v>6</v>
      </c>
      <c r="M6" s="883"/>
      <c r="N6" s="884"/>
      <c r="O6" s="884"/>
      <c r="P6" s="884"/>
      <c r="Q6" s="884"/>
      <c r="R6" s="883" t="s">
        <v>7</v>
      </c>
      <c r="S6" s="883"/>
      <c r="T6" s="883"/>
      <c r="U6" s="883"/>
      <c r="V6" s="883"/>
      <c r="W6" s="858" t="s">
        <v>689</v>
      </c>
      <c r="X6" s="893"/>
      <c r="Y6" s="893"/>
      <c r="Z6" s="894"/>
      <c r="AB6" s="931"/>
      <c r="AC6"/>
      <c r="AD6" s="856"/>
      <c r="AE6" s="857"/>
      <c r="AF6" s="857"/>
      <c r="AG6" s="858"/>
      <c r="AH6" s="817" t="s">
        <v>618</v>
      </c>
      <c r="AI6" s="818"/>
      <c r="AJ6" s="818"/>
      <c r="AK6" s="818"/>
      <c r="AL6" s="819"/>
      <c r="AM6" s="883" t="s">
        <v>6</v>
      </c>
      <c r="AN6" s="883"/>
      <c r="AO6" s="884"/>
      <c r="AP6" s="884"/>
      <c r="AQ6" s="884"/>
      <c r="AR6" s="884"/>
      <c r="AS6" s="883" t="s">
        <v>7</v>
      </c>
      <c r="AT6" s="883"/>
      <c r="AU6" s="883"/>
      <c r="AV6" s="883"/>
      <c r="AW6" s="883"/>
      <c r="AX6" s="858" t="s">
        <v>689</v>
      </c>
      <c r="AY6" s="893"/>
      <c r="AZ6" s="893"/>
      <c r="BA6" s="894"/>
    </row>
    <row r="7" spans="1:56" ht="16.5" customHeight="1" thickBot="1" x14ac:dyDescent="0.3">
      <c r="A7" s="931"/>
      <c r="B7"/>
      <c r="C7" s="856"/>
      <c r="D7" s="857"/>
      <c r="E7" s="857"/>
      <c r="F7" s="858"/>
      <c r="G7" s="50"/>
      <c r="H7" s="51"/>
      <c r="I7" s="51"/>
      <c r="J7" s="51"/>
      <c r="K7" s="52"/>
      <c r="L7" s="846" t="s">
        <v>8</v>
      </c>
      <c r="M7" s="847"/>
      <c r="N7" s="848"/>
      <c r="O7" s="848"/>
      <c r="P7" s="848"/>
      <c r="Q7" s="849"/>
      <c r="R7" s="928"/>
      <c r="S7" s="928"/>
      <c r="T7" s="928"/>
      <c r="U7" s="928"/>
      <c r="V7" s="928"/>
      <c r="W7" s="895"/>
      <c r="X7" s="896"/>
      <c r="Y7" s="896"/>
      <c r="Z7" s="897"/>
      <c r="AB7" s="931"/>
      <c r="AC7"/>
      <c r="AD7" s="856"/>
      <c r="AE7" s="857"/>
      <c r="AF7" s="857"/>
      <c r="AG7" s="858"/>
      <c r="AH7" s="50"/>
      <c r="AI7" s="51"/>
      <c r="AJ7" s="51"/>
      <c r="AK7" s="51"/>
      <c r="AL7" s="52"/>
      <c r="AM7" s="846" t="s">
        <v>8</v>
      </c>
      <c r="AN7" s="847"/>
      <c r="AO7" s="848"/>
      <c r="AP7" s="848"/>
      <c r="AQ7" s="848"/>
      <c r="AR7" s="849"/>
      <c r="AS7" s="928"/>
      <c r="AT7" s="928"/>
      <c r="AU7" s="928"/>
      <c r="AV7" s="928"/>
      <c r="AW7" s="928"/>
      <c r="AX7" s="895"/>
      <c r="AY7" s="896"/>
      <c r="AZ7" s="896"/>
      <c r="BA7" s="897"/>
    </row>
    <row r="8" spans="1:56" ht="12.75" customHeight="1" thickBot="1" x14ac:dyDescent="0.25">
      <c r="A8" s="901" t="s">
        <v>750</v>
      </c>
      <c r="B8"/>
      <c r="C8" s="861"/>
      <c r="D8" s="862"/>
      <c r="E8" s="863"/>
      <c r="F8" s="820" t="s">
        <v>9</v>
      </c>
      <c r="G8" s="903" t="s">
        <v>58</v>
      </c>
      <c r="H8" s="835"/>
      <c r="I8" s="836"/>
      <c r="J8" s="903" t="s">
        <v>11</v>
      </c>
      <c r="K8" s="835"/>
      <c r="L8" s="836"/>
      <c r="M8" s="903" t="s">
        <v>12</v>
      </c>
      <c r="N8" s="830"/>
      <c r="O8" s="831"/>
      <c r="P8" s="903" t="s">
        <v>59</v>
      </c>
      <c r="Q8" s="830"/>
      <c r="R8" s="831"/>
      <c r="S8" s="903" t="s">
        <v>13</v>
      </c>
      <c r="T8" s="830"/>
      <c r="U8" s="831"/>
      <c r="V8" s="830" t="s">
        <v>14</v>
      </c>
      <c r="W8" s="830"/>
      <c r="X8" s="831"/>
      <c r="Y8" s="53" t="s">
        <v>10</v>
      </c>
      <c r="Z8" s="54" t="s">
        <v>60</v>
      </c>
      <c r="AB8" s="901" t="s">
        <v>750</v>
      </c>
      <c r="AC8"/>
      <c r="AD8" s="861"/>
      <c r="AE8" s="862"/>
      <c r="AF8" s="863"/>
      <c r="AG8" s="820" t="s">
        <v>9</v>
      </c>
      <c r="AH8" s="903" t="s">
        <v>58</v>
      </c>
      <c r="AI8" s="835"/>
      <c r="AJ8" s="836"/>
      <c r="AK8" s="903" t="s">
        <v>11</v>
      </c>
      <c r="AL8" s="835"/>
      <c r="AM8" s="836"/>
      <c r="AN8" s="903" t="s">
        <v>12</v>
      </c>
      <c r="AO8" s="830"/>
      <c r="AP8" s="831"/>
      <c r="AQ8" s="903" t="s">
        <v>59</v>
      </c>
      <c r="AR8" s="830"/>
      <c r="AS8" s="831"/>
      <c r="AT8" s="903" t="s">
        <v>13</v>
      </c>
      <c r="AU8" s="830"/>
      <c r="AV8" s="831"/>
      <c r="AW8" s="830" t="s">
        <v>14</v>
      </c>
      <c r="AX8" s="830"/>
      <c r="AY8" s="831"/>
      <c r="AZ8" s="53" t="s">
        <v>10</v>
      </c>
      <c r="BA8" s="54" t="s">
        <v>60</v>
      </c>
    </row>
    <row r="9" spans="1:56" ht="27" customHeight="1" thickBot="1" x14ac:dyDescent="0.25">
      <c r="A9" s="902"/>
      <c r="B9"/>
      <c r="C9" s="864"/>
      <c r="D9" s="865"/>
      <c r="E9" s="866"/>
      <c r="F9" s="821"/>
      <c r="G9" s="155" t="s">
        <v>493</v>
      </c>
      <c r="H9" s="156" t="s">
        <v>494</v>
      </c>
      <c r="I9" s="157" t="s">
        <v>516</v>
      </c>
      <c r="J9" s="155" t="s">
        <v>493</v>
      </c>
      <c r="K9" s="156" t="s">
        <v>494</v>
      </c>
      <c r="L9" s="157" t="s">
        <v>516</v>
      </c>
      <c r="M9" s="155" t="s">
        <v>493</v>
      </c>
      <c r="N9" s="156" t="s">
        <v>494</v>
      </c>
      <c r="O9" s="157" t="s">
        <v>516</v>
      </c>
      <c r="P9" s="155" t="s">
        <v>493</v>
      </c>
      <c r="Q9" s="156" t="s">
        <v>494</v>
      </c>
      <c r="R9" s="157" t="s">
        <v>516</v>
      </c>
      <c r="S9" s="155" t="s">
        <v>493</v>
      </c>
      <c r="T9" s="156" t="s">
        <v>494</v>
      </c>
      <c r="U9" s="157" t="s">
        <v>516</v>
      </c>
      <c r="V9" s="155" t="s">
        <v>493</v>
      </c>
      <c r="W9" s="156" t="s">
        <v>494</v>
      </c>
      <c r="X9" s="157" t="s">
        <v>516</v>
      </c>
      <c r="Y9" s="881" t="s">
        <v>15</v>
      </c>
      <c r="Z9" s="882"/>
      <c r="AB9" s="902"/>
      <c r="AC9"/>
      <c r="AD9" s="864"/>
      <c r="AE9" s="865"/>
      <c r="AF9" s="866"/>
      <c r="AG9" s="821"/>
      <c r="AH9" s="155" t="s">
        <v>493</v>
      </c>
      <c r="AI9" s="156" t="s">
        <v>494</v>
      </c>
      <c r="AJ9" s="157" t="s">
        <v>516</v>
      </c>
      <c r="AK9" s="155" t="s">
        <v>493</v>
      </c>
      <c r="AL9" s="156" t="s">
        <v>494</v>
      </c>
      <c r="AM9" s="157" t="s">
        <v>516</v>
      </c>
      <c r="AN9" s="155" t="s">
        <v>493</v>
      </c>
      <c r="AO9" s="156" t="s">
        <v>494</v>
      </c>
      <c r="AP9" s="157" t="s">
        <v>516</v>
      </c>
      <c r="AQ9" s="155" t="s">
        <v>493</v>
      </c>
      <c r="AR9" s="156" t="s">
        <v>494</v>
      </c>
      <c r="AS9" s="157" t="s">
        <v>516</v>
      </c>
      <c r="AT9" s="155" t="s">
        <v>493</v>
      </c>
      <c r="AU9" s="156" t="s">
        <v>494</v>
      </c>
      <c r="AV9" s="157" t="s">
        <v>516</v>
      </c>
      <c r="AW9" s="155" t="s">
        <v>493</v>
      </c>
      <c r="AX9" s="156" t="s">
        <v>494</v>
      </c>
      <c r="AY9" s="157" t="s">
        <v>516</v>
      </c>
      <c r="AZ9" s="881" t="s">
        <v>15</v>
      </c>
      <c r="BA9" s="882"/>
    </row>
    <row r="10" spans="1:56" ht="21.2" customHeight="1" x14ac:dyDescent="0.2">
      <c r="A10" s="902"/>
      <c r="B10"/>
      <c r="C10" s="843">
        <v>1</v>
      </c>
      <c r="D10" s="795" t="s">
        <v>64</v>
      </c>
      <c r="E10" s="601" t="s">
        <v>16</v>
      </c>
      <c r="F10" s="55" t="s">
        <v>154</v>
      </c>
      <c r="G10" s="98" t="str">
        <f>TEXT((TIME(0,LEFT('JUGEND-DOSB 2020'!E7,FIND(":",'JUGEND-DOSB 2020'!E7)-1),RIGHT('JUGEND-DOSB 2020'!E7,2)))*$BC$10,"[mm]:ss")</f>
        <v>07:22</v>
      </c>
      <c r="H10" s="99" t="str">
        <f>TEXT((TIME(0,LEFT('JUGEND-DOSB 2020'!F7,FIND(":",'JUGEND-DOSB 2020'!F7)-1),RIGHT('JUGEND-DOSB 2020'!F7,2)))*$BC$10,"[mm]:ss")</f>
        <v>06:30</v>
      </c>
      <c r="I10" s="100" t="str">
        <f>TEXT((TIME(0,LEFT('JUGEND-DOSB 2020'!G7,FIND(":",'JUGEND-DOSB 2020'!G7)-1),RIGHT('JUGEND-DOSB 2020'!G7,2)))*$BC$10,"[mm]:ss")</f>
        <v>05:32</v>
      </c>
      <c r="J10" s="108" t="str">
        <f>TEXT((TIME(0,LEFT('JUGEND-DOSB 2020'!H7,FIND(":",'JUGEND-DOSB 2020'!H7)-1),RIGHT('JUGEND-DOSB 2020'!H7,2)))*$BC$10,"[mm]:ss")</f>
        <v>07:15</v>
      </c>
      <c r="K10" s="99" t="str">
        <f>TEXT((TIME(0,LEFT('JUGEND-DOSB 2020'!I7,FIND(":",'JUGEND-DOSB 2020'!I7)-1),RIGHT('JUGEND-DOSB 2020'!I7,2)))*$BC$10,"[mm]:ss")</f>
        <v>06:17</v>
      </c>
      <c r="L10" s="100" t="str">
        <f>TEXT((TIME(0,LEFT('JUGEND-DOSB 2020'!J7,FIND(":",'JUGEND-DOSB 2020'!J7)-1),RIGHT('JUGEND-DOSB 2020'!J7,2)))*$BC$10,"[mm]:ss")</f>
        <v>05:25</v>
      </c>
      <c r="M10" s="108" t="str">
        <f>TEXT((TIME(0,LEFT('JUGEND-DOSB 2020'!K7,FIND(":",'JUGEND-DOSB 2020'!K7)-1),RIGHT('JUGEND-DOSB 2020'!K7,2)))*$BC$10,"[mm]:ss")</f>
        <v>06:56</v>
      </c>
      <c r="N10" s="99" t="str">
        <f>TEXT((TIME(0,LEFT('JUGEND-DOSB 2020'!L7,FIND(":",'JUGEND-DOSB 2020'!L7)-1),RIGHT('JUGEND-DOSB 2020'!L7,2)))*$BC$10,"[mm]:ss")</f>
        <v>06:04</v>
      </c>
      <c r="O10" s="100" t="str">
        <f>TEXT((TIME(0,LEFT('JUGEND-DOSB 2020'!M7,FIND(":",'JUGEND-DOSB 2020'!M7)-1),RIGHT('JUGEND-DOSB 2020'!M7,2)))*$BC$10,"[mm]:ss")</f>
        <v>05:12</v>
      </c>
      <c r="P10" s="108" t="str">
        <f>TEXT((TIME(0,LEFT('JUGEND-DOSB 2020'!N7,FIND(":",'JUGEND-DOSB 2020'!N7)-1),RIGHT('JUGEND-DOSB 2020'!N7,2)))*$BC$10,"[mm]:ss")</f>
        <v>06:43</v>
      </c>
      <c r="Q10" s="99" t="str">
        <f>TEXT((TIME(0,LEFT('JUGEND-DOSB 2020'!O7,FIND(":",'JUGEND-DOSB 2020'!O7)-1),RIGHT('JUGEND-DOSB 2020'!O7,2)))*$BC$10,"[mm]:ss")</f>
        <v>05:45</v>
      </c>
      <c r="R10" s="100" t="str">
        <f>TEXT((TIME(0,LEFT('JUGEND-DOSB 2020'!P7,FIND(":",'JUGEND-DOSB 2020'!P7)-1),RIGHT('JUGEND-DOSB 2020'!P7,2)))*$BC$10,"[mm]:ss")</f>
        <v>04:53</v>
      </c>
      <c r="S10" s="108" t="str">
        <f>TEXT((TIME(0,LEFT('JUGEND-DOSB 2020'!Q7,FIND(":",'JUGEND-DOSB 2020'!Q7)-1),RIGHT('JUGEND-DOSB 2020'!Q7,2)))*$BC$10,"[mm]:ss")</f>
        <v>06:30</v>
      </c>
      <c r="T10" s="99" t="str">
        <f>TEXT((TIME(0,LEFT('JUGEND-DOSB 2020'!R7,FIND(":",'JUGEND-DOSB 2020'!R7)-1),RIGHT('JUGEND-DOSB 2020'!R7,2)))*$BC$10,"[mm]:ss")</f>
        <v>05:38</v>
      </c>
      <c r="U10" s="100" t="str">
        <f>TEXT((TIME(0,LEFT('JUGEND-DOSB 2020'!S7,FIND(":",'JUGEND-DOSB 2020'!S7)-1),RIGHT('JUGEND-DOSB 2020'!S7,2)))*$BC$10,"[mm]:ss")</f>
        <v>04:40</v>
      </c>
      <c r="V10" s="108" t="str">
        <f>TEXT((TIME(0,LEFT('JUGEND-DOSB 2020'!T7,FIND(":",'JUGEND-DOSB 2020'!T7)-1),RIGHT('JUGEND-DOSB 2020'!T7,2)))*$BC$10,"[mm]:ss")</f>
        <v>06:17</v>
      </c>
      <c r="W10" s="99" t="str">
        <f>TEXT((TIME(0,LEFT('JUGEND-DOSB 2020'!U7,FIND(":",'JUGEND-DOSB 2020'!U7)-1),RIGHT('JUGEND-DOSB 2020'!U7,2)))*$BC$10,"[mm]:ss")</f>
        <v>05:18</v>
      </c>
      <c r="X10" s="100" t="str">
        <f>TEXT((TIME(0,LEFT('JUGEND-DOSB 2020'!V7,FIND(":",'JUGEND-DOSB 2020'!V7)-1),RIGHT('JUGEND-DOSB 2020'!V7,2)))*$BC$10,"[mm]:ss")</f>
        <v>04:27</v>
      </c>
      <c r="Y10" s="180"/>
      <c r="Z10" s="181"/>
      <c r="AB10" s="902"/>
      <c r="AC10"/>
      <c r="AD10" s="843">
        <v>1</v>
      </c>
      <c r="AE10" s="795" t="s">
        <v>64</v>
      </c>
      <c r="AF10" s="601" t="s">
        <v>16</v>
      </c>
      <c r="AG10" s="55" t="s">
        <v>154</v>
      </c>
      <c r="AH10" s="98" t="str">
        <f>TEXT((TIME(0,LEFT('JUGEND-DOSB 2020'!E38,FIND(":",'JUGEND-DOSB 2020'!E38)-1),RIGHT('JUGEND-DOSB 2020'!E38,2)))*$BC$10,"[mm]:ss")</f>
        <v>07:22</v>
      </c>
      <c r="AI10" s="99" t="str">
        <f>TEXT((TIME(0,LEFT('JUGEND-DOSB 2020'!F38,FIND(":",'JUGEND-DOSB 2020'!F38)-1),RIGHT('JUGEND-DOSB 2020'!F38,2)))*$BC$10,"[mm]:ss")</f>
        <v>06:30</v>
      </c>
      <c r="AJ10" s="100" t="str">
        <f>TEXT((TIME(0,LEFT('JUGEND-DOSB 2020'!G38,FIND(":",'JUGEND-DOSB 2020'!G38)-1),RIGHT('JUGEND-DOSB 2020'!G38,2)))*$BC$10,"[mm]:ss")</f>
        <v>05:32</v>
      </c>
      <c r="AK10" s="108" t="str">
        <f>TEXT((TIME(0,LEFT('JUGEND-DOSB 2020'!H38,FIND(":",'JUGEND-DOSB 2020'!H38)-1),RIGHT('JUGEND-DOSB 2020'!H38,2)))*$BC$10,"[mm]:ss")</f>
        <v>07:02</v>
      </c>
      <c r="AL10" s="99" t="str">
        <f>TEXT((TIME(0,LEFT('JUGEND-DOSB 2020'!I38,FIND(":",'JUGEND-DOSB 2020'!I38)-1),RIGHT('JUGEND-DOSB 2020'!I38,2)))*$BC$10,"[mm]:ss")</f>
        <v>06:04</v>
      </c>
      <c r="AM10" s="100" t="str">
        <f>TEXT((TIME(0,LEFT('JUGEND-DOSB 2020'!J38,FIND(":",'JUGEND-DOSB 2020'!J38)-1),RIGHT('JUGEND-DOSB 2020'!J38,2)))*$BC$10,"[mm]:ss")</f>
        <v>05:06</v>
      </c>
      <c r="AN10" s="108" t="str">
        <f>TEXT((TIME(0,LEFT('JUGEND-DOSB 2020'!K38,FIND(":",'JUGEND-DOSB 2020'!K38)-1),RIGHT('JUGEND-DOSB 2020'!K38,2)))*$BC$10,"[mm]:ss")</f>
        <v>06:36</v>
      </c>
      <c r="AO10" s="99" t="str">
        <f>TEXT((TIME(0,LEFT('JUGEND-DOSB 2020'!L38,FIND(":",'JUGEND-DOSB 2020'!L38)-1),RIGHT('JUGEND-DOSB 2020'!L38,2)))*$BC$10,"[mm]:ss")</f>
        <v>05:38</v>
      </c>
      <c r="AP10" s="100" t="str">
        <f>TEXT((TIME(0,LEFT('JUGEND-DOSB 2020'!M38,FIND(":",'JUGEND-DOSB 2020'!M38)-1),RIGHT('JUGEND-DOSB 2020'!M38,2)))*$BC$10,"[mm]:ss")</f>
        <v>04:40</v>
      </c>
      <c r="AQ10" s="108" t="str">
        <f>TEXT((TIME(0,LEFT('JUGEND-DOSB 2020'!N38,FIND(":",'JUGEND-DOSB 2020'!N38)-1),RIGHT('JUGEND-DOSB 2020'!N38,2)))*$BC$10,"[mm]:ss")</f>
        <v>06:10</v>
      </c>
      <c r="AR10" s="99" t="str">
        <f>TEXT((TIME(0,LEFT('JUGEND-DOSB 2020'!O38,FIND(":",'JUGEND-DOSB 2020'!O38)-1),RIGHT('JUGEND-DOSB 2020'!O38,2)))*$BC$10,"[mm]:ss")</f>
        <v>05:12</v>
      </c>
      <c r="AS10" s="100" t="str">
        <f>TEXT((TIME(0,LEFT('JUGEND-DOSB 2020'!P38,FIND(":",'JUGEND-DOSB 2020'!P38)-1),RIGHT('JUGEND-DOSB 2020'!P38,2)))*$BC$10,"[mm]:ss")</f>
        <v>04:14</v>
      </c>
      <c r="AT10" s="108" t="str">
        <f>TEXT((TIME(0,LEFT('JUGEND-DOSB 2020'!Q38,FIND(":",'JUGEND-DOSB 2020'!Q38)-1),RIGHT('JUGEND-DOSB 2020'!Q38,2)))*$BC$10,"[mm]:ss")</f>
        <v>05:38</v>
      </c>
      <c r="AU10" s="99" t="str">
        <f>TEXT((TIME(0,LEFT('JUGEND-DOSB 2020'!R38,FIND(":",'JUGEND-DOSB 2020'!R38)-1),RIGHT('JUGEND-DOSB 2020'!R38,2)))*$BC$10,"[mm]:ss")</f>
        <v>04:46</v>
      </c>
      <c r="AV10" s="640" t="str">
        <f>TEXT((TIME(0,LEFT('JUGEND-DOSB 2020'!S38,FIND(":",'JUGEND-DOSB 2020'!S38)-1),RIGHT('JUGEND-DOSB 2020'!S38,2)))*$BC$10,"[mm]:ss")</f>
        <v>03:54</v>
      </c>
      <c r="AW10" s="641" t="str">
        <f>TEXT((TIME(0,LEFT('JUGEND-DOSB 2020'!T38,FIND(":",'JUGEND-DOSB 2020'!T38)-1),RIGHT('JUGEND-DOSB 2020'!T38,2)))*$BC$10,"[mm]:ss")</f>
        <v>05:18</v>
      </c>
      <c r="AX10" s="639" t="str">
        <f>TEXT((TIME(0,LEFT('JUGEND-DOSB 2020'!U38,FIND(":",'JUGEND-DOSB 2020'!U38)-1),RIGHT('JUGEND-DOSB 2020'!U38,2)))*$BC$10,"[mm]:ss")</f>
        <v>04:27</v>
      </c>
      <c r="AY10" s="640" t="str">
        <f>TEXT((TIME(0,LEFT('JUGEND-DOSB 2020'!V38,FIND(":",'JUGEND-DOSB 2020'!V38)-1),RIGHT('JUGEND-DOSB 2020'!V38,2)))*$BC$10,"[mm]:ss")</f>
        <v>03:35</v>
      </c>
      <c r="AZ10" s="180"/>
      <c r="BA10" s="181"/>
      <c r="BC10" s="143">
        <v>1.3</v>
      </c>
      <c r="BD10" s="5" t="s">
        <v>154</v>
      </c>
    </row>
    <row r="11" spans="1:56" ht="21.2" customHeight="1" x14ac:dyDescent="0.2">
      <c r="A11" s="902"/>
      <c r="B11"/>
      <c r="C11" s="844"/>
      <c r="D11" s="796"/>
      <c r="E11" s="10" t="s">
        <v>17</v>
      </c>
      <c r="F11" s="58" t="s">
        <v>153</v>
      </c>
      <c r="G11" s="101" t="str">
        <f>TEXT((TIME(0,LEFT('JUGEND-DOSB 2020'!E8,FIND(":",'JUGEND-DOSB 2020'!E8)-1),RIGHT('JUGEND-DOSB 2020'!E8,2)))*$BC$11,"[mm]:ss")</f>
        <v>05:36</v>
      </c>
      <c r="H11" s="102" t="str">
        <f>TEXT((TIME(0,LEFT('JUGEND-DOSB 2020'!F8,FIND(":",'JUGEND-DOSB 2020'!F8)-1),RIGHT('JUGEND-DOSB 2020'!F8,2)))*$BC$11,"[mm]:ss")</f>
        <v>08:24</v>
      </c>
      <c r="I11" s="103" t="str">
        <f>TEXT((TIME(0,LEFT('JUGEND-DOSB 2020'!G8,FIND(":",'JUGEND-DOSB 2020'!G8)-1),RIGHT('JUGEND-DOSB 2020'!G8,2)))*$BC$11,"[mm]:ss")</f>
        <v>11:54</v>
      </c>
      <c r="J11" s="109" t="str">
        <f>TEXT((TIME(0,LEFT('JUGEND-DOSB 2020'!H8,FIND(":",'JUGEND-DOSB 2020'!H8)-1),RIGHT('JUGEND-DOSB 2020'!H8,2)))*$BC$11,"[mm]:ss")</f>
        <v>07:00</v>
      </c>
      <c r="K11" s="102" t="str">
        <f>TEXT((TIME(0,LEFT('JUGEND-DOSB 2020'!I8,FIND(":",'JUGEND-DOSB 2020'!I8)-1),RIGHT('JUGEND-DOSB 2020'!I8,2)))*$BC$11,"[mm]:ss")</f>
        <v>10:30</v>
      </c>
      <c r="L11" s="103" t="str">
        <f>TEXT((TIME(0,LEFT('JUGEND-DOSB 2020'!J8,FIND(":",'JUGEND-DOSB 2020'!J8)-1),RIGHT('JUGEND-DOSB 2020'!J8,2)))*$BC$11,"[mm]:ss")</f>
        <v>14:00</v>
      </c>
      <c r="M11" s="109" t="str">
        <f>TEXT((TIME(0,LEFT('JUGEND-DOSB 2020'!K8,FIND(":",'JUGEND-DOSB 2020'!K8)-1),RIGHT('JUGEND-DOSB 2020'!K8,2)))*$BC$11,"[mm]:ss")</f>
        <v>10:30</v>
      </c>
      <c r="N11" s="102" t="str">
        <f>TEXT((TIME(0,LEFT('JUGEND-DOSB 2020'!L8,FIND(":",'JUGEND-DOSB 2020'!L8)-1),RIGHT('JUGEND-DOSB 2020'!L8,2)))*$BC$11,"[mm]:ss")</f>
        <v>14:00</v>
      </c>
      <c r="O11" s="103" t="str">
        <f>TEXT((TIME(0,LEFT('JUGEND-DOSB 2020'!M8,FIND(":",'JUGEND-DOSB 2020'!M8)-1),RIGHT('JUGEND-DOSB 2020'!M8,2)))*$BC$11,"[mm]:ss")</f>
        <v>21:00</v>
      </c>
      <c r="P11" s="109" t="str">
        <f>TEXT((TIME(0,LEFT('JUGEND-DOSB 2020'!N8,FIND(":",'JUGEND-DOSB 2020'!N8)-1),RIGHT('JUGEND-DOSB 2020'!N8,2)))*$BC$11,"[mm]:ss")</f>
        <v>14:00</v>
      </c>
      <c r="Q11" s="102" t="str">
        <f>TEXT((TIME(0,LEFT('JUGEND-DOSB 2020'!O8,FIND(":",'JUGEND-DOSB 2020'!O8)-1),RIGHT('JUGEND-DOSB 2020'!O8,2)))*$BC$11,"[mm]:ss")</f>
        <v>21:00</v>
      </c>
      <c r="R11" s="103" t="str">
        <f>TEXT((TIME(0,LEFT('JUGEND-DOSB 2020'!P8,FIND(":",'JUGEND-DOSB 2020'!P8)-1),RIGHT('JUGEND-DOSB 2020'!P8,2)))*$BC$11,"[mm]:ss")</f>
        <v>28:00</v>
      </c>
      <c r="S11" s="109" t="str">
        <f>TEXT((TIME(0,LEFT('JUGEND-DOSB 2020'!Q8,FIND(":",'JUGEND-DOSB 2020'!Q8)-1),RIGHT('JUGEND-DOSB 2020'!Q8,2)))*$BC$11,"[mm]:ss")</f>
        <v>21:00</v>
      </c>
      <c r="T11" s="102" t="str">
        <f>TEXT((TIME(0,LEFT('JUGEND-DOSB 2020'!R8,FIND(":",'JUGEND-DOSB 2020'!R8)-1),RIGHT('JUGEND-DOSB 2020'!R8,2)))*$BC$11,"[mm]:ss")</f>
        <v>28:00</v>
      </c>
      <c r="U11" s="103" t="str">
        <f>TEXT((TIME(0,LEFT('JUGEND-DOSB 2020'!S8,FIND(":",'JUGEND-DOSB 2020'!S8)-1),RIGHT('JUGEND-DOSB 2020'!S8,2)))*$BC$11,"[mm]:ss")</f>
        <v>35:00</v>
      </c>
      <c r="V11" s="109" t="str">
        <f>TEXT((TIME(0,LEFT('JUGEND-DOSB 2020'!T8,FIND(":",'JUGEND-DOSB 2020'!T8)-1),RIGHT('JUGEND-DOSB 2020'!T8,2)))*$BC$11,"[mm]:ss")</f>
        <v>31:30</v>
      </c>
      <c r="W11" s="102" t="str">
        <f>TEXT((TIME(0,LEFT('JUGEND-DOSB 2020'!U8,FIND(":",'JUGEND-DOSB 2020'!U8)-1),RIGHT('JUGEND-DOSB 2020'!U8,2)))*$BC$11,"[mm]:ss")</f>
        <v>42:00</v>
      </c>
      <c r="X11" s="103" t="str">
        <f>TEXT((TIME(0,LEFT('JUGEND-DOSB 2020'!V8,FIND(":",'JUGEND-DOSB 2020'!V8)-1),RIGHT('JUGEND-DOSB 2020'!V8,2)))*$BC$11,"[mm]:ss")</f>
        <v>52:30</v>
      </c>
      <c r="Y11" s="182"/>
      <c r="Z11" s="183"/>
      <c r="AB11" s="902"/>
      <c r="AC11"/>
      <c r="AD11" s="844"/>
      <c r="AE11" s="796"/>
      <c r="AF11" s="10" t="s">
        <v>17</v>
      </c>
      <c r="AG11" s="58" t="s">
        <v>153</v>
      </c>
      <c r="AH11" s="101" t="str">
        <f>TEXT((TIME(0,LEFT('JUGEND-DOSB 2020'!E39,FIND(":",'JUGEND-DOSB 2020'!E39)-1),RIGHT('JUGEND-DOSB 2020'!E39,2)))*$BC$11,"[mm]:ss")</f>
        <v>07:00</v>
      </c>
      <c r="AI11" s="102" t="str">
        <f>TEXT((TIME(0,LEFT('JUGEND-DOSB 2020'!F39,FIND(":",'JUGEND-DOSB 2020'!F39)-1),RIGHT('JUGEND-DOSB 2020'!F39,2)))*$BC$11,"[mm]:ss")</f>
        <v>10:30</v>
      </c>
      <c r="AJ11" s="103" t="str">
        <f>TEXT((TIME(0,LEFT('JUGEND-DOSB 2020'!G39,FIND(":",'JUGEND-DOSB 2020'!G39)-1),RIGHT('JUGEND-DOSB 2020'!G39,2)))*$BC$11,"[mm]:ss")</f>
        <v>14:00</v>
      </c>
      <c r="AK11" s="109" t="str">
        <f>TEXT((TIME(0,LEFT('JUGEND-DOSB 2020'!H39,FIND(":",'JUGEND-DOSB 2020'!H39)-1),RIGHT('JUGEND-DOSB 2020'!H39,2)))*$BC$11,"[mm]:ss")</f>
        <v>08:24</v>
      </c>
      <c r="AL11" s="102" t="str">
        <f>TEXT((TIME(0,LEFT('JUGEND-DOSB 2020'!I39,FIND(":",'JUGEND-DOSB 2020'!I39)-1),RIGHT('JUGEND-DOSB 2020'!I39,2)))*$BC$11,"[mm]:ss")</f>
        <v>11:54</v>
      </c>
      <c r="AM11" s="103" t="str">
        <f>TEXT((TIME(0,LEFT('JUGEND-DOSB 2020'!J39,FIND(":",'JUGEND-DOSB 2020'!J39)-1),RIGHT('JUGEND-DOSB 2020'!J39,2)))*$BC$11,"[mm]:ss")</f>
        <v>16:06</v>
      </c>
      <c r="AN11" s="109" t="str">
        <f>TEXT((TIME(0,LEFT('JUGEND-DOSB 2020'!K39,FIND(":",'JUGEND-DOSB 2020'!K39)-1),RIGHT('JUGEND-DOSB 2020'!K39,2)))*$BC$11,"[mm]:ss")</f>
        <v>11:54</v>
      </c>
      <c r="AO11" s="102" t="str">
        <f>TEXT((TIME(0,LEFT('JUGEND-DOSB 2020'!L39,FIND(":",'JUGEND-DOSB 2020'!L39)-1),RIGHT('JUGEND-DOSB 2020'!L39,2)))*$BC$11,"[mm]:ss")</f>
        <v>17:30</v>
      </c>
      <c r="AP11" s="103" t="str">
        <f>TEXT((TIME(0,LEFT('JUGEND-DOSB 2020'!M39,FIND(":",'JUGEND-DOSB 2020'!M39)-1),RIGHT('JUGEND-DOSB 2020'!M39,2)))*$BC$11,"[mm]:ss")</f>
        <v>24:30</v>
      </c>
      <c r="AQ11" s="109" t="str">
        <f>TEXT((TIME(0,LEFT('JUGEND-DOSB 2020'!N39,FIND(":",'JUGEND-DOSB 2020'!N39)-1),RIGHT('JUGEND-DOSB 2020'!N39,2)))*$BC$11,"[mm]:ss")</f>
        <v>17:30</v>
      </c>
      <c r="AR11" s="102" t="str">
        <f>TEXT((TIME(0,LEFT('JUGEND-DOSB 2020'!O39,FIND(":",'JUGEND-DOSB 2020'!O39)-1),RIGHT('JUGEND-DOSB 2020'!O39,2)))*$BC$11,"[mm]:ss")</f>
        <v>24:30</v>
      </c>
      <c r="AS11" s="103" t="str">
        <f>TEXT((TIME(0,LEFT('JUGEND-DOSB 2020'!P39,FIND(":",'JUGEND-DOSB 2020'!P39)-1),RIGHT('JUGEND-DOSB 2020'!P39,2)))*$BC$11,"[mm]:ss")</f>
        <v>31:30</v>
      </c>
      <c r="AT11" s="109" t="str">
        <f>TEXT((TIME(0,LEFT('JUGEND-DOSB 2020'!Q39,FIND(":",'JUGEND-DOSB 2020'!Q39)-1),RIGHT('JUGEND-DOSB 2020'!Q39,2)))*$BC$11,"[mm]:ss")</f>
        <v>24:30</v>
      </c>
      <c r="AU11" s="102" t="str">
        <f>TEXT((TIME(0,LEFT('JUGEND-DOSB 2020'!R39,FIND(":",'JUGEND-DOSB 2020'!R39)-1),RIGHT('JUGEND-DOSB 2020'!R39,2)))*$BC$11,"[mm]:ss")</f>
        <v>31:30</v>
      </c>
      <c r="AV11" s="103" t="str">
        <f>TEXT((TIME(0,LEFT('JUGEND-DOSB 2020'!S39,FIND(":",'JUGEND-DOSB 2020'!S39)-1),RIGHT('JUGEND-DOSB 2020'!S39,2)))*$BC$11,"[mm]:ss")</f>
        <v>42:00</v>
      </c>
      <c r="AW11" s="109" t="str">
        <f>TEXT((TIME(0,LEFT('JUGEND-DOSB 2020'!T39,FIND(":",'JUGEND-DOSB 2020'!T39)-1),RIGHT('JUGEND-DOSB 2020'!T39,2)))*$BC$11,"[mm]:ss")</f>
        <v>38:30</v>
      </c>
      <c r="AX11" s="102" t="str">
        <f>TEXT((TIME(0,LEFT('JUGEND-DOSB 2020'!U39,FIND(":",'JUGEND-DOSB 2020'!U39)-1),RIGHT('JUGEND-DOSB 2020'!U39,2)))*$BC$11,"[mm]:ss")</f>
        <v>49:00</v>
      </c>
      <c r="AY11" s="103" t="str">
        <f>TEXT((TIME(0,LEFT('JUGEND-DOSB 2020'!V39,FIND(":",'JUGEND-DOSB 2020'!V39)-1),RIGHT('JUGEND-DOSB 2020'!V39,2)))*$BC$11,"[mm]:ss")</f>
        <v>63:00</v>
      </c>
      <c r="AZ11" s="182"/>
      <c r="BA11" s="183"/>
      <c r="BC11" s="143">
        <v>0.7</v>
      </c>
      <c r="BD11" s="5" t="s">
        <v>153</v>
      </c>
    </row>
    <row r="12" spans="1:56" ht="21.2" customHeight="1" x14ac:dyDescent="0.2">
      <c r="A12" s="902"/>
      <c r="B12"/>
      <c r="C12" s="844"/>
      <c r="D12" s="796"/>
      <c r="E12" s="801" t="s">
        <v>21</v>
      </c>
      <c r="F12" s="793" t="s">
        <v>155</v>
      </c>
      <c r="G12" s="826" t="s">
        <v>173</v>
      </c>
      <c r="H12" s="827"/>
      <c r="I12" s="827"/>
      <c r="J12" s="827"/>
      <c r="K12" s="827"/>
      <c r="L12" s="827"/>
      <c r="M12" s="827"/>
      <c r="N12" s="827"/>
      <c r="O12" s="828"/>
      <c r="P12" s="827" t="s">
        <v>174</v>
      </c>
      <c r="Q12" s="827"/>
      <c r="R12" s="827"/>
      <c r="S12" s="827"/>
      <c r="T12" s="827"/>
      <c r="U12" s="827"/>
      <c r="V12" s="827"/>
      <c r="W12" s="827"/>
      <c r="X12" s="828"/>
      <c r="Y12" s="184"/>
      <c r="Z12" s="185"/>
      <c r="AB12" s="902"/>
      <c r="AC12"/>
      <c r="AD12" s="844"/>
      <c r="AE12" s="796"/>
      <c r="AF12" s="801" t="s">
        <v>21</v>
      </c>
      <c r="AG12" s="793" t="s">
        <v>155</v>
      </c>
      <c r="AH12" s="826" t="s">
        <v>173</v>
      </c>
      <c r="AI12" s="827"/>
      <c r="AJ12" s="827"/>
      <c r="AK12" s="827"/>
      <c r="AL12" s="827"/>
      <c r="AM12" s="827"/>
      <c r="AN12" s="827"/>
      <c r="AO12" s="827"/>
      <c r="AP12" s="828"/>
      <c r="AQ12" s="827" t="s">
        <v>174</v>
      </c>
      <c r="AR12" s="827"/>
      <c r="AS12" s="827"/>
      <c r="AT12" s="827"/>
      <c r="AU12" s="827"/>
      <c r="AV12" s="827"/>
      <c r="AW12" s="827"/>
      <c r="AX12" s="827"/>
      <c r="AY12" s="828"/>
      <c r="AZ12" s="184"/>
      <c r="BA12" s="185"/>
    </row>
    <row r="13" spans="1:56" ht="21.2" customHeight="1" x14ac:dyDescent="0.2">
      <c r="A13" s="902"/>
      <c r="B13"/>
      <c r="C13" s="844"/>
      <c r="D13" s="796"/>
      <c r="E13" s="792"/>
      <c r="F13" s="794"/>
      <c r="G13" s="101" t="str">
        <f>TEXT((TIME(0,LEFT('JUGEND-DOSB 2020'!E10,FIND(":",'JUGEND-DOSB 2020'!E10)-1),RIGHT('JUGEND-DOSB 2020'!E10,2)))*$BC$13,"[mm]:ss")</f>
        <v>11:42</v>
      </c>
      <c r="H13" s="102" t="str">
        <f>TEXT((TIME(0,LEFT('JUGEND-DOSB 2020'!F10,FIND(":",'JUGEND-DOSB 2020'!F10)-1),RIGHT('JUGEND-DOSB 2020'!F10,2)))*$BC$13,"[mm]:ss")</f>
        <v>09:58</v>
      </c>
      <c r="I13" s="103" t="str">
        <f>TEXT((TIME(0,LEFT('JUGEND-DOSB 2020'!G10,FIND(":",'JUGEND-DOSB 2020'!G10)-1),RIGHT('JUGEND-DOSB 2020'!G10,2)))*$BC$13,"[mm]:ss")</f>
        <v>08:14</v>
      </c>
      <c r="J13" s="109" t="str">
        <f>TEXT((TIME(0,LEFT('JUGEND-DOSB 2020'!H10,FIND(":",'JUGEND-DOSB 2020'!H10)-1),RIGHT('JUGEND-DOSB 2020'!H10,2)))*$BC$13,"[mm]:ss")</f>
        <v>10:24</v>
      </c>
      <c r="K13" s="102" t="str">
        <f>TEXT((TIME(0,LEFT('JUGEND-DOSB 2020'!I10,FIND(":",'JUGEND-DOSB 2020'!I10)-1),RIGHT('JUGEND-DOSB 2020'!I10,2)))*$BC$13,"[mm]:ss")</f>
        <v>09:06</v>
      </c>
      <c r="L13" s="103" t="str">
        <f>TEXT((TIME(0,LEFT('JUGEND-DOSB 2020'!J10,FIND(":",'JUGEND-DOSB 2020'!J10)-1),RIGHT('JUGEND-DOSB 2020'!J10,2)))*$BC$13,"[mm]:ss")</f>
        <v>07:42</v>
      </c>
      <c r="M13" s="109" t="str">
        <f>TEXT((TIME(0,LEFT('JUGEND-DOSB 2020'!K10,FIND(":",'JUGEND-DOSB 2020'!K10)-1),RIGHT('JUGEND-DOSB 2020'!K10,2)))*$BC$13,"[mm]:ss")</f>
        <v>09:32</v>
      </c>
      <c r="N13" s="102" t="str">
        <f>TEXT((TIME(0,LEFT('JUGEND-DOSB 2020'!L10,FIND(":",'JUGEND-DOSB 2020'!L10)-1),RIGHT('JUGEND-DOSB 2020'!L10,2)))*$BC$13,"[mm]:ss")</f>
        <v>08:20</v>
      </c>
      <c r="O13" s="103" t="str">
        <f>TEXT((TIME(0,LEFT('JUGEND-DOSB 2020'!M10,FIND(":",'JUGEND-DOSB 2020'!M10)-1),RIGHT('JUGEND-DOSB 2020'!M10,2)))*$BC$13,"[mm]:ss")</f>
        <v>07:09</v>
      </c>
      <c r="P13" s="109" t="str">
        <f>TEXT((TIME(0,LEFT('JUGEND-DOSB 2020'!N10,FIND(":",'JUGEND-DOSB 2020'!N10)-1),RIGHT('JUGEND-DOSB 2020'!N10,2)))*$BC$13,"[mm]:ss")</f>
        <v>19:17</v>
      </c>
      <c r="Q13" s="102" t="str">
        <f>TEXT((TIME(0,LEFT('JUGEND-DOSB 2020'!O10,FIND(":",'JUGEND-DOSB 2020'!O10)-1),RIGHT('JUGEND-DOSB 2020'!O10,2)))*$BC$13,"[mm]:ss")</f>
        <v>16:48</v>
      </c>
      <c r="R13" s="103" t="str">
        <f>TEXT((TIME(0,LEFT('JUGEND-DOSB 2020'!P10,FIND(":",'JUGEND-DOSB 2020'!P10)-1),RIGHT('JUGEND-DOSB 2020'!P10,2)))*$BC$13,"[mm]:ss")</f>
        <v>14:18</v>
      </c>
      <c r="S13" s="109" t="str">
        <f>TEXT((TIME(0,LEFT('JUGEND-DOSB 2020'!Q10,FIND(":",'JUGEND-DOSB 2020'!Q10)-1),RIGHT('JUGEND-DOSB 2020'!Q10,2)))*$BC$13,"[mm]:ss")</f>
        <v>17:01</v>
      </c>
      <c r="T13" s="102" t="str">
        <f>TEXT((TIME(0,LEFT('JUGEND-DOSB 2020'!R10,FIND(":",'JUGEND-DOSB 2020'!R10)-1),RIGHT('JUGEND-DOSB 2020'!R10,2)))*$BC$13,"[mm]:ss")</f>
        <v>15:10</v>
      </c>
      <c r="U13" s="103" t="str">
        <f>TEXT((TIME(0,LEFT('JUGEND-DOSB 2020'!S10,FIND(":",'JUGEND-DOSB 2020'!S10)-1),RIGHT('JUGEND-DOSB 2020'!S10,2)))*$BC$13,"[mm]:ss")</f>
        <v>13:00</v>
      </c>
      <c r="V13" s="109" t="str">
        <f>TEXT((TIME(0,LEFT('JUGEND-DOSB 2020'!T10,FIND(":",'JUGEND-DOSB 2020'!T10)-1),RIGHT('JUGEND-DOSB 2020'!T10,2)))*$BC$13,"[mm]:ss")</f>
        <v>15:23</v>
      </c>
      <c r="W13" s="102" t="str">
        <f>TEXT((TIME(0,LEFT('JUGEND-DOSB 2020'!U10,FIND(":",'JUGEND-DOSB 2020'!U10)-1),RIGHT('JUGEND-DOSB 2020'!U10,2)))*$BC$13,"[mm]:ss")</f>
        <v>13:39</v>
      </c>
      <c r="X13" s="103" t="str">
        <f>TEXT((TIME(0,LEFT('JUGEND-DOSB 2020'!V10,FIND(":",'JUGEND-DOSB 2020'!V10)-1),RIGHT('JUGEND-DOSB 2020'!V10,2)))*$BC$13,"[mm]:ss")</f>
        <v>11:48</v>
      </c>
      <c r="Y13" s="184"/>
      <c r="Z13" s="185"/>
      <c r="AB13" s="902"/>
      <c r="AC13"/>
      <c r="AD13" s="844"/>
      <c r="AE13" s="796"/>
      <c r="AF13" s="792"/>
      <c r="AG13" s="794"/>
      <c r="AH13" s="101" t="str">
        <f>TEXT((TIME(0,LEFT('JUGEND-DOSB 2020'!E41,FIND(":",'JUGEND-DOSB 2020'!E41)-1),RIGHT('JUGEND-DOSB 2020'!E41,2)))*$BC$13,"[mm]:ss")</f>
        <v>11:42</v>
      </c>
      <c r="AI13" s="102" t="str">
        <f>TEXT((TIME(0,LEFT('JUGEND-DOSB 2020'!F41,FIND(":",'JUGEND-DOSB 2020'!F41)-1),RIGHT('JUGEND-DOSB 2020'!F41,2)))*$BC$13,"[mm]:ss")</f>
        <v>09:32</v>
      </c>
      <c r="AJ13" s="581" t="str">
        <f>TEXT((TIME(0,LEFT('JUGEND-DOSB 2020'!G41,FIND(":",'JUGEND-DOSB 2020'!G41)-1),RIGHT('JUGEND-DOSB 2020'!G41,2)))*$BC$13,"[mm]:ss")</f>
        <v>08:01</v>
      </c>
      <c r="AK13" s="101" t="str">
        <f>TEXT((TIME(0,LEFT('JUGEND-DOSB 2020'!H41,FIND(":",'JUGEND-DOSB 2020'!H41)-1),RIGHT('JUGEND-DOSB 2020'!H41,2)))*$BC$13,"[mm]:ss")</f>
        <v>10:24</v>
      </c>
      <c r="AL13" s="102" t="str">
        <f>TEXT((TIME(0,LEFT('JUGEND-DOSB 2020'!I41,FIND(":",'JUGEND-DOSB 2020'!I41)-1),RIGHT('JUGEND-DOSB 2020'!I41,2)))*$BC$13,"[mm]:ss")</f>
        <v>08:47</v>
      </c>
      <c r="AM13" s="581" t="str">
        <f>TEXT((TIME(0,LEFT('JUGEND-DOSB 2020'!J41,FIND(":",'JUGEND-DOSB 2020'!J41)-1),RIGHT('JUGEND-DOSB 2020'!J41,2)))*$BC$13,"[mm]:ss")</f>
        <v>07:22</v>
      </c>
      <c r="AN13" s="101" t="str">
        <f>TEXT((TIME(0,LEFT('JUGEND-DOSB 2020'!K41,FIND(":",'JUGEND-DOSB 2020'!K41)-1),RIGHT('JUGEND-DOSB 2020'!K41,2)))*$BC$13,"[mm]:ss")</f>
        <v>09:06</v>
      </c>
      <c r="AO13" s="102" t="str">
        <f>TEXT((TIME(0,LEFT('JUGEND-DOSB 2020'!L41,FIND(":",'JUGEND-DOSB 2020'!L41)-1),RIGHT('JUGEND-DOSB 2020'!L41,2)))*$BC$13,"[mm]:ss")</f>
        <v>08:14</v>
      </c>
      <c r="AP13" s="581" t="str">
        <f>TEXT((TIME(0,LEFT('JUGEND-DOSB 2020'!M41,FIND(":",'JUGEND-DOSB 2020'!M41)-1),RIGHT('JUGEND-DOSB 2020'!M41,2)))*$BC$13,"[mm]:ss")</f>
        <v>06:43</v>
      </c>
      <c r="AQ13" s="101" t="str">
        <f>TEXT((TIME(0,LEFT('JUGEND-DOSB 2020'!N41,FIND(":",'JUGEND-DOSB 2020'!N41)-1),RIGHT('JUGEND-DOSB 2020'!N41,2)))*$BC$13,"[mm]:ss")</f>
        <v>17:33</v>
      </c>
      <c r="AR13" s="102" t="str">
        <f>TEXT((TIME(0,LEFT('JUGEND-DOSB 2020'!O41,FIND(":",'JUGEND-DOSB 2020'!O41)-1),RIGHT('JUGEND-DOSB 2020'!O41,2)))*$BC$13,"[mm]:ss")</f>
        <v>14:57</v>
      </c>
      <c r="AS13" s="581" t="str">
        <f>TEXT((TIME(0,LEFT('JUGEND-DOSB 2020'!P41,FIND(":",'JUGEND-DOSB 2020'!P41)-1),RIGHT('JUGEND-DOSB 2020'!P41,2)))*$BC$13,"[mm]:ss")</f>
        <v>12:41</v>
      </c>
      <c r="AT13" s="101" t="str">
        <f>TEXT((TIME(0,LEFT('JUGEND-DOSB 2020'!Q41,FIND(":",'JUGEND-DOSB 2020'!Q41)-1),RIGHT('JUGEND-DOSB 2020'!Q41,2)))*$BC$13,"[mm]:ss")</f>
        <v>15:36</v>
      </c>
      <c r="AU13" s="102" t="str">
        <f>TEXT((TIME(0,LEFT('JUGEND-DOSB 2020'!R41,FIND(":",'JUGEND-DOSB 2020'!R41)-1),RIGHT('JUGEND-DOSB 2020'!R41,2)))*$BC$13,"[mm]:ss")</f>
        <v>13:19</v>
      </c>
      <c r="AV13" s="581" t="str">
        <f>TEXT((TIME(0,LEFT('JUGEND-DOSB 2020'!S41,FIND(":",'JUGEND-DOSB 2020'!S41)-1),RIGHT('JUGEND-DOSB 2020'!S41,2)))*$BC$13,"[mm]:ss")</f>
        <v>11:29</v>
      </c>
      <c r="AW13" s="101" t="str">
        <f>TEXT((TIME(0,LEFT('JUGEND-DOSB 2020'!T41,FIND(":",'JUGEND-DOSB 2020'!T41)-1),RIGHT('JUGEND-DOSB 2020'!T41,2)))*$BC$13,"[mm]:ss")</f>
        <v>14:18</v>
      </c>
      <c r="AX13" s="102" t="str">
        <f>TEXT((TIME(0,LEFT('JUGEND-DOSB 2020'!U41,FIND(":",'JUGEND-DOSB 2020'!U41)-1),RIGHT('JUGEND-DOSB 2020'!U41,2)))*$BC$13,"[mm]:ss")</f>
        <v>12:34</v>
      </c>
      <c r="AY13" s="581" t="str">
        <f>TEXT((TIME(0,LEFT('JUGEND-DOSB 2020'!V41,FIND(":",'JUGEND-DOSB 2020'!V41)-1),RIGHT('JUGEND-DOSB 2020'!V41,2)))*$BC$13,"[mm]:ss")</f>
        <v>10:50</v>
      </c>
      <c r="AZ13" s="184"/>
      <c r="BA13" s="185"/>
      <c r="BC13" s="143">
        <v>1.3</v>
      </c>
      <c r="BD13" s="148" t="s">
        <v>155</v>
      </c>
    </row>
    <row r="14" spans="1:56" ht="21.2" customHeight="1" x14ac:dyDescent="0.2">
      <c r="A14" s="902"/>
      <c r="B14"/>
      <c r="C14" s="844"/>
      <c r="D14" s="796"/>
      <c r="E14" s="798" t="s">
        <v>22</v>
      </c>
      <c r="F14" s="793" t="s">
        <v>32</v>
      </c>
      <c r="G14" s="118"/>
      <c r="H14" s="119"/>
      <c r="I14" s="120"/>
      <c r="J14" s="827" t="s">
        <v>177</v>
      </c>
      <c r="K14" s="827"/>
      <c r="L14" s="828"/>
      <c r="M14" s="827" t="s">
        <v>178</v>
      </c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8"/>
      <c r="Y14" s="182"/>
      <c r="Z14" s="183"/>
      <c r="AB14" s="902"/>
      <c r="AC14"/>
      <c r="AD14" s="844"/>
      <c r="AE14" s="796"/>
      <c r="AF14" s="798" t="s">
        <v>22</v>
      </c>
      <c r="AG14" s="793" t="s">
        <v>32</v>
      </c>
      <c r="AH14" s="118"/>
      <c r="AI14" s="119"/>
      <c r="AJ14" s="120"/>
      <c r="AK14" s="827" t="s">
        <v>177</v>
      </c>
      <c r="AL14" s="827"/>
      <c r="AM14" s="828"/>
      <c r="AN14" s="827" t="s">
        <v>178</v>
      </c>
      <c r="AO14" s="827"/>
      <c r="AP14" s="827"/>
      <c r="AQ14" s="827"/>
      <c r="AR14" s="827"/>
      <c r="AS14" s="827"/>
      <c r="AT14" s="827"/>
      <c r="AU14" s="827"/>
      <c r="AV14" s="827"/>
      <c r="AW14" s="827"/>
      <c r="AX14" s="827"/>
      <c r="AY14" s="828"/>
      <c r="AZ14" s="182"/>
      <c r="BA14" s="183"/>
    </row>
    <row r="15" spans="1:56" ht="21.2" customHeight="1" x14ac:dyDescent="0.2">
      <c r="A15" s="902"/>
      <c r="B15"/>
      <c r="C15" s="844"/>
      <c r="D15" s="796"/>
      <c r="E15" s="792"/>
      <c r="F15" s="900"/>
      <c r="G15" s="121"/>
      <c r="H15" s="122"/>
      <c r="I15" s="123"/>
      <c r="J15" s="109" t="str">
        <f>TEXT((TIME(0,LEFT('JUGEND-DOSB 2020'!H12,FIND(":",'JUGEND-DOSB 2020'!H12)-1),RIGHT('JUGEND-DOSB 2020'!H12,2)))*$BC$15,"[mm]:ss")</f>
        <v>35:06</v>
      </c>
      <c r="K15" s="102" t="str">
        <f>TEXT((TIME(0,LEFT('JUGEND-DOSB 2020'!I12,FIND(":",'JUGEND-DOSB 2020'!I12)-1),RIGHT('JUGEND-DOSB 2020'!I12,2)))*$BC$15,"[mm]:ss")</f>
        <v>31:12</v>
      </c>
      <c r="L15" s="103" t="str">
        <f>TEXT((TIME(0,LEFT('JUGEND-DOSB 2020'!J12,FIND(":",'JUGEND-DOSB 2020'!J12)-1),RIGHT('JUGEND-DOSB 2020'!J12,2)))*$BC$15,"[mm]:ss")</f>
        <v>27:18</v>
      </c>
      <c r="M15" s="109" t="str">
        <f>TEXT((TIME(0,LEFT('JUGEND-DOSB 2020'!K12,FIND(":",'JUGEND-DOSB 2020'!K12)-1),RIGHT('JUGEND-DOSB 2020'!K12,2)))*$BC$15,"[mm]:ss")</f>
        <v>65:39</v>
      </c>
      <c r="N15" s="102" t="str">
        <f>TEXT((TIME(0,LEFT('JUGEND-DOSB 2020'!L12,FIND(":",'JUGEND-DOSB 2020'!L12)-1),RIGHT('JUGEND-DOSB 2020'!L12,2)))*$BC$15,"[mm]:ss")</f>
        <v>55:54</v>
      </c>
      <c r="O15" s="103" t="str">
        <f>TEXT((TIME(0,LEFT('JUGEND-DOSB 2020'!M12,FIND(":",'JUGEND-DOSB 2020'!M12)-1),RIGHT('JUGEND-DOSB 2020'!M12,2)))*$BC$15,"[mm]:ss")</f>
        <v>46:09</v>
      </c>
      <c r="P15" s="109" t="str">
        <f>TEXT((TIME(0,LEFT('JUGEND-DOSB 2020'!N12,FIND(":",'JUGEND-DOSB 2020'!N12)-1),RIGHT('JUGEND-DOSB 2020'!N12,2)))*$BC$15,"[mm]:ss")</f>
        <v>58:30</v>
      </c>
      <c r="Q15" s="102" t="str">
        <f>TEXT((TIME(0,LEFT('JUGEND-DOSB 2020'!O12,FIND(":",'JUGEND-DOSB 2020'!O12)-1),RIGHT('JUGEND-DOSB 2020'!O12,2)))*$BC$15,"[mm]:ss")</f>
        <v>51:21</v>
      </c>
      <c r="R15" s="103" t="str">
        <f>TEXT((TIME(0,LEFT('JUGEND-DOSB 2020'!P12,FIND(":",'JUGEND-DOSB 2020'!P12)-1),RIGHT('JUGEND-DOSB 2020'!P12,2)))*$BC$15,"[mm]:ss")</f>
        <v>43:33</v>
      </c>
      <c r="S15" s="109" t="str">
        <f>TEXT((TIME(0,LEFT('JUGEND-DOSB 2020'!Q12,FIND(":",'JUGEND-DOSB 2020'!Q12)-1),RIGHT('JUGEND-DOSB 2020'!Q12,2)))*$BC$15,"[mm]:ss")</f>
        <v>49:24</v>
      </c>
      <c r="T15" s="102" t="str">
        <f>TEXT((TIME(0,LEFT('JUGEND-DOSB 2020'!R12,FIND(":",'JUGEND-DOSB 2020'!R12)-1),RIGHT('JUGEND-DOSB 2020'!R12,2)))*$BC$15,"[mm]:ss")</f>
        <v>42:15</v>
      </c>
      <c r="U15" s="103" t="str">
        <f>TEXT((TIME(0,LEFT('JUGEND-DOSB 2020'!S12,FIND(":",'JUGEND-DOSB 2020'!S12)-1),RIGHT('JUGEND-DOSB 2020'!S12,2)))*$BC$15,"[mm]:ss")</f>
        <v>37:03</v>
      </c>
      <c r="V15" s="109" t="str">
        <f>TEXT((TIME(0,LEFT('JUGEND-DOSB 2020'!T12,FIND(":",'JUGEND-DOSB 2020'!T12)-1),RIGHT('JUGEND-DOSB 2020'!T12,2)))*$BC$15,"[mm]:ss")</f>
        <v>42:15</v>
      </c>
      <c r="W15" s="102" t="str">
        <f>TEXT((TIME(0,LEFT('JUGEND-DOSB 2020'!U12,FIND(":",'JUGEND-DOSB 2020'!U12)-1),RIGHT('JUGEND-DOSB 2020'!U12,2)))*$BC$15,"[mm]:ss")</f>
        <v>37:03</v>
      </c>
      <c r="X15" s="103" t="str">
        <f>TEXT((TIME(0,LEFT('JUGEND-DOSB 2020'!V12,FIND(":",'JUGEND-DOSB 2020'!V12)-1),RIGHT('JUGEND-DOSB 2020'!V12,2)))*$BC$15,"[mm]:ss")</f>
        <v>32:30</v>
      </c>
      <c r="Y15" s="182"/>
      <c r="Z15" s="183"/>
      <c r="AB15" s="902"/>
      <c r="AC15"/>
      <c r="AD15" s="844"/>
      <c r="AE15" s="796"/>
      <c r="AF15" s="792"/>
      <c r="AG15" s="900"/>
      <c r="AH15" s="121"/>
      <c r="AI15" s="122"/>
      <c r="AJ15" s="123"/>
      <c r="AK15" s="109" t="str">
        <f>TEXT((TIME(0,LEFT('JUGEND-DOSB 2020'!H43,FIND(":",'JUGEND-DOSB 2020'!H43)-1),RIGHT('JUGEND-DOSB 2020'!H43,2)))*$BC$15,"[mm]:ss")</f>
        <v>34:27</v>
      </c>
      <c r="AL15" s="102" t="str">
        <f>TEXT((TIME(0,LEFT('JUGEND-DOSB 2020'!I43,FIND(":",'JUGEND-DOSB 2020'!I43)-1),RIGHT('JUGEND-DOSB 2020'!I43,2)))*$BC$15,"[mm]:ss")</f>
        <v>30:33</v>
      </c>
      <c r="AM15" s="103" t="str">
        <f>TEXT((TIME(0,LEFT('JUGEND-DOSB 2020'!J43,FIND(":",'JUGEND-DOSB 2020'!J43)-1),RIGHT('JUGEND-DOSB 2020'!J43,2)))*$BC$15,"[mm]:ss")</f>
        <v>26:39</v>
      </c>
      <c r="AN15" s="109" t="str">
        <f>TEXT((TIME(0,LEFT('JUGEND-DOSB 2020'!K43,FIND(":",'JUGEND-DOSB 2020'!K43)-1),RIGHT('JUGEND-DOSB 2020'!K43,2)))*$BC$15,"[mm]:ss")</f>
        <v>63:03</v>
      </c>
      <c r="AO15" s="102" t="str">
        <f>TEXT((TIME(0,LEFT('JUGEND-DOSB 2020'!L43,FIND(":",'JUGEND-DOSB 2020'!L43)-1),RIGHT('JUGEND-DOSB 2020'!L43,2)))*$BC$15,"[mm]:ss")</f>
        <v>53:18</v>
      </c>
      <c r="AP15" s="103" t="str">
        <f>TEXT((TIME(0,LEFT('JUGEND-DOSB 2020'!M43,FIND(":",'JUGEND-DOSB 2020'!M43)-1),RIGHT('JUGEND-DOSB 2020'!M43,2)))*$BC$15,"[mm]:ss")</f>
        <v>43:33</v>
      </c>
      <c r="AQ15" s="109" t="str">
        <f>TEXT((TIME(0,LEFT('JUGEND-DOSB 2020'!N43,FIND(":",'JUGEND-DOSB 2020'!N43)-1),RIGHT('JUGEND-DOSB 2020'!N43,2)))*$BC$15,"[mm]:ss")</f>
        <v>55:54</v>
      </c>
      <c r="AR15" s="102" t="str">
        <f>TEXT((TIME(0,LEFT('JUGEND-DOSB 2020'!O43,FIND(":",'JUGEND-DOSB 2020'!O43)-1),RIGHT('JUGEND-DOSB 2020'!O43,2)))*$BC$15,"[mm]:ss")</f>
        <v>48:06</v>
      </c>
      <c r="AS15" s="103" t="str">
        <f>TEXT((TIME(0,LEFT('JUGEND-DOSB 2020'!P43,FIND(":",'JUGEND-DOSB 2020'!P43)-1),RIGHT('JUGEND-DOSB 2020'!P43,2)))*$BC$15,"[mm]:ss")</f>
        <v>40:57</v>
      </c>
      <c r="AT15" s="109" t="str">
        <f>TEXT((TIME(0,LEFT('JUGEND-DOSB 2020'!Q43,FIND(":",'JUGEND-DOSB 2020'!Q43)-1),RIGHT('JUGEND-DOSB 2020'!Q43,2)))*$BC$15,"[mm]:ss")</f>
        <v>41:36</v>
      </c>
      <c r="AU15" s="102" t="str">
        <f>TEXT((TIME(0,LEFT('JUGEND-DOSB 2020'!R43,FIND(":",'JUGEND-DOSB 2020'!R43)-1),RIGHT('JUGEND-DOSB 2020'!R43,2)))*$BC$15,"[mm]:ss")</f>
        <v>36:24</v>
      </c>
      <c r="AV15" s="103" t="str">
        <f>TEXT((TIME(0,LEFT('JUGEND-DOSB 2020'!S43,FIND(":",'JUGEND-DOSB 2020'!S43)-1),RIGHT('JUGEND-DOSB 2020'!S43,2)))*$BC$15,"[mm]:ss")</f>
        <v>31:12</v>
      </c>
      <c r="AW15" s="109" t="str">
        <f>TEXT((TIME(0,LEFT('JUGEND-DOSB 2020'!T43,FIND(":",'JUGEND-DOSB 2020'!T43)-1),RIGHT('JUGEND-DOSB 2020'!T43,2)))*$BC$15,"[mm]:ss")</f>
        <v>35:06</v>
      </c>
      <c r="AX15" s="102" t="str">
        <f>TEXT((TIME(0,LEFT('JUGEND-DOSB 2020'!U43,FIND(":",'JUGEND-DOSB 2020'!U43)-1),RIGHT('JUGEND-DOSB 2020'!U43,2)))*$BC$15,"[mm]:ss")</f>
        <v>30:33</v>
      </c>
      <c r="AY15" s="103" t="str">
        <f>TEXT((TIME(0,LEFT('JUGEND-DOSB 2020'!V43,FIND(":",'JUGEND-DOSB 2020'!V43)-1),RIGHT('JUGEND-DOSB 2020'!V43,2)))*$BC$15,"[mm]:ss")</f>
        <v>26:39</v>
      </c>
      <c r="AZ15" s="182"/>
      <c r="BA15" s="183"/>
      <c r="BC15" s="143">
        <v>1.3</v>
      </c>
      <c r="BD15" s="148" t="s">
        <v>32</v>
      </c>
    </row>
    <row r="16" spans="1:56" ht="21.2" customHeight="1" x14ac:dyDescent="0.2">
      <c r="A16" s="902"/>
      <c r="B16"/>
      <c r="C16" s="844"/>
      <c r="D16" s="796"/>
      <c r="E16" s="106" t="s">
        <v>23</v>
      </c>
      <c r="F16" s="58" t="s">
        <v>427</v>
      </c>
      <c r="G16" s="160">
        <f>H16*(1-$BE$55)</f>
        <v>74.25</v>
      </c>
      <c r="H16" s="149">
        <f>K16-12.5</f>
        <v>82.5</v>
      </c>
      <c r="I16" s="150">
        <f>H16*(1+$BE$55)</f>
        <v>90.750000000000014</v>
      </c>
      <c r="J16" s="160">
        <f>K16*(1-$BE$55)</f>
        <v>85.5</v>
      </c>
      <c r="K16" s="149">
        <f>N16-12.5</f>
        <v>95</v>
      </c>
      <c r="L16" s="150">
        <f>K16*(1+$BE$55)</f>
        <v>104.50000000000001</v>
      </c>
      <c r="M16" s="160">
        <f>N16*(1-$BE$55)</f>
        <v>96.75</v>
      </c>
      <c r="N16" s="149">
        <f>Q16-12.5</f>
        <v>107.5</v>
      </c>
      <c r="O16" s="150">
        <f>N16*(1+$BE$55)</f>
        <v>118.25000000000001</v>
      </c>
      <c r="P16" s="160">
        <f>Q16*(1-$BE$55)</f>
        <v>108</v>
      </c>
      <c r="Q16" s="149">
        <f>T16-12.5</f>
        <v>120</v>
      </c>
      <c r="R16" s="150">
        <f>Q16*(1+$BE$55)</f>
        <v>132</v>
      </c>
      <c r="S16" s="160">
        <f>T16*(1-$BE$55)</f>
        <v>119.25</v>
      </c>
      <c r="T16" s="149">
        <f>W16-12.5</f>
        <v>132.5</v>
      </c>
      <c r="U16" s="150">
        <f>T16*(1+$BE$55)</f>
        <v>145.75</v>
      </c>
      <c r="V16" s="160">
        <f>W16*(1-$BE$55)</f>
        <v>130.5</v>
      </c>
      <c r="W16" s="149">
        <f>H55-100</f>
        <v>145</v>
      </c>
      <c r="X16" s="150">
        <f>W16*(1+$BE$55)</f>
        <v>159.5</v>
      </c>
      <c r="Y16" s="182"/>
      <c r="Z16" s="183"/>
      <c r="AB16" s="902"/>
      <c r="AC16"/>
      <c r="AD16" s="844"/>
      <c r="AE16" s="796"/>
      <c r="AF16" s="106" t="s">
        <v>23</v>
      </c>
      <c r="AG16" s="58" t="s">
        <v>427</v>
      </c>
      <c r="AH16" s="160">
        <f>AI16*(1-$BE$55)</f>
        <v>132.75</v>
      </c>
      <c r="AI16" s="149">
        <f>AL16-12.5</f>
        <v>147.5</v>
      </c>
      <c r="AJ16" s="150">
        <f>AI16*(1+$BE$55)</f>
        <v>162.25</v>
      </c>
      <c r="AK16" s="160">
        <f>AL16*(1-$BE$55)</f>
        <v>144</v>
      </c>
      <c r="AL16" s="149">
        <f>AO16-12.5</f>
        <v>160</v>
      </c>
      <c r="AM16" s="150">
        <f>AL16*(1+$BE$55)</f>
        <v>176</v>
      </c>
      <c r="AN16" s="160">
        <f>AO16*(1-$BE$55)</f>
        <v>155.25</v>
      </c>
      <c r="AO16" s="149">
        <f>AR16-12.5</f>
        <v>172.5</v>
      </c>
      <c r="AP16" s="150">
        <f>AO16*(1+$BE$55)</f>
        <v>189.75000000000003</v>
      </c>
      <c r="AQ16" s="160">
        <f>AR16*(1-$BE$55)</f>
        <v>166.5</v>
      </c>
      <c r="AR16" s="149">
        <f>AU16-12.5</f>
        <v>185</v>
      </c>
      <c r="AS16" s="150">
        <f>AR16*(1+$BE$55)</f>
        <v>203.50000000000003</v>
      </c>
      <c r="AT16" s="160">
        <f>AU16*(1-$BE$55)</f>
        <v>177.75</v>
      </c>
      <c r="AU16" s="149">
        <f>AX16-12.5</f>
        <v>197.5</v>
      </c>
      <c r="AV16" s="150">
        <f>AU16*(1+$BE$55)</f>
        <v>217.25000000000003</v>
      </c>
      <c r="AW16" s="160">
        <f>AX16*(1-$BE$55)</f>
        <v>189</v>
      </c>
      <c r="AX16" s="149">
        <f>AI55-100</f>
        <v>210</v>
      </c>
      <c r="AY16" s="150">
        <f>AX16*(1+$BE$55)</f>
        <v>231.00000000000003</v>
      </c>
      <c r="AZ16" s="182"/>
      <c r="BA16" s="183"/>
      <c r="BD16" s="5"/>
    </row>
    <row r="17" spans="1:56" ht="21.2" customHeight="1" x14ac:dyDescent="0.2">
      <c r="A17" s="902"/>
      <c r="B17"/>
      <c r="C17" s="844"/>
      <c r="D17" s="796"/>
      <c r="E17" s="106" t="s">
        <v>24</v>
      </c>
      <c r="F17" s="58" t="s">
        <v>428</v>
      </c>
      <c r="G17" s="160">
        <f>H17*(1-$BE$55)</f>
        <v>234</v>
      </c>
      <c r="H17" s="149">
        <f>K17-15</f>
        <v>260</v>
      </c>
      <c r="I17" s="150">
        <f>H17*(1+$BE$55)</f>
        <v>286</v>
      </c>
      <c r="J17" s="160">
        <f>K17*(1-$BE$55)</f>
        <v>247.5</v>
      </c>
      <c r="K17" s="149">
        <f>N17-15</f>
        <v>275</v>
      </c>
      <c r="L17" s="150">
        <f>K17*(1+$BE$55)</f>
        <v>302.5</v>
      </c>
      <c r="M17" s="160">
        <f>N17*(1-$BE$55)</f>
        <v>261</v>
      </c>
      <c r="N17" s="149">
        <f>Q17-15</f>
        <v>290</v>
      </c>
      <c r="O17" s="150">
        <f>N17*(1+$BE$55)</f>
        <v>319</v>
      </c>
      <c r="P17" s="160">
        <f>Q17*(1-$BE$55)</f>
        <v>274.5</v>
      </c>
      <c r="Q17" s="149">
        <f>T17-15</f>
        <v>305</v>
      </c>
      <c r="R17" s="150">
        <f>Q17*(1+$BE$55)</f>
        <v>335.5</v>
      </c>
      <c r="S17" s="160">
        <f>T17*(1-$BE$55)</f>
        <v>288</v>
      </c>
      <c r="T17" s="149">
        <f>W17-15</f>
        <v>320</v>
      </c>
      <c r="U17" s="150">
        <f>T17*(1+$BE$55)</f>
        <v>352</v>
      </c>
      <c r="V17" s="160">
        <f>W17*(1-$BE$55)</f>
        <v>301.5</v>
      </c>
      <c r="W17" s="149">
        <f>H56-100</f>
        <v>335</v>
      </c>
      <c r="X17" s="150">
        <f>W17*(1+$BE$55)</f>
        <v>368.50000000000006</v>
      </c>
      <c r="Y17" s="182"/>
      <c r="Z17" s="183"/>
      <c r="AB17" s="902"/>
      <c r="AC17"/>
      <c r="AD17" s="844"/>
      <c r="AE17" s="796"/>
      <c r="AF17" s="106" t="s">
        <v>24</v>
      </c>
      <c r="AG17" s="58" t="s">
        <v>428</v>
      </c>
      <c r="AH17" s="160">
        <f>AI17*(1-$BE$55)</f>
        <v>301.5</v>
      </c>
      <c r="AI17" s="149">
        <f>AL17-15</f>
        <v>335</v>
      </c>
      <c r="AJ17" s="150">
        <f>AI17*(1+$BE$55)</f>
        <v>368.50000000000006</v>
      </c>
      <c r="AK17" s="160">
        <f>AL17*(1-$BE$55)</f>
        <v>315</v>
      </c>
      <c r="AL17" s="149">
        <f>AO17-15</f>
        <v>350</v>
      </c>
      <c r="AM17" s="150">
        <f>AL17*(1+$BE$55)</f>
        <v>385.00000000000006</v>
      </c>
      <c r="AN17" s="160">
        <f>AO17*(1-$BE$55)</f>
        <v>328.5</v>
      </c>
      <c r="AO17" s="149">
        <f>AR17-15</f>
        <v>365</v>
      </c>
      <c r="AP17" s="150">
        <f>AO17*(1+$BE$55)</f>
        <v>401.50000000000006</v>
      </c>
      <c r="AQ17" s="160">
        <f>AR17*(1-$BE$55)</f>
        <v>342</v>
      </c>
      <c r="AR17" s="149">
        <f>AU17-15</f>
        <v>380</v>
      </c>
      <c r="AS17" s="150">
        <f>AR17*(1+$BE$55)</f>
        <v>418.00000000000006</v>
      </c>
      <c r="AT17" s="160">
        <f>AU17*(1-$BE$55)</f>
        <v>355.5</v>
      </c>
      <c r="AU17" s="149">
        <f>AX17-15</f>
        <v>395</v>
      </c>
      <c r="AV17" s="150">
        <f>AU17*(1+$BE$55)</f>
        <v>434.50000000000006</v>
      </c>
      <c r="AW17" s="160">
        <f>AX17*(1-$BE$55)</f>
        <v>369</v>
      </c>
      <c r="AX17" s="149">
        <f>AI56-100</f>
        <v>410</v>
      </c>
      <c r="AY17" s="150">
        <f>AX17*(1+$BE$55)</f>
        <v>451.00000000000006</v>
      </c>
      <c r="AZ17" s="182"/>
      <c r="BA17" s="183"/>
      <c r="BD17" s="5"/>
    </row>
    <row r="18" spans="1:56" ht="21.2" customHeight="1" x14ac:dyDescent="0.2">
      <c r="A18" s="902"/>
      <c r="B18"/>
      <c r="C18" s="844"/>
      <c r="D18" s="796"/>
      <c r="E18" s="106" t="s">
        <v>25</v>
      </c>
      <c r="F18" s="58" t="s">
        <v>429</v>
      </c>
      <c r="G18" s="160">
        <f>H18*(1-$BE$55)</f>
        <v>166.5</v>
      </c>
      <c r="H18" s="149">
        <f>K18-15</f>
        <v>185</v>
      </c>
      <c r="I18" s="150">
        <f>H18*(1+$BE$55)</f>
        <v>203.50000000000003</v>
      </c>
      <c r="J18" s="160">
        <f>K18*(1-$BE$55)</f>
        <v>180</v>
      </c>
      <c r="K18" s="149">
        <f>N18-15</f>
        <v>200</v>
      </c>
      <c r="L18" s="150">
        <f>K18*(1+$BE$55)</f>
        <v>220.00000000000003</v>
      </c>
      <c r="M18" s="160">
        <f>N18*(1-$BE$55)</f>
        <v>193.5</v>
      </c>
      <c r="N18" s="149">
        <f>Q18-15</f>
        <v>215</v>
      </c>
      <c r="O18" s="150">
        <f>N18*(1+$BE$55)</f>
        <v>236.50000000000003</v>
      </c>
      <c r="P18" s="160">
        <f>Q18*(1-$BE$55)</f>
        <v>207</v>
      </c>
      <c r="Q18" s="149">
        <f>T18-15</f>
        <v>230</v>
      </c>
      <c r="R18" s="150">
        <f>Q18*(1+$BE$55)</f>
        <v>253.00000000000003</v>
      </c>
      <c r="S18" s="160">
        <f>T18*(1-$BE$55)</f>
        <v>220.5</v>
      </c>
      <c r="T18" s="149">
        <f>W18-15</f>
        <v>245</v>
      </c>
      <c r="U18" s="150">
        <f>T18*(1+$BE$55)</f>
        <v>269.5</v>
      </c>
      <c r="V18" s="160">
        <f>W18*(1-$BE$55)</f>
        <v>234</v>
      </c>
      <c r="W18" s="149">
        <f>H57-100</f>
        <v>260</v>
      </c>
      <c r="X18" s="150">
        <f>W18*(1+$BE$55)</f>
        <v>286</v>
      </c>
      <c r="Y18" s="182"/>
      <c r="Z18" s="183"/>
      <c r="AB18" s="902"/>
      <c r="AC18"/>
      <c r="AD18" s="844"/>
      <c r="AE18" s="796"/>
      <c r="AF18" s="106" t="s">
        <v>25</v>
      </c>
      <c r="AG18" s="58" t="s">
        <v>429</v>
      </c>
      <c r="AH18" s="160">
        <f>AI18*(1-$BE$55)</f>
        <v>229.5</v>
      </c>
      <c r="AI18" s="149">
        <f>AL18-15</f>
        <v>255</v>
      </c>
      <c r="AJ18" s="150">
        <f>AI18*(1+$BE$55)</f>
        <v>280.5</v>
      </c>
      <c r="AK18" s="160">
        <f>AL18*(1-$BE$55)</f>
        <v>243</v>
      </c>
      <c r="AL18" s="149">
        <f>AO18-15</f>
        <v>270</v>
      </c>
      <c r="AM18" s="150">
        <f>AL18*(1+$BE$55)</f>
        <v>297</v>
      </c>
      <c r="AN18" s="160">
        <f>AO18*(1-$BE$55)</f>
        <v>256.5</v>
      </c>
      <c r="AO18" s="149">
        <f>AR18-15</f>
        <v>285</v>
      </c>
      <c r="AP18" s="150">
        <f>AO18*(1+$BE$55)</f>
        <v>313.5</v>
      </c>
      <c r="AQ18" s="160">
        <f>AR18*(1-$BE$55)</f>
        <v>270</v>
      </c>
      <c r="AR18" s="149">
        <f>AU18-15</f>
        <v>300</v>
      </c>
      <c r="AS18" s="150">
        <f>AR18*(1+$BE$55)</f>
        <v>330</v>
      </c>
      <c r="AT18" s="160">
        <f>AU18*(1-$BE$55)</f>
        <v>283.5</v>
      </c>
      <c r="AU18" s="149">
        <f>AX18-15</f>
        <v>315</v>
      </c>
      <c r="AV18" s="150">
        <f>AU18*(1+$BE$55)</f>
        <v>346.5</v>
      </c>
      <c r="AW18" s="160">
        <f>AX18*(1-$BE$55)</f>
        <v>297</v>
      </c>
      <c r="AX18" s="149">
        <f>AI57-100</f>
        <v>330</v>
      </c>
      <c r="AY18" s="150">
        <f>AX18*(1+$BE$55)</f>
        <v>363.00000000000006</v>
      </c>
      <c r="AZ18" s="182"/>
      <c r="BA18" s="183"/>
      <c r="BD18" s="5"/>
    </row>
    <row r="19" spans="1:56" ht="21.2" customHeight="1" thickBot="1" x14ac:dyDescent="0.25">
      <c r="A19" s="902"/>
      <c r="B19"/>
      <c r="C19" s="950"/>
      <c r="D19" s="997"/>
      <c r="E19" s="107" t="s">
        <v>44</v>
      </c>
      <c r="F19" s="163" t="s">
        <v>430</v>
      </c>
      <c r="G19" s="164">
        <f>H19*(1-$BE$55)</f>
        <v>171</v>
      </c>
      <c r="H19" s="165">
        <f>K19-15</f>
        <v>190</v>
      </c>
      <c r="I19" s="166">
        <f>H19*(1+$BE$55)</f>
        <v>209.00000000000003</v>
      </c>
      <c r="J19" s="164">
        <f>K19*(1-$BE$55)</f>
        <v>184.5</v>
      </c>
      <c r="K19" s="165">
        <f>N19-15</f>
        <v>205</v>
      </c>
      <c r="L19" s="166">
        <f>K19*(1+$BE$55)</f>
        <v>225.50000000000003</v>
      </c>
      <c r="M19" s="164">
        <f>N19*(1-$BE$55)</f>
        <v>198</v>
      </c>
      <c r="N19" s="165">
        <f>Q19-15</f>
        <v>220</v>
      </c>
      <c r="O19" s="166">
        <f>N19*(1+$BE$55)</f>
        <v>242.00000000000003</v>
      </c>
      <c r="P19" s="164">
        <f>Q19*(1-$BE$55)</f>
        <v>211.5</v>
      </c>
      <c r="Q19" s="165">
        <f>T19-15</f>
        <v>235</v>
      </c>
      <c r="R19" s="166">
        <f>Q19*(1+$BE$55)</f>
        <v>258.5</v>
      </c>
      <c r="S19" s="164">
        <f>T19*(1-$BE$55)</f>
        <v>225</v>
      </c>
      <c r="T19" s="165">
        <f>W19-15</f>
        <v>250</v>
      </c>
      <c r="U19" s="166">
        <f>T19*(1+$BE$55)</f>
        <v>275</v>
      </c>
      <c r="V19" s="164">
        <f>W19*(1-$BE$55)</f>
        <v>238.5</v>
      </c>
      <c r="W19" s="165">
        <f>H58-100</f>
        <v>265</v>
      </c>
      <c r="X19" s="166">
        <f>W19*(1+$BE$55)</f>
        <v>291.5</v>
      </c>
      <c r="Y19" s="186"/>
      <c r="Z19" s="187"/>
      <c r="AB19" s="902"/>
      <c r="AC19"/>
      <c r="AD19" s="950"/>
      <c r="AE19" s="997"/>
      <c r="AF19" s="107" t="s">
        <v>44</v>
      </c>
      <c r="AG19" s="163" t="s">
        <v>430</v>
      </c>
      <c r="AH19" s="164">
        <f>AI19*(1-$BE$55)</f>
        <v>234</v>
      </c>
      <c r="AI19" s="165">
        <f>AL19-15</f>
        <v>260</v>
      </c>
      <c r="AJ19" s="166">
        <f>AI19*(1+$BE$55)</f>
        <v>286</v>
      </c>
      <c r="AK19" s="164">
        <f>AL19*(1-$BE$55)</f>
        <v>247.5</v>
      </c>
      <c r="AL19" s="165">
        <f>AO19-15</f>
        <v>275</v>
      </c>
      <c r="AM19" s="166">
        <f>AL19*(1+$BE$55)</f>
        <v>302.5</v>
      </c>
      <c r="AN19" s="164">
        <f>AO19*(1-$BE$55)</f>
        <v>261</v>
      </c>
      <c r="AO19" s="165">
        <f>AR19-15</f>
        <v>290</v>
      </c>
      <c r="AP19" s="166">
        <f>AO19*(1+$BE$55)</f>
        <v>319</v>
      </c>
      <c r="AQ19" s="164">
        <f>AR19*(1-$BE$55)</f>
        <v>274.5</v>
      </c>
      <c r="AR19" s="165">
        <f>AU19-15</f>
        <v>305</v>
      </c>
      <c r="AS19" s="166">
        <f>AR19*(1+$BE$55)</f>
        <v>335.5</v>
      </c>
      <c r="AT19" s="164">
        <f>AU19*(1-$BE$55)</f>
        <v>288</v>
      </c>
      <c r="AU19" s="165">
        <f>AX19-15</f>
        <v>320</v>
      </c>
      <c r="AV19" s="166">
        <f>AU19*(1+$BE$55)</f>
        <v>352</v>
      </c>
      <c r="AW19" s="164">
        <f>AX19*(1-$BE$55)</f>
        <v>301.5</v>
      </c>
      <c r="AX19" s="165">
        <f>AI58-100</f>
        <v>335</v>
      </c>
      <c r="AY19" s="166">
        <f>AX19*(1+$BE$55)</f>
        <v>368.50000000000006</v>
      </c>
      <c r="AZ19" s="186"/>
      <c r="BA19" s="187"/>
      <c r="BD19" s="146"/>
    </row>
    <row r="20" spans="1:56" ht="21.2" customHeight="1" x14ac:dyDescent="0.2">
      <c r="A20" s="902"/>
      <c r="B20"/>
      <c r="C20" s="844">
        <v>2</v>
      </c>
      <c r="D20" s="796" t="s">
        <v>65</v>
      </c>
      <c r="E20" s="603" t="s">
        <v>16</v>
      </c>
      <c r="F20" s="162" t="s">
        <v>92</v>
      </c>
      <c r="G20" s="110">
        <f>'JUGEND-DOSB 2020'!E17*$BC$20</f>
        <v>0.73499999999999999</v>
      </c>
      <c r="H20" s="111">
        <f>'JUGEND-DOSB 2020'!F17*$BC$20</f>
        <v>0.875</v>
      </c>
      <c r="I20" s="112">
        <f>'JUGEND-DOSB 2020'!G17*$BC$20</f>
        <v>0.97999999999999987</v>
      </c>
      <c r="J20" s="113">
        <f>'JUGEND-DOSB 2020'!H17*$BC$20</f>
        <v>0.80499999999999994</v>
      </c>
      <c r="K20" s="111">
        <f>'JUGEND-DOSB 2020'!I17*$BC$20</f>
        <v>0.90999999999999992</v>
      </c>
      <c r="L20" s="112">
        <f>'JUGEND-DOSB 2020'!J17*$BC$20</f>
        <v>1.0499999999999998</v>
      </c>
      <c r="M20" s="113">
        <f>'JUGEND-DOSB 2020'!K17*$BC$20</f>
        <v>0.90999999999999992</v>
      </c>
      <c r="N20" s="111">
        <f>'JUGEND-DOSB 2020'!L17*$BC$20</f>
        <v>1.0149999999999999</v>
      </c>
      <c r="O20" s="112">
        <f>'JUGEND-DOSB 2020'!M17*$BC$20</f>
        <v>1.1549999999999998</v>
      </c>
      <c r="P20" s="113">
        <f>'JUGEND-DOSB 2020'!N17*$BC$20</f>
        <v>0.97999999999999987</v>
      </c>
      <c r="Q20" s="111">
        <f>'JUGEND-DOSB 2020'!O17*$BC$20</f>
        <v>1.1199999999999999</v>
      </c>
      <c r="R20" s="112">
        <f>'JUGEND-DOSB 2020'!P17*$BC$20</f>
        <v>1.26</v>
      </c>
      <c r="S20" s="113">
        <f>'JUGEND-DOSB 2020'!Q17*$BC$20</f>
        <v>1.085</v>
      </c>
      <c r="T20" s="111">
        <f>'JUGEND-DOSB 2020'!R17*$BC$20</f>
        <v>1.19</v>
      </c>
      <c r="U20" s="112">
        <f>'JUGEND-DOSB 2020'!S17*$BC$20</f>
        <v>1.3299999999999998</v>
      </c>
      <c r="V20" s="113">
        <f>'JUGEND-DOSB 2020'!T17*$BC$20</f>
        <v>1.1549999999999998</v>
      </c>
      <c r="W20" s="111">
        <f>'JUGEND-DOSB 2020'!U17*$BC$20</f>
        <v>1.26</v>
      </c>
      <c r="X20" s="112">
        <f>'JUGEND-DOSB 2020'!V17*$BC$20</f>
        <v>1.4</v>
      </c>
      <c r="Y20" s="180"/>
      <c r="Z20" s="181"/>
      <c r="AB20" s="902"/>
      <c r="AC20"/>
      <c r="AD20" s="844">
        <v>2</v>
      </c>
      <c r="AE20" s="796" t="s">
        <v>65</v>
      </c>
      <c r="AF20" s="603" t="s">
        <v>16</v>
      </c>
      <c r="AG20" s="162" t="s">
        <v>92</v>
      </c>
      <c r="AH20" s="110">
        <f>'JUGEND-DOSB 2020'!E48*$BC$20</f>
        <v>0.80499999999999994</v>
      </c>
      <c r="AI20" s="111">
        <f>'JUGEND-DOSB 2020'!F48*$BC$20</f>
        <v>0.94499999999999995</v>
      </c>
      <c r="AJ20" s="112">
        <f>'JUGEND-DOSB 2020'!G48*$BC$20</f>
        <v>1.0499999999999998</v>
      </c>
      <c r="AK20" s="113">
        <f>'JUGEND-DOSB 2020'!H48*$BC$20</f>
        <v>0.90999999999999992</v>
      </c>
      <c r="AL20" s="111">
        <f>'JUGEND-DOSB 2020'!I48*$BC$20</f>
        <v>1.0499999999999998</v>
      </c>
      <c r="AM20" s="112">
        <f>'JUGEND-DOSB 2020'!J48*$BC$20</f>
        <v>1.1549999999999998</v>
      </c>
      <c r="AN20" s="113">
        <f>'JUGEND-DOSB 2020'!K48*$BC$20</f>
        <v>1.0499999999999998</v>
      </c>
      <c r="AO20" s="111">
        <f>'JUGEND-DOSB 2020'!L48*$BC$20</f>
        <v>1.19</v>
      </c>
      <c r="AP20" s="112">
        <f>'JUGEND-DOSB 2020'!M48*$BC$20</f>
        <v>1.2949999999999999</v>
      </c>
      <c r="AQ20" s="113">
        <f>'JUGEND-DOSB 2020'!N48*$BC$20</f>
        <v>1.19</v>
      </c>
      <c r="AR20" s="111">
        <f>'JUGEND-DOSB 2020'!O48*$BC$20</f>
        <v>1.3299999999999998</v>
      </c>
      <c r="AS20" s="112">
        <f>'JUGEND-DOSB 2020'!P48*$BC$20</f>
        <v>1.4349999999999998</v>
      </c>
      <c r="AT20" s="113">
        <f>'JUGEND-DOSB 2020'!Q48*$BC$20</f>
        <v>1.3299999999999998</v>
      </c>
      <c r="AU20" s="111">
        <f>'JUGEND-DOSB 2020'!R48*$BC$20</f>
        <v>1.4349999999999998</v>
      </c>
      <c r="AV20" s="112">
        <f>'JUGEND-DOSB 2020'!S48*$BC$20</f>
        <v>1.575</v>
      </c>
      <c r="AW20" s="113">
        <f>'JUGEND-DOSB 2020'!T48*$BC$20</f>
        <v>1.4349999999999998</v>
      </c>
      <c r="AX20" s="111">
        <f>'JUGEND-DOSB 2020'!U48*$BC$20</f>
        <v>1.54</v>
      </c>
      <c r="AY20" s="112">
        <f>'JUGEND-DOSB 2020'!V48*$BC$20</f>
        <v>1.68</v>
      </c>
      <c r="AZ20" s="180"/>
      <c r="BA20" s="181"/>
      <c r="BC20" s="143">
        <v>0.7</v>
      </c>
      <c r="BD20" s="146" t="s">
        <v>92</v>
      </c>
    </row>
    <row r="21" spans="1:56" ht="21.2" customHeight="1" thickBot="1" x14ac:dyDescent="0.25">
      <c r="A21" s="902"/>
      <c r="B21"/>
      <c r="C21" s="845"/>
      <c r="D21" s="796"/>
      <c r="E21" s="106" t="s">
        <v>17</v>
      </c>
      <c r="F21" s="104" t="s">
        <v>611</v>
      </c>
      <c r="G21" s="519">
        <f>'E1'!G21-1.5</f>
        <v>10.5</v>
      </c>
      <c r="H21" s="19">
        <f>'E1'!H21-1.5</f>
        <v>13.5</v>
      </c>
      <c r="I21" s="67">
        <f>'E1'!I21-1.5</f>
        <v>16.5</v>
      </c>
      <c r="J21" s="519">
        <f>'E1'!J21-1.5</f>
        <v>12</v>
      </c>
      <c r="K21" s="19">
        <f>'E1'!K21-1.5</f>
        <v>15</v>
      </c>
      <c r="L21" s="67">
        <f>'E1'!L21-1.5</f>
        <v>18</v>
      </c>
      <c r="M21" s="519">
        <f>'E1'!M21-1.5</f>
        <v>13.5</v>
      </c>
      <c r="N21" s="19">
        <f>'E1'!N21-1.5</f>
        <v>16.5</v>
      </c>
      <c r="O21" s="67">
        <f>'E1'!O21-1.5</f>
        <v>19.5</v>
      </c>
      <c r="P21" s="519">
        <f>'E1'!P21-1.5</f>
        <v>15</v>
      </c>
      <c r="Q21" s="19">
        <f>'E1'!Q21-1.5</f>
        <v>18</v>
      </c>
      <c r="R21" s="67">
        <f>'E1'!R21-1.5</f>
        <v>21</v>
      </c>
      <c r="S21" s="519">
        <f>'E1'!S21-1.5</f>
        <v>16.5</v>
      </c>
      <c r="T21" s="19">
        <f>'E1'!T21-1.5</f>
        <v>19.5</v>
      </c>
      <c r="U21" s="67">
        <f>'E1'!U21-1.5</f>
        <v>22.5</v>
      </c>
      <c r="V21" s="519">
        <f>'E1'!V21-1.5</f>
        <v>18</v>
      </c>
      <c r="W21" s="19">
        <f>'E1'!W21-1.5</f>
        <v>21</v>
      </c>
      <c r="X21" s="67">
        <f>'E1'!X21-1.5</f>
        <v>24</v>
      </c>
      <c r="Y21" s="186"/>
      <c r="Z21" s="187"/>
      <c r="AB21" s="902"/>
      <c r="AC21"/>
      <c r="AD21" s="845"/>
      <c r="AE21" s="796"/>
      <c r="AF21" s="106" t="s">
        <v>17</v>
      </c>
      <c r="AG21" s="104" t="s">
        <v>611</v>
      </c>
      <c r="AH21" s="519">
        <f>'E1'!AH21-1.5</f>
        <v>15</v>
      </c>
      <c r="AI21" s="19">
        <f>'E1'!AI21-1.5</f>
        <v>18</v>
      </c>
      <c r="AJ21" s="67">
        <f>'E1'!AJ21-1.5</f>
        <v>21</v>
      </c>
      <c r="AK21" s="519">
        <f>'E1'!AK21-1.5</f>
        <v>16.5</v>
      </c>
      <c r="AL21" s="19">
        <f>'E1'!AL21-1.5</f>
        <v>19.5</v>
      </c>
      <c r="AM21" s="67">
        <f>'E1'!AM21-1.5</f>
        <v>22.5</v>
      </c>
      <c r="AN21" s="519">
        <f>'E1'!AN21-1.5</f>
        <v>18</v>
      </c>
      <c r="AO21" s="19">
        <f>'E1'!AO21-1.5</f>
        <v>21</v>
      </c>
      <c r="AP21" s="67">
        <f>'E1'!AP21-1.5</f>
        <v>24</v>
      </c>
      <c r="AQ21" s="519">
        <f>'E1'!AQ21-1.5</f>
        <v>19.5</v>
      </c>
      <c r="AR21" s="19">
        <f>'E1'!AR21-1.5</f>
        <v>22.5</v>
      </c>
      <c r="AS21" s="67">
        <f>'E1'!AS21-1.5</f>
        <v>25.5</v>
      </c>
      <c r="AT21" s="519">
        <f>'E1'!AT21-1.5</f>
        <v>21</v>
      </c>
      <c r="AU21" s="19">
        <f>'E1'!AU21-1.5</f>
        <v>24</v>
      </c>
      <c r="AV21" s="67">
        <f>'E1'!AV21-1.5</f>
        <v>27</v>
      </c>
      <c r="AW21" s="519">
        <f>'E1'!AW21-1.5</f>
        <v>22.5</v>
      </c>
      <c r="AX21" s="19">
        <f>'E1'!AX21-1.5</f>
        <v>25.5</v>
      </c>
      <c r="AY21" s="67">
        <f>'E1'!AY21-1.5</f>
        <v>28.5</v>
      </c>
      <c r="AZ21" s="186"/>
      <c r="BA21" s="187"/>
      <c r="BD21" s="146"/>
    </row>
    <row r="22" spans="1:56" ht="21.2" customHeight="1" x14ac:dyDescent="0.2">
      <c r="A22" s="902"/>
      <c r="B22"/>
      <c r="C22" s="843">
        <v>3</v>
      </c>
      <c r="D22" s="795" t="s">
        <v>66</v>
      </c>
      <c r="E22" s="791" t="s">
        <v>16</v>
      </c>
      <c r="F22" s="822" t="s">
        <v>156</v>
      </c>
      <c r="G22" s="971" t="s">
        <v>193</v>
      </c>
      <c r="H22" s="965"/>
      <c r="I22" s="972"/>
      <c r="J22" s="972"/>
      <c r="K22" s="972"/>
      <c r="L22" s="973"/>
      <c r="M22" s="962" t="s">
        <v>194</v>
      </c>
      <c r="N22" s="963"/>
      <c r="O22" s="963"/>
      <c r="P22" s="963"/>
      <c r="Q22" s="963"/>
      <c r="R22" s="964"/>
      <c r="S22" s="971" t="s">
        <v>195</v>
      </c>
      <c r="T22" s="972"/>
      <c r="U22" s="972"/>
      <c r="V22" s="972"/>
      <c r="W22" s="972"/>
      <c r="X22" s="973"/>
      <c r="Y22" s="180"/>
      <c r="Z22" s="181"/>
      <c r="AB22" s="902"/>
      <c r="AC22"/>
      <c r="AD22" s="843">
        <v>3</v>
      </c>
      <c r="AE22" s="795" t="s">
        <v>66</v>
      </c>
      <c r="AF22" s="791" t="s">
        <v>16</v>
      </c>
      <c r="AG22" s="822" t="s">
        <v>156</v>
      </c>
      <c r="AH22" s="971" t="s">
        <v>193</v>
      </c>
      <c r="AI22" s="965"/>
      <c r="AJ22" s="972"/>
      <c r="AK22" s="972"/>
      <c r="AL22" s="972"/>
      <c r="AM22" s="973"/>
      <c r="AN22" s="974" t="s">
        <v>194</v>
      </c>
      <c r="AO22" s="974"/>
      <c r="AP22" s="974"/>
      <c r="AQ22" s="974"/>
      <c r="AR22" s="974"/>
      <c r="AS22" s="975"/>
      <c r="AT22" s="965" t="s">
        <v>195</v>
      </c>
      <c r="AU22" s="965"/>
      <c r="AV22" s="965"/>
      <c r="AW22" s="965"/>
      <c r="AX22" s="965"/>
      <c r="AY22" s="966"/>
      <c r="AZ22" s="180"/>
      <c r="BA22" s="181"/>
    </row>
    <row r="23" spans="1:56" ht="21.2" customHeight="1" x14ac:dyDescent="0.2">
      <c r="A23" s="902"/>
      <c r="B23"/>
      <c r="C23" s="845"/>
      <c r="D23" s="796"/>
      <c r="E23" s="792"/>
      <c r="F23" s="794"/>
      <c r="G23" s="220">
        <f>'JUGEND-DOSB 2020'!E20*$BC$23</f>
        <v>10.4</v>
      </c>
      <c r="H23" s="221">
        <f>'JUGEND-DOSB 2020'!F20*$BC$23</f>
        <v>9.23</v>
      </c>
      <c r="I23" s="72">
        <f>'JUGEND-DOSB 2020'!G20*$BC$23</f>
        <v>8.19</v>
      </c>
      <c r="J23" s="222">
        <f>'JUGEND-DOSB 2020'!H20*$BC$23</f>
        <v>9.620000000000001</v>
      </c>
      <c r="K23" s="221">
        <f>'JUGEND-DOSB 2020'!I20*$BC$23</f>
        <v>8.58</v>
      </c>
      <c r="L23" s="72">
        <f>'JUGEND-DOSB 2020'!J20*$BC$23</f>
        <v>7.41</v>
      </c>
      <c r="M23" s="222">
        <f>'JUGEND-DOSB 2020'!K20*$BC$23</f>
        <v>14.3</v>
      </c>
      <c r="N23" s="221">
        <f>'JUGEND-DOSB 2020'!L20*$BC$23</f>
        <v>13.13</v>
      </c>
      <c r="O23" s="72">
        <f>'JUGEND-DOSB 2020'!M20*$BC$23</f>
        <v>11.83</v>
      </c>
      <c r="P23" s="222">
        <f>'JUGEND-DOSB 2020'!N20*$BC$23</f>
        <v>13.78</v>
      </c>
      <c r="Q23" s="221">
        <f>'JUGEND-DOSB 2020'!O20*$BC$23</f>
        <v>12.48</v>
      </c>
      <c r="R23" s="72">
        <f>'JUGEND-DOSB 2020'!P20*$BC$23</f>
        <v>11.05</v>
      </c>
      <c r="S23" s="222">
        <f>'JUGEND-DOSB 2020'!Q20*$BC$23</f>
        <v>24.180000000000003</v>
      </c>
      <c r="T23" s="221">
        <f>'JUGEND-DOSB 2020'!R20*$BC$23</f>
        <v>22.1</v>
      </c>
      <c r="U23" s="72">
        <f>'JUGEND-DOSB 2020'!S20*$BC$23</f>
        <v>20.150000000000002</v>
      </c>
      <c r="V23" s="222">
        <f>'JUGEND-DOSB 2020'!T20*$BC$23</f>
        <v>22.880000000000003</v>
      </c>
      <c r="W23" s="221">
        <f>'JUGEND-DOSB 2020'!U20*$BC$23</f>
        <v>21.19</v>
      </c>
      <c r="X23" s="223">
        <f>'JUGEND-DOSB 2020'!V20*$BC$23</f>
        <v>19.5</v>
      </c>
      <c r="Y23" s="182"/>
      <c r="Z23" s="188"/>
      <c r="AB23" s="902"/>
      <c r="AC23"/>
      <c r="AD23" s="845"/>
      <c r="AE23" s="796"/>
      <c r="AF23" s="792"/>
      <c r="AG23" s="794"/>
      <c r="AH23" s="70">
        <f>'JUGEND-DOSB 2020'!E51*$BC$23</f>
        <v>10.01</v>
      </c>
      <c r="AI23" s="35">
        <f>'JUGEND-DOSB 2020'!F51*$BC$23</f>
        <v>8.84</v>
      </c>
      <c r="AJ23" s="72">
        <f>'JUGEND-DOSB 2020'!G51*$BC$23</f>
        <v>7.8000000000000007</v>
      </c>
      <c r="AK23" s="224">
        <f>'JUGEND-DOSB 2020'!H51*$BC$23</f>
        <v>9.3600000000000012</v>
      </c>
      <c r="AL23" s="35">
        <f>'JUGEND-DOSB 2020'!I51*$BC$23</f>
        <v>8.32</v>
      </c>
      <c r="AM23" s="72">
        <f>'JUGEND-DOSB 2020'!J51*$BC$23</f>
        <v>7.41</v>
      </c>
      <c r="AN23" s="224">
        <f>'JUGEND-DOSB 2020'!K51*$BC$23</f>
        <v>13.39</v>
      </c>
      <c r="AO23" s="35">
        <f>'JUGEND-DOSB 2020'!L51*$BC$23</f>
        <v>12.090000000000002</v>
      </c>
      <c r="AP23" s="72">
        <f>'JUGEND-DOSB 2020'!M51*$BC$23</f>
        <v>10.920000000000002</v>
      </c>
      <c r="AQ23" s="224">
        <f>'JUGEND-DOSB 2020'!N51*$BC$23</f>
        <v>12.61</v>
      </c>
      <c r="AR23" s="35">
        <f>'JUGEND-DOSB 2020'!O51*$BC$23</f>
        <v>11.57</v>
      </c>
      <c r="AS23" s="72">
        <f>'JUGEND-DOSB 2020'!P51*$BC$23</f>
        <v>10.53</v>
      </c>
      <c r="AT23" s="224">
        <f>'JUGEND-DOSB 2020'!Q51*$BC$23</f>
        <v>22.1</v>
      </c>
      <c r="AU23" s="35">
        <f>'JUGEND-DOSB 2020'!R51*$BC$23</f>
        <v>20.02</v>
      </c>
      <c r="AV23" s="72">
        <f>'JUGEND-DOSB 2020'!S51*$BC$23</f>
        <v>18.330000000000002</v>
      </c>
      <c r="AW23" s="224">
        <f>'JUGEND-DOSB 2020'!T51*$BC$23</f>
        <v>21.19</v>
      </c>
      <c r="AX23" s="35">
        <f>'JUGEND-DOSB 2020'!U51*$BC$23</f>
        <v>19.240000000000002</v>
      </c>
      <c r="AY23" s="72">
        <f>'JUGEND-DOSB 2020'!V51*$BC$23</f>
        <v>17.55</v>
      </c>
      <c r="AZ23" s="182" t="s">
        <v>54</v>
      </c>
      <c r="BA23" s="188"/>
      <c r="BC23" s="143">
        <v>1.3</v>
      </c>
      <c r="BD23" s="148" t="s">
        <v>156</v>
      </c>
    </row>
    <row r="24" spans="1:56" ht="21.2" customHeight="1" x14ac:dyDescent="0.2">
      <c r="A24" s="902"/>
      <c r="B24"/>
      <c r="C24" s="845"/>
      <c r="D24" s="796"/>
      <c r="E24" s="106" t="s">
        <v>17</v>
      </c>
      <c r="F24" s="27" t="s">
        <v>158</v>
      </c>
      <c r="G24" s="70">
        <f>'JUGEND-DOSB 2020'!E21*$BC$24</f>
        <v>60.45</v>
      </c>
      <c r="H24" s="35">
        <f>'JUGEND-DOSB 2020'!F21*$BC$24</f>
        <v>50.050000000000004</v>
      </c>
      <c r="I24" s="72">
        <f>'JUGEND-DOSB 2020'!G21*$BC$24</f>
        <v>39.65</v>
      </c>
      <c r="J24" s="224">
        <f>'JUGEND-DOSB 2020'!H21*$BC$24</f>
        <v>54.6</v>
      </c>
      <c r="K24" s="35">
        <f>'JUGEND-DOSB 2020'!I21*$BC$24</f>
        <v>44.2</v>
      </c>
      <c r="L24" s="72">
        <f>'JUGEND-DOSB 2020'!J21*$BC$24</f>
        <v>36.4</v>
      </c>
      <c r="M24" s="224">
        <f>'JUGEND-DOSB 2020'!K21*$BC$24</f>
        <v>50.7</v>
      </c>
      <c r="N24" s="35">
        <f>'JUGEND-DOSB 2020'!L21*$BC$24</f>
        <v>40.950000000000003</v>
      </c>
      <c r="O24" s="72">
        <f>'JUGEND-DOSB 2020'!M21*$BC$24</f>
        <v>33.15</v>
      </c>
      <c r="P24" s="224">
        <f>'JUGEND-DOSB 2020'!N21*$BC$24</f>
        <v>45.5</v>
      </c>
      <c r="Q24" s="35">
        <f>'JUGEND-DOSB 2020'!O21*$BC$24</f>
        <v>37.700000000000003</v>
      </c>
      <c r="R24" s="72">
        <f>'JUGEND-DOSB 2020'!P21*$BC$24</f>
        <v>30.55</v>
      </c>
      <c r="S24" s="224">
        <f>'JUGEND-DOSB 2020'!Q21*$BC$24</f>
        <v>42.9</v>
      </c>
      <c r="T24" s="35">
        <f>'JUGEND-DOSB 2020'!R21*$BC$24</f>
        <v>35.75</v>
      </c>
      <c r="U24" s="72">
        <f>'JUGEND-DOSB 2020'!S21*$BC$24</f>
        <v>27.95</v>
      </c>
      <c r="V24" s="224">
        <f>'JUGEND-DOSB 2020'!T21*$BC$24</f>
        <v>39.65</v>
      </c>
      <c r="W24" s="35">
        <f>'JUGEND-DOSB 2020'!U21*$BC$24</f>
        <v>33.15</v>
      </c>
      <c r="X24" s="72">
        <f>'JUGEND-DOSB 2020'!V21*$BC$24</f>
        <v>26</v>
      </c>
      <c r="Y24" s="182"/>
      <c r="Z24" s="188"/>
      <c r="AB24" s="902"/>
      <c r="AC24"/>
      <c r="AD24" s="845"/>
      <c r="AE24" s="796"/>
      <c r="AF24" s="106" t="s">
        <v>17</v>
      </c>
      <c r="AG24" s="27" t="s">
        <v>158</v>
      </c>
      <c r="AH24" s="70">
        <f>'JUGEND-DOSB 2020'!E52*$BC$24</f>
        <v>59.800000000000004</v>
      </c>
      <c r="AI24" s="35">
        <f>'JUGEND-DOSB 2020'!F52*$BC$24</f>
        <v>49.4</v>
      </c>
      <c r="AJ24" s="72">
        <f>'JUGEND-DOSB 2020'!G52*$BC$24</f>
        <v>39</v>
      </c>
      <c r="AK24" s="224">
        <f>'JUGEND-DOSB 2020'!H52*$BC$24</f>
        <v>53.300000000000004</v>
      </c>
      <c r="AL24" s="35">
        <f>'JUGEND-DOSB 2020'!I52*$BC$24</f>
        <v>42.9</v>
      </c>
      <c r="AM24" s="72">
        <f>'JUGEND-DOSB 2020'!J52*$BC$24</f>
        <v>33.800000000000004</v>
      </c>
      <c r="AN24" s="224">
        <f>'JUGEND-DOSB 2020'!K52*$BC$24</f>
        <v>46.800000000000004</v>
      </c>
      <c r="AO24" s="35">
        <f>'JUGEND-DOSB 2020'!L52*$BC$24</f>
        <v>37.700000000000003</v>
      </c>
      <c r="AP24" s="72">
        <f>'JUGEND-DOSB 2020'!M52*$BC$24</f>
        <v>29.25</v>
      </c>
      <c r="AQ24" s="224">
        <f>'JUGEND-DOSB 2020'!N52*$BC$24</f>
        <v>42.9</v>
      </c>
      <c r="AR24" s="35">
        <f>'JUGEND-DOSB 2020'!O52*$BC$24</f>
        <v>35.1</v>
      </c>
      <c r="AS24" s="72">
        <f>'JUGEND-DOSB 2020'!P52*$BC$24</f>
        <v>27.3</v>
      </c>
      <c r="AT24" s="224">
        <f>'JUGEND-DOSB 2020'!Q52*$BC$24</f>
        <v>40.300000000000004</v>
      </c>
      <c r="AU24" s="35">
        <f>'JUGEND-DOSB 2020'!R52*$BC$24</f>
        <v>33.15</v>
      </c>
      <c r="AV24" s="72">
        <f>'JUGEND-DOSB 2020'!S52*$BC$24</f>
        <v>26</v>
      </c>
      <c r="AW24" s="224">
        <f>'JUGEND-DOSB 2020'!T52*$BC$24</f>
        <v>38.35</v>
      </c>
      <c r="AX24" s="35">
        <f>'JUGEND-DOSB 2020'!U52*$BC$24</f>
        <v>31.85</v>
      </c>
      <c r="AY24" s="72">
        <f>'JUGEND-DOSB 2020'!V52*$BC$24</f>
        <v>24.7</v>
      </c>
      <c r="AZ24" s="182"/>
      <c r="BA24" s="188"/>
      <c r="BC24" s="143">
        <v>1.3</v>
      </c>
      <c r="BD24" s="146" t="s">
        <v>158</v>
      </c>
    </row>
    <row r="25" spans="1:56" ht="21.2" customHeight="1" thickBot="1" x14ac:dyDescent="0.25">
      <c r="A25" s="902"/>
      <c r="B25"/>
      <c r="C25" s="845"/>
      <c r="D25" s="796"/>
      <c r="E25" s="106" t="s">
        <v>21</v>
      </c>
      <c r="F25" s="27" t="s">
        <v>157</v>
      </c>
      <c r="G25" s="225"/>
      <c r="H25" s="226"/>
      <c r="I25" s="227"/>
      <c r="J25" s="224">
        <f>'JUGEND-DOSB 2020'!H22*$BC$25</f>
        <v>53.300000000000004</v>
      </c>
      <c r="K25" s="35">
        <f>'JUGEND-DOSB 2020'!I22*$BC$25</f>
        <v>46.800000000000004</v>
      </c>
      <c r="L25" s="72">
        <f>'JUGEND-DOSB 2020'!J22*$BC$25</f>
        <v>40.300000000000004</v>
      </c>
      <c r="M25" s="224">
        <f>'JUGEND-DOSB 2020'!K22*$BC$25</f>
        <v>48.1</v>
      </c>
      <c r="N25" s="35">
        <f>'JUGEND-DOSB 2020'!L22*$BC$25</f>
        <v>41.6</v>
      </c>
      <c r="O25" s="72">
        <f>'JUGEND-DOSB 2020'!M22*$BC$25</f>
        <v>35.1</v>
      </c>
      <c r="P25" s="224">
        <f>'JUGEND-DOSB 2020'!N22*$BC$25</f>
        <v>40.300000000000004</v>
      </c>
      <c r="Q25" s="35">
        <f>'JUGEND-DOSB 2020'!O22*$BC$25</f>
        <v>35.1</v>
      </c>
      <c r="R25" s="72">
        <f>'JUGEND-DOSB 2020'!P22*$BC$25</f>
        <v>30.55</v>
      </c>
      <c r="S25" s="224">
        <f>'JUGEND-DOSB 2020'!Q22*$BC$25</f>
        <v>35.1</v>
      </c>
      <c r="T25" s="35">
        <f>'JUGEND-DOSB 2020'!R22*$BC$25</f>
        <v>31.85</v>
      </c>
      <c r="U25" s="72">
        <f>'JUGEND-DOSB 2020'!S22*$BC$25</f>
        <v>27.95</v>
      </c>
      <c r="V25" s="224">
        <f>'JUGEND-DOSB 2020'!T22*$BC$25</f>
        <v>32.5</v>
      </c>
      <c r="W25" s="35">
        <f>'JUGEND-DOSB 2020'!U22*$BC$25</f>
        <v>29.25</v>
      </c>
      <c r="X25" s="72">
        <f>'JUGEND-DOSB 2020'!V22*$BC$25</f>
        <v>26</v>
      </c>
      <c r="Y25" s="186"/>
      <c r="Z25" s="187"/>
      <c r="AB25" s="902"/>
      <c r="AC25"/>
      <c r="AD25" s="845"/>
      <c r="AE25" s="796"/>
      <c r="AF25" s="106" t="s">
        <v>21</v>
      </c>
      <c r="AG25" s="27" t="s">
        <v>157</v>
      </c>
      <c r="AH25" s="260"/>
      <c r="AI25" s="261"/>
      <c r="AJ25" s="262"/>
      <c r="AK25" s="258">
        <f>'JUGEND-DOSB 2020'!H53*$BC$25</f>
        <v>49.4</v>
      </c>
      <c r="AL25" s="246">
        <f>'JUGEND-DOSB 2020'!I53*$BC$25</f>
        <v>42.9</v>
      </c>
      <c r="AM25" s="247">
        <f>'JUGEND-DOSB 2020'!J53*$BC$25</f>
        <v>36.4</v>
      </c>
      <c r="AN25" s="258">
        <f>'JUGEND-DOSB 2020'!K53*$BC$25</f>
        <v>45.5</v>
      </c>
      <c r="AO25" s="246">
        <f>'JUGEND-DOSB 2020'!L53*$BC$25</f>
        <v>39.65</v>
      </c>
      <c r="AP25" s="247">
        <f>'JUGEND-DOSB 2020'!M53*$BC$25</f>
        <v>33.800000000000004</v>
      </c>
      <c r="AQ25" s="258">
        <f>'JUGEND-DOSB 2020'!N53*$BC$25</f>
        <v>38.35</v>
      </c>
      <c r="AR25" s="246">
        <f>'JUGEND-DOSB 2020'!O53*$BC$25</f>
        <v>33.800000000000004</v>
      </c>
      <c r="AS25" s="247">
        <f>'JUGEND-DOSB 2020'!P53*$BC$25</f>
        <v>29.25</v>
      </c>
      <c r="AT25" s="258">
        <f>'JUGEND-DOSB 2020'!Q53*$BC$25</f>
        <v>31.200000000000003</v>
      </c>
      <c r="AU25" s="246">
        <f>'JUGEND-DOSB 2020'!R53*$BC$25</f>
        <v>27.95</v>
      </c>
      <c r="AV25" s="247">
        <f>'JUGEND-DOSB 2020'!S53*$BC$25</f>
        <v>24.7</v>
      </c>
      <c r="AW25" s="258">
        <f>'JUGEND-DOSB 2020'!T53*$BC$25</f>
        <v>28.6</v>
      </c>
      <c r="AX25" s="246">
        <f>'JUGEND-DOSB 2020'!U53*$BC$25</f>
        <v>25.35</v>
      </c>
      <c r="AY25" s="247">
        <f>'JUGEND-DOSB 2020'!V53*$BC$25</f>
        <v>22.1</v>
      </c>
      <c r="AZ25" s="186"/>
      <c r="BA25" s="187"/>
      <c r="BC25" s="143">
        <v>1.3</v>
      </c>
      <c r="BD25" s="146" t="s">
        <v>157</v>
      </c>
    </row>
    <row r="26" spans="1:56" ht="21.2" customHeight="1" x14ac:dyDescent="0.2">
      <c r="A26" s="902"/>
      <c r="B26"/>
      <c r="C26" s="843">
        <v>4</v>
      </c>
      <c r="D26" s="795" t="s">
        <v>67</v>
      </c>
      <c r="E26" s="601" t="s">
        <v>16</v>
      </c>
      <c r="F26" s="22" t="s">
        <v>20</v>
      </c>
      <c r="G26" s="128"/>
      <c r="H26" s="129"/>
      <c r="I26" s="130"/>
      <c r="J26" s="131"/>
      <c r="K26" s="129"/>
      <c r="L26" s="130"/>
      <c r="M26" s="56">
        <f>'JUGEND-DOSB 2020'!K24*$BC$26</f>
        <v>0.55999999999999994</v>
      </c>
      <c r="N26" s="7">
        <f>'JUGEND-DOSB 2020'!L24*$BC$26</f>
        <v>0.63</v>
      </c>
      <c r="O26" s="9">
        <f>'JUGEND-DOSB 2020'!M24*$BC$26</f>
        <v>0.7</v>
      </c>
      <c r="P26" s="56">
        <f>'JUGEND-DOSB 2020'!N24*$BC$26</f>
        <v>0.63</v>
      </c>
      <c r="Q26" s="7">
        <f>'JUGEND-DOSB 2020'!O24*$BC$26</f>
        <v>0.7</v>
      </c>
      <c r="R26" s="9">
        <f>'JUGEND-DOSB 2020'!P24*$BC$26</f>
        <v>0.77</v>
      </c>
      <c r="S26" s="56">
        <f>'JUGEND-DOSB 2020'!Q24*$BC$26</f>
        <v>0.66499999999999992</v>
      </c>
      <c r="T26" s="7">
        <f>'JUGEND-DOSB 2020'!R24*$BC$26</f>
        <v>0.73499999999999999</v>
      </c>
      <c r="U26" s="9">
        <f>'JUGEND-DOSB 2020'!S24*$BC$26</f>
        <v>0.80499999999999994</v>
      </c>
      <c r="V26" s="56">
        <f>'JUGEND-DOSB 2020'!T24*$BC$26</f>
        <v>0.73499999999999999</v>
      </c>
      <c r="W26" s="7">
        <f>'JUGEND-DOSB 2020'!U24*$BC$26</f>
        <v>0.80499999999999994</v>
      </c>
      <c r="X26" s="9">
        <f>'JUGEND-DOSB 2020'!V24*$BC$26</f>
        <v>0.875</v>
      </c>
      <c r="Y26" s="180"/>
      <c r="Z26" s="181"/>
      <c r="AB26" s="902"/>
      <c r="AC26"/>
      <c r="AD26" s="843">
        <v>4</v>
      </c>
      <c r="AE26" s="795" t="s">
        <v>67</v>
      </c>
      <c r="AF26" s="601" t="s">
        <v>16</v>
      </c>
      <c r="AG26" s="22" t="s">
        <v>20</v>
      </c>
      <c r="AH26" s="136"/>
      <c r="AI26" s="137"/>
      <c r="AJ26" s="138"/>
      <c r="AK26" s="139"/>
      <c r="AL26" s="137"/>
      <c r="AM26" s="138"/>
      <c r="AN26" s="134">
        <f>'JUGEND-DOSB 2020'!K55*$BC$26</f>
        <v>0.59499999999999997</v>
      </c>
      <c r="AO26" s="132">
        <f>'JUGEND-DOSB 2020'!L55*$BC$26</f>
        <v>0.66499999999999992</v>
      </c>
      <c r="AP26" s="133">
        <f>'JUGEND-DOSB 2020'!M55*$BC$26</f>
        <v>0.73499999999999999</v>
      </c>
      <c r="AQ26" s="134">
        <f>'JUGEND-DOSB 2020'!N55*$BC$26</f>
        <v>0.66499999999999992</v>
      </c>
      <c r="AR26" s="132">
        <f>'JUGEND-DOSB 2020'!O55*$BC$26</f>
        <v>0.73499999999999999</v>
      </c>
      <c r="AS26" s="133">
        <f>'JUGEND-DOSB 2020'!P55*$BC$26</f>
        <v>0.80499999999999994</v>
      </c>
      <c r="AT26" s="134">
        <f>'JUGEND-DOSB 2020'!Q55*$BC$26</f>
        <v>0.77</v>
      </c>
      <c r="AU26" s="132">
        <f>'JUGEND-DOSB 2020'!R55*$BC$26</f>
        <v>0.84</v>
      </c>
      <c r="AV26" s="133">
        <f>'JUGEND-DOSB 2020'!S55*$BC$26</f>
        <v>0.90999999999999992</v>
      </c>
      <c r="AW26" s="134">
        <f>'JUGEND-DOSB 2020'!T55*$BC$26</f>
        <v>0.84</v>
      </c>
      <c r="AX26" s="132">
        <f>'JUGEND-DOSB 2020'!U55*$BC$26</f>
        <v>0.90999999999999992</v>
      </c>
      <c r="AY26" s="133">
        <f>'JUGEND-DOSB 2020'!V55*$BC$26</f>
        <v>0.97999999999999987</v>
      </c>
      <c r="AZ26" s="180"/>
      <c r="BA26" s="181"/>
      <c r="BC26" s="143">
        <v>0.7</v>
      </c>
      <c r="BD26" s="146" t="s">
        <v>20</v>
      </c>
    </row>
    <row r="27" spans="1:56" ht="21.2" customHeight="1" x14ac:dyDescent="0.2">
      <c r="A27" s="902"/>
      <c r="B27"/>
      <c r="C27" s="845"/>
      <c r="D27" s="796"/>
      <c r="E27" s="105" t="s">
        <v>17</v>
      </c>
      <c r="F27" s="104" t="s">
        <v>163</v>
      </c>
      <c r="G27" s="67">
        <f t="shared" ref="G27:L27" si="0">J27-0.2</f>
        <v>1.21</v>
      </c>
      <c r="H27" s="29">
        <f t="shared" si="0"/>
        <v>1.42</v>
      </c>
      <c r="I27" s="38">
        <f t="shared" si="0"/>
        <v>1.63</v>
      </c>
      <c r="J27" s="67">
        <f t="shared" si="0"/>
        <v>1.41</v>
      </c>
      <c r="K27" s="29">
        <f t="shared" si="0"/>
        <v>1.6199999999999999</v>
      </c>
      <c r="L27" s="38">
        <f t="shared" si="0"/>
        <v>1.8299999999999998</v>
      </c>
      <c r="M27" s="269">
        <f>'JUGEND-DOSB 2020'!K26*$BC$27</f>
        <v>1.6099999999999999</v>
      </c>
      <c r="N27" s="29">
        <f>'JUGEND-DOSB 2020'!L26*$BC$27</f>
        <v>1.8199999999999998</v>
      </c>
      <c r="O27" s="38">
        <f>'JUGEND-DOSB 2020'!M26*$BC$27</f>
        <v>2.0299999999999998</v>
      </c>
      <c r="P27" s="67">
        <f>'JUGEND-DOSB 2020'!N26*$BC$27</f>
        <v>1.9599999999999997</v>
      </c>
      <c r="Q27" s="29">
        <f>'JUGEND-DOSB 2020'!O26*$BC$27</f>
        <v>2.17</v>
      </c>
      <c r="R27" s="38">
        <f>'JUGEND-DOSB 2020'!P26*$BC$27</f>
        <v>2.38</v>
      </c>
      <c r="S27" s="67">
        <f>'JUGEND-DOSB 2020'!Q26*$BC$27</f>
        <v>2.2399999999999998</v>
      </c>
      <c r="T27" s="29">
        <f>'JUGEND-DOSB 2020'!R26*$BC$27</f>
        <v>2.4499999999999997</v>
      </c>
      <c r="U27" s="38">
        <f>'JUGEND-DOSB 2020'!S26*$BC$27</f>
        <v>2.6599999999999997</v>
      </c>
      <c r="V27" s="67">
        <f>'JUGEND-DOSB 2020'!T26*$BC$27</f>
        <v>2.38</v>
      </c>
      <c r="W27" s="29">
        <f>'JUGEND-DOSB 2020'!U26*$BC$27</f>
        <v>2.59</v>
      </c>
      <c r="X27" s="38">
        <f>'JUGEND-DOSB 2020'!V26*$BC$27</f>
        <v>2.8</v>
      </c>
      <c r="Y27" s="182"/>
      <c r="Z27" s="188"/>
      <c r="AB27" s="902"/>
      <c r="AC27"/>
      <c r="AD27" s="845"/>
      <c r="AE27" s="796"/>
      <c r="AF27" s="105" t="s">
        <v>17</v>
      </c>
      <c r="AG27" s="104" t="s">
        <v>163</v>
      </c>
      <c r="AH27" s="67">
        <f t="shared" ref="AH27:AM27" si="1">AK27-0.2</f>
        <v>1.42</v>
      </c>
      <c r="AI27" s="29">
        <f t="shared" si="1"/>
        <v>1.63</v>
      </c>
      <c r="AJ27" s="38">
        <f t="shared" si="1"/>
        <v>1.8399999999999996</v>
      </c>
      <c r="AK27" s="67">
        <f t="shared" si="1"/>
        <v>1.6199999999999999</v>
      </c>
      <c r="AL27" s="29">
        <f t="shared" si="1"/>
        <v>1.8299999999999998</v>
      </c>
      <c r="AM27" s="38">
        <f t="shared" si="1"/>
        <v>2.0399999999999996</v>
      </c>
      <c r="AN27" s="67">
        <f>'JUGEND-DOSB 2020'!K57*$BC$27</f>
        <v>1.8199999999999998</v>
      </c>
      <c r="AO27" s="29">
        <f>'JUGEND-DOSB 2020'!L57*$BC$27</f>
        <v>2.0299999999999998</v>
      </c>
      <c r="AP27" s="38">
        <f>'JUGEND-DOSB 2020'!M57*$BC$27</f>
        <v>2.2399999999999998</v>
      </c>
      <c r="AQ27" s="67">
        <f>'JUGEND-DOSB 2020'!N57*$BC$27</f>
        <v>2.2399999999999998</v>
      </c>
      <c r="AR27" s="29">
        <f>'JUGEND-DOSB 2020'!O57*$BC$27</f>
        <v>2.4499999999999997</v>
      </c>
      <c r="AS27" s="38">
        <f>'JUGEND-DOSB 2020'!P57*$BC$27</f>
        <v>2.6599999999999997</v>
      </c>
      <c r="AT27" s="67">
        <f>'JUGEND-DOSB 2020'!Q57*$BC$27</f>
        <v>2.6599999999999997</v>
      </c>
      <c r="AU27" s="29">
        <f>'JUGEND-DOSB 2020'!R57*$BC$27</f>
        <v>2.8699999999999997</v>
      </c>
      <c r="AV27" s="38">
        <f>'JUGEND-DOSB 2020'!S57*$BC$27</f>
        <v>3.08</v>
      </c>
      <c r="AW27" s="67">
        <f>'JUGEND-DOSB 2020'!T57*$BC$27</f>
        <v>3.01</v>
      </c>
      <c r="AX27" s="29">
        <f>'JUGEND-DOSB 2020'!U57*$BC$27</f>
        <v>3.2199999999999998</v>
      </c>
      <c r="AY27" s="38">
        <f>'JUGEND-DOSB 2020'!V57*$BC$27</f>
        <v>3.43</v>
      </c>
      <c r="AZ27" s="182"/>
      <c r="BA27" s="188"/>
      <c r="BC27" s="143">
        <v>0.7</v>
      </c>
      <c r="BD27" s="146" t="s">
        <v>163</v>
      </c>
    </row>
    <row r="28" spans="1:56" ht="21.2" customHeight="1" x14ac:dyDescent="0.2">
      <c r="A28" s="902"/>
      <c r="B28"/>
      <c r="C28" s="845"/>
      <c r="D28" s="796"/>
      <c r="E28" s="801" t="s">
        <v>21</v>
      </c>
      <c r="F28" s="793" t="s">
        <v>438</v>
      </c>
      <c r="G28" s="782" t="s">
        <v>424</v>
      </c>
      <c r="H28" s="783"/>
      <c r="I28" s="783"/>
      <c r="J28" s="783"/>
      <c r="K28" s="783"/>
      <c r="L28" s="783"/>
      <c r="M28" s="783"/>
      <c r="N28" s="783"/>
      <c r="O28" s="784"/>
      <c r="P28" s="782" t="s">
        <v>425</v>
      </c>
      <c r="Q28" s="783"/>
      <c r="R28" s="783"/>
      <c r="S28" s="783"/>
      <c r="T28" s="783"/>
      <c r="U28" s="783"/>
      <c r="V28" s="783"/>
      <c r="W28" s="783"/>
      <c r="X28" s="784"/>
      <c r="Y28" s="182"/>
      <c r="Z28" s="188"/>
      <c r="AB28" s="902"/>
      <c r="AC28"/>
      <c r="AD28" s="845"/>
      <c r="AE28" s="796"/>
      <c r="AF28" s="801" t="s">
        <v>21</v>
      </c>
      <c r="AG28" s="793" t="s">
        <v>438</v>
      </c>
      <c r="AH28" s="782" t="s">
        <v>424</v>
      </c>
      <c r="AI28" s="783"/>
      <c r="AJ28" s="783"/>
      <c r="AK28" s="783"/>
      <c r="AL28" s="783"/>
      <c r="AM28" s="783"/>
      <c r="AN28" s="783"/>
      <c r="AO28" s="783"/>
      <c r="AP28" s="784"/>
      <c r="AQ28" s="782" t="s">
        <v>425</v>
      </c>
      <c r="AR28" s="783"/>
      <c r="AS28" s="783"/>
      <c r="AT28" s="783"/>
      <c r="AU28" s="783"/>
      <c r="AV28" s="783"/>
      <c r="AW28" s="783"/>
      <c r="AX28" s="783"/>
      <c r="AY28" s="784"/>
      <c r="AZ28" s="182"/>
      <c r="BA28" s="188"/>
      <c r="BD28" s="148"/>
    </row>
    <row r="29" spans="1:56" ht="21.2" customHeight="1" thickBot="1" x14ac:dyDescent="0.25">
      <c r="A29" s="902"/>
      <c r="B29"/>
      <c r="C29" s="923"/>
      <c r="D29" s="796"/>
      <c r="E29" s="799"/>
      <c r="F29" s="800"/>
      <c r="G29" s="172">
        <v>10</v>
      </c>
      <c r="H29" s="173">
        <v>15</v>
      </c>
      <c r="I29" s="174">
        <v>20</v>
      </c>
      <c r="J29" s="172">
        <v>10</v>
      </c>
      <c r="K29" s="173">
        <v>15</v>
      </c>
      <c r="L29" s="174">
        <v>20</v>
      </c>
      <c r="M29" s="172">
        <v>10</v>
      </c>
      <c r="N29" s="173">
        <v>15</v>
      </c>
      <c r="O29" s="174">
        <v>20</v>
      </c>
      <c r="P29" s="172">
        <v>10</v>
      </c>
      <c r="Q29" s="173">
        <v>15</v>
      </c>
      <c r="R29" s="174">
        <v>20</v>
      </c>
      <c r="S29" s="172">
        <v>10</v>
      </c>
      <c r="T29" s="173">
        <v>15</v>
      </c>
      <c r="U29" s="174">
        <v>20</v>
      </c>
      <c r="V29" s="172">
        <v>10</v>
      </c>
      <c r="W29" s="173">
        <v>15</v>
      </c>
      <c r="X29" s="174">
        <v>20</v>
      </c>
      <c r="Y29" s="186"/>
      <c r="Z29" s="187"/>
      <c r="AB29" s="902"/>
      <c r="AC29"/>
      <c r="AD29" s="845"/>
      <c r="AE29" s="796"/>
      <c r="AF29" s="792"/>
      <c r="AG29" s="794"/>
      <c r="AH29" s="42">
        <v>10</v>
      </c>
      <c r="AI29" s="43">
        <v>15</v>
      </c>
      <c r="AJ29" s="135">
        <v>20</v>
      </c>
      <c r="AK29" s="42">
        <v>10</v>
      </c>
      <c r="AL29" s="43">
        <v>15</v>
      </c>
      <c r="AM29" s="135">
        <v>20</v>
      </c>
      <c r="AN29" s="42">
        <v>10</v>
      </c>
      <c r="AO29" s="43">
        <v>15</v>
      </c>
      <c r="AP29" s="135">
        <v>20</v>
      </c>
      <c r="AQ29" s="42">
        <v>10</v>
      </c>
      <c r="AR29" s="43">
        <v>15</v>
      </c>
      <c r="AS29" s="135">
        <v>20</v>
      </c>
      <c r="AT29" s="42">
        <v>10</v>
      </c>
      <c r="AU29" s="43">
        <v>15</v>
      </c>
      <c r="AV29" s="135">
        <v>20</v>
      </c>
      <c r="AW29" s="42">
        <v>10</v>
      </c>
      <c r="AX29" s="43">
        <v>15</v>
      </c>
      <c r="AY29" s="135">
        <v>20</v>
      </c>
      <c r="AZ29" s="186"/>
      <c r="BA29" s="187"/>
      <c r="BD29" s="148"/>
    </row>
    <row r="30" spans="1:56" s="44" customFormat="1" ht="19.5" customHeight="1" thickBot="1" x14ac:dyDescent="0.3">
      <c r="A30" s="853" t="s">
        <v>495</v>
      </c>
      <c r="B30"/>
      <c r="C30" s="905" t="s">
        <v>51</v>
      </c>
      <c r="D30" s="906"/>
      <c r="E30" s="907"/>
      <c r="F30" s="907"/>
      <c r="G30" s="907" t="s">
        <v>616</v>
      </c>
      <c r="H30" s="907"/>
      <c r="I30" s="907"/>
      <c r="J30" s="907"/>
      <c r="K30" s="907"/>
      <c r="L30" s="907"/>
      <c r="M30" s="907"/>
      <c r="N30" s="907"/>
      <c r="O30" s="907"/>
      <c r="P30" s="907"/>
      <c r="Q30" s="907"/>
      <c r="R30" s="908" t="s">
        <v>52</v>
      </c>
      <c r="S30" s="908"/>
      <c r="T30" s="908"/>
      <c r="U30" s="908"/>
      <c r="V30" s="908"/>
      <c r="W30" s="908"/>
      <c r="X30" s="908"/>
      <c r="Y30" s="802" t="s">
        <v>53</v>
      </c>
      <c r="Z30" s="803"/>
      <c r="AB30" s="853" t="s">
        <v>495</v>
      </c>
      <c r="AC30"/>
      <c r="AD30" s="905" t="s">
        <v>51</v>
      </c>
      <c r="AE30" s="906"/>
      <c r="AF30" s="907"/>
      <c r="AG30" s="907"/>
      <c r="AH30" s="907" t="s">
        <v>616</v>
      </c>
      <c r="AI30" s="907"/>
      <c r="AJ30" s="907"/>
      <c r="AK30" s="907"/>
      <c r="AL30" s="907"/>
      <c r="AM30" s="907"/>
      <c r="AN30" s="907"/>
      <c r="AO30" s="907"/>
      <c r="AP30" s="907"/>
      <c r="AQ30" s="907"/>
      <c r="AR30" s="907"/>
      <c r="AS30" s="908" t="s">
        <v>52</v>
      </c>
      <c r="AT30" s="908"/>
      <c r="AU30" s="908"/>
      <c r="AV30" s="908"/>
      <c r="AW30" s="908"/>
      <c r="AX30" s="908"/>
      <c r="AY30" s="908"/>
      <c r="AZ30" s="802" t="s">
        <v>53</v>
      </c>
      <c r="BA30" s="803"/>
      <c r="BC30" s="144"/>
      <c r="BD30" s="147"/>
    </row>
    <row r="31" spans="1:56" ht="15.75" thickBot="1" x14ac:dyDescent="0.25">
      <c r="A31" s="853"/>
      <c r="B31"/>
      <c r="C31" s="914" t="s">
        <v>585</v>
      </c>
      <c r="D31" s="915"/>
      <c r="E31" s="915"/>
      <c r="F31" s="915"/>
      <c r="G31" s="915"/>
      <c r="H31" s="915"/>
      <c r="I31" s="916"/>
      <c r="J31" s="917" t="s">
        <v>68</v>
      </c>
      <c r="K31" s="918"/>
      <c r="L31" s="918"/>
      <c r="M31" s="918"/>
      <c r="N31" s="918"/>
      <c r="O31" s="918"/>
      <c r="P31" s="918"/>
      <c r="Q31" s="919"/>
      <c r="R31" s="920" t="s">
        <v>69</v>
      </c>
      <c r="S31" s="921"/>
      <c r="T31" s="921"/>
      <c r="U31" s="921"/>
      <c r="V31" s="921"/>
      <c r="W31" s="921"/>
      <c r="X31" s="922"/>
      <c r="Y31" s="75" t="s">
        <v>70</v>
      </c>
      <c r="Z31" s="76"/>
      <c r="AA31" s="45"/>
      <c r="AB31" s="853"/>
      <c r="AC31"/>
      <c r="AD31" s="914" t="s">
        <v>585</v>
      </c>
      <c r="AE31" s="915"/>
      <c r="AF31" s="915"/>
      <c r="AG31" s="915"/>
      <c r="AH31" s="915"/>
      <c r="AI31" s="915"/>
      <c r="AJ31" s="916"/>
      <c r="AK31" s="917" t="s">
        <v>68</v>
      </c>
      <c r="AL31" s="918"/>
      <c r="AM31" s="918"/>
      <c r="AN31" s="918"/>
      <c r="AO31" s="918"/>
      <c r="AP31" s="918"/>
      <c r="AQ31" s="918"/>
      <c r="AR31" s="919"/>
      <c r="AS31" s="920" t="s">
        <v>69</v>
      </c>
      <c r="AT31" s="921"/>
      <c r="AU31" s="921"/>
      <c r="AV31" s="921"/>
      <c r="AW31" s="921"/>
      <c r="AX31" s="921"/>
      <c r="AY31" s="922"/>
      <c r="AZ31" s="75" t="s">
        <v>70</v>
      </c>
      <c r="BA31" s="76"/>
      <c r="BB31" s="45"/>
    </row>
    <row r="32" spans="1:56" ht="15" customHeight="1" thickBot="1" x14ac:dyDescent="0.3">
      <c r="A32" s="853"/>
      <c r="B32" s="44"/>
      <c r="C32" s="909" t="s">
        <v>71</v>
      </c>
      <c r="D32" s="910"/>
      <c r="E32" s="910"/>
      <c r="F32" s="910"/>
      <c r="G32" s="910"/>
      <c r="H32" s="910"/>
      <c r="I32" s="77"/>
      <c r="J32" s="911"/>
      <c r="K32" s="912"/>
      <c r="L32" s="912"/>
      <c r="M32" s="912"/>
      <c r="N32" s="912"/>
      <c r="O32" s="912"/>
      <c r="P32" s="912"/>
      <c r="Q32" s="913"/>
      <c r="R32" s="898" t="s">
        <v>72</v>
      </c>
      <c r="S32" s="899"/>
      <c r="T32" s="810"/>
      <c r="U32" s="810"/>
      <c r="V32" s="810"/>
      <c r="W32" s="810"/>
      <c r="X32" s="811"/>
      <c r="Y32" s="75" t="s">
        <v>73</v>
      </c>
      <c r="Z32" s="78" t="s">
        <v>54</v>
      </c>
      <c r="AA32" s="45"/>
      <c r="AB32" s="853"/>
      <c r="AC32" s="44"/>
      <c r="AD32" s="909" t="s">
        <v>71</v>
      </c>
      <c r="AE32" s="910"/>
      <c r="AF32" s="910"/>
      <c r="AG32" s="910"/>
      <c r="AH32" s="910"/>
      <c r="AI32" s="910"/>
      <c r="AJ32" s="77"/>
      <c r="AK32" s="911"/>
      <c r="AL32" s="912"/>
      <c r="AM32" s="912"/>
      <c r="AN32" s="912"/>
      <c r="AO32" s="912"/>
      <c r="AP32" s="912"/>
      <c r="AQ32" s="912"/>
      <c r="AR32" s="913"/>
      <c r="AS32" s="898" t="s">
        <v>72</v>
      </c>
      <c r="AT32" s="899"/>
      <c r="AU32" s="810"/>
      <c r="AV32" s="810"/>
      <c r="AW32" s="810"/>
      <c r="AX32" s="810"/>
      <c r="AY32" s="811"/>
      <c r="AZ32" s="75" t="s">
        <v>73</v>
      </c>
      <c r="BA32" s="78" t="s">
        <v>54</v>
      </c>
      <c r="BB32" s="45"/>
    </row>
    <row r="33" spans="1:54" ht="15" customHeight="1" thickBot="1" x14ac:dyDescent="0.25">
      <c r="A33" s="853"/>
      <c r="B33"/>
      <c r="C33" s="812" t="s">
        <v>74</v>
      </c>
      <c r="D33" s="813"/>
      <c r="E33" s="813"/>
      <c r="F33" s="813"/>
      <c r="G33" s="813"/>
      <c r="H33" s="813"/>
      <c r="I33" s="77"/>
      <c r="J33" s="807"/>
      <c r="K33" s="808"/>
      <c r="L33" s="808"/>
      <c r="M33" s="808"/>
      <c r="N33" s="808"/>
      <c r="O33" s="808"/>
      <c r="P33" s="808"/>
      <c r="Q33" s="809"/>
      <c r="R33" s="898" t="s">
        <v>75</v>
      </c>
      <c r="S33" s="899"/>
      <c r="T33" s="810"/>
      <c r="U33" s="810"/>
      <c r="V33" s="810"/>
      <c r="W33" s="810"/>
      <c r="X33" s="811"/>
      <c r="Y33" s="75" t="s">
        <v>76</v>
      </c>
      <c r="Z33" s="79"/>
      <c r="AA33" s="45"/>
      <c r="AB33" s="853"/>
      <c r="AC33"/>
      <c r="AD33" s="812" t="s">
        <v>74</v>
      </c>
      <c r="AE33" s="813"/>
      <c r="AF33" s="813"/>
      <c r="AG33" s="813"/>
      <c r="AH33" s="813"/>
      <c r="AI33" s="813"/>
      <c r="AJ33" s="77"/>
      <c r="AK33" s="807"/>
      <c r="AL33" s="808"/>
      <c r="AM33" s="808"/>
      <c r="AN33" s="808"/>
      <c r="AO33" s="808"/>
      <c r="AP33" s="808"/>
      <c r="AQ33" s="808"/>
      <c r="AR33" s="809"/>
      <c r="AS33" s="898" t="s">
        <v>75</v>
      </c>
      <c r="AT33" s="899"/>
      <c r="AU33" s="810"/>
      <c r="AV33" s="810"/>
      <c r="AW33" s="810"/>
      <c r="AX33" s="810"/>
      <c r="AY33" s="811"/>
      <c r="AZ33" s="75" t="s">
        <v>76</v>
      </c>
      <c r="BA33" s="79"/>
      <c r="BB33" s="45"/>
    </row>
    <row r="34" spans="1:54" ht="15.75" thickBot="1" x14ac:dyDescent="0.25">
      <c r="A34" s="853"/>
      <c r="B34"/>
      <c r="C34" s="812" t="s">
        <v>518</v>
      </c>
      <c r="D34" s="813"/>
      <c r="E34" s="813"/>
      <c r="F34" s="813"/>
      <c r="G34" s="813"/>
      <c r="H34" s="813"/>
      <c r="I34" s="77"/>
      <c r="J34" s="814"/>
      <c r="K34" s="815"/>
      <c r="L34" s="815"/>
      <c r="M34" s="815"/>
      <c r="N34" s="815"/>
      <c r="O34" s="815"/>
      <c r="P34" s="815"/>
      <c r="Q34" s="816"/>
      <c r="R34" s="898" t="s">
        <v>77</v>
      </c>
      <c r="S34" s="899"/>
      <c r="T34" s="810"/>
      <c r="U34" s="810"/>
      <c r="V34" s="810"/>
      <c r="W34" s="810"/>
      <c r="X34" s="811"/>
      <c r="Y34" s="75" t="s">
        <v>78</v>
      </c>
      <c r="Z34" s="79"/>
      <c r="AA34" s="45"/>
      <c r="AB34" s="853"/>
      <c r="AC34"/>
      <c r="AD34" s="812" t="s">
        <v>518</v>
      </c>
      <c r="AE34" s="813"/>
      <c r="AF34" s="813"/>
      <c r="AG34" s="813"/>
      <c r="AH34" s="813"/>
      <c r="AI34" s="813"/>
      <c r="AJ34" s="77"/>
      <c r="AK34" s="814"/>
      <c r="AL34" s="815"/>
      <c r="AM34" s="815"/>
      <c r="AN34" s="815"/>
      <c r="AO34" s="815"/>
      <c r="AP34" s="815"/>
      <c r="AQ34" s="815"/>
      <c r="AR34" s="816"/>
      <c r="AS34" s="898" t="s">
        <v>77</v>
      </c>
      <c r="AT34" s="899"/>
      <c r="AU34" s="810"/>
      <c r="AV34" s="810"/>
      <c r="AW34" s="810"/>
      <c r="AX34" s="810"/>
      <c r="AY34" s="811"/>
      <c r="AZ34" s="75" t="s">
        <v>78</v>
      </c>
      <c r="BA34" s="79"/>
      <c r="BB34" s="45"/>
    </row>
    <row r="35" spans="1:54" ht="15.75" thickBot="1" x14ac:dyDescent="0.25">
      <c r="A35" s="853"/>
      <c r="B35"/>
      <c r="C35" s="812" t="s">
        <v>586</v>
      </c>
      <c r="D35" s="813"/>
      <c r="E35" s="813"/>
      <c r="F35" s="813"/>
      <c r="G35" s="813"/>
      <c r="H35" s="813"/>
      <c r="I35" s="77"/>
      <c r="J35" s="80"/>
      <c r="K35" s="80"/>
      <c r="L35" s="80"/>
      <c r="M35" s="80"/>
      <c r="N35" s="80"/>
      <c r="O35" s="80"/>
      <c r="P35" s="80"/>
      <c r="Q35" s="80"/>
      <c r="R35" s="872" t="s">
        <v>79</v>
      </c>
      <c r="S35" s="873"/>
      <c r="T35" s="874"/>
      <c r="U35" s="874"/>
      <c r="V35" s="874"/>
      <c r="W35" s="874"/>
      <c r="X35" s="875"/>
      <c r="Y35" s="81"/>
      <c r="Z35" s="82"/>
      <c r="AA35" s="45"/>
      <c r="AB35" s="853"/>
      <c r="AC35"/>
      <c r="AD35" s="812" t="s">
        <v>586</v>
      </c>
      <c r="AE35" s="813"/>
      <c r="AF35" s="813"/>
      <c r="AG35" s="813"/>
      <c r="AH35" s="813"/>
      <c r="AI35" s="813"/>
      <c r="AJ35" s="77"/>
      <c r="AK35" s="80"/>
      <c r="AL35" s="80"/>
      <c r="AM35" s="80"/>
      <c r="AN35" s="80"/>
      <c r="AO35" s="80"/>
      <c r="AP35" s="80"/>
      <c r="AQ35" s="80"/>
      <c r="AR35" s="80"/>
      <c r="AS35" s="872" t="s">
        <v>79</v>
      </c>
      <c r="AT35" s="873"/>
      <c r="AU35" s="874"/>
      <c r="AV35" s="874"/>
      <c r="AW35" s="874"/>
      <c r="AX35" s="874"/>
      <c r="AY35" s="875"/>
      <c r="AZ35" s="81"/>
      <c r="BA35" s="82"/>
      <c r="BB35" s="45"/>
    </row>
    <row r="36" spans="1:54" ht="15" x14ac:dyDescent="0.2">
      <c r="A36" s="904">
        <v>17</v>
      </c>
      <c r="B36"/>
      <c r="C36" s="841" t="s">
        <v>587</v>
      </c>
      <c r="D36" s="813"/>
      <c r="E36" s="813"/>
      <c r="F36" s="813"/>
      <c r="G36" s="813"/>
      <c r="H36" s="813"/>
      <c r="I36" s="77"/>
      <c r="U36" s="45"/>
      <c r="W36" s="781" t="s">
        <v>629</v>
      </c>
      <c r="X36" s="781"/>
      <c r="Y36" s="781"/>
      <c r="Z36" s="781"/>
      <c r="AB36" s="904">
        <f>A36+1</f>
        <v>18</v>
      </c>
      <c r="AC36"/>
      <c r="AD36" s="841" t="s">
        <v>587</v>
      </c>
      <c r="AE36" s="813"/>
      <c r="AF36" s="813"/>
      <c r="AG36" s="813"/>
      <c r="AH36" s="813"/>
      <c r="AI36" s="813"/>
      <c r="AJ36" s="77"/>
      <c r="AV36" s="45"/>
      <c r="AX36" s="781" t="s">
        <v>657</v>
      </c>
      <c r="AY36" s="781"/>
      <c r="AZ36" s="781"/>
      <c r="BA36" s="781"/>
    </row>
    <row r="37" spans="1:54" ht="13.5" thickBot="1" x14ac:dyDescent="0.25">
      <c r="A37" s="904"/>
      <c r="B37"/>
      <c r="C37" s="804" t="s">
        <v>80</v>
      </c>
      <c r="D37" s="805"/>
      <c r="E37" s="805"/>
      <c r="F37" s="805"/>
      <c r="G37" s="805"/>
      <c r="H37" s="805"/>
      <c r="I37" s="806"/>
      <c r="W37" s="781"/>
      <c r="X37" s="781"/>
      <c r="Y37" s="781"/>
      <c r="Z37" s="781"/>
      <c r="AB37" s="904"/>
      <c r="AC37"/>
      <c r="AD37" s="804" t="s">
        <v>80</v>
      </c>
      <c r="AE37" s="805"/>
      <c r="AF37" s="805"/>
      <c r="AG37" s="805"/>
      <c r="AH37" s="805"/>
      <c r="AI37" s="805"/>
      <c r="AJ37" s="806"/>
      <c r="AX37" s="781"/>
      <c r="AY37" s="781"/>
      <c r="AZ37" s="781"/>
      <c r="BA37" s="781"/>
    </row>
    <row r="39" spans="1:54" ht="13.5" thickBot="1" x14ac:dyDescent="0.25"/>
    <row r="40" spans="1:54" ht="18" customHeight="1" x14ac:dyDescent="0.25">
      <c r="A40" s="930" t="s">
        <v>496</v>
      </c>
      <c r="B40"/>
      <c r="C40" s="932" t="s">
        <v>584</v>
      </c>
      <c r="D40" s="933"/>
      <c r="E40" s="933"/>
      <c r="F40" s="933"/>
      <c r="G40" s="933"/>
      <c r="H40" s="933"/>
      <c r="I40" s="933"/>
      <c r="J40" s="933"/>
      <c r="K40" s="933"/>
      <c r="L40" s="934"/>
      <c r="M40" s="935" t="s">
        <v>137</v>
      </c>
      <c r="N40" s="935"/>
      <c r="O40" s="935"/>
      <c r="P40" s="935"/>
      <c r="Q40" s="935"/>
      <c r="R40" s="935"/>
      <c r="S40" s="935"/>
      <c r="T40" s="935"/>
      <c r="U40" s="935"/>
      <c r="V40" s="935"/>
      <c r="W40" s="935"/>
      <c r="X40" s="935"/>
      <c r="Y40" s="935"/>
      <c r="Z40" s="1" t="s">
        <v>749</v>
      </c>
      <c r="AB40" s="930" t="s">
        <v>496</v>
      </c>
      <c r="AC40"/>
      <c r="AD40" s="932" t="s">
        <v>584</v>
      </c>
      <c r="AE40" s="933"/>
      <c r="AF40" s="933"/>
      <c r="AG40" s="933"/>
      <c r="AH40" s="933"/>
      <c r="AI40" s="933"/>
      <c r="AJ40" s="933"/>
      <c r="AK40" s="933"/>
      <c r="AL40" s="933"/>
      <c r="AM40" s="934"/>
      <c r="AN40" s="935" t="s">
        <v>143</v>
      </c>
      <c r="AO40" s="935"/>
      <c r="AP40" s="935"/>
      <c r="AQ40" s="935"/>
      <c r="AR40" s="935"/>
      <c r="AS40" s="935"/>
      <c r="AT40" s="935"/>
      <c r="AU40" s="935"/>
      <c r="AV40" s="935"/>
      <c r="AW40" s="935"/>
      <c r="AX40" s="935"/>
      <c r="AY40" s="935"/>
      <c r="AZ40" s="935"/>
      <c r="BA40" s="1" t="s">
        <v>749</v>
      </c>
    </row>
    <row r="41" spans="1:54" x14ac:dyDescent="0.2">
      <c r="A41" s="931"/>
      <c r="B41"/>
      <c r="C41" s="856" t="s">
        <v>1</v>
      </c>
      <c r="D41" s="857"/>
      <c r="E41" s="857"/>
      <c r="F41" s="857"/>
      <c r="G41" s="857"/>
      <c r="H41" s="857"/>
      <c r="I41" s="857"/>
      <c r="J41" s="857"/>
      <c r="K41" s="857"/>
      <c r="L41" s="858"/>
      <c r="M41" s="893" t="s">
        <v>2</v>
      </c>
      <c r="N41" s="893"/>
      <c r="O41" s="893"/>
      <c r="P41" s="893"/>
      <c r="Q41" s="893"/>
      <c r="R41" s="893"/>
      <c r="S41" s="893"/>
      <c r="T41" s="893"/>
      <c r="U41" s="893"/>
      <c r="V41" s="893"/>
      <c r="W41" s="893"/>
      <c r="X41" s="893"/>
      <c r="Y41" s="893" t="s">
        <v>55</v>
      </c>
      <c r="Z41" s="894"/>
      <c r="AB41" s="931"/>
      <c r="AC41"/>
      <c r="AD41" s="856" t="s">
        <v>1</v>
      </c>
      <c r="AE41" s="857"/>
      <c r="AF41" s="857"/>
      <c r="AG41" s="857"/>
      <c r="AH41" s="857"/>
      <c r="AI41" s="857"/>
      <c r="AJ41" s="857"/>
      <c r="AK41" s="857"/>
      <c r="AL41" s="857"/>
      <c r="AM41" s="858"/>
      <c r="AN41" s="893" t="s">
        <v>2</v>
      </c>
      <c r="AO41" s="893"/>
      <c r="AP41" s="893"/>
      <c r="AQ41" s="893"/>
      <c r="AR41" s="893"/>
      <c r="AS41" s="893"/>
      <c r="AT41" s="893"/>
      <c r="AU41" s="893"/>
      <c r="AV41" s="893"/>
      <c r="AW41" s="893"/>
      <c r="AX41" s="893"/>
      <c r="AY41" s="893"/>
      <c r="AZ41" s="893" t="s">
        <v>55</v>
      </c>
      <c r="BA41" s="894"/>
    </row>
    <row r="42" spans="1:54" x14ac:dyDescent="0.2">
      <c r="A42" s="931"/>
      <c r="B42"/>
      <c r="C42" s="856" t="s">
        <v>3</v>
      </c>
      <c r="D42" s="857"/>
      <c r="E42" s="857"/>
      <c r="F42" s="857"/>
      <c r="G42" s="857"/>
      <c r="H42" s="857"/>
      <c r="I42" s="857"/>
      <c r="J42" s="857"/>
      <c r="K42" s="857"/>
      <c r="L42" s="858"/>
      <c r="M42" s="893" t="s">
        <v>4</v>
      </c>
      <c r="N42" s="893"/>
      <c r="O42" s="893"/>
      <c r="P42" s="893"/>
      <c r="Q42" s="893"/>
      <c r="R42" s="893"/>
      <c r="S42" s="893"/>
      <c r="T42" s="893"/>
      <c r="U42" s="893"/>
      <c r="V42" s="893"/>
      <c r="W42" s="893"/>
      <c r="X42" s="893"/>
      <c r="Y42" s="893" t="s">
        <v>5</v>
      </c>
      <c r="Z42" s="894"/>
      <c r="AB42" s="931"/>
      <c r="AC42"/>
      <c r="AD42" s="856" t="s">
        <v>3</v>
      </c>
      <c r="AE42" s="857"/>
      <c r="AF42" s="857"/>
      <c r="AG42" s="857"/>
      <c r="AH42" s="857"/>
      <c r="AI42" s="857"/>
      <c r="AJ42" s="857"/>
      <c r="AK42" s="857"/>
      <c r="AL42" s="857"/>
      <c r="AM42" s="858"/>
      <c r="AN42" s="893" t="s">
        <v>4</v>
      </c>
      <c r="AO42" s="893"/>
      <c r="AP42" s="893"/>
      <c r="AQ42" s="893"/>
      <c r="AR42" s="893"/>
      <c r="AS42" s="893"/>
      <c r="AT42" s="893"/>
      <c r="AU42" s="893"/>
      <c r="AV42" s="893"/>
      <c r="AW42" s="893"/>
      <c r="AX42" s="893"/>
      <c r="AY42" s="893"/>
      <c r="AZ42" s="893" t="s">
        <v>5</v>
      </c>
      <c r="BA42" s="894"/>
    </row>
    <row r="43" spans="1:54" x14ac:dyDescent="0.2">
      <c r="A43" s="931"/>
      <c r="B43"/>
      <c r="C43" s="856" t="s">
        <v>56</v>
      </c>
      <c r="D43" s="867"/>
      <c r="E43" s="867"/>
      <c r="F43" s="868"/>
      <c r="G43" s="869" t="s">
        <v>57</v>
      </c>
      <c r="H43" s="870"/>
      <c r="I43" s="870"/>
      <c r="J43" s="870"/>
      <c r="K43" s="870"/>
      <c r="L43" s="870"/>
      <c r="M43" s="870"/>
      <c r="N43" s="870"/>
      <c r="O43" s="870"/>
      <c r="P43" s="870"/>
      <c r="Q43" s="870"/>
      <c r="R43" s="870"/>
      <c r="S43" s="870"/>
      <c r="T43" s="870"/>
      <c r="U43" s="870"/>
      <c r="V43" s="870"/>
      <c r="W43" s="870"/>
      <c r="X43" s="871"/>
      <c r="Y43" s="47"/>
      <c r="Z43" s="48"/>
      <c r="AB43" s="931"/>
      <c r="AC43"/>
      <c r="AD43" s="856" t="s">
        <v>56</v>
      </c>
      <c r="AE43" s="867"/>
      <c r="AF43" s="867"/>
      <c r="AG43" s="868"/>
      <c r="AH43" s="869" t="s">
        <v>57</v>
      </c>
      <c r="AI43" s="870"/>
      <c r="AJ43" s="870"/>
      <c r="AK43" s="870"/>
      <c r="AL43" s="870"/>
      <c r="AM43" s="870"/>
      <c r="AN43" s="870"/>
      <c r="AO43" s="870"/>
      <c r="AP43" s="870"/>
      <c r="AQ43" s="870"/>
      <c r="AR43" s="870"/>
      <c r="AS43" s="870"/>
      <c r="AT43" s="870"/>
      <c r="AU43" s="870"/>
      <c r="AV43" s="870"/>
      <c r="AW43" s="870"/>
      <c r="AX43" s="870"/>
      <c r="AY43" s="871"/>
      <c r="AZ43" s="47"/>
      <c r="BA43" s="48"/>
    </row>
    <row r="44" spans="1:54" ht="15.75" x14ac:dyDescent="0.25">
      <c r="A44" s="931"/>
      <c r="B44"/>
      <c r="C44" s="838" t="s">
        <v>508</v>
      </c>
      <c r="D44" s="839"/>
      <c r="E44" s="839"/>
      <c r="F44" s="840"/>
      <c r="G44" s="817" t="s">
        <v>617</v>
      </c>
      <c r="H44" s="818"/>
      <c r="I44" s="818"/>
      <c r="J44" s="818"/>
      <c r="K44" s="819"/>
      <c r="L44" s="851" t="s">
        <v>710</v>
      </c>
      <c r="M44" s="851"/>
      <c r="N44" s="851"/>
      <c r="O44" s="851"/>
      <c r="P44" s="851"/>
      <c r="Q44" s="851"/>
      <c r="R44" s="851"/>
      <c r="S44" s="851"/>
      <c r="T44" s="851"/>
      <c r="U44" s="851"/>
      <c r="V44" s="851"/>
      <c r="W44" s="851"/>
      <c r="X44" s="851"/>
      <c r="Y44" s="851"/>
      <c r="Z44" s="852"/>
      <c r="AB44" s="931"/>
      <c r="AC44"/>
      <c r="AD44" s="838" t="s">
        <v>508</v>
      </c>
      <c r="AE44" s="839"/>
      <c r="AF44" s="839"/>
      <c r="AG44" s="840"/>
      <c r="AH44" s="817" t="s">
        <v>617</v>
      </c>
      <c r="AI44" s="818"/>
      <c r="AJ44" s="818"/>
      <c r="AK44" s="818"/>
      <c r="AL44" s="819"/>
      <c r="AM44" s="851" t="s">
        <v>710</v>
      </c>
      <c r="AN44" s="851"/>
      <c r="AO44" s="851"/>
      <c r="AP44" s="851"/>
      <c r="AQ44" s="851"/>
      <c r="AR44" s="851"/>
      <c r="AS44" s="851"/>
      <c r="AT44" s="851"/>
      <c r="AU44" s="851"/>
      <c r="AV44" s="851"/>
      <c r="AW44" s="851"/>
      <c r="AX44" s="851"/>
      <c r="AY44" s="851"/>
      <c r="AZ44" s="851"/>
      <c r="BA44" s="852"/>
    </row>
    <row r="45" spans="1:54" ht="15.6" customHeight="1" x14ac:dyDescent="0.2">
      <c r="A45" s="931"/>
      <c r="B45"/>
      <c r="C45" s="856"/>
      <c r="D45" s="857"/>
      <c r="E45" s="857"/>
      <c r="F45" s="858"/>
      <c r="G45" s="817" t="s">
        <v>618</v>
      </c>
      <c r="H45" s="818"/>
      <c r="I45" s="818"/>
      <c r="J45" s="818"/>
      <c r="K45" s="819"/>
      <c r="L45" s="883" t="s">
        <v>6</v>
      </c>
      <c r="M45" s="883"/>
      <c r="N45" s="884"/>
      <c r="O45" s="884"/>
      <c r="P45" s="884"/>
      <c r="Q45" s="884"/>
      <c r="R45" s="883" t="s">
        <v>7</v>
      </c>
      <c r="S45" s="883"/>
      <c r="T45" s="883"/>
      <c r="U45" s="883"/>
      <c r="V45" s="883"/>
      <c r="W45" s="858" t="s">
        <v>689</v>
      </c>
      <c r="X45" s="893"/>
      <c r="Y45" s="893"/>
      <c r="Z45" s="894"/>
      <c r="AB45" s="931"/>
      <c r="AC45"/>
      <c r="AD45" s="856"/>
      <c r="AE45" s="857"/>
      <c r="AF45" s="857"/>
      <c r="AG45" s="858"/>
      <c r="AH45" s="817" t="s">
        <v>618</v>
      </c>
      <c r="AI45" s="818"/>
      <c r="AJ45" s="818"/>
      <c r="AK45" s="818"/>
      <c r="AL45" s="819"/>
      <c r="AM45" s="883" t="s">
        <v>6</v>
      </c>
      <c r="AN45" s="883"/>
      <c r="AO45" s="884"/>
      <c r="AP45" s="884"/>
      <c r="AQ45" s="884"/>
      <c r="AR45" s="884"/>
      <c r="AS45" s="883" t="s">
        <v>7</v>
      </c>
      <c r="AT45" s="883"/>
      <c r="AU45" s="883"/>
      <c r="AV45" s="883"/>
      <c r="AW45" s="883"/>
      <c r="AX45" s="858" t="s">
        <v>689</v>
      </c>
      <c r="AY45" s="893"/>
      <c r="AZ45" s="893"/>
      <c r="BA45" s="894"/>
    </row>
    <row r="46" spans="1:54" ht="16.5" thickBot="1" x14ac:dyDescent="0.3">
      <c r="A46" s="931"/>
      <c r="B46"/>
      <c r="C46" s="856"/>
      <c r="D46" s="857"/>
      <c r="E46" s="857"/>
      <c r="F46" s="858"/>
      <c r="G46" s="50"/>
      <c r="H46" s="51"/>
      <c r="I46" s="51"/>
      <c r="J46" s="51"/>
      <c r="K46" s="52"/>
      <c r="L46" s="846" t="s">
        <v>8</v>
      </c>
      <c r="M46" s="847"/>
      <c r="N46" s="848"/>
      <c r="O46" s="848"/>
      <c r="P46" s="848"/>
      <c r="Q46" s="849"/>
      <c r="R46" s="928"/>
      <c r="S46" s="928"/>
      <c r="T46" s="928"/>
      <c r="U46" s="928"/>
      <c r="V46" s="928"/>
      <c r="W46" s="895"/>
      <c r="X46" s="896"/>
      <c r="Y46" s="896"/>
      <c r="Z46" s="897"/>
      <c r="AB46" s="931"/>
      <c r="AC46"/>
      <c r="AD46" s="856"/>
      <c r="AE46" s="857"/>
      <c r="AF46" s="857"/>
      <c r="AG46" s="858"/>
      <c r="AH46" s="50"/>
      <c r="AI46" s="51"/>
      <c r="AJ46" s="51"/>
      <c r="AK46" s="51"/>
      <c r="AL46" s="52"/>
      <c r="AM46" s="846" t="s">
        <v>8</v>
      </c>
      <c r="AN46" s="847"/>
      <c r="AO46" s="848"/>
      <c r="AP46" s="848"/>
      <c r="AQ46" s="848"/>
      <c r="AR46" s="849"/>
      <c r="AS46" s="928"/>
      <c r="AT46" s="928"/>
      <c r="AU46" s="928"/>
      <c r="AV46" s="928"/>
      <c r="AW46" s="928"/>
      <c r="AX46" s="895"/>
      <c r="AY46" s="896"/>
      <c r="AZ46" s="896"/>
      <c r="BA46" s="897"/>
    </row>
    <row r="47" spans="1:54" ht="13.5" customHeight="1" thickBot="1" x14ac:dyDescent="0.25">
      <c r="A47" s="901" t="s">
        <v>750</v>
      </c>
      <c r="B47"/>
      <c r="C47" s="861"/>
      <c r="D47" s="862"/>
      <c r="E47" s="863"/>
      <c r="F47" s="820" t="s">
        <v>9</v>
      </c>
      <c r="G47" s="829" t="s">
        <v>132</v>
      </c>
      <c r="H47" s="835"/>
      <c r="I47" s="836"/>
      <c r="J47" s="829" t="s">
        <v>133</v>
      </c>
      <c r="K47" s="835"/>
      <c r="L47" s="836"/>
      <c r="M47" s="829" t="s">
        <v>134</v>
      </c>
      <c r="N47" s="830"/>
      <c r="O47" s="831"/>
      <c r="P47" s="829" t="s">
        <v>135</v>
      </c>
      <c r="Q47" s="830"/>
      <c r="R47" s="831"/>
      <c r="S47" s="829" t="s">
        <v>136</v>
      </c>
      <c r="T47" s="830"/>
      <c r="U47" s="831"/>
      <c r="V47" s="842" t="s">
        <v>81</v>
      </c>
      <c r="W47" s="830"/>
      <c r="X47" s="831"/>
      <c r="Y47" s="53" t="s">
        <v>10</v>
      </c>
      <c r="Z47" s="54" t="s">
        <v>60</v>
      </c>
      <c r="AB47" s="901" t="s">
        <v>750</v>
      </c>
      <c r="AC47"/>
      <c r="AD47" s="861"/>
      <c r="AE47" s="862"/>
      <c r="AF47" s="863"/>
      <c r="AG47" s="820" t="s">
        <v>9</v>
      </c>
      <c r="AH47" s="829" t="s">
        <v>132</v>
      </c>
      <c r="AI47" s="835"/>
      <c r="AJ47" s="836"/>
      <c r="AK47" s="829" t="s">
        <v>133</v>
      </c>
      <c r="AL47" s="835"/>
      <c r="AM47" s="836"/>
      <c r="AN47" s="829" t="s">
        <v>134</v>
      </c>
      <c r="AO47" s="830"/>
      <c r="AP47" s="831"/>
      <c r="AQ47" s="829" t="s">
        <v>135</v>
      </c>
      <c r="AR47" s="830"/>
      <c r="AS47" s="831"/>
      <c r="AT47" s="829" t="s">
        <v>136</v>
      </c>
      <c r="AU47" s="830"/>
      <c r="AV47" s="831"/>
      <c r="AW47" s="842" t="s">
        <v>81</v>
      </c>
      <c r="AX47" s="830"/>
      <c r="AY47" s="831"/>
      <c r="AZ47" s="53" t="s">
        <v>10</v>
      </c>
      <c r="BA47" s="54" t="s">
        <v>60</v>
      </c>
    </row>
    <row r="48" spans="1:54" ht="27" customHeight="1" thickBot="1" x14ac:dyDescent="0.25">
      <c r="A48" s="902"/>
      <c r="B48"/>
      <c r="C48" s="864"/>
      <c r="D48" s="865"/>
      <c r="E48" s="866"/>
      <c r="F48" s="821"/>
      <c r="G48" s="155" t="s">
        <v>493</v>
      </c>
      <c r="H48" s="156" t="s">
        <v>494</v>
      </c>
      <c r="I48" s="157" t="s">
        <v>516</v>
      </c>
      <c r="J48" s="155" t="s">
        <v>493</v>
      </c>
      <c r="K48" s="156" t="s">
        <v>494</v>
      </c>
      <c r="L48" s="157" t="s">
        <v>516</v>
      </c>
      <c r="M48" s="155" t="s">
        <v>493</v>
      </c>
      <c r="N48" s="156" t="s">
        <v>494</v>
      </c>
      <c r="O48" s="157" t="s">
        <v>516</v>
      </c>
      <c r="P48" s="155" t="s">
        <v>493</v>
      </c>
      <c r="Q48" s="156" t="s">
        <v>494</v>
      </c>
      <c r="R48" s="157" t="s">
        <v>516</v>
      </c>
      <c r="S48" s="155" t="s">
        <v>493</v>
      </c>
      <c r="T48" s="156" t="s">
        <v>494</v>
      </c>
      <c r="U48" s="157" t="s">
        <v>516</v>
      </c>
      <c r="V48" s="155" t="s">
        <v>493</v>
      </c>
      <c r="W48" s="156" t="s">
        <v>494</v>
      </c>
      <c r="X48" s="157" t="s">
        <v>516</v>
      </c>
      <c r="Y48" s="881" t="s">
        <v>15</v>
      </c>
      <c r="Z48" s="882"/>
      <c r="AB48" s="902"/>
      <c r="AC48"/>
      <c r="AD48" s="864"/>
      <c r="AE48" s="865"/>
      <c r="AF48" s="866"/>
      <c r="AG48" s="821"/>
      <c r="AH48" s="155" t="s">
        <v>493</v>
      </c>
      <c r="AI48" s="156" t="s">
        <v>494</v>
      </c>
      <c r="AJ48" s="157" t="s">
        <v>516</v>
      </c>
      <c r="AK48" s="155" t="s">
        <v>493</v>
      </c>
      <c r="AL48" s="156" t="s">
        <v>494</v>
      </c>
      <c r="AM48" s="157" t="s">
        <v>516</v>
      </c>
      <c r="AN48" s="155" t="s">
        <v>493</v>
      </c>
      <c r="AO48" s="156" t="s">
        <v>494</v>
      </c>
      <c r="AP48" s="157" t="s">
        <v>516</v>
      </c>
      <c r="AQ48" s="155" t="s">
        <v>493</v>
      </c>
      <c r="AR48" s="156" t="s">
        <v>494</v>
      </c>
      <c r="AS48" s="157" t="s">
        <v>516</v>
      </c>
      <c r="AT48" s="155" t="s">
        <v>493</v>
      </c>
      <c r="AU48" s="156" t="s">
        <v>494</v>
      </c>
      <c r="AV48" s="157" t="s">
        <v>516</v>
      </c>
      <c r="AW48" s="155" t="s">
        <v>493</v>
      </c>
      <c r="AX48" s="156" t="s">
        <v>494</v>
      </c>
      <c r="AY48" s="157" t="s">
        <v>516</v>
      </c>
      <c r="AZ48" s="881" t="s">
        <v>15</v>
      </c>
      <c r="BA48" s="882"/>
    </row>
    <row r="49" spans="1:57" ht="21.2" customHeight="1" x14ac:dyDescent="0.2">
      <c r="A49" s="902"/>
      <c r="B49"/>
      <c r="C49" s="843">
        <v>1</v>
      </c>
      <c r="D49" s="795" t="s">
        <v>64</v>
      </c>
      <c r="E49" s="601" t="s">
        <v>16</v>
      </c>
      <c r="F49" s="55" t="s">
        <v>31</v>
      </c>
      <c r="G49" s="634" t="str">
        <f>TEXT((TIME(0,LEFT('Erwachsene-DOSB 2020'!E7,FIND(":",'Erwachsene-DOSB 2020'!E7)-1),RIGHT('Erwachsene-DOSB 2020'!E7,2)))*$BC$49,"[mm]:ss")</f>
        <v>27:05</v>
      </c>
      <c r="H49" s="635" t="str">
        <f>TEXT((TIME(0,LEFT('Erwachsene-DOSB 2020'!F7,FIND(":",'Erwachsene-DOSB 2020'!F7)-1),RIGHT('Erwachsene-DOSB 2020'!F7,2)))*$BC$49,"[mm]:ss")</f>
        <v>24:29</v>
      </c>
      <c r="I49" s="636" t="str">
        <f>TEXT((TIME(0,LEFT('Erwachsene-DOSB 2020'!G7,FIND(":",'Erwachsene-DOSB 2020'!G7)-1),RIGHT('Erwachsene-DOSB 2020'!G7,2)))*$BC$49,"[mm]:ss")</f>
        <v>21:53</v>
      </c>
      <c r="J49" s="637" t="str">
        <f>TEXT((TIME(0,LEFT('Erwachsene-DOSB 2020'!H7,FIND(":",'Erwachsene-DOSB 2020'!H7)-1),RIGHT('Erwachsene-DOSB 2020'!H7,2)))*$BC$49,"[mm]:ss")</f>
        <v>26:26</v>
      </c>
      <c r="K49" s="635" t="str">
        <f>TEXT((TIME(0,LEFT('Erwachsene-DOSB 2020'!I7,FIND(":",'Erwachsene-DOSB 2020'!I7)-1),RIGHT('Erwachsene-DOSB 2020'!I7,2)))*$BC$49,"[mm]:ss")</f>
        <v>23:50</v>
      </c>
      <c r="L49" s="636" t="str">
        <f>TEXT((TIME(0,LEFT('Erwachsene-DOSB 2020'!J7,FIND(":",'Erwachsene-DOSB 2020'!J7)-1),RIGHT('Erwachsene-DOSB 2020'!J7,2)))*$BC$49,"[mm]:ss")</f>
        <v>21:14</v>
      </c>
      <c r="M49" s="637" t="str">
        <f>TEXT((TIME(0,LEFT('Erwachsene-DOSB 2020'!K7,FIND(":",'Erwachsene-DOSB 2020'!K7)-1),RIGHT('Erwachsene-DOSB 2020'!K7,2)))*$BC$49,"[mm]:ss")</f>
        <v>26:52</v>
      </c>
      <c r="N49" s="635" t="str">
        <f>TEXT((TIME(0,LEFT('Erwachsene-DOSB 2020'!L7,FIND(":",'Erwachsene-DOSB 2020'!L7)-1),RIGHT('Erwachsene-DOSB 2020'!L7,2)))*$BC$49,"[mm]:ss")</f>
        <v>24:16</v>
      </c>
      <c r="O49" s="636" t="str">
        <f>TEXT((TIME(0,LEFT('Erwachsene-DOSB 2020'!M7,FIND(":",'Erwachsene-DOSB 2020'!M7)-1),RIGHT('Erwachsene-DOSB 2020'!M7,2)))*$BC$49,"[mm]:ss")</f>
        <v>21:40</v>
      </c>
      <c r="P49" s="637" t="str">
        <f>TEXT((TIME(0,LEFT('Erwachsene-DOSB 2020'!N7,FIND(":",'Erwachsene-DOSB 2020'!N7)-1),RIGHT('Erwachsene-DOSB 2020'!N7,2)))*$BC$49,"[mm]:ss")</f>
        <v>27:57</v>
      </c>
      <c r="Q49" s="635" t="str">
        <f>TEXT((TIME(0,LEFT('Erwachsene-DOSB 2020'!O7,FIND(":",'Erwachsene-DOSB 2020'!O7)-1),RIGHT('Erwachsene-DOSB 2020'!O7,2)))*$BC$49,"[mm]:ss")</f>
        <v>25:21</v>
      </c>
      <c r="R49" s="636" t="str">
        <f>TEXT((TIME(0,LEFT('Erwachsene-DOSB 2020'!P7,FIND(":",'Erwachsene-DOSB 2020'!P7)-1),RIGHT('Erwachsene-DOSB 2020'!P7,2)))*$BC$49,"[mm]:ss")</f>
        <v>22:45</v>
      </c>
      <c r="S49" s="637" t="str">
        <f>TEXT((TIME(0,LEFT('Erwachsene-DOSB 2020'!Q7,FIND(":",'Erwachsene-DOSB 2020'!Q7)-1),RIGHT('Erwachsene-DOSB 2020'!Q7,2)))*$BC$49,"[mm]:ss")</f>
        <v>28:36</v>
      </c>
      <c r="T49" s="635" t="str">
        <f>TEXT((TIME(0,LEFT('Erwachsene-DOSB 2020'!R7,FIND(":",'Erwachsene-DOSB 2020'!R7)-1),RIGHT('Erwachsene-DOSB 2020'!R7,2)))*$BC$49,"[mm]:ss")</f>
        <v>26:00</v>
      </c>
      <c r="U49" s="636" t="str">
        <f>TEXT((TIME(0,LEFT('Erwachsene-DOSB 2020'!S7,FIND(":",'Erwachsene-DOSB 2020'!S7)-1),RIGHT('Erwachsene-DOSB 2020'!S7,2)))*$BC$49,"[mm]:ss")</f>
        <v>23:24</v>
      </c>
      <c r="V49" s="637" t="str">
        <f>TEXT((TIME(0,LEFT('Erwachsene-DOSB 2020'!T7,FIND(":",'Erwachsene-DOSB 2020'!T7)-1),RIGHT('Erwachsene-DOSB 2020'!T7,2)))*$BC$49,"[mm]:ss")</f>
        <v>29:41</v>
      </c>
      <c r="W49" s="635" t="str">
        <f>TEXT((TIME(0,LEFT('Erwachsene-DOSB 2020'!U7,FIND(":",'Erwachsene-DOSB 2020'!U7)-1),RIGHT('Erwachsene-DOSB 2020'!U7,2)))*$BC$49,"[mm]:ss")</f>
        <v>26:52</v>
      </c>
      <c r="X49" s="636" t="str">
        <f>TEXT((TIME(0,LEFT('Erwachsene-DOSB 2020'!V7,FIND(":",'Erwachsene-DOSB 2020'!V7)-1),RIGHT('Erwachsene-DOSB 2020'!V7,2)))*$BC$49,"[mm]:ss")</f>
        <v>24:03</v>
      </c>
      <c r="Y49" s="180"/>
      <c r="Z49" s="181"/>
      <c r="AB49" s="902"/>
      <c r="AC49"/>
      <c r="AD49" s="843">
        <v>1</v>
      </c>
      <c r="AE49" s="795" t="s">
        <v>64</v>
      </c>
      <c r="AF49" s="601" t="s">
        <v>16</v>
      </c>
      <c r="AG49" s="55" t="s">
        <v>31</v>
      </c>
      <c r="AH49" s="638" t="str">
        <f>TEXT((TIME(0,LEFT('Erwachsene-DOSB 2020'!E39,FIND(":",'Erwachsene-DOSB 2020'!E39)-1),RIGHT('Erwachsene-DOSB 2020'!E39,2)))*$BC$49,"[mm]:ss")</f>
        <v>23:11</v>
      </c>
      <c r="AI49" s="639" t="str">
        <f>TEXT((TIME(0,LEFT('Erwachsene-DOSB 2020'!F39,FIND(":",'Erwachsene-DOSB 2020'!F39)-1),RIGHT('Erwachsene-DOSB 2020'!F39,2)))*$BC$49,"[mm]:ss")</f>
        <v>20:35</v>
      </c>
      <c r="AJ49" s="640" t="str">
        <f>TEXT((TIME(0,LEFT('Erwachsene-DOSB 2020'!G39,FIND(":",'Erwachsene-DOSB 2020'!G39)-1),RIGHT('Erwachsene-DOSB 2020'!G39,2)))*$BC$49,"[mm]:ss")</f>
        <v>17:59</v>
      </c>
      <c r="AK49" s="641" t="str">
        <f>TEXT((TIME(0,LEFT('Erwachsene-DOSB 2020'!H39,FIND(":",'Erwachsene-DOSB 2020'!H39)-1),RIGHT('Erwachsene-DOSB 2020'!H39,2)))*$BC$49,"[mm]:ss")</f>
        <v>22:32</v>
      </c>
      <c r="AL49" s="639" t="str">
        <f>TEXT((TIME(0,LEFT('Erwachsene-DOSB 2020'!I39,FIND(":",'Erwachsene-DOSB 2020'!I39)-1),RIGHT('Erwachsene-DOSB 2020'!I39,2)))*$BC$49,"[mm]:ss")</f>
        <v>19:56</v>
      </c>
      <c r="AM49" s="640" t="str">
        <f>TEXT((TIME(0,LEFT('Erwachsene-DOSB 2020'!J39,FIND(":",'Erwachsene-DOSB 2020'!J39)-1),RIGHT('Erwachsene-DOSB 2020'!J39,2)))*$BC$49,"[mm]:ss")</f>
        <v>17:20</v>
      </c>
      <c r="AN49" s="641" t="str">
        <f>TEXT((TIME(0,LEFT('Erwachsene-DOSB 2020'!K39,FIND(":",'Erwachsene-DOSB 2020'!K39)-1),RIGHT('Erwachsene-DOSB 2020'!K39,2)))*$BC$49,"[mm]:ss")</f>
        <v>22:58</v>
      </c>
      <c r="AO49" s="639" t="str">
        <f>TEXT((TIME(0,LEFT('Erwachsene-DOSB 2020'!L39,FIND(":",'Erwachsene-DOSB 2020'!L39)-1),RIGHT('Erwachsene-DOSB 2020'!L39,2)))*$BC$49,"[mm]:ss")</f>
        <v>20:22</v>
      </c>
      <c r="AP49" s="640" t="str">
        <f>TEXT((TIME(0,LEFT('Erwachsene-DOSB 2020'!M39,FIND(":",'Erwachsene-DOSB 2020'!M39)-1),RIGHT('Erwachsene-DOSB 2020'!M39,2)))*$BC$49,"[mm]:ss")</f>
        <v>17:46</v>
      </c>
      <c r="AQ49" s="641" t="str">
        <f>TEXT((TIME(0,LEFT('Erwachsene-DOSB 2020'!N39,FIND(":",'Erwachsene-DOSB 2020'!N39)-1),RIGHT('Erwachsene-DOSB 2020'!N39,2)))*$BC$49,"[mm]:ss")</f>
        <v>24:03</v>
      </c>
      <c r="AR49" s="639" t="str">
        <f>TEXT((TIME(0,LEFT('Erwachsene-DOSB 2020'!O39,FIND(":",'Erwachsene-DOSB 2020'!O39)-1),RIGHT('Erwachsene-DOSB 2020'!O39,2)))*$BC$49,"[mm]:ss")</f>
        <v>21:27</v>
      </c>
      <c r="AS49" s="640" t="str">
        <f>TEXT((TIME(0,LEFT('Erwachsene-DOSB 2020'!P39,FIND(":",'Erwachsene-DOSB 2020'!P39)-1),RIGHT('Erwachsene-DOSB 2020'!P39,2)))*$BC$49,"[mm]:ss")</f>
        <v>18:51</v>
      </c>
      <c r="AT49" s="108" t="str">
        <f>TEXT((TIME(0,LEFT('Erwachsene-DOSB 2020'!Q39,FIND(":",'Erwachsene-DOSB 2020'!Q39)-1),RIGHT('Erwachsene-DOSB 2020'!Q39,2)))*$BC$49,"[mm]:ss")</f>
        <v>25:47</v>
      </c>
      <c r="AU49" s="99" t="str">
        <f>TEXT((TIME(0,LEFT('Erwachsene-DOSB 2020'!R39,FIND(":",'Erwachsene-DOSB 2020'!R39)-1),RIGHT('Erwachsene-DOSB 2020'!R39,2)))*$BC$49,"[mm]:ss")</f>
        <v>22:32</v>
      </c>
      <c r="AV49" s="100" t="str">
        <f>TEXT((TIME(0,LEFT('Erwachsene-DOSB 2020'!S39,FIND(":",'Erwachsene-DOSB 2020'!S39)-1),RIGHT('Erwachsene-DOSB 2020'!S39,2)))*$BC$49,"[mm]:ss")</f>
        <v>19:30</v>
      </c>
      <c r="AW49" s="108" t="str">
        <f>TEXT((TIME(0,LEFT('Erwachsene-DOSB 2020'!T39,FIND(":",'Erwachsene-DOSB 2020'!T39)-1),RIGHT('Erwachsene-DOSB 2020'!T39,2)))*$BC$49,"[mm]:ss")</f>
        <v>27:18</v>
      </c>
      <c r="AX49" s="99" t="str">
        <f>TEXT((TIME(0,LEFT('Erwachsene-DOSB 2020'!U39,FIND(":",'Erwachsene-DOSB 2020'!U39)-1),RIGHT('Erwachsene-DOSB 2020'!U39,2)))*$BC$49,"[mm]:ss")</f>
        <v>24:03</v>
      </c>
      <c r="AY49" s="100" t="str">
        <f>TEXT((TIME(0,LEFT('Erwachsene-DOSB 2020'!V39,FIND(":",'Erwachsene-DOSB 2020'!V39)-1),RIGHT('Erwachsene-DOSB 2020'!V39,2)))*$BC$49,"[mm]:ss")</f>
        <v>20:35</v>
      </c>
      <c r="AZ49" s="180"/>
      <c r="BA49" s="181"/>
      <c r="BC49" s="143">
        <v>1.3</v>
      </c>
      <c r="BD49" s="5" t="s">
        <v>31</v>
      </c>
    </row>
    <row r="50" spans="1:57" ht="21.2" customHeight="1" x14ac:dyDescent="0.2">
      <c r="A50" s="902"/>
      <c r="B50"/>
      <c r="C50" s="844"/>
      <c r="D50" s="796"/>
      <c r="E50" s="10" t="s">
        <v>17</v>
      </c>
      <c r="F50" s="58" t="s">
        <v>500</v>
      </c>
      <c r="G50" s="101" t="str">
        <f>TEXT((TIME(0,LEFT('Erwachsene-DOSB 2020'!E8,FIND(":",'Erwachsene-DOSB 2020'!E8)-1),RIGHT('Erwachsene-DOSB 2020'!E8,2)))*$BC$50,"[mm]:ss")</f>
        <v>110:04</v>
      </c>
      <c r="H50" s="102" t="str">
        <f>TEXT((TIME(0,LEFT('Erwachsene-DOSB 2020'!F8,FIND(":",'Erwachsene-DOSB 2020'!F8)-1),RIGHT('Erwachsene-DOSB 2020'!F8,2)))*$BC$50,"[mm]:ss")</f>
        <v>102:16</v>
      </c>
      <c r="I50" s="103" t="str">
        <f>TEXT((TIME(0,LEFT('Erwachsene-DOSB 2020'!G8,FIND(":",'Erwachsene-DOSB 2020'!G8)-1),RIGHT('Erwachsene-DOSB 2020'!G8,2)))*$BC$50,"[mm]:ss")</f>
        <v>94:28</v>
      </c>
      <c r="J50" s="109" t="str">
        <f>TEXT((TIME(0,LEFT('Erwachsene-DOSB 2020'!H8,FIND(":",'Erwachsene-DOSB 2020'!H8)-1),RIGHT('Erwachsene-DOSB 2020'!H8,2)))*$BC$50,"[mm]:ss")</f>
        <v>108:33</v>
      </c>
      <c r="K50" s="102" t="str">
        <f>TEXT((TIME(0,LEFT('Erwachsene-DOSB 2020'!I8,FIND(":",'Erwachsene-DOSB 2020'!I8)-1),RIGHT('Erwachsene-DOSB 2020'!I8,2)))*$BC$50,"[mm]:ss")</f>
        <v>99:53</v>
      </c>
      <c r="L50" s="103" t="str">
        <f>TEXT((TIME(0,LEFT('Erwachsene-DOSB 2020'!J8,FIND(":",'Erwachsene-DOSB 2020'!J8)-1),RIGHT('Erwachsene-DOSB 2020'!J8,2)))*$BC$50,"[mm]:ss")</f>
        <v>92:57</v>
      </c>
      <c r="M50" s="109" t="str">
        <f>TEXT((TIME(0,LEFT('Erwachsene-DOSB 2020'!K8,FIND(":",'Erwachsene-DOSB 2020'!K8)-1),RIGHT('Erwachsene-DOSB 2020'!K8,2)))*$BC$50,"[mm]:ss")</f>
        <v>108:33</v>
      </c>
      <c r="N50" s="102" t="str">
        <f>TEXT((TIME(0,LEFT('Erwachsene-DOSB 2020'!L8,FIND(":",'Erwachsene-DOSB 2020'!L8)-1),RIGHT('Erwachsene-DOSB 2020'!L8,2)))*$BC$50,"[mm]:ss")</f>
        <v>99:53</v>
      </c>
      <c r="O50" s="103" t="str">
        <f>TEXT((TIME(0,LEFT('Erwachsene-DOSB 2020'!M8,FIND(":",'Erwachsene-DOSB 2020'!M8)-1),RIGHT('Erwachsene-DOSB 2020'!M8,2)))*$BC$50,"[mm]:ss")</f>
        <v>92:18</v>
      </c>
      <c r="P50" s="109" t="str">
        <f>TEXT((TIME(0,LEFT('Erwachsene-DOSB 2020'!N8,FIND(":",'Erwachsene-DOSB 2020'!N8)-1),RIGHT('Erwachsene-DOSB 2020'!N8,2)))*$BC$50,"[mm]:ss")</f>
        <v>109:25</v>
      </c>
      <c r="Q50" s="102" t="str">
        <f>TEXT((TIME(0,LEFT('Erwachsene-DOSB 2020'!O8,FIND(":",'Erwachsene-DOSB 2020'!O8)-1),RIGHT('Erwachsene-DOSB 2020'!O8,2)))*$BC$50,"[mm]:ss")</f>
        <v>101:24</v>
      </c>
      <c r="R50" s="103" t="str">
        <f>TEXT((TIME(0,LEFT('Erwachsene-DOSB 2020'!P8,FIND(":",'Erwachsene-DOSB 2020'!P8)-1),RIGHT('Erwachsene-DOSB 2020'!P8,2)))*$BC$50,"[mm]:ss")</f>
        <v>92:44</v>
      </c>
      <c r="S50" s="109" t="str">
        <f>TEXT((TIME(0,LEFT('Erwachsene-DOSB 2020'!Q8,FIND(":",'Erwachsene-DOSB 2020'!Q8)-1),RIGHT('Erwachsene-DOSB 2020'!Q8,2)))*$BC$50,"[mm]:ss")</f>
        <v>113:58</v>
      </c>
      <c r="T50" s="102" t="str">
        <f>TEXT((TIME(0,LEFT('Erwachsene-DOSB 2020'!R8,FIND(":",'Erwachsene-DOSB 2020'!R8)-1),RIGHT('Erwachsene-DOSB 2020'!R8,2)))*$BC$50,"[mm]:ss")</f>
        <v>103:21</v>
      </c>
      <c r="U50" s="103" t="str">
        <f>TEXT((TIME(0,LEFT('Erwachsene-DOSB 2020'!S8,FIND(":",'Erwachsene-DOSB 2020'!S8)-1),RIGHT('Erwachsene-DOSB 2020'!S8,2)))*$BC$50,"[mm]:ss")</f>
        <v>92:57</v>
      </c>
      <c r="V50" s="109" t="str">
        <f>TEXT((TIME(0,LEFT('Erwachsene-DOSB 2020'!T8,FIND(":",'Erwachsene-DOSB 2020'!T8)-1),RIGHT('Erwachsene-DOSB 2020'!T8,2)))*$BC$50,"[mm]:ss")</f>
        <v>118:44</v>
      </c>
      <c r="W50" s="102" t="str">
        <f>TEXT((TIME(0,LEFT('Erwachsene-DOSB 2020'!U8,FIND(":",'Erwachsene-DOSB 2020'!U8)-1),RIGHT('Erwachsene-DOSB 2020'!U8,2)))*$BC$50,"[mm]:ss")</f>
        <v>105:44</v>
      </c>
      <c r="X50" s="103" t="str">
        <f>TEXT((TIME(0,LEFT('Erwachsene-DOSB 2020'!V8,FIND(":",'Erwachsene-DOSB 2020'!V8)-1),RIGHT('Erwachsene-DOSB 2020'!V8,2)))*$BC$50,"[mm]:ss")</f>
        <v>93:10</v>
      </c>
      <c r="Y50" s="182"/>
      <c r="Z50" s="183"/>
      <c r="AB50" s="902"/>
      <c r="AC50"/>
      <c r="AD50" s="844"/>
      <c r="AE50" s="796"/>
      <c r="AF50" s="10" t="s">
        <v>17</v>
      </c>
      <c r="AG50" s="58" t="s">
        <v>500</v>
      </c>
      <c r="AH50" s="101" t="str">
        <f>TEXT((TIME(0,LEFT('Erwachsene-DOSB 2020'!E40,FIND(":",'Erwachsene-DOSB 2020'!E40)-1),RIGHT('Erwachsene-DOSB 2020'!E40,2)))*$BC$50,"[mm]:ss")</f>
        <v>82:20</v>
      </c>
      <c r="AI50" s="102" t="str">
        <f>TEXT((TIME(0,LEFT('Erwachsene-DOSB 2020'!F40,FIND(":",'Erwachsene-DOSB 2020'!F40)-1),RIGHT('Erwachsene-DOSB 2020'!F40,2)))*$BC$50,"[mm]:ss")</f>
        <v>74:32</v>
      </c>
      <c r="AJ50" s="103" t="str">
        <f>TEXT((TIME(0,LEFT('Erwachsene-DOSB 2020'!G40,FIND(":",'Erwachsene-DOSB 2020'!G40)-1),RIGHT('Erwachsene-DOSB 2020'!G40,2)))*$BC$50,"[mm]:ss")</f>
        <v>66:44</v>
      </c>
      <c r="AK50" s="109" t="str">
        <f>TEXT((TIME(0,LEFT('Erwachsene-DOSB 2020'!H40,FIND(":",'Erwachsene-DOSB 2020'!H40)-1),RIGHT('Erwachsene-DOSB 2020'!H40,2)))*$BC$50,"[mm]:ss")</f>
        <v>81:15</v>
      </c>
      <c r="AL50" s="102" t="str">
        <f>TEXT((TIME(0,LEFT('Erwachsene-DOSB 2020'!I40,FIND(":",'Erwachsene-DOSB 2020'!I40)-1),RIGHT('Erwachsene-DOSB 2020'!I40,2)))*$BC$50,"[mm]:ss")</f>
        <v>73:27</v>
      </c>
      <c r="AM50" s="103" t="str">
        <f>TEXT((TIME(0,LEFT('Erwachsene-DOSB 2020'!J40,FIND(":",'Erwachsene-DOSB 2020'!J40)-1),RIGHT('Erwachsene-DOSB 2020'!J40,2)))*$BC$50,"[mm]:ss")</f>
        <v>65:00</v>
      </c>
      <c r="AN50" s="109" t="str">
        <f>TEXT((TIME(0,LEFT('Erwachsene-DOSB 2020'!K40,FIND(":",'Erwachsene-DOSB 2020'!K40)-1),RIGHT('Erwachsene-DOSB 2020'!K40,2)))*$BC$50,"[mm]:ss")</f>
        <v>85:48</v>
      </c>
      <c r="AO50" s="102" t="str">
        <f>TEXT((TIME(0,LEFT('Erwachsene-DOSB 2020'!L40,FIND(":",'Erwachsene-DOSB 2020'!L40)-1),RIGHT('Erwachsene-DOSB 2020'!L40,2)))*$BC$50,"[mm]:ss")</f>
        <v>77:08</v>
      </c>
      <c r="AP50" s="103" t="str">
        <f>TEXT((TIME(0,LEFT('Erwachsene-DOSB 2020'!M40,FIND(":",'Erwachsene-DOSB 2020'!M40)-1),RIGHT('Erwachsene-DOSB 2020'!M40,2)))*$BC$50,"[mm]:ss")</f>
        <v>67:36</v>
      </c>
      <c r="AQ50" s="109" t="str">
        <f>TEXT((TIME(0,LEFT('Erwachsene-DOSB 2020'!N40,FIND(":",'Erwachsene-DOSB 2020'!N40)-1),RIGHT('Erwachsene-DOSB 2020'!N40,2)))*$BC$50,"[mm]:ss")</f>
        <v>90:34</v>
      </c>
      <c r="AR50" s="102" t="str">
        <f>TEXT((TIME(0,LEFT('Erwachsene-DOSB 2020'!O40,FIND(":",'Erwachsene-DOSB 2020'!O40)-1),RIGHT('Erwachsene-DOSB 2020'!O40,2)))*$BC$50,"[mm]:ss")</f>
        <v>79:31</v>
      </c>
      <c r="AS50" s="103" t="str">
        <f>TEXT((TIME(0,LEFT('Erwachsene-DOSB 2020'!P40,FIND(":",'Erwachsene-DOSB 2020'!P40)-1),RIGHT('Erwachsene-DOSB 2020'!P40,2)))*$BC$50,"[mm]:ss")</f>
        <v>71:17</v>
      </c>
      <c r="AT50" s="109" t="str">
        <f>TEXT((TIME(0,LEFT('Erwachsene-DOSB 2020'!Q40,FIND(":",'Erwachsene-DOSB 2020'!Q40)-1),RIGHT('Erwachsene-DOSB 2020'!Q40,2)))*$BC$50,"[mm]:ss")</f>
        <v>96:25</v>
      </c>
      <c r="AU50" s="102" t="str">
        <f>TEXT((TIME(0,LEFT('Erwachsene-DOSB 2020'!R40,FIND(":",'Erwachsene-DOSB 2020'!R40)-1),RIGHT('Erwachsene-DOSB 2020'!R40,2)))*$BC$50,"[mm]:ss")</f>
        <v>85:09</v>
      </c>
      <c r="AV50" s="103" t="str">
        <f>TEXT((TIME(0,LEFT('Erwachsene-DOSB 2020'!S40,FIND(":",'Erwachsene-DOSB 2020'!S40)-1),RIGHT('Erwachsene-DOSB 2020'!S40,2)))*$BC$50,"[mm]:ss")</f>
        <v>73:53</v>
      </c>
      <c r="AW50" s="109" t="str">
        <f>TEXT((TIME(0,LEFT('Erwachsene-DOSB 2020'!T40,FIND(":",'Erwachsene-DOSB 2020'!T40)-1),RIGHT('Erwachsene-DOSB 2020'!T40,2)))*$BC$50,"[mm]:ss")</f>
        <v>102:29</v>
      </c>
      <c r="AX50" s="102" t="str">
        <f>TEXT((TIME(0,LEFT('Erwachsene-DOSB 2020'!U40,FIND(":",'Erwachsene-DOSB 2020'!U40)-1),RIGHT('Erwachsene-DOSB 2020'!U40,2)))*$BC$50,"[mm]:ss")</f>
        <v>90:21</v>
      </c>
      <c r="AY50" s="103" t="str">
        <f>TEXT((TIME(0,LEFT('Erwachsene-DOSB 2020'!V40,FIND(":",'Erwachsene-DOSB 2020'!V40)-1),RIGHT('Erwachsene-DOSB 2020'!V40,2)))*$BC$50,"[mm]:ss")</f>
        <v>78:13</v>
      </c>
      <c r="AZ50" s="182"/>
      <c r="BA50" s="183"/>
      <c r="BC50" s="143">
        <v>1.3</v>
      </c>
      <c r="BD50" s="5" t="s">
        <v>160</v>
      </c>
    </row>
    <row r="51" spans="1:57" ht="21.2" customHeight="1" x14ac:dyDescent="0.2">
      <c r="A51" s="902"/>
      <c r="B51"/>
      <c r="C51" s="844"/>
      <c r="D51" s="796"/>
      <c r="E51" s="801" t="s">
        <v>21</v>
      </c>
      <c r="F51" s="793" t="s">
        <v>155</v>
      </c>
      <c r="G51" s="832" t="s">
        <v>305</v>
      </c>
      <c r="H51" s="833"/>
      <c r="I51" s="833"/>
      <c r="J51" s="833"/>
      <c r="K51" s="833"/>
      <c r="L51" s="833"/>
      <c r="M51" s="833"/>
      <c r="N51" s="833"/>
      <c r="O51" s="833"/>
      <c r="P51" s="833"/>
      <c r="Q51" s="833"/>
      <c r="R51" s="833"/>
      <c r="S51" s="833"/>
      <c r="T51" s="833"/>
      <c r="U51" s="833"/>
      <c r="V51" s="833"/>
      <c r="W51" s="833"/>
      <c r="X51" s="834"/>
      <c r="Y51" s="184"/>
      <c r="Z51" s="185"/>
      <c r="AB51" s="902"/>
      <c r="AC51"/>
      <c r="AD51" s="844"/>
      <c r="AE51" s="796"/>
      <c r="AF51" s="801" t="s">
        <v>21</v>
      </c>
      <c r="AG51" s="793" t="s">
        <v>155</v>
      </c>
      <c r="AH51" s="832" t="s">
        <v>305</v>
      </c>
      <c r="AI51" s="833"/>
      <c r="AJ51" s="833"/>
      <c r="AK51" s="833"/>
      <c r="AL51" s="833"/>
      <c r="AM51" s="833"/>
      <c r="AN51" s="833"/>
      <c r="AO51" s="833"/>
      <c r="AP51" s="833"/>
      <c r="AQ51" s="833"/>
      <c r="AR51" s="833"/>
      <c r="AS51" s="833"/>
      <c r="AT51" s="833"/>
      <c r="AU51" s="833"/>
      <c r="AV51" s="833"/>
      <c r="AW51" s="833"/>
      <c r="AX51" s="833"/>
      <c r="AY51" s="834"/>
      <c r="AZ51" s="184"/>
      <c r="BA51" s="185"/>
      <c r="BD51" s="5"/>
    </row>
    <row r="52" spans="1:57" ht="21.2" customHeight="1" x14ac:dyDescent="0.2">
      <c r="A52" s="902"/>
      <c r="B52"/>
      <c r="C52" s="844"/>
      <c r="D52" s="796"/>
      <c r="E52" s="792"/>
      <c r="F52" s="794"/>
      <c r="G52" s="101" t="str">
        <f>TEXT((TIME(0,LEFT('Erwachsene-DOSB 2020'!E10,FIND(":",'Erwachsene-DOSB 2020'!E10)-1),RIGHT('Erwachsene-DOSB 2020'!E10,2)))*$BC$52,"[mm]:ss")</f>
        <v>31:12</v>
      </c>
      <c r="H52" s="102" t="str">
        <f>TEXT((TIME(0,LEFT('Erwachsene-DOSB 2020'!F10,FIND(":",'Erwachsene-DOSB 2020'!F10)-1),RIGHT('Erwachsene-DOSB 2020'!F10,2)))*$BC$52,"[mm]:ss")</f>
        <v>27:31</v>
      </c>
      <c r="I52" s="103" t="str">
        <f>TEXT((TIME(0,LEFT('Erwachsene-DOSB 2020'!G10,FIND(":",'Erwachsene-DOSB 2020'!G10)-1),RIGHT('Erwachsene-DOSB 2020'!G10,2)))*$BC$52,"[mm]:ss")</f>
        <v>23:56</v>
      </c>
      <c r="J52" s="109" t="str">
        <f>TEXT((TIME(0,LEFT('Erwachsene-DOSB 2020'!H10,FIND(":",'Erwachsene-DOSB 2020'!H10)-1),RIGHT('Erwachsene-DOSB 2020'!H10,2)))*$BC$52,"[mm]:ss")</f>
        <v>30:39</v>
      </c>
      <c r="K52" s="102" t="str">
        <f>TEXT((TIME(0,LEFT('Erwachsene-DOSB 2020'!I10,FIND(":",'Erwachsene-DOSB 2020'!I10)-1),RIGHT('Erwachsene-DOSB 2020'!I10,2)))*$BC$52,"[mm]:ss")</f>
        <v>27:05</v>
      </c>
      <c r="L52" s="103" t="str">
        <f>TEXT((TIME(0,LEFT('Erwachsene-DOSB 2020'!J10,FIND(":",'Erwachsene-DOSB 2020'!J10)-1),RIGHT('Erwachsene-DOSB 2020'!J10,2)))*$BC$52,"[mm]:ss")</f>
        <v>23:24</v>
      </c>
      <c r="M52" s="109" t="str">
        <f>TEXT((TIME(0,LEFT('Erwachsene-DOSB 2020'!K10,FIND(":",'Erwachsene-DOSB 2020'!K10)-1),RIGHT('Erwachsene-DOSB 2020'!K10,2)))*$BC$52,"[mm]:ss")</f>
        <v>33:09</v>
      </c>
      <c r="N52" s="102" t="str">
        <f>TEXT((TIME(0,LEFT('Erwachsene-DOSB 2020'!L10,FIND(":",'Erwachsene-DOSB 2020'!L10)-1),RIGHT('Erwachsene-DOSB 2020'!L10,2)))*$BC$52,"[mm]:ss")</f>
        <v>27:25</v>
      </c>
      <c r="O52" s="103" t="str">
        <f>TEXT((TIME(0,LEFT('Erwachsene-DOSB 2020'!M10,FIND(":",'Erwachsene-DOSB 2020'!M10)-1),RIGHT('Erwachsene-DOSB 2020'!M10,2)))*$BC$52,"[mm]:ss")</f>
        <v>24:16</v>
      </c>
      <c r="P52" s="109" t="str">
        <f>TEXT((TIME(0,LEFT('Erwachsene-DOSB 2020'!N10,FIND(":",'Erwachsene-DOSB 2020'!N10)-1),RIGHT('Erwachsene-DOSB 2020'!N10,2)))*$BC$52,"[mm]:ss")</f>
        <v>37:29</v>
      </c>
      <c r="Q52" s="102" t="str">
        <f>TEXT((TIME(0,LEFT('Erwachsene-DOSB 2020'!O10,FIND(":",'Erwachsene-DOSB 2020'!O10)-1),RIGHT('Erwachsene-DOSB 2020'!O10,2)))*$BC$52,"[mm]:ss")</f>
        <v>30:46</v>
      </c>
      <c r="R52" s="103" t="str">
        <f>TEXT((TIME(0,LEFT('Erwachsene-DOSB 2020'!P10,FIND(":",'Erwachsene-DOSB 2020'!P10)-1),RIGHT('Erwachsene-DOSB 2020'!P10,2)))*$BC$52,"[mm]:ss")</f>
        <v>25:21</v>
      </c>
      <c r="S52" s="109" t="str">
        <f>TEXT((TIME(0,LEFT('Erwachsene-DOSB 2020'!Q10,FIND(":",'Erwachsene-DOSB 2020'!Q10)-1),RIGHT('Erwachsene-DOSB 2020'!Q10,2)))*$BC$52,"[mm]:ss")</f>
        <v>41:36</v>
      </c>
      <c r="T52" s="102" t="str">
        <f>TEXT((TIME(0,LEFT('Erwachsene-DOSB 2020'!R10,FIND(":",'Erwachsene-DOSB 2020'!R10)-1),RIGHT('Erwachsene-DOSB 2020'!R10,2)))*$BC$52,"[mm]:ss")</f>
        <v>33:16</v>
      </c>
      <c r="U52" s="103" t="str">
        <f>TEXT((TIME(0,LEFT('Erwachsene-DOSB 2020'!S10,FIND(":",'Erwachsene-DOSB 2020'!S10)-1),RIGHT('Erwachsene-DOSB 2020'!S10,2)))*$BC$52,"[mm]:ss")</f>
        <v>26:26</v>
      </c>
      <c r="V52" s="109" t="str">
        <f>TEXT((TIME(0,LEFT('Erwachsene-DOSB 2020'!T10,FIND(":",'Erwachsene-DOSB 2020'!T10)-1),RIGHT('Erwachsene-DOSB 2020'!T10,2)))*$BC$52,"[mm]:ss")</f>
        <v>44:12</v>
      </c>
      <c r="W52" s="102" t="str">
        <f>TEXT((TIME(0,LEFT('Erwachsene-DOSB 2020'!U10,FIND(":",'Erwachsene-DOSB 2020'!U10)-1),RIGHT('Erwachsene-DOSB 2020'!U10,2)))*$BC$52,"[mm]:ss")</f>
        <v>35:58</v>
      </c>
      <c r="X52" s="103" t="str">
        <f>TEXT((TIME(0,LEFT('Erwachsene-DOSB 2020'!V10,FIND(":",'Erwachsene-DOSB 2020'!V10)-1),RIGHT('Erwachsene-DOSB 2020'!V10,2)))*$BC$52,"[mm]:ss")</f>
        <v>27:44</v>
      </c>
      <c r="Y52" s="184"/>
      <c r="Z52" s="185"/>
      <c r="AB52" s="902"/>
      <c r="AC52"/>
      <c r="AD52" s="844"/>
      <c r="AE52" s="796"/>
      <c r="AF52" s="792"/>
      <c r="AG52" s="794"/>
      <c r="AH52" s="101" t="str">
        <f>TEXT((TIME(0,LEFT('Erwachsene-DOSB 2020'!E42,FIND(":",'Erwachsene-DOSB 2020'!E42)-1),RIGHT('Erwachsene-DOSB 2020'!E42,2)))*$BC$52,"[mm]:ss")</f>
        <v>29:22</v>
      </c>
      <c r="AI52" s="102" t="str">
        <f>TEXT((TIME(0,LEFT('Erwachsene-DOSB 2020'!F42,FIND(":",'Erwachsene-DOSB 2020'!F42)-1),RIGHT('Erwachsene-DOSB 2020'!F42,2)))*$BC$52,"[mm]:ss")</f>
        <v>25:47</v>
      </c>
      <c r="AJ52" s="103" t="str">
        <f>TEXT((TIME(0,LEFT('Erwachsene-DOSB 2020'!G42,FIND(":",'Erwachsene-DOSB 2020'!G42)-1),RIGHT('Erwachsene-DOSB 2020'!G42,2)))*$BC$52,"[mm]:ss")</f>
        <v>22:06</v>
      </c>
      <c r="AK52" s="109" t="str">
        <f>TEXT((TIME(0,LEFT('Erwachsene-DOSB 2020'!H42,FIND(":",'Erwachsene-DOSB 2020'!H42)-1),RIGHT('Erwachsene-DOSB 2020'!H42,2)))*$BC$52,"[mm]:ss")</f>
        <v>28:49</v>
      </c>
      <c r="AL52" s="102" t="str">
        <f>TEXT((TIME(0,LEFT('Erwachsene-DOSB 2020'!I42,FIND(":",'Erwachsene-DOSB 2020'!I42)-1),RIGHT('Erwachsene-DOSB 2020'!I42,2)))*$BC$52,"[mm]:ss")</f>
        <v>25:21</v>
      </c>
      <c r="AM52" s="103" t="str">
        <f>TEXT((TIME(0,LEFT('Erwachsene-DOSB 2020'!J42,FIND(":",'Erwachsene-DOSB 2020'!J42)-1),RIGHT('Erwachsene-DOSB 2020'!J42,2)))*$BC$52,"[mm]:ss")</f>
        <v>21:21</v>
      </c>
      <c r="AN52" s="109" t="str">
        <f>TEXT((TIME(0,LEFT('Erwachsene-DOSB 2020'!K42,FIND(":",'Erwachsene-DOSB 2020'!K42)-1),RIGHT('Erwachsene-DOSB 2020'!K42,2)))*$BC$52,"[mm]:ss")</f>
        <v>30:07</v>
      </c>
      <c r="AO52" s="102" t="str">
        <f>TEXT((TIME(0,LEFT('Erwachsene-DOSB 2020'!L42,FIND(":",'Erwachsene-DOSB 2020'!L42)-1),RIGHT('Erwachsene-DOSB 2020'!L42,2)))*$BC$52,"[mm]:ss")</f>
        <v>26:00</v>
      </c>
      <c r="AP52" s="103" t="str">
        <f>TEXT((TIME(0,LEFT('Erwachsene-DOSB 2020'!M42,FIND(":",'Erwachsene-DOSB 2020'!M42)-1),RIGHT('Erwachsene-DOSB 2020'!M42,2)))*$BC$52,"[mm]:ss")</f>
        <v>22:06</v>
      </c>
      <c r="AQ52" s="109" t="str">
        <f>TEXT((TIME(0,LEFT('Erwachsene-DOSB 2020'!N42,FIND(":",'Erwachsene-DOSB 2020'!N42)-1),RIGHT('Erwachsene-DOSB 2020'!N42,2)))*$BC$52,"[mm]:ss")</f>
        <v>33:29</v>
      </c>
      <c r="AR52" s="102" t="str">
        <f>TEXT((TIME(0,LEFT('Erwachsene-DOSB 2020'!O42,FIND(":",'Erwachsene-DOSB 2020'!O42)-1),RIGHT('Erwachsene-DOSB 2020'!O42,2)))*$BC$52,"[mm]:ss")</f>
        <v>27:57</v>
      </c>
      <c r="AS52" s="103" t="str">
        <f>TEXT((TIME(0,LEFT('Erwachsene-DOSB 2020'!P42,FIND(":",'Erwachsene-DOSB 2020'!P42)-1),RIGHT('Erwachsene-DOSB 2020'!P42,2)))*$BC$52,"[mm]:ss")</f>
        <v>23:24</v>
      </c>
      <c r="AT52" s="109" t="str">
        <f>TEXT((TIME(0,LEFT('Erwachsene-DOSB 2020'!Q42,FIND(":",'Erwachsene-DOSB 2020'!Q42)-1),RIGHT('Erwachsene-DOSB 2020'!Q42,2)))*$BC$52,"[mm]:ss")</f>
        <v>37:29</v>
      </c>
      <c r="AU52" s="102" t="str">
        <f>TEXT((TIME(0,LEFT('Erwachsene-DOSB 2020'!R42,FIND(":",'Erwachsene-DOSB 2020'!R42)-1),RIGHT('Erwachsene-DOSB 2020'!R42,2)))*$BC$52,"[mm]:ss")</f>
        <v>31:12</v>
      </c>
      <c r="AV52" s="103" t="str">
        <f>TEXT((TIME(0,LEFT('Erwachsene-DOSB 2020'!S42,FIND(":",'Erwachsene-DOSB 2020'!S42)-1),RIGHT('Erwachsene-DOSB 2020'!S42,2)))*$BC$52,"[mm]:ss")</f>
        <v>25:02</v>
      </c>
      <c r="AW52" s="109" t="str">
        <f>TEXT((TIME(0,LEFT('Erwachsene-DOSB 2020'!T42,FIND(":",'Erwachsene-DOSB 2020'!T42)-1),RIGHT('Erwachsene-DOSB 2020'!T42,2)))*$BC$52,"[mm]:ss")</f>
        <v>42:08</v>
      </c>
      <c r="AX52" s="102" t="str">
        <f>TEXT((TIME(0,LEFT('Erwachsene-DOSB 2020'!U42,FIND(":",'Erwachsene-DOSB 2020'!U42)-1),RIGHT('Erwachsene-DOSB 2020'!U42,2)))*$BC$52,"[mm]:ss")</f>
        <v>34:21</v>
      </c>
      <c r="AY52" s="103" t="str">
        <f>TEXT((TIME(0,LEFT('Erwachsene-DOSB 2020'!V42,FIND(":",'Erwachsene-DOSB 2020'!V42)-1),RIGHT('Erwachsene-DOSB 2020'!V42,2)))*$BC$52,"[mm]:ss")</f>
        <v>26:33</v>
      </c>
      <c r="AZ52" s="184"/>
      <c r="BA52" s="185"/>
      <c r="BC52" s="143">
        <v>1.3</v>
      </c>
      <c r="BD52" s="5" t="s">
        <v>155</v>
      </c>
    </row>
    <row r="53" spans="1:57" ht="21.2" customHeight="1" x14ac:dyDescent="0.2">
      <c r="A53" s="902"/>
      <c r="B53"/>
      <c r="C53" s="844"/>
      <c r="D53" s="796"/>
      <c r="E53" s="106" t="s">
        <v>22</v>
      </c>
      <c r="F53" s="58" t="s">
        <v>501</v>
      </c>
      <c r="G53" s="101" t="str">
        <f>TEXT((TIME(0,LEFT('Erwachsene-DOSB 2020'!E11,FIND(":",'Erwachsene-DOSB 2020'!E11)-1),RIGHT('Erwachsene-DOSB 2020'!E11,2)))*$BC$53,"[mm]:ss")</f>
        <v>79:55</v>
      </c>
      <c r="H53" s="102" t="str">
        <f>TEXT((TIME(0,LEFT('Erwachsene-DOSB 2020'!F11,FIND(":",'Erwachsene-DOSB 2020'!F11)-1),RIGHT('Erwachsene-DOSB 2020'!F11,2)))*$BC$53,"[mm]:ss")</f>
        <v>75:54</v>
      </c>
      <c r="I53" s="103" t="str">
        <f>TEXT((TIME(0,LEFT('Erwachsene-DOSB 2020'!G11,FIND(":",'Erwachsene-DOSB 2020'!G11)-1),RIGHT('Erwachsene-DOSB 2020'!G11,2)))*$BC$53,"[mm]:ss")</f>
        <v>71:18</v>
      </c>
      <c r="J53" s="109" t="str">
        <f>TEXT((TIME(0,LEFT('Erwachsene-DOSB 2020'!H11,FIND(":",'Erwachsene-DOSB 2020'!H11)-1),RIGHT('Erwachsene-DOSB 2020'!H11,2)))*$BC$53,"[mm]:ss")</f>
        <v>76:28</v>
      </c>
      <c r="K53" s="102" t="str">
        <f>TEXT((TIME(0,LEFT('Erwachsene-DOSB 2020'!I11,FIND(":",'Erwachsene-DOSB 2020'!I11)-1),RIGHT('Erwachsene-DOSB 2020'!I11,2)))*$BC$53,"[mm]:ss")</f>
        <v>72:27</v>
      </c>
      <c r="L53" s="103" t="str">
        <f>TEXT((TIME(0,LEFT('Erwachsene-DOSB 2020'!J11,FIND(":",'Erwachsene-DOSB 2020'!J11)-1),RIGHT('Erwachsene-DOSB 2020'!J11,2)))*$BC$53,"[mm]:ss")</f>
        <v>68:26</v>
      </c>
      <c r="M53" s="109" t="str">
        <f>TEXT((TIME(0,LEFT('Erwachsene-DOSB 2020'!K11,FIND(":",'Erwachsene-DOSB 2020'!K11)-1),RIGHT('Erwachsene-DOSB 2020'!K11,2)))*$BC$53,"[mm]:ss")</f>
        <v>77:03</v>
      </c>
      <c r="N53" s="102" t="str">
        <f>TEXT((TIME(0,LEFT('Erwachsene-DOSB 2020'!L11,FIND(":",'Erwachsene-DOSB 2020'!L11)-1),RIGHT('Erwachsene-DOSB 2020'!L11,2)))*$BC$53,"[mm]:ss")</f>
        <v>73:01</v>
      </c>
      <c r="O53" s="103" t="str">
        <f>TEXT((TIME(0,LEFT('Erwachsene-DOSB 2020'!M11,FIND(":",'Erwachsene-DOSB 2020'!M11)-1),RIGHT('Erwachsene-DOSB 2020'!M11,2)))*$BC$53,"[mm]:ss")</f>
        <v>69:00</v>
      </c>
      <c r="P53" s="109" t="str">
        <f>TEXT((TIME(0,LEFT('Erwachsene-DOSB 2020'!N11,FIND(":",'Erwachsene-DOSB 2020'!N11)-1),RIGHT('Erwachsene-DOSB 2020'!N11,2)))*$BC$53,"[mm]:ss")</f>
        <v>77:37</v>
      </c>
      <c r="Q53" s="102" t="str">
        <f>TEXT((TIME(0,LEFT('Erwachsene-DOSB 2020'!O11,FIND(":",'Erwachsene-DOSB 2020'!O11)-1),RIGHT('Erwachsene-DOSB 2020'!O11,2)))*$BC$53,"[mm]:ss")</f>
        <v>73:36</v>
      </c>
      <c r="R53" s="654" t="str">
        <f>TEXT((TIME(0,LEFT('Erwachsene-DOSB 2020'!P11,FIND(":",'Erwachsene-DOSB 2020'!P11)-1),RIGHT('Erwachsene-DOSB 2020'!P11,2)))*$BC$53,"[mm]:ss")</f>
        <v>69:29</v>
      </c>
      <c r="S53" s="109" t="str">
        <f>TEXT((TIME(0,LEFT('Erwachsene-DOSB 2020'!Q11,FIND(":",'Erwachsene-DOSB 2020'!Q11)-1),RIGHT('Erwachsene-DOSB 2020'!Q11,2)))*$BC$53,"[mm]:ss")</f>
        <v>80:30</v>
      </c>
      <c r="T53" s="102" t="str">
        <f>TEXT((TIME(0,LEFT('Erwachsene-DOSB 2020'!R11,FIND(":",'Erwachsene-DOSB 2020'!R11)-1),RIGHT('Erwachsene-DOSB 2020'!R11,2)))*$BC$53,"[mm]:ss")</f>
        <v>74:45</v>
      </c>
      <c r="U53" s="655" t="str">
        <f>TEXT((TIME(0,LEFT('Erwachsene-DOSB 2020'!S11,FIND(":",'Erwachsene-DOSB 2020'!S11)-1),RIGHT('Erwachsene-DOSB 2020'!S11,2)))*$BC$53,"[mm]:ss")</f>
        <v>69:52</v>
      </c>
      <c r="V53" s="109" t="str">
        <f>TEXT((TIME(0,LEFT('Erwachsene-DOSB 2020'!T11,FIND(":",'Erwachsene-DOSB 2020'!T11)-1),RIGHT('Erwachsene-DOSB 2020'!T11,2)))*$BC$53,"[mm]:ss")</f>
        <v>83:57</v>
      </c>
      <c r="W53" s="102" t="str">
        <f>TEXT((TIME(0,LEFT('Erwachsene-DOSB 2020'!U11,FIND(":",'Erwachsene-DOSB 2020'!U11)-1),RIGHT('Erwachsene-DOSB 2020'!U11,2)))*$BC$53,"[mm]:ss")</f>
        <v>77:03</v>
      </c>
      <c r="X53" s="103" t="str">
        <f>TEXT((TIME(0,LEFT('Erwachsene-DOSB 2020'!V11,FIND(":",'Erwachsene-DOSB 2020'!V11)-1),RIGHT('Erwachsene-DOSB 2020'!V11,2)))*$BC$53,"[mm]:ss")</f>
        <v>70:09</v>
      </c>
      <c r="Y53" s="182"/>
      <c r="Z53" s="183"/>
      <c r="AB53" s="902"/>
      <c r="AC53"/>
      <c r="AD53" s="844"/>
      <c r="AE53" s="796"/>
      <c r="AF53" s="106" t="s">
        <v>22</v>
      </c>
      <c r="AG53" s="58" t="s">
        <v>501</v>
      </c>
      <c r="AH53" s="101" t="str">
        <f>TEXT((TIME(0,LEFT('Erwachsene-DOSB 2020'!E44,FIND(":",'Erwachsene-DOSB 2020'!E44)-1),RIGHT('Erwachsene-DOSB 2020'!E44,2)))*$BC$53,"[mm]:ss")</f>
        <v>67:16</v>
      </c>
      <c r="AI53" s="102" t="str">
        <f>TEXT((TIME(0,LEFT('Erwachsene-DOSB 2020'!F44,FIND(":",'Erwachsene-DOSB 2020'!F44)-1),RIGHT('Erwachsene-DOSB 2020'!F44,2)))*$BC$53,"[mm]:ss")</f>
        <v>62:40</v>
      </c>
      <c r="AJ53" s="103" t="str">
        <f>TEXT((TIME(0,LEFT('Erwachsene-DOSB 2020'!G44,FIND(":",'Erwachsene-DOSB 2020'!G44)-1),RIGHT('Erwachsene-DOSB 2020'!G44,2)))*$BC$53,"[mm]:ss")</f>
        <v>58:05</v>
      </c>
      <c r="AK53" s="109" t="str">
        <f>TEXT((TIME(0,LEFT('Erwachsene-DOSB 2020'!H44,FIND(":",'Erwachsene-DOSB 2020'!H44)-1),RIGHT('Erwachsene-DOSB 2020'!H44,2)))*$BC$53,"[mm]:ss")</f>
        <v>65:33</v>
      </c>
      <c r="AL53" s="102" t="str">
        <f>TEXT((TIME(0,LEFT('Erwachsene-DOSB 2020'!I44,FIND(":",'Erwachsene-DOSB 2020'!I44)-1),RIGHT('Erwachsene-DOSB 2020'!I44,2)))*$BC$53,"[mm]:ss")</f>
        <v>60:57</v>
      </c>
      <c r="AM53" s="103" t="str">
        <f>TEXT((TIME(0,LEFT('Erwachsene-DOSB 2020'!J44,FIND(":",'Erwachsene-DOSB 2020'!J44)-1),RIGHT('Erwachsene-DOSB 2020'!J44,2)))*$BC$53,"[mm]:ss")</f>
        <v>56:21</v>
      </c>
      <c r="AN53" s="109" t="str">
        <f>TEXT((TIME(0,LEFT('Erwachsene-DOSB 2020'!K44,FIND(":",'Erwachsene-DOSB 2020'!K44)-1),RIGHT('Erwachsene-DOSB 2020'!K44,2)))*$BC$53,"[mm]:ss")</f>
        <v>67:16</v>
      </c>
      <c r="AO53" s="102" t="str">
        <f>TEXT((TIME(0,LEFT('Erwachsene-DOSB 2020'!L44,FIND(":",'Erwachsene-DOSB 2020'!L44)-1),RIGHT('Erwachsene-DOSB 2020'!L44,2)))*$BC$53,"[mm]:ss")</f>
        <v>62:40</v>
      </c>
      <c r="AP53" s="103" t="str">
        <f>TEXT((TIME(0,LEFT('Erwachsene-DOSB 2020'!M44,FIND(":",'Erwachsene-DOSB 2020'!M44)-1),RIGHT('Erwachsene-DOSB 2020'!M44,2)))*$BC$53,"[mm]:ss")</f>
        <v>58:05</v>
      </c>
      <c r="AQ53" s="109" t="str">
        <f>TEXT((TIME(0,LEFT('Erwachsene-DOSB 2020'!N44,FIND(":",'Erwachsene-DOSB 2020'!N44)-1),RIGHT('Erwachsene-DOSB 2020'!N44,2)))*$BC$53,"[mm]:ss")</f>
        <v>71:53</v>
      </c>
      <c r="AR53" s="102" t="str">
        <f>TEXT((TIME(0,LEFT('Erwachsene-DOSB 2020'!O44,FIND(":",'Erwachsene-DOSB 2020'!O44)-1),RIGHT('Erwachsene-DOSB 2020'!O44,2)))*$BC$53,"[mm]:ss")</f>
        <v>65:33</v>
      </c>
      <c r="AS53" s="103" t="str">
        <f>TEXT((TIME(0,LEFT('Erwachsene-DOSB 2020'!P44,FIND(":",'Erwachsene-DOSB 2020'!P44)-1),RIGHT('Erwachsene-DOSB 2020'!P44,2)))*$BC$53,"[mm]:ss")</f>
        <v>58:39</v>
      </c>
      <c r="AT53" s="109" t="str">
        <f>TEXT((TIME(0,LEFT('Erwachsene-DOSB 2020'!Q44,FIND(":",'Erwachsene-DOSB 2020'!Q44)-1),RIGHT('Erwachsene-DOSB 2020'!Q44,2)))*$BC$53,"[mm]:ss")</f>
        <v>74:45</v>
      </c>
      <c r="AU53" s="102" t="str">
        <f>TEXT((TIME(0,LEFT('Erwachsene-DOSB 2020'!R44,FIND(":",'Erwachsene-DOSB 2020'!R44)-1),RIGHT('Erwachsene-DOSB 2020'!R44,2)))*$BC$53,"[mm]:ss")</f>
        <v>67:16</v>
      </c>
      <c r="AV53" s="103" t="str">
        <f>TEXT((TIME(0,LEFT('Erwachsene-DOSB 2020'!S44,FIND(":",'Erwachsene-DOSB 2020'!S44)-1),RIGHT('Erwachsene-DOSB 2020'!S44,2)))*$BC$53,"[mm]:ss")</f>
        <v>61:31</v>
      </c>
      <c r="AW53" s="109" t="str">
        <f>TEXT((TIME(0,LEFT('Erwachsene-DOSB 2020'!T44,FIND(":",'Erwachsene-DOSB 2020'!T44)-1),RIGHT('Erwachsene-DOSB 2020'!T44,2)))*$BC$53,"[mm]:ss")</f>
        <v>75:54</v>
      </c>
      <c r="AX53" s="102" t="str">
        <f>TEXT((TIME(0,LEFT('Erwachsene-DOSB 2020'!U44,FIND(":",'Erwachsene-DOSB 2020'!U44)-1),RIGHT('Erwachsene-DOSB 2020'!U44,2)))*$BC$53,"[mm]:ss")</f>
        <v>69:34</v>
      </c>
      <c r="AY53" s="103" t="str">
        <f>TEXT((TIME(0,LEFT('Erwachsene-DOSB 2020'!V44,FIND(":",'Erwachsene-DOSB 2020'!V44)-1),RIGHT('Erwachsene-DOSB 2020'!V44,2)))*$BC$53,"[mm]:ss")</f>
        <v>62:06</v>
      </c>
      <c r="AZ53" s="182"/>
      <c r="BA53" s="183"/>
      <c r="BC53" s="143">
        <v>1.1499999999999999</v>
      </c>
      <c r="BD53" s="5" t="s">
        <v>162</v>
      </c>
    </row>
    <row r="54" spans="1:57" ht="21.2" customHeight="1" x14ac:dyDescent="0.2">
      <c r="A54" s="902"/>
      <c r="B54"/>
      <c r="C54" s="844"/>
      <c r="D54" s="796"/>
      <c r="E54" s="106" t="s">
        <v>23</v>
      </c>
      <c r="F54" s="58" t="s">
        <v>502</v>
      </c>
      <c r="G54" s="101" t="str">
        <f>TEXT((TIME(0,LEFT('Erwachsene-DOSB 2020'!E12,FIND(":",'Erwachsene-DOSB 2020'!E12)-1),RIGHT('Erwachsene-DOSB 2020'!E12,2)))*$BC$54,"[mm]:ss")</f>
        <v>74:45</v>
      </c>
      <c r="H54" s="102" t="str">
        <f>TEXT((TIME(0,LEFT('Erwachsene-DOSB 2020'!F12,FIND(":",'Erwachsene-DOSB 2020'!F12)-1),RIGHT('Erwachsene-DOSB 2020'!F12,2)))*$BC$54,"[mm]:ss")</f>
        <v>67:36</v>
      </c>
      <c r="I54" s="103" t="str">
        <f>TEXT((TIME(0,LEFT('Erwachsene-DOSB 2020'!G12,FIND(":",'Erwachsene-DOSB 2020'!G12)-1),RIGHT('Erwachsene-DOSB 2020'!G12,2)))*$BC$54,"[mm]:ss")</f>
        <v>60:27</v>
      </c>
      <c r="J54" s="109" t="str">
        <f>TEXT((TIME(0,LEFT('Erwachsene-DOSB 2020'!H12,FIND(":",'Erwachsene-DOSB 2020'!H12)-1),RIGHT('Erwachsene-DOSB 2020'!H12,2)))*$BC$54,"[mm]:ss")</f>
        <v>74:06</v>
      </c>
      <c r="K54" s="102" t="str">
        <f>TEXT((TIME(0,LEFT('Erwachsene-DOSB 2020'!I12,FIND(":",'Erwachsene-DOSB 2020'!I12)-1),RIGHT('Erwachsene-DOSB 2020'!I12,2)))*$BC$54,"[mm]:ss")</f>
        <v>66:57</v>
      </c>
      <c r="L54" s="103" t="str">
        <f>TEXT((TIME(0,LEFT('Erwachsene-DOSB 2020'!J12,FIND(":",'Erwachsene-DOSB 2020'!J12)-1),RIGHT('Erwachsene-DOSB 2020'!J12,2)))*$BC$54,"[mm]:ss")</f>
        <v>59:09</v>
      </c>
      <c r="M54" s="109" t="str">
        <f>TEXT((TIME(0,LEFT('Erwachsene-DOSB 2020'!K12,FIND(":",'Erwachsene-DOSB 2020'!K12)-1),RIGHT('Erwachsene-DOSB 2020'!K12,2)))*$BC$54,"[mm]:ss")</f>
        <v>72:48</v>
      </c>
      <c r="N54" s="102" t="str">
        <f>TEXT((TIME(0,LEFT('Erwachsene-DOSB 2020'!L12,FIND(":",'Erwachsene-DOSB 2020'!L12)-1),RIGHT('Erwachsene-DOSB 2020'!L12,2)))*$BC$54,"[mm]:ss")</f>
        <v>65:39</v>
      </c>
      <c r="O54" s="103" t="str">
        <f>TEXT((TIME(0,LEFT('Erwachsene-DOSB 2020'!M12,FIND(":",'Erwachsene-DOSB 2020'!M12)-1),RIGHT('Erwachsene-DOSB 2020'!M12,2)))*$BC$54,"[mm]:ss")</f>
        <v>58:30</v>
      </c>
      <c r="P54" s="109" t="str">
        <f>TEXT((TIME(0,LEFT('Erwachsene-DOSB 2020'!N12,FIND(":",'Erwachsene-DOSB 2020'!N12)-1),RIGHT('Erwachsene-DOSB 2020'!N12,2)))*$BC$54,"[mm]:ss")</f>
        <v>74:06</v>
      </c>
      <c r="Q54" s="102" t="str">
        <f>TEXT((TIME(0,LEFT('Erwachsene-DOSB 2020'!O12,FIND(":",'Erwachsene-DOSB 2020'!O12)-1),RIGHT('Erwachsene-DOSB 2020'!O12,2)))*$BC$54,"[mm]:ss")</f>
        <v>66:57</v>
      </c>
      <c r="R54" s="103" t="str">
        <f>TEXT((TIME(0,LEFT('Erwachsene-DOSB 2020'!P12,FIND(":",'Erwachsene-DOSB 2020'!P12)-1),RIGHT('Erwachsene-DOSB 2020'!P12,2)))*$BC$54,"[mm]:ss")</f>
        <v>59:09</v>
      </c>
      <c r="S54" s="109" t="str">
        <f>TEXT((TIME(0,LEFT('Erwachsene-DOSB 2020'!Q12,FIND(":",'Erwachsene-DOSB 2020'!Q12)-1),RIGHT('Erwachsene-DOSB 2020'!Q12,2)))*$BC$54,"[mm]:ss")</f>
        <v>78:00</v>
      </c>
      <c r="T54" s="102" t="str">
        <f>TEXT((TIME(0,LEFT('Erwachsene-DOSB 2020'!R12,FIND(":",'Erwachsene-DOSB 2020'!R12)-1),RIGHT('Erwachsene-DOSB 2020'!R12,2)))*$BC$54,"[mm]:ss")</f>
        <v>68:54</v>
      </c>
      <c r="U54" s="103" t="str">
        <f>TEXT((TIME(0,LEFT('Erwachsene-DOSB 2020'!S12,FIND(":",'Erwachsene-DOSB 2020'!S12)-1),RIGHT('Erwachsene-DOSB 2020'!S12,2)))*$BC$54,"[mm]:ss")</f>
        <v>61:06</v>
      </c>
      <c r="V54" s="109" t="str">
        <f>TEXT((TIME(0,LEFT('Erwachsene-DOSB 2020'!T12,FIND(":",'Erwachsene-DOSB 2020'!T12)-1),RIGHT('Erwachsene-DOSB 2020'!T12,2)))*$BC$54,"[mm]:ss")</f>
        <v>83:12</v>
      </c>
      <c r="W54" s="102" t="str">
        <f>TEXT((TIME(0,LEFT('Erwachsene-DOSB 2020'!U12,FIND(":",'Erwachsene-DOSB 2020'!U12)-1),RIGHT('Erwachsene-DOSB 2020'!U12,2)))*$BC$54,"[mm]:ss")</f>
        <v>72:09</v>
      </c>
      <c r="X54" s="103" t="str">
        <f>TEXT((TIME(0,LEFT('Erwachsene-DOSB 2020'!V12,FIND(":",'Erwachsene-DOSB 2020'!V12)-1),RIGHT('Erwachsene-DOSB 2020'!V12,2)))*$BC$54,"[mm]:ss")</f>
        <v>64:21</v>
      </c>
      <c r="Y54" s="182"/>
      <c r="Z54" s="183"/>
      <c r="AB54" s="902"/>
      <c r="AC54"/>
      <c r="AD54" s="844"/>
      <c r="AE54" s="796"/>
      <c r="AF54" s="106" t="s">
        <v>23</v>
      </c>
      <c r="AG54" s="58" t="s">
        <v>502</v>
      </c>
      <c r="AH54" s="101" t="str">
        <f>TEXT((TIME(0,LEFT('Erwachsene-DOSB 2020'!E45,FIND(":",'Erwachsene-DOSB 2020'!E45)-1),RIGHT('Erwachsene-DOSB 2020'!E45,2)))*$BC$54,"[mm]:ss")</f>
        <v>61:06</v>
      </c>
      <c r="AI54" s="102" t="str">
        <f>TEXT((TIME(0,LEFT('Erwachsene-DOSB 2020'!F45,FIND(":",'Erwachsene-DOSB 2020'!F45)-1),RIGHT('Erwachsene-DOSB 2020'!F45,2)))*$BC$54,"[mm]:ss")</f>
        <v>55:15</v>
      </c>
      <c r="AJ54" s="103" t="str">
        <f>TEXT((TIME(0,LEFT('Erwachsene-DOSB 2020'!G45,FIND(":",'Erwachsene-DOSB 2020'!G45)-1),RIGHT('Erwachsene-DOSB 2020'!G45,2)))*$BC$54,"[mm]:ss")</f>
        <v>50:03</v>
      </c>
      <c r="AK54" s="109" t="str">
        <f>TEXT((TIME(0,LEFT('Erwachsene-DOSB 2020'!H45,FIND(":",'Erwachsene-DOSB 2020'!H45)-1),RIGHT('Erwachsene-DOSB 2020'!H45,2)))*$BC$54,"[mm]:ss")</f>
        <v>60:27</v>
      </c>
      <c r="AL54" s="102" t="str">
        <f>TEXT((TIME(0,LEFT('Erwachsene-DOSB 2020'!I45,FIND(":",'Erwachsene-DOSB 2020'!I45)-1),RIGHT('Erwachsene-DOSB 2020'!I45,2)))*$BC$54,"[mm]:ss")</f>
        <v>54:36</v>
      </c>
      <c r="AM54" s="103" t="str">
        <f>TEXT((TIME(0,LEFT('Erwachsene-DOSB 2020'!J45,FIND(":",'Erwachsene-DOSB 2020'!J45)-1),RIGHT('Erwachsene-DOSB 2020'!J45,2)))*$BC$54,"[mm]:ss")</f>
        <v>48:45</v>
      </c>
      <c r="AN54" s="109" t="str">
        <f>TEXT((TIME(0,LEFT('Erwachsene-DOSB 2020'!K45,FIND(":",'Erwachsene-DOSB 2020'!K45)-1),RIGHT('Erwachsene-DOSB 2020'!K45,2)))*$BC$54,"[mm]:ss")</f>
        <v>65:00</v>
      </c>
      <c r="AO54" s="102" t="str">
        <f>TEXT((TIME(0,LEFT('Erwachsene-DOSB 2020'!L45,FIND(":",'Erwachsene-DOSB 2020'!L45)-1),RIGHT('Erwachsene-DOSB 2020'!L45,2)))*$BC$54,"[mm]:ss")</f>
        <v>57:51</v>
      </c>
      <c r="AP54" s="103" t="str">
        <f>TEXT((TIME(0,LEFT('Erwachsene-DOSB 2020'!M45,FIND(":",'Erwachsene-DOSB 2020'!M45)-1),RIGHT('Erwachsene-DOSB 2020'!M45,2)))*$BC$54,"[mm]:ss")</f>
        <v>50:42</v>
      </c>
      <c r="AQ54" s="109" t="str">
        <f>TEXT((TIME(0,LEFT('Erwachsene-DOSB 2020'!N45,FIND(":",'Erwachsene-DOSB 2020'!N45)-1),RIGHT('Erwachsene-DOSB 2020'!N45,2)))*$BC$54,"[mm]:ss")</f>
        <v>69:33</v>
      </c>
      <c r="AR54" s="102" t="str">
        <f>TEXT((TIME(0,LEFT('Erwachsene-DOSB 2020'!O45,FIND(":",'Erwachsene-DOSB 2020'!O45)-1),RIGHT('Erwachsene-DOSB 2020'!O45,2)))*$BC$54,"[mm]:ss")</f>
        <v>61:06</v>
      </c>
      <c r="AS54" s="103" t="str">
        <f>TEXT((TIME(0,LEFT('Erwachsene-DOSB 2020'!P45,FIND(":",'Erwachsene-DOSB 2020'!P45)-1),RIGHT('Erwachsene-DOSB 2020'!P45,2)))*$BC$54,"[mm]:ss")</f>
        <v>52:39</v>
      </c>
      <c r="AT54" s="109" t="str">
        <f>TEXT((TIME(0,LEFT('Erwachsene-DOSB 2020'!Q45,FIND(":",'Erwachsene-DOSB 2020'!Q45)-1),RIGHT('Erwachsene-DOSB 2020'!Q45,2)))*$BC$54,"[mm]:ss")</f>
        <v>75:24</v>
      </c>
      <c r="AU54" s="102" t="str">
        <f>TEXT((TIME(0,LEFT('Erwachsene-DOSB 2020'!R45,FIND(":",'Erwachsene-DOSB 2020'!R45)-1),RIGHT('Erwachsene-DOSB 2020'!R45,2)))*$BC$54,"[mm]:ss")</f>
        <v>65:00</v>
      </c>
      <c r="AV54" s="103" t="str">
        <f>TEXT((TIME(0,LEFT('Erwachsene-DOSB 2020'!S45,FIND(":",'Erwachsene-DOSB 2020'!S45)-1),RIGHT('Erwachsene-DOSB 2020'!S45,2)))*$BC$54,"[mm]:ss")</f>
        <v>53:57</v>
      </c>
      <c r="AW54" s="109" t="str">
        <f>TEXT((TIME(0,LEFT('Erwachsene-DOSB 2020'!T45,FIND(":",'Erwachsene-DOSB 2020'!T45)-1),RIGHT('Erwachsene-DOSB 2020'!T45,2)))*$BC$54,"[mm]:ss")</f>
        <v>81:54</v>
      </c>
      <c r="AX54" s="102" t="str">
        <f>TEXT((TIME(0,LEFT('Erwachsene-DOSB 2020'!U45,FIND(":",'Erwachsene-DOSB 2020'!U45)-1),RIGHT('Erwachsene-DOSB 2020'!U45,2)))*$BC$54,"[mm]:ss")</f>
        <v>67:36</v>
      </c>
      <c r="AY54" s="103" t="str">
        <f>TEXT((TIME(0,LEFT('Erwachsene-DOSB 2020'!V45,FIND(":",'Erwachsene-DOSB 2020'!V45)-1),RIGHT('Erwachsene-DOSB 2020'!V45,2)))*$BC$54,"[mm]:ss")</f>
        <v>56:33</v>
      </c>
      <c r="AZ54" s="182"/>
      <c r="BA54" s="183"/>
      <c r="BC54" s="143">
        <v>1.3</v>
      </c>
      <c r="BD54" s="5" t="s">
        <v>161</v>
      </c>
    </row>
    <row r="55" spans="1:57" ht="21.2" customHeight="1" x14ac:dyDescent="0.2">
      <c r="A55" s="902"/>
      <c r="B55"/>
      <c r="C55" s="844"/>
      <c r="D55" s="796"/>
      <c r="E55" s="106" t="s">
        <v>24</v>
      </c>
      <c r="F55" s="58" t="s">
        <v>427</v>
      </c>
      <c r="G55" s="160">
        <f>H55*(1-$BE$55)</f>
        <v>220.5</v>
      </c>
      <c r="H55" s="149">
        <v>245</v>
      </c>
      <c r="I55" s="150">
        <f>H55*(1+$BE$55)</f>
        <v>269.5</v>
      </c>
      <c r="J55" s="160">
        <f>K55*(1-$BE$55)</f>
        <v>220.5</v>
      </c>
      <c r="K55" s="149">
        <f>H55</f>
        <v>245</v>
      </c>
      <c r="L55" s="150">
        <f>K55*(1+$BE$55)</f>
        <v>269.5</v>
      </c>
      <c r="M55" s="160">
        <f>N55*(1-$BE$55)</f>
        <v>220.5</v>
      </c>
      <c r="N55" s="149">
        <f>H55</f>
        <v>245</v>
      </c>
      <c r="O55" s="150">
        <f>N55*(1+$BE$55)</f>
        <v>269.5</v>
      </c>
      <c r="P55" s="160">
        <f>Q55*(1-$BE$55)</f>
        <v>209.25</v>
      </c>
      <c r="Q55" s="149">
        <f>H55-12.5</f>
        <v>232.5</v>
      </c>
      <c r="R55" s="150">
        <f>Q55*(1+$BE$55)</f>
        <v>255.75000000000003</v>
      </c>
      <c r="S55" s="160">
        <f>T55*(1-$BE$55)</f>
        <v>209.25</v>
      </c>
      <c r="T55" s="149">
        <f>Q55</f>
        <v>232.5</v>
      </c>
      <c r="U55" s="150">
        <f>T55*(1+$BE$55)</f>
        <v>255.75000000000003</v>
      </c>
      <c r="V55" s="160">
        <f>W55*(1-$BE$55)</f>
        <v>198</v>
      </c>
      <c r="W55" s="149">
        <f>T55-12.5</f>
        <v>220</v>
      </c>
      <c r="X55" s="150">
        <f>W55*(1+$BE$55)</f>
        <v>242.00000000000003</v>
      </c>
      <c r="Y55" s="182"/>
      <c r="Z55" s="183"/>
      <c r="AB55" s="902"/>
      <c r="AC55"/>
      <c r="AD55" s="844"/>
      <c r="AE55" s="796"/>
      <c r="AF55" s="106" t="s">
        <v>24</v>
      </c>
      <c r="AG55" s="58" t="s">
        <v>427</v>
      </c>
      <c r="AH55" s="160">
        <f>AI55*(1-$BE$55)</f>
        <v>279</v>
      </c>
      <c r="AI55" s="149">
        <v>310</v>
      </c>
      <c r="AJ55" s="150">
        <f>AI55*(1+$BE$55)</f>
        <v>341</v>
      </c>
      <c r="AK55" s="160">
        <f>AL55*(1-$BE$55)</f>
        <v>279</v>
      </c>
      <c r="AL55" s="149">
        <f>AI55</f>
        <v>310</v>
      </c>
      <c r="AM55" s="150">
        <f>AL55*(1+$BE$55)</f>
        <v>341</v>
      </c>
      <c r="AN55" s="160">
        <f>AO55*(1-$BE$55)</f>
        <v>279</v>
      </c>
      <c r="AO55" s="149">
        <f>AI55</f>
        <v>310</v>
      </c>
      <c r="AP55" s="150">
        <f>AO55*(1+$BE$55)</f>
        <v>341</v>
      </c>
      <c r="AQ55" s="160">
        <f>AR55*(1-$BE$55)</f>
        <v>267.75</v>
      </c>
      <c r="AR55" s="149">
        <f>AI55-12.5</f>
        <v>297.5</v>
      </c>
      <c r="AS55" s="150">
        <f>AR55*(1+$BE$55)</f>
        <v>327.25</v>
      </c>
      <c r="AT55" s="160">
        <f>AU55*(1-$BE$55)</f>
        <v>267.75</v>
      </c>
      <c r="AU55" s="149">
        <f>AR55</f>
        <v>297.5</v>
      </c>
      <c r="AV55" s="150">
        <f>AU55*(1+$BE$55)</f>
        <v>327.25</v>
      </c>
      <c r="AW55" s="160">
        <f>AX55*(1-$BE$55)</f>
        <v>256.5</v>
      </c>
      <c r="AX55" s="149">
        <f>AU55-12.5</f>
        <v>285</v>
      </c>
      <c r="AY55" s="150">
        <f>AX55*(1+$BE$55)</f>
        <v>313.5</v>
      </c>
      <c r="AZ55" s="182"/>
      <c r="BA55" s="183"/>
      <c r="BD55" s="5" t="s">
        <v>431</v>
      </c>
      <c r="BE55" s="152">
        <v>0.1</v>
      </c>
    </row>
    <row r="56" spans="1:57" ht="21.2" customHeight="1" x14ac:dyDescent="0.2">
      <c r="A56" s="902"/>
      <c r="B56"/>
      <c r="C56" s="844"/>
      <c r="D56" s="796"/>
      <c r="E56" s="106" t="s">
        <v>25</v>
      </c>
      <c r="F56" s="58" t="s">
        <v>428</v>
      </c>
      <c r="G56" s="160">
        <f>H56*(1-$BE$55)</f>
        <v>391.5</v>
      </c>
      <c r="H56" s="149">
        <v>435</v>
      </c>
      <c r="I56" s="150">
        <f>H56*(1+$BE$55)</f>
        <v>478.50000000000006</v>
      </c>
      <c r="J56" s="160">
        <f>K56*(1-$BE$55)</f>
        <v>391.5</v>
      </c>
      <c r="K56" s="149">
        <f>H56</f>
        <v>435</v>
      </c>
      <c r="L56" s="150">
        <f>K56*(1+$BE$55)</f>
        <v>478.50000000000006</v>
      </c>
      <c r="M56" s="160">
        <f>N56*(1-$BE$55)</f>
        <v>391.5</v>
      </c>
      <c r="N56" s="149">
        <f>H56</f>
        <v>435</v>
      </c>
      <c r="O56" s="150">
        <f>N56*(1+$BE$55)</f>
        <v>478.50000000000006</v>
      </c>
      <c r="P56" s="160">
        <f>Q56*(1-$BE$55)</f>
        <v>378</v>
      </c>
      <c r="Q56" s="149">
        <f>H56-15</f>
        <v>420</v>
      </c>
      <c r="R56" s="150">
        <f>Q56*(1+$BE$55)</f>
        <v>462.00000000000006</v>
      </c>
      <c r="S56" s="160">
        <f>T56*(1-$BE$55)</f>
        <v>378</v>
      </c>
      <c r="T56" s="149">
        <f>Q56</f>
        <v>420</v>
      </c>
      <c r="U56" s="150">
        <f>T56*(1+$BE$55)</f>
        <v>462.00000000000006</v>
      </c>
      <c r="V56" s="160">
        <f>W56*(1-$BE$55)</f>
        <v>364.5</v>
      </c>
      <c r="W56" s="149">
        <f>T56-15</f>
        <v>405</v>
      </c>
      <c r="X56" s="150">
        <f>W56*(1+$BE$55)</f>
        <v>445.50000000000006</v>
      </c>
      <c r="Y56" s="182"/>
      <c r="Z56" s="183"/>
      <c r="AB56" s="902"/>
      <c r="AC56"/>
      <c r="AD56" s="844"/>
      <c r="AE56" s="796"/>
      <c r="AF56" s="106" t="s">
        <v>25</v>
      </c>
      <c r="AG56" s="58" t="s">
        <v>428</v>
      </c>
      <c r="AH56" s="160">
        <f>AI56*(1-$BE$55)</f>
        <v>459</v>
      </c>
      <c r="AI56" s="149">
        <v>510</v>
      </c>
      <c r="AJ56" s="150">
        <f>AI56*(1+$BE$55)</f>
        <v>561</v>
      </c>
      <c r="AK56" s="160">
        <f>AL56*(1-$BE$55)</f>
        <v>459</v>
      </c>
      <c r="AL56" s="149">
        <f>AI56</f>
        <v>510</v>
      </c>
      <c r="AM56" s="150">
        <f>AL56*(1+$BE$55)</f>
        <v>561</v>
      </c>
      <c r="AN56" s="160">
        <f>AO56*(1-$BE$55)</f>
        <v>580.5</v>
      </c>
      <c r="AO56" s="149">
        <v>645</v>
      </c>
      <c r="AP56" s="150">
        <f>AO56*(1+$BE$55)</f>
        <v>709.50000000000011</v>
      </c>
      <c r="AQ56" s="160">
        <f>AR56*(1-$BE$55)</f>
        <v>445.5</v>
      </c>
      <c r="AR56" s="149">
        <f>AI56-15</f>
        <v>495</v>
      </c>
      <c r="AS56" s="150">
        <f>AR56*(1+$BE$55)</f>
        <v>544.5</v>
      </c>
      <c r="AT56" s="160">
        <f>AU56*(1-$BE$55)</f>
        <v>445.5</v>
      </c>
      <c r="AU56" s="149">
        <f>AR56</f>
        <v>495</v>
      </c>
      <c r="AV56" s="150">
        <f>AU56*(1+$BE$55)</f>
        <v>544.5</v>
      </c>
      <c r="AW56" s="160">
        <f>AX56*(1-$BE$55)</f>
        <v>432</v>
      </c>
      <c r="AX56" s="149">
        <f>AU56-15</f>
        <v>480</v>
      </c>
      <c r="AY56" s="150">
        <f>AX56*(1+$BE$55)</f>
        <v>528</v>
      </c>
      <c r="AZ56" s="182"/>
      <c r="BA56" s="183"/>
      <c r="BD56" s="5"/>
    </row>
    <row r="57" spans="1:57" ht="21.2" customHeight="1" x14ac:dyDescent="0.2">
      <c r="A57" s="902"/>
      <c r="B57"/>
      <c r="C57" s="844"/>
      <c r="D57" s="796"/>
      <c r="E57" s="106" t="s">
        <v>44</v>
      </c>
      <c r="F57" s="58" t="s">
        <v>429</v>
      </c>
      <c r="G57" s="160">
        <f>H57*(1-$BE$55)</f>
        <v>324</v>
      </c>
      <c r="H57" s="149">
        <v>360</v>
      </c>
      <c r="I57" s="150">
        <f>H57*(1+$BE$55)</f>
        <v>396.00000000000006</v>
      </c>
      <c r="J57" s="160">
        <f>K57*(1-$BE$55)</f>
        <v>324</v>
      </c>
      <c r="K57" s="149">
        <f>H57</f>
        <v>360</v>
      </c>
      <c r="L57" s="150">
        <f>K57*(1+$BE$55)</f>
        <v>396.00000000000006</v>
      </c>
      <c r="M57" s="160">
        <f>N57*(1-$BE$55)</f>
        <v>324</v>
      </c>
      <c r="N57" s="149">
        <f>H57</f>
        <v>360</v>
      </c>
      <c r="O57" s="150">
        <f>N57*(1+$BE$55)</f>
        <v>396.00000000000006</v>
      </c>
      <c r="P57" s="160">
        <f>Q57*(1-$BE$55)</f>
        <v>310.5</v>
      </c>
      <c r="Q57" s="149">
        <f>H57-15</f>
        <v>345</v>
      </c>
      <c r="R57" s="150">
        <f>Q57*(1+$BE$55)</f>
        <v>379.50000000000006</v>
      </c>
      <c r="S57" s="160">
        <f>T57*(1-$BE$55)</f>
        <v>310.5</v>
      </c>
      <c r="T57" s="149">
        <f>Q57</f>
        <v>345</v>
      </c>
      <c r="U57" s="150">
        <f>T57*(1+$BE$55)</f>
        <v>379.50000000000006</v>
      </c>
      <c r="V57" s="160">
        <f>W57*(1-$BE$55)</f>
        <v>297</v>
      </c>
      <c r="W57" s="149">
        <f>T57-15</f>
        <v>330</v>
      </c>
      <c r="X57" s="150">
        <f>W57*(1+$BE$55)</f>
        <v>363.00000000000006</v>
      </c>
      <c r="Y57" s="182"/>
      <c r="Z57" s="183"/>
      <c r="AB57" s="902"/>
      <c r="AC57"/>
      <c r="AD57" s="844"/>
      <c r="AE57" s="796"/>
      <c r="AF57" s="106" t="s">
        <v>44</v>
      </c>
      <c r="AG57" s="58" t="s">
        <v>429</v>
      </c>
      <c r="AH57" s="160">
        <f>AI57*(1-$BE$55)</f>
        <v>387</v>
      </c>
      <c r="AI57" s="149">
        <v>430</v>
      </c>
      <c r="AJ57" s="150">
        <f>AI57*(1+$BE$55)</f>
        <v>473.00000000000006</v>
      </c>
      <c r="AK57" s="160">
        <f>AL57*(1-$BE$55)</f>
        <v>387</v>
      </c>
      <c r="AL57" s="149">
        <f>AI57</f>
        <v>430</v>
      </c>
      <c r="AM57" s="150">
        <f>AL57*(1+$BE$55)</f>
        <v>473.00000000000006</v>
      </c>
      <c r="AN57" s="160">
        <f>AO57*(1-$BE$55)</f>
        <v>508.5</v>
      </c>
      <c r="AO57" s="149">
        <v>565</v>
      </c>
      <c r="AP57" s="150">
        <f>AO57*(1+$BE$55)</f>
        <v>621.5</v>
      </c>
      <c r="AQ57" s="160">
        <f>AR57*(1-$BE$55)</f>
        <v>373.5</v>
      </c>
      <c r="AR57" s="149">
        <f>AI57-15</f>
        <v>415</v>
      </c>
      <c r="AS57" s="150">
        <f>AR57*(1+$BE$55)</f>
        <v>456.50000000000006</v>
      </c>
      <c r="AT57" s="160">
        <f>AU57*(1-$BE$55)</f>
        <v>373.5</v>
      </c>
      <c r="AU57" s="149">
        <f>AR57</f>
        <v>415</v>
      </c>
      <c r="AV57" s="150">
        <f>AU57*(1+$BE$55)</f>
        <v>456.50000000000006</v>
      </c>
      <c r="AW57" s="160">
        <f>AX57*(1-$BE$55)</f>
        <v>360</v>
      </c>
      <c r="AX57" s="149">
        <f>AU57-15</f>
        <v>400</v>
      </c>
      <c r="AY57" s="150">
        <f>AX57*(1+$BE$55)</f>
        <v>440.00000000000006</v>
      </c>
      <c r="AZ57" s="182"/>
      <c r="BA57" s="183"/>
      <c r="BD57" s="5"/>
    </row>
    <row r="58" spans="1:57" ht="21.2" customHeight="1" thickBot="1" x14ac:dyDescent="0.25">
      <c r="A58" s="902"/>
      <c r="B58"/>
      <c r="C58" s="950"/>
      <c r="D58" s="997"/>
      <c r="E58" s="107" t="s">
        <v>48</v>
      </c>
      <c r="F58" s="163" t="s">
        <v>430</v>
      </c>
      <c r="G58" s="164">
        <f>H58*(1-$BE$55)</f>
        <v>328.5</v>
      </c>
      <c r="H58" s="165">
        <v>365</v>
      </c>
      <c r="I58" s="166">
        <f>H58*(1+$BE$55)</f>
        <v>401.50000000000006</v>
      </c>
      <c r="J58" s="164">
        <f>K58*(1-$BE$55)</f>
        <v>328.5</v>
      </c>
      <c r="K58" s="165">
        <f>H58</f>
        <v>365</v>
      </c>
      <c r="L58" s="166">
        <f>K58*(1+$BE$55)</f>
        <v>401.50000000000006</v>
      </c>
      <c r="M58" s="164">
        <f>N58*(1-$BE$55)</f>
        <v>328.5</v>
      </c>
      <c r="N58" s="165">
        <f>H58</f>
        <v>365</v>
      </c>
      <c r="O58" s="166">
        <f>N58*(1+$BE$55)</f>
        <v>401.50000000000006</v>
      </c>
      <c r="P58" s="164">
        <f>Q58*(1-$BE$55)</f>
        <v>315</v>
      </c>
      <c r="Q58" s="165">
        <f>H58-15</f>
        <v>350</v>
      </c>
      <c r="R58" s="166">
        <f>Q58*(1+$BE$55)</f>
        <v>385.00000000000006</v>
      </c>
      <c r="S58" s="164">
        <f>T58*(1-$BE$55)</f>
        <v>315</v>
      </c>
      <c r="T58" s="165">
        <f>Q58</f>
        <v>350</v>
      </c>
      <c r="U58" s="166">
        <f>T58*(1+$BE$55)</f>
        <v>385.00000000000006</v>
      </c>
      <c r="V58" s="164">
        <f>W58*(1-$BE$55)</f>
        <v>301.5</v>
      </c>
      <c r="W58" s="165">
        <f>T58-15</f>
        <v>335</v>
      </c>
      <c r="X58" s="166">
        <f>W58*(1+$BE$55)</f>
        <v>368.50000000000006</v>
      </c>
      <c r="Y58" s="186"/>
      <c r="Z58" s="187"/>
      <c r="AB58" s="902"/>
      <c r="AC58"/>
      <c r="AD58" s="950"/>
      <c r="AE58" s="997"/>
      <c r="AF58" s="107" t="s">
        <v>48</v>
      </c>
      <c r="AG58" s="163" t="s">
        <v>430</v>
      </c>
      <c r="AH58" s="164">
        <f>AI58*(1-$BE$55)</f>
        <v>391.5</v>
      </c>
      <c r="AI58" s="165">
        <v>435</v>
      </c>
      <c r="AJ58" s="166">
        <f>AI58*(1+$BE$55)</f>
        <v>478.50000000000006</v>
      </c>
      <c r="AK58" s="164">
        <f>AL58*(1-$BE$55)</f>
        <v>391.5</v>
      </c>
      <c r="AL58" s="165">
        <f>AI58</f>
        <v>435</v>
      </c>
      <c r="AM58" s="166">
        <f>AL58*(1+$BE$55)</f>
        <v>478.50000000000006</v>
      </c>
      <c r="AN58" s="164">
        <f>AO58*(1-$BE$55)</f>
        <v>513</v>
      </c>
      <c r="AO58" s="165">
        <v>570</v>
      </c>
      <c r="AP58" s="166">
        <f>AO58*(1+$BE$55)</f>
        <v>627</v>
      </c>
      <c r="AQ58" s="164">
        <f>AR58*(1-$BE$55)</f>
        <v>378</v>
      </c>
      <c r="AR58" s="165">
        <f>AI58-15</f>
        <v>420</v>
      </c>
      <c r="AS58" s="166">
        <f>AR58*(1+$BE$55)</f>
        <v>462.00000000000006</v>
      </c>
      <c r="AT58" s="164">
        <f>AU58*(1-$BE$55)</f>
        <v>378</v>
      </c>
      <c r="AU58" s="165">
        <f>AR58</f>
        <v>420</v>
      </c>
      <c r="AV58" s="166">
        <f>AU58*(1+$BE$55)</f>
        <v>462.00000000000006</v>
      </c>
      <c r="AW58" s="164">
        <f>AX58*(1-$BE$55)</f>
        <v>364.5</v>
      </c>
      <c r="AX58" s="165">
        <f>AU58-15</f>
        <v>405</v>
      </c>
      <c r="AY58" s="166">
        <f>AX58*(1+$BE$55)</f>
        <v>445.50000000000006</v>
      </c>
      <c r="AZ58" s="186"/>
      <c r="BA58" s="187"/>
      <c r="BD58" s="5"/>
    </row>
    <row r="59" spans="1:57" ht="21.2" customHeight="1" x14ac:dyDescent="0.2">
      <c r="A59" s="902"/>
      <c r="B59"/>
      <c r="C59" s="844">
        <v>2</v>
      </c>
      <c r="D59" s="796" t="s">
        <v>507</v>
      </c>
      <c r="E59" s="603" t="s">
        <v>16</v>
      </c>
      <c r="F59" s="161" t="s">
        <v>92</v>
      </c>
      <c r="G59" s="141">
        <f>'Erwachsene-DOSB 2020'!E18*$BC$59</f>
        <v>1.1549999999999998</v>
      </c>
      <c r="H59" s="132">
        <f>'Erwachsene-DOSB 2020'!F18*$BC$59</f>
        <v>1.2949999999999999</v>
      </c>
      <c r="I59" s="133">
        <f>'Erwachsene-DOSB 2020'!G18*$BC$59</f>
        <v>1.4349999999999998</v>
      </c>
      <c r="J59" s="134">
        <f>'Erwachsene-DOSB 2020'!H18*$BC$59</f>
        <v>1.1199999999999999</v>
      </c>
      <c r="K59" s="132">
        <f>'Erwachsene-DOSB 2020'!I18*$BC$59</f>
        <v>1.26</v>
      </c>
      <c r="L59" s="133">
        <f>'Erwachsene-DOSB 2020'!J18*$BC$59</f>
        <v>1.4</v>
      </c>
      <c r="M59" s="134">
        <f>'Erwachsene-DOSB 2020'!K18*$BC$59</f>
        <v>1.0499999999999998</v>
      </c>
      <c r="N59" s="132">
        <f>'Erwachsene-DOSB 2020'!L18*$BC$59</f>
        <v>1.19</v>
      </c>
      <c r="O59" s="133">
        <f>'Erwachsene-DOSB 2020'!M18*$BC$59</f>
        <v>1.365</v>
      </c>
      <c r="P59" s="134">
        <f>'Erwachsene-DOSB 2020'!N18*$BC$59</f>
        <v>0.94499999999999995</v>
      </c>
      <c r="Q59" s="132">
        <f>'Erwachsene-DOSB 2020'!O18*$BC$59</f>
        <v>1.1199999999999999</v>
      </c>
      <c r="R59" s="133">
        <f>'Erwachsene-DOSB 2020'!P18*$BC$59</f>
        <v>1.2949999999999999</v>
      </c>
      <c r="S59" s="134">
        <f>'Erwachsene-DOSB 2020'!Q18*$BC$59</f>
        <v>0.875</v>
      </c>
      <c r="T59" s="132">
        <f>'Erwachsene-DOSB 2020'!R18*$BC$59</f>
        <v>1.0499999999999998</v>
      </c>
      <c r="U59" s="133">
        <f>'Erwachsene-DOSB 2020'!S18*$BC$59</f>
        <v>1.26</v>
      </c>
      <c r="V59" s="134">
        <f>'Erwachsene-DOSB 2020'!T18*$BC$59</f>
        <v>0.80499999999999994</v>
      </c>
      <c r="W59" s="132">
        <f>'Erwachsene-DOSB 2020'!U18*$BC$59</f>
        <v>0.97999999999999987</v>
      </c>
      <c r="X59" s="133">
        <f>'Erwachsene-DOSB 2020'!V18*$BC$59</f>
        <v>1.1549999999999998</v>
      </c>
      <c r="Y59" s="180"/>
      <c r="Z59" s="181"/>
      <c r="AB59" s="902"/>
      <c r="AC59"/>
      <c r="AD59" s="844">
        <v>2</v>
      </c>
      <c r="AE59" s="796" t="s">
        <v>507</v>
      </c>
      <c r="AF59" s="603" t="s">
        <v>16</v>
      </c>
      <c r="AG59" s="161" t="s">
        <v>92</v>
      </c>
      <c r="AH59" s="141">
        <f>'Erwachsene-DOSB 2020'!E51*$BC$59</f>
        <v>1.47</v>
      </c>
      <c r="AI59" s="132">
        <f>'Erwachsene-DOSB 2020'!F51*$BC$59</f>
        <v>1.6099999999999999</v>
      </c>
      <c r="AJ59" s="133">
        <f>'Erwachsene-DOSB 2020'!G51*$BC$59</f>
        <v>1.75</v>
      </c>
      <c r="AK59" s="134">
        <f>'Erwachsene-DOSB 2020'!H51*$BC$59</f>
        <v>1.47</v>
      </c>
      <c r="AL59" s="132">
        <f>'Erwachsene-DOSB 2020'!I51*$BC$59</f>
        <v>1.6099999999999999</v>
      </c>
      <c r="AM59" s="133">
        <f>'Erwachsene-DOSB 2020'!J51*$BC$59</f>
        <v>1.75</v>
      </c>
      <c r="AN59" s="134">
        <f>'Erwachsene-DOSB 2020'!K51*$BC$59</f>
        <v>1.4349999999999998</v>
      </c>
      <c r="AO59" s="132">
        <f>'Erwachsene-DOSB 2020'!L51*$BC$59</f>
        <v>1.575</v>
      </c>
      <c r="AP59" s="133">
        <f>'Erwachsene-DOSB 2020'!M51*$BC$59</f>
        <v>1.7150000000000001</v>
      </c>
      <c r="AQ59" s="134">
        <f>'Erwachsene-DOSB 2020'!N51*$BC$59</f>
        <v>1.2949999999999999</v>
      </c>
      <c r="AR59" s="132">
        <f>'Erwachsene-DOSB 2020'!O51*$BC$59</f>
        <v>1.47</v>
      </c>
      <c r="AS59" s="133">
        <f>'Erwachsene-DOSB 2020'!P51*$BC$59</f>
        <v>1.645</v>
      </c>
      <c r="AT59" s="134">
        <f>'Erwachsene-DOSB 2020'!Q51*$BC$59</f>
        <v>1.1549999999999998</v>
      </c>
      <c r="AU59" s="132">
        <f>'Erwachsene-DOSB 2020'!R51*$BC$59</f>
        <v>1.365</v>
      </c>
      <c r="AV59" s="133">
        <f>'Erwachsene-DOSB 2020'!S51*$BC$59</f>
        <v>1.575</v>
      </c>
      <c r="AW59" s="134">
        <f>'Erwachsene-DOSB 2020'!T51*$BC$59</f>
        <v>1.085</v>
      </c>
      <c r="AX59" s="132">
        <f>'Erwachsene-DOSB 2020'!U51*$BC$59</f>
        <v>1.2949999999999999</v>
      </c>
      <c r="AY59" s="133">
        <f>'Erwachsene-DOSB 2020'!V51*$BC$59</f>
        <v>1.5049999999999999</v>
      </c>
      <c r="AZ59" s="180"/>
      <c r="BA59" s="181"/>
      <c r="BC59" s="143">
        <v>0.7</v>
      </c>
      <c r="BD59" s="146" t="s">
        <v>92</v>
      </c>
    </row>
    <row r="60" spans="1:57" ht="21.2" customHeight="1" thickBot="1" x14ac:dyDescent="0.25">
      <c r="A60" s="902"/>
      <c r="B60"/>
      <c r="C60" s="845"/>
      <c r="D60" s="796"/>
      <c r="E60" s="106" t="s">
        <v>17</v>
      </c>
      <c r="F60" s="104" t="s">
        <v>611</v>
      </c>
      <c r="G60" s="519">
        <f>'E1'!G60-1.5</f>
        <v>19.5</v>
      </c>
      <c r="H60" s="19">
        <f>'E1'!H60-1.5</f>
        <v>22.5</v>
      </c>
      <c r="I60" s="67">
        <f>'E1'!I60-1.5</f>
        <v>25.5</v>
      </c>
      <c r="J60" s="519">
        <f>'E1'!J60-1.5</f>
        <v>18.5</v>
      </c>
      <c r="K60" s="19">
        <f>'E1'!K60-1.5</f>
        <v>21.5</v>
      </c>
      <c r="L60" s="67">
        <f>'E1'!L60-1.5</f>
        <v>24.5</v>
      </c>
      <c r="M60" s="519">
        <f>'E1'!M60-1.5</f>
        <v>17.5</v>
      </c>
      <c r="N60" s="19">
        <f>'E1'!N60-1.5</f>
        <v>20.5</v>
      </c>
      <c r="O60" s="67">
        <f>'E1'!O60-1.5</f>
        <v>23.5</v>
      </c>
      <c r="P60" s="519">
        <f>'E1'!P60-1.5</f>
        <v>16.5</v>
      </c>
      <c r="Q60" s="19">
        <f>'E1'!Q60-1.5</f>
        <v>19.5</v>
      </c>
      <c r="R60" s="67">
        <f>'E1'!R60-1.5</f>
        <v>22.5</v>
      </c>
      <c r="S60" s="519">
        <f>'E1'!S60-1.5</f>
        <v>15.5</v>
      </c>
      <c r="T60" s="19">
        <f>'E1'!T60-1.5</f>
        <v>18.5</v>
      </c>
      <c r="U60" s="67">
        <f>'E1'!U60-1.5</f>
        <v>21.5</v>
      </c>
      <c r="V60" s="519">
        <f>'E1'!V60-1.5</f>
        <v>14.5</v>
      </c>
      <c r="W60" s="19">
        <f>'E1'!W60-1.5</f>
        <v>17.5</v>
      </c>
      <c r="X60" s="67">
        <f>'E1'!X60-1.5</f>
        <v>20.5</v>
      </c>
      <c r="Y60" s="186"/>
      <c r="Z60" s="187"/>
      <c r="AB60" s="902"/>
      <c r="AC60"/>
      <c r="AD60" s="845"/>
      <c r="AE60" s="796"/>
      <c r="AF60" s="106" t="s">
        <v>17</v>
      </c>
      <c r="AG60" s="104" t="s">
        <v>611</v>
      </c>
      <c r="AH60" s="519">
        <f>'E1'!AH60-1.5</f>
        <v>24</v>
      </c>
      <c r="AI60" s="19">
        <f>'E1'!AI60-1.5</f>
        <v>27</v>
      </c>
      <c r="AJ60" s="67">
        <f>'E1'!AJ60-1.5</f>
        <v>30</v>
      </c>
      <c r="AK60" s="519">
        <f>'E1'!AK60-1.5</f>
        <v>23</v>
      </c>
      <c r="AL60" s="19">
        <f>'E1'!AL60-1.5</f>
        <v>26</v>
      </c>
      <c r="AM60" s="67">
        <f>'E1'!AM60-1.5</f>
        <v>29</v>
      </c>
      <c r="AN60" s="519">
        <f>'E1'!AN60-1.5</f>
        <v>22</v>
      </c>
      <c r="AO60" s="19">
        <f>'E1'!AO60-1.5</f>
        <v>25</v>
      </c>
      <c r="AP60" s="67">
        <f>'E1'!AP60-1.5</f>
        <v>28</v>
      </c>
      <c r="AQ60" s="519">
        <f>'E1'!AQ60-1.5</f>
        <v>21</v>
      </c>
      <c r="AR60" s="19">
        <f>'E1'!AR60-1.5</f>
        <v>24</v>
      </c>
      <c r="AS60" s="67">
        <f>'E1'!AS60-1.5</f>
        <v>27</v>
      </c>
      <c r="AT60" s="519">
        <f>'E1'!AT60-1.5</f>
        <v>20</v>
      </c>
      <c r="AU60" s="19">
        <f>'E1'!AU60-1.5</f>
        <v>23</v>
      </c>
      <c r="AV60" s="67">
        <f>'E1'!AV60-1.5</f>
        <v>26</v>
      </c>
      <c r="AW60" s="519">
        <f>'E1'!AW60-1.5</f>
        <v>19</v>
      </c>
      <c r="AX60" s="19">
        <f>'E1'!AX60-1.5</f>
        <v>22</v>
      </c>
      <c r="AY60" s="67">
        <f>'E1'!AY60-1.5</f>
        <v>25</v>
      </c>
      <c r="AZ60" s="186"/>
      <c r="BA60" s="187"/>
      <c r="BD60" s="146"/>
    </row>
    <row r="61" spans="1:57" ht="21.2" customHeight="1" x14ac:dyDescent="0.2">
      <c r="A61" s="902"/>
      <c r="B61"/>
      <c r="C61" s="843">
        <v>3</v>
      </c>
      <c r="D61" s="795" t="s">
        <v>66</v>
      </c>
      <c r="E61" s="791" t="s">
        <v>16</v>
      </c>
      <c r="F61" s="822" t="s">
        <v>156</v>
      </c>
      <c r="G61" s="971" t="s">
        <v>195</v>
      </c>
      <c r="H61" s="965"/>
      <c r="I61" s="972"/>
      <c r="J61" s="972"/>
      <c r="K61" s="972"/>
      <c r="L61" s="972"/>
      <c r="M61" s="972"/>
      <c r="N61" s="972"/>
      <c r="O61" s="972"/>
      <c r="P61" s="972"/>
      <c r="Q61" s="972"/>
      <c r="R61" s="972"/>
      <c r="S61" s="972"/>
      <c r="T61" s="972"/>
      <c r="U61" s="973"/>
      <c r="V61" s="962" t="s">
        <v>194</v>
      </c>
      <c r="W61" s="963"/>
      <c r="X61" s="964"/>
      <c r="Y61" s="180"/>
      <c r="Z61" s="181"/>
      <c r="AB61" s="902"/>
      <c r="AC61"/>
      <c r="AD61" s="843">
        <v>3</v>
      </c>
      <c r="AE61" s="795" t="s">
        <v>66</v>
      </c>
      <c r="AF61" s="791" t="s">
        <v>16</v>
      </c>
      <c r="AG61" s="822" t="s">
        <v>156</v>
      </c>
      <c r="AH61" s="971" t="s">
        <v>195</v>
      </c>
      <c r="AI61" s="972"/>
      <c r="AJ61" s="972"/>
      <c r="AK61" s="972"/>
      <c r="AL61" s="972"/>
      <c r="AM61" s="972"/>
      <c r="AN61" s="972"/>
      <c r="AO61" s="972"/>
      <c r="AP61" s="972"/>
      <c r="AQ61" s="972"/>
      <c r="AR61" s="972"/>
      <c r="AS61" s="972"/>
      <c r="AT61" s="972"/>
      <c r="AU61" s="972"/>
      <c r="AV61" s="973"/>
      <c r="AW61" s="962" t="s">
        <v>194</v>
      </c>
      <c r="AX61" s="963"/>
      <c r="AY61" s="964"/>
      <c r="AZ61" s="180"/>
      <c r="BA61" s="181"/>
      <c r="BD61" s="146"/>
    </row>
    <row r="62" spans="1:57" ht="21.2" customHeight="1" x14ac:dyDescent="0.2">
      <c r="A62" s="902"/>
      <c r="B62"/>
      <c r="C62" s="845"/>
      <c r="D62" s="796"/>
      <c r="E62" s="792"/>
      <c r="F62" s="794"/>
      <c r="G62" s="69">
        <f>'Erwachsene-DOSB 2020'!E21*$BC$62</f>
        <v>23.66</v>
      </c>
      <c r="H62" s="228">
        <f>'Erwachsene-DOSB 2020'!F21*$BC$62</f>
        <v>21.45</v>
      </c>
      <c r="I62" s="229">
        <f>'Erwachsene-DOSB 2020'!G21*$BC$62</f>
        <v>19.89</v>
      </c>
      <c r="J62" s="230">
        <f>'Erwachsene-DOSB 2020'!H21*$BC$62</f>
        <v>24.05</v>
      </c>
      <c r="K62" s="228">
        <f>'Erwachsene-DOSB 2020'!I21*$BC$62</f>
        <v>21.840000000000003</v>
      </c>
      <c r="L62" s="229">
        <f>'Erwachsene-DOSB 2020'!J21*$BC$62</f>
        <v>20.28</v>
      </c>
      <c r="M62" s="230">
        <f>'Erwachsene-DOSB 2020'!K21*$BC$62</f>
        <v>24.57</v>
      </c>
      <c r="N62" s="228">
        <f>'Erwachsene-DOSB 2020'!L21*$BC$62</f>
        <v>22.36</v>
      </c>
      <c r="O62" s="229">
        <f>'Erwachsene-DOSB 2020'!M21*$BC$62</f>
        <v>20.8</v>
      </c>
      <c r="P62" s="230">
        <f>'Erwachsene-DOSB 2020'!N21*$BC$62</f>
        <v>25.480000000000004</v>
      </c>
      <c r="Q62" s="228">
        <f>'Erwachsene-DOSB 2020'!O21*$BC$62</f>
        <v>23.14</v>
      </c>
      <c r="R62" s="229">
        <f>'Erwachsene-DOSB 2020'!P21*$BC$62</f>
        <v>21.32</v>
      </c>
      <c r="S62" s="230">
        <f>'Erwachsene-DOSB 2020'!Q21*$BC$62</f>
        <v>26.52</v>
      </c>
      <c r="T62" s="228">
        <f>'Erwachsene-DOSB 2020'!R21*$BC$62</f>
        <v>24.180000000000003</v>
      </c>
      <c r="U62" s="229">
        <f>'Erwachsene-DOSB 2020'!S21*$BC$62</f>
        <v>22.1</v>
      </c>
      <c r="V62" s="230">
        <f>'Erwachsene-DOSB 2020'!T21*$BC$62</f>
        <v>14.3</v>
      </c>
      <c r="W62" s="228">
        <f>'Erwachsene-DOSB 2020'!U21*$BC$62</f>
        <v>12.870000000000001</v>
      </c>
      <c r="X62" s="229">
        <f>'Erwachsene-DOSB 2020'!V21*$BC$62</f>
        <v>11.440000000000001</v>
      </c>
      <c r="Y62" s="182"/>
      <c r="Z62" s="188"/>
      <c r="AB62" s="902"/>
      <c r="AC62"/>
      <c r="AD62" s="845"/>
      <c r="AE62" s="796"/>
      <c r="AF62" s="792"/>
      <c r="AG62" s="794"/>
      <c r="AH62" s="69">
        <f>'Erwachsene-DOSB 2020'!E54*$BC$62</f>
        <v>20.8</v>
      </c>
      <c r="AI62" s="228">
        <f>'Erwachsene-DOSB 2020'!F54*$BC$62</f>
        <v>18.98</v>
      </c>
      <c r="AJ62" s="229">
        <f>'Erwachsene-DOSB 2020'!G54*$BC$62</f>
        <v>17.16</v>
      </c>
      <c r="AK62" s="230">
        <f>'Erwachsene-DOSB 2020'!H54*$BC$62</f>
        <v>20.540000000000003</v>
      </c>
      <c r="AL62" s="228">
        <f>'Erwachsene-DOSB 2020'!I54*$BC$62</f>
        <v>18.720000000000002</v>
      </c>
      <c r="AM62" s="229">
        <f>'Erwachsene-DOSB 2020'!J54*$BC$62</f>
        <v>16.900000000000002</v>
      </c>
      <c r="AN62" s="230">
        <f>'Erwachsene-DOSB 2020'!K54*$BC$62</f>
        <v>21.19</v>
      </c>
      <c r="AO62" s="228">
        <f>'Erwachsene-DOSB 2020'!L54*$BC$62</f>
        <v>19.240000000000002</v>
      </c>
      <c r="AP62" s="229">
        <f>'Erwachsene-DOSB 2020'!M54*$BC$62</f>
        <v>17.290000000000003</v>
      </c>
      <c r="AQ62" s="230">
        <f>'Erwachsene-DOSB 2020'!N54*$BC$62</f>
        <v>21.840000000000003</v>
      </c>
      <c r="AR62" s="228">
        <f>'Erwachsene-DOSB 2020'!O54*$BC$62</f>
        <v>19.63</v>
      </c>
      <c r="AS62" s="229">
        <f>'Erwachsene-DOSB 2020'!P54*$BC$62</f>
        <v>17.68</v>
      </c>
      <c r="AT62" s="230">
        <f>'Erwachsene-DOSB 2020'!Q54*$BC$62</f>
        <v>22.880000000000003</v>
      </c>
      <c r="AU62" s="228">
        <f>'Erwachsene-DOSB 2020'!R54*$BC$62</f>
        <v>20.67</v>
      </c>
      <c r="AV62" s="229">
        <f>'Erwachsene-DOSB 2020'!S54*$BC$62</f>
        <v>18.46</v>
      </c>
      <c r="AW62" s="230">
        <f>'Erwachsene-DOSB 2020'!T54*$BC$62</f>
        <v>12.48</v>
      </c>
      <c r="AX62" s="228">
        <f>'Erwachsene-DOSB 2020'!U54*$BC$62</f>
        <v>11.309999999999999</v>
      </c>
      <c r="AY62" s="229">
        <f>'Erwachsene-DOSB 2020'!V54*$BC$62</f>
        <v>10.01</v>
      </c>
      <c r="AZ62" s="182"/>
      <c r="BA62" s="188"/>
      <c r="BC62" s="143">
        <v>1.3</v>
      </c>
      <c r="BD62" s="146" t="s">
        <v>156</v>
      </c>
    </row>
    <row r="63" spans="1:57" ht="21.2" customHeight="1" x14ac:dyDescent="0.2">
      <c r="A63" s="902"/>
      <c r="B63"/>
      <c r="C63" s="845"/>
      <c r="D63" s="796"/>
      <c r="E63" s="106" t="s">
        <v>17</v>
      </c>
      <c r="F63" s="27" t="s">
        <v>158</v>
      </c>
      <c r="G63" s="69">
        <f>'Erwachsene-DOSB 2020'!E22*$BC$63</f>
        <v>38.35</v>
      </c>
      <c r="H63" s="228">
        <f>'Erwachsene-DOSB 2020'!F22*$BC$63</f>
        <v>31.200000000000003</v>
      </c>
      <c r="I63" s="229">
        <f>'Erwachsene-DOSB 2020'!G22*$BC$63</f>
        <v>24.05</v>
      </c>
      <c r="J63" s="230">
        <f>'Erwachsene-DOSB 2020'!H22*$BC$63</f>
        <v>37.700000000000003</v>
      </c>
      <c r="K63" s="228">
        <f>'Erwachsene-DOSB 2020'!I22*$BC$63</f>
        <v>31.200000000000003</v>
      </c>
      <c r="L63" s="229">
        <f>'Erwachsene-DOSB 2020'!J22*$BC$63</f>
        <v>24.05</v>
      </c>
      <c r="M63" s="230">
        <f>'Erwachsene-DOSB 2020'!K22*$BC$63</f>
        <v>39</v>
      </c>
      <c r="N63" s="228">
        <f>'Erwachsene-DOSB 2020'!L22*$BC$63</f>
        <v>32.5</v>
      </c>
      <c r="O63" s="229">
        <f>'Erwachsene-DOSB 2020'!M22*$BC$63</f>
        <v>25.35</v>
      </c>
      <c r="P63" s="230">
        <f>'Erwachsene-DOSB 2020'!N22*$BC$63</f>
        <v>42.25</v>
      </c>
      <c r="Q63" s="228">
        <f>'Erwachsene-DOSB 2020'!O22*$BC$63</f>
        <v>34.450000000000003</v>
      </c>
      <c r="R63" s="229">
        <f>'Erwachsene-DOSB 2020'!P22*$BC$63</f>
        <v>27.3</v>
      </c>
      <c r="S63" s="230">
        <f>'Erwachsene-DOSB 2020'!Q22*$BC$63</f>
        <v>46.800000000000004</v>
      </c>
      <c r="T63" s="228">
        <f>'Erwachsene-DOSB 2020'!R22*$BC$63</f>
        <v>37.700000000000003</v>
      </c>
      <c r="U63" s="229">
        <f>'Erwachsene-DOSB 2020'!S22*$BC$63</f>
        <v>28.6</v>
      </c>
      <c r="V63" s="230">
        <f>'Erwachsene-DOSB 2020'!T22*$BC$63</f>
        <v>52</v>
      </c>
      <c r="W63" s="228">
        <f>'Erwachsene-DOSB 2020'!U22*$BC$63</f>
        <v>40.950000000000003</v>
      </c>
      <c r="X63" s="229">
        <f>'Erwachsene-DOSB 2020'!V22*$BC$63</f>
        <v>30.55</v>
      </c>
      <c r="Y63" s="182"/>
      <c r="Z63" s="188"/>
      <c r="AB63" s="902"/>
      <c r="AC63"/>
      <c r="AD63" s="845"/>
      <c r="AE63" s="796"/>
      <c r="AF63" s="106" t="s">
        <v>17</v>
      </c>
      <c r="AG63" s="27" t="s">
        <v>158</v>
      </c>
      <c r="AH63" s="69">
        <f>'Erwachsene-DOSB 2020'!E55*$BC$63</f>
        <v>36.4</v>
      </c>
      <c r="AI63" s="228">
        <f>'Erwachsene-DOSB 2020'!F55*$BC$63</f>
        <v>29.900000000000002</v>
      </c>
      <c r="AJ63" s="229">
        <f>'Erwachsene-DOSB 2020'!G55*$BC$63</f>
        <v>22.75</v>
      </c>
      <c r="AK63" s="230">
        <f>'Erwachsene-DOSB 2020'!H55*$BC$63</f>
        <v>35.1</v>
      </c>
      <c r="AL63" s="228">
        <f>'Erwachsene-DOSB 2020'!I55*$BC$63</f>
        <v>28.6</v>
      </c>
      <c r="AM63" s="229">
        <f>'Erwachsene-DOSB 2020'!J55*$BC$63</f>
        <v>20.150000000000002</v>
      </c>
      <c r="AN63" s="230">
        <f>'Erwachsene-DOSB 2020'!K55*$BC$63</f>
        <v>37.700000000000003</v>
      </c>
      <c r="AO63" s="228">
        <f>'Erwachsene-DOSB 2020'!L55*$BC$63</f>
        <v>29.900000000000002</v>
      </c>
      <c r="AP63" s="229">
        <f>'Erwachsene-DOSB 2020'!M55*$BC$63</f>
        <v>21.45</v>
      </c>
      <c r="AQ63" s="230">
        <f>'Erwachsene-DOSB 2020'!N55*$BC$63</f>
        <v>40.950000000000003</v>
      </c>
      <c r="AR63" s="228">
        <f>'Erwachsene-DOSB 2020'!O55*$BC$63</f>
        <v>31.200000000000003</v>
      </c>
      <c r="AS63" s="229">
        <f>'Erwachsene-DOSB 2020'!P55*$BC$63</f>
        <v>22.1</v>
      </c>
      <c r="AT63" s="230">
        <f>'Erwachsene-DOSB 2020'!Q55*$BC$63</f>
        <v>45.5</v>
      </c>
      <c r="AU63" s="228">
        <f>'Erwachsene-DOSB 2020'!R55*$BC$63</f>
        <v>34.450000000000003</v>
      </c>
      <c r="AV63" s="229">
        <f>'Erwachsene-DOSB 2020'!S55*$BC$63</f>
        <v>24.05</v>
      </c>
      <c r="AW63" s="230">
        <f>'Erwachsene-DOSB 2020'!T55*$BC$63</f>
        <v>50.050000000000004</v>
      </c>
      <c r="AX63" s="228">
        <f>'Erwachsene-DOSB 2020'!U55*$BC$63</f>
        <v>38.35</v>
      </c>
      <c r="AY63" s="229">
        <f>'Erwachsene-DOSB 2020'!V55*$BC$63</f>
        <v>24.7</v>
      </c>
      <c r="AZ63" s="182"/>
      <c r="BA63" s="188"/>
      <c r="BC63" s="143">
        <v>1.3</v>
      </c>
      <c r="BD63" s="146" t="s">
        <v>158</v>
      </c>
    </row>
    <row r="64" spans="1:57" ht="21.2" customHeight="1" thickBot="1" x14ac:dyDescent="0.25">
      <c r="A64" s="902"/>
      <c r="B64"/>
      <c r="C64" s="845"/>
      <c r="D64" s="796"/>
      <c r="E64" s="106" t="s">
        <v>21</v>
      </c>
      <c r="F64" s="27" t="s">
        <v>157</v>
      </c>
      <c r="G64" s="234">
        <f>'Erwachsene-DOSB 2020'!E23*$BC$64</f>
        <v>31.200000000000003</v>
      </c>
      <c r="H64" s="231">
        <f>'Erwachsene-DOSB 2020'!F23*$BC$64</f>
        <v>28.6</v>
      </c>
      <c r="I64" s="232">
        <f>'Erwachsene-DOSB 2020'!G23*$BC$64</f>
        <v>25.35</v>
      </c>
      <c r="J64" s="233">
        <f>'Erwachsene-DOSB 2020'!H23*$BC$64</f>
        <v>31.85</v>
      </c>
      <c r="K64" s="231">
        <f>'Erwachsene-DOSB 2020'!I23*$BC$64</f>
        <v>28.6</v>
      </c>
      <c r="L64" s="232">
        <f>'Erwachsene-DOSB 2020'!J23*$BC$64</f>
        <v>25.35</v>
      </c>
      <c r="M64" s="233">
        <f>'Erwachsene-DOSB 2020'!K23*$BC$64</f>
        <v>32.5</v>
      </c>
      <c r="N64" s="231">
        <f>'Erwachsene-DOSB 2020'!L23*$BC$64</f>
        <v>29.25</v>
      </c>
      <c r="O64" s="232">
        <f>'Erwachsene-DOSB 2020'!M23*$BC$64</f>
        <v>26</v>
      </c>
      <c r="P64" s="233">
        <f>'Erwachsene-DOSB 2020'!N23*$BC$64</f>
        <v>33.800000000000004</v>
      </c>
      <c r="Q64" s="231">
        <f>'Erwachsene-DOSB 2020'!O23*$BC$64</f>
        <v>30.55</v>
      </c>
      <c r="R64" s="232">
        <f>'Erwachsene-DOSB 2020'!P23*$BC$64</f>
        <v>27.95</v>
      </c>
      <c r="S64" s="233">
        <f>'Erwachsene-DOSB 2020'!Q23*$BC$64</f>
        <v>35.75</v>
      </c>
      <c r="T64" s="231">
        <f>'Erwachsene-DOSB 2020'!R23*$BC$64</f>
        <v>31.85</v>
      </c>
      <c r="U64" s="232">
        <f>'Erwachsene-DOSB 2020'!S23*$BC$64</f>
        <v>28.6</v>
      </c>
      <c r="V64" s="233">
        <f>'Erwachsene-DOSB 2020'!T23*$BC$64</f>
        <v>37.700000000000003</v>
      </c>
      <c r="W64" s="231">
        <f>'Erwachsene-DOSB 2020'!U23*$BC$64</f>
        <v>33.15</v>
      </c>
      <c r="X64" s="232">
        <f>'Erwachsene-DOSB 2020'!V23*$BC$64</f>
        <v>29.25</v>
      </c>
      <c r="Y64" s="186"/>
      <c r="Z64" s="187"/>
      <c r="AB64" s="902"/>
      <c r="AC64"/>
      <c r="AD64" s="845"/>
      <c r="AE64" s="796"/>
      <c r="AF64" s="106" t="s">
        <v>21</v>
      </c>
      <c r="AG64" s="27" t="s">
        <v>157</v>
      </c>
      <c r="AH64" s="69">
        <f>'Erwachsene-DOSB 2020'!E56*$BC$64</f>
        <v>26.650000000000002</v>
      </c>
      <c r="AI64" s="228">
        <f>'Erwachsene-DOSB 2020'!F56*$BC$64</f>
        <v>23.400000000000002</v>
      </c>
      <c r="AJ64" s="229">
        <f>'Erwachsene-DOSB 2020'!G56*$BC$64</f>
        <v>20.150000000000002</v>
      </c>
      <c r="AK64" s="230">
        <f>'Erwachsene-DOSB 2020'!H56*$BC$64</f>
        <v>26</v>
      </c>
      <c r="AL64" s="228">
        <f>'Erwachsene-DOSB 2020'!I56*$BC$64</f>
        <v>22.75</v>
      </c>
      <c r="AM64" s="229">
        <f>'Erwachsene-DOSB 2020'!J56*$BC$64</f>
        <v>19.5</v>
      </c>
      <c r="AN64" s="230">
        <f>'Erwachsene-DOSB 2020'!K56*$BC$64</f>
        <v>27.3</v>
      </c>
      <c r="AO64" s="228">
        <f>'Erwachsene-DOSB 2020'!L56*$BC$64</f>
        <v>23.400000000000002</v>
      </c>
      <c r="AP64" s="229">
        <f>'Erwachsene-DOSB 2020'!M56*$BC$64</f>
        <v>19.5</v>
      </c>
      <c r="AQ64" s="230">
        <f>'Erwachsene-DOSB 2020'!N56*$BC$64</f>
        <v>29.25</v>
      </c>
      <c r="AR64" s="228">
        <f>'Erwachsene-DOSB 2020'!O56*$BC$64</f>
        <v>24.05</v>
      </c>
      <c r="AS64" s="229">
        <f>'Erwachsene-DOSB 2020'!P56*$BC$64</f>
        <v>19.5</v>
      </c>
      <c r="AT64" s="230">
        <f>'Erwachsene-DOSB 2020'!Q56*$BC$64</f>
        <v>31.200000000000003</v>
      </c>
      <c r="AU64" s="228">
        <f>'Erwachsene-DOSB 2020'!R56*$BC$64</f>
        <v>26</v>
      </c>
      <c r="AV64" s="229">
        <f>'Erwachsene-DOSB 2020'!S56*$BC$64</f>
        <v>20.150000000000002</v>
      </c>
      <c r="AW64" s="230">
        <f>'Erwachsene-DOSB 2020'!T56*$BC$64</f>
        <v>34.450000000000003</v>
      </c>
      <c r="AX64" s="228">
        <f>'Erwachsene-DOSB 2020'!U56*$BC$64</f>
        <v>27.95</v>
      </c>
      <c r="AY64" s="229">
        <f>'Erwachsene-DOSB 2020'!V56*$BC$64</f>
        <v>21.45</v>
      </c>
      <c r="AZ64" s="186"/>
      <c r="BA64" s="187"/>
      <c r="BC64" s="143">
        <v>1.3</v>
      </c>
      <c r="BD64" s="146" t="s">
        <v>157</v>
      </c>
    </row>
    <row r="65" spans="1:56" ht="21.2" customHeight="1" x14ac:dyDescent="0.2">
      <c r="A65" s="902"/>
      <c r="B65"/>
      <c r="C65" s="843">
        <v>4</v>
      </c>
      <c r="D65" s="795" t="s">
        <v>67</v>
      </c>
      <c r="E65" s="601" t="s">
        <v>16</v>
      </c>
      <c r="F65" s="22" t="s">
        <v>20</v>
      </c>
      <c r="G65" s="141">
        <f>'Erwachsene-DOSB 2020'!E25*$BC$65</f>
        <v>0.77</v>
      </c>
      <c r="H65" s="132">
        <f>'Erwachsene-DOSB 2020'!F25*$BC$65</f>
        <v>0.84</v>
      </c>
      <c r="I65" s="133">
        <f>'Erwachsene-DOSB 2020'!G25*$BC$65</f>
        <v>0.90999999999999992</v>
      </c>
      <c r="J65" s="134">
        <f>'Erwachsene-DOSB 2020'!H25*$BC$65</f>
        <v>0.77</v>
      </c>
      <c r="K65" s="132">
        <f>'Erwachsene-DOSB 2020'!I25*$BC$65</f>
        <v>0.84</v>
      </c>
      <c r="L65" s="133">
        <f>'Erwachsene-DOSB 2020'!J25*$BC$65</f>
        <v>0.90999999999999992</v>
      </c>
      <c r="M65" s="134">
        <f>'Erwachsene-DOSB 2020'!K25*$BC$65</f>
        <v>0.73499999999999999</v>
      </c>
      <c r="N65" s="132">
        <f>'Erwachsene-DOSB 2020'!L25*$BC$65</f>
        <v>0.80499999999999994</v>
      </c>
      <c r="O65" s="133">
        <f>'Erwachsene-DOSB 2020'!M25*$BC$65</f>
        <v>0.875</v>
      </c>
      <c r="P65" s="134">
        <f>'Erwachsene-DOSB 2020'!N25*$BC$65</f>
        <v>0.7</v>
      </c>
      <c r="Q65" s="132">
        <f>'Erwachsene-DOSB 2020'!O25*$BC$65</f>
        <v>0.77</v>
      </c>
      <c r="R65" s="133">
        <f>'Erwachsene-DOSB 2020'!P25*$BC$65</f>
        <v>0.84</v>
      </c>
      <c r="S65" s="134">
        <f>'Erwachsene-DOSB 2020'!Q25*$BC$65</f>
        <v>0.66499999999999992</v>
      </c>
      <c r="T65" s="132">
        <f>'Erwachsene-DOSB 2020'!R25*$BC$65</f>
        <v>0.73499999999999999</v>
      </c>
      <c r="U65" s="133">
        <f>'Erwachsene-DOSB 2020'!S25*$BC$65</f>
        <v>0.80499999999999994</v>
      </c>
      <c r="V65" s="134">
        <f>'Erwachsene-DOSB 2020'!T25*$BC$65</f>
        <v>0.63</v>
      </c>
      <c r="W65" s="132">
        <f>'Erwachsene-DOSB 2020'!U25*$BC$65</f>
        <v>0.7</v>
      </c>
      <c r="X65" s="133">
        <f>'Erwachsene-DOSB 2020'!V25*$BC$65</f>
        <v>0.77</v>
      </c>
      <c r="Y65" s="180"/>
      <c r="Z65" s="181"/>
      <c r="AB65" s="902"/>
      <c r="AC65"/>
      <c r="AD65" s="843">
        <v>4</v>
      </c>
      <c r="AE65" s="795" t="s">
        <v>67</v>
      </c>
      <c r="AF65" s="601" t="s">
        <v>16</v>
      </c>
      <c r="AG65" s="22" t="s">
        <v>20</v>
      </c>
      <c r="AH65" s="6">
        <f>'Erwachsene-DOSB 2020'!E58*$BC$65</f>
        <v>0.90999999999999992</v>
      </c>
      <c r="AI65" s="7">
        <f>'Erwachsene-DOSB 2020'!F58*$BC$65</f>
        <v>0.97999999999999987</v>
      </c>
      <c r="AJ65" s="9">
        <f>'Erwachsene-DOSB 2020'!G58*$BC$65</f>
        <v>1.0499999999999998</v>
      </c>
      <c r="AK65" s="56">
        <f>'Erwachsene-DOSB 2020'!H58*$BC$65</f>
        <v>0.94499999999999995</v>
      </c>
      <c r="AL65" s="7">
        <f>'Erwachsene-DOSB 2020'!I58*$BC$65</f>
        <v>1.0149999999999999</v>
      </c>
      <c r="AM65" s="9">
        <f>'Erwachsene-DOSB 2020'!J58*$BC$65</f>
        <v>1.085</v>
      </c>
      <c r="AN65" s="56">
        <f>'Erwachsene-DOSB 2020'!K58*$BC$65</f>
        <v>0.90999999999999992</v>
      </c>
      <c r="AO65" s="7">
        <f>'Erwachsene-DOSB 2020'!L58*$BC$65</f>
        <v>0.97999999999999987</v>
      </c>
      <c r="AP65" s="9">
        <f>'Erwachsene-DOSB 2020'!M58*$BC$65</f>
        <v>1.0499999999999998</v>
      </c>
      <c r="AQ65" s="56">
        <f>'Erwachsene-DOSB 2020'!N58*$BC$65</f>
        <v>0.90999999999999992</v>
      </c>
      <c r="AR65" s="7">
        <f>'Erwachsene-DOSB 2020'!O58*$BC$65</f>
        <v>0.97999999999999987</v>
      </c>
      <c r="AS65" s="9">
        <f>'Erwachsene-DOSB 2020'!P58*$BC$65</f>
        <v>1.0499999999999998</v>
      </c>
      <c r="AT65" s="56">
        <f>'Erwachsene-DOSB 2020'!Q58*$BC$65</f>
        <v>0.875</v>
      </c>
      <c r="AU65" s="7">
        <f>'Erwachsene-DOSB 2020'!R58*$BC$65</f>
        <v>0.94499999999999995</v>
      </c>
      <c r="AV65" s="9">
        <f>'Erwachsene-DOSB 2020'!S58*$BC$65</f>
        <v>1.0149999999999999</v>
      </c>
      <c r="AW65" s="56">
        <f>'Erwachsene-DOSB 2020'!T58*$BC$65</f>
        <v>0.84</v>
      </c>
      <c r="AX65" s="7">
        <f>'Erwachsene-DOSB 2020'!U58*$BC$65</f>
        <v>0.90999999999999992</v>
      </c>
      <c r="AY65" s="9">
        <f>'Erwachsene-DOSB 2020'!V58*$BC$65</f>
        <v>0.97999999999999987</v>
      </c>
      <c r="AZ65" s="180"/>
      <c r="BA65" s="181"/>
      <c r="BC65" s="143">
        <v>0.7</v>
      </c>
      <c r="BD65" s="146" t="s">
        <v>20</v>
      </c>
    </row>
    <row r="66" spans="1:56" ht="21.2" customHeight="1" x14ac:dyDescent="0.2">
      <c r="A66" s="902"/>
      <c r="B66"/>
      <c r="C66" s="845"/>
      <c r="D66" s="796"/>
      <c r="E66" s="106" t="s">
        <v>17</v>
      </c>
      <c r="F66" s="27" t="s">
        <v>163</v>
      </c>
      <c r="G66" s="13">
        <f>'Erwachsene-DOSB 2020'!E27*$BC$66</f>
        <v>2.38</v>
      </c>
      <c r="H66" s="12">
        <f>'Erwachsene-DOSB 2020'!F27*$BC$66</f>
        <v>2.59</v>
      </c>
      <c r="I66" s="15">
        <f>'Erwachsene-DOSB 2020'!G27*$BC$66</f>
        <v>2.8</v>
      </c>
      <c r="J66" s="59">
        <f>'Erwachsene-DOSB 2020'!H27*$BC$66</f>
        <v>2.38</v>
      </c>
      <c r="K66" s="12">
        <f>'Erwachsene-DOSB 2020'!I27*$BC$66</f>
        <v>2.59</v>
      </c>
      <c r="L66" s="15">
        <f>'Erwachsene-DOSB 2020'!J27*$BC$66</f>
        <v>2.8</v>
      </c>
      <c r="M66" s="59">
        <f>'Erwachsene-DOSB 2020'!K27*$BC$66</f>
        <v>2.3099999999999996</v>
      </c>
      <c r="N66" s="12">
        <f>'Erwachsene-DOSB 2020'!L27*$BC$66</f>
        <v>2.52</v>
      </c>
      <c r="O66" s="15">
        <f>'Erwachsene-DOSB 2020'!M27*$BC$66</f>
        <v>2.73</v>
      </c>
      <c r="P66" s="59">
        <f>'Erwachsene-DOSB 2020'!N27*$BC$66</f>
        <v>2.2399999999999998</v>
      </c>
      <c r="Q66" s="12">
        <f>'Erwachsene-DOSB 2020'!O27*$BC$66</f>
        <v>2.4499999999999997</v>
      </c>
      <c r="R66" s="15">
        <f>'Erwachsene-DOSB 2020'!P27*$BC$66</f>
        <v>2.6599999999999997</v>
      </c>
      <c r="S66" s="59">
        <f>'Erwachsene-DOSB 2020'!Q27*$BC$66</f>
        <v>2.17</v>
      </c>
      <c r="T66" s="12">
        <f>'Erwachsene-DOSB 2020'!R27*$BC$66</f>
        <v>2.38</v>
      </c>
      <c r="U66" s="15">
        <f>'Erwachsene-DOSB 2020'!S27*$BC$66</f>
        <v>2.59</v>
      </c>
      <c r="V66" s="59">
        <f>'Erwachsene-DOSB 2020'!T27*$BC$66</f>
        <v>2.0999999999999996</v>
      </c>
      <c r="W66" s="12">
        <f>'Erwachsene-DOSB 2020'!U27*$BC$66</f>
        <v>2.3099999999999996</v>
      </c>
      <c r="X66" s="15">
        <f>'Erwachsene-DOSB 2020'!V27*$BC$66</f>
        <v>2.52</v>
      </c>
      <c r="Y66" s="182"/>
      <c r="Z66" s="188"/>
      <c r="AB66" s="902"/>
      <c r="AC66"/>
      <c r="AD66" s="845"/>
      <c r="AE66" s="796"/>
      <c r="AF66" s="106" t="s">
        <v>17</v>
      </c>
      <c r="AG66" s="27" t="s">
        <v>163</v>
      </c>
      <c r="AH66" s="13">
        <f>'Erwachsene-DOSB 2020'!E60*$BC$66</f>
        <v>3.15</v>
      </c>
      <c r="AI66" s="12">
        <f>'Erwachsene-DOSB 2020'!F60*$BC$66</f>
        <v>3.36</v>
      </c>
      <c r="AJ66" s="15">
        <f>'Erwachsene-DOSB 2020'!G60*$BC$66</f>
        <v>3.5699999999999994</v>
      </c>
      <c r="AK66" s="59">
        <f>'Erwachsene-DOSB 2020'!H60*$BC$66</f>
        <v>3.08</v>
      </c>
      <c r="AL66" s="12">
        <f>'Erwachsene-DOSB 2020'!I60*$BC$66</f>
        <v>3.29</v>
      </c>
      <c r="AM66" s="15">
        <f>'Erwachsene-DOSB 2020'!J60*$BC$66</f>
        <v>3.5</v>
      </c>
      <c r="AN66" s="59">
        <f>'Erwachsene-DOSB 2020'!K60*$BC$66</f>
        <v>3.01</v>
      </c>
      <c r="AO66" s="12">
        <f>'Erwachsene-DOSB 2020'!L60*$BC$66</f>
        <v>3.2199999999999998</v>
      </c>
      <c r="AP66" s="15">
        <f>'Erwachsene-DOSB 2020'!M60*$BC$66</f>
        <v>3.43</v>
      </c>
      <c r="AQ66" s="59">
        <f>'Erwachsene-DOSB 2020'!N60*$BC$66</f>
        <v>2.94</v>
      </c>
      <c r="AR66" s="12">
        <f>'Erwachsene-DOSB 2020'!O60*$BC$66</f>
        <v>3.15</v>
      </c>
      <c r="AS66" s="15">
        <f>'Erwachsene-DOSB 2020'!P60*$BC$66</f>
        <v>3.36</v>
      </c>
      <c r="AT66" s="59">
        <f>'Erwachsene-DOSB 2020'!Q60*$BC$66</f>
        <v>2.8699999999999997</v>
      </c>
      <c r="AU66" s="12">
        <f>'Erwachsene-DOSB 2020'!R60*$BC$66</f>
        <v>3.08</v>
      </c>
      <c r="AV66" s="740">
        <f>'Erwachsene-DOSB 2020'!S60*$BC$66</f>
        <v>3.29</v>
      </c>
      <c r="AW66" s="59">
        <f>'Erwachsene-DOSB 2020'!T60*$BC$66</f>
        <v>2.73</v>
      </c>
      <c r="AX66" s="12">
        <f>'Erwachsene-DOSB 2020'!U60*$BC$66</f>
        <v>3.01</v>
      </c>
      <c r="AY66" s="740">
        <f>'Erwachsene-DOSB 2020'!V60*$BC$66</f>
        <v>3.2199999999999998</v>
      </c>
      <c r="AZ66" s="182"/>
      <c r="BA66" s="188"/>
      <c r="BC66" s="143">
        <v>0.7</v>
      </c>
      <c r="BD66" s="146" t="s">
        <v>163</v>
      </c>
    </row>
    <row r="67" spans="1:56" ht="21.2" customHeight="1" x14ac:dyDescent="0.2">
      <c r="A67" s="902"/>
      <c r="B67"/>
      <c r="C67" s="845"/>
      <c r="D67" s="796"/>
      <c r="E67" s="798" t="s">
        <v>21</v>
      </c>
      <c r="F67" s="793" t="s">
        <v>438</v>
      </c>
      <c r="G67" s="782" t="s">
        <v>426</v>
      </c>
      <c r="H67" s="783"/>
      <c r="I67" s="783"/>
      <c r="J67" s="783"/>
      <c r="K67" s="783"/>
      <c r="L67" s="783"/>
      <c r="M67" s="783"/>
      <c r="N67" s="783"/>
      <c r="O67" s="783"/>
      <c r="P67" s="783"/>
      <c r="Q67" s="783"/>
      <c r="R67" s="783"/>
      <c r="S67" s="783"/>
      <c r="T67" s="783"/>
      <c r="U67" s="784"/>
      <c r="V67" s="783" t="s">
        <v>425</v>
      </c>
      <c r="W67" s="783"/>
      <c r="X67" s="784"/>
      <c r="Y67" s="182"/>
      <c r="Z67" s="188"/>
      <c r="AB67" s="902"/>
      <c r="AC67"/>
      <c r="AD67" s="845"/>
      <c r="AE67" s="796"/>
      <c r="AF67" s="798" t="s">
        <v>21</v>
      </c>
      <c r="AG67" s="793" t="s">
        <v>438</v>
      </c>
      <c r="AH67" s="782" t="s">
        <v>426</v>
      </c>
      <c r="AI67" s="783"/>
      <c r="AJ67" s="783"/>
      <c r="AK67" s="783"/>
      <c r="AL67" s="783"/>
      <c r="AM67" s="783"/>
      <c r="AN67" s="783"/>
      <c r="AO67" s="783"/>
      <c r="AP67" s="783"/>
      <c r="AQ67" s="783"/>
      <c r="AR67" s="783"/>
      <c r="AS67" s="783"/>
      <c r="AT67" s="783"/>
      <c r="AU67" s="783"/>
      <c r="AV67" s="784"/>
      <c r="AW67" s="783" t="s">
        <v>425</v>
      </c>
      <c r="AX67" s="783"/>
      <c r="AY67" s="784"/>
      <c r="AZ67" s="182"/>
      <c r="BA67" s="188"/>
      <c r="BD67" s="148"/>
    </row>
    <row r="68" spans="1:56" ht="21.2" customHeight="1" thickBot="1" x14ac:dyDescent="0.25">
      <c r="A68" s="902"/>
      <c r="B68"/>
      <c r="C68" s="845"/>
      <c r="D68" s="796"/>
      <c r="E68" s="792"/>
      <c r="F68" s="794"/>
      <c r="G68" s="42">
        <v>10</v>
      </c>
      <c r="H68" s="43">
        <v>15</v>
      </c>
      <c r="I68" s="135">
        <v>20</v>
      </c>
      <c r="J68" s="42">
        <v>10</v>
      </c>
      <c r="K68" s="43">
        <v>15</v>
      </c>
      <c r="L68" s="135">
        <v>20</v>
      </c>
      <c r="M68" s="42">
        <v>10</v>
      </c>
      <c r="N68" s="43">
        <v>15</v>
      </c>
      <c r="O68" s="135">
        <v>20</v>
      </c>
      <c r="P68" s="42">
        <v>10</v>
      </c>
      <c r="Q68" s="43">
        <v>15</v>
      </c>
      <c r="R68" s="135">
        <v>20</v>
      </c>
      <c r="S68" s="42">
        <v>10</v>
      </c>
      <c r="T68" s="43">
        <v>15</v>
      </c>
      <c r="U68" s="135">
        <v>20</v>
      </c>
      <c r="V68" s="42">
        <v>10</v>
      </c>
      <c r="W68" s="43">
        <v>15</v>
      </c>
      <c r="X68" s="135">
        <v>20</v>
      </c>
      <c r="Y68" s="186"/>
      <c r="Z68" s="187"/>
      <c r="AB68" s="902"/>
      <c r="AC68"/>
      <c r="AD68" s="845"/>
      <c r="AE68" s="796"/>
      <c r="AF68" s="792"/>
      <c r="AG68" s="794"/>
      <c r="AH68" s="42">
        <v>10</v>
      </c>
      <c r="AI68" s="43">
        <v>15</v>
      </c>
      <c r="AJ68" s="135">
        <v>20</v>
      </c>
      <c r="AK68" s="42">
        <v>10</v>
      </c>
      <c r="AL68" s="43">
        <v>15</v>
      </c>
      <c r="AM68" s="135">
        <v>20</v>
      </c>
      <c r="AN68" s="42">
        <v>10</v>
      </c>
      <c r="AO68" s="43">
        <v>15</v>
      </c>
      <c r="AP68" s="135">
        <v>20</v>
      </c>
      <c r="AQ68" s="42">
        <v>10</v>
      </c>
      <c r="AR68" s="43">
        <v>15</v>
      </c>
      <c r="AS68" s="135">
        <v>20</v>
      </c>
      <c r="AT68" s="42">
        <v>10</v>
      </c>
      <c r="AU68" s="43">
        <v>15</v>
      </c>
      <c r="AV68" s="135">
        <v>20</v>
      </c>
      <c r="AW68" s="42">
        <v>10</v>
      </c>
      <c r="AX68" s="43">
        <v>15</v>
      </c>
      <c r="AY68" s="135">
        <v>20</v>
      </c>
      <c r="AZ68" s="186"/>
      <c r="BA68" s="187"/>
      <c r="BD68" s="148"/>
    </row>
    <row r="69" spans="1:56" ht="18.75" thickBot="1" x14ac:dyDescent="0.3">
      <c r="A69" s="853" t="s">
        <v>495</v>
      </c>
      <c r="B69"/>
      <c r="C69" s="905" t="s">
        <v>51</v>
      </c>
      <c r="D69" s="906"/>
      <c r="E69" s="907"/>
      <c r="F69" s="907"/>
      <c r="G69" s="907" t="s">
        <v>616</v>
      </c>
      <c r="H69" s="907"/>
      <c r="I69" s="907"/>
      <c r="J69" s="907"/>
      <c r="K69" s="907"/>
      <c r="L69" s="907"/>
      <c r="M69" s="907"/>
      <c r="N69" s="907"/>
      <c r="O69" s="907"/>
      <c r="P69" s="907"/>
      <c r="Q69" s="907"/>
      <c r="R69" s="908" t="s">
        <v>52</v>
      </c>
      <c r="S69" s="908"/>
      <c r="T69" s="908"/>
      <c r="U69" s="908"/>
      <c r="V69" s="908"/>
      <c r="W69" s="908"/>
      <c r="X69" s="908"/>
      <c r="Y69" s="802" t="s">
        <v>53</v>
      </c>
      <c r="Z69" s="803"/>
      <c r="AB69" s="853" t="s">
        <v>495</v>
      </c>
      <c r="AC69"/>
      <c r="AD69" s="905" t="s">
        <v>51</v>
      </c>
      <c r="AE69" s="906"/>
      <c r="AF69" s="907"/>
      <c r="AG69" s="907"/>
      <c r="AH69" s="907" t="s">
        <v>616</v>
      </c>
      <c r="AI69" s="907"/>
      <c r="AJ69" s="907"/>
      <c r="AK69" s="907"/>
      <c r="AL69" s="907"/>
      <c r="AM69" s="907"/>
      <c r="AN69" s="907"/>
      <c r="AO69" s="907"/>
      <c r="AP69" s="907"/>
      <c r="AQ69" s="907"/>
      <c r="AR69" s="907"/>
      <c r="AS69" s="908" t="s">
        <v>52</v>
      </c>
      <c r="AT69" s="908"/>
      <c r="AU69" s="908"/>
      <c r="AV69" s="908"/>
      <c r="AW69" s="908"/>
      <c r="AX69" s="908"/>
      <c r="AY69" s="908"/>
      <c r="AZ69" s="802" t="s">
        <v>53</v>
      </c>
      <c r="BA69" s="803"/>
    </row>
    <row r="70" spans="1:56" ht="13.5" thickBot="1" x14ac:dyDescent="0.25">
      <c r="A70" s="853"/>
      <c r="B70"/>
      <c r="C70" s="914" t="s">
        <v>585</v>
      </c>
      <c r="D70" s="915"/>
      <c r="E70" s="915"/>
      <c r="F70" s="915"/>
      <c r="G70" s="915"/>
      <c r="H70" s="915"/>
      <c r="I70" s="916"/>
      <c r="J70" s="917" t="s">
        <v>68</v>
      </c>
      <c r="K70" s="918"/>
      <c r="L70" s="918"/>
      <c r="M70" s="918"/>
      <c r="N70" s="918"/>
      <c r="O70" s="918"/>
      <c r="P70" s="918"/>
      <c r="Q70" s="919"/>
      <c r="R70" s="920" t="s">
        <v>69</v>
      </c>
      <c r="S70" s="921"/>
      <c r="T70" s="921"/>
      <c r="U70" s="921"/>
      <c r="V70" s="921"/>
      <c r="W70" s="921"/>
      <c r="X70" s="922"/>
      <c r="Y70" s="75" t="s">
        <v>70</v>
      </c>
      <c r="Z70" s="76"/>
      <c r="AB70" s="853"/>
      <c r="AC70"/>
      <c r="AD70" s="914" t="s">
        <v>585</v>
      </c>
      <c r="AE70" s="915"/>
      <c r="AF70" s="915"/>
      <c r="AG70" s="915"/>
      <c r="AH70" s="915"/>
      <c r="AI70" s="915"/>
      <c r="AJ70" s="916"/>
      <c r="AK70" s="917" t="s">
        <v>68</v>
      </c>
      <c r="AL70" s="918"/>
      <c r="AM70" s="918"/>
      <c r="AN70" s="918"/>
      <c r="AO70" s="918"/>
      <c r="AP70" s="918"/>
      <c r="AQ70" s="918"/>
      <c r="AR70" s="919"/>
      <c r="AS70" s="920" t="s">
        <v>69</v>
      </c>
      <c r="AT70" s="921"/>
      <c r="AU70" s="921"/>
      <c r="AV70" s="921"/>
      <c r="AW70" s="921"/>
      <c r="AX70" s="921"/>
      <c r="AY70" s="922"/>
      <c r="AZ70" s="75" t="s">
        <v>70</v>
      </c>
      <c r="BA70" s="76"/>
    </row>
    <row r="71" spans="1:56" ht="15" customHeight="1" thickBot="1" x14ac:dyDescent="0.3">
      <c r="A71" s="853"/>
      <c r="B71" s="44"/>
      <c r="C71" s="909" t="s">
        <v>71</v>
      </c>
      <c r="D71" s="910"/>
      <c r="E71" s="910"/>
      <c r="F71" s="910"/>
      <c r="G71" s="910"/>
      <c r="H71" s="910"/>
      <c r="I71" s="77"/>
      <c r="J71" s="911"/>
      <c r="K71" s="912"/>
      <c r="L71" s="912"/>
      <c r="M71" s="912"/>
      <c r="N71" s="912"/>
      <c r="O71" s="912"/>
      <c r="P71" s="912"/>
      <c r="Q71" s="913"/>
      <c r="R71" s="898" t="s">
        <v>72</v>
      </c>
      <c r="S71" s="899"/>
      <c r="T71" s="810"/>
      <c r="U71" s="810"/>
      <c r="V71" s="810"/>
      <c r="W71" s="810"/>
      <c r="X71" s="811"/>
      <c r="Y71" s="75" t="s">
        <v>73</v>
      </c>
      <c r="Z71" s="78" t="s">
        <v>54</v>
      </c>
      <c r="AB71" s="853"/>
      <c r="AC71" s="44"/>
      <c r="AD71" s="909" t="s">
        <v>71</v>
      </c>
      <c r="AE71" s="910"/>
      <c r="AF71" s="910"/>
      <c r="AG71" s="910"/>
      <c r="AH71" s="910"/>
      <c r="AI71" s="910"/>
      <c r="AJ71" s="77"/>
      <c r="AK71" s="911"/>
      <c r="AL71" s="912"/>
      <c r="AM71" s="912"/>
      <c r="AN71" s="912"/>
      <c r="AO71" s="912"/>
      <c r="AP71" s="912"/>
      <c r="AQ71" s="912"/>
      <c r="AR71" s="913"/>
      <c r="AS71" s="898" t="s">
        <v>72</v>
      </c>
      <c r="AT71" s="899"/>
      <c r="AU71" s="810"/>
      <c r="AV71" s="810"/>
      <c r="AW71" s="810"/>
      <c r="AX71" s="810"/>
      <c r="AY71" s="811"/>
      <c r="AZ71" s="75" t="s">
        <v>73</v>
      </c>
      <c r="BA71" s="78" t="s">
        <v>54</v>
      </c>
    </row>
    <row r="72" spans="1:56" ht="13.5" thickBot="1" x14ac:dyDescent="0.25">
      <c r="A72" s="853"/>
      <c r="B72"/>
      <c r="C72" s="812" t="s">
        <v>74</v>
      </c>
      <c r="D72" s="813"/>
      <c r="E72" s="813"/>
      <c r="F72" s="813"/>
      <c r="G72" s="813"/>
      <c r="H72" s="813"/>
      <c r="I72" s="77"/>
      <c r="J72" s="807"/>
      <c r="K72" s="808"/>
      <c r="L72" s="808"/>
      <c r="M72" s="808"/>
      <c r="N72" s="808"/>
      <c r="O72" s="808"/>
      <c r="P72" s="808"/>
      <c r="Q72" s="809"/>
      <c r="R72" s="898" t="s">
        <v>75</v>
      </c>
      <c r="S72" s="899"/>
      <c r="T72" s="810"/>
      <c r="U72" s="810"/>
      <c r="V72" s="810"/>
      <c r="W72" s="810"/>
      <c r="X72" s="811"/>
      <c r="Y72" s="75" t="s">
        <v>76</v>
      </c>
      <c r="Z72" s="79"/>
      <c r="AB72" s="853"/>
      <c r="AC72"/>
      <c r="AD72" s="812" t="s">
        <v>74</v>
      </c>
      <c r="AE72" s="813"/>
      <c r="AF72" s="813"/>
      <c r="AG72" s="813"/>
      <c r="AH72" s="813"/>
      <c r="AI72" s="813"/>
      <c r="AJ72" s="77"/>
      <c r="AK72" s="807"/>
      <c r="AL72" s="808"/>
      <c r="AM72" s="808"/>
      <c r="AN72" s="808"/>
      <c r="AO72" s="808"/>
      <c r="AP72" s="808"/>
      <c r="AQ72" s="808"/>
      <c r="AR72" s="809"/>
      <c r="AS72" s="898" t="s">
        <v>75</v>
      </c>
      <c r="AT72" s="899"/>
      <c r="AU72" s="810"/>
      <c r="AV72" s="810"/>
      <c r="AW72" s="810"/>
      <c r="AX72" s="810"/>
      <c r="AY72" s="811"/>
      <c r="AZ72" s="75" t="s">
        <v>76</v>
      </c>
      <c r="BA72" s="79"/>
    </row>
    <row r="73" spans="1:56" ht="13.5" thickBot="1" x14ac:dyDescent="0.25">
      <c r="A73" s="853"/>
      <c r="B73"/>
      <c r="C73" s="812" t="s">
        <v>518</v>
      </c>
      <c r="D73" s="813"/>
      <c r="E73" s="813"/>
      <c r="F73" s="813"/>
      <c r="G73" s="813"/>
      <c r="H73" s="813"/>
      <c r="I73" s="77"/>
      <c r="J73" s="814"/>
      <c r="K73" s="815"/>
      <c r="L73" s="815"/>
      <c r="M73" s="815"/>
      <c r="N73" s="815"/>
      <c r="O73" s="815"/>
      <c r="P73" s="815"/>
      <c r="Q73" s="816"/>
      <c r="R73" s="898" t="s">
        <v>77</v>
      </c>
      <c r="S73" s="899"/>
      <c r="T73" s="810"/>
      <c r="U73" s="810"/>
      <c r="V73" s="810"/>
      <c r="W73" s="810"/>
      <c r="X73" s="811"/>
      <c r="Y73" s="75" t="s">
        <v>78</v>
      </c>
      <c r="Z73" s="79"/>
      <c r="AB73" s="853"/>
      <c r="AC73"/>
      <c r="AD73" s="812" t="s">
        <v>518</v>
      </c>
      <c r="AE73" s="813"/>
      <c r="AF73" s="813"/>
      <c r="AG73" s="813"/>
      <c r="AH73" s="813"/>
      <c r="AI73" s="813"/>
      <c r="AJ73" s="77"/>
      <c r="AK73" s="814"/>
      <c r="AL73" s="815"/>
      <c r="AM73" s="815"/>
      <c r="AN73" s="815"/>
      <c r="AO73" s="815"/>
      <c r="AP73" s="815"/>
      <c r="AQ73" s="815"/>
      <c r="AR73" s="816"/>
      <c r="AS73" s="898" t="s">
        <v>77</v>
      </c>
      <c r="AT73" s="899"/>
      <c r="AU73" s="810"/>
      <c r="AV73" s="810"/>
      <c r="AW73" s="810"/>
      <c r="AX73" s="810"/>
      <c r="AY73" s="811"/>
      <c r="AZ73" s="75" t="s">
        <v>78</v>
      </c>
      <c r="BA73" s="79"/>
    </row>
    <row r="74" spans="1:56" ht="13.5" thickBot="1" x14ac:dyDescent="0.25">
      <c r="A74" s="853"/>
      <c r="B74"/>
      <c r="C74" s="812" t="s">
        <v>586</v>
      </c>
      <c r="D74" s="813"/>
      <c r="E74" s="813"/>
      <c r="F74" s="813"/>
      <c r="G74" s="813"/>
      <c r="H74" s="813"/>
      <c r="I74" s="77"/>
      <c r="J74" s="80"/>
      <c r="K74" s="80"/>
      <c r="L74" s="80"/>
      <c r="M74" s="80"/>
      <c r="N74" s="80"/>
      <c r="O74" s="80"/>
      <c r="P74" s="80"/>
      <c r="Q74" s="80"/>
      <c r="R74" s="872" t="s">
        <v>79</v>
      </c>
      <c r="S74" s="873"/>
      <c r="T74" s="874"/>
      <c r="U74" s="874"/>
      <c r="V74" s="874"/>
      <c r="W74" s="874"/>
      <c r="X74" s="875"/>
      <c r="Y74" s="81"/>
      <c r="Z74" s="82"/>
      <c r="AB74" s="853"/>
      <c r="AC74"/>
      <c r="AD74" s="812" t="s">
        <v>586</v>
      </c>
      <c r="AE74" s="813"/>
      <c r="AF74" s="813"/>
      <c r="AG74" s="813"/>
      <c r="AH74" s="813"/>
      <c r="AI74" s="813"/>
      <c r="AJ74" s="77"/>
      <c r="AK74" s="80"/>
      <c r="AL74" s="80"/>
      <c r="AM74" s="80"/>
      <c r="AN74" s="80"/>
      <c r="AO74" s="80"/>
      <c r="AP74" s="80"/>
      <c r="AQ74" s="80"/>
      <c r="AR74" s="80"/>
      <c r="AS74" s="872" t="s">
        <v>79</v>
      </c>
      <c r="AT74" s="873"/>
      <c r="AU74" s="874"/>
      <c r="AV74" s="874"/>
      <c r="AW74" s="874"/>
      <c r="AX74" s="874"/>
      <c r="AY74" s="875"/>
      <c r="AZ74" s="81"/>
      <c r="BA74" s="82"/>
    </row>
    <row r="75" spans="1:56" ht="15" x14ac:dyDescent="0.2">
      <c r="A75" s="904">
        <v>49</v>
      </c>
      <c r="B75"/>
      <c r="C75" s="841" t="s">
        <v>587</v>
      </c>
      <c r="D75" s="813"/>
      <c r="E75" s="813"/>
      <c r="F75" s="813"/>
      <c r="G75" s="813"/>
      <c r="H75" s="813"/>
      <c r="I75" s="77"/>
      <c r="U75" s="45"/>
      <c r="W75" s="781" t="s">
        <v>721</v>
      </c>
      <c r="X75" s="781"/>
      <c r="Y75" s="781"/>
      <c r="Z75" s="781"/>
      <c r="AB75" s="904">
        <f>A75+3</f>
        <v>52</v>
      </c>
      <c r="AC75"/>
      <c r="AD75" s="841" t="s">
        <v>587</v>
      </c>
      <c r="AE75" s="813"/>
      <c r="AF75" s="813"/>
      <c r="AG75" s="813"/>
      <c r="AH75" s="813"/>
      <c r="AI75" s="813"/>
      <c r="AJ75" s="77"/>
      <c r="AV75" s="45"/>
      <c r="AX75" s="781" t="s">
        <v>720</v>
      </c>
      <c r="AY75" s="781"/>
      <c r="AZ75" s="781"/>
      <c r="BA75" s="781"/>
    </row>
    <row r="76" spans="1:56" ht="13.5" thickBot="1" x14ac:dyDescent="0.25">
      <c r="A76" s="904"/>
      <c r="B76"/>
      <c r="C76" s="804" t="s">
        <v>80</v>
      </c>
      <c r="D76" s="805"/>
      <c r="E76" s="805"/>
      <c r="F76" s="805"/>
      <c r="G76" s="805"/>
      <c r="H76" s="805"/>
      <c r="I76" s="806"/>
      <c r="W76" s="781"/>
      <c r="X76" s="781"/>
      <c r="Y76" s="781"/>
      <c r="Z76" s="781"/>
      <c r="AB76" s="904"/>
      <c r="AC76"/>
      <c r="AD76" s="804" t="s">
        <v>80</v>
      </c>
      <c r="AE76" s="805"/>
      <c r="AF76" s="805"/>
      <c r="AG76" s="805"/>
      <c r="AH76" s="805"/>
      <c r="AI76" s="805"/>
      <c r="AJ76" s="806"/>
      <c r="AX76" s="781"/>
      <c r="AY76" s="781"/>
      <c r="AZ76" s="781"/>
      <c r="BA76" s="781"/>
    </row>
    <row r="78" spans="1:56" ht="13.5" thickBot="1" x14ac:dyDescent="0.25"/>
    <row r="79" spans="1:56" ht="18" customHeight="1" x14ac:dyDescent="0.25">
      <c r="A79" s="930" t="s">
        <v>496</v>
      </c>
      <c r="B79"/>
      <c r="C79" s="932" t="s">
        <v>584</v>
      </c>
      <c r="D79" s="933"/>
      <c r="E79" s="933"/>
      <c r="F79" s="933"/>
      <c r="G79" s="933"/>
      <c r="H79" s="933"/>
      <c r="I79" s="933"/>
      <c r="J79" s="933"/>
      <c r="K79" s="933"/>
      <c r="L79" s="934"/>
      <c r="M79" s="935" t="s">
        <v>138</v>
      </c>
      <c r="N79" s="935"/>
      <c r="O79" s="935"/>
      <c r="P79" s="935"/>
      <c r="Q79" s="935"/>
      <c r="R79" s="935"/>
      <c r="S79" s="935"/>
      <c r="T79" s="935"/>
      <c r="U79" s="935"/>
      <c r="V79" s="935"/>
      <c r="W79" s="935"/>
      <c r="X79" s="935"/>
      <c r="Y79" s="935"/>
      <c r="Z79" s="1" t="s">
        <v>749</v>
      </c>
      <c r="AB79" s="930" t="s">
        <v>496</v>
      </c>
      <c r="AC79"/>
      <c r="AD79" s="932" t="s">
        <v>584</v>
      </c>
      <c r="AE79" s="933"/>
      <c r="AF79" s="933"/>
      <c r="AG79" s="933"/>
      <c r="AH79" s="933"/>
      <c r="AI79" s="933"/>
      <c r="AJ79" s="933"/>
      <c r="AK79" s="933"/>
      <c r="AL79" s="933"/>
      <c r="AM79" s="934"/>
      <c r="AN79" s="935" t="s">
        <v>144</v>
      </c>
      <c r="AO79" s="935"/>
      <c r="AP79" s="935"/>
      <c r="AQ79" s="935"/>
      <c r="AR79" s="935"/>
      <c r="AS79" s="935"/>
      <c r="AT79" s="935"/>
      <c r="AU79" s="935"/>
      <c r="AV79" s="935"/>
      <c r="AW79" s="935"/>
      <c r="AX79" s="935"/>
      <c r="AY79" s="935"/>
      <c r="AZ79" s="935"/>
      <c r="BA79" s="1" t="s">
        <v>749</v>
      </c>
    </row>
    <row r="80" spans="1:56" x14ac:dyDescent="0.2">
      <c r="A80" s="931"/>
      <c r="B80"/>
      <c r="C80" s="856" t="s">
        <v>1</v>
      </c>
      <c r="D80" s="857"/>
      <c r="E80" s="857"/>
      <c r="F80" s="857"/>
      <c r="G80" s="857"/>
      <c r="H80" s="857"/>
      <c r="I80" s="857"/>
      <c r="J80" s="857"/>
      <c r="K80" s="857"/>
      <c r="L80" s="858"/>
      <c r="M80" s="893" t="s">
        <v>2</v>
      </c>
      <c r="N80" s="893"/>
      <c r="O80" s="893"/>
      <c r="P80" s="893"/>
      <c r="Q80" s="893"/>
      <c r="R80" s="893"/>
      <c r="S80" s="893"/>
      <c r="T80" s="893"/>
      <c r="U80" s="893"/>
      <c r="V80" s="893"/>
      <c r="W80" s="893"/>
      <c r="X80" s="893"/>
      <c r="Y80" s="893" t="s">
        <v>55</v>
      </c>
      <c r="Z80" s="894"/>
      <c r="AB80" s="931"/>
      <c r="AC80"/>
      <c r="AD80" s="856" t="s">
        <v>1</v>
      </c>
      <c r="AE80" s="857"/>
      <c r="AF80" s="857"/>
      <c r="AG80" s="857"/>
      <c r="AH80" s="857"/>
      <c r="AI80" s="857"/>
      <c r="AJ80" s="857"/>
      <c r="AK80" s="857"/>
      <c r="AL80" s="857"/>
      <c r="AM80" s="858"/>
      <c r="AN80" s="893" t="s">
        <v>2</v>
      </c>
      <c r="AO80" s="893"/>
      <c r="AP80" s="893"/>
      <c r="AQ80" s="893"/>
      <c r="AR80" s="893"/>
      <c r="AS80" s="893"/>
      <c r="AT80" s="893"/>
      <c r="AU80" s="893"/>
      <c r="AV80" s="893"/>
      <c r="AW80" s="893"/>
      <c r="AX80" s="893"/>
      <c r="AY80" s="893"/>
      <c r="AZ80" s="893" t="s">
        <v>55</v>
      </c>
      <c r="BA80" s="894"/>
    </row>
    <row r="81" spans="1:53" x14ac:dyDescent="0.2">
      <c r="A81" s="931"/>
      <c r="B81"/>
      <c r="C81" s="856" t="s">
        <v>3</v>
      </c>
      <c r="D81" s="857"/>
      <c r="E81" s="857"/>
      <c r="F81" s="857"/>
      <c r="G81" s="857"/>
      <c r="H81" s="857"/>
      <c r="I81" s="857"/>
      <c r="J81" s="857"/>
      <c r="K81" s="857"/>
      <c r="L81" s="858"/>
      <c r="M81" s="893" t="s">
        <v>4</v>
      </c>
      <c r="N81" s="893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 t="s">
        <v>5</v>
      </c>
      <c r="Z81" s="894"/>
      <c r="AB81" s="931"/>
      <c r="AC81"/>
      <c r="AD81" s="856" t="s">
        <v>3</v>
      </c>
      <c r="AE81" s="857"/>
      <c r="AF81" s="857"/>
      <c r="AG81" s="857"/>
      <c r="AH81" s="857"/>
      <c r="AI81" s="857"/>
      <c r="AJ81" s="857"/>
      <c r="AK81" s="857"/>
      <c r="AL81" s="857"/>
      <c r="AM81" s="858"/>
      <c r="AN81" s="893" t="s">
        <v>4</v>
      </c>
      <c r="AO81" s="893"/>
      <c r="AP81" s="893"/>
      <c r="AQ81" s="893"/>
      <c r="AR81" s="893"/>
      <c r="AS81" s="893"/>
      <c r="AT81" s="893"/>
      <c r="AU81" s="893"/>
      <c r="AV81" s="893"/>
      <c r="AW81" s="893"/>
      <c r="AX81" s="893"/>
      <c r="AY81" s="893"/>
      <c r="AZ81" s="893" t="s">
        <v>5</v>
      </c>
      <c r="BA81" s="894"/>
    </row>
    <row r="82" spans="1:53" x14ac:dyDescent="0.2">
      <c r="A82" s="931"/>
      <c r="B82"/>
      <c r="C82" s="856" t="s">
        <v>56</v>
      </c>
      <c r="D82" s="867"/>
      <c r="E82" s="867"/>
      <c r="F82" s="868"/>
      <c r="G82" s="869" t="s">
        <v>57</v>
      </c>
      <c r="H82" s="870"/>
      <c r="I82" s="870"/>
      <c r="J82" s="870"/>
      <c r="K82" s="870"/>
      <c r="L82" s="870"/>
      <c r="M82" s="870"/>
      <c r="N82" s="870"/>
      <c r="O82" s="870"/>
      <c r="P82" s="870"/>
      <c r="Q82" s="870"/>
      <c r="R82" s="870"/>
      <c r="S82" s="870"/>
      <c r="T82" s="870"/>
      <c r="U82" s="870"/>
      <c r="V82" s="870"/>
      <c r="W82" s="870"/>
      <c r="X82" s="871"/>
      <c r="Y82" s="47"/>
      <c r="Z82" s="48"/>
      <c r="AB82" s="931"/>
      <c r="AC82"/>
      <c r="AD82" s="856" t="s">
        <v>56</v>
      </c>
      <c r="AE82" s="867"/>
      <c r="AF82" s="867"/>
      <c r="AG82" s="868"/>
      <c r="AH82" s="869" t="s">
        <v>57</v>
      </c>
      <c r="AI82" s="870"/>
      <c r="AJ82" s="870"/>
      <c r="AK82" s="870"/>
      <c r="AL82" s="870"/>
      <c r="AM82" s="870"/>
      <c r="AN82" s="870"/>
      <c r="AO82" s="870"/>
      <c r="AP82" s="870"/>
      <c r="AQ82" s="870"/>
      <c r="AR82" s="870"/>
      <c r="AS82" s="870"/>
      <c r="AT82" s="870"/>
      <c r="AU82" s="870"/>
      <c r="AV82" s="870"/>
      <c r="AW82" s="870"/>
      <c r="AX82" s="870"/>
      <c r="AY82" s="871"/>
      <c r="AZ82" s="47"/>
      <c r="BA82" s="48"/>
    </row>
    <row r="83" spans="1:53" ht="15.75" x14ac:dyDescent="0.25">
      <c r="A83" s="931"/>
      <c r="B83"/>
      <c r="C83" s="838" t="s">
        <v>508</v>
      </c>
      <c r="D83" s="839"/>
      <c r="E83" s="839"/>
      <c r="F83" s="840"/>
      <c r="G83" s="817" t="s">
        <v>617</v>
      </c>
      <c r="H83" s="818"/>
      <c r="I83" s="818"/>
      <c r="J83" s="818"/>
      <c r="K83" s="819"/>
      <c r="L83" s="851" t="s">
        <v>710</v>
      </c>
      <c r="M83" s="851"/>
      <c r="N83" s="851"/>
      <c r="O83" s="851"/>
      <c r="P83" s="851"/>
      <c r="Q83" s="851"/>
      <c r="R83" s="851"/>
      <c r="S83" s="851"/>
      <c r="T83" s="851"/>
      <c r="U83" s="851"/>
      <c r="V83" s="851"/>
      <c r="W83" s="851"/>
      <c r="X83" s="851"/>
      <c r="Y83" s="851"/>
      <c r="Z83" s="852"/>
      <c r="AB83" s="931"/>
      <c r="AC83"/>
      <c r="AD83" s="838" t="s">
        <v>508</v>
      </c>
      <c r="AE83" s="839"/>
      <c r="AF83" s="839"/>
      <c r="AG83" s="840"/>
      <c r="AH83" s="817" t="s">
        <v>617</v>
      </c>
      <c r="AI83" s="818"/>
      <c r="AJ83" s="818"/>
      <c r="AK83" s="818"/>
      <c r="AL83" s="819"/>
      <c r="AM83" s="851" t="s">
        <v>710</v>
      </c>
      <c r="AN83" s="851"/>
      <c r="AO83" s="851"/>
      <c r="AP83" s="851"/>
      <c r="AQ83" s="851"/>
      <c r="AR83" s="851"/>
      <c r="AS83" s="851"/>
      <c r="AT83" s="851"/>
      <c r="AU83" s="851"/>
      <c r="AV83" s="851"/>
      <c r="AW83" s="851"/>
      <c r="AX83" s="851"/>
      <c r="AY83" s="851"/>
      <c r="AZ83" s="851"/>
      <c r="BA83" s="852"/>
    </row>
    <row r="84" spans="1:53" ht="15.6" customHeight="1" x14ac:dyDescent="0.2">
      <c r="A84" s="931"/>
      <c r="B84"/>
      <c r="C84" s="856"/>
      <c r="D84" s="857"/>
      <c r="E84" s="857"/>
      <c r="F84" s="858"/>
      <c r="G84" s="817" t="s">
        <v>618</v>
      </c>
      <c r="H84" s="818"/>
      <c r="I84" s="818"/>
      <c r="J84" s="818"/>
      <c r="K84" s="819"/>
      <c r="L84" s="883" t="s">
        <v>6</v>
      </c>
      <c r="M84" s="883"/>
      <c r="N84" s="884"/>
      <c r="O84" s="884"/>
      <c r="P84" s="884"/>
      <c r="Q84" s="884"/>
      <c r="R84" s="883" t="s">
        <v>7</v>
      </c>
      <c r="S84" s="883"/>
      <c r="T84" s="883"/>
      <c r="U84" s="883"/>
      <c r="V84" s="883"/>
      <c r="W84" s="858" t="s">
        <v>689</v>
      </c>
      <c r="X84" s="893"/>
      <c r="Y84" s="893"/>
      <c r="Z84" s="894"/>
      <c r="AB84" s="931"/>
      <c r="AC84"/>
      <c r="AD84" s="856"/>
      <c r="AE84" s="857"/>
      <c r="AF84" s="857"/>
      <c r="AG84" s="858"/>
      <c r="AH84" s="817" t="s">
        <v>618</v>
      </c>
      <c r="AI84" s="818"/>
      <c r="AJ84" s="818"/>
      <c r="AK84" s="818"/>
      <c r="AL84" s="819"/>
      <c r="AM84" s="883" t="s">
        <v>6</v>
      </c>
      <c r="AN84" s="883"/>
      <c r="AO84" s="884"/>
      <c r="AP84" s="884"/>
      <c r="AQ84" s="884"/>
      <c r="AR84" s="884"/>
      <c r="AS84" s="883" t="s">
        <v>7</v>
      </c>
      <c r="AT84" s="883"/>
      <c r="AU84" s="883"/>
      <c r="AV84" s="883"/>
      <c r="AW84" s="883"/>
      <c r="AX84" s="858" t="s">
        <v>689</v>
      </c>
      <c r="AY84" s="893"/>
      <c r="AZ84" s="893"/>
      <c r="BA84" s="894"/>
    </row>
    <row r="85" spans="1:53" ht="16.5" thickBot="1" x14ac:dyDescent="0.3">
      <c r="A85" s="931"/>
      <c r="B85"/>
      <c r="C85" s="856"/>
      <c r="D85" s="857"/>
      <c r="E85" s="857"/>
      <c r="F85" s="858"/>
      <c r="G85" s="50"/>
      <c r="H85" s="51"/>
      <c r="I85" s="51"/>
      <c r="J85" s="51"/>
      <c r="K85" s="52"/>
      <c r="L85" s="846" t="s">
        <v>8</v>
      </c>
      <c r="M85" s="847"/>
      <c r="N85" s="848"/>
      <c r="O85" s="848"/>
      <c r="P85" s="848"/>
      <c r="Q85" s="849"/>
      <c r="R85" s="928"/>
      <c r="S85" s="928"/>
      <c r="T85" s="928"/>
      <c r="U85" s="928"/>
      <c r="V85" s="928"/>
      <c r="W85" s="895"/>
      <c r="X85" s="896"/>
      <c r="Y85" s="896"/>
      <c r="Z85" s="897"/>
      <c r="AB85" s="931"/>
      <c r="AC85"/>
      <c r="AD85" s="856"/>
      <c r="AE85" s="857"/>
      <c r="AF85" s="857"/>
      <c r="AG85" s="858"/>
      <c r="AH85" s="50"/>
      <c r="AI85" s="51"/>
      <c r="AJ85" s="51"/>
      <c r="AK85" s="51"/>
      <c r="AL85" s="52"/>
      <c r="AM85" s="846" t="s">
        <v>8</v>
      </c>
      <c r="AN85" s="847"/>
      <c r="AO85" s="848"/>
      <c r="AP85" s="848"/>
      <c r="AQ85" s="848"/>
      <c r="AR85" s="849"/>
      <c r="AS85" s="928"/>
      <c r="AT85" s="928"/>
      <c r="AU85" s="928"/>
      <c r="AV85" s="928"/>
      <c r="AW85" s="928"/>
      <c r="AX85" s="895"/>
      <c r="AY85" s="896"/>
      <c r="AZ85" s="896"/>
      <c r="BA85" s="897"/>
    </row>
    <row r="86" spans="1:53" ht="13.5" customHeight="1" thickBot="1" x14ac:dyDescent="0.25">
      <c r="A86" s="901" t="s">
        <v>750</v>
      </c>
      <c r="B86"/>
      <c r="C86" s="861"/>
      <c r="D86" s="862"/>
      <c r="E86" s="863"/>
      <c r="F86" s="820" t="s">
        <v>9</v>
      </c>
      <c r="G86" s="829" t="s">
        <v>82</v>
      </c>
      <c r="H86" s="835"/>
      <c r="I86" s="836"/>
      <c r="J86" s="829" t="s">
        <v>83</v>
      </c>
      <c r="K86" s="835"/>
      <c r="L86" s="836"/>
      <c r="M86" s="829" t="s">
        <v>84</v>
      </c>
      <c r="N86" s="830"/>
      <c r="O86" s="831"/>
      <c r="P86" s="829" t="s">
        <v>85</v>
      </c>
      <c r="Q86" s="830"/>
      <c r="R86" s="831"/>
      <c r="S86" s="829" t="s">
        <v>86</v>
      </c>
      <c r="T86" s="830"/>
      <c r="U86" s="831"/>
      <c r="V86" s="842" t="s">
        <v>87</v>
      </c>
      <c r="W86" s="830"/>
      <c r="X86" s="831"/>
      <c r="Y86" s="53" t="s">
        <v>10</v>
      </c>
      <c r="Z86" s="54" t="s">
        <v>60</v>
      </c>
      <c r="AB86" s="901" t="s">
        <v>750</v>
      </c>
      <c r="AC86"/>
      <c r="AD86" s="861"/>
      <c r="AE86" s="862"/>
      <c r="AF86" s="863"/>
      <c r="AG86" s="820" t="s">
        <v>9</v>
      </c>
      <c r="AH86" s="829" t="s">
        <v>82</v>
      </c>
      <c r="AI86" s="835"/>
      <c r="AJ86" s="836"/>
      <c r="AK86" s="829" t="s">
        <v>83</v>
      </c>
      <c r="AL86" s="835"/>
      <c r="AM86" s="836"/>
      <c r="AN86" s="829" t="s">
        <v>84</v>
      </c>
      <c r="AO86" s="830"/>
      <c r="AP86" s="831"/>
      <c r="AQ86" s="829" t="s">
        <v>85</v>
      </c>
      <c r="AR86" s="830"/>
      <c r="AS86" s="831"/>
      <c r="AT86" s="829" t="s">
        <v>86</v>
      </c>
      <c r="AU86" s="830"/>
      <c r="AV86" s="831"/>
      <c r="AW86" s="842" t="s">
        <v>87</v>
      </c>
      <c r="AX86" s="830"/>
      <c r="AY86" s="831"/>
      <c r="AZ86" s="53" t="s">
        <v>10</v>
      </c>
      <c r="BA86" s="54" t="s">
        <v>60</v>
      </c>
    </row>
    <row r="87" spans="1:53" ht="27" customHeight="1" thickBot="1" x14ac:dyDescent="0.25">
      <c r="A87" s="902"/>
      <c r="B87"/>
      <c r="C87" s="864"/>
      <c r="D87" s="865"/>
      <c r="E87" s="866"/>
      <c r="F87" s="821"/>
      <c r="G87" s="155" t="s">
        <v>493</v>
      </c>
      <c r="H87" s="156" t="s">
        <v>494</v>
      </c>
      <c r="I87" s="157" t="s">
        <v>516</v>
      </c>
      <c r="J87" s="155" t="s">
        <v>493</v>
      </c>
      <c r="K87" s="156" t="s">
        <v>494</v>
      </c>
      <c r="L87" s="157" t="s">
        <v>516</v>
      </c>
      <c r="M87" s="155" t="s">
        <v>493</v>
      </c>
      <c r="N87" s="156" t="s">
        <v>494</v>
      </c>
      <c r="O87" s="157" t="s">
        <v>516</v>
      </c>
      <c r="P87" s="155" t="s">
        <v>493</v>
      </c>
      <c r="Q87" s="156" t="s">
        <v>494</v>
      </c>
      <c r="R87" s="157" t="s">
        <v>516</v>
      </c>
      <c r="S87" s="155" t="s">
        <v>493</v>
      </c>
      <c r="T87" s="156" t="s">
        <v>494</v>
      </c>
      <c r="U87" s="157" t="s">
        <v>516</v>
      </c>
      <c r="V87" s="155" t="s">
        <v>493</v>
      </c>
      <c r="W87" s="156" t="s">
        <v>494</v>
      </c>
      <c r="X87" s="157" t="s">
        <v>516</v>
      </c>
      <c r="Y87" s="881" t="s">
        <v>15</v>
      </c>
      <c r="Z87" s="882"/>
      <c r="AB87" s="902"/>
      <c r="AC87"/>
      <c r="AD87" s="864"/>
      <c r="AE87" s="865"/>
      <c r="AF87" s="866"/>
      <c r="AG87" s="821"/>
      <c r="AH87" s="155" t="s">
        <v>493</v>
      </c>
      <c r="AI87" s="156" t="s">
        <v>494</v>
      </c>
      <c r="AJ87" s="157" t="s">
        <v>516</v>
      </c>
      <c r="AK87" s="155" t="s">
        <v>493</v>
      </c>
      <c r="AL87" s="156" t="s">
        <v>494</v>
      </c>
      <c r="AM87" s="157" t="s">
        <v>516</v>
      </c>
      <c r="AN87" s="155" t="s">
        <v>493</v>
      </c>
      <c r="AO87" s="156" t="s">
        <v>494</v>
      </c>
      <c r="AP87" s="157" t="s">
        <v>516</v>
      </c>
      <c r="AQ87" s="155" t="s">
        <v>493</v>
      </c>
      <c r="AR87" s="156" t="s">
        <v>494</v>
      </c>
      <c r="AS87" s="157" t="s">
        <v>516</v>
      </c>
      <c r="AT87" s="155" t="s">
        <v>493</v>
      </c>
      <c r="AU87" s="156" t="s">
        <v>494</v>
      </c>
      <c r="AV87" s="157" t="s">
        <v>516</v>
      </c>
      <c r="AW87" s="155" t="s">
        <v>493</v>
      </c>
      <c r="AX87" s="156" t="s">
        <v>494</v>
      </c>
      <c r="AY87" s="157" t="s">
        <v>516</v>
      </c>
      <c r="AZ87" s="881" t="s">
        <v>15</v>
      </c>
      <c r="BA87" s="882"/>
    </row>
    <row r="88" spans="1:53" ht="21.2" customHeight="1" x14ac:dyDescent="0.2">
      <c r="A88" s="902"/>
      <c r="B88"/>
      <c r="C88" s="843">
        <v>1</v>
      </c>
      <c r="D88" s="795" t="s">
        <v>64</v>
      </c>
      <c r="E88" s="601" t="s">
        <v>16</v>
      </c>
      <c r="F88" s="55" t="s">
        <v>31</v>
      </c>
      <c r="G88" s="634" t="str">
        <f>TEXT((TIME(0,LEFT('Erwachsene-DOSB 2020'!W7,FIND(":",'Erwachsene-DOSB 2020'!W7)-1),RIGHT('Erwachsene-DOSB 2020'!W7,2)))*$BC$49,"[mm]:ss")</f>
        <v>30:59</v>
      </c>
      <c r="H88" s="99" t="str">
        <f>TEXT((TIME(0,LEFT('Erwachsene-DOSB 2020'!X7,FIND(":",'Erwachsene-DOSB 2020'!X7)-1),RIGHT('Erwachsene-DOSB 2020'!X7,2)))*$BC$49,"[mm]:ss")</f>
        <v>27:57</v>
      </c>
      <c r="I88" s="100" t="str">
        <f>TEXT((TIME(0,LEFT('Erwachsene-DOSB 2020'!Y7,FIND(":",'Erwachsene-DOSB 2020'!Y7)-1),RIGHT('Erwachsene-DOSB 2020'!Y7,2)))*$BC$49,"[mm]:ss")</f>
        <v>24:29</v>
      </c>
      <c r="J88" s="637" t="str">
        <f>TEXT((TIME(0,LEFT('Erwachsene-DOSB 2020'!Z7,FIND(":",'Erwachsene-DOSB 2020'!Z7)-1),RIGHT('Erwachsene-DOSB 2020'!Z7,2)))*$BC$49,"[mm]:ss")</f>
        <v>32:17</v>
      </c>
      <c r="K88" s="99" t="str">
        <f>TEXT((TIME(0,LEFT('Erwachsene-DOSB 2020'!AA7,FIND(":",'Erwachsene-DOSB 2020'!AA7)-1),RIGHT('Erwachsene-DOSB 2020'!AA7,2)))*$BC$49,"[mm]:ss")</f>
        <v>28:49</v>
      </c>
      <c r="L88" s="100" t="str">
        <f>TEXT((TIME(0,LEFT('Erwachsene-DOSB 2020'!AB7,FIND(":",'Erwachsene-DOSB 2020'!AB7)-1),RIGHT('Erwachsene-DOSB 2020'!AB7,2)))*$BC$49,"[mm]:ss")</f>
        <v>24:55</v>
      </c>
      <c r="M88" s="108" t="str">
        <f>TEXT((TIME(0,LEFT('Erwachsene-DOSB 2020'!AC7,FIND(":",'Erwachsene-DOSB 2020'!AC7)-1),RIGHT('Erwachsene-DOSB 2020'!AC7,2)))*$BC$49,"[mm]:ss")</f>
        <v>33:35</v>
      </c>
      <c r="N88" s="99" t="str">
        <f>TEXT((TIME(0,LEFT('Erwachsene-DOSB 2020'!AD7,FIND(":",'Erwachsene-DOSB 2020'!AD7)-1),RIGHT('Erwachsene-DOSB 2020'!AD7,2)))*$BC$49,"[mm]:ss")</f>
        <v>29:41</v>
      </c>
      <c r="O88" s="100" t="str">
        <f>TEXT((TIME(0,LEFT('Erwachsene-DOSB 2020'!AE7,FIND(":",'Erwachsene-DOSB 2020'!AE7)-1),RIGHT('Erwachsene-DOSB 2020'!AE7,2)))*$BC$49,"[mm]:ss")</f>
        <v>25:47</v>
      </c>
      <c r="P88" s="108" t="str">
        <f>TEXT((TIME(0,LEFT('Erwachsene-DOSB 2020'!AF7,FIND(":",'Erwachsene-DOSB 2020'!AF7)-1),RIGHT('Erwachsene-DOSB 2020'!AF7,2)))*$BC$49,"[mm]:ss")</f>
        <v>34:27</v>
      </c>
      <c r="Q88" s="99" t="str">
        <f>TEXT((TIME(0,LEFT('Erwachsene-DOSB 2020'!AG7,FIND(":",'Erwachsene-DOSB 2020'!AG7)-1),RIGHT('Erwachsene-DOSB 2020'!AG7,2)))*$BC$49,"[mm]:ss")</f>
        <v>30:33</v>
      </c>
      <c r="R88" s="100" t="str">
        <f>TEXT((TIME(0,LEFT('Erwachsene-DOSB 2020'!AH7,FIND(":",'Erwachsene-DOSB 2020'!AH7)-1),RIGHT('Erwachsene-DOSB 2020'!AH7,2)))*$BC$49,"[mm]:ss")</f>
        <v>26:39</v>
      </c>
      <c r="S88" s="108" t="str">
        <f>TEXT((TIME(0,LEFT('Erwachsene-DOSB 2020'!AI7,FIND(":",'Erwachsene-DOSB 2020'!AI7)-1),RIGHT('Erwachsene-DOSB 2020'!AI7,2)))*$BC$49,"[mm]:ss")</f>
        <v>35:19</v>
      </c>
      <c r="T88" s="99" t="str">
        <f>TEXT((TIME(0,LEFT('Erwachsene-DOSB 2020'!AJ7,FIND(":",'Erwachsene-DOSB 2020'!AJ7)-1),RIGHT('Erwachsene-DOSB 2020'!AJ7,2)))*$BC$49,"[mm]:ss")</f>
        <v>31:25</v>
      </c>
      <c r="U88" s="100" t="str">
        <f>TEXT((TIME(0,LEFT('Erwachsene-DOSB 2020'!AK7,FIND(":",'Erwachsene-DOSB 2020'!AK7)-1),RIGHT('Erwachsene-DOSB 2020'!AK7,2)))*$BC$49,"[mm]:ss")</f>
        <v>27:31</v>
      </c>
      <c r="V88" s="108" t="str">
        <f>TEXT((TIME(0,LEFT('Erwachsene-DOSB 2020'!AL7,FIND(":",'Erwachsene-DOSB 2020'!AL7)-1),RIGHT('Erwachsene-DOSB 2020'!AL7,2)))*$BC$49,"[mm]:ss")</f>
        <v>35:58</v>
      </c>
      <c r="W88" s="99" t="str">
        <f>TEXT((TIME(0,LEFT('Erwachsene-DOSB 2020'!AM7,FIND(":",'Erwachsene-DOSB 2020'!AM7)-1),RIGHT('Erwachsene-DOSB 2020'!AM7,2)))*$BC$49,"[mm]:ss")</f>
        <v>32:04</v>
      </c>
      <c r="X88" s="100" t="str">
        <f>TEXT((TIME(0,LEFT('Erwachsene-DOSB 2020'!AN7,FIND(":",'Erwachsene-DOSB 2020'!AN7)-1),RIGHT('Erwachsene-DOSB 2020'!AN7,2)))*$BC$49,"[mm]:ss")</f>
        <v>28:10</v>
      </c>
      <c r="Y88" s="180"/>
      <c r="Z88" s="181"/>
      <c r="AB88" s="902"/>
      <c r="AC88"/>
      <c r="AD88" s="843">
        <v>1</v>
      </c>
      <c r="AE88" s="795" t="s">
        <v>64</v>
      </c>
      <c r="AF88" s="601" t="s">
        <v>16</v>
      </c>
      <c r="AG88" s="55" t="s">
        <v>31</v>
      </c>
      <c r="AH88" s="98" t="str">
        <f>TEXT((TIME(0,LEFT('Erwachsene-DOSB 2020'!W39,FIND(":",'Erwachsene-DOSB 2020'!W39)-1),RIGHT('Erwachsene-DOSB 2020'!W39,2)))*$BC$49,"[mm]:ss")</f>
        <v>28:49</v>
      </c>
      <c r="AI88" s="99" t="str">
        <f>TEXT((TIME(0,LEFT('Erwachsene-DOSB 2020'!X39,FIND(":",'Erwachsene-DOSB 2020'!X39)-1),RIGHT('Erwachsene-DOSB 2020'!X39,2)))*$BC$49,"[mm]:ss")</f>
        <v>25:21</v>
      </c>
      <c r="AJ88" s="100" t="str">
        <f>TEXT((TIME(0,LEFT('Erwachsene-DOSB 2020'!Y39,FIND(":",'Erwachsene-DOSB 2020'!Y39)-1),RIGHT('Erwachsene-DOSB 2020'!Y39,2)))*$BC$49,"[mm]:ss")</f>
        <v>21:27</v>
      </c>
      <c r="AK88" s="108" t="str">
        <f>TEXT((TIME(0,LEFT('Erwachsene-DOSB 2020'!Z39,FIND(":",'Erwachsene-DOSB 2020'!Z39)-1),RIGHT('Erwachsene-DOSB 2020'!Z39,2)))*$BC$49,"[mm]:ss")</f>
        <v>30:20</v>
      </c>
      <c r="AL88" s="99" t="str">
        <f>TEXT((TIME(0,LEFT('Erwachsene-DOSB 2020'!AA39,FIND(":",'Erwachsene-DOSB 2020'!AA39)-1),RIGHT('Erwachsene-DOSB 2020'!AA39,2)))*$BC$49,"[mm]:ss")</f>
        <v>26:26</v>
      </c>
      <c r="AM88" s="100" t="str">
        <f>TEXT((TIME(0,LEFT('Erwachsene-DOSB 2020'!AB39,FIND(":",'Erwachsene-DOSB 2020'!AB39)-1),RIGHT('Erwachsene-DOSB 2020'!AB39,2)))*$BC$49,"[mm]:ss")</f>
        <v>22:32</v>
      </c>
      <c r="AN88" s="108" t="str">
        <f>TEXT((TIME(0,LEFT('Erwachsene-DOSB 2020'!AC39,FIND(":",'Erwachsene-DOSB 2020'!AC39)-1),RIGHT('Erwachsene-DOSB 2020'!AC39,2)))*$BC$49,"[mm]:ss")</f>
        <v>30:59</v>
      </c>
      <c r="AO88" s="99" t="str">
        <f>TEXT((TIME(0,LEFT('Erwachsene-DOSB 2020'!AD39,FIND(":",'Erwachsene-DOSB 2020'!AD39)-1),RIGHT('Erwachsene-DOSB 2020'!AD39,2)))*$BC$49,"[mm]:ss")</f>
        <v>27:05</v>
      </c>
      <c r="AP88" s="100" t="str">
        <f>TEXT((TIME(0,LEFT('Erwachsene-DOSB 2020'!AE39,FIND(":",'Erwachsene-DOSB 2020'!AE39)-1),RIGHT('Erwachsene-DOSB 2020'!AE39,2)))*$BC$49,"[mm]:ss")</f>
        <v>23:11</v>
      </c>
      <c r="AQ88" s="108" t="str">
        <f>TEXT((TIME(0,LEFT('Erwachsene-DOSB 2020'!AF39,FIND(":",'Erwachsene-DOSB 2020'!AF39)-1),RIGHT('Erwachsene-DOSB 2020'!AF39,2)))*$BC$49,"[mm]:ss")</f>
        <v>31:51</v>
      </c>
      <c r="AR88" s="99" t="str">
        <f>TEXT((TIME(0,LEFT('Erwachsene-DOSB 2020'!AG39,FIND(":",'Erwachsene-DOSB 2020'!AG39)-1),RIGHT('Erwachsene-DOSB 2020'!AG39,2)))*$BC$49,"[mm]:ss")</f>
        <v>27:57</v>
      </c>
      <c r="AS88" s="100" t="str">
        <f>TEXT((TIME(0,LEFT('Erwachsene-DOSB 2020'!AH39,FIND(":",'Erwachsene-DOSB 2020'!AH39)-1),RIGHT('Erwachsene-DOSB 2020'!AH39,2)))*$BC$49,"[mm]:ss")</f>
        <v>24:03</v>
      </c>
      <c r="AT88" s="108" t="str">
        <f>TEXT((TIME(0,LEFT('Erwachsene-DOSB 2020'!AI39,FIND(":",'Erwachsene-DOSB 2020'!AI39)-1),RIGHT('Erwachsene-DOSB 2020'!AI39,2)))*$BC$49,"[mm]:ss")</f>
        <v>32:30</v>
      </c>
      <c r="AU88" s="99" t="str">
        <f>TEXT((TIME(0,LEFT('Erwachsene-DOSB 2020'!AJ39,FIND(":",'Erwachsene-DOSB 2020'!AJ39)-1),RIGHT('Erwachsene-DOSB 2020'!AJ39,2)))*$BC$49,"[mm]:ss")</f>
        <v>28:36</v>
      </c>
      <c r="AV88" s="100" t="str">
        <f>TEXT((TIME(0,LEFT('Erwachsene-DOSB 2020'!AK39,FIND(":",'Erwachsene-DOSB 2020'!AK39)-1),RIGHT('Erwachsene-DOSB 2020'!AK39,2)))*$BC$49,"[mm]:ss")</f>
        <v>24:42</v>
      </c>
      <c r="AW88" s="108" t="str">
        <f>TEXT((TIME(0,LEFT('Erwachsene-DOSB 2020'!AL39,FIND(":",'Erwachsene-DOSB 2020'!AL39)-1),RIGHT('Erwachsene-DOSB 2020'!AL39,2)))*$BC$49,"[mm]:ss")</f>
        <v>32:56</v>
      </c>
      <c r="AX88" s="99" t="str">
        <f>TEXT((TIME(0,LEFT('Erwachsene-DOSB 2020'!AM39,FIND(":",'Erwachsene-DOSB 2020'!AM39)-1),RIGHT('Erwachsene-DOSB 2020'!AM39,2)))*$BC$49,"[mm]:ss")</f>
        <v>29:02</v>
      </c>
      <c r="AY88" s="100" t="str">
        <f>TEXT((TIME(0,LEFT('Erwachsene-DOSB 2020'!AN39,FIND(":",'Erwachsene-DOSB 2020'!AN39)-1),RIGHT('Erwachsene-DOSB 2020'!AN39,2)))*$BC$49,"[mm]:ss")</f>
        <v>25:08</v>
      </c>
      <c r="AZ88" s="180"/>
      <c r="BA88" s="181"/>
    </row>
    <row r="89" spans="1:53" ht="21.2" customHeight="1" x14ac:dyDescent="0.2">
      <c r="A89" s="902"/>
      <c r="B89"/>
      <c r="C89" s="844"/>
      <c r="D89" s="796"/>
      <c r="E89" s="10" t="s">
        <v>17</v>
      </c>
      <c r="F89" s="58" t="s">
        <v>500</v>
      </c>
      <c r="G89" s="101" t="str">
        <f>TEXT((TIME(0,LEFT('Erwachsene-DOSB 2020'!W8,FIND(":",'Erwachsene-DOSB 2020'!W8)-1),RIGHT('Erwachsene-DOSB 2020'!W8,2)))*$BC$50,"[mm]:ss")</f>
        <v>123:56</v>
      </c>
      <c r="H89" s="102" t="str">
        <f>TEXT((TIME(0,LEFT('Erwachsene-DOSB 2020'!X8,FIND(":",'Erwachsene-DOSB 2020'!X8)-1),RIGHT('Erwachsene-DOSB 2020'!X8,2)))*$BC$50,"[mm]:ss")</f>
        <v>108:07</v>
      </c>
      <c r="I89" s="103" t="str">
        <f>TEXT((TIME(0,LEFT('Erwachsene-DOSB 2020'!Y8,FIND(":",'Erwachsene-DOSB 2020'!Y8)-1),RIGHT('Erwachsene-DOSB 2020'!Y8,2)))*$BC$50,"[mm]:ss")</f>
        <v>94:41</v>
      </c>
      <c r="J89" s="109" t="str">
        <f>TEXT((TIME(0,LEFT('Erwachsene-DOSB 2020'!Z8,FIND(":",'Erwachsene-DOSB 2020'!Z8)-1),RIGHT('Erwachsene-DOSB 2020'!Z8,2)))*$BC$50,"[mm]:ss")</f>
        <v>126:58</v>
      </c>
      <c r="K89" s="102" t="str">
        <f>TEXT((TIME(0,LEFT('Erwachsene-DOSB 2020'!AA8,FIND(":",'Erwachsene-DOSB 2020'!AA8)-1),RIGHT('Erwachsene-DOSB 2020'!AA8,2)))*$BC$50,"[mm]:ss")</f>
        <v>111:09</v>
      </c>
      <c r="L89" s="103" t="str">
        <f>TEXT((TIME(0,LEFT('Erwachsene-DOSB 2020'!AB8,FIND(":",'Erwachsene-DOSB 2020'!AB8)-1),RIGHT('Erwachsene-DOSB 2020'!AB8,2)))*$BC$50,"[mm]:ss")</f>
        <v>96:12</v>
      </c>
      <c r="M89" s="109" t="str">
        <f>TEXT((TIME(0,LEFT('Erwachsene-DOSB 2020'!AC8,FIND(":",'Erwachsene-DOSB 2020'!AC8)-1),RIGHT('Erwachsene-DOSB 2020'!AC8,2)))*$BC$50,"[mm]:ss")</f>
        <v>130:13</v>
      </c>
      <c r="N89" s="102" t="str">
        <f>TEXT((TIME(0,LEFT('Erwachsene-DOSB 2020'!AD8,FIND(":",'Erwachsene-DOSB 2020'!AD8)-1),RIGHT('Erwachsene-DOSB 2020'!AD8,2)))*$BC$50,"[mm]:ss")</f>
        <v>114:37</v>
      </c>
      <c r="O89" s="103" t="str">
        <f>TEXT((TIME(0,LEFT('Erwachsene-DOSB 2020'!AE8,FIND(":",'Erwachsene-DOSB 2020'!AE8)-1),RIGHT('Erwachsene-DOSB 2020'!AE8,2)))*$BC$50,"[mm]:ss")</f>
        <v>99:01</v>
      </c>
      <c r="P89" s="109" t="str">
        <f>TEXT((TIME(0,LEFT('Erwachsene-DOSB 2020'!AF8,FIND(":",'Erwachsene-DOSB 2020'!AF8)-1),RIGHT('Erwachsene-DOSB 2020'!AF8,2)))*$BC$50,"[mm]:ss")</f>
        <v>133:41</v>
      </c>
      <c r="Q89" s="102" t="str">
        <f>TEXT((TIME(0,LEFT('Erwachsene-DOSB 2020'!AG8,FIND(":",'Erwachsene-DOSB 2020'!AG8)-1),RIGHT('Erwachsene-DOSB 2020'!AG8,2)))*$BC$50,"[mm]:ss")</f>
        <v>118:05</v>
      </c>
      <c r="R89" s="103" t="str">
        <f>TEXT((TIME(0,LEFT('Erwachsene-DOSB 2020'!AH8,FIND(":",'Erwachsene-DOSB 2020'!AH8)-1),RIGHT('Erwachsene-DOSB 2020'!AH8,2)))*$BC$50,"[mm]:ss")</f>
        <v>102:29</v>
      </c>
      <c r="S89" s="109" t="str">
        <f>TEXT((TIME(0,LEFT('Erwachsene-DOSB 2020'!AI8,FIND(":",'Erwachsene-DOSB 2020'!AI8)-1),RIGHT('Erwachsene-DOSB 2020'!AI8,2)))*$BC$50,"[mm]:ss")</f>
        <v>137:22</v>
      </c>
      <c r="T89" s="102" t="str">
        <f>TEXT((TIME(0,LEFT('Erwachsene-DOSB 2020'!AJ8,FIND(":",'Erwachsene-DOSB 2020'!AJ8)-1),RIGHT('Erwachsene-DOSB 2020'!AJ8,2)))*$BC$50,"[mm]:ss")</f>
        <v>121:46</v>
      </c>
      <c r="U89" s="103" t="str">
        <f>TEXT((TIME(0,LEFT('Erwachsene-DOSB 2020'!AK8,FIND(":",'Erwachsene-DOSB 2020'!AK8)-1),RIGHT('Erwachsene-DOSB 2020'!AK8,2)))*$BC$50,"[mm]:ss")</f>
        <v>106:10</v>
      </c>
      <c r="V89" s="109" t="str">
        <f>TEXT((TIME(0,LEFT('Erwachsene-DOSB 2020'!AL8,FIND(":",'Erwachsene-DOSB 2020'!AL8)-1),RIGHT('Erwachsene-DOSB 2020'!AL8,2)))*$BC$50,"[mm]:ss")</f>
        <v>142:21</v>
      </c>
      <c r="W89" s="102" t="str">
        <f>TEXT((TIME(0,LEFT('Erwachsene-DOSB 2020'!AM8,FIND(":",'Erwachsene-DOSB 2020'!AM8)-1),RIGHT('Erwachsene-DOSB 2020'!AM8,2)))*$BC$50,"[mm]:ss")</f>
        <v>126:45</v>
      </c>
      <c r="X89" s="103" t="str">
        <f>TEXT((TIME(0,LEFT('Erwachsene-DOSB 2020'!AN8,FIND(":",'Erwachsene-DOSB 2020'!AN8)-1),RIGHT('Erwachsene-DOSB 2020'!AN8,2)))*$BC$50,"[mm]:ss")</f>
        <v>111:09</v>
      </c>
      <c r="Y89" s="182"/>
      <c r="Z89" s="183"/>
      <c r="AB89" s="902"/>
      <c r="AC89"/>
      <c r="AD89" s="844"/>
      <c r="AE89" s="796"/>
      <c r="AF89" s="10" t="s">
        <v>17</v>
      </c>
      <c r="AG89" s="58" t="s">
        <v>500</v>
      </c>
      <c r="AH89" s="101" t="str">
        <f>TEXT((TIME(0,LEFT('Erwachsene-DOSB 2020'!W40,FIND(":",'Erwachsene-DOSB 2020'!W40)-1),RIGHT('Erwachsene-DOSB 2020'!W40,2)))*$BC$50,"[mm]:ss")</f>
        <v>108:46</v>
      </c>
      <c r="AI89" s="102" t="str">
        <f>TEXT((TIME(0,LEFT('Erwachsene-DOSB 2020'!X40,FIND(":",'Erwachsene-DOSB 2020'!X40)-1),RIGHT('Erwachsene-DOSB 2020'!X40,2)))*$BC$50,"[mm]:ss")</f>
        <v>95:07</v>
      </c>
      <c r="AJ89" s="103" t="str">
        <f>TEXT((TIME(0,LEFT('Erwachsene-DOSB 2020'!Y40,FIND(":",'Erwachsene-DOSB 2020'!Y40)-1),RIGHT('Erwachsene-DOSB 2020'!Y40,2)))*$BC$50,"[mm]:ss")</f>
        <v>82:33</v>
      </c>
      <c r="AK89" s="109" t="str">
        <f>TEXT((TIME(0,LEFT('Erwachsene-DOSB 2020'!Z40,FIND(":",'Erwachsene-DOSB 2020'!Z40)-1),RIGHT('Erwachsene-DOSB 2020'!Z40,2)))*$BC$50,"[mm]:ss")</f>
        <v>114:50</v>
      </c>
      <c r="AL89" s="102" t="str">
        <f>TEXT((TIME(0,LEFT('Erwachsene-DOSB 2020'!AA40,FIND(":",'Erwachsene-DOSB 2020'!AA40)-1),RIGHT('Erwachsene-DOSB 2020'!AA40,2)))*$BC$50,"[mm]:ss")</f>
        <v>99:40</v>
      </c>
      <c r="AM89" s="103" t="str">
        <f>TEXT((TIME(0,LEFT('Erwachsene-DOSB 2020'!AB40,FIND(":",'Erwachsene-DOSB 2020'!AB40)-1),RIGHT('Erwachsene-DOSB 2020'!AB40,2)))*$BC$50,"[mm]:ss")</f>
        <v>85:09</v>
      </c>
      <c r="AN89" s="109" t="str">
        <f>TEXT((TIME(0,LEFT('Erwachsene-DOSB 2020'!AC40,FIND(":",'Erwachsene-DOSB 2020'!AC40)-1),RIGHT('Erwachsene-DOSB 2020'!AC40,2)))*$BC$50,"[mm]:ss")</f>
        <v>118:57</v>
      </c>
      <c r="AO89" s="102" t="str">
        <f>TEXT((TIME(0,LEFT('Erwachsene-DOSB 2020'!AD40,FIND(":",'Erwachsene-DOSB 2020'!AD40)-1),RIGHT('Erwachsene-DOSB 2020'!AD40,2)))*$BC$50,"[mm]:ss")</f>
        <v>103:34</v>
      </c>
      <c r="AP89" s="103" t="str">
        <f>TEXT((TIME(0,LEFT('Erwachsene-DOSB 2020'!AE40,FIND(":",'Erwachsene-DOSB 2020'!AE40)-1),RIGHT('Erwachsene-DOSB 2020'!AE40,2)))*$BC$50,"[mm]:ss")</f>
        <v>87:58</v>
      </c>
      <c r="AQ89" s="109" t="str">
        <f>TEXT((TIME(0,LEFT('Erwachsene-DOSB 2020'!AF40,FIND(":",'Erwachsene-DOSB 2020'!AF40)-1),RIGHT('Erwachsene-DOSB 2020'!AF40,2)))*$BC$50,"[mm]:ss")</f>
        <v>123:04</v>
      </c>
      <c r="AR89" s="102" t="str">
        <f>TEXT((TIME(0,LEFT('Erwachsene-DOSB 2020'!AG40,FIND(":",'Erwachsene-DOSB 2020'!AG40)-1),RIGHT('Erwachsene-DOSB 2020'!AG40,2)))*$BC$50,"[mm]:ss")</f>
        <v>107:28</v>
      </c>
      <c r="AS89" s="103" t="str">
        <f>TEXT((TIME(0,LEFT('Erwachsene-DOSB 2020'!AH40,FIND(":",'Erwachsene-DOSB 2020'!AH40)-1),RIGHT('Erwachsene-DOSB 2020'!AH40,2)))*$BC$50,"[mm]:ss")</f>
        <v>91:52</v>
      </c>
      <c r="AT89" s="109" t="str">
        <f>TEXT((TIME(0,LEFT('Erwachsene-DOSB 2020'!AI40,FIND(":",'Erwachsene-DOSB 2020'!AI40)-1),RIGHT('Erwachsene-DOSB 2020'!AI40,2)))*$BC$50,"[mm]:ss")</f>
        <v>127:24</v>
      </c>
      <c r="AU89" s="102" t="str">
        <f>TEXT((TIME(0,LEFT('Erwachsene-DOSB 2020'!AJ40,FIND(":",'Erwachsene-DOSB 2020'!AJ40)-1),RIGHT('Erwachsene-DOSB 2020'!AJ40,2)))*$BC$50,"[mm]:ss")</f>
        <v>111:48</v>
      </c>
      <c r="AV89" s="103" t="str">
        <f>TEXT((TIME(0,LEFT('Erwachsene-DOSB 2020'!AK40,FIND(":",'Erwachsene-DOSB 2020'!AK40)-1),RIGHT('Erwachsene-DOSB 2020'!AK40,2)))*$BC$50,"[mm]:ss")</f>
        <v>96:12</v>
      </c>
      <c r="AW89" s="109" t="str">
        <f>TEXT((TIME(0,LEFT('Erwachsene-DOSB 2020'!AL40,FIND(":",'Erwachsene-DOSB 2020'!AL40)-1),RIGHT('Erwachsene-DOSB 2020'!AL40,2)))*$BC$50,"[mm]:ss")</f>
        <v>132:49</v>
      </c>
      <c r="AX89" s="102" t="str">
        <f>TEXT((TIME(0,LEFT('Erwachsene-DOSB 2020'!AM40,FIND(":",'Erwachsene-DOSB 2020'!AM40)-1),RIGHT('Erwachsene-DOSB 2020'!AM40,2)))*$BC$50,"[mm]:ss")</f>
        <v>117:13</v>
      </c>
      <c r="AY89" s="103" t="str">
        <f>TEXT((TIME(0,LEFT('Erwachsene-DOSB 2020'!AN40,FIND(":",'Erwachsene-DOSB 2020'!AN40)-1),RIGHT('Erwachsene-DOSB 2020'!AN40,2)))*$BC$50,"[mm]:ss")</f>
        <v>101:37</v>
      </c>
      <c r="AZ89" s="182"/>
      <c r="BA89" s="183"/>
    </row>
    <row r="90" spans="1:53" ht="21.2" customHeight="1" x14ac:dyDescent="0.2">
      <c r="A90" s="902"/>
      <c r="B90"/>
      <c r="C90" s="844"/>
      <c r="D90" s="796"/>
      <c r="E90" s="801" t="s">
        <v>21</v>
      </c>
      <c r="F90" s="793" t="s">
        <v>155</v>
      </c>
      <c r="G90" s="832" t="s">
        <v>305</v>
      </c>
      <c r="H90" s="833"/>
      <c r="I90" s="834"/>
      <c r="J90" s="832" t="s">
        <v>174</v>
      </c>
      <c r="K90" s="833"/>
      <c r="L90" s="833"/>
      <c r="M90" s="833"/>
      <c r="N90" s="833"/>
      <c r="O90" s="833"/>
      <c r="P90" s="833"/>
      <c r="Q90" s="833"/>
      <c r="R90" s="833"/>
      <c r="S90" s="833"/>
      <c r="T90" s="833"/>
      <c r="U90" s="833"/>
      <c r="V90" s="833"/>
      <c r="W90" s="833"/>
      <c r="X90" s="834"/>
      <c r="Y90" s="184"/>
      <c r="Z90" s="185"/>
      <c r="AB90" s="902"/>
      <c r="AC90"/>
      <c r="AD90" s="844"/>
      <c r="AE90" s="796"/>
      <c r="AF90" s="801" t="s">
        <v>21</v>
      </c>
      <c r="AG90" s="793" t="s">
        <v>155</v>
      </c>
      <c r="AH90" s="832" t="s">
        <v>305</v>
      </c>
      <c r="AI90" s="833"/>
      <c r="AJ90" s="834"/>
      <c r="AK90" s="832" t="s">
        <v>174</v>
      </c>
      <c r="AL90" s="833"/>
      <c r="AM90" s="833"/>
      <c r="AN90" s="833"/>
      <c r="AO90" s="833"/>
      <c r="AP90" s="833"/>
      <c r="AQ90" s="833"/>
      <c r="AR90" s="833"/>
      <c r="AS90" s="833"/>
      <c r="AT90" s="833"/>
      <c r="AU90" s="833"/>
      <c r="AV90" s="833"/>
      <c r="AW90" s="833"/>
      <c r="AX90" s="833"/>
      <c r="AY90" s="834"/>
      <c r="AZ90" s="184"/>
      <c r="BA90" s="185"/>
    </row>
    <row r="91" spans="1:53" ht="21.2" customHeight="1" x14ac:dyDescent="0.2">
      <c r="A91" s="902"/>
      <c r="B91"/>
      <c r="C91" s="844"/>
      <c r="D91" s="796"/>
      <c r="E91" s="792"/>
      <c r="F91" s="794"/>
      <c r="G91" s="101" t="str">
        <f>TEXT((TIME(0,LEFT('Erwachsene-DOSB 2020'!W10,FIND(":",'Erwachsene-DOSB 2020'!W10)-1),RIGHT('Erwachsene-DOSB 2020'!W10,2)))*$BC$52,"[mm]:ss")</f>
        <v>45:56</v>
      </c>
      <c r="H91" s="102" t="str">
        <f>TEXT((TIME(0,LEFT('Erwachsene-DOSB 2020'!X10,FIND(":",'Erwachsene-DOSB 2020'!X10)-1),RIGHT('Erwachsene-DOSB 2020'!X10,2)))*$BC$52,"[mm]:ss")</f>
        <v>37:42</v>
      </c>
      <c r="I91" s="103" t="str">
        <f>TEXT((TIME(0,LEFT('Erwachsene-DOSB 2020'!Y10,FIND(":",'Erwachsene-DOSB 2020'!Y10)-1),RIGHT('Erwachsene-DOSB 2020'!Y10,2)))*$BC$52,"[mm]:ss")</f>
        <v>27:57</v>
      </c>
      <c r="J91" s="109" t="str">
        <f>TEXT((TIME(0,LEFT('Erwachsene-DOSB 2020'!Z10,FIND(":",'Erwachsene-DOSB 2020'!Z10)-1),RIGHT('Erwachsene-DOSB 2020'!Z10,2)))*$BC$52,"[mm]:ss")</f>
        <v>23:24</v>
      </c>
      <c r="K91" s="102" t="str">
        <f>TEXT((TIME(0,LEFT('Erwachsene-DOSB 2020'!AA10,FIND(":",'Erwachsene-DOSB 2020'!AA10)-1),RIGHT('Erwachsene-DOSB 2020'!AA10,2)))*$BC$52,"[mm]:ss")</f>
        <v>19:30</v>
      </c>
      <c r="L91" s="103" t="str">
        <f>TEXT((TIME(0,LEFT('Erwachsene-DOSB 2020'!AB10,FIND(":",'Erwachsene-DOSB 2020'!AB10)-1),RIGHT('Erwachsene-DOSB 2020'!AB10,2)))*$BC$52,"[mm]:ss")</f>
        <v>14:57</v>
      </c>
      <c r="M91" s="109" t="str">
        <f>TEXT((TIME(0,LEFT('Erwachsene-DOSB 2020'!AC10,FIND(":",'Erwachsene-DOSB 2020'!AC10)-1),RIGHT('Erwachsene-DOSB 2020'!AC10,2)))*$BC$52,"[mm]:ss")</f>
        <v>24:09</v>
      </c>
      <c r="N91" s="102" t="str">
        <f>TEXT((TIME(0,LEFT('Erwachsene-DOSB 2020'!AD10,FIND(":",'Erwachsene-DOSB 2020'!AD10)-1),RIGHT('Erwachsene-DOSB 2020'!AD10,2)))*$BC$52,"[mm]:ss")</f>
        <v>19:56</v>
      </c>
      <c r="O91" s="103" t="str">
        <f>TEXT((TIME(0,LEFT('Erwachsene-DOSB 2020'!AE10,FIND(":",'Erwachsene-DOSB 2020'!AE10)-1),RIGHT('Erwachsene-DOSB 2020'!AE10,2)))*$BC$52,"[mm]:ss")</f>
        <v>15:29</v>
      </c>
      <c r="P91" s="109" t="str">
        <f>TEXT((TIME(0,LEFT('Erwachsene-DOSB 2020'!AF10,FIND(":",'Erwachsene-DOSB 2020'!AF10)-1),RIGHT('Erwachsene-DOSB 2020'!AF10,2)))*$BC$52,"[mm]:ss")</f>
        <v>24:42</v>
      </c>
      <c r="Q91" s="102" t="str">
        <f>TEXT((TIME(0,LEFT('Erwachsene-DOSB 2020'!AG10,FIND(":",'Erwachsene-DOSB 2020'!AG10)-1),RIGHT('Erwachsene-DOSB 2020'!AG10,2)))*$BC$52,"[mm]:ss")</f>
        <v>20:16</v>
      </c>
      <c r="R91" s="103" t="str">
        <f>TEXT((TIME(0,LEFT('Erwachsene-DOSB 2020'!AH10,FIND(":",'Erwachsene-DOSB 2020'!AH10)-1),RIGHT('Erwachsene-DOSB 2020'!AH10,2)))*$BC$52,"[mm]:ss")</f>
        <v>15:49</v>
      </c>
      <c r="S91" s="109" t="str">
        <f>TEXT((TIME(0,LEFT('Erwachsene-DOSB 2020'!AI10,FIND(":",'Erwachsene-DOSB 2020'!AI10)-1),RIGHT('Erwachsene-DOSB 2020'!AI10,2)))*$BC$52,"[mm]:ss")</f>
        <v>25:15</v>
      </c>
      <c r="T91" s="102" t="str">
        <f>TEXT((TIME(0,LEFT('Erwachsene-DOSB 2020'!AJ10,FIND(":",'Erwachsene-DOSB 2020'!AJ10)-1),RIGHT('Erwachsene-DOSB 2020'!AJ10,2)))*$BC$52,"[mm]:ss")</f>
        <v>20:29</v>
      </c>
      <c r="U91" s="103" t="str">
        <f>TEXT((TIME(0,LEFT('Erwachsene-DOSB 2020'!AK10,FIND(":",'Erwachsene-DOSB 2020'!AK10)-1),RIGHT('Erwachsene-DOSB 2020'!AK10,2)))*$BC$52,"[mm]:ss")</f>
        <v>15:56</v>
      </c>
      <c r="V91" s="109" t="str">
        <f>TEXT((TIME(0,LEFT('Erwachsene-DOSB 2020'!AL10,FIND(":",'Erwachsene-DOSB 2020'!AL10)-1),RIGHT('Erwachsene-DOSB 2020'!AL10,2)))*$BC$52,"[mm]:ss")</f>
        <v>25:47</v>
      </c>
      <c r="W91" s="102" t="str">
        <f>TEXT((TIME(0,LEFT('Erwachsene-DOSB 2020'!AM10,FIND(":",'Erwachsene-DOSB 2020'!AM10)-1),RIGHT('Erwachsene-DOSB 2020'!AM10,2)))*$BC$52,"[mm]:ss")</f>
        <v>20:54</v>
      </c>
      <c r="X91" s="103" t="str">
        <f>TEXT((TIME(0,LEFT('Erwachsene-DOSB 2020'!AN10,FIND(":",'Erwachsene-DOSB 2020'!AN10)-1),RIGHT('Erwachsene-DOSB 2020'!AN10,2)))*$BC$52,"[mm]:ss")</f>
        <v>16:28</v>
      </c>
      <c r="Y91" s="184"/>
      <c r="Z91" s="185"/>
      <c r="AB91" s="902"/>
      <c r="AC91"/>
      <c r="AD91" s="844"/>
      <c r="AE91" s="796"/>
      <c r="AF91" s="792"/>
      <c r="AG91" s="794"/>
      <c r="AH91" s="101" t="str">
        <f>TEXT((TIME(0,LEFT('Erwachsene-DOSB 2020'!W42,FIND(":",'Erwachsene-DOSB 2020'!W42)-1),RIGHT('Erwachsene-DOSB 2020'!W42,2)))*$BC$52,"[mm]:ss")</f>
        <v>44:51</v>
      </c>
      <c r="AI91" s="102" t="str">
        <f>TEXT((TIME(0,LEFT('Erwachsene-DOSB 2020'!X42,FIND(":",'Erwachsene-DOSB 2020'!X42)-1),RIGHT('Erwachsene-DOSB 2020'!X42,2)))*$BC$52,"[mm]:ss")</f>
        <v>36:11</v>
      </c>
      <c r="AJ91" s="103" t="str">
        <f>TEXT((TIME(0,LEFT('Erwachsene-DOSB 2020'!Y42,FIND(":",'Erwachsene-DOSB 2020'!Y42)-1),RIGHT('Erwachsene-DOSB 2020'!Y42,2)))*$BC$52,"[mm]:ss")</f>
        <v>26:52</v>
      </c>
      <c r="AK91" s="109" t="str">
        <f>TEXT((TIME(0,LEFT('Erwachsene-DOSB 2020'!Z42,FIND(":",'Erwachsene-DOSB 2020'!Z42)-1),RIGHT('Erwachsene-DOSB 2020'!Z42,2)))*$BC$52,"[mm]:ss")</f>
        <v>22:39</v>
      </c>
      <c r="AL91" s="102" t="str">
        <f>TEXT((TIME(0,LEFT('Erwachsene-DOSB 2020'!AA42,FIND(":",'Erwachsene-DOSB 2020'!AA42)-1),RIGHT('Erwachsene-DOSB 2020'!AA42,2)))*$BC$52,"[mm]:ss")</f>
        <v>18:38</v>
      </c>
      <c r="AM91" s="103" t="str">
        <f>TEXT((TIME(0,LEFT('Erwachsene-DOSB 2020'!AB42,FIND(":",'Erwachsene-DOSB 2020'!AB42)-1),RIGHT('Erwachsene-DOSB 2020'!AB42,2)))*$BC$52,"[mm]:ss")</f>
        <v>13:59</v>
      </c>
      <c r="AN91" s="109" t="str">
        <f>TEXT((TIME(0,LEFT('Erwachsene-DOSB 2020'!AC42,FIND(":",'Erwachsene-DOSB 2020'!AC42)-1),RIGHT('Erwachsene-DOSB 2020'!AC42,2)))*$BC$52,"[mm]:ss")</f>
        <v>23:11</v>
      </c>
      <c r="AO91" s="102" t="str">
        <f>TEXT((TIME(0,LEFT('Erwachsene-DOSB 2020'!AD42,FIND(":",'Erwachsene-DOSB 2020'!AD42)-1),RIGHT('Erwachsene-DOSB 2020'!AD42,2)))*$BC$52,"[mm]:ss")</f>
        <v>18:58</v>
      </c>
      <c r="AP91" s="103" t="str">
        <f>TEXT((TIME(0,LEFT('Erwachsene-DOSB 2020'!AE42,FIND(":",'Erwachsene-DOSB 2020'!AE42)-1),RIGHT('Erwachsene-DOSB 2020'!AE42,2)))*$BC$52,"[mm]:ss")</f>
        <v>14:44</v>
      </c>
      <c r="AQ91" s="109" t="str">
        <f>TEXT((TIME(0,LEFT('Erwachsene-DOSB 2020'!AF42,FIND(":",'Erwachsene-DOSB 2020'!AF42)-1),RIGHT('Erwachsene-DOSB 2020'!AF42,2)))*$BC$52,"[mm]:ss")</f>
        <v>23:37</v>
      </c>
      <c r="AR91" s="102" t="str">
        <f>TEXT((TIME(0,LEFT('Erwachsene-DOSB 2020'!AG42,FIND(":",'Erwachsene-DOSB 2020'!AG42)-1),RIGHT('Erwachsene-DOSB 2020'!AG42,2)))*$BC$52,"[mm]:ss")</f>
        <v>19:11</v>
      </c>
      <c r="AS91" s="103" t="str">
        <f>TEXT((TIME(0,LEFT('Erwachsene-DOSB 2020'!AH42,FIND(":",'Erwachsene-DOSB 2020'!AH42)-1),RIGHT('Erwachsene-DOSB 2020'!AH42,2)))*$BC$52,"[mm]:ss")</f>
        <v>14:50</v>
      </c>
      <c r="AT91" s="109" t="str">
        <f>TEXT((TIME(0,LEFT('Erwachsene-DOSB 2020'!AI42,FIND(":",'Erwachsene-DOSB 2020'!AI42)-1),RIGHT('Erwachsene-DOSB 2020'!AI42,2)))*$BC$52,"[mm]:ss")</f>
        <v>23:56</v>
      </c>
      <c r="AU91" s="102" t="str">
        <f>TEXT((TIME(0,LEFT('Erwachsene-DOSB 2020'!AJ42,FIND(":",'Erwachsene-DOSB 2020'!AJ42)-1),RIGHT('Erwachsene-DOSB 2020'!AJ42,2)))*$BC$52,"[mm]:ss")</f>
        <v>19:37</v>
      </c>
      <c r="AV91" s="103" t="str">
        <f>TEXT((TIME(0,LEFT('Erwachsene-DOSB 2020'!AK42,FIND(":",'Erwachsene-DOSB 2020'!AK42)-1),RIGHT('Erwachsene-DOSB 2020'!AK42,2)))*$BC$52,"[mm]:ss")</f>
        <v>14:57</v>
      </c>
      <c r="AW91" s="109" t="str">
        <f>TEXT((TIME(0,LEFT('Erwachsene-DOSB 2020'!AL42,FIND(":",'Erwachsene-DOSB 2020'!AL42)-1),RIGHT('Erwachsene-DOSB 2020'!AL42,2)))*$BC$52,"[mm]:ss")</f>
        <v>23:56</v>
      </c>
      <c r="AX91" s="102" t="str">
        <f>TEXT((TIME(0,LEFT('Erwachsene-DOSB 2020'!AM42,FIND(":",'Erwachsene-DOSB 2020'!AM42)-1),RIGHT('Erwachsene-DOSB 2020'!AM42,2)))*$BC$52,"[mm]:ss")</f>
        <v>19:49</v>
      </c>
      <c r="AY91" s="103" t="str">
        <f>TEXT((TIME(0,LEFT('Erwachsene-DOSB 2020'!AN42,FIND(":",'Erwachsene-DOSB 2020'!AN42)-1),RIGHT('Erwachsene-DOSB 2020'!AN42,2)))*$BC$52,"[mm]:ss")</f>
        <v>15:03</v>
      </c>
      <c r="AZ91" s="184"/>
      <c r="BA91" s="185"/>
    </row>
    <row r="92" spans="1:53" ht="21.2" customHeight="1" x14ac:dyDescent="0.2">
      <c r="A92" s="902"/>
      <c r="B92"/>
      <c r="C92" s="844"/>
      <c r="D92" s="796"/>
      <c r="E92" s="106" t="s">
        <v>22</v>
      </c>
      <c r="F92" s="58" t="s">
        <v>501</v>
      </c>
      <c r="G92" s="101" t="str">
        <f>TEXT((TIME(0,LEFT('Erwachsene-DOSB 2020'!W11,FIND(":",'Erwachsene-DOSB 2020'!W11)-1),RIGHT('Erwachsene-DOSB 2020'!W11,2)))*$BC$53,"[mm]:ss")</f>
        <v>86:49</v>
      </c>
      <c r="H92" s="102" t="str">
        <f>TEXT((TIME(0,LEFT('Erwachsene-DOSB 2020'!X11,FIND(":",'Erwachsene-DOSB 2020'!X11)-1),RIGHT('Erwachsene-DOSB 2020'!X11,2)))*$BC$53,"[mm]:ss")</f>
        <v>79:21</v>
      </c>
      <c r="I92" s="103" t="str">
        <f>TEXT((TIME(0,LEFT('Erwachsene-DOSB 2020'!Y11,FIND(":",'Erwachsene-DOSB 2020'!Y11)-1),RIGHT('Erwachsene-DOSB 2020'!Y11,2)))*$BC$53,"[mm]:ss")</f>
        <v>71:18</v>
      </c>
      <c r="J92" s="109" t="str">
        <f>TEXT((TIME(0,LEFT('Erwachsene-DOSB 2020'!Z11,FIND(":",'Erwachsene-DOSB 2020'!Z11)-1),RIGHT('Erwachsene-DOSB 2020'!Z11,2)))*$BC$53,"[mm]:ss")</f>
        <v>89:42</v>
      </c>
      <c r="K92" s="102" t="str">
        <f>TEXT((TIME(0,LEFT('Erwachsene-DOSB 2020'!AA11,FIND(":",'Erwachsene-DOSB 2020'!AA11)-1),RIGHT('Erwachsene-DOSB 2020'!AA11,2)))*$BC$53,"[mm]:ss")</f>
        <v>81:39</v>
      </c>
      <c r="L92" s="103" t="str">
        <f>TEXT((TIME(0,LEFT('Erwachsene-DOSB 2020'!AB11,FIND(":",'Erwachsene-DOSB 2020'!AB11)-1),RIGHT('Erwachsene-DOSB 2020'!AB11,2)))*$BC$53,"[mm]:ss")</f>
        <v>73:36</v>
      </c>
      <c r="M92" s="109" t="str">
        <f>TEXT((TIME(0,LEFT('Erwachsene-DOSB 2020'!AC11,FIND(":",'Erwachsene-DOSB 2020'!AC11)-1),RIGHT('Erwachsene-DOSB 2020'!AC11,2)))*$BC$53,"[mm]:ss")</f>
        <v>92:00</v>
      </c>
      <c r="N92" s="102" t="str">
        <f>TEXT((TIME(0,LEFT('Erwachsene-DOSB 2020'!AD11,FIND(":",'Erwachsene-DOSB 2020'!AD11)-1),RIGHT('Erwachsene-DOSB 2020'!AD11,2)))*$BC$53,"[mm]:ss")</f>
        <v>83:57</v>
      </c>
      <c r="O92" s="103" t="str">
        <f>TEXT((TIME(0,LEFT('Erwachsene-DOSB 2020'!AE11,FIND(":",'Erwachsene-DOSB 2020'!AE11)-1),RIGHT('Erwachsene-DOSB 2020'!AE11,2)))*$BC$53,"[mm]:ss")</f>
        <v>75:54</v>
      </c>
      <c r="P92" s="109" t="str">
        <f>TEXT((TIME(0,LEFT('Erwachsene-DOSB 2020'!AF11,FIND(":",'Erwachsene-DOSB 2020'!AF11)-1),RIGHT('Erwachsene-DOSB 2020'!AF11,2)))*$BC$53,"[mm]:ss")</f>
        <v>94:52</v>
      </c>
      <c r="Q92" s="102" t="str">
        <f>TEXT((TIME(0,LEFT('Erwachsene-DOSB 2020'!AG11,FIND(":",'Erwachsene-DOSB 2020'!AG11)-1),RIGHT('Erwachsene-DOSB 2020'!AG11,2)))*$BC$53,"[mm]:ss")</f>
        <v>85:41</v>
      </c>
      <c r="R92" s="103" t="str">
        <f>TEXT((TIME(0,LEFT('Erwachsene-DOSB 2020'!AH11,FIND(":",'Erwachsene-DOSB 2020'!AH11)-1),RIGHT('Erwachsene-DOSB 2020'!AH11,2)))*$BC$53,"[mm]:ss")</f>
        <v>77:37</v>
      </c>
      <c r="S92" s="109" t="str">
        <f>TEXT((TIME(0,LEFT('Erwachsene-DOSB 2020'!AI11,FIND(":",'Erwachsene-DOSB 2020'!AI11)-1),RIGHT('Erwachsene-DOSB 2020'!AI11,2)))*$BC$53,"[mm]:ss")</f>
        <v>96:53</v>
      </c>
      <c r="T92" s="102" t="str">
        <f>TEXT((TIME(0,LEFT('Erwachsene-DOSB 2020'!AJ11,FIND(":",'Erwachsene-DOSB 2020'!AJ11)-1),RIGHT('Erwachsene-DOSB 2020'!AJ11,2)))*$BC$53,"[mm]:ss")</f>
        <v>87:59</v>
      </c>
      <c r="U92" s="103" t="str">
        <f>TEXT((TIME(0,LEFT('Erwachsene-DOSB 2020'!AK11,FIND(":",'Erwachsene-DOSB 2020'!AK11)-1),RIGHT('Erwachsene-DOSB 2020'!AK11,2)))*$BC$53,"[mm]:ss")</f>
        <v>80:30</v>
      </c>
      <c r="V92" s="109" t="str">
        <f>TEXT((TIME(0,LEFT('Erwachsene-DOSB 2020'!AL11,FIND(":",'Erwachsene-DOSB 2020'!AL11)-1),RIGHT('Erwachsene-DOSB 2020'!AL11,2)))*$BC$53,"[mm]:ss")</f>
        <v>101:29</v>
      </c>
      <c r="W92" s="102" t="str">
        <f>TEXT((TIME(0,LEFT('Erwachsene-DOSB 2020'!AM11,FIND(":",'Erwachsene-DOSB 2020'!AM11)-1),RIGHT('Erwachsene-DOSB 2020'!AM11,2)))*$BC$53,"[mm]:ss")</f>
        <v>90:51</v>
      </c>
      <c r="X92" s="103" t="str">
        <f>TEXT((TIME(0,LEFT('Erwachsene-DOSB 2020'!AN11,FIND(":",'Erwachsene-DOSB 2020'!AN11)-1),RIGHT('Erwachsene-DOSB 2020'!AN11,2)))*$BC$53,"[mm]:ss")</f>
        <v>82:48</v>
      </c>
      <c r="Y92" s="182"/>
      <c r="Z92" s="183"/>
      <c r="AB92" s="902"/>
      <c r="AC92"/>
      <c r="AD92" s="844"/>
      <c r="AE92" s="796"/>
      <c r="AF92" s="106" t="s">
        <v>22</v>
      </c>
      <c r="AG92" s="58" t="s">
        <v>501</v>
      </c>
      <c r="AH92" s="101" t="str">
        <f>TEXT((TIME(0,LEFT('Erwachsene-DOSB 2020'!W44,FIND(":",'Erwachsene-DOSB 2020'!W44)-1),RIGHT('Erwachsene-DOSB 2020'!W44,2)))*$BC$53,"[mm]:ss")</f>
        <v>78:47</v>
      </c>
      <c r="AI92" s="102" t="str">
        <f>TEXT((TIME(0,LEFT('Erwachsene-DOSB 2020'!X44,FIND(":",'Erwachsene-DOSB 2020'!X44)-1),RIGHT('Erwachsene-DOSB 2020'!X44,2)))*$BC$53,"[mm]:ss")</f>
        <v>71:53</v>
      </c>
      <c r="AJ92" s="103" t="str">
        <f>TEXT((TIME(0,LEFT('Erwachsene-DOSB 2020'!Y44,FIND(":",'Erwachsene-DOSB 2020'!Y44)-1),RIGHT('Erwachsene-DOSB 2020'!Y44,2)))*$BC$53,"[mm]:ss")</f>
        <v>63:15</v>
      </c>
      <c r="AK92" s="109" t="str">
        <f>TEXT((TIME(0,LEFT('Erwachsene-DOSB 2020'!Z44,FIND(":",'Erwachsene-DOSB 2020'!Z44)-1),RIGHT('Erwachsene-DOSB 2020'!Z44,2)))*$BC$53,"[mm]:ss")</f>
        <v>81:39</v>
      </c>
      <c r="AL92" s="102" t="str">
        <f>TEXT((TIME(0,LEFT('Erwachsene-DOSB 2020'!AA44,FIND(":",'Erwachsene-DOSB 2020'!AA44)-1),RIGHT('Erwachsene-DOSB 2020'!AA44,2)))*$BC$53,"[mm]:ss")</f>
        <v>73:36</v>
      </c>
      <c r="AM92" s="103" t="str">
        <f>TEXT((TIME(0,LEFT('Erwachsene-DOSB 2020'!AB44,FIND(":",'Erwachsene-DOSB 2020'!AB44)-1),RIGHT('Erwachsene-DOSB 2020'!AB44,2)))*$BC$53,"[mm]:ss")</f>
        <v>66:08</v>
      </c>
      <c r="AN92" s="109" t="str">
        <f>TEXT((TIME(0,LEFT('Erwachsene-DOSB 2020'!AC44,FIND(":",'Erwachsene-DOSB 2020'!AC44)-1),RIGHT('Erwachsene-DOSB 2020'!AC44,2)))*$BC$53,"[mm]:ss")</f>
        <v>83:57</v>
      </c>
      <c r="AO92" s="102" t="str">
        <f>TEXT((TIME(0,LEFT('Erwachsene-DOSB 2020'!AD44,FIND(":",'Erwachsene-DOSB 2020'!AD44)-1),RIGHT('Erwachsene-DOSB 2020'!AD44,2)))*$BC$53,"[mm]:ss")</f>
        <v>74:45</v>
      </c>
      <c r="AP92" s="103" t="str">
        <f>TEXT((TIME(0,LEFT('Erwachsene-DOSB 2020'!AE44,FIND(":",'Erwachsene-DOSB 2020'!AE44)-1),RIGHT('Erwachsene-DOSB 2020'!AE44,2)))*$BC$53,"[mm]:ss")</f>
        <v>67:51</v>
      </c>
      <c r="AQ92" s="109" t="str">
        <f>TEXT((TIME(0,LEFT('Erwachsene-DOSB 2020'!AF44,FIND(":",'Erwachsene-DOSB 2020'!AF44)-1),RIGHT('Erwachsene-DOSB 2020'!AF44,2)))*$BC$53,"[mm]:ss")</f>
        <v>87:07</v>
      </c>
      <c r="AR92" s="102" t="str">
        <f>TEXT((TIME(0,LEFT('Erwachsene-DOSB 2020'!AG44,FIND(":",'Erwachsene-DOSB 2020'!AG44)-1),RIGHT('Erwachsene-DOSB 2020'!AG44,2)))*$BC$53,"[mm]:ss")</f>
        <v>77:37</v>
      </c>
      <c r="AS92" s="103" t="str">
        <f>TEXT((TIME(0,LEFT('Erwachsene-DOSB 2020'!AH44,FIND(":",'Erwachsene-DOSB 2020'!AH44)-1),RIGHT('Erwachsene-DOSB 2020'!AH44,2)))*$BC$53,"[mm]:ss")</f>
        <v>69:34</v>
      </c>
      <c r="AT92" s="109" t="str">
        <f>TEXT((TIME(0,LEFT('Erwachsene-DOSB 2020'!AI44,FIND(":",'Erwachsene-DOSB 2020'!AI44)-1),RIGHT('Erwachsene-DOSB 2020'!AI44,2)))*$BC$53,"[mm]:ss")</f>
        <v>89:54</v>
      </c>
      <c r="AU92" s="102" t="str">
        <f>TEXT((TIME(0,LEFT('Erwachsene-DOSB 2020'!AJ44,FIND(":",'Erwachsene-DOSB 2020'!AJ44)-1),RIGHT('Erwachsene-DOSB 2020'!AJ44,2)))*$BC$53,"[mm]:ss")</f>
        <v>79:55</v>
      </c>
      <c r="AV92" s="103" t="str">
        <f>TEXT((TIME(0,LEFT('Erwachsene-DOSB 2020'!AK44,FIND(":",'Erwachsene-DOSB 2020'!AK44)-1),RIGHT('Erwachsene-DOSB 2020'!AK44,2)))*$BC$53,"[mm]:ss")</f>
        <v>71:18</v>
      </c>
      <c r="AW92" s="109" t="str">
        <f>TEXT((TIME(0,LEFT('Erwachsene-DOSB 2020'!AL44,FIND(":",'Erwachsene-DOSB 2020'!AL44)-1),RIGHT('Erwachsene-DOSB 2020'!AL44,2)))*$BC$53,"[mm]:ss")</f>
        <v>93:44</v>
      </c>
      <c r="AX92" s="102" t="str">
        <f>TEXT((TIME(0,LEFT('Erwachsene-DOSB 2020'!AM44,FIND(":",'Erwachsene-DOSB 2020'!AM44)-1),RIGHT('Erwachsene-DOSB 2020'!AM44,2)))*$BC$53,"[mm]:ss")</f>
        <v>82:48</v>
      </c>
      <c r="AY92" s="103" t="str">
        <f>TEXT((TIME(0,LEFT('Erwachsene-DOSB 2020'!AN44,FIND(":",'Erwachsene-DOSB 2020'!AN44)-1),RIGHT('Erwachsene-DOSB 2020'!AN44,2)))*$BC$53,"[mm]:ss")</f>
        <v>74:45</v>
      </c>
      <c r="AZ92" s="182"/>
      <c r="BA92" s="183"/>
    </row>
    <row r="93" spans="1:53" ht="21.2" customHeight="1" x14ac:dyDescent="0.2">
      <c r="A93" s="902"/>
      <c r="B93"/>
      <c r="C93" s="844"/>
      <c r="D93" s="796"/>
      <c r="E93" s="106" t="s">
        <v>23</v>
      </c>
      <c r="F93" s="58" t="s">
        <v>502</v>
      </c>
      <c r="G93" s="101" t="str">
        <f>TEXT((TIME(0,LEFT('Erwachsene-DOSB 2020'!W12,FIND(":",'Erwachsene-DOSB 2020'!W12)-1),RIGHT('Erwachsene-DOSB 2020'!W12,2)))*$BC$54,"[mm]:ss")</f>
        <v>87:06</v>
      </c>
      <c r="H93" s="102" t="str">
        <f>TEXT((TIME(0,LEFT('Erwachsene-DOSB 2020'!X12,FIND(":",'Erwachsene-DOSB 2020'!X12)-1),RIGHT('Erwachsene-DOSB 2020'!X12,2)))*$BC$54,"[mm]:ss")</f>
        <v>76:03</v>
      </c>
      <c r="I93" s="103" t="str">
        <f>TEXT((TIME(0,LEFT('Erwachsene-DOSB 2020'!Y12,FIND(":",'Erwachsene-DOSB 2020'!Y12)-1),RIGHT('Erwachsene-DOSB 2020'!Y12,2)))*$BC$54,"[mm]:ss")</f>
        <v>66:57</v>
      </c>
      <c r="J93" s="109" t="str">
        <f>TEXT((TIME(0,LEFT('Erwachsene-DOSB 2020'!Z12,FIND(":",'Erwachsene-DOSB 2020'!Z12)-1),RIGHT('Erwachsene-DOSB 2020'!Z12,2)))*$BC$54,"[mm]:ss")</f>
        <v>89:42</v>
      </c>
      <c r="K93" s="102" t="str">
        <f>TEXT((TIME(0,LEFT('Erwachsene-DOSB 2020'!AA12,FIND(":",'Erwachsene-DOSB 2020'!AA12)-1),RIGHT('Erwachsene-DOSB 2020'!AA12,2)))*$BC$54,"[mm]:ss")</f>
        <v>79:18</v>
      </c>
      <c r="L93" s="103" t="str">
        <f>TEXT((TIME(0,LEFT('Erwachsene-DOSB 2020'!AB12,FIND(":",'Erwachsene-DOSB 2020'!AB12)-1),RIGHT('Erwachsene-DOSB 2020'!AB12,2)))*$BC$54,"[mm]:ss")</f>
        <v>69:33</v>
      </c>
      <c r="M93" s="109" t="str">
        <f>TEXT((TIME(0,LEFT('Erwachsene-DOSB 2020'!AC12,FIND(":",'Erwachsene-DOSB 2020'!AC12)-1),RIGHT('Erwachsene-DOSB 2020'!AC12,2)))*$BC$54,"[mm]:ss")</f>
        <v>92:57</v>
      </c>
      <c r="N93" s="102" t="str">
        <f>TEXT((TIME(0,LEFT('Erwachsene-DOSB 2020'!AD12,FIND(":",'Erwachsene-DOSB 2020'!AD12)-1),RIGHT('Erwachsene-DOSB 2020'!AD12,2)))*$BC$54,"[mm]:ss")</f>
        <v>81:54</v>
      </c>
      <c r="O93" s="103" t="str">
        <f>TEXT((TIME(0,LEFT('Erwachsene-DOSB 2020'!AE12,FIND(":",'Erwachsene-DOSB 2020'!AE12)-1),RIGHT('Erwachsene-DOSB 2020'!AE12,2)))*$BC$54,"[mm]:ss")</f>
        <v>72:09</v>
      </c>
      <c r="P93" s="109" t="str">
        <f>TEXT((TIME(0,LEFT('Erwachsene-DOSB 2020'!AF12,FIND(":",'Erwachsene-DOSB 2020'!AF12)-1),RIGHT('Erwachsene-DOSB 2020'!AF12,2)))*$BC$54,"[mm]:ss")</f>
        <v>96:12</v>
      </c>
      <c r="Q93" s="102" t="str">
        <f>TEXT((TIME(0,LEFT('Erwachsene-DOSB 2020'!AG12,FIND(":",'Erwachsene-DOSB 2020'!AG12)-1),RIGHT('Erwachsene-DOSB 2020'!AG12,2)))*$BC$54,"[mm]:ss")</f>
        <v>84:30</v>
      </c>
      <c r="R93" s="103" t="str">
        <f>TEXT((TIME(0,LEFT('Erwachsene-DOSB 2020'!AH12,FIND(":",'Erwachsene-DOSB 2020'!AH12)-1),RIGHT('Erwachsene-DOSB 2020'!AH12,2)))*$BC$54,"[mm]:ss")</f>
        <v>74:06</v>
      </c>
      <c r="S93" s="109" t="str">
        <f>TEXT((TIME(0,LEFT('Erwachsene-DOSB 2020'!AI12,FIND(":",'Erwachsene-DOSB 2020'!AI12)-1),RIGHT('Erwachsene-DOSB 2020'!AI12,2)))*$BC$54,"[mm]:ss")</f>
        <v>98:09</v>
      </c>
      <c r="T93" s="102" t="str">
        <f>TEXT((TIME(0,LEFT('Erwachsene-DOSB 2020'!AJ12,FIND(":",'Erwachsene-DOSB 2020'!AJ12)-1),RIGHT('Erwachsene-DOSB 2020'!AJ12,2)))*$BC$54,"[mm]:ss")</f>
        <v>86:27</v>
      </c>
      <c r="U93" s="103" t="str">
        <f>TEXT((TIME(0,LEFT('Erwachsene-DOSB 2020'!AK12,FIND(":",'Erwachsene-DOSB 2020'!AK12)-1),RIGHT('Erwachsene-DOSB 2020'!AK12,2)))*$BC$54,"[mm]:ss")</f>
        <v>76:03</v>
      </c>
      <c r="V93" s="109" t="str">
        <f>TEXT((TIME(0,LEFT('Erwachsene-DOSB 2020'!AL12,FIND(":",'Erwachsene-DOSB 2020'!AL12)-1),RIGHT('Erwachsene-DOSB 2020'!AL12,2)))*$BC$54,"[mm]:ss")</f>
        <v>101:24</v>
      </c>
      <c r="W93" s="102" t="str">
        <f>TEXT((TIME(0,LEFT('Erwachsene-DOSB 2020'!AM12,FIND(":",'Erwachsene-DOSB 2020'!AM12)-1),RIGHT('Erwachsene-DOSB 2020'!AM12,2)))*$BC$54,"[mm]:ss")</f>
        <v>89:03</v>
      </c>
      <c r="X93" s="103" t="str">
        <f>TEXT((TIME(0,LEFT('Erwachsene-DOSB 2020'!AN12,FIND(":",'Erwachsene-DOSB 2020'!AN12)-1),RIGHT('Erwachsene-DOSB 2020'!AN12,2)))*$BC$54,"[mm]:ss")</f>
        <v>78:39</v>
      </c>
      <c r="Y93" s="182"/>
      <c r="Z93" s="183"/>
      <c r="AB93" s="902"/>
      <c r="AC93"/>
      <c r="AD93" s="844"/>
      <c r="AE93" s="796"/>
      <c r="AF93" s="106" t="s">
        <v>23</v>
      </c>
      <c r="AG93" s="58" t="s">
        <v>502</v>
      </c>
      <c r="AH93" s="101" t="str">
        <f>TEXT((TIME(0,LEFT('Erwachsene-DOSB 2020'!W45,FIND(":",'Erwachsene-DOSB 2020'!W45)-1),RIGHT('Erwachsene-DOSB 2020'!W45,2)))*$BC$54,"[mm]:ss")</f>
        <v>85:48</v>
      </c>
      <c r="AI93" s="102" t="str">
        <f>TEXT((TIME(0,LEFT('Erwachsene-DOSB 2020'!X45,FIND(":",'Erwachsene-DOSB 2020'!X45)-1),RIGHT('Erwachsene-DOSB 2020'!X45,2)))*$BC$54,"[mm]:ss")</f>
        <v>71:30</v>
      </c>
      <c r="AJ93" s="103" t="str">
        <f>TEXT((TIME(0,LEFT('Erwachsene-DOSB 2020'!Y45,FIND(":",'Erwachsene-DOSB 2020'!Y45)-1),RIGHT('Erwachsene-DOSB 2020'!Y45,2)))*$BC$54,"[mm]:ss")</f>
        <v>58:30</v>
      </c>
      <c r="AK93" s="109" t="str">
        <f>TEXT((TIME(0,LEFT('Erwachsene-DOSB 2020'!Z45,FIND(":",'Erwachsene-DOSB 2020'!Z45)-1),RIGHT('Erwachsene-DOSB 2020'!Z45,2)))*$BC$54,"[mm]:ss")</f>
        <v>89:03</v>
      </c>
      <c r="AL93" s="102" t="str">
        <f>TEXT((TIME(0,LEFT('Erwachsene-DOSB 2020'!AA45,FIND(":",'Erwachsene-DOSB 2020'!AA45)-1),RIGHT('Erwachsene-DOSB 2020'!AA45,2)))*$BC$54,"[mm]:ss")</f>
        <v>74:06</v>
      </c>
      <c r="AM93" s="103" t="str">
        <f>TEXT((TIME(0,LEFT('Erwachsene-DOSB 2020'!AB45,FIND(":",'Erwachsene-DOSB 2020'!AB45)-1),RIGHT('Erwachsene-DOSB 2020'!AB45,2)))*$BC$54,"[mm]:ss")</f>
        <v>60:27</v>
      </c>
      <c r="AN93" s="109" t="str">
        <f>TEXT((TIME(0,LEFT('Erwachsene-DOSB 2020'!AC45,FIND(":",'Erwachsene-DOSB 2020'!AC45)-1),RIGHT('Erwachsene-DOSB 2020'!AC45,2)))*$BC$54,"[mm]:ss")</f>
        <v>91:39</v>
      </c>
      <c r="AO93" s="102" t="str">
        <f>TEXT((TIME(0,LEFT('Erwachsene-DOSB 2020'!AD45,FIND(":",'Erwachsene-DOSB 2020'!AD45)-1),RIGHT('Erwachsene-DOSB 2020'!AD45,2)))*$BC$54,"[mm]:ss")</f>
        <v>76:03</v>
      </c>
      <c r="AP93" s="103" t="str">
        <f>TEXT((TIME(0,LEFT('Erwachsene-DOSB 2020'!AE45,FIND(":",'Erwachsene-DOSB 2020'!AE45)-1),RIGHT('Erwachsene-DOSB 2020'!AE45,2)))*$BC$54,"[mm]:ss")</f>
        <v>61:45</v>
      </c>
      <c r="AQ93" s="109" t="str">
        <f>TEXT((TIME(0,LEFT('Erwachsene-DOSB 2020'!AF45,FIND(":",'Erwachsene-DOSB 2020'!AF45)-1),RIGHT('Erwachsene-DOSB 2020'!AF45,2)))*$BC$54,"[mm]:ss")</f>
        <v>92:57</v>
      </c>
      <c r="AR93" s="102" t="str">
        <f>TEXT((TIME(0,LEFT('Erwachsene-DOSB 2020'!AG45,FIND(":",'Erwachsene-DOSB 2020'!AG45)-1),RIGHT('Erwachsene-DOSB 2020'!AG45,2)))*$BC$54,"[mm]:ss")</f>
        <v>78:00</v>
      </c>
      <c r="AS93" s="103" t="str">
        <f>TEXT((TIME(0,LEFT('Erwachsene-DOSB 2020'!AH45,FIND(":",'Erwachsene-DOSB 2020'!AH45)-1),RIGHT('Erwachsene-DOSB 2020'!AH45,2)))*$BC$54,"[mm]:ss")</f>
        <v>62:24</v>
      </c>
      <c r="AT93" s="109" t="str">
        <f>TEXT((TIME(0,LEFT('Erwachsene-DOSB 2020'!AI45,FIND(":",'Erwachsene-DOSB 2020'!AI45)-1),RIGHT('Erwachsene-DOSB 2020'!AI45,2)))*$BC$54,"[mm]:ss")</f>
        <v>94:15</v>
      </c>
      <c r="AU93" s="102" t="str">
        <f>TEXT((TIME(0,LEFT('Erwachsene-DOSB 2020'!AJ45,FIND(":",'Erwachsene-DOSB 2020'!AJ45)-1),RIGHT('Erwachsene-DOSB 2020'!AJ45,2)))*$BC$54,"[mm]:ss")</f>
        <v>78:39</v>
      </c>
      <c r="AV93" s="103" t="str">
        <f>TEXT((TIME(0,LEFT('Erwachsene-DOSB 2020'!AK45,FIND(":",'Erwachsene-DOSB 2020'!AK45)-1),RIGHT('Erwachsene-DOSB 2020'!AK45,2)))*$BC$54,"[mm]:ss")</f>
        <v>63:03</v>
      </c>
      <c r="AW93" s="109" t="str">
        <f>TEXT((TIME(0,LEFT('Erwachsene-DOSB 2020'!AL45,FIND(":",'Erwachsene-DOSB 2020'!AL45)-1),RIGHT('Erwachsene-DOSB 2020'!AL45,2)))*$BC$54,"[mm]:ss")</f>
        <v>95:33</v>
      </c>
      <c r="AX93" s="102" t="str">
        <f>TEXT((TIME(0,LEFT('Erwachsene-DOSB 2020'!AM45,FIND(":",'Erwachsene-DOSB 2020'!AM45)-1),RIGHT('Erwachsene-DOSB 2020'!AM45,2)))*$BC$54,"[mm]:ss")</f>
        <v>79:57</v>
      </c>
      <c r="AY93" s="103" t="str">
        <f>TEXT((TIME(0,LEFT('Erwachsene-DOSB 2020'!AN45,FIND(":",'Erwachsene-DOSB 2020'!AN45)-1),RIGHT('Erwachsene-DOSB 2020'!AN45,2)))*$BC$54,"[mm]:ss")</f>
        <v>64:21</v>
      </c>
      <c r="AZ93" s="182"/>
      <c r="BA93" s="183"/>
    </row>
    <row r="94" spans="1:53" ht="21.2" customHeight="1" x14ac:dyDescent="0.2">
      <c r="A94" s="902"/>
      <c r="B94"/>
      <c r="C94" s="844"/>
      <c r="D94" s="796"/>
      <c r="E94" s="106" t="s">
        <v>24</v>
      </c>
      <c r="F94" s="58" t="s">
        <v>427</v>
      </c>
      <c r="G94" s="160">
        <f>H94*(1-$BE$55)</f>
        <v>186.75</v>
      </c>
      <c r="H94" s="149">
        <f>W55-12.5</f>
        <v>207.5</v>
      </c>
      <c r="I94" s="150">
        <f>H94*(1+$BE$55)</f>
        <v>228.25000000000003</v>
      </c>
      <c r="J94" s="160">
        <f>K94*(1-$BE$55)</f>
        <v>175.5</v>
      </c>
      <c r="K94" s="149">
        <f>H94-12.5</f>
        <v>195</v>
      </c>
      <c r="L94" s="150">
        <f>K94*(1+$BE$55)</f>
        <v>214.50000000000003</v>
      </c>
      <c r="M94" s="160">
        <f>N94*(1-$BE$55)</f>
        <v>164.25</v>
      </c>
      <c r="N94" s="149">
        <f>K94-12.5</f>
        <v>182.5</v>
      </c>
      <c r="O94" s="150">
        <f>N94*(1+$BE$55)</f>
        <v>200.75000000000003</v>
      </c>
      <c r="P94" s="160">
        <f>Q94*(1-$BE$55)</f>
        <v>153</v>
      </c>
      <c r="Q94" s="149">
        <f>N94-12.5</f>
        <v>170</v>
      </c>
      <c r="R94" s="150">
        <f>Q94*(1+$BE$55)</f>
        <v>187.00000000000003</v>
      </c>
      <c r="S94" s="160">
        <f>T94*(1-$BE$55)</f>
        <v>141.75</v>
      </c>
      <c r="T94" s="149">
        <f>Q94-12.5</f>
        <v>157.5</v>
      </c>
      <c r="U94" s="150">
        <f>T94*(1+$BE$55)</f>
        <v>173.25</v>
      </c>
      <c r="V94" s="160">
        <f>W94*(1-$BE$55)</f>
        <v>130.5</v>
      </c>
      <c r="W94" s="149">
        <f>T94-12.5</f>
        <v>145</v>
      </c>
      <c r="X94" s="150">
        <f>W94*(1+$BE$55)</f>
        <v>159.5</v>
      </c>
      <c r="Y94" s="182"/>
      <c r="Z94" s="183"/>
      <c r="AB94" s="902"/>
      <c r="AC94"/>
      <c r="AD94" s="844"/>
      <c r="AE94" s="796"/>
      <c r="AF94" s="106" t="s">
        <v>24</v>
      </c>
      <c r="AG94" s="58" t="s">
        <v>427</v>
      </c>
      <c r="AH94" s="160">
        <f>AI94*(1-$BE$55)</f>
        <v>245.25</v>
      </c>
      <c r="AI94" s="149">
        <f>AX55-12.5</f>
        <v>272.5</v>
      </c>
      <c r="AJ94" s="150">
        <f>AI94*(1+$BE$55)</f>
        <v>299.75</v>
      </c>
      <c r="AK94" s="160">
        <f>AL94*(1-$BE$55)</f>
        <v>234</v>
      </c>
      <c r="AL94" s="149">
        <f>AI94-12.5</f>
        <v>260</v>
      </c>
      <c r="AM94" s="150">
        <f>AL94*(1+$BE$55)</f>
        <v>286</v>
      </c>
      <c r="AN94" s="160">
        <f>AO94*(1-$BE$55)</f>
        <v>222.75</v>
      </c>
      <c r="AO94" s="149">
        <f>AL94-12.5</f>
        <v>247.5</v>
      </c>
      <c r="AP94" s="150">
        <f>AO94*(1+$BE$55)</f>
        <v>272.25</v>
      </c>
      <c r="AQ94" s="160">
        <f>AR94*(1-$BE$55)</f>
        <v>211.5</v>
      </c>
      <c r="AR94" s="149">
        <f>AO94-12.5</f>
        <v>235</v>
      </c>
      <c r="AS94" s="150">
        <f>AR94*(1+$BE$55)</f>
        <v>258.5</v>
      </c>
      <c r="AT94" s="160">
        <f>AU94*(1-$BE$55)</f>
        <v>200.25</v>
      </c>
      <c r="AU94" s="149">
        <f>AR94-12.5</f>
        <v>222.5</v>
      </c>
      <c r="AV94" s="150">
        <f>AU94*(1+$BE$55)</f>
        <v>244.75000000000003</v>
      </c>
      <c r="AW94" s="160">
        <f>AX94*(1-$BE$55)</f>
        <v>189</v>
      </c>
      <c r="AX94" s="149">
        <f>AU94-12.5</f>
        <v>210</v>
      </c>
      <c r="AY94" s="150">
        <f>AX94*(1+$BE$55)</f>
        <v>231.00000000000003</v>
      </c>
      <c r="AZ94" s="182"/>
      <c r="BA94" s="183"/>
    </row>
    <row r="95" spans="1:53" ht="21.2" customHeight="1" x14ac:dyDescent="0.2">
      <c r="A95" s="902"/>
      <c r="B95"/>
      <c r="C95" s="844"/>
      <c r="D95" s="796"/>
      <c r="E95" s="106" t="s">
        <v>25</v>
      </c>
      <c r="F95" s="58" t="s">
        <v>428</v>
      </c>
      <c r="G95" s="160">
        <f>H95*(1-$BE$55)</f>
        <v>351</v>
      </c>
      <c r="H95" s="149">
        <f>W56-15</f>
        <v>390</v>
      </c>
      <c r="I95" s="150">
        <f>H95*(1+$BE$55)</f>
        <v>429.00000000000006</v>
      </c>
      <c r="J95" s="160">
        <f>K95*(1-$BE$55)</f>
        <v>337.5</v>
      </c>
      <c r="K95" s="149">
        <f>H95-15</f>
        <v>375</v>
      </c>
      <c r="L95" s="150">
        <f>K95*(1+$BE$55)</f>
        <v>412.50000000000006</v>
      </c>
      <c r="M95" s="160">
        <f>N95*(1-$BE$55)</f>
        <v>324</v>
      </c>
      <c r="N95" s="149">
        <f>K95-15</f>
        <v>360</v>
      </c>
      <c r="O95" s="150">
        <f>N95*(1+$BE$55)</f>
        <v>396.00000000000006</v>
      </c>
      <c r="P95" s="160">
        <f>Q95*(1-$BE$55)</f>
        <v>310.5</v>
      </c>
      <c r="Q95" s="149">
        <f>N95-15</f>
        <v>345</v>
      </c>
      <c r="R95" s="150">
        <f>Q95*(1+$BE$55)</f>
        <v>379.50000000000006</v>
      </c>
      <c r="S95" s="160">
        <f>T95*(1-$BE$55)</f>
        <v>297</v>
      </c>
      <c r="T95" s="149">
        <f>Q95-15</f>
        <v>330</v>
      </c>
      <c r="U95" s="150">
        <f>T95*(1+$BE$55)</f>
        <v>363.00000000000006</v>
      </c>
      <c r="V95" s="160">
        <f>W95*(1-$BE$55)</f>
        <v>283.5</v>
      </c>
      <c r="W95" s="149">
        <f>T95-15</f>
        <v>315</v>
      </c>
      <c r="X95" s="150">
        <f>W95*(1+$BE$55)</f>
        <v>346.5</v>
      </c>
      <c r="Y95" s="182"/>
      <c r="Z95" s="183"/>
      <c r="AB95" s="902"/>
      <c r="AC95"/>
      <c r="AD95" s="844"/>
      <c r="AE95" s="796"/>
      <c r="AF95" s="106" t="s">
        <v>25</v>
      </c>
      <c r="AG95" s="58" t="s">
        <v>428</v>
      </c>
      <c r="AH95" s="160">
        <f>AI95*(1-$BE$55)</f>
        <v>418.5</v>
      </c>
      <c r="AI95" s="149">
        <f>AX56-15</f>
        <v>465</v>
      </c>
      <c r="AJ95" s="150">
        <f>AI95*(1+$BE$55)</f>
        <v>511.50000000000006</v>
      </c>
      <c r="AK95" s="160">
        <f>AL95*(1-$BE$55)</f>
        <v>405</v>
      </c>
      <c r="AL95" s="149">
        <f>AI95-15</f>
        <v>450</v>
      </c>
      <c r="AM95" s="150">
        <f>AL95*(1+$BE$55)</f>
        <v>495.00000000000006</v>
      </c>
      <c r="AN95" s="160">
        <f>AO95*(1-$BE$55)</f>
        <v>391.5</v>
      </c>
      <c r="AO95" s="149">
        <f>AL95-15</f>
        <v>435</v>
      </c>
      <c r="AP95" s="150">
        <f>AO95*(1+$BE$55)</f>
        <v>478.50000000000006</v>
      </c>
      <c r="AQ95" s="160">
        <f>AR95*(1-$BE$55)</f>
        <v>378</v>
      </c>
      <c r="AR95" s="149">
        <f>AO95-15</f>
        <v>420</v>
      </c>
      <c r="AS95" s="150">
        <f>AR95*(1+$BE$55)</f>
        <v>462.00000000000006</v>
      </c>
      <c r="AT95" s="160">
        <f>AU95*(1-$BE$55)</f>
        <v>364.5</v>
      </c>
      <c r="AU95" s="149">
        <f>AR95-15</f>
        <v>405</v>
      </c>
      <c r="AV95" s="150">
        <f>AU95*(1+$BE$55)</f>
        <v>445.50000000000006</v>
      </c>
      <c r="AW95" s="160">
        <f>AX95*(1-$BE$55)</f>
        <v>351</v>
      </c>
      <c r="AX95" s="149">
        <f>AU95-15</f>
        <v>390</v>
      </c>
      <c r="AY95" s="150">
        <f>AX95*(1+$BE$55)</f>
        <v>429.00000000000006</v>
      </c>
      <c r="AZ95" s="182"/>
      <c r="BA95" s="183"/>
    </row>
    <row r="96" spans="1:53" ht="21.2" customHeight="1" x14ac:dyDescent="0.2">
      <c r="A96" s="902"/>
      <c r="B96"/>
      <c r="C96" s="844"/>
      <c r="D96" s="796"/>
      <c r="E96" s="106" t="s">
        <v>44</v>
      </c>
      <c r="F96" s="58" t="s">
        <v>429</v>
      </c>
      <c r="G96" s="160">
        <f>H96*(1-$BE$55)</f>
        <v>283.5</v>
      </c>
      <c r="H96" s="149">
        <f>W57-15</f>
        <v>315</v>
      </c>
      <c r="I96" s="150">
        <f>H96*(1+$BE$55)</f>
        <v>346.5</v>
      </c>
      <c r="J96" s="160">
        <f>K96*(1-$BE$55)</f>
        <v>270</v>
      </c>
      <c r="K96" s="149">
        <f>H96-15</f>
        <v>300</v>
      </c>
      <c r="L96" s="150">
        <f>K96*(1+$BE$55)</f>
        <v>330</v>
      </c>
      <c r="M96" s="160">
        <f>N96*(1-$BE$55)</f>
        <v>256.5</v>
      </c>
      <c r="N96" s="149">
        <f>K96-15</f>
        <v>285</v>
      </c>
      <c r="O96" s="150">
        <f>N96*(1+$BE$55)</f>
        <v>313.5</v>
      </c>
      <c r="P96" s="160">
        <f>Q96*(1-$BE$55)</f>
        <v>243</v>
      </c>
      <c r="Q96" s="149">
        <f>N96-15</f>
        <v>270</v>
      </c>
      <c r="R96" s="150">
        <f>Q96*(1+$BE$55)</f>
        <v>297</v>
      </c>
      <c r="S96" s="160">
        <f>T96*(1-$BE$55)</f>
        <v>229.5</v>
      </c>
      <c r="T96" s="149">
        <f>Q96-15</f>
        <v>255</v>
      </c>
      <c r="U96" s="150">
        <f>T96*(1+$BE$55)</f>
        <v>280.5</v>
      </c>
      <c r="V96" s="160">
        <f>W96*(1-$BE$55)</f>
        <v>216</v>
      </c>
      <c r="W96" s="149">
        <f>T96-15</f>
        <v>240</v>
      </c>
      <c r="X96" s="150">
        <f>W96*(1+$BE$55)</f>
        <v>264</v>
      </c>
      <c r="Y96" s="182"/>
      <c r="Z96" s="183"/>
      <c r="AB96" s="902"/>
      <c r="AC96"/>
      <c r="AD96" s="844"/>
      <c r="AE96" s="796"/>
      <c r="AF96" s="106" t="s">
        <v>44</v>
      </c>
      <c r="AG96" s="58" t="s">
        <v>429</v>
      </c>
      <c r="AH96" s="160">
        <f>AI96*(1-$BE$55)</f>
        <v>346.5</v>
      </c>
      <c r="AI96" s="149">
        <f>AX57-15</f>
        <v>385</v>
      </c>
      <c r="AJ96" s="150">
        <f>AI96*(1+$BE$55)</f>
        <v>423.50000000000006</v>
      </c>
      <c r="AK96" s="160">
        <f>AL96*(1-$BE$55)</f>
        <v>333</v>
      </c>
      <c r="AL96" s="149">
        <f>AI96-15</f>
        <v>370</v>
      </c>
      <c r="AM96" s="150">
        <f>AL96*(1+$BE$55)</f>
        <v>407.00000000000006</v>
      </c>
      <c r="AN96" s="160">
        <f>AO96*(1-$BE$55)</f>
        <v>319.5</v>
      </c>
      <c r="AO96" s="149">
        <f>AL96-15</f>
        <v>355</v>
      </c>
      <c r="AP96" s="150">
        <f>AO96*(1+$BE$55)</f>
        <v>390.50000000000006</v>
      </c>
      <c r="AQ96" s="160">
        <f>AR96*(1-$BE$55)</f>
        <v>306</v>
      </c>
      <c r="AR96" s="149">
        <f>AO96-15</f>
        <v>340</v>
      </c>
      <c r="AS96" s="150">
        <f>AR96*(1+$BE$55)</f>
        <v>374.00000000000006</v>
      </c>
      <c r="AT96" s="160">
        <f>AU96*(1-$BE$55)</f>
        <v>292.5</v>
      </c>
      <c r="AU96" s="149">
        <f>AR96-15</f>
        <v>325</v>
      </c>
      <c r="AV96" s="150">
        <f>AU96*(1+$BE$55)</f>
        <v>357.50000000000006</v>
      </c>
      <c r="AW96" s="160">
        <f>AX96*(1-$BE$55)</f>
        <v>279</v>
      </c>
      <c r="AX96" s="149">
        <f>AU96-15</f>
        <v>310</v>
      </c>
      <c r="AY96" s="150">
        <f>AX96*(1+$BE$55)</f>
        <v>341</v>
      </c>
      <c r="AZ96" s="182"/>
      <c r="BA96" s="183"/>
    </row>
    <row r="97" spans="1:53" ht="21.2" customHeight="1" thickBot="1" x14ac:dyDescent="0.25">
      <c r="A97" s="902"/>
      <c r="B97"/>
      <c r="C97" s="950"/>
      <c r="D97" s="997"/>
      <c r="E97" s="107" t="s">
        <v>48</v>
      </c>
      <c r="F97" s="163" t="s">
        <v>430</v>
      </c>
      <c r="G97" s="164">
        <f>H97*(1-$BE$55)</f>
        <v>288</v>
      </c>
      <c r="H97" s="165">
        <f>W58-15</f>
        <v>320</v>
      </c>
      <c r="I97" s="166">
        <f>H97*(1+$BE$55)</f>
        <v>352</v>
      </c>
      <c r="J97" s="164">
        <f>K97*(1-$BE$55)</f>
        <v>274.5</v>
      </c>
      <c r="K97" s="165">
        <f>H97-15</f>
        <v>305</v>
      </c>
      <c r="L97" s="166">
        <f>K97*(1+$BE$55)</f>
        <v>335.5</v>
      </c>
      <c r="M97" s="164">
        <f>N97*(1-$BE$55)</f>
        <v>261</v>
      </c>
      <c r="N97" s="165">
        <f>K97-15</f>
        <v>290</v>
      </c>
      <c r="O97" s="166">
        <f>N97*(1+$BE$55)</f>
        <v>319</v>
      </c>
      <c r="P97" s="164">
        <f>Q97*(1-$BE$55)</f>
        <v>247.5</v>
      </c>
      <c r="Q97" s="165">
        <f>N97-15</f>
        <v>275</v>
      </c>
      <c r="R97" s="166">
        <f>Q97*(1+$BE$55)</f>
        <v>302.5</v>
      </c>
      <c r="S97" s="164">
        <f>T97*(1-$BE$55)</f>
        <v>234</v>
      </c>
      <c r="T97" s="165">
        <f>Q97-15</f>
        <v>260</v>
      </c>
      <c r="U97" s="166">
        <f>T97*(1+$BE$55)</f>
        <v>286</v>
      </c>
      <c r="V97" s="164">
        <f>W97*(1-$BE$55)</f>
        <v>220.5</v>
      </c>
      <c r="W97" s="165">
        <f>T97-15</f>
        <v>245</v>
      </c>
      <c r="X97" s="166">
        <f>W97*(1+$BE$55)</f>
        <v>269.5</v>
      </c>
      <c r="Y97" s="186"/>
      <c r="Z97" s="187"/>
      <c r="AB97" s="902"/>
      <c r="AC97"/>
      <c r="AD97" s="950"/>
      <c r="AE97" s="997"/>
      <c r="AF97" s="107" t="s">
        <v>48</v>
      </c>
      <c r="AG97" s="163" t="s">
        <v>430</v>
      </c>
      <c r="AH97" s="164">
        <f>AI97*(1-$BE$55)</f>
        <v>351</v>
      </c>
      <c r="AI97" s="165">
        <f>AX58-15</f>
        <v>390</v>
      </c>
      <c r="AJ97" s="166">
        <f>AI97*(1+$BE$55)</f>
        <v>429.00000000000006</v>
      </c>
      <c r="AK97" s="164">
        <f>AL97*(1-$BE$55)</f>
        <v>337.5</v>
      </c>
      <c r="AL97" s="165">
        <f>AI97-15</f>
        <v>375</v>
      </c>
      <c r="AM97" s="166">
        <f>AL97*(1+$BE$55)</f>
        <v>412.50000000000006</v>
      </c>
      <c r="AN97" s="164">
        <f>AO97*(1-$BE$55)</f>
        <v>324</v>
      </c>
      <c r="AO97" s="165">
        <f>AL97-15</f>
        <v>360</v>
      </c>
      <c r="AP97" s="166">
        <f>AO97*(1+$BE$55)</f>
        <v>396.00000000000006</v>
      </c>
      <c r="AQ97" s="164">
        <f>AR97*(1-$BE$55)</f>
        <v>310.5</v>
      </c>
      <c r="AR97" s="165">
        <f>AO97-15</f>
        <v>345</v>
      </c>
      <c r="AS97" s="166">
        <f>AR97*(1+$BE$55)</f>
        <v>379.50000000000006</v>
      </c>
      <c r="AT97" s="164">
        <f>AU97*(1-$BE$55)</f>
        <v>297</v>
      </c>
      <c r="AU97" s="165">
        <f>AR97-15</f>
        <v>330</v>
      </c>
      <c r="AV97" s="166">
        <f>AU97*(1+$BE$55)</f>
        <v>363.00000000000006</v>
      </c>
      <c r="AW97" s="164">
        <f>AX97*(1-$BE$55)</f>
        <v>283.5</v>
      </c>
      <c r="AX97" s="165">
        <f>AU97-15</f>
        <v>315</v>
      </c>
      <c r="AY97" s="166">
        <f>AX97*(1+$BE$55)</f>
        <v>346.5</v>
      </c>
      <c r="AZ97" s="186"/>
      <c r="BA97" s="187"/>
    </row>
    <row r="98" spans="1:53" ht="21.2" customHeight="1" x14ac:dyDescent="0.2">
      <c r="A98" s="902"/>
      <c r="B98"/>
      <c r="C98" s="844">
        <v>2</v>
      </c>
      <c r="D98" s="796" t="s">
        <v>507</v>
      </c>
      <c r="E98" s="603" t="s">
        <v>16</v>
      </c>
      <c r="F98" s="161" t="s">
        <v>92</v>
      </c>
      <c r="G98" s="141">
        <f>'Erwachsene-DOSB 2020'!W18*$BC$59</f>
        <v>0.77</v>
      </c>
      <c r="H98" s="132">
        <f>'Erwachsene-DOSB 2020'!X18*$BC$59</f>
        <v>0.94499999999999995</v>
      </c>
      <c r="I98" s="133">
        <f>'Erwachsene-DOSB 2020'!Y18*$BC$59</f>
        <v>1.1199999999999999</v>
      </c>
      <c r="J98" s="134">
        <f>'Erwachsene-DOSB 2020'!Z18*$BC$59</f>
        <v>0.7</v>
      </c>
      <c r="K98" s="683">
        <f>'Erwachsene-DOSB 2020'!AA18*$BC$59</f>
        <v>0.90999999999999992</v>
      </c>
      <c r="L98" s="684">
        <f>'Erwachsene-DOSB 2020'!AB18*$BC$59</f>
        <v>1.085</v>
      </c>
      <c r="M98" s="134">
        <f>'Erwachsene-DOSB 2020'!AC18*$BC$59</f>
        <v>0.66499999999999992</v>
      </c>
      <c r="N98" s="132">
        <f>'Erwachsene-DOSB 2020'!AD18*$BC$59</f>
        <v>0.84</v>
      </c>
      <c r="O98" s="133">
        <f>'Erwachsene-DOSB 2020'!AE18*$BC$59</f>
        <v>1.0149999999999999</v>
      </c>
      <c r="P98" s="134">
        <f>'Erwachsene-DOSB 2020'!AF18*$BC$59</f>
        <v>0.66499999999999992</v>
      </c>
      <c r="Q98" s="132">
        <f>'Erwachsene-DOSB 2020'!AG18*$BC$59</f>
        <v>0.84</v>
      </c>
      <c r="R98" s="133">
        <f>'Erwachsene-DOSB 2020'!AH18*$BC$59</f>
        <v>1.0149999999999999</v>
      </c>
      <c r="S98" s="134">
        <f>'Erwachsene-DOSB 2020'!AI18*$BC$59</f>
        <v>0.63</v>
      </c>
      <c r="T98" s="132">
        <f>'Erwachsene-DOSB 2020'!AJ18*$BC$59</f>
        <v>0.80499999999999994</v>
      </c>
      <c r="U98" s="133">
        <f>'Erwachsene-DOSB 2020'!AK18*$BC$59</f>
        <v>0.97999999999999987</v>
      </c>
      <c r="V98" s="134">
        <f>'Erwachsene-DOSB 2020'!AL18*$BC$59</f>
        <v>0.63</v>
      </c>
      <c r="W98" s="132">
        <f>'Erwachsene-DOSB 2020'!AM18*$BC$59</f>
        <v>0.80499999999999994</v>
      </c>
      <c r="X98" s="133">
        <f>'Erwachsene-DOSB 2020'!AN18*$BC$59</f>
        <v>0.94499999999999995</v>
      </c>
      <c r="Y98" s="180"/>
      <c r="Z98" s="181"/>
      <c r="AB98" s="902"/>
      <c r="AC98"/>
      <c r="AD98" s="844">
        <v>2</v>
      </c>
      <c r="AE98" s="796" t="s">
        <v>507</v>
      </c>
      <c r="AF98" s="603" t="s">
        <v>16</v>
      </c>
      <c r="AG98" s="161" t="s">
        <v>92</v>
      </c>
      <c r="AH98" s="141">
        <f>'Erwachsene-DOSB 2020'!W51*$BC$59</f>
        <v>1.0149999999999999</v>
      </c>
      <c r="AI98" s="132">
        <f>'Erwachsene-DOSB 2020'!X51*$BC$59</f>
        <v>1.2249999999999999</v>
      </c>
      <c r="AJ98" s="133">
        <f>'Erwachsene-DOSB 2020'!Y51*$BC$59</f>
        <v>1.4349999999999998</v>
      </c>
      <c r="AK98" s="682">
        <f>'Erwachsene-DOSB 2020'!Z51*$BC$59</f>
        <v>0.97999999999999987</v>
      </c>
      <c r="AL98" s="683">
        <f>'Erwachsene-DOSB 2020'!AA51*$BC$59</f>
        <v>1.19</v>
      </c>
      <c r="AM98" s="684">
        <f>'Erwachsene-DOSB 2020'!AB51*$BC$59</f>
        <v>1.4</v>
      </c>
      <c r="AN98" s="682">
        <f>'Erwachsene-DOSB 2020'!AC51*$BC$59</f>
        <v>0.94499999999999995</v>
      </c>
      <c r="AO98" s="683">
        <f>'Erwachsene-DOSB 2020'!AD51*$BC$59</f>
        <v>1.1549999999999998</v>
      </c>
      <c r="AP98" s="684">
        <f>'Erwachsene-DOSB 2020'!AE51*$BC$59</f>
        <v>1.365</v>
      </c>
      <c r="AQ98" s="134">
        <f>'Erwachsene-DOSB 2020'!AF51*$BC$59</f>
        <v>0.90999999999999992</v>
      </c>
      <c r="AR98" s="132">
        <f>'Erwachsene-DOSB 2020'!AG51*$BC$59</f>
        <v>1.1199999999999999</v>
      </c>
      <c r="AS98" s="133">
        <f>'Erwachsene-DOSB 2020'!AH51*$BC$59</f>
        <v>1.3299999999999998</v>
      </c>
      <c r="AT98" s="134">
        <f>'Erwachsene-DOSB 2020'!AI51*$BC$59</f>
        <v>0.90999999999999992</v>
      </c>
      <c r="AU98" s="132">
        <f>'Erwachsene-DOSB 2020'!AJ51*$BC$59</f>
        <v>1.1199999999999999</v>
      </c>
      <c r="AV98" s="133">
        <f>'Erwachsene-DOSB 2020'!AK51*$BC$59</f>
        <v>1.3299999999999998</v>
      </c>
      <c r="AW98" s="134">
        <f>'Erwachsene-DOSB 2020'!AL51*$BC$59</f>
        <v>0.875</v>
      </c>
      <c r="AX98" s="132">
        <f>'Erwachsene-DOSB 2020'!AM51*$BC$59</f>
        <v>1.085</v>
      </c>
      <c r="AY98" s="133">
        <f>'Erwachsene-DOSB 2020'!AN51*$BC$59</f>
        <v>1.2949999999999999</v>
      </c>
      <c r="AZ98" s="180"/>
      <c r="BA98" s="181"/>
    </row>
    <row r="99" spans="1:53" ht="21.2" customHeight="1" thickBot="1" x14ac:dyDescent="0.25">
      <c r="A99" s="902"/>
      <c r="B99"/>
      <c r="C99" s="845"/>
      <c r="D99" s="796"/>
      <c r="E99" s="106" t="s">
        <v>17</v>
      </c>
      <c r="F99" s="104" t="s">
        <v>611</v>
      </c>
      <c r="G99" s="519">
        <f>'E1'!G99-1.5</f>
        <v>13.5</v>
      </c>
      <c r="H99" s="19">
        <f>'E1'!H99-1.5</f>
        <v>16.5</v>
      </c>
      <c r="I99" s="67">
        <f>'E1'!I99-1.5</f>
        <v>19.5</v>
      </c>
      <c r="J99" s="519">
        <f>'E1'!J99-1.5</f>
        <v>12.5</v>
      </c>
      <c r="K99" s="19">
        <f>'E1'!K99-1.5</f>
        <v>15.5</v>
      </c>
      <c r="L99" s="67">
        <f>'E1'!L99-1.5</f>
        <v>18.5</v>
      </c>
      <c r="M99" s="519">
        <f>'E1'!M99-1.5</f>
        <v>11.5</v>
      </c>
      <c r="N99" s="19">
        <f>'E1'!N99-1.5</f>
        <v>14.5</v>
      </c>
      <c r="O99" s="67">
        <f>'E1'!O99-1.5</f>
        <v>17.5</v>
      </c>
      <c r="P99" s="519">
        <f>'E1'!P99-1.5</f>
        <v>10.5</v>
      </c>
      <c r="Q99" s="19">
        <f>'E1'!Q99-1.5</f>
        <v>13.5</v>
      </c>
      <c r="R99" s="67">
        <f>'E1'!R99-1.5</f>
        <v>16.5</v>
      </c>
      <c r="S99" s="519">
        <f>'E1'!S99-1.5</f>
        <v>9.5</v>
      </c>
      <c r="T99" s="19">
        <f>'E1'!T99-1.5</f>
        <v>12.5</v>
      </c>
      <c r="U99" s="67">
        <f>'E1'!U99-1.5</f>
        <v>15.5</v>
      </c>
      <c r="V99" s="519">
        <f>'E1'!V99-1.5</f>
        <v>8.5</v>
      </c>
      <c r="W99" s="19">
        <f>'E1'!W99-1.5</f>
        <v>11.5</v>
      </c>
      <c r="X99" s="67">
        <f>'E1'!X99-1.5</f>
        <v>14.5</v>
      </c>
      <c r="Y99" s="186"/>
      <c r="Z99" s="187"/>
      <c r="AB99" s="902"/>
      <c r="AC99"/>
      <c r="AD99" s="845"/>
      <c r="AE99" s="796"/>
      <c r="AF99" s="106" t="s">
        <v>17</v>
      </c>
      <c r="AG99" s="104" t="s">
        <v>611</v>
      </c>
      <c r="AH99" s="519">
        <f>'E1'!AH99-1.5</f>
        <v>18</v>
      </c>
      <c r="AI99" s="19">
        <f>'E1'!AI99-1.5</f>
        <v>21</v>
      </c>
      <c r="AJ99" s="67">
        <f>'E1'!AJ99-1.5</f>
        <v>24</v>
      </c>
      <c r="AK99" s="519">
        <f>'E1'!AK99-1.5</f>
        <v>17</v>
      </c>
      <c r="AL99" s="19">
        <f>'E1'!AL99-1.5</f>
        <v>20</v>
      </c>
      <c r="AM99" s="67">
        <f>'E1'!AM99-1.5</f>
        <v>23</v>
      </c>
      <c r="AN99" s="519">
        <f>'E1'!AN99-1.5</f>
        <v>16</v>
      </c>
      <c r="AO99" s="19">
        <f>'E1'!AO99-1.5</f>
        <v>19</v>
      </c>
      <c r="AP99" s="67">
        <f>'E1'!AP99-1.5</f>
        <v>22</v>
      </c>
      <c r="AQ99" s="519">
        <f>'E1'!AQ99-1.5</f>
        <v>15</v>
      </c>
      <c r="AR99" s="19">
        <f>'E1'!AR99-1.5</f>
        <v>18</v>
      </c>
      <c r="AS99" s="67">
        <f>'E1'!AS99-1.5</f>
        <v>21</v>
      </c>
      <c r="AT99" s="519">
        <f>'E1'!AT99-1.5</f>
        <v>14</v>
      </c>
      <c r="AU99" s="19">
        <f>'E1'!AU99-1.5</f>
        <v>17</v>
      </c>
      <c r="AV99" s="67">
        <f>'E1'!AV99-1.5</f>
        <v>20</v>
      </c>
      <c r="AW99" s="519">
        <f>'E1'!AW99-1.5</f>
        <v>13</v>
      </c>
      <c r="AX99" s="19">
        <f>'E1'!AX99-1.5</f>
        <v>16</v>
      </c>
      <c r="AY99" s="67">
        <f>'E1'!AY99-1.5</f>
        <v>19</v>
      </c>
      <c r="AZ99" s="186"/>
      <c r="BA99" s="187"/>
    </row>
    <row r="100" spans="1:53" ht="21.2" customHeight="1" x14ac:dyDescent="0.2">
      <c r="A100" s="902"/>
      <c r="B100"/>
      <c r="C100" s="843">
        <v>3</v>
      </c>
      <c r="D100" s="795" t="s">
        <v>66</v>
      </c>
      <c r="E100" s="791" t="s">
        <v>16</v>
      </c>
      <c r="F100" s="822" t="s">
        <v>156</v>
      </c>
      <c r="G100" s="971" t="s">
        <v>194</v>
      </c>
      <c r="H100" s="972"/>
      <c r="I100" s="972"/>
      <c r="J100" s="972"/>
      <c r="K100" s="972"/>
      <c r="L100" s="972"/>
      <c r="M100" s="972"/>
      <c r="N100" s="972"/>
      <c r="O100" s="972"/>
      <c r="P100" s="972"/>
      <c r="Q100" s="972"/>
      <c r="R100" s="972"/>
      <c r="S100" s="972"/>
      <c r="T100" s="972"/>
      <c r="U100" s="972"/>
      <c r="V100" s="972"/>
      <c r="W100" s="972"/>
      <c r="X100" s="973"/>
      <c r="Y100" s="180"/>
      <c r="Z100" s="181"/>
      <c r="AB100" s="902"/>
      <c r="AC100"/>
      <c r="AD100" s="843">
        <v>3</v>
      </c>
      <c r="AE100" s="795" t="s">
        <v>66</v>
      </c>
      <c r="AF100" s="791" t="s">
        <v>16</v>
      </c>
      <c r="AG100" s="822" t="s">
        <v>156</v>
      </c>
      <c r="AH100" s="971" t="s">
        <v>194</v>
      </c>
      <c r="AI100" s="972"/>
      <c r="AJ100" s="972"/>
      <c r="AK100" s="972"/>
      <c r="AL100" s="972"/>
      <c r="AM100" s="972"/>
      <c r="AN100" s="972"/>
      <c r="AO100" s="972"/>
      <c r="AP100" s="972"/>
      <c r="AQ100" s="972"/>
      <c r="AR100" s="972"/>
      <c r="AS100" s="972"/>
      <c r="AT100" s="972"/>
      <c r="AU100" s="972"/>
      <c r="AV100" s="972"/>
      <c r="AW100" s="972"/>
      <c r="AX100" s="972"/>
      <c r="AY100" s="973"/>
      <c r="AZ100" s="180"/>
      <c r="BA100" s="181"/>
    </row>
    <row r="101" spans="1:53" ht="21.2" customHeight="1" x14ac:dyDescent="0.2">
      <c r="A101" s="902"/>
      <c r="B101"/>
      <c r="C101" s="845"/>
      <c r="D101" s="796"/>
      <c r="E101" s="792"/>
      <c r="F101" s="794"/>
      <c r="G101" s="69">
        <f>'Erwachsene-DOSB 2020'!W21*$BC$62</f>
        <v>14.950000000000001</v>
      </c>
      <c r="H101" s="228">
        <f>'Erwachsene-DOSB 2020'!X21*$BC$62</f>
        <v>13.39</v>
      </c>
      <c r="I101" s="229">
        <f>'Erwachsene-DOSB 2020'!Y21*$BC$62</f>
        <v>11.83</v>
      </c>
      <c r="J101" s="230">
        <f>'Erwachsene-DOSB 2020'!Z21*$BC$62</f>
        <v>15.47</v>
      </c>
      <c r="K101" s="228">
        <f>'Erwachsene-DOSB 2020'!AA21*$BC$62</f>
        <v>13.91</v>
      </c>
      <c r="L101" s="229">
        <f>'Erwachsene-DOSB 2020'!AB21*$BC$62</f>
        <v>12.35</v>
      </c>
      <c r="M101" s="230">
        <f>'Erwachsene-DOSB 2020'!AC21*$BC$62</f>
        <v>16.12</v>
      </c>
      <c r="N101" s="228">
        <f>'Erwachsene-DOSB 2020'!AD21*$BC$62</f>
        <v>14.559999999999999</v>
      </c>
      <c r="O101" s="229">
        <f>'Erwachsene-DOSB 2020'!AE21*$BC$62</f>
        <v>12.870000000000001</v>
      </c>
      <c r="P101" s="230">
        <f>'Erwachsene-DOSB 2020'!AF21*$BC$62</f>
        <v>16.38</v>
      </c>
      <c r="Q101" s="228">
        <f>'Erwachsene-DOSB 2020'!AG21*$BC$62</f>
        <v>14.82</v>
      </c>
      <c r="R101" s="229">
        <f>'Erwachsene-DOSB 2020'!AH21*$BC$62</f>
        <v>13.26</v>
      </c>
      <c r="S101" s="230">
        <f>'Erwachsene-DOSB 2020'!AI21*$BC$62</f>
        <v>16.64</v>
      </c>
      <c r="T101" s="228">
        <f>'Erwachsene-DOSB 2020'!AJ21*$BC$62</f>
        <v>15.08</v>
      </c>
      <c r="U101" s="229">
        <f>'Erwachsene-DOSB 2020'!AK21*$BC$62</f>
        <v>13.520000000000001</v>
      </c>
      <c r="V101" s="230">
        <f>'Erwachsene-DOSB 2020'!AL21*$BC$62</f>
        <v>16.900000000000002</v>
      </c>
      <c r="W101" s="228">
        <f>'Erwachsene-DOSB 2020'!AM21*$BC$62</f>
        <v>15.340000000000002</v>
      </c>
      <c r="X101" s="229">
        <f>'Erwachsene-DOSB 2020'!AN21*$BC$62</f>
        <v>13.78</v>
      </c>
      <c r="Y101" s="182"/>
      <c r="Z101" s="188"/>
      <c r="AB101" s="902"/>
      <c r="AC101"/>
      <c r="AD101" s="845"/>
      <c r="AE101" s="796"/>
      <c r="AF101" s="792"/>
      <c r="AG101" s="794"/>
      <c r="AH101" s="69">
        <f>'Erwachsene-DOSB 2020'!W54*$BC$62</f>
        <v>13</v>
      </c>
      <c r="AI101" s="228">
        <f>'Erwachsene-DOSB 2020'!X54*$BC$62</f>
        <v>11.57</v>
      </c>
      <c r="AJ101" s="229">
        <f>'Erwachsene-DOSB 2020'!Y54*$BC$62</f>
        <v>10.270000000000001</v>
      </c>
      <c r="AK101" s="230">
        <f>'Erwachsene-DOSB 2020'!Z54*$BC$62</f>
        <v>13.39</v>
      </c>
      <c r="AL101" s="228">
        <f>'Erwachsene-DOSB 2020'!AA54*$BC$62</f>
        <v>11.83</v>
      </c>
      <c r="AM101" s="229">
        <f>'Erwachsene-DOSB 2020'!AB54*$BC$62</f>
        <v>10.66</v>
      </c>
      <c r="AN101" s="230">
        <f>'Erwachsene-DOSB 2020'!AC54*$BC$62</f>
        <v>13.65</v>
      </c>
      <c r="AO101" s="228">
        <f>'Erwachsene-DOSB 2020'!AD54*$BC$62</f>
        <v>12.22</v>
      </c>
      <c r="AP101" s="229">
        <f>'Erwachsene-DOSB 2020'!AE54*$BC$62</f>
        <v>11.05</v>
      </c>
      <c r="AQ101" s="230">
        <f>'Erwachsene-DOSB 2020'!AF54*$BC$62</f>
        <v>14.040000000000001</v>
      </c>
      <c r="AR101" s="228">
        <f>'Erwachsene-DOSB 2020'!AG54*$BC$62</f>
        <v>12.61</v>
      </c>
      <c r="AS101" s="229">
        <f>'Erwachsene-DOSB 2020'!AH54*$BC$62</f>
        <v>11.440000000000001</v>
      </c>
      <c r="AT101" s="230">
        <f>'Erwachsene-DOSB 2020'!AI54*$BC$62</f>
        <v>14.559999999999999</v>
      </c>
      <c r="AU101" s="228">
        <f>'Erwachsene-DOSB 2020'!AJ54*$BC$62</f>
        <v>13.26</v>
      </c>
      <c r="AV101" s="229">
        <f>'Erwachsene-DOSB 2020'!AK54*$BC$62</f>
        <v>11.83</v>
      </c>
      <c r="AW101" s="230">
        <f>'Erwachsene-DOSB 2020'!AL54*$BC$62</f>
        <v>15.209999999999999</v>
      </c>
      <c r="AX101" s="228">
        <f>'Erwachsene-DOSB 2020'!AM54*$BC$62</f>
        <v>13.91</v>
      </c>
      <c r="AY101" s="229">
        <f>'Erwachsene-DOSB 2020'!AN54*$BC$62</f>
        <v>12.48</v>
      </c>
      <c r="AZ101" s="182"/>
      <c r="BA101" s="188"/>
    </row>
    <row r="102" spans="1:53" ht="21.2" customHeight="1" x14ac:dyDescent="0.2">
      <c r="A102" s="902"/>
      <c r="B102"/>
      <c r="C102" s="845"/>
      <c r="D102" s="796"/>
      <c r="E102" s="106" t="s">
        <v>17</v>
      </c>
      <c r="F102" s="27" t="s">
        <v>158</v>
      </c>
      <c r="G102" s="69">
        <f>'Erwachsene-DOSB 2020'!W22*$BC$63</f>
        <v>57.2</v>
      </c>
      <c r="H102" s="228">
        <f>'Erwachsene-DOSB 2020'!X22*$BC$63</f>
        <v>45.5</v>
      </c>
      <c r="I102" s="229">
        <f>'Erwachsene-DOSB 2020'!Y22*$BC$63</f>
        <v>32.5</v>
      </c>
      <c r="J102" s="230">
        <f>'Erwachsene-DOSB 2020'!Z22*$BC$63</f>
        <v>62.400000000000006</v>
      </c>
      <c r="K102" s="228">
        <f>'Erwachsene-DOSB 2020'!AA22*$BC$63</f>
        <v>50.7</v>
      </c>
      <c r="L102" s="229">
        <f>'Erwachsene-DOSB 2020'!AB22*$BC$63</f>
        <v>36.4</v>
      </c>
      <c r="M102" s="230">
        <f>'Erwachsene-DOSB 2020'!AC22*$BC$63</f>
        <v>66.95</v>
      </c>
      <c r="N102" s="228">
        <f>'Erwachsene-DOSB 2020'!AD22*$BC$63</f>
        <v>55.25</v>
      </c>
      <c r="O102" s="229">
        <f>'Erwachsene-DOSB 2020'!AE22*$BC$63</f>
        <v>39.65</v>
      </c>
      <c r="P102" s="230">
        <f>'Erwachsene-DOSB 2020'!AF22*$BC$63</f>
        <v>70.850000000000009</v>
      </c>
      <c r="Q102" s="228">
        <f>'Erwachsene-DOSB 2020'!AG22*$BC$63</f>
        <v>57.85</v>
      </c>
      <c r="R102" s="229">
        <f>'Erwachsene-DOSB 2020'!AH22*$BC$63</f>
        <v>42.25</v>
      </c>
      <c r="S102" s="230">
        <f>'Erwachsene-DOSB 2020'!AI22*$BC$63</f>
        <v>73.45</v>
      </c>
      <c r="T102" s="228">
        <f>'Erwachsene-DOSB 2020'!AJ22*$BC$63</f>
        <v>60.45</v>
      </c>
      <c r="U102" s="229">
        <f>'Erwachsene-DOSB 2020'!AK22*$BC$63</f>
        <v>44.85</v>
      </c>
      <c r="V102" s="230">
        <f>'Erwachsene-DOSB 2020'!AL22*$BC$63</f>
        <v>76.7</v>
      </c>
      <c r="W102" s="228">
        <f>'Erwachsene-DOSB 2020'!AM22*$BC$63</f>
        <v>62.400000000000006</v>
      </c>
      <c r="X102" s="229">
        <f>'Erwachsene-DOSB 2020'!AN22*$BC$63</f>
        <v>46.800000000000004</v>
      </c>
      <c r="Y102" s="182"/>
      <c r="Z102" s="188"/>
      <c r="AB102" s="902"/>
      <c r="AC102"/>
      <c r="AD102" s="845"/>
      <c r="AE102" s="796"/>
      <c r="AF102" s="106" t="s">
        <v>17</v>
      </c>
      <c r="AG102" s="27" t="s">
        <v>158</v>
      </c>
      <c r="AH102" s="69">
        <f>'Erwachsene-DOSB 2020'!W55*$BC$63</f>
        <v>54.6</v>
      </c>
      <c r="AI102" s="228">
        <f>'Erwachsene-DOSB 2020'!X55*$BC$63</f>
        <v>42.25</v>
      </c>
      <c r="AJ102" s="229">
        <f>'Erwachsene-DOSB 2020'!Y55*$BC$63</f>
        <v>26.650000000000002</v>
      </c>
      <c r="AK102" s="230">
        <f>'Erwachsene-DOSB 2020'!Z55*$BC$63</f>
        <v>58.5</v>
      </c>
      <c r="AL102" s="228">
        <f>'Erwachsene-DOSB 2020'!AA55*$BC$63</f>
        <v>45.5</v>
      </c>
      <c r="AM102" s="229">
        <f>'Erwachsene-DOSB 2020'!AB55*$BC$63</f>
        <v>29.900000000000002</v>
      </c>
      <c r="AN102" s="230">
        <f>'Erwachsene-DOSB 2020'!AC55*$BC$63</f>
        <v>63.7</v>
      </c>
      <c r="AO102" s="228">
        <f>'Erwachsene-DOSB 2020'!AD55*$BC$63</f>
        <v>48.1</v>
      </c>
      <c r="AP102" s="229">
        <f>'Erwachsene-DOSB 2020'!AE55*$BC$63</f>
        <v>32.5</v>
      </c>
      <c r="AQ102" s="230">
        <f>'Erwachsene-DOSB 2020'!AF55*$BC$63</f>
        <v>66.3</v>
      </c>
      <c r="AR102" s="228">
        <f>'Erwachsene-DOSB 2020'!AG55*$BC$63</f>
        <v>50.7</v>
      </c>
      <c r="AS102" s="229">
        <f>'Erwachsene-DOSB 2020'!AH55*$BC$63</f>
        <v>35.1</v>
      </c>
      <c r="AT102" s="230">
        <f>'Erwachsene-DOSB 2020'!AI55*$BC$63</f>
        <v>68.25</v>
      </c>
      <c r="AU102" s="228">
        <f>'Erwachsene-DOSB 2020'!AJ55*$BC$63</f>
        <v>52.65</v>
      </c>
      <c r="AV102" s="229">
        <f>'Erwachsene-DOSB 2020'!AK55*$BC$63</f>
        <v>37.050000000000004</v>
      </c>
      <c r="AW102" s="230">
        <f>'Erwachsene-DOSB 2020'!AL55*$BC$63</f>
        <v>71.5</v>
      </c>
      <c r="AX102" s="228">
        <f>'Erwachsene-DOSB 2020'!AM55*$BC$63</f>
        <v>55.9</v>
      </c>
      <c r="AY102" s="229">
        <f>'Erwachsene-DOSB 2020'!AN55*$BC$63</f>
        <v>40.300000000000004</v>
      </c>
      <c r="AZ102" s="182"/>
      <c r="BA102" s="188"/>
    </row>
    <row r="103" spans="1:53" ht="21.2" customHeight="1" thickBot="1" x14ac:dyDescent="0.25">
      <c r="A103" s="902"/>
      <c r="B103"/>
      <c r="C103" s="845"/>
      <c r="D103" s="796"/>
      <c r="E103" s="106" t="s">
        <v>21</v>
      </c>
      <c r="F103" s="27" t="s">
        <v>157</v>
      </c>
      <c r="G103" s="234">
        <f>'Erwachsene-DOSB 2020'!W23*$BC$64</f>
        <v>39.65</v>
      </c>
      <c r="H103" s="231">
        <f>'Erwachsene-DOSB 2020'!X23*$BC$64</f>
        <v>35.1</v>
      </c>
      <c r="I103" s="232">
        <f>'Erwachsene-DOSB 2020'!Y23*$BC$64</f>
        <v>29.900000000000002</v>
      </c>
      <c r="J103" s="233">
        <f>'Erwachsene-DOSB 2020'!Z23*$BC$64</f>
        <v>41.6</v>
      </c>
      <c r="K103" s="231">
        <f>'Erwachsene-DOSB 2020'!AA23*$BC$64</f>
        <v>36.4</v>
      </c>
      <c r="L103" s="232">
        <f>'Erwachsene-DOSB 2020'!AB23*$BC$64</f>
        <v>30.55</v>
      </c>
      <c r="M103" s="233">
        <f>'Erwachsene-DOSB 2020'!AC23*$BC$64</f>
        <v>43.550000000000004</v>
      </c>
      <c r="N103" s="231">
        <f>'Erwachsene-DOSB 2020'!AD23*$BC$64</f>
        <v>37.700000000000003</v>
      </c>
      <c r="O103" s="232">
        <f>'Erwachsene-DOSB 2020'!AE23*$BC$64</f>
        <v>31.200000000000003</v>
      </c>
      <c r="P103" s="233">
        <f>'Erwachsene-DOSB 2020'!AF23*$BC$64</f>
        <v>45.5</v>
      </c>
      <c r="Q103" s="231">
        <f>'Erwachsene-DOSB 2020'!AG23*$BC$64</f>
        <v>39</v>
      </c>
      <c r="R103" s="232">
        <f>'Erwachsene-DOSB 2020'!AH23*$BC$64</f>
        <v>32.5</v>
      </c>
      <c r="S103" s="233">
        <f>'Erwachsene-DOSB 2020'!AI23*$BC$64</f>
        <v>46.800000000000004</v>
      </c>
      <c r="T103" s="231">
        <f>'Erwachsene-DOSB 2020'!AJ23*$BC$64</f>
        <v>40.300000000000004</v>
      </c>
      <c r="U103" s="232">
        <f>'Erwachsene-DOSB 2020'!AK23*$BC$64</f>
        <v>33.15</v>
      </c>
      <c r="V103" s="233">
        <f>'Erwachsene-DOSB 2020'!AL23*$BC$64</f>
        <v>49.4</v>
      </c>
      <c r="W103" s="231">
        <f>'Erwachsene-DOSB 2020'!AM23*$BC$64</f>
        <v>41.6</v>
      </c>
      <c r="X103" s="232">
        <f>'Erwachsene-DOSB 2020'!AN23*$BC$64</f>
        <v>34.450000000000003</v>
      </c>
      <c r="Y103" s="186"/>
      <c r="Z103" s="187"/>
      <c r="AB103" s="902"/>
      <c r="AC103"/>
      <c r="AD103" s="845"/>
      <c r="AE103" s="796"/>
      <c r="AF103" s="106" t="s">
        <v>21</v>
      </c>
      <c r="AG103" s="27" t="s">
        <v>157</v>
      </c>
      <c r="AH103" s="234">
        <f>'Erwachsene-DOSB 2020'!W56*$BC$64</f>
        <v>37.050000000000004</v>
      </c>
      <c r="AI103" s="231">
        <f>'Erwachsene-DOSB 2020'!X56*$BC$64</f>
        <v>29.900000000000002</v>
      </c>
      <c r="AJ103" s="232">
        <f>'Erwachsene-DOSB 2020'!Y56*$BC$64</f>
        <v>22.1</v>
      </c>
      <c r="AK103" s="233">
        <f>'Erwachsene-DOSB 2020'!Z56*$BC$64</f>
        <v>39</v>
      </c>
      <c r="AL103" s="231">
        <f>'Erwachsene-DOSB 2020'!AA56*$BC$64</f>
        <v>31.200000000000003</v>
      </c>
      <c r="AM103" s="232">
        <f>'Erwachsene-DOSB 2020'!AB56*$BC$64</f>
        <v>23.400000000000002</v>
      </c>
      <c r="AN103" s="233">
        <f>'Erwachsene-DOSB 2020'!AC56*$BC$64</f>
        <v>41.6</v>
      </c>
      <c r="AO103" s="231">
        <f>'Erwachsene-DOSB 2020'!AD56*$BC$64</f>
        <v>32.5</v>
      </c>
      <c r="AP103" s="232">
        <f>'Erwachsene-DOSB 2020'!AE56*$BC$64</f>
        <v>24.05</v>
      </c>
      <c r="AQ103" s="233">
        <f>'Erwachsene-DOSB 2020'!AF56*$BC$64</f>
        <v>43.550000000000004</v>
      </c>
      <c r="AR103" s="231">
        <f>'Erwachsene-DOSB 2020'!AG56*$BC$64</f>
        <v>33.800000000000004</v>
      </c>
      <c r="AS103" s="232">
        <f>'Erwachsene-DOSB 2020'!AH56*$BC$64</f>
        <v>24.7</v>
      </c>
      <c r="AT103" s="233">
        <f>'Erwachsene-DOSB 2020'!AI56*$BC$64</f>
        <v>45.5</v>
      </c>
      <c r="AU103" s="231">
        <f>'Erwachsene-DOSB 2020'!AJ56*$BC$64</f>
        <v>35.1</v>
      </c>
      <c r="AV103" s="232">
        <f>'Erwachsene-DOSB 2020'!AK56*$BC$64</f>
        <v>25.35</v>
      </c>
      <c r="AW103" s="233">
        <f>'Erwachsene-DOSB 2020'!AL56*$BC$64</f>
        <v>46.800000000000004</v>
      </c>
      <c r="AX103" s="231">
        <f>'Erwachsene-DOSB 2020'!AM56*$BC$64</f>
        <v>37.050000000000004</v>
      </c>
      <c r="AY103" s="232">
        <f>'Erwachsene-DOSB 2020'!AN56*$BC$64</f>
        <v>26</v>
      </c>
      <c r="AZ103" s="186"/>
      <c r="BA103" s="187"/>
    </row>
    <row r="104" spans="1:53" ht="21.2" customHeight="1" x14ac:dyDescent="0.2">
      <c r="A104" s="902"/>
      <c r="B104"/>
      <c r="C104" s="843">
        <v>4</v>
      </c>
      <c r="D104" s="795" t="s">
        <v>67</v>
      </c>
      <c r="E104" s="601" t="s">
        <v>16</v>
      </c>
      <c r="F104" s="22" t="s">
        <v>20</v>
      </c>
      <c r="G104" s="141">
        <f>'Erwachsene-DOSB 2020'!W25*$BC$65</f>
        <v>0.63</v>
      </c>
      <c r="H104" s="132">
        <f>'Erwachsene-DOSB 2020'!X25*$BC$65</f>
        <v>0.7</v>
      </c>
      <c r="I104" s="133">
        <f>'Erwachsene-DOSB 2020'!Y25*$BC$65</f>
        <v>0.77</v>
      </c>
      <c r="J104" s="134">
        <f>'Erwachsene-DOSB 2020'!Z25*$BC$65</f>
        <v>0.59499999999999997</v>
      </c>
      <c r="K104" s="132">
        <f>'Erwachsene-DOSB 2020'!AA25*$BC$65</f>
        <v>0.66499999999999992</v>
      </c>
      <c r="L104" s="133">
        <f>'Erwachsene-DOSB 2020'!AB25*$BC$65</f>
        <v>0.73499999999999999</v>
      </c>
      <c r="M104" s="134">
        <f>'Erwachsene-DOSB 2020'!AC25*$BC$65</f>
        <v>0.55999999999999994</v>
      </c>
      <c r="N104" s="132">
        <f>'Erwachsene-DOSB 2020'!AD25*$BC$65</f>
        <v>0.63</v>
      </c>
      <c r="O104" s="133">
        <f>'Erwachsene-DOSB 2020'!AE25*$BC$65</f>
        <v>0.7</v>
      </c>
      <c r="P104" s="134">
        <f>'Erwachsene-DOSB 2020'!AF25*$BC$65</f>
        <v>0.52499999999999991</v>
      </c>
      <c r="Q104" s="132">
        <f>'Erwachsene-DOSB 2020'!AG25*$BC$65</f>
        <v>0.59499999999999997</v>
      </c>
      <c r="R104" s="133">
        <f>'Erwachsene-DOSB 2020'!AH25*$BC$65</f>
        <v>0.66499999999999992</v>
      </c>
      <c r="S104" s="134">
        <f>'Erwachsene-DOSB 2020'!AI25*$BC$65</f>
        <v>0.52499999999999991</v>
      </c>
      <c r="T104" s="132">
        <f>'Erwachsene-DOSB 2020'!AJ25*$BC$65</f>
        <v>0.59499999999999997</v>
      </c>
      <c r="U104" s="133">
        <f>'Erwachsene-DOSB 2020'!AK25*$BC$65</f>
        <v>0.66499999999999992</v>
      </c>
      <c r="V104" s="134">
        <f>'Erwachsene-DOSB 2020'!AL25*$BC$65</f>
        <v>0.48999999999999994</v>
      </c>
      <c r="W104" s="132">
        <f>'Erwachsene-DOSB 2020'!AM25*$BC$65</f>
        <v>0.55999999999999994</v>
      </c>
      <c r="X104" s="133">
        <f>'Erwachsene-DOSB 2020'!AN25*$BC$65</f>
        <v>0.63</v>
      </c>
      <c r="Y104" s="180"/>
      <c r="Z104" s="181"/>
      <c r="AB104" s="902"/>
      <c r="AC104"/>
      <c r="AD104" s="843">
        <v>4</v>
      </c>
      <c r="AE104" s="795" t="s">
        <v>67</v>
      </c>
      <c r="AF104" s="601" t="s">
        <v>16</v>
      </c>
      <c r="AG104" s="22" t="s">
        <v>20</v>
      </c>
      <c r="AH104" s="141">
        <f>'Erwachsene-DOSB 2020'!W58*$BC$65</f>
        <v>0.80499999999999994</v>
      </c>
      <c r="AI104" s="132">
        <f>'Erwachsene-DOSB 2020'!X58*$BC$65</f>
        <v>0.875</v>
      </c>
      <c r="AJ104" s="133">
        <f>'Erwachsene-DOSB 2020'!Y58*$BC$65</f>
        <v>0.94499999999999995</v>
      </c>
      <c r="AK104" s="682">
        <f>'Erwachsene-DOSB 2020'!Z58*$BC$65</f>
        <v>0.73499999999999999</v>
      </c>
      <c r="AL104" s="683">
        <f>'Erwachsene-DOSB 2020'!AA58*$BC$65</f>
        <v>0.80499999999999994</v>
      </c>
      <c r="AM104" s="133">
        <f>'Erwachsene-DOSB 2020'!AB58*$BC$65</f>
        <v>0.875</v>
      </c>
      <c r="AN104" s="134">
        <f>'Erwachsene-DOSB 2020'!AC58*$BC$65</f>
        <v>0.7</v>
      </c>
      <c r="AO104" s="132">
        <f>'Erwachsene-DOSB 2020'!AD58*$BC$65</f>
        <v>0.77</v>
      </c>
      <c r="AP104" s="133">
        <f>'Erwachsene-DOSB 2020'!AE58*$BC$65</f>
        <v>0.84</v>
      </c>
      <c r="AQ104" s="134">
        <f>'Erwachsene-DOSB 2020'!AF58*$BC$65</f>
        <v>0.66499999999999992</v>
      </c>
      <c r="AR104" s="132">
        <f>'Erwachsene-DOSB 2020'!AG58*$BC$65</f>
        <v>0.73499999999999999</v>
      </c>
      <c r="AS104" s="133">
        <f>'Erwachsene-DOSB 2020'!AH58*$BC$65</f>
        <v>0.80499999999999994</v>
      </c>
      <c r="AT104" s="134">
        <f>'Erwachsene-DOSB 2020'!AI58*$BC$65</f>
        <v>0.59499999999999997</v>
      </c>
      <c r="AU104" s="132">
        <f>'Erwachsene-DOSB 2020'!AJ58*$BC$65</f>
        <v>0.7</v>
      </c>
      <c r="AV104" s="133">
        <f>'Erwachsene-DOSB 2020'!AK58*$BC$65</f>
        <v>0.77</v>
      </c>
      <c r="AW104" s="134">
        <f>'Erwachsene-DOSB 2020'!AL58*$BC$65</f>
        <v>0.55999999999999994</v>
      </c>
      <c r="AX104" s="132">
        <f>'Erwachsene-DOSB 2020'!AM58*$BC$65</f>
        <v>0.66499999999999992</v>
      </c>
      <c r="AY104" s="133">
        <f>'Erwachsene-DOSB 2020'!AN58*$BC$65</f>
        <v>0.73499999999999999</v>
      </c>
      <c r="AZ104" s="180"/>
      <c r="BA104" s="181"/>
    </row>
    <row r="105" spans="1:53" ht="21.2" customHeight="1" x14ac:dyDescent="0.2">
      <c r="A105" s="902"/>
      <c r="B105"/>
      <c r="C105" s="845"/>
      <c r="D105" s="796"/>
      <c r="E105" s="106" t="s">
        <v>17</v>
      </c>
      <c r="F105" s="27" t="s">
        <v>163</v>
      </c>
      <c r="G105" s="13">
        <f>'Erwachsene-DOSB 2020'!W27*$BC$66</f>
        <v>1.9599999999999997</v>
      </c>
      <c r="H105" s="12">
        <f>'Erwachsene-DOSB 2020'!X27*$BC$66</f>
        <v>2.2399999999999998</v>
      </c>
      <c r="I105" s="15">
        <f>'Erwachsene-DOSB 2020'!Y27*$BC$66</f>
        <v>2.4499999999999997</v>
      </c>
      <c r="J105" s="59">
        <f>'Erwachsene-DOSB 2020'!Z27*$BC$66</f>
        <v>1.8199999999999998</v>
      </c>
      <c r="K105" s="12">
        <f>'Erwachsene-DOSB 2020'!AA27*$BC$66</f>
        <v>2.0999999999999996</v>
      </c>
      <c r="L105" s="15">
        <f>'Erwachsene-DOSB 2020'!AB27*$BC$66</f>
        <v>2.38</v>
      </c>
      <c r="M105" s="14">
        <f>'Erwachsene-DOSB 2020'!AC27*$BC$66</f>
        <v>1.75</v>
      </c>
      <c r="N105" s="12">
        <f>'Erwachsene-DOSB 2020'!AD27*$BC$66</f>
        <v>2.0299999999999998</v>
      </c>
      <c r="O105" s="60">
        <f>'Erwachsene-DOSB 2020'!AE27*$BC$66</f>
        <v>2.3099999999999996</v>
      </c>
      <c r="P105" s="14">
        <f>'Erwachsene-DOSB 2020'!AF27*$BC$66</f>
        <v>1.68</v>
      </c>
      <c r="Q105" s="12">
        <f>'Erwachsene-DOSB 2020'!AG27*$BC$66</f>
        <v>1.9599999999999997</v>
      </c>
      <c r="R105" s="60">
        <f>'Erwachsene-DOSB 2020'!AH27*$BC$66</f>
        <v>2.2399999999999998</v>
      </c>
      <c r="S105" s="14">
        <f>'Erwachsene-DOSB 2020'!AI27*$BC$66</f>
        <v>1.6099999999999999</v>
      </c>
      <c r="T105" s="12">
        <f>'Erwachsene-DOSB 2020'!AJ27*$BC$66</f>
        <v>1.89</v>
      </c>
      <c r="U105" s="60">
        <f>'Erwachsene-DOSB 2020'!AK27*$BC$66</f>
        <v>2.17</v>
      </c>
      <c r="V105" s="14">
        <f>'Erwachsene-DOSB 2020'!AL27*$BC$66</f>
        <v>1.47</v>
      </c>
      <c r="W105" s="12">
        <f>'Erwachsene-DOSB 2020'!AM27*$BC$66</f>
        <v>1.75</v>
      </c>
      <c r="X105" s="60">
        <f>'Erwachsene-DOSB 2020'!AN27*$BC$66</f>
        <v>2.0299999999999998</v>
      </c>
      <c r="Y105" s="182"/>
      <c r="Z105" s="188"/>
      <c r="AB105" s="902"/>
      <c r="AC105"/>
      <c r="AD105" s="845"/>
      <c r="AE105" s="796"/>
      <c r="AF105" s="106" t="s">
        <v>17</v>
      </c>
      <c r="AG105" s="27" t="s">
        <v>163</v>
      </c>
      <c r="AH105" s="13">
        <f>'Erwachsene-DOSB 2020'!W60*$BC$66</f>
        <v>2.59</v>
      </c>
      <c r="AI105" s="12">
        <f>'Erwachsene-DOSB 2020'!X60*$BC$66</f>
        <v>2.8699999999999997</v>
      </c>
      <c r="AJ105" s="15">
        <f>'Erwachsene-DOSB 2020'!Y60*$BC$66</f>
        <v>3.15</v>
      </c>
      <c r="AK105" s="59">
        <f>'Erwachsene-DOSB 2020'!Z60*$BC$66</f>
        <v>2.52</v>
      </c>
      <c r="AL105" s="12">
        <f>'Erwachsene-DOSB 2020'!AA60*$BC$66</f>
        <v>2.8</v>
      </c>
      <c r="AM105" s="15">
        <f>'Erwachsene-DOSB 2020'!AB60*$BC$66</f>
        <v>3.08</v>
      </c>
      <c r="AN105" s="59">
        <f>'Erwachsene-DOSB 2020'!AC60*$BC$66</f>
        <v>2.38</v>
      </c>
      <c r="AO105" s="12">
        <f>'Erwachsene-DOSB 2020'!AD60*$BC$66</f>
        <v>2.6599999999999997</v>
      </c>
      <c r="AP105" s="15">
        <f>'Erwachsene-DOSB 2020'!AE60*$BC$66</f>
        <v>2.94</v>
      </c>
      <c r="AQ105" s="59">
        <f>'Erwachsene-DOSB 2020'!AF60*$BC$66</f>
        <v>2.2399999999999998</v>
      </c>
      <c r="AR105" s="12">
        <f>'Erwachsene-DOSB 2020'!AG60*$BC$66</f>
        <v>2.52</v>
      </c>
      <c r="AS105" s="15">
        <f>'Erwachsene-DOSB 2020'!AH60*$BC$66</f>
        <v>2.8</v>
      </c>
      <c r="AT105" s="59">
        <f>'Erwachsene-DOSB 2020'!AI60*$BC$66</f>
        <v>2.0299999999999998</v>
      </c>
      <c r="AU105" s="12">
        <f>'Erwachsene-DOSB 2020'!AJ60*$BC$66</f>
        <v>2.3099999999999996</v>
      </c>
      <c r="AV105" s="15">
        <f>'Erwachsene-DOSB 2020'!AK60*$BC$66</f>
        <v>2.59</v>
      </c>
      <c r="AW105" s="59">
        <f>'Erwachsene-DOSB 2020'!AL60*$BC$66</f>
        <v>1.89</v>
      </c>
      <c r="AX105" s="12">
        <f>'Erwachsene-DOSB 2020'!AM60*$BC$66</f>
        <v>2.17</v>
      </c>
      <c r="AY105" s="740">
        <f>'Erwachsene-DOSB 2020'!AN60*$BC$66</f>
        <v>2.4499999999999997</v>
      </c>
      <c r="AZ105" s="182"/>
      <c r="BA105" s="188"/>
    </row>
    <row r="106" spans="1:53" ht="21.2" customHeight="1" x14ac:dyDescent="0.2">
      <c r="A106" s="902"/>
      <c r="B106"/>
      <c r="C106" s="845"/>
      <c r="D106" s="796"/>
      <c r="E106" s="798" t="s">
        <v>21</v>
      </c>
      <c r="F106" s="793" t="s">
        <v>438</v>
      </c>
      <c r="G106" s="782" t="s">
        <v>425</v>
      </c>
      <c r="H106" s="783"/>
      <c r="I106" s="783"/>
      <c r="J106" s="783"/>
      <c r="K106" s="783"/>
      <c r="L106" s="783"/>
      <c r="M106" s="783"/>
      <c r="N106" s="783"/>
      <c r="O106" s="783"/>
      <c r="P106" s="783"/>
      <c r="Q106" s="783"/>
      <c r="R106" s="783"/>
      <c r="S106" s="783"/>
      <c r="T106" s="783"/>
      <c r="U106" s="784"/>
      <c r="V106" s="783" t="s">
        <v>424</v>
      </c>
      <c r="W106" s="783"/>
      <c r="X106" s="784"/>
      <c r="Y106" s="182"/>
      <c r="Z106" s="188"/>
      <c r="AB106" s="902"/>
      <c r="AC106"/>
      <c r="AD106" s="845"/>
      <c r="AE106" s="796"/>
      <c r="AF106" s="798" t="s">
        <v>21</v>
      </c>
      <c r="AG106" s="793" t="s">
        <v>438</v>
      </c>
      <c r="AH106" s="782" t="s">
        <v>425</v>
      </c>
      <c r="AI106" s="783"/>
      <c r="AJ106" s="783"/>
      <c r="AK106" s="783"/>
      <c r="AL106" s="783"/>
      <c r="AM106" s="783"/>
      <c r="AN106" s="783"/>
      <c r="AO106" s="783"/>
      <c r="AP106" s="783"/>
      <c r="AQ106" s="783"/>
      <c r="AR106" s="783"/>
      <c r="AS106" s="783"/>
      <c r="AT106" s="783"/>
      <c r="AU106" s="783"/>
      <c r="AV106" s="784"/>
      <c r="AW106" s="783" t="s">
        <v>424</v>
      </c>
      <c r="AX106" s="783"/>
      <c r="AY106" s="784"/>
      <c r="AZ106" s="182"/>
      <c r="BA106" s="188"/>
    </row>
    <row r="107" spans="1:53" ht="21.2" customHeight="1" thickBot="1" x14ac:dyDescent="0.25">
      <c r="A107" s="902"/>
      <c r="B107"/>
      <c r="C107" s="845"/>
      <c r="D107" s="796"/>
      <c r="E107" s="792"/>
      <c r="F107" s="794"/>
      <c r="G107" s="42">
        <v>10</v>
      </c>
      <c r="H107" s="43">
        <v>15</v>
      </c>
      <c r="I107" s="135">
        <v>20</v>
      </c>
      <c r="J107" s="42">
        <v>10</v>
      </c>
      <c r="K107" s="43">
        <v>15</v>
      </c>
      <c r="L107" s="135">
        <v>20</v>
      </c>
      <c r="M107" s="42">
        <v>10</v>
      </c>
      <c r="N107" s="43">
        <v>15</v>
      </c>
      <c r="O107" s="135">
        <v>20</v>
      </c>
      <c r="P107" s="42">
        <v>10</v>
      </c>
      <c r="Q107" s="43">
        <v>15</v>
      </c>
      <c r="R107" s="135">
        <v>20</v>
      </c>
      <c r="S107" s="42">
        <v>10</v>
      </c>
      <c r="T107" s="43">
        <v>15</v>
      </c>
      <c r="U107" s="135">
        <v>20</v>
      </c>
      <c r="V107" s="42">
        <v>10</v>
      </c>
      <c r="W107" s="43">
        <v>15</v>
      </c>
      <c r="X107" s="135">
        <v>20</v>
      </c>
      <c r="Y107" s="186"/>
      <c r="Z107" s="187"/>
      <c r="AB107" s="902"/>
      <c r="AC107"/>
      <c r="AD107" s="845"/>
      <c r="AE107" s="796"/>
      <c r="AF107" s="792"/>
      <c r="AG107" s="794"/>
      <c r="AH107" s="42">
        <v>10</v>
      </c>
      <c r="AI107" s="43">
        <v>15</v>
      </c>
      <c r="AJ107" s="135">
        <v>20</v>
      </c>
      <c r="AK107" s="42">
        <v>10</v>
      </c>
      <c r="AL107" s="43">
        <v>15</v>
      </c>
      <c r="AM107" s="135">
        <v>20</v>
      </c>
      <c r="AN107" s="42">
        <v>10</v>
      </c>
      <c r="AO107" s="43">
        <v>15</v>
      </c>
      <c r="AP107" s="135">
        <v>20</v>
      </c>
      <c r="AQ107" s="42">
        <v>10</v>
      </c>
      <c r="AR107" s="43">
        <v>15</v>
      </c>
      <c r="AS107" s="135">
        <v>20</v>
      </c>
      <c r="AT107" s="42">
        <v>10</v>
      </c>
      <c r="AU107" s="43">
        <v>15</v>
      </c>
      <c r="AV107" s="135">
        <v>20</v>
      </c>
      <c r="AW107" s="42">
        <v>10</v>
      </c>
      <c r="AX107" s="43">
        <v>15</v>
      </c>
      <c r="AY107" s="135">
        <v>20</v>
      </c>
      <c r="AZ107" s="186"/>
      <c r="BA107" s="187"/>
    </row>
    <row r="108" spans="1:53" ht="18.75" thickBot="1" x14ac:dyDescent="0.3">
      <c r="A108" s="853" t="s">
        <v>495</v>
      </c>
      <c r="B108"/>
      <c r="C108" s="905" t="s">
        <v>51</v>
      </c>
      <c r="D108" s="906"/>
      <c r="E108" s="907"/>
      <c r="F108" s="907"/>
      <c r="G108" s="907" t="s">
        <v>616</v>
      </c>
      <c r="H108" s="907"/>
      <c r="I108" s="907"/>
      <c r="J108" s="907"/>
      <c r="K108" s="907"/>
      <c r="L108" s="907"/>
      <c r="M108" s="907"/>
      <c r="N108" s="907"/>
      <c r="O108" s="907"/>
      <c r="P108" s="907"/>
      <c r="Q108" s="907"/>
      <c r="R108" s="908" t="s">
        <v>52</v>
      </c>
      <c r="S108" s="908"/>
      <c r="T108" s="908"/>
      <c r="U108" s="908"/>
      <c r="V108" s="908"/>
      <c r="W108" s="908"/>
      <c r="X108" s="908"/>
      <c r="Y108" s="802" t="s">
        <v>53</v>
      </c>
      <c r="Z108" s="803"/>
      <c r="AB108" s="853" t="s">
        <v>495</v>
      </c>
      <c r="AC108"/>
      <c r="AD108" s="905" t="s">
        <v>51</v>
      </c>
      <c r="AE108" s="906"/>
      <c r="AF108" s="907"/>
      <c r="AG108" s="907"/>
      <c r="AH108" s="907" t="s">
        <v>616</v>
      </c>
      <c r="AI108" s="907"/>
      <c r="AJ108" s="907"/>
      <c r="AK108" s="907"/>
      <c r="AL108" s="907"/>
      <c r="AM108" s="907"/>
      <c r="AN108" s="907"/>
      <c r="AO108" s="907"/>
      <c r="AP108" s="907"/>
      <c r="AQ108" s="907"/>
      <c r="AR108" s="907"/>
      <c r="AS108" s="908" t="s">
        <v>52</v>
      </c>
      <c r="AT108" s="908"/>
      <c r="AU108" s="908"/>
      <c r="AV108" s="908"/>
      <c r="AW108" s="908"/>
      <c r="AX108" s="908"/>
      <c r="AY108" s="908"/>
      <c r="AZ108" s="802" t="s">
        <v>53</v>
      </c>
      <c r="BA108" s="803"/>
    </row>
    <row r="109" spans="1:53" ht="13.5" thickBot="1" x14ac:dyDescent="0.25">
      <c r="A109" s="853"/>
      <c r="B109"/>
      <c r="C109" s="914" t="s">
        <v>585</v>
      </c>
      <c r="D109" s="915"/>
      <c r="E109" s="915"/>
      <c r="F109" s="915"/>
      <c r="G109" s="915"/>
      <c r="H109" s="915"/>
      <c r="I109" s="916"/>
      <c r="J109" s="917" t="s">
        <v>68</v>
      </c>
      <c r="K109" s="918"/>
      <c r="L109" s="918"/>
      <c r="M109" s="918"/>
      <c r="N109" s="918"/>
      <c r="O109" s="918"/>
      <c r="P109" s="918"/>
      <c r="Q109" s="919"/>
      <c r="R109" s="920" t="s">
        <v>69</v>
      </c>
      <c r="S109" s="921"/>
      <c r="T109" s="921"/>
      <c r="U109" s="921"/>
      <c r="V109" s="921"/>
      <c r="W109" s="921"/>
      <c r="X109" s="922"/>
      <c r="Y109" s="75" t="s">
        <v>70</v>
      </c>
      <c r="Z109" s="76"/>
      <c r="AB109" s="853"/>
      <c r="AC109"/>
      <c r="AD109" s="914" t="s">
        <v>585</v>
      </c>
      <c r="AE109" s="915"/>
      <c r="AF109" s="915"/>
      <c r="AG109" s="915"/>
      <c r="AH109" s="915"/>
      <c r="AI109" s="915"/>
      <c r="AJ109" s="916"/>
      <c r="AK109" s="917" t="s">
        <v>68</v>
      </c>
      <c r="AL109" s="918"/>
      <c r="AM109" s="918"/>
      <c r="AN109" s="918"/>
      <c r="AO109" s="918"/>
      <c r="AP109" s="918"/>
      <c r="AQ109" s="918"/>
      <c r="AR109" s="919"/>
      <c r="AS109" s="920" t="s">
        <v>69</v>
      </c>
      <c r="AT109" s="921"/>
      <c r="AU109" s="921"/>
      <c r="AV109" s="921"/>
      <c r="AW109" s="921"/>
      <c r="AX109" s="921"/>
      <c r="AY109" s="922"/>
      <c r="AZ109" s="75" t="s">
        <v>70</v>
      </c>
      <c r="BA109" s="76"/>
    </row>
    <row r="110" spans="1:53" ht="15" customHeight="1" thickBot="1" x14ac:dyDescent="0.3">
      <c r="A110" s="853"/>
      <c r="B110" s="44"/>
      <c r="C110" s="909" t="s">
        <v>71</v>
      </c>
      <c r="D110" s="910"/>
      <c r="E110" s="910"/>
      <c r="F110" s="910"/>
      <c r="G110" s="910"/>
      <c r="H110" s="910"/>
      <c r="I110" s="77"/>
      <c r="J110" s="911"/>
      <c r="K110" s="912"/>
      <c r="L110" s="912"/>
      <c r="M110" s="912"/>
      <c r="N110" s="912"/>
      <c r="O110" s="912"/>
      <c r="P110" s="912"/>
      <c r="Q110" s="913"/>
      <c r="R110" s="898" t="s">
        <v>72</v>
      </c>
      <c r="S110" s="899"/>
      <c r="T110" s="810"/>
      <c r="U110" s="810"/>
      <c r="V110" s="810"/>
      <c r="W110" s="810"/>
      <c r="X110" s="811"/>
      <c r="Y110" s="75" t="s">
        <v>73</v>
      </c>
      <c r="Z110" s="78" t="s">
        <v>54</v>
      </c>
      <c r="AB110" s="853"/>
      <c r="AC110" s="44"/>
      <c r="AD110" s="909" t="s">
        <v>71</v>
      </c>
      <c r="AE110" s="910"/>
      <c r="AF110" s="910"/>
      <c r="AG110" s="910"/>
      <c r="AH110" s="910"/>
      <c r="AI110" s="910"/>
      <c r="AJ110" s="77"/>
      <c r="AK110" s="911"/>
      <c r="AL110" s="912"/>
      <c r="AM110" s="912"/>
      <c r="AN110" s="912"/>
      <c r="AO110" s="912"/>
      <c r="AP110" s="912"/>
      <c r="AQ110" s="912"/>
      <c r="AR110" s="913"/>
      <c r="AS110" s="898" t="s">
        <v>72</v>
      </c>
      <c r="AT110" s="899"/>
      <c r="AU110" s="810"/>
      <c r="AV110" s="810"/>
      <c r="AW110" s="810"/>
      <c r="AX110" s="810"/>
      <c r="AY110" s="811"/>
      <c r="AZ110" s="75" t="s">
        <v>73</v>
      </c>
      <c r="BA110" s="78" t="s">
        <v>54</v>
      </c>
    </row>
    <row r="111" spans="1:53" ht="13.5" thickBot="1" x14ac:dyDescent="0.25">
      <c r="A111" s="853"/>
      <c r="B111"/>
      <c r="C111" s="812" t="s">
        <v>74</v>
      </c>
      <c r="D111" s="813"/>
      <c r="E111" s="813"/>
      <c r="F111" s="813"/>
      <c r="G111" s="813"/>
      <c r="H111" s="813"/>
      <c r="I111" s="77"/>
      <c r="J111" s="807"/>
      <c r="K111" s="808"/>
      <c r="L111" s="808"/>
      <c r="M111" s="808"/>
      <c r="N111" s="808"/>
      <c r="O111" s="808"/>
      <c r="P111" s="808"/>
      <c r="Q111" s="809"/>
      <c r="R111" s="898" t="s">
        <v>75</v>
      </c>
      <c r="S111" s="899"/>
      <c r="T111" s="810"/>
      <c r="U111" s="810"/>
      <c r="V111" s="810"/>
      <c r="W111" s="810"/>
      <c r="X111" s="811"/>
      <c r="Y111" s="75" t="s">
        <v>76</v>
      </c>
      <c r="Z111" s="79"/>
      <c r="AB111" s="853"/>
      <c r="AC111"/>
      <c r="AD111" s="812" t="s">
        <v>74</v>
      </c>
      <c r="AE111" s="813"/>
      <c r="AF111" s="813"/>
      <c r="AG111" s="813"/>
      <c r="AH111" s="813"/>
      <c r="AI111" s="813"/>
      <c r="AJ111" s="77"/>
      <c r="AK111" s="807"/>
      <c r="AL111" s="808"/>
      <c r="AM111" s="808"/>
      <c r="AN111" s="808"/>
      <c r="AO111" s="808"/>
      <c r="AP111" s="808"/>
      <c r="AQ111" s="808"/>
      <c r="AR111" s="809"/>
      <c r="AS111" s="898" t="s">
        <v>75</v>
      </c>
      <c r="AT111" s="899"/>
      <c r="AU111" s="810"/>
      <c r="AV111" s="810"/>
      <c r="AW111" s="810"/>
      <c r="AX111" s="810"/>
      <c r="AY111" s="811"/>
      <c r="AZ111" s="75" t="s">
        <v>76</v>
      </c>
      <c r="BA111" s="79"/>
    </row>
    <row r="112" spans="1:53" ht="13.5" thickBot="1" x14ac:dyDescent="0.25">
      <c r="A112" s="853"/>
      <c r="B112"/>
      <c r="C112" s="812" t="s">
        <v>518</v>
      </c>
      <c r="D112" s="813"/>
      <c r="E112" s="813"/>
      <c r="F112" s="813"/>
      <c r="G112" s="813"/>
      <c r="H112" s="813"/>
      <c r="I112" s="77"/>
      <c r="J112" s="814"/>
      <c r="K112" s="815"/>
      <c r="L112" s="815"/>
      <c r="M112" s="815"/>
      <c r="N112" s="815"/>
      <c r="O112" s="815"/>
      <c r="P112" s="815"/>
      <c r="Q112" s="816"/>
      <c r="R112" s="898" t="s">
        <v>77</v>
      </c>
      <c r="S112" s="899"/>
      <c r="T112" s="810"/>
      <c r="U112" s="810"/>
      <c r="V112" s="810"/>
      <c r="W112" s="810"/>
      <c r="X112" s="811"/>
      <c r="Y112" s="75" t="s">
        <v>78</v>
      </c>
      <c r="Z112" s="79"/>
      <c r="AB112" s="853"/>
      <c r="AC112"/>
      <c r="AD112" s="812" t="s">
        <v>518</v>
      </c>
      <c r="AE112" s="813"/>
      <c r="AF112" s="813"/>
      <c r="AG112" s="813"/>
      <c r="AH112" s="813"/>
      <c r="AI112" s="813"/>
      <c r="AJ112" s="77"/>
      <c r="AK112" s="814"/>
      <c r="AL112" s="815"/>
      <c r="AM112" s="815"/>
      <c r="AN112" s="815"/>
      <c r="AO112" s="815"/>
      <c r="AP112" s="815"/>
      <c r="AQ112" s="815"/>
      <c r="AR112" s="816"/>
      <c r="AS112" s="898" t="s">
        <v>77</v>
      </c>
      <c r="AT112" s="899"/>
      <c r="AU112" s="810"/>
      <c r="AV112" s="810"/>
      <c r="AW112" s="810"/>
      <c r="AX112" s="810"/>
      <c r="AY112" s="811"/>
      <c r="AZ112" s="75" t="s">
        <v>78</v>
      </c>
      <c r="BA112" s="79"/>
    </row>
    <row r="113" spans="1:53" ht="13.5" thickBot="1" x14ac:dyDescent="0.25">
      <c r="A113" s="853"/>
      <c r="B113"/>
      <c r="C113" s="812" t="s">
        <v>586</v>
      </c>
      <c r="D113" s="813"/>
      <c r="E113" s="813"/>
      <c r="F113" s="813"/>
      <c r="G113" s="813"/>
      <c r="H113" s="813"/>
      <c r="I113" s="77"/>
      <c r="J113" s="80"/>
      <c r="K113" s="80"/>
      <c r="L113" s="80"/>
      <c r="M113" s="80"/>
      <c r="N113" s="80"/>
      <c r="O113" s="80"/>
      <c r="P113" s="80"/>
      <c r="Q113" s="80"/>
      <c r="R113" s="872" t="s">
        <v>79</v>
      </c>
      <c r="S113" s="873"/>
      <c r="T113" s="874"/>
      <c r="U113" s="874"/>
      <c r="V113" s="874"/>
      <c r="W113" s="874"/>
      <c r="X113" s="875"/>
      <c r="Y113" s="81"/>
      <c r="Z113" s="82"/>
      <c r="AB113" s="853"/>
      <c r="AC113"/>
      <c r="AD113" s="812" t="s">
        <v>586</v>
      </c>
      <c r="AE113" s="813"/>
      <c r="AF113" s="813"/>
      <c r="AG113" s="813"/>
      <c r="AH113" s="813"/>
      <c r="AI113" s="813"/>
      <c r="AJ113" s="77"/>
      <c r="AK113" s="80"/>
      <c r="AL113" s="80"/>
      <c r="AM113" s="80"/>
      <c r="AN113" s="80"/>
      <c r="AO113" s="80"/>
      <c r="AP113" s="80"/>
      <c r="AQ113" s="80"/>
      <c r="AR113" s="80"/>
      <c r="AS113" s="872" t="s">
        <v>79</v>
      </c>
      <c r="AT113" s="873"/>
      <c r="AU113" s="874"/>
      <c r="AV113" s="874"/>
      <c r="AW113" s="874"/>
      <c r="AX113" s="874"/>
      <c r="AY113" s="875"/>
      <c r="AZ113" s="81"/>
      <c r="BA113" s="82"/>
    </row>
    <row r="114" spans="1:53" ht="15" x14ac:dyDescent="0.2">
      <c r="A114" s="904">
        <f>A75+1</f>
        <v>50</v>
      </c>
      <c r="B114"/>
      <c r="C114" s="841" t="s">
        <v>587</v>
      </c>
      <c r="D114" s="813"/>
      <c r="E114" s="813"/>
      <c r="F114" s="813"/>
      <c r="G114" s="813"/>
      <c r="H114" s="813"/>
      <c r="I114" s="77"/>
      <c r="U114" s="45"/>
      <c r="W114" s="781" t="s">
        <v>721</v>
      </c>
      <c r="X114" s="781"/>
      <c r="Y114" s="781"/>
      <c r="Z114" s="781"/>
      <c r="AB114" s="904">
        <f>AB75+1</f>
        <v>53</v>
      </c>
      <c r="AC114"/>
      <c r="AD114" s="841" t="s">
        <v>587</v>
      </c>
      <c r="AE114" s="813"/>
      <c r="AF114" s="813"/>
      <c r="AG114" s="813"/>
      <c r="AH114" s="813"/>
      <c r="AI114" s="813"/>
      <c r="AJ114" s="77"/>
      <c r="AV114" s="45"/>
      <c r="AX114" s="781" t="s">
        <v>720</v>
      </c>
      <c r="AY114" s="781"/>
      <c r="AZ114" s="781"/>
      <c r="BA114" s="781"/>
    </row>
    <row r="115" spans="1:53" ht="13.5" thickBot="1" x14ac:dyDescent="0.25">
      <c r="A115" s="904"/>
      <c r="B115"/>
      <c r="C115" s="804" t="s">
        <v>80</v>
      </c>
      <c r="D115" s="805"/>
      <c r="E115" s="805"/>
      <c r="F115" s="805"/>
      <c r="G115" s="805"/>
      <c r="H115" s="805"/>
      <c r="I115" s="806"/>
      <c r="W115" s="781"/>
      <c r="X115" s="781"/>
      <c r="Y115" s="781"/>
      <c r="Z115" s="781"/>
      <c r="AB115" s="904"/>
      <c r="AC115"/>
      <c r="AD115" s="804" t="s">
        <v>80</v>
      </c>
      <c r="AE115" s="805"/>
      <c r="AF115" s="805"/>
      <c r="AG115" s="805"/>
      <c r="AH115" s="805"/>
      <c r="AI115" s="805"/>
      <c r="AJ115" s="806"/>
      <c r="AX115" s="781"/>
      <c r="AY115" s="781"/>
      <c r="AZ115" s="781"/>
      <c r="BA115" s="781"/>
    </row>
    <row r="117" spans="1:53" ht="13.5" thickBot="1" x14ac:dyDescent="0.25"/>
    <row r="118" spans="1:53" ht="18" customHeight="1" x14ac:dyDescent="0.25">
      <c r="A118" s="930" t="s">
        <v>496</v>
      </c>
      <c r="B118"/>
      <c r="C118" s="932" t="s">
        <v>584</v>
      </c>
      <c r="D118" s="933"/>
      <c r="E118" s="933"/>
      <c r="F118" s="933"/>
      <c r="G118" s="933"/>
      <c r="H118" s="933"/>
      <c r="I118" s="933"/>
      <c r="J118" s="933"/>
      <c r="K118" s="933"/>
      <c r="L118" s="934"/>
      <c r="M118" s="935" t="s">
        <v>142</v>
      </c>
      <c r="N118" s="935"/>
      <c r="O118" s="935"/>
      <c r="P118" s="935"/>
      <c r="Q118" s="935"/>
      <c r="R118" s="935"/>
      <c r="S118" s="935"/>
      <c r="T118" s="935"/>
      <c r="U118" s="935"/>
      <c r="V118" s="935"/>
      <c r="W118" s="935"/>
      <c r="X118" s="935"/>
      <c r="Y118" s="935"/>
      <c r="Z118" s="1" t="s">
        <v>749</v>
      </c>
      <c r="AB118" s="930" t="s">
        <v>496</v>
      </c>
      <c r="AC118"/>
      <c r="AD118" s="932" t="s">
        <v>584</v>
      </c>
      <c r="AE118" s="933"/>
      <c r="AF118" s="933"/>
      <c r="AG118" s="933"/>
      <c r="AH118" s="933"/>
      <c r="AI118" s="933"/>
      <c r="AJ118" s="933"/>
      <c r="AK118" s="933"/>
      <c r="AL118" s="933"/>
      <c r="AM118" s="934"/>
      <c r="AN118" s="935" t="s">
        <v>145</v>
      </c>
      <c r="AO118" s="935"/>
      <c r="AP118" s="935"/>
      <c r="AQ118" s="935"/>
      <c r="AR118" s="935"/>
      <c r="AS118" s="935"/>
      <c r="AT118" s="935"/>
      <c r="AU118" s="935"/>
      <c r="AV118" s="935"/>
      <c r="AW118" s="935"/>
      <c r="AX118" s="935"/>
      <c r="AY118" s="935"/>
      <c r="AZ118" s="935"/>
      <c r="BA118" s="1" t="s">
        <v>749</v>
      </c>
    </row>
    <row r="119" spans="1:53" x14ac:dyDescent="0.2">
      <c r="A119" s="931"/>
      <c r="B119"/>
      <c r="C119" s="856" t="s">
        <v>1</v>
      </c>
      <c r="D119" s="857"/>
      <c r="E119" s="857"/>
      <c r="F119" s="857"/>
      <c r="G119" s="857"/>
      <c r="H119" s="857"/>
      <c r="I119" s="857"/>
      <c r="J119" s="857"/>
      <c r="K119" s="857"/>
      <c r="L119" s="858"/>
      <c r="M119" s="893" t="s">
        <v>2</v>
      </c>
      <c r="N119" s="893"/>
      <c r="O119" s="893"/>
      <c r="P119" s="893"/>
      <c r="Q119" s="893"/>
      <c r="R119" s="893"/>
      <c r="S119" s="893"/>
      <c r="T119" s="893"/>
      <c r="U119" s="893"/>
      <c r="V119" s="893"/>
      <c r="W119" s="893"/>
      <c r="X119" s="893"/>
      <c r="Y119" s="893" t="s">
        <v>55</v>
      </c>
      <c r="Z119" s="894"/>
      <c r="AB119" s="931"/>
      <c r="AC119"/>
      <c r="AD119" s="856" t="s">
        <v>1</v>
      </c>
      <c r="AE119" s="857"/>
      <c r="AF119" s="857"/>
      <c r="AG119" s="857"/>
      <c r="AH119" s="857"/>
      <c r="AI119" s="857"/>
      <c r="AJ119" s="857"/>
      <c r="AK119" s="857"/>
      <c r="AL119" s="857"/>
      <c r="AM119" s="858"/>
      <c r="AN119" s="893" t="s">
        <v>2</v>
      </c>
      <c r="AO119" s="893"/>
      <c r="AP119" s="893"/>
      <c r="AQ119" s="893"/>
      <c r="AR119" s="893"/>
      <c r="AS119" s="893"/>
      <c r="AT119" s="893"/>
      <c r="AU119" s="893"/>
      <c r="AV119" s="893"/>
      <c r="AW119" s="893"/>
      <c r="AX119" s="893"/>
      <c r="AY119" s="893"/>
      <c r="AZ119" s="893" t="s">
        <v>55</v>
      </c>
      <c r="BA119" s="894"/>
    </row>
    <row r="120" spans="1:53" x14ac:dyDescent="0.2">
      <c r="A120" s="931"/>
      <c r="B120"/>
      <c r="C120" s="856" t="s">
        <v>3</v>
      </c>
      <c r="D120" s="857"/>
      <c r="E120" s="857"/>
      <c r="F120" s="857"/>
      <c r="G120" s="857"/>
      <c r="H120" s="857"/>
      <c r="I120" s="857"/>
      <c r="J120" s="857"/>
      <c r="K120" s="857"/>
      <c r="L120" s="858"/>
      <c r="M120" s="893" t="s">
        <v>4</v>
      </c>
      <c r="N120" s="893"/>
      <c r="O120" s="893"/>
      <c r="P120" s="893"/>
      <c r="Q120" s="893"/>
      <c r="R120" s="893"/>
      <c r="S120" s="893"/>
      <c r="T120" s="893"/>
      <c r="U120" s="893"/>
      <c r="V120" s="893"/>
      <c r="W120" s="893"/>
      <c r="X120" s="893"/>
      <c r="Y120" s="893" t="s">
        <v>5</v>
      </c>
      <c r="Z120" s="894"/>
      <c r="AB120" s="931"/>
      <c r="AC120"/>
      <c r="AD120" s="856" t="s">
        <v>3</v>
      </c>
      <c r="AE120" s="857"/>
      <c r="AF120" s="857"/>
      <c r="AG120" s="857"/>
      <c r="AH120" s="857"/>
      <c r="AI120" s="857"/>
      <c r="AJ120" s="857"/>
      <c r="AK120" s="857"/>
      <c r="AL120" s="857"/>
      <c r="AM120" s="858"/>
      <c r="AN120" s="893" t="s">
        <v>4</v>
      </c>
      <c r="AO120" s="893"/>
      <c r="AP120" s="893"/>
      <c r="AQ120" s="893"/>
      <c r="AR120" s="893"/>
      <c r="AS120" s="893"/>
      <c r="AT120" s="893"/>
      <c r="AU120" s="893"/>
      <c r="AV120" s="893"/>
      <c r="AW120" s="893"/>
      <c r="AX120" s="893"/>
      <c r="AY120" s="893"/>
      <c r="AZ120" s="893" t="s">
        <v>5</v>
      </c>
      <c r="BA120" s="894"/>
    </row>
    <row r="121" spans="1:53" x14ac:dyDescent="0.2">
      <c r="A121" s="931"/>
      <c r="B121"/>
      <c r="C121" s="856" t="s">
        <v>56</v>
      </c>
      <c r="D121" s="867"/>
      <c r="E121" s="867"/>
      <c r="F121" s="868"/>
      <c r="G121" s="869" t="s">
        <v>57</v>
      </c>
      <c r="H121" s="870"/>
      <c r="I121" s="870"/>
      <c r="J121" s="870"/>
      <c r="K121" s="870"/>
      <c r="L121" s="870"/>
      <c r="M121" s="870"/>
      <c r="N121" s="870"/>
      <c r="O121" s="870"/>
      <c r="P121" s="870"/>
      <c r="Q121" s="870"/>
      <c r="R121" s="870"/>
      <c r="S121" s="870"/>
      <c r="T121" s="870"/>
      <c r="U121" s="870"/>
      <c r="V121" s="870"/>
      <c r="W121" s="870"/>
      <c r="X121" s="871"/>
      <c r="Y121" s="47"/>
      <c r="Z121" s="48"/>
      <c r="AB121" s="931"/>
      <c r="AC121"/>
      <c r="AD121" s="856" t="s">
        <v>56</v>
      </c>
      <c r="AE121" s="867"/>
      <c r="AF121" s="867"/>
      <c r="AG121" s="868"/>
      <c r="AH121" s="869" t="s">
        <v>57</v>
      </c>
      <c r="AI121" s="870"/>
      <c r="AJ121" s="870"/>
      <c r="AK121" s="870"/>
      <c r="AL121" s="870"/>
      <c r="AM121" s="870"/>
      <c r="AN121" s="870"/>
      <c r="AO121" s="870"/>
      <c r="AP121" s="870"/>
      <c r="AQ121" s="870"/>
      <c r="AR121" s="870"/>
      <c r="AS121" s="870"/>
      <c r="AT121" s="870"/>
      <c r="AU121" s="870"/>
      <c r="AV121" s="870"/>
      <c r="AW121" s="870"/>
      <c r="AX121" s="870"/>
      <c r="AY121" s="871"/>
      <c r="AZ121" s="47"/>
      <c r="BA121" s="48"/>
    </row>
    <row r="122" spans="1:53" ht="15.75" x14ac:dyDescent="0.25">
      <c r="A122" s="931"/>
      <c r="B122"/>
      <c r="C122" s="838" t="s">
        <v>508</v>
      </c>
      <c r="D122" s="839"/>
      <c r="E122" s="839"/>
      <c r="F122" s="840"/>
      <c r="G122" s="817" t="s">
        <v>617</v>
      </c>
      <c r="H122" s="818"/>
      <c r="I122" s="818"/>
      <c r="J122" s="818"/>
      <c r="K122" s="819"/>
      <c r="L122" s="851" t="s">
        <v>710</v>
      </c>
      <c r="M122" s="851"/>
      <c r="N122" s="851"/>
      <c r="O122" s="851"/>
      <c r="P122" s="851"/>
      <c r="Q122" s="851"/>
      <c r="R122" s="851"/>
      <c r="S122" s="851"/>
      <c r="T122" s="851"/>
      <c r="U122" s="851"/>
      <c r="V122" s="851"/>
      <c r="W122" s="851"/>
      <c r="X122" s="851"/>
      <c r="Y122" s="851"/>
      <c r="Z122" s="852"/>
      <c r="AB122" s="931"/>
      <c r="AC122"/>
      <c r="AD122" s="838" t="s">
        <v>508</v>
      </c>
      <c r="AE122" s="839"/>
      <c r="AF122" s="839"/>
      <c r="AG122" s="840"/>
      <c r="AH122" s="817" t="s">
        <v>617</v>
      </c>
      <c r="AI122" s="818"/>
      <c r="AJ122" s="818"/>
      <c r="AK122" s="818"/>
      <c r="AL122" s="819"/>
      <c r="AM122" s="851" t="s">
        <v>710</v>
      </c>
      <c r="AN122" s="851"/>
      <c r="AO122" s="851"/>
      <c r="AP122" s="851"/>
      <c r="AQ122" s="851"/>
      <c r="AR122" s="851"/>
      <c r="AS122" s="851"/>
      <c r="AT122" s="851"/>
      <c r="AU122" s="851"/>
      <c r="AV122" s="851"/>
      <c r="AW122" s="851"/>
      <c r="AX122" s="851"/>
      <c r="AY122" s="851"/>
      <c r="AZ122" s="851"/>
      <c r="BA122" s="852"/>
    </row>
    <row r="123" spans="1:53" ht="15.6" customHeight="1" x14ac:dyDescent="0.2">
      <c r="A123" s="931"/>
      <c r="B123"/>
      <c r="C123" s="856"/>
      <c r="D123" s="857"/>
      <c r="E123" s="857"/>
      <c r="F123" s="858"/>
      <c r="G123" s="817" t="s">
        <v>618</v>
      </c>
      <c r="H123" s="818"/>
      <c r="I123" s="818"/>
      <c r="J123" s="818"/>
      <c r="K123" s="819"/>
      <c r="L123" s="883" t="s">
        <v>6</v>
      </c>
      <c r="M123" s="883"/>
      <c r="N123" s="884"/>
      <c r="O123" s="884"/>
      <c r="P123" s="884"/>
      <c r="Q123" s="884"/>
      <c r="R123" s="883" t="s">
        <v>7</v>
      </c>
      <c r="S123" s="883"/>
      <c r="T123" s="883"/>
      <c r="U123" s="883"/>
      <c r="V123" s="883"/>
      <c r="W123" s="858" t="s">
        <v>689</v>
      </c>
      <c r="X123" s="893"/>
      <c r="Y123" s="893"/>
      <c r="Z123" s="894"/>
      <c r="AB123" s="931"/>
      <c r="AC123"/>
      <c r="AD123" s="856"/>
      <c r="AE123" s="857"/>
      <c r="AF123" s="857"/>
      <c r="AG123" s="858"/>
      <c r="AH123" s="817" t="s">
        <v>618</v>
      </c>
      <c r="AI123" s="818"/>
      <c r="AJ123" s="818"/>
      <c r="AK123" s="818"/>
      <c r="AL123" s="819"/>
      <c r="AM123" s="883" t="s">
        <v>6</v>
      </c>
      <c r="AN123" s="883"/>
      <c r="AO123" s="884"/>
      <c r="AP123" s="884"/>
      <c r="AQ123" s="884"/>
      <c r="AR123" s="884"/>
      <c r="AS123" s="883" t="s">
        <v>7</v>
      </c>
      <c r="AT123" s="883"/>
      <c r="AU123" s="883"/>
      <c r="AV123" s="883"/>
      <c r="AW123" s="883"/>
      <c r="AX123" s="858" t="s">
        <v>689</v>
      </c>
      <c r="AY123" s="893"/>
      <c r="AZ123" s="893"/>
      <c r="BA123" s="894"/>
    </row>
    <row r="124" spans="1:53" ht="16.5" thickBot="1" x14ac:dyDescent="0.3">
      <c r="A124" s="931"/>
      <c r="B124"/>
      <c r="C124" s="856"/>
      <c r="D124" s="857"/>
      <c r="E124" s="857"/>
      <c r="F124" s="858"/>
      <c r="G124" s="50"/>
      <c r="H124" s="51"/>
      <c r="I124" s="51"/>
      <c r="J124" s="51"/>
      <c r="K124" s="52"/>
      <c r="L124" s="846" t="s">
        <v>8</v>
      </c>
      <c r="M124" s="847"/>
      <c r="N124" s="848"/>
      <c r="O124" s="848"/>
      <c r="P124" s="848"/>
      <c r="Q124" s="849"/>
      <c r="R124" s="928"/>
      <c r="S124" s="928"/>
      <c r="T124" s="928"/>
      <c r="U124" s="928"/>
      <c r="V124" s="928"/>
      <c r="W124" s="895"/>
      <c r="X124" s="896"/>
      <c r="Y124" s="896"/>
      <c r="Z124" s="897"/>
      <c r="AB124" s="931"/>
      <c r="AC124"/>
      <c r="AD124" s="856"/>
      <c r="AE124" s="857"/>
      <c r="AF124" s="857"/>
      <c r="AG124" s="858"/>
      <c r="AH124" s="50"/>
      <c r="AI124" s="51"/>
      <c r="AJ124" s="51"/>
      <c r="AK124" s="51"/>
      <c r="AL124" s="52"/>
      <c r="AM124" s="846" t="s">
        <v>8</v>
      </c>
      <c r="AN124" s="847"/>
      <c r="AO124" s="848"/>
      <c r="AP124" s="848"/>
      <c r="AQ124" s="848"/>
      <c r="AR124" s="849"/>
      <c r="AS124" s="928"/>
      <c r="AT124" s="928"/>
      <c r="AU124" s="928"/>
      <c r="AV124" s="928"/>
      <c r="AW124" s="928"/>
      <c r="AX124" s="895"/>
      <c r="AY124" s="896"/>
      <c r="AZ124" s="896"/>
      <c r="BA124" s="897"/>
    </row>
    <row r="125" spans="1:53" ht="13.5" customHeight="1" thickBot="1" x14ac:dyDescent="0.25">
      <c r="A125" s="901" t="s">
        <v>750</v>
      </c>
      <c r="B125"/>
      <c r="C125" s="861"/>
      <c r="D125" s="862"/>
      <c r="E125" s="863"/>
      <c r="F125" s="820" t="s">
        <v>9</v>
      </c>
      <c r="G125" s="829" t="s">
        <v>88</v>
      </c>
      <c r="H125" s="835"/>
      <c r="I125" s="836"/>
      <c r="J125" s="829" t="s">
        <v>139</v>
      </c>
      <c r="K125" s="835"/>
      <c r="L125" s="836"/>
      <c r="M125" s="829" t="s">
        <v>140</v>
      </c>
      <c r="N125" s="830"/>
      <c r="O125" s="831"/>
      <c r="P125" s="829" t="s">
        <v>141</v>
      </c>
      <c r="Q125" s="830"/>
      <c r="R125" s="831"/>
      <c r="S125" s="829"/>
      <c r="T125" s="830"/>
      <c r="U125" s="831"/>
      <c r="V125" s="842"/>
      <c r="W125" s="830"/>
      <c r="X125" s="831"/>
      <c r="Y125" s="53" t="s">
        <v>10</v>
      </c>
      <c r="Z125" s="54" t="s">
        <v>60</v>
      </c>
      <c r="AB125" s="901" t="s">
        <v>750</v>
      </c>
      <c r="AC125"/>
      <c r="AD125" s="861"/>
      <c r="AE125" s="862"/>
      <c r="AF125" s="863"/>
      <c r="AG125" s="820" t="s">
        <v>9</v>
      </c>
      <c r="AH125" s="829" t="s">
        <v>88</v>
      </c>
      <c r="AI125" s="835"/>
      <c r="AJ125" s="836"/>
      <c r="AK125" s="829" t="s">
        <v>139</v>
      </c>
      <c r="AL125" s="835"/>
      <c r="AM125" s="836"/>
      <c r="AN125" s="829" t="s">
        <v>140</v>
      </c>
      <c r="AO125" s="830"/>
      <c r="AP125" s="831"/>
      <c r="AQ125" s="829" t="s">
        <v>141</v>
      </c>
      <c r="AR125" s="830"/>
      <c r="AS125" s="831"/>
      <c r="AT125" s="829"/>
      <c r="AU125" s="830"/>
      <c r="AV125" s="831"/>
      <c r="AW125" s="842"/>
      <c r="AX125" s="830"/>
      <c r="AY125" s="831"/>
      <c r="AZ125" s="53" t="s">
        <v>10</v>
      </c>
      <c r="BA125" s="54" t="s">
        <v>60</v>
      </c>
    </row>
    <row r="126" spans="1:53" ht="27" customHeight="1" thickBot="1" x14ac:dyDescent="0.25">
      <c r="A126" s="902"/>
      <c r="B126"/>
      <c r="C126" s="864"/>
      <c r="D126" s="865"/>
      <c r="E126" s="866"/>
      <c r="F126" s="821"/>
      <c r="G126" s="155" t="s">
        <v>493</v>
      </c>
      <c r="H126" s="156" t="s">
        <v>494</v>
      </c>
      <c r="I126" s="157" t="s">
        <v>516</v>
      </c>
      <c r="J126" s="155" t="s">
        <v>493</v>
      </c>
      <c r="K126" s="156" t="s">
        <v>494</v>
      </c>
      <c r="L126" s="157" t="s">
        <v>516</v>
      </c>
      <c r="M126" s="155" t="s">
        <v>493</v>
      </c>
      <c r="N126" s="156" t="s">
        <v>494</v>
      </c>
      <c r="O126" s="157" t="s">
        <v>516</v>
      </c>
      <c r="P126" s="155" t="s">
        <v>493</v>
      </c>
      <c r="Q126" s="156" t="s">
        <v>494</v>
      </c>
      <c r="R126" s="157" t="s">
        <v>516</v>
      </c>
      <c r="S126" s="155" t="s">
        <v>493</v>
      </c>
      <c r="T126" s="156" t="s">
        <v>494</v>
      </c>
      <c r="U126" s="157" t="s">
        <v>516</v>
      </c>
      <c r="V126" s="155" t="s">
        <v>493</v>
      </c>
      <c r="W126" s="156" t="s">
        <v>494</v>
      </c>
      <c r="X126" s="157" t="s">
        <v>516</v>
      </c>
      <c r="Y126" s="881" t="s">
        <v>15</v>
      </c>
      <c r="Z126" s="882"/>
      <c r="AB126" s="902"/>
      <c r="AC126"/>
      <c r="AD126" s="864"/>
      <c r="AE126" s="865"/>
      <c r="AF126" s="866"/>
      <c r="AG126" s="821"/>
      <c r="AH126" s="155" t="s">
        <v>493</v>
      </c>
      <c r="AI126" s="156" t="s">
        <v>494</v>
      </c>
      <c r="AJ126" s="157" t="s">
        <v>516</v>
      </c>
      <c r="AK126" s="155" t="s">
        <v>493</v>
      </c>
      <c r="AL126" s="156" t="s">
        <v>494</v>
      </c>
      <c r="AM126" s="157" t="s">
        <v>516</v>
      </c>
      <c r="AN126" s="155" t="s">
        <v>493</v>
      </c>
      <c r="AO126" s="156" t="s">
        <v>494</v>
      </c>
      <c r="AP126" s="157" t="s">
        <v>516</v>
      </c>
      <c r="AQ126" s="155" t="s">
        <v>493</v>
      </c>
      <c r="AR126" s="156" t="s">
        <v>494</v>
      </c>
      <c r="AS126" s="157" t="s">
        <v>516</v>
      </c>
      <c r="AT126" s="155" t="s">
        <v>493</v>
      </c>
      <c r="AU126" s="156" t="s">
        <v>494</v>
      </c>
      <c r="AV126" s="157" t="s">
        <v>516</v>
      </c>
      <c r="AW126" s="155" t="s">
        <v>493</v>
      </c>
      <c r="AX126" s="156" t="s">
        <v>494</v>
      </c>
      <c r="AY126" s="157" t="s">
        <v>516</v>
      </c>
      <c r="AZ126" s="881" t="s">
        <v>15</v>
      </c>
      <c r="BA126" s="882"/>
    </row>
    <row r="127" spans="1:53" ht="21.2" customHeight="1" x14ac:dyDescent="0.2">
      <c r="A127" s="902"/>
      <c r="B127"/>
      <c r="C127" s="843">
        <v>1</v>
      </c>
      <c r="D127" s="795" t="s">
        <v>64</v>
      </c>
      <c r="E127" s="601" t="s">
        <v>16</v>
      </c>
      <c r="F127" s="55" t="s">
        <v>31</v>
      </c>
      <c r="G127" s="98" t="str">
        <f>TEXT((TIME(0,LEFT('Erwachsene-DOSB 2020'!AO7,FIND(":",'Erwachsene-DOSB 2020'!AO7)-1),RIGHT('Erwachsene-DOSB 2020'!AO7,2)))*$BC$49,"[mm]:ss")</f>
        <v>37:03</v>
      </c>
      <c r="H127" s="99" t="str">
        <f>TEXT((TIME(0,LEFT('Erwachsene-DOSB 2020'!AP7,FIND(":",'Erwachsene-DOSB 2020'!AP7)-1),RIGHT('Erwachsene-DOSB 2020'!AP7,2)))*$BC$49,"[mm]:ss")</f>
        <v>33:09</v>
      </c>
      <c r="I127" s="100" t="str">
        <f>TEXT((TIME(0,LEFT('Erwachsene-DOSB 2020'!AQ7,FIND(":",'Erwachsene-DOSB 2020'!AQ7)-1),RIGHT('Erwachsene-DOSB 2020'!AQ7,2)))*$BC$49,"[mm]:ss")</f>
        <v>29:15</v>
      </c>
      <c r="J127" s="108" t="str">
        <f>TEXT((TIME(0,LEFT('Erwachsene-DOSB 2020'!AR7,FIND(":",'Erwachsene-DOSB 2020'!AR7)-1),RIGHT('Erwachsene-DOSB 2020'!AR7,2)))*$BC$49,"[mm]:ss")</f>
        <v>38:34</v>
      </c>
      <c r="K127" s="99" t="str">
        <f>TEXT((TIME(0,LEFT('Erwachsene-DOSB 2020'!AS7,FIND(":",'Erwachsene-DOSB 2020'!AS7)-1),RIGHT('Erwachsene-DOSB 2020'!AS7,2)))*$BC$49,"[mm]:ss")</f>
        <v>34:40</v>
      </c>
      <c r="L127" s="100" t="str">
        <f>TEXT((TIME(0,LEFT('Erwachsene-DOSB 2020'!AT7,FIND(":",'Erwachsene-DOSB 2020'!AT7)-1),RIGHT('Erwachsene-DOSB 2020'!AT7,2)))*$BC$49,"[mm]:ss")</f>
        <v>30:46</v>
      </c>
      <c r="M127" s="108" t="str">
        <f>TEXT((TIME(0,LEFT('Erwachsene-DOSB 2020'!AU7,FIND(":",'Erwachsene-DOSB 2020'!AU7)-1),RIGHT('Erwachsene-DOSB 2020'!AU7,2)))*$BC$49,"[mm]:ss")</f>
        <v>40:18</v>
      </c>
      <c r="N127" s="99" t="str">
        <f>TEXT((TIME(0,LEFT('Erwachsene-DOSB 2020'!AV7,FIND(":",'Erwachsene-DOSB 2020'!AV7)-1),RIGHT('Erwachsene-DOSB 2020'!AV7,2)))*$BC$49,"[mm]:ss")</f>
        <v>36:24</v>
      </c>
      <c r="O127" s="100" t="str">
        <f>TEXT((TIME(0,LEFT('Erwachsene-DOSB 2020'!AW7,FIND(":",'Erwachsene-DOSB 2020'!AW7)-1),RIGHT('Erwachsene-DOSB 2020'!AW7,2)))*$BC$49,"[mm]:ss")</f>
        <v>32:30</v>
      </c>
      <c r="P127" s="108" t="str">
        <f>TEXT((TIME(0,LEFT('Erwachsene-DOSB 2020'!AX7,FIND(":",'Erwachsene-DOSB 2020'!AX7)-1),RIGHT('Erwachsene-DOSB 2020'!AX7,2)))*$BC$49,"[mm]:ss")</f>
        <v>42:15</v>
      </c>
      <c r="Q127" s="99" t="str">
        <f>TEXT((TIME(0,LEFT('Erwachsene-DOSB 2020'!AY7,FIND(":",'Erwachsene-DOSB 2020'!AY7)-1),RIGHT('Erwachsene-DOSB 2020'!AY7,2)))*$BC$49,"[mm]:ss")</f>
        <v>38:21</v>
      </c>
      <c r="R127" s="100" t="str">
        <f>TEXT((TIME(0,LEFT('Erwachsene-DOSB 2020'!AZ7,FIND(":",'Erwachsene-DOSB 2020'!AZ7)-1),RIGHT('Erwachsene-DOSB 2020'!AZ7,2)))*$BC$49,"[mm]:ss")</f>
        <v>34:27</v>
      </c>
      <c r="S127" s="6"/>
      <c r="T127" s="8"/>
      <c r="U127" s="9"/>
      <c r="V127" s="56"/>
      <c r="W127" s="7"/>
      <c r="X127" s="9"/>
      <c r="Y127" s="180"/>
      <c r="Z127" s="181"/>
      <c r="AB127" s="902"/>
      <c r="AC127"/>
      <c r="AD127" s="843">
        <v>1</v>
      </c>
      <c r="AE127" s="795" t="s">
        <v>64</v>
      </c>
      <c r="AF127" s="601" t="s">
        <v>16</v>
      </c>
      <c r="AG127" s="55" t="s">
        <v>31</v>
      </c>
      <c r="AH127" s="98" t="str">
        <f>TEXT((TIME(0,LEFT('Erwachsene-DOSB 2020'!AO39,FIND(":",'Erwachsene-DOSB 2020'!AO39)-1),RIGHT('Erwachsene-DOSB 2020'!AO39,2)))*$BC$49,"[mm]:ss")</f>
        <v>33:48</v>
      </c>
      <c r="AI127" s="99" t="str">
        <f>TEXT((TIME(0,LEFT('Erwachsene-DOSB 2020'!AP39,FIND(":",'Erwachsene-DOSB 2020'!AP39)-1),RIGHT('Erwachsene-DOSB 2020'!AP39,2)))*$BC$49,"[mm]:ss")</f>
        <v>29:54</v>
      </c>
      <c r="AJ127" s="100" t="str">
        <f>TEXT((TIME(0,LEFT('Erwachsene-DOSB 2020'!AQ39,FIND(":",'Erwachsene-DOSB 2020'!AQ39)-1),RIGHT('Erwachsene-DOSB 2020'!AQ39,2)))*$BC$49,"[mm]:ss")</f>
        <v>26:00</v>
      </c>
      <c r="AK127" s="108" t="str">
        <f>TEXT((TIME(0,LEFT('Erwachsene-DOSB 2020'!AR39,FIND(":",'Erwachsene-DOSB 2020'!AR39)-1),RIGHT('Erwachsene-DOSB 2020'!AR39,2)))*$BC$49,"[mm]:ss")</f>
        <v>34:27</v>
      </c>
      <c r="AL127" s="99" t="str">
        <f>TEXT((TIME(0,LEFT('Erwachsene-DOSB 2020'!AS39,FIND(":",'Erwachsene-DOSB 2020'!AS39)-1),RIGHT('Erwachsene-DOSB 2020'!AS39,2)))*$BC$49,"[mm]:ss")</f>
        <v>30:33</v>
      </c>
      <c r="AM127" s="100" t="str">
        <f>TEXT((TIME(0,LEFT('Erwachsene-DOSB 2020'!AT39,FIND(":",'Erwachsene-DOSB 2020'!AT39)-1),RIGHT('Erwachsene-DOSB 2020'!AT39,2)))*$BC$49,"[mm]:ss")</f>
        <v>26:39</v>
      </c>
      <c r="AN127" s="108" t="str">
        <f>TEXT((TIME(0,LEFT('Erwachsene-DOSB 2020'!AU39,FIND(":",'Erwachsene-DOSB 2020'!AU39)-1),RIGHT('Erwachsene-DOSB 2020'!AU39,2)))*$BC$49,"[mm]:ss")</f>
        <v>35:45</v>
      </c>
      <c r="AO127" s="99" t="str">
        <f>TEXT((TIME(0,LEFT('Erwachsene-DOSB 2020'!AV39,FIND(":",'Erwachsene-DOSB 2020'!AV39)-1),RIGHT('Erwachsene-DOSB 2020'!AV39,2)))*$BC$49,"[mm]:ss")</f>
        <v>31:51</v>
      </c>
      <c r="AP127" s="100" t="str">
        <f>TEXT((TIME(0,LEFT('Erwachsene-DOSB 2020'!AW39,FIND(":",'Erwachsene-DOSB 2020'!AW39)-1),RIGHT('Erwachsene-DOSB 2020'!AW39,2)))*$BC$49,"[mm]:ss")</f>
        <v>27:57</v>
      </c>
      <c r="AQ127" s="108" t="str">
        <f>TEXT((TIME(0,LEFT('Erwachsene-DOSB 2020'!AX39,FIND(":",'Erwachsene-DOSB 2020'!AX39)-1),RIGHT('Erwachsene-DOSB 2020'!AX39,2)))*$BC$49,"[mm]:ss")</f>
        <v>38:47</v>
      </c>
      <c r="AR127" s="99" t="str">
        <f>TEXT((TIME(0,LEFT('Erwachsene-DOSB 2020'!AY39,FIND(":",'Erwachsene-DOSB 2020'!AY39)-1),RIGHT('Erwachsene-DOSB 2020'!AY39,2)))*$BC$49,"[mm]:ss")</f>
        <v>34:53</v>
      </c>
      <c r="AS127" s="100" t="str">
        <f>TEXT((TIME(0,LEFT('Erwachsene-DOSB 2020'!AZ39,FIND(":",'Erwachsene-DOSB 2020'!AZ39)-1),RIGHT('Erwachsene-DOSB 2020'!AZ39,2)))*$BC$49,"[mm]:ss")</f>
        <v>30:59</v>
      </c>
      <c r="AT127" s="6"/>
      <c r="AU127" s="8"/>
      <c r="AV127" s="9"/>
      <c r="AW127" s="56"/>
      <c r="AX127" s="7"/>
      <c r="AY127" s="9"/>
      <c r="AZ127" s="180"/>
      <c r="BA127" s="181"/>
    </row>
    <row r="128" spans="1:53" ht="21.2" customHeight="1" x14ac:dyDescent="0.2">
      <c r="A128" s="902"/>
      <c r="B128"/>
      <c r="C128" s="844"/>
      <c r="D128" s="796"/>
      <c r="E128" s="10" t="s">
        <v>17</v>
      </c>
      <c r="F128" s="58" t="s">
        <v>500</v>
      </c>
      <c r="G128" s="101" t="str">
        <f>TEXT((TIME(0,LEFT('Erwachsene-DOSB 2020'!AO8,FIND(":",'Erwachsene-DOSB 2020'!AO8)-1),RIGHT('Erwachsene-DOSB 2020'!AO8,2)))*$BC$50,"[mm]:ss")</f>
        <v>149:56</v>
      </c>
      <c r="H128" s="102" t="str">
        <f>TEXT((TIME(0,LEFT('Erwachsene-DOSB 2020'!AP8,FIND(":",'Erwachsene-DOSB 2020'!AP8)-1),RIGHT('Erwachsene-DOSB 2020'!AP8,2)))*$BC$50,"[mm]:ss")</f>
        <v>134:20</v>
      </c>
      <c r="I128" s="103" t="str">
        <f>TEXT((TIME(0,LEFT('Erwachsene-DOSB 2020'!AQ8,FIND(":",'Erwachsene-DOSB 2020'!AQ8)-1),RIGHT('Erwachsene-DOSB 2020'!AQ8,2)))*$BC$50,"[mm]:ss")</f>
        <v>118:44</v>
      </c>
      <c r="J128" s="109" t="str">
        <f>TEXT((TIME(0,LEFT('Erwachsene-DOSB 2020'!AR8,FIND(":",'Erwachsene-DOSB 2020'!AR8)-1),RIGHT('Erwachsene-DOSB 2020'!AR8,2)))*$BC$50,"[mm]:ss")</f>
        <v>159:02</v>
      </c>
      <c r="K128" s="102" t="str">
        <f>TEXT((TIME(0,LEFT('Erwachsene-DOSB 2020'!AS8,FIND(":",'Erwachsene-DOSB 2020'!AS8)-1),RIGHT('Erwachsene-DOSB 2020'!AS8,2)))*$BC$50,"[mm]:ss")</f>
        <v>143:26</v>
      </c>
      <c r="L128" s="103" t="str">
        <f>TEXT((TIME(0,LEFT('Erwachsene-DOSB 2020'!AT8,FIND(":",'Erwachsene-DOSB 2020'!AT8)-1),RIGHT('Erwachsene-DOSB 2020'!AT8,2)))*$BC$50,"[mm]:ss")</f>
        <v>127:50</v>
      </c>
      <c r="M128" s="109" t="str">
        <f>TEXT((TIME(0,LEFT('Erwachsene-DOSB 2020'!AU8,FIND(":",'Erwachsene-DOSB 2020'!AU8)-1),RIGHT('Erwachsene-DOSB 2020'!AU8,2)))*$BC$50,"[mm]:ss")</f>
        <v>167:55</v>
      </c>
      <c r="N128" s="102" t="str">
        <f>TEXT((TIME(0,LEFT('Erwachsene-DOSB 2020'!AV8,FIND(":",'Erwachsene-DOSB 2020'!AV8)-1),RIGHT('Erwachsene-DOSB 2020'!AV8,2)))*$BC$50,"[mm]:ss")</f>
        <v>152:19</v>
      </c>
      <c r="O128" s="103" t="str">
        <f>TEXT((TIME(0,LEFT('Erwachsene-DOSB 2020'!AW8,FIND(":",'Erwachsene-DOSB 2020'!AW8)-1),RIGHT('Erwachsene-DOSB 2020'!AW8,2)))*$BC$50,"[mm]:ss")</f>
        <v>136:43</v>
      </c>
      <c r="P128" s="109" t="str">
        <f>TEXT((TIME(0,LEFT('Erwachsene-DOSB 2020'!AX8,FIND(":",'Erwachsene-DOSB 2020'!AX8)-1),RIGHT('Erwachsene-DOSB 2020'!AX8,2)))*$BC$50,"[mm]:ss")</f>
        <v>177:27</v>
      </c>
      <c r="Q128" s="102" t="str">
        <f>TEXT((TIME(0,LEFT('Erwachsene-DOSB 2020'!AY8,FIND(":",'Erwachsene-DOSB 2020'!AY8)-1),RIGHT('Erwachsene-DOSB 2020'!AY8,2)))*$BC$50,"[mm]:ss")</f>
        <v>161:51</v>
      </c>
      <c r="R128" s="103" t="str">
        <f>TEXT((TIME(0,LEFT('Erwachsene-DOSB 2020'!AZ8,FIND(":",'Erwachsene-DOSB 2020'!AZ8)-1),RIGHT('Erwachsene-DOSB 2020'!AZ8,2)))*$BC$50,"[mm]:ss")</f>
        <v>146:15</v>
      </c>
      <c r="S128" s="13"/>
      <c r="T128" s="14"/>
      <c r="U128" s="15"/>
      <c r="V128" s="59"/>
      <c r="W128" s="12"/>
      <c r="X128" s="15"/>
      <c r="Y128" s="182"/>
      <c r="Z128" s="183"/>
      <c r="AB128" s="902"/>
      <c r="AC128"/>
      <c r="AD128" s="844"/>
      <c r="AE128" s="796"/>
      <c r="AF128" s="10" t="s">
        <v>17</v>
      </c>
      <c r="AG128" s="58" t="s">
        <v>500</v>
      </c>
      <c r="AH128" s="101" t="str">
        <f>TEXT((TIME(0,LEFT('Erwachsene-DOSB 2020'!AO40,FIND(":",'Erwachsene-DOSB 2020'!AO40)-1),RIGHT('Erwachsene-DOSB 2020'!AO40,2)))*$BC$50,"[mm]:ss")</f>
        <v>139:32</v>
      </c>
      <c r="AI128" s="102" t="str">
        <f>TEXT((TIME(0,LEFT('Erwachsene-DOSB 2020'!AP40,FIND(":",'Erwachsene-DOSB 2020'!AP40)-1),RIGHT('Erwachsene-DOSB 2020'!AP40,2)))*$BC$50,"[mm]:ss")</f>
        <v>123:56</v>
      </c>
      <c r="AJ128" s="103" t="str">
        <f>TEXT((TIME(0,LEFT('Erwachsene-DOSB 2020'!AQ40,FIND(":",'Erwachsene-DOSB 2020'!AQ40)-1),RIGHT('Erwachsene-DOSB 2020'!AQ40,2)))*$BC$50,"[mm]:ss")</f>
        <v>108:20</v>
      </c>
      <c r="AK128" s="109" t="str">
        <f>TEXT((TIME(0,LEFT('Erwachsene-DOSB 2020'!AR40,FIND(":",'Erwachsene-DOSB 2020'!AR40)-1),RIGHT('Erwachsene-DOSB 2020'!AR40,2)))*$BC$50,"[mm]:ss")</f>
        <v>147:07</v>
      </c>
      <c r="AL128" s="102" t="str">
        <f>TEXT((TIME(0,LEFT('Erwachsene-DOSB 2020'!AS40,FIND(":",'Erwachsene-DOSB 2020'!AS40)-1),RIGHT('Erwachsene-DOSB 2020'!AS40,2)))*$BC$50,"[mm]:ss")</f>
        <v>131:31</v>
      </c>
      <c r="AM128" s="103" t="str">
        <f>TEXT((TIME(0,LEFT('Erwachsene-DOSB 2020'!AT40,FIND(":",'Erwachsene-DOSB 2020'!AT40)-1),RIGHT('Erwachsene-DOSB 2020'!AT40,2)))*$BC$50,"[mm]:ss")</f>
        <v>115:55</v>
      </c>
      <c r="AN128" s="109" t="str">
        <f>TEXT((TIME(0,LEFT('Erwachsene-DOSB 2020'!AU40,FIND(":",'Erwachsene-DOSB 2020'!AU40)-1),RIGHT('Erwachsene-DOSB 2020'!AU40,2)))*$BC$50,"[mm]:ss")</f>
        <v>156:13</v>
      </c>
      <c r="AO128" s="102" t="str">
        <f>TEXT((TIME(0,LEFT('Erwachsene-DOSB 2020'!AV40,FIND(":",'Erwachsene-DOSB 2020'!AV40)-1),RIGHT('Erwachsene-DOSB 2020'!AV40,2)))*$BC$50,"[mm]:ss")</f>
        <v>140:37</v>
      </c>
      <c r="AP128" s="103" t="str">
        <f>TEXT((TIME(0,LEFT('Erwachsene-DOSB 2020'!AW40,FIND(":",'Erwachsene-DOSB 2020'!AW40)-1),RIGHT('Erwachsene-DOSB 2020'!AW40,2)))*$BC$50,"[mm]:ss")</f>
        <v>125:01</v>
      </c>
      <c r="AQ128" s="109" t="str">
        <f>TEXT((TIME(0,LEFT('Erwachsene-DOSB 2020'!AX40,FIND(":",'Erwachsene-DOSB 2020'!AX40)-1),RIGHT('Erwachsene-DOSB 2020'!AX40,2)))*$BC$50,"[mm]:ss")</f>
        <v>165:58</v>
      </c>
      <c r="AR128" s="102" t="str">
        <f>TEXT((TIME(0,LEFT('Erwachsene-DOSB 2020'!AY40,FIND(":",'Erwachsene-DOSB 2020'!AY40)-1),RIGHT('Erwachsene-DOSB 2020'!AY40,2)))*$BC$50,"[mm]:ss")</f>
        <v>150:22</v>
      </c>
      <c r="AS128" s="103" t="str">
        <f>TEXT((TIME(0,LEFT('Erwachsene-DOSB 2020'!AZ40,FIND(":",'Erwachsene-DOSB 2020'!AZ40)-1),RIGHT('Erwachsene-DOSB 2020'!AZ40,2)))*$BC$50,"[mm]:ss")</f>
        <v>134:46</v>
      </c>
      <c r="AT128" s="13"/>
      <c r="AU128" s="14"/>
      <c r="AV128" s="15"/>
      <c r="AW128" s="59"/>
      <c r="AX128" s="12"/>
      <c r="AY128" s="15"/>
      <c r="AZ128" s="182"/>
      <c r="BA128" s="183"/>
    </row>
    <row r="129" spans="1:53" ht="21.2" customHeight="1" x14ac:dyDescent="0.2">
      <c r="A129" s="902"/>
      <c r="B129"/>
      <c r="C129" s="844"/>
      <c r="D129" s="796"/>
      <c r="E129" s="801" t="s">
        <v>21</v>
      </c>
      <c r="F129" s="793" t="s">
        <v>155</v>
      </c>
      <c r="G129" s="832" t="s">
        <v>173</v>
      </c>
      <c r="H129" s="833"/>
      <c r="I129" s="833"/>
      <c r="J129" s="833"/>
      <c r="K129" s="833"/>
      <c r="L129" s="833"/>
      <c r="M129" s="833"/>
      <c r="N129" s="833"/>
      <c r="O129" s="833"/>
      <c r="P129" s="833"/>
      <c r="Q129" s="833"/>
      <c r="R129" s="834"/>
      <c r="S129" s="13"/>
      <c r="T129" s="14"/>
      <c r="U129" s="15"/>
      <c r="V129" s="59"/>
      <c r="W129" s="12"/>
      <c r="X129" s="15"/>
      <c r="Y129" s="184"/>
      <c r="Z129" s="185"/>
      <c r="AB129" s="902"/>
      <c r="AC129"/>
      <c r="AD129" s="844"/>
      <c r="AE129" s="796"/>
      <c r="AF129" s="801" t="s">
        <v>21</v>
      </c>
      <c r="AG129" s="793" t="s">
        <v>155</v>
      </c>
      <c r="AH129" s="832" t="s">
        <v>173</v>
      </c>
      <c r="AI129" s="833"/>
      <c r="AJ129" s="833"/>
      <c r="AK129" s="833"/>
      <c r="AL129" s="833"/>
      <c r="AM129" s="833"/>
      <c r="AN129" s="833"/>
      <c r="AO129" s="833"/>
      <c r="AP129" s="833"/>
      <c r="AQ129" s="833"/>
      <c r="AR129" s="833"/>
      <c r="AS129" s="834"/>
      <c r="AT129" s="13"/>
      <c r="AU129" s="14"/>
      <c r="AV129" s="15"/>
      <c r="AW129" s="59"/>
      <c r="AX129" s="12"/>
      <c r="AY129" s="15"/>
      <c r="AZ129" s="184"/>
      <c r="BA129" s="185"/>
    </row>
    <row r="130" spans="1:53" ht="21.2" customHeight="1" x14ac:dyDescent="0.2">
      <c r="A130" s="902"/>
      <c r="B130"/>
      <c r="C130" s="844"/>
      <c r="D130" s="796"/>
      <c r="E130" s="792"/>
      <c r="F130" s="794"/>
      <c r="G130" s="101" t="str">
        <f>TEXT((TIME(0,LEFT('Erwachsene-DOSB 2020'!AO10,FIND(":",'Erwachsene-DOSB 2020'!AO10)-1),RIGHT('Erwachsene-DOSB 2020'!AO10,2)))*$BC$52,"[mm]:ss")</f>
        <v>13:19</v>
      </c>
      <c r="H130" s="102" t="str">
        <f>TEXT((TIME(0,LEFT('Erwachsene-DOSB 2020'!AP10,FIND(":",'Erwachsene-DOSB 2020'!AP10)-1),RIGHT('Erwachsene-DOSB 2020'!AP10,2)))*$BC$52,"[mm]:ss")</f>
        <v>10:50</v>
      </c>
      <c r="I130" s="103" t="str">
        <f>TEXT((TIME(0,LEFT('Erwachsene-DOSB 2020'!AQ10,FIND(":",'Erwachsene-DOSB 2020'!AQ10)-1),RIGHT('Erwachsene-DOSB 2020'!AQ10,2)))*$BC$52,"[mm]:ss")</f>
        <v>08:27</v>
      </c>
      <c r="J130" s="109" t="str">
        <f>TEXT((TIME(0,LEFT('Erwachsene-DOSB 2020'!AR10,FIND(":",'Erwachsene-DOSB 2020'!AR10)-1),RIGHT('Erwachsene-DOSB 2020'!AR10,2)))*$BC$52,"[mm]:ss")</f>
        <v>13:33</v>
      </c>
      <c r="K130" s="102" t="str">
        <f>TEXT((TIME(0,LEFT('Erwachsene-DOSB 2020'!AS10,FIND(":",'Erwachsene-DOSB 2020'!AS10)-1),RIGHT('Erwachsene-DOSB 2020'!AS10,2)))*$BC$52,"[mm]:ss")</f>
        <v>11:03</v>
      </c>
      <c r="L130" s="103" t="str">
        <f>TEXT((TIME(0,LEFT('Erwachsene-DOSB 2020'!AT10,FIND(":",'Erwachsene-DOSB 2020'!AT10)-1),RIGHT('Erwachsene-DOSB 2020'!AT10,2)))*$BC$52,"[mm]:ss")</f>
        <v>08:47</v>
      </c>
      <c r="M130" s="109" t="str">
        <f>TEXT((TIME(0,LEFT('Erwachsene-DOSB 2020'!AU10,FIND(":",'Erwachsene-DOSB 2020'!AU10)-1),RIGHT('Erwachsene-DOSB 2020'!AU10,2)))*$BC$52,"[mm]:ss")</f>
        <v>13:46</v>
      </c>
      <c r="N130" s="102" t="str">
        <f>TEXT((TIME(0,LEFT('Erwachsene-DOSB 2020'!AV10,FIND(":",'Erwachsene-DOSB 2020'!AV10)-1),RIGHT('Erwachsene-DOSB 2020'!AV10,2)))*$BC$52,"[mm]:ss")</f>
        <v>11:22</v>
      </c>
      <c r="O130" s="103" t="str">
        <f>TEXT((TIME(0,LEFT('Erwachsene-DOSB 2020'!AW10,FIND(":",'Erwachsene-DOSB 2020'!AW10)-1),RIGHT('Erwachsene-DOSB 2020'!AW10,2)))*$BC$52,"[mm]:ss")</f>
        <v>09:13</v>
      </c>
      <c r="P130" s="109" t="str">
        <f>TEXT((TIME(0,LEFT('Erwachsene-DOSB 2020'!AX10,FIND(":",'Erwachsene-DOSB 2020'!AX10)-1),RIGHT('Erwachsene-DOSB 2020'!AX10,2)))*$BC$52,"[mm]:ss")</f>
        <v>13:59</v>
      </c>
      <c r="Q130" s="102" t="str">
        <f>TEXT((TIME(0,LEFT('Erwachsene-DOSB 2020'!AY10,FIND(":",'Erwachsene-DOSB 2020'!AY10)-1),RIGHT('Erwachsene-DOSB 2020'!AY10,2)))*$BC$52,"[mm]:ss")</f>
        <v>11:35</v>
      </c>
      <c r="R130" s="103" t="str">
        <f>TEXT((TIME(0,LEFT('Erwachsene-DOSB 2020'!AZ10,FIND(":",'Erwachsene-DOSB 2020'!AZ10)-1),RIGHT('Erwachsene-DOSB 2020'!AZ10,2)))*$BC$52,"[mm]:ss")</f>
        <v>09:32</v>
      </c>
      <c r="S130" s="13"/>
      <c r="T130" s="14"/>
      <c r="U130" s="15"/>
      <c r="V130" s="59"/>
      <c r="W130" s="12"/>
      <c r="X130" s="15"/>
      <c r="Y130" s="184"/>
      <c r="Z130" s="185"/>
      <c r="AB130" s="902"/>
      <c r="AC130"/>
      <c r="AD130" s="844"/>
      <c r="AE130" s="796"/>
      <c r="AF130" s="792"/>
      <c r="AG130" s="794"/>
      <c r="AH130" s="101" t="str">
        <f>TEXT((TIME(0,LEFT('Erwachsene-DOSB 2020'!AO42,FIND(":",'Erwachsene-DOSB 2020'!AO42)-1),RIGHT('Erwachsene-DOSB 2020'!AO42,2)))*$BC$52,"[mm]:ss")</f>
        <v>12:15</v>
      </c>
      <c r="AI130" s="102" t="str">
        <f>TEXT((TIME(0,LEFT('Erwachsene-DOSB 2020'!AP42,FIND(":",'Erwachsene-DOSB 2020'!AP42)-1),RIGHT('Erwachsene-DOSB 2020'!AP42,2)))*$BC$52,"[mm]:ss")</f>
        <v>09:58</v>
      </c>
      <c r="AJ130" s="103" t="str">
        <f>TEXT((TIME(0,LEFT('Erwachsene-DOSB 2020'!AQ42,FIND(":",'Erwachsene-DOSB 2020'!AQ42)-1),RIGHT('Erwachsene-DOSB 2020'!AQ42,2)))*$BC$52,"[mm]:ss")</f>
        <v>07:55</v>
      </c>
      <c r="AK130" s="109" t="str">
        <f>TEXT((TIME(0,LEFT('Erwachsene-DOSB 2020'!AR42,FIND(":",'Erwachsene-DOSB 2020'!AR42)-1),RIGHT('Erwachsene-DOSB 2020'!AR42,2)))*$BC$52,"[mm]:ss")</f>
        <v>12:21</v>
      </c>
      <c r="AL130" s="102" t="str">
        <f>TEXT((TIME(0,LEFT('Erwachsene-DOSB 2020'!AS42,FIND(":",'Erwachsene-DOSB 2020'!AS42)-1),RIGHT('Erwachsene-DOSB 2020'!AS42,2)))*$BC$52,"[mm]:ss")</f>
        <v>10:11</v>
      </c>
      <c r="AM130" s="103" t="str">
        <f>TEXT((TIME(0,LEFT('Erwachsene-DOSB 2020'!AT42,FIND(":",'Erwachsene-DOSB 2020'!AT42)-1),RIGHT('Erwachsene-DOSB 2020'!AT42,2)))*$BC$52,"[mm]:ss")</f>
        <v>08:01</v>
      </c>
      <c r="AN130" s="109" t="str">
        <f>TEXT((TIME(0,LEFT('Erwachsene-DOSB 2020'!AU42,FIND(":",'Erwachsene-DOSB 2020'!AU42)-1),RIGHT('Erwachsene-DOSB 2020'!AU42,2)))*$BC$52,"[mm]:ss")</f>
        <v>12:21</v>
      </c>
      <c r="AO130" s="102" t="str">
        <f>TEXT((TIME(0,LEFT('Erwachsene-DOSB 2020'!AV42,FIND(":",'Erwachsene-DOSB 2020'!AV42)-1),RIGHT('Erwachsene-DOSB 2020'!AV42,2)))*$BC$52,"[mm]:ss")</f>
        <v>10:24</v>
      </c>
      <c r="AP130" s="103" t="str">
        <f>TEXT((TIME(0,LEFT('Erwachsene-DOSB 2020'!AW42,FIND(":",'Erwachsene-DOSB 2020'!AW42)-1),RIGHT('Erwachsene-DOSB 2020'!AW42,2)))*$BC$52,"[mm]:ss")</f>
        <v>08:20</v>
      </c>
      <c r="AQ130" s="109" t="str">
        <f>TEXT((TIME(0,LEFT('Erwachsene-DOSB 2020'!AX42,FIND(":",'Erwachsene-DOSB 2020'!AX42)-1),RIGHT('Erwachsene-DOSB 2020'!AX42,2)))*$BC$52,"[mm]:ss")</f>
        <v>12:41</v>
      </c>
      <c r="AR130" s="102" t="str">
        <f>TEXT((TIME(0,LEFT('Erwachsene-DOSB 2020'!AY42,FIND(":",'Erwachsene-DOSB 2020'!AY42)-1),RIGHT('Erwachsene-DOSB 2020'!AY42,2)))*$BC$52,"[mm]:ss")</f>
        <v>10:37</v>
      </c>
      <c r="AS130" s="103" t="str">
        <f>TEXT((TIME(0,LEFT('Erwachsene-DOSB 2020'!AZ42,FIND(":",'Erwachsene-DOSB 2020'!AZ42)-1),RIGHT('Erwachsene-DOSB 2020'!AZ42,2)))*$BC$52,"[mm]:ss")</f>
        <v>08:47</v>
      </c>
      <c r="AT130" s="13"/>
      <c r="AU130" s="14"/>
      <c r="AV130" s="15"/>
      <c r="AW130" s="59"/>
      <c r="AX130" s="12"/>
      <c r="AY130" s="15"/>
      <c r="AZ130" s="184"/>
      <c r="BA130" s="185"/>
    </row>
    <row r="131" spans="1:53" ht="21.2" customHeight="1" x14ac:dyDescent="0.2">
      <c r="A131" s="902"/>
      <c r="B131"/>
      <c r="C131" s="844"/>
      <c r="D131" s="796"/>
      <c r="E131" s="106" t="s">
        <v>22</v>
      </c>
      <c r="F131" s="58" t="s">
        <v>501</v>
      </c>
      <c r="G131" s="101" t="str">
        <f>TEXT((TIME(0,LEFT('Erwachsene-DOSB 2020'!AO11,FIND(":",'Erwachsene-DOSB 2020'!AO11)-1),RIGHT('Erwachsene-DOSB 2020'!AO11,2)))*$BC$53,"[mm]:ss")</f>
        <v>106:23</v>
      </c>
      <c r="H131" s="102" t="str">
        <f>TEXT((TIME(0,LEFT('Erwachsene-DOSB 2020'!AP11,FIND(":",'Erwachsene-DOSB 2020'!AP11)-1),RIGHT('Erwachsene-DOSB 2020'!AP11,2)))*$BC$53,"[mm]:ss")</f>
        <v>93:44</v>
      </c>
      <c r="I131" s="103" t="str">
        <f>TEXT((TIME(0,LEFT('Erwachsene-DOSB 2020'!AQ11,FIND(":",'Erwachsene-DOSB 2020'!AQ11)-1),RIGHT('Erwachsene-DOSB 2020'!AQ11,2)))*$BC$53,"[mm]:ss")</f>
        <v>85:41</v>
      </c>
      <c r="J131" s="109" t="str">
        <f>TEXT((TIME(0,LEFT('Erwachsene-DOSB 2020'!AR11,FIND(":",'Erwachsene-DOSB 2020'!AR11)-1),RIGHT('Erwachsene-DOSB 2020'!AR11,2)))*$BC$53,"[mm]:ss")</f>
        <v>113:16</v>
      </c>
      <c r="K131" s="102" t="str">
        <f>TEXT((TIME(0,LEFT('Erwachsene-DOSB 2020'!AS11,FIND(":",'Erwachsene-DOSB 2020'!AS11)-1),RIGHT('Erwachsene-DOSB 2020'!AS11,2)))*$BC$53,"[mm]:ss")</f>
        <v>98:02</v>
      </c>
      <c r="L131" s="103" t="str">
        <f>TEXT((TIME(0,LEFT('Erwachsene-DOSB 2020'!AT11,FIND(":",'Erwachsene-DOSB 2020'!AT11)-1),RIGHT('Erwachsene-DOSB 2020'!AT11,2)))*$BC$53,"[mm]:ss")</f>
        <v>89:08</v>
      </c>
      <c r="M131" s="109" t="str">
        <f>TEXT((TIME(0,LEFT('Erwachsene-DOSB 2020'!AU11,FIND(":",'Erwachsene-DOSB 2020'!AU11)-1),RIGHT('Erwachsene-DOSB 2020'!AU11,2)))*$BC$53,"[mm]:ss")</f>
        <v>119:36</v>
      </c>
      <c r="N131" s="102" t="str">
        <f>TEXT((TIME(0,LEFT('Erwachsene-DOSB 2020'!AV11,FIND(":",'Erwachsene-DOSB 2020'!AV11)-1),RIGHT('Erwachsene-DOSB 2020'!AV11,2)))*$BC$53,"[mm]:ss")</f>
        <v>103:53</v>
      </c>
      <c r="O131" s="103" t="str">
        <f>TEXT((TIME(0,LEFT('Erwachsene-DOSB 2020'!AW11,FIND(":",'Erwachsene-DOSB 2020'!AW11)-1),RIGHT('Erwachsene-DOSB 2020'!AW11,2)))*$BC$53,"[mm]:ss")</f>
        <v>94:18</v>
      </c>
      <c r="P131" s="109" t="str">
        <f>TEXT((TIME(0,LEFT('Erwachsene-DOSB 2020'!AX11,FIND(":",'Erwachsene-DOSB 2020'!AX11)-1),RIGHT('Erwachsene-DOSB 2020'!AX11,2)))*$BC$53,"[mm]:ss")</f>
        <v>126:53</v>
      </c>
      <c r="Q131" s="102" t="str">
        <f>TEXT((TIME(0,LEFT('Erwachsene-DOSB 2020'!AY11,FIND(":",'Erwachsene-DOSB 2020'!AY11)-1),RIGHT('Erwachsene-DOSB 2020'!AY11,2)))*$BC$53,"[mm]:ss")</f>
        <v>110:24</v>
      </c>
      <c r="R131" s="103" t="str">
        <f>TEXT((TIME(0,LEFT('Erwachsene-DOSB 2020'!AZ11,FIND(":",'Erwachsene-DOSB 2020'!AZ11)-1),RIGHT('Erwachsene-DOSB 2020'!AZ11,2)))*$BC$53,"[mm]:ss")</f>
        <v>100:03</v>
      </c>
      <c r="S131" s="13"/>
      <c r="T131" s="14"/>
      <c r="U131" s="15"/>
      <c r="V131" s="59"/>
      <c r="W131" s="12"/>
      <c r="X131" s="15"/>
      <c r="Y131" s="182"/>
      <c r="Z131" s="183"/>
      <c r="AB131" s="902"/>
      <c r="AC131"/>
      <c r="AD131" s="844"/>
      <c r="AE131" s="796"/>
      <c r="AF131" s="106" t="s">
        <v>22</v>
      </c>
      <c r="AG131" s="58" t="s">
        <v>501</v>
      </c>
      <c r="AH131" s="101" t="str">
        <f>TEXT((TIME(0,LEFT('Erwachsene-DOSB 2020'!AO44,FIND(":",'Erwachsene-DOSB 2020'!AO44)-1),RIGHT('Erwachsene-DOSB 2020'!AO44,2)))*$BC$53,"[mm]:ss")</f>
        <v>99:05</v>
      </c>
      <c r="AI131" s="102" t="str">
        <f>TEXT((TIME(0,LEFT('Erwachsene-DOSB 2020'!AP44,FIND(":",'Erwachsene-DOSB 2020'!AP44)-1),RIGHT('Erwachsene-DOSB 2020'!AP44,2)))*$BC$53,"[mm]:ss")</f>
        <v>87:07</v>
      </c>
      <c r="AJ131" s="103" t="str">
        <f>TEXT((TIME(0,LEFT('Erwachsene-DOSB 2020'!AQ44,FIND(":",'Erwachsene-DOSB 2020'!AQ44)-1),RIGHT('Erwachsene-DOSB 2020'!AQ44,2)))*$BC$53,"[mm]:ss")</f>
        <v>82:48</v>
      </c>
      <c r="AK131" s="109" t="str">
        <f>TEXT((TIME(0,LEFT('Erwachsene-DOSB 2020'!AR44,FIND(":",'Erwachsene-DOSB 2020'!AR44)-1),RIGHT('Erwachsene-DOSB 2020'!AR44,2)))*$BC$53,"[mm]:ss")</f>
        <v>105:13</v>
      </c>
      <c r="AL131" s="102" t="str">
        <f>TEXT((TIME(0,LEFT('Erwachsene-DOSB 2020'!AS44,FIND(":",'Erwachsene-DOSB 2020'!AS44)-1),RIGHT('Erwachsene-DOSB 2020'!AS44,2)))*$BC$53,"[mm]:ss")</f>
        <v>91:43</v>
      </c>
      <c r="AM131" s="103" t="str">
        <f>TEXT((TIME(0,LEFT('Erwachsene-DOSB 2020'!AT44,FIND(":",'Erwachsene-DOSB 2020'!AT44)-1),RIGHT('Erwachsene-DOSB 2020'!AT44,2)))*$BC$53,"[mm]:ss")</f>
        <v>82:48</v>
      </c>
      <c r="AN131" s="109" t="str">
        <f>TEXT((TIME(0,LEFT('Erwachsene-DOSB 2020'!AU44,FIND(":",'Erwachsene-DOSB 2020'!AU44)-1),RIGHT('Erwachsene-DOSB 2020'!AU44,2)))*$BC$53,"[mm]:ss")</f>
        <v>110:24</v>
      </c>
      <c r="AO131" s="102" t="str">
        <f>TEXT((TIME(0,LEFT('Erwachsene-DOSB 2020'!AV44,FIND(":",'Erwachsene-DOSB 2020'!AV44)-1),RIGHT('Erwachsene-DOSB 2020'!AV44,2)))*$BC$53,"[mm]:ss")</f>
        <v>96:53</v>
      </c>
      <c r="AP131" s="103" t="str">
        <f>TEXT((TIME(0,LEFT('Erwachsene-DOSB 2020'!AW44,FIND(":",'Erwachsene-DOSB 2020'!AW44)-1),RIGHT('Erwachsene-DOSB 2020'!AW44,2)))*$BC$53,"[mm]:ss")</f>
        <v>86:49</v>
      </c>
      <c r="AQ131" s="109" t="str">
        <f>TEXT((TIME(0,LEFT('Erwachsene-DOSB 2020'!AX44,FIND(":",'Erwachsene-DOSB 2020'!AX44)-1),RIGHT('Erwachsene-DOSB 2020'!AX44,2)))*$BC$53,"[mm]:ss")</f>
        <v>118:10</v>
      </c>
      <c r="AR131" s="102" t="str">
        <f>TEXT((TIME(0,LEFT('Erwachsene-DOSB 2020'!AY44,FIND(":",'Erwachsene-DOSB 2020'!AY44)-1),RIGHT('Erwachsene-DOSB 2020'!AY44,2)))*$BC$53,"[mm]:ss")</f>
        <v>102:44</v>
      </c>
      <c r="AS131" s="103" t="str">
        <f>TEXT((TIME(0,LEFT('Erwachsene-DOSB 2020'!AZ44,FIND(":",'Erwachsene-DOSB 2020'!AZ44)-1),RIGHT('Erwachsene-DOSB 2020'!AZ44,2)))*$BC$53,"[mm]:ss")</f>
        <v>92:00</v>
      </c>
      <c r="AT131" s="13"/>
      <c r="AU131" s="14"/>
      <c r="AV131" s="15"/>
      <c r="AW131" s="59"/>
      <c r="AX131" s="12"/>
      <c r="AY131" s="15"/>
      <c r="AZ131" s="182"/>
      <c r="BA131" s="183"/>
    </row>
    <row r="132" spans="1:53" ht="21.2" customHeight="1" x14ac:dyDescent="0.2">
      <c r="A132" s="902"/>
      <c r="B132"/>
      <c r="C132" s="844"/>
      <c r="D132" s="796"/>
      <c r="E132" s="106" t="s">
        <v>23</v>
      </c>
      <c r="F132" s="58" t="s">
        <v>502</v>
      </c>
      <c r="G132" s="101" t="str">
        <f>TEXT((TIME(0,LEFT('Erwachsene-DOSB 2020'!AO12,FIND(":",'Erwachsene-DOSB 2020'!AO12)-1),RIGHT('Erwachsene-DOSB 2020'!AO12,2)))*$BC$54,"[mm]:ss")</f>
        <v>105:57</v>
      </c>
      <c r="H132" s="102" t="str">
        <f>TEXT((TIME(0,LEFT('Erwachsene-DOSB 2020'!AP12,FIND(":",'Erwachsene-DOSB 2020'!AP12)-1),RIGHT('Erwachsene-DOSB 2020'!AP12,2)))*$BC$54,"[mm]:ss")</f>
        <v>91:39</v>
      </c>
      <c r="I132" s="103" t="str">
        <f>TEXT((TIME(0,LEFT('Erwachsene-DOSB 2020'!AQ12,FIND(":",'Erwachsene-DOSB 2020'!AQ12)-1),RIGHT('Erwachsene-DOSB 2020'!AQ12,2)))*$BC$54,"[mm]:ss")</f>
        <v>81:54</v>
      </c>
      <c r="J132" s="109" t="str">
        <f>TEXT((TIME(0,LEFT('Erwachsene-DOSB 2020'!AR12,FIND(":",'Erwachsene-DOSB 2020'!AR12)-1),RIGHT('Erwachsene-DOSB 2020'!AR12,2)))*$BC$54,"[mm]:ss")</f>
        <v>109:51</v>
      </c>
      <c r="K132" s="102" t="str">
        <f>TEXT((TIME(0,LEFT('Erwachsene-DOSB 2020'!AS12,FIND(":",'Erwachsene-DOSB 2020'!AS12)-1),RIGHT('Erwachsene-DOSB 2020'!AS12,2)))*$BC$54,"[mm]:ss")</f>
        <v>97:30</v>
      </c>
      <c r="L132" s="103" t="str">
        <f>TEXT((TIME(0,LEFT('Erwachsene-DOSB 2020'!AT12,FIND(":",'Erwachsene-DOSB 2020'!AT12)-1),RIGHT('Erwachsene-DOSB 2020'!AT12,2)))*$BC$54,"[mm]:ss")</f>
        <v>85:09</v>
      </c>
      <c r="M132" s="109" t="str">
        <f>TEXT((TIME(0,LEFT('Erwachsene-DOSB 2020'!AU12,FIND(":",'Erwachsene-DOSB 2020'!AU12)-1),RIGHT('Erwachsene-DOSB 2020'!AU12,2)))*$BC$54,"[mm]:ss")</f>
        <v>116:21</v>
      </c>
      <c r="N132" s="102" t="str">
        <f>TEXT((TIME(0,LEFT('Erwachsene-DOSB 2020'!AV12,FIND(":",'Erwachsene-DOSB 2020'!AV12)-1),RIGHT('Erwachsene-DOSB 2020'!AV12,2)))*$BC$54,"[mm]:ss")</f>
        <v>104:00</v>
      </c>
      <c r="O132" s="103" t="str">
        <f>TEXT((TIME(0,LEFT('Erwachsene-DOSB 2020'!AW12,FIND(":",'Erwachsene-DOSB 2020'!AW12)-1),RIGHT('Erwachsene-DOSB 2020'!AW12,2)))*$BC$54,"[mm]:ss")</f>
        <v>89:42</v>
      </c>
      <c r="P132" s="109" t="str">
        <f>TEXT((TIME(0,LEFT('Erwachsene-DOSB 2020'!AX12,FIND(":",'Erwachsene-DOSB 2020'!AX12)-1),RIGHT('Erwachsene-DOSB 2020'!AX12,2)))*$BC$54,"[mm]:ss")</f>
        <v>120:54</v>
      </c>
      <c r="Q132" s="102" t="str">
        <f>TEXT((TIME(0,LEFT('Erwachsene-DOSB 2020'!AY12,FIND(":",'Erwachsene-DOSB 2020'!AY12)-1),RIGHT('Erwachsene-DOSB 2020'!AY12,2)))*$BC$54,"[mm]:ss")</f>
        <v>107:54</v>
      </c>
      <c r="R132" s="103" t="str">
        <f>TEXT((TIME(0,LEFT('Erwachsene-DOSB 2020'!AZ12,FIND(":",'Erwachsene-DOSB 2020'!AZ12)-1),RIGHT('Erwachsene-DOSB 2020'!AZ12,2)))*$BC$54,"[mm]:ss")</f>
        <v>94:15</v>
      </c>
      <c r="S132" s="13"/>
      <c r="T132" s="14"/>
      <c r="U132" s="15"/>
      <c r="V132" s="59"/>
      <c r="W132" s="12"/>
      <c r="X132" s="15"/>
      <c r="Y132" s="182"/>
      <c r="Z132" s="183"/>
      <c r="AB132" s="902"/>
      <c r="AC132"/>
      <c r="AD132" s="844"/>
      <c r="AE132" s="796"/>
      <c r="AF132" s="106" t="s">
        <v>23</v>
      </c>
      <c r="AG132" s="58" t="s">
        <v>502</v>
      </c>
      <c r="AH132" s="101" t="str">
        <f>TEXT((TIME(0,LEFT('Erwachsene-DOSB 2020'!AO45,FIND(":",'Erwachsene-DOSB 2020'!AO45)-1),RIGHT('Erwachsene-DOSB 2020'!AO45,2)))*$BC$54,"[mm]:ss")</f>
        <v>96:51</v>
      </c>
      <c r="AI132" s="102" t="str">
        <f>TEXT((TIME(0,LEFT('Erwachsene-DOSB 2020'!AP45,FIND(":",'Erwachsene-DOSB 2020'!AP45)-1),RIGHT('Erwachsene-DOSB 2020'!AP45,2)))*$BC$54,"[mm]:ss")</f>
        <v>81:54</v>
      </c>
      <c r="AJ132" s="103" t="str">
        <f>TEXT((TIME(0,LEFT('Erwachsene-DOSB 2020'!AQ45,FIND(":",'Erwachsene-DOSB 2020'!AQ45)-1),RIGHT('Erwachsene-DOSB 2020'!AQ45,2)))*$BC$54,"[mm]:ss")</f>
        <v>66:57</v>
      </c>
      <c r="AK132" s="109" t="str">
        <f>TEXT((TIME(0,LEFT('Erwachsene-DOSB 2020'!AR45,FIND(":",'Erwachsene-DOSB 2020'!AR45)-1),RIGHT('Erwachsene-DOSB 2020'!AR45,2)))*$BC$54,"[mm]:ss")</f>
        <v>98:48</v>
      </c>
      <c r="AL132" s="102" t="str">
        <f>TEXT((TIME(0,LEFT('Erwachsene-DOSB 2020'!AS45,FIND(":",'Erwachsene-DOSB 2020'!AS45)-1),RIGHT('Erwachsene-DOSB 2020'!AS45,2)))*$BC$54,"[mm]:ss")</f>
        <v>83:51</v>
      </c>
      <c r="AM132" s="103" t="str">
        <f>TEXT((TIME(0,LEFT('Erwachsene-DOSB 2020'!AT45,FIND(":",'Erwachsene-DOSB 2020'!AT45)-1),RIGHT('Erwachsene-DOSB 2020'!AT45,2)))*$BC$54,"[mm]:ss")</f>
        <v>68:54</v>
      </c>
      <c r="AN132" s="109" t="str">
        <f>TEXT((TIME(0,LEFT('Erwachsene-DOSB 2020'!AU45,FIND(":",'Erwachsene-DOSB 2020'!AU45)-1),RIGHT('Erwachsene-DOSB 2020'!AU45,2)))*$BC$54,"[mm]:ss")</f>
        <v>100:45</v>
      </c>
      <c r="AO132" s="102" t="str">
        <f>TEXT((TIME(0,LEFT('Erwachsene-DOSB 2020'!AV45,FIND(":",'Erwachsene-DOSB 2020'!AV45)-1),RIGHT('Erwachsene-DOSB 2020'!AV45,2)))*$BC$54,"[mm]:ss")</f>
        <v>86:27</v>
      </c>
      <c r="AP132" s="103" t="str">
        <f>TEXT((TIME(0,LEFT('Erwachsene-DOSB 2020'!AW45,FIND(":",'Erwachsene-DOSB 2020'!AW45)-1),RIGHT('Erwachsene-DOSB 2020'!AW45,2)))*$BC$54,"[mm]:ss")</f>
        <v>72:09</v>
      </c>
      <c r="AQ132" s="109" t="str">
        <f>TEXT((TIME(0,LEFT('Erwachsene-DOSB 2020'!AX45,FIND(":",'Erwachsene-DOSB 2020'!AX45)-1),RIGHT('Erwachsene-DOSB 2020'!AX45,2)))*$BC$54,"[mm]:ss")</f>
        <v>102:42</v>
      </c>
      <c r="AR132" s="102" t="str">
        <f>TEXT((TIME(0,LEFT('Erwachsene-DOSB 2020'!AY45,FIND(":",'Erwachsene-DOSB 2020'!AY45)-1),RIGHT('Erwachsene-DOSB 2020'!AY45,2)))*$BC$54,"[mm]:ss")</f>
        <v>88:24</v>
      </c>
      <c r="AS132" s="103" t="str">
        <f>TEXT((TIME(0,LEFT('Erwachsene-DOSB 2020'!AZ45,FIND(":",'Erwachsene-DOSB 2020'!AZ45)-1),RIGHT('Erwachsene-DOSB 2020'!AZ45,2)))*$BC$54,"[mm]:ss")</f>
        <v>75:24</v>
      </c>
      <c r="AT132" s="13"/>
      <c r="AU132" s="14"/>
      <c r="AV132" s="15"/>
      <c r="AW132" s="59"/>
      <c r="AX132" s="12"/>
      <c r="AY132" s="15"/>
      <c r="AZ132" s="182"/>
      <c r="BA132" s="183"/>
    </row>
    <row r="133" spans="1:53" ht="21.2" customHeight="1" x14ac:dyDescent="0.2">
      <c r="A133" s="902"/>
      <c r="B133"/>
      <c r="C133" s="844"/>
      <c r="D133" s="796"/>
      <c r="E133" s="106" t="s">
        <v>24</v>
      </c>
      <c r="F133" s="58" t="s">
        <v>427</v>
      </c>
      <c r="G133" s="160">
        <f>H133*(1-$BE$55)</f>
        <v>119.25</v>
      </c>
      <c r="H133" s="149">
        <f>W94-12.5</f>
        <v>132.5</v>
      </c>
      <c r="I133" s="150">
        <f>H133*(1+$BE$55)</f>
        <v>145.75</v>
      </c>
      <c r="J133" s="160">
        <f>K133*(1-$BE$55)</f>
        <v>108</v>
      </c>
      <c r="K133" s="149">
        <f>H133-12.5</f>
        <v>120</v>
      </c>
      <c r="L133" s="150">
        <f>K133*(1+$BE$55)</f>
        <v>132</v>
      </c>
      <c r="M133" s="160">
        <f>N133*(1-$BE$55)</f>
        <v>96.75</v>
      </c>
      <c r="N133" s="149">
        <f>K133-12.5</f>
        <v>107.5</v>
      </c>
      <c r="O133" s="150">
        <f>N133*(1+$BE$55)</f>
        <v>118.25000000000001</v>
      </c>
      <c r="P133" s="160">
        <f>Q133*(1-$BE$55)</f>
        <v>85.5</v>
      </c>
      <c r="Q133" s="149">
        <f>N133-12.5</f>
        <v>95</v>
      </c>
      <c r="R133" s="150">
        <f>Q133*(1+$BE$55)</f>
        <v>104.50000000000001</v>
      </c>
      <c r="S133" s="151"/>
      <c r="T133" s="149"/>
      <c r="U133" s="150"/>
      <c r="V133" s="151"/>
      <c r="W133" s="149"/>
      <c r="X133" s="150"/>
      <c r="Y133" s="182"/>
      <c r="Z133" s="183"/>
      <c r="AB133" s="902"/>
      <c r="AC133"/>
      <c r="AD133" s="844"/>
      <c r="AE133" s="796"/>
      <c r="AF133" s="106" t="s">
        <v>24</v>
      </c>
      <c r="AG133" s="58" t="s">
        <v>427</v>
      </c>
      <c r="AH133" s="160">
        <f>AI133*(1-$BE$55)</f>
        <v>177.75</v>
      </c>
      <c r="AI133" s="149">
        <f>AX94-12.5</f>
        <v>197.5</v>
      </c>
      <c r="AJ133" s="150">
        <f>AI133*(1+$BE$55)</f>
        <v>217.25000000000003</v>
      </c>
      <c r="AK133" s="160">
        <f>AL133*(1-$BE$55)</f>
        <v>166.5</v>
      </c>
      <c r="AL133" s="149">
        <f>AI133-12.5</f>
        <v>185</v>
      </c>
      <c r="AM133" s="150">
        <f>AL133*(1+$BE$55)</f>
        <v>203.50000000000003</v>
      </c>
      <c r="AN133" s="160">
        <f>AO133*(1-$BE$55)</f>
        <v>155.25</v>
      </c>
      <c r="AO133" s="149">
        <f>AL133-12.5</f>
        <v>172.5</v>
      </c>
      <c r="AP133" s="150">
        <f>AO133*(1+$BE$55)</f>
        <v>189.75000000000003</v>
      </c>
      <c r="AQ133" s="160">
        <f>AR133*(1-$BE$55)</f>
        <v>144</v>
      </c>
      <c r="AR133" s="149">
        <f>AO133-12.5</f>
        <v>160</v>
      </c>
      <c r="AS133" s="150">
        <f>AR133*(1+$BE$55)</f>
        <v>176</v>
      </c>
      <c r="AT133" s="151"/>
      <c r="AU133" s="149"/>
      <c r="AV133" s="150"/>
      <c r="AW133" s="151"/>
      <c r="AX133" s="149"/>
      <c r="AY133" s="150"/>
      <c r="AZ133" s="182"/>
      <c r="BA133" s="183"/>
    </row>
    <row r="134" spans="1:53" ht="21.2" customHeight="1" x14ac:dyDescent="0.2">
      <c r="A134" s="902"/>
      <c r="B134"/>
      <c r="C134" s="844"/>
      <c r="D134" s="796"/>
      <c r="E134" s="106" t="s">
        <v>25</v>
      </c>
      <c r="F134" s="58" t="s">
        <v>428</v>
      </c>
      <c r="G134" s="160">
        <f>H134*(1-$BE$55)</f>
        <v>270</v>
      </c>
      <c r="H134" s="149">
        <f>W95-15</f>
        <v>300</v>
      </c>
      <c r="I134" s="150">
        <f>H134*(1+$BE$55)</f>
        <v>330</v>
      </c>
      <c r="J134" s="160">
        <f>K134*(1-$BE$55)</f>
        <v>256.5</v>
      </c>
      <c r="K134" s="149">
        <f>H134-15</f>
        <v>285</v>
      </c>
      <c r="L134" s="150">
        <f>K134*(1+$BE$55)</f>
        <v>313.5</v>
      </c>
      <c r="M134" s="160">
        <f>N134*(1-$BE$55)</f>
        <v>243</v>
      </c>
      <c r="N134" s="149">
        <f>K134-15</f>
        <v>270</v>
      </c>
      <c r="O134" s="150">
        <f>N134*(1+$BE$55)</f>
        <v>297</v>
      </c>
      <c r="P134" s="160">
        <f>Q134*(1-$BE$55)</f>
        <v>229.5</v>
      </c>
      <c r="Q134" s="149">
        <f>N134-15</f>
        <v>255</v>
      </c>
      <c r="R134" s="150">
        <f>Q134*(1+$BE$55)</f>
        <v>280.5</v>
      </c>
      <c r="S134" s="151"/>
      <c r="T134" s="149"/>
      <c r="U134" s="150"/>
      <c r="V134" s="151"/>
      <c r="W134" s="149"/>
      <c r="X134" s="150"/>
      <c r="Y134" s="182"/>
      <c r="Z134" s="183"/>
      <c r="AB134" s="902"/>
      <c r="AC134"/>
      <c r="AD134" s="844"/>
      <c r="AE134" s="796"/>
      <c r="AF134" s="106" t="s">
        <v>25</v>
      </c>
      <c r="AG134" s="58" t="s">
        <v>428</v>
      </c>
      <c r="AH134" s="160">
        <f>AI134*(1-$BE$55)</f>
        <v>337.5</v>
      </c>
      <c r="AI134" s="149">
        <f>AX95-15</f>
        <v>375</v>
      </c>
      <c r="AJ134" s="150">
        <f>AI134*(1+$BE$55)</f>
        <v>412.50000000000006</v>
      </c>
      <c r="AK134" s="160">
        <f>AL134*(1-$BE$55)</f>
        <v>324</v>
      </c>
      <c r="AL134" s="149">
        <f>AI134-15</f>
        <v>360</v>
      </c>
      <c r="AM134" s="150">
        <f>AL134*(1+$BE$55)</f>
        <v>396.00000000000006</v>
      </c>
      <c r="AN134" s="160">
        <f>AO134*(1-$BE$55)</f>
        <v>310.5</v>
      </c>
      <c r="AO134" s="149">
        <f>AL134-15</f>
        <v>345</v>
      </c>
      <c r="AP134" s="150">
        <f>AO134*(1+$BE$55)</f>
        <v>379.50000000000006</v>
      </c>
      <c r="AQ134" s="160">
        <f>AR134*(1-$BE$55)</f>
        <v>297</v>
      </c>
      <c r="AR134" s="149">
        <f>AO134-15</f>
        <v>330</v>
      </c>
      <c r="AS134" s="150">
        <f>AR134*(1+$BE$55)</f>
        <v>363.00000000000006</v>
      </c>
      <c r="AT134" s="151"/>
      <c r="AU134" s="149"/>
      <c r="AV134" s="150"/>
      <c r="AW134" s="151"/>
      <c r="AX134" s="149"/>
      <c r="AY134" s="150"/>
      <c r="AZ134" s="182"/>
      <c r="BA134" s="183"/>
    </row>
    <row r="135" spans="1:53" ht="21.2" customHeight="1" x14ac:dyDescent="0.2">
      <c r="A135" s="902"/>
      <c r="B135"/>
      <c r="C135" s="844"/>
      <c r="D135" s="796"/>
      <c r="E135" s="106" t="s">
        <v>44</v>
      </c>
      <c r="F135" s="58" t="s">
        <v>429</v>
      </c>
      <c r="G135" s="160">
        <f>H135*(1-$BE$55)</f>
        <v>202.5</v>
      </c>
      <c r="H135" s="149">
        <f>W96-15</f>
        <v>225</v>
      </c>
      <c r="I135" s="150">
        <f>H135*(1+$BE$55)</f>
        <v>247.50000000000003</v>
      </c>
      <c r="J135" s="160">
        <f>K135*(1-$BE$55)</f>
        <v>189</v>
      </c>
      <c r="K135" s="149">
        <f>H135-15</f>
        <v>210</v>
      </c>
      <c r="L135" s="150">
        <f>K135*(1+$BE$55)</f>
        <v>231.00000000000003</v>
      </c>
      <c r="M135" s="160">
        <f>N135*(1-$BE$55)</f>
        <v>175.5</v>
      </c>
      <c r="N135" s="149">
        <f>K135-15</f>
        <v>195</v>
      </c>
      <c r="O135" s="150">
        <f>N135*(1+$BE$55)</f>
        <v>214.50000000000003</v>
      </c>
      <c r="P135" s="160">
        <f>Q135*(1-$BE$55)</f>
        <v>162</v>
      </c>
      <c r="Q135" s="149">
        <f>N135-15</f>
        <v>180</v>
      </c>
      <c r="R135" s="150">
        <f>Q135*(1+$BE$55)</f>
        <v>198.00000000000003</v>
      </c>
      <c r="S135" s="151"/>
      <c r="T135" s="149"/>
      <c r="U135" s="150"/>
      <c r="V135" s="151"/>
      <c r="W135" s="149"/>
      <c r="X135" s="150"/>
      <c r="Y135" s="182"/>
      <c r="Z135" s="183"/>
      <c r="AB135" s="902"/>
      <c r="AC135"/>
      <c r="AD135" s="844"/>
      <c r="AE135" s="796"/>
      <c r="AF135" s="106" t="s">
        <v>44</v>
      </c>
      <c r="AG135" s="58" t="s">
        <v>429</v>
      </c>
      <c r="AH135" s="160">
        <f>AI135*(1-$BE$55)</f>
        <v>265.5</v>
      </c>
      <c r="AI135" s="149">
        <f>AX96-15</f>
        <v>295</v>
      </c>
      <c r="AJ135" s="150">
        <f>AI135*(1+$BE$55)</f>
        <v>324.5</v>
      </c>
      <c r="AK135" s="160">
        <f>AL135*(1-$BE$55)</f>
        <v>252</v>
      </c>
      <c r="AL135" s="149">
        <f>AI135-15</f>
        <v>280</v>
      </c>
      <c r="AM135" s="150">
        <f>AL135*(1+$BE$55)</f>
        <v>308</v>
      </c>
      <c r="AN135" s="160">
        <f>AO135*(1-$BE$55)</f>
        <v>238.5</v>
      </c>
      <c r="AO135" s="149">
        <f>AL135-15</f>
        <v>265</v>
      </c>
      <c r="AP135" s="150">
        <f>AO135*(1+$BE$55)</f>
        <v>291.5</v>
      </c>
      <c r="AQ135" s="160">
        <f>AR135*(1-$BE$55)</f>
        <v>225</v>
      </c>
      <c r="AR135" s="149">
        <f>AO135-15</f>
        <v>250</v>
      </c>
      <c r="AS135" s="150">
        <f>AR135*(1+$BE$55)</f>
        <v>275</v>
      </c>
      <c r="AT135" s="151"/>
      <c r="AU135" s="149"/>
      <c r="AV135" s="150"/>
      <c r="AW135" s="151"/>
      <c r="AX135" s="149"/>
      <c r="AY135" s="150"/>
      <c r="AZ135" s="182"/>
      <c r="BA135" s="183"/>
    </row>
    <row r="136" spans="1:53" ht="21.2" customHeight="1" thickBot="1" x14ac:dyDescent="0.25">
      <c r="A136" s="902"/>
      <c r="B136"/>
      <c r="C136" s="950"/>
      <c r="D136" s="997"/>
      <c r="E136" s="107" t="s">
        <v>48</v>
      </c>
      <c r="F136" s="163" t="s">
        <v>430</v>
      </c>
      <c r="G136" s="164">
        <f>H136*(1-$BE$55)</f>
        <v>207</v>
      </c>
      <c r="H136" s="165">
        <f>W97-15</f>
        <v>230</v>
      </c>
      <c r="I136" s="166">
        <f>H136*(1+$BE$55)</f>
        <v>253.00000000000003</v>
      </c>
      <c r="J136" s="164">
        <f>K136*(1-$BE$55)</f>
        <v>193.5</v>
      </c>
      <c r="K136" s="165">
        <f>H136-15</f>
        <v>215</v>
      </c>
      <c r="L136" s="166">
        <f>K136*(1+$BE$55)</f>
        <v>236.50000000000003</v>
      </c>
      <c r="M136" s="164">
        <f>N136*(1-$BE$55)</f>
        <v>180</v>
      </c>
      <c r="N136" s="165">
        <f>K136-15</f>
        <v>200</v>
      </c>
      <c r="O136" s="166">
        <f>N136*(1+$BE$55)</f>
        <v>220.00000000000003</v>
      </c>
      <c r="P136" s="164">
        <f>Q136*(1-$BE$55)</f>
        <v>166.5</v>
      </c>
      <c r="Q136" s="165">
        <f>N136-15</f>
        <v>185</v>
      </c>
      <c r="R136" s="166">
        <f>Q136*(1+$BE$55)</f>
        <v>203.50000000000003</v>
      </c>
      <c r="S136" s="207"/>
      <c r="T136" s="165"/>
      <c r="U136" s="166"/>
      <c r="V136" s="207"/>
      <c r="W136" s="165"/>
      <c r="X136" s="166"/>
      <c r="Y136" s="186"/>
      <c r="Z136" s="187"/>
      <c r="AB136" s="902"/>
      <c r="AC136"/>
      <c r="AD136" s="950"/>
      <c r="AE136" s="997"/>
      <c r="AF136" s="107" t="s">
        <v>48</v>
      </c>
      <c r="AG136" s="163" t="s">
        <v>430</v>
      </c>
      <c r="AH136" s="164">
        <f>AI136*(1-$BE$55)</f>
        <v>270</v>
      </c>
      <c r="AI136" s="165">
        <f>AX97-15</f>
        <v>300</v>
      </c>
      <c r="AJ136" s="166">
        <f>AI136*(1+$BE$55)</f>
        <v>330</v>
      </c>
      <c r="AK136" s="164">
        <f>AL136*(1-$BE$55)</f>
        <v>256.5</v>
      </c>
      <c r="AL136" s="165">
        <f>AI136-15</f>
        <v>285</v>
      </c>
      <c r="AM136" s="166">
        <f>AL136*(1+$BE$55)</f>
        <v>313.5</v>
      </c>
      <c r="AN136" s="164">
        <f>AO136*(1-$BE$55)</f>
        <v>243</v>
      </c>
      <c r="AO136" s="165">
        <f>AL136-15</f>
        <v>270</v>
      </c>
      <c r="AP136" s="166">
        <f>AO136*(1+$BE$55)</f>
        <v>297</v>
      </c>
      <c r="AQ136" s="164">
        <f>AR136*(1-$BE$55)</f>
        <v>229.5</v>
      </c>
      <c r="AR136" s="165">
        <f>AO136-15</f>
        <v>255</v>
      </c>
      <c r="AS136" s="166">
        <f>AR136*(1+$BE$55)</f>
        <v>280.5</v>
      </c>
      <c r="AT136" s="207"/>
      <c r="AU136" s="165"/>
      <c r="AV136" s="166"/>
      <c r="AW136" s="207"/>
      <c r="AX136" s="165"/>
      <c r="AY136" s="166"/>
      <c r="AZ136" s="186"/>
      <c r="BA136" s="187"/>
    </row>
    <row r="137" spans="1:53" ht="21.2" customHeight="1" x14ac:dyDescent="0.2">
      <c r="A137" s="902"/>
      <c r="B137"/>
      <c r="C137" s="844">
        <v>2</v>
      </c>
      <c r="D137" s="796" t="s">
        <v>507</v>
      </c>
      <c r="E137" s="603" t="s">
        <v>16</v>
      </c>
      <c r="F137" s="161" t="s">
        <v>92</v>
      </c>
      <c r="G137" s="141">
        <f>'Erwachsene-DOSB 2020'!AO18*$BC$59</f>
        <v>0.63</v>
      </c>
      <c r="H137" s="132">
        <f>'Erwachsene-DOSB 2020'!AP18*$BC$59</f>
        <v>0.80499999999999994</v>
      </c>
      <c r="I137" s="133">
        <f>'Erwachsene-DOSB 2020'!AQ18*$BC$59</f>
        <v>0.94499999999999995</v>
      </c>
      <c r="J137" s="134">
        <f>'Erwachsene-DOSB 2020'!AR18*$BC$59</f>
        <v>0.63</v>
      </c>
      <c r="K137" s="132">
        <f>'Erwachsene-DOSB 2020'!AS18*$BC$59</f>
        <v>0.77</v>
      </c>
      <c r="L137" s="133">
        <f>'Erwachsene-DOSB 2020'!AT18*$BC$59</f>
        <v>0.90999999999999992</v>
      </c>
      <c r="M137" s="134">
        <f>'Erwachsene-DOSB 2020'!AU18*$BC$59</f>
        <v>0.59499999999999997</v>
      </c>
      <c r="N137" s="132">
        <f>'Erwachsene-DOSB 2020'!AV18*$BC$59</f>
        <v>0.73499999999999999</v>
      </c>
      <c r="O137" s="133">
        <f>'Erwachsene-DOSB 2020'!AW18*$BC$59</f>
        <v>0.875</v>
      </c>
      <c r="P137" s="134">
        <f>'Erwachsene-DOSB 2020'!AX18*$BC$59</f>
        <v>0.55999999999999994</v>
      </c>
      <c r="Q137" s="132">
        <f>'Erwachsene-DOSB 2020'!AY18*$BC$59</f>
        <v>0.7</v>
      </c>
      <c r="R137" s="133">
        <f>'Erwachsene-DOSB 2020'!AZ18*$BC$59</f>
        <v>0.84</v>
      </c>
      <c r="S137" s="208"/>
      <c r="T137" s="209"/>
      <c r="U137" s="206"/>
      <c r="V137" s="201"/>
      <c r="W137" s="210"/>
      <c r="X137" s="206"/>
      <c r="Y137" s="180"/>
      <c r="Z137" s="181"/>
      <c r="AB137" s="902"/>
      <c r="AC137"/>
      <c r="AD137" s="844">
        <v>2</v>
      </c>
      <c r="AE137" s="796" t="s">
        <v>507</v>
      </c>
      <c r="AF137" s="603" t="s">
        <v>16</v>
      </c>
      <c r="AG137" s="161" t="s">
        <v>92</v>
      </c>
      <c r="AH137" s="141">
        <f>'Erwachsene-DOSB 2020'!AO51*$BC$59</f>
        <v>0.84</v>
      </c>
      <c r="AI137" s="132">
        <f>'Erwachsene-DOSB 2020'!AP51*$BC$59</f>
        <v>1.0499999999999998</v>
      </c>
      <c r="AJ137" s="133">
        <f>'Erwachsene-DOSB 2020'!AQ51*$BC$59</f>
        <v>1.26</v>
      </c>
      <c r="AK137" s="134">
        <f>'Erwachsene-DOSB 2020'!AR51*$BC$59</f>
        <v>0.80499999999999994</v>
      </c>
      <c r="AL137" s="132">
        <f>'Erwachsene-DOSB 2020'!AS51*$BC$59</f>
        <v>1.0149999999999999</v>
      </c>
      <c r="AM137" s="133">
        <f>'Erwachsene-DOSB 2020'!AT51*$BC$59</f>
        <v>1.2249999999999999</v>
      </c>
      <c r="AN137" s="134">
        <f>'Erwachsene-DOSB 2020'!AU51*$BC$59</f>
        <v>0.7</v>
      </c>
      <c r="AO137" s="132">
        <f>'Erwachsene-DOSB 2020'!AV51*$BC$59</f>
        <v>0.90999999999999992</v>
      </c>
      <c r="AP137" s="133">
        <f>'Erwachsene-DOSB 2020'!AW51*$BC$59</f>
        <v>1.1199999999999999</v>
      </c>
      <c r="AQ137" s="134">
        <f>'Erwachsene-DOSB 2020'!AX51*$BC$59</f>
        <v>0.63</v>
      </c>
      <c r="AR137" s="132">
        <f>'Erwachsene-DOSB 2020'!AY51*$BC$59</f>
        <v>0.84</v>
      </c>
      <c r="AS137" s="133">
        <f>'Erwachsene-DOSB 2020'!AZ51*$BC$59</f>
        <v>1.0499999999999998</v>
      </c>
      <c r="AT137" s="208"/>
      <c r="AU137" s="209"/>
      <c r="AV137" s="206"/>
      <c r="AW137" s="201"/>
      <c r="AX137" s="210"/>
      <c r="AY137" s="206"/>
      <c r="AZ137" s="180"/>
      <c r="BA137" s="181"/>
    </row>
    <row r="138" spans="1:53" ht="21.2" customHeight="1" thickBot="1" x14ac:dyDescent="0.25">
      <c r="A138" s="902"/>
      <c r="B138"/>
      <c r="C138" s="845"/>
      <c r="D138" s="796"/>
      <c r="E138" s="106" t="s">
        <v>17</v>
      </c>
      <c r="F138" s="104" t="s">
        <v>611</v>
      </c>
      <c r="G138" s="519">
        <f>'E1'!G138-1.5</f>
        <v>7.5</v>
      </c>
      <c r="H138" s="19">
        <f>'E1'!H138-1.5</f>
        <v>10.5</v>
      </c>
      <c r="I138" s="67">
        <f>'E1'!I138-1.5</f>
        <v>13.5</v>
      </c>
      <c r="J138" s="519">
        <f>'E1'!J138-1.5</f>
        <v>6.5</v>
      </c>
      <c r="K138" s="19">
        <f>'E1'!K138-1.5</f>
        <v>9.5</v>
      </c>
      <c r="L138" s="67">
        <f>'E1'!L138-1.5</f>
        <v>12.5</v>
      </c>
      <c r="M138" s="519">
        <f>'E1'!M138-1.5</f>
        <v>5.5</v>
      </c>
      <c r="N138" s="19">
        <f>'E1'!N138-1.5</f>
        <v>8.5</v>
      </c>
      <c r="O138" s="67">
        <f>'E1'!O138-1.5</f>
        <v>11.5</v>
      </c>
      <c r="P138" s="519">
        <f>'E1'!P138-1.5</f>
        <v>4.5</v>
      </c>
      <c r="Q138" s="19">
        <f>'E1'!Q138-1.5</f>
        <v>7.5</v>
      </c>
      <c r="R138" s="67">
        <f>'E1'!R138-1.5</f>
        <v>10.5</v>
      </c>
      <c r="S138" s="36"/>
      <c r="T138" s="31"/>
      <c r="U138" s="33"/>
      <c r="V138" s="71"/>
      <c r="W138" s="34"/>
      <c r="X138" s="33"/>
      <c r="Y138" s="186"/>
      <c r="Z138" s="187"/>
      <c r="AB138" s="902"/>
      <c r="AC138"/>
      <c r="AD138" s="845"/>
      <c r="AE138" s="796"/>
      <c r="AF138" s="106" t="s">
        <v>17</v>
      </c>
      <c r="AG138" s="104" t="s">
        <v>611</v>
      </c>
      <c r="AH138" s="519">
        <f>'E1'!AH138-1.5</f>
        <v>12</v>
      </c>
      <c r="AI138" s="19">
        <f>'E1'!AI138-1.5</f>
        <v>15</v>
      </c>
      <c r="AJ138" s="67">
        <f>'E1'!AJ138-1.5</f>
        <v>18</v>
      </c>
      <c r="AK138" s="519">
        <f>'E1'!AK138-1.5</f>
        <v>11</v>
      </c>
      <c r="AL138" s="19">
        <f>'E1'!AL138-1.5</f>
        <v>14</v>
      </c>
      <c r="AM138" s="67">
        <f>'E1'!AM138-1.5</f>
        <v>17</v>
      </c>
      <c r="AN138" s="519">
        <f>'E1'!AN138-1.5</f>
        <v>10</v>
      </c>
      <c r="AO138" s="19">
        <f>'E1'!AO138-1.5</f>
        <v>13</v>
      </c>
      <c r="AP138" s="67">
        <f>'E1'!AP138-1.5</f>
        <v>16</v>
      </c>
      <c r="AQ138" s="519">
        <f>'E1'!AQ138-1.5</f>
        <v>9</v>
      </c>
      <c r="AR138" s="19">
        <f>'E1'!AR138-1.5</f>
        <v>12</v>
      </c>
      <c r="AS138" s="67">
        <f>'E1'!AS138-1.5</f>
        <v>15</v>
      </c>
      <c r="AT138" s="36"/>
      <c r="AU138" s="31"/>
      <c r="AV138" s="33"/>
      <c r="AW138" s="71"/>
      <c r="AX138" s="34"/>
      <c r="AY138" s="33"/>
      <c r="AZ138" s="186"/>
      <c r="BA138" s="187"/>
    </row>
    <row r="139" spans="1:53" ht="21.2" customHeight="1" x14ac:dyDescent="0.2">
      <c r="A139" s="902"/>
      <c r="B139"/>
      <c r="C139" s="843">
        <v>3</v>
      </c>
      <c r="D139" s="795" t="s">
        <v>66</v>
      </c>
      <c r="E139" s="791" t="s">
        <v>16</v>
      </c>
      <c r="F139" s="822" t="s">
        <v>156</v>
      </c>
      <c r="G139" s="955" t="s">
        <v>194</v>
      </c>
      <c r="H139" s="956"/>
      <c r="I139" s="956"/>
      <c r="J139" s="956"/>
      <c r="K139" s="956"/>
      <c r="L139" s="956"/>
      <c r="M139" s="956"/>
      <c r="N139" s="956"/>
      <c r="O139" s="956"/>
      <c r="P139" s="956"/>
      <c r="Q139" s="956"/>
      <c r="R139" s="957"/>
      <c r="S139" s="6"/>
      <c r="T139" s="8"/>
      <c r="U139" s="9"/>
      <c r="V139" s="66"/>
      <c r="W139" s="25"/>
      <c r="X139" s="26"/>
      <c r="Y139" s="180"/>
      <c r="Z139" s="181"/>
      <c r="AB139" s="902"/>
      <c r="AC139"/>
      <c r="AD139" s="843">
        <v>3</v>
      </c>
      <c r="AE139" s="795" t="s">
        <v>66</v>
      </c>
      <c r="AF139" s="791" t="s">
        <v>16</v>
      </c>
      <c r="AG139" s="822" t="s">
        <v>156</v>
      </c>
      <c r="AH139" s="955" t="s">
        <v>194</v>
      </c>
      <c r="AI139" s="956"/>
      <c r="AJ139" s="956"/>
      <c r="AK139" s="956"/>
      <c r="AL139" s="956"/>
      <c r="AM139" s="956"/>
      <c r="AN139" s="956"/>
      <c r="AO139" s="956"/>
      <c r="AP139" s="956"/>
      <c r="AQ139" s="956"/>
      <c r="AR139" s="956"/>
      <c r="AS139" s="957"/>
      <c r="AT139" s="6"/>
      <c r="AU139" s="8"/>
      <c r="AV139" s="9"/>
      <c r="AW139" s="66"/>
      <c r="AX139" s="25"/>
      <c r="AY139" s="26"/>
      <c r="AZ139" s="180"/>
      <c r="BA139" s="181"/>
    </row>
    <row r="140" spans="1:53" ht="21.2" customHeight="1" x14ac:dyDescent="0.2">
      <c r="A140" s="902"/>
      <c r="B140"/>
      <c r="C140" s="845"/>
      <c r="D140" s="796"/>
      <c r="E140" s="792"/>
      <c r="F140" s="794"/>
      <c r="G140" s="717">
        <f>'Erwachsene-DOSB 2020'!AO21*$BC$62</f>
        <v>17.55</v>
      </c>
      <c r="H140" s="718">
        <f>'Erwachsene-DOSB 2020'!AP21*$BC$62</f>
        <v>15.990000000000002</v>
      </c>
      <c r="I140" s="719">
        <f>'Erwachsene-DOSB 2020'!AQ21*$BC$62</f>
        <v>14.43</v>
      </c>
      <c r="J140" s="720">
        <f>'Erwachsene-DOSB 2020'!AR21*$BC$62</f>
        <v>18.59</v>
      </c>
      <c r="K140" s="718">
        <f>'Erwachsene-DOSB 2020'!AS21*$BC$62</f>
        <v>17.03</v>
      </c>
      <c r="L140" s="719">
        <f>'Erwachsene-DOSB 2020'!AT21*$BC$62</f>
        <v>15.600000000000001</v>
      </c>
      <c r="M140" s="720">
        <f>'Erwachsene-DOSB 2020'!AU21*$BC$62</f>
        <v>20.150000000000002</v>
      </c>
      <c r="N140" s="718">
        <f>'Erwachsene-DOSB 2020'!AV21*$BC$62</f>
        <v>18.59</v>
      </c>
      <c r="O140" s="719">
        <f>'Erwachsene-DOSB 2020'!AW21*$BC$62</f>
        <v>17.16</v>
      </c>
      <c r="P140" s="720">
        <f>'Erwachsene-DOSB 2020'!AX21*$BC$62</f>
        <v>22.230000000000004</v>
      </c>
      <c r="Q140" s="718">
        <f>'Erwachsene-DOSB 2020'!AY21*$BC$62</f>
        <v>20.67</v>
      </c>
      <c r="R140" s="719">
        <f>'Erwachsene-DOSB 2020'!AZ21*$BC$62</f>
        <v>19.240000000000002</v>
      </c>
      <c r="S140" s="28"/>
      <c r="T140" s="30"/>
      <c r="U140" s="38"/>
      <c r="V140" s="67"/>
      <c r="W140" s="29"/>
      <c r="X140" s="38"/>
      <c r="Y140" s="182"/>
      <c r="Z140" s="188"/>
      <c r="AB140" s="902"/>
      <c r="AC140"/>
      <c r="AD140" s="845"/>
      <c r="AE140" s="796"/>
      <c r="AF140" s="792"/>
      <c r="AG140" s="794"/>
      <c r="AH140" s="717">
        <f>'Erwachsene-DOSB 2020'!AO54*$BC$62</f>
        <v>15.86</v>
      </c>
      <c r="AI140" s="718">
        <f>'Erwachsene-DOSB 2020'!AP54*$BC$62</f>
        <v>14.559999999999999</v>
      </c>
      <c r="AJ140" s="719">
        <f>'Erwachsene-DOSB 2020'!AQ54*$BC$62</f>
        <v>13.13</v>
      </c>
      <c r="AK140" s="720">
        <f>'Erwachsene-DOSB 2020'!AR54*$BC$62</f>
        <v>16.900000000000002</v>
      </c>
      <c r="AL140" s="718">
        <f>'Erwachsene-DOSB 2020'!AS54*$BC$62</f>
        <v>15.600000000000001</v>
      </c>
      <c r="AM140" s="719">
        <f>'Erwachsene-DOSB 2020'!AT54*$BC$62</f>
        <v>14.170000000000002</v>
      </c>
      <c r="AN140" s="720">
        <f>'Erwachsene-DOSB 2020'!AU54*$BC$62</f>
        <v>18.330000000000002</v>
      </c>
      <c r="AO140" s="718">
        <f>'Erwachsene-DOSB 2020'!AV54*$BC$62</f>
        <v>17.03</v>
      </c>
      <c r="AP140" s="719">
        <f>'Erwachsene-DOSB 2020'!AW54*$BC$62</f>
        <v>15.600000000000001</v>
      </c>
      <c r="AQ140" s="720">
        <f>'Erwachsene-DOSB 2020'!AX54*$BC$62</f>
        <v>20.150000000000002</v>
      </c>
      <c r="AR140" s="718">
        <f>'Erwachsene-DOSB 2020'!AY54*$BC$62</f>
        <v>18.850000000000001</v>
      </c>
      <c r="AS140" s="719">
        <f>'Erwachsene-DOSB 2020'!AZ54*$BC$62</f>
        <v>17.420000000000002</v>
      </c>
      <c r="AT140" s="28"/>
      <c r="AU140" s="30"/>
      <c r="AV140" s="38"/>
      <c r="AW140" s="67"/>
      <c r="AX140" s="29"/>
      <c r="AY140" s="38"/>
      <c r="AZ140" s="182"/>
      <c r="BA140" s="188"/>
    </row>
    <row r="141" spans="1:53" ht="21.2" customHeight="1" x14ac:dyDescent="0.2">
      <c r="A141" s="902"/>
      <c r="B141"/>
      <c r="C141" s="845"/>
      <c r="D141" s="796"/>
      <c r="E141" s="106" t="s">
        <v>17</v>
      </c>
      <c r="F141" s="27" t="s">
        <v>158</v>
      </c>
      <c r="G141" s="69">
        <f>'Erwachsene-DOSB 2020'!AO22*$BC$63</f>
        <v>79.3</v>
      </c>
      <c r="H141" s="228">
        <f>'Erwachsene-DOSB 2020'!AP22*$BC$63</f>
        <v>65</v>
      </c>
      <c r="I141" s="229">
        <f>'Erwachsene-DOSB 2020'!AQ22*$BC$63</f>
        <v>49.4</v>
      </c>
      <c r="J141" s="230">
        <f>'Erwachsene-DOSB 2020'!AR22*$BC$63</f>
        <v>82.55</v>
      </c>
      <c r="K141" s="228">
        <f>'Erwachsene-DOSB 2020'!AS22*$BC$63</f>
        <v>67.600000000000009</v>
      </c>
      <c r="L141" s="229">
        <f>'Erwachsene-DOSB 2020'!AT22*$BC$63</f>
        <v>52</v>
      </c>
      <c r="M141" s="230">
        <f>'Erwachsene-DOSB 2020'!AU22*$BC$63</f>
        <v>85.15</v>
      </c>
      <c r="N141" s="228">
        <f>'Erwachsene-DOSB 2020'!AV22*$BC$63</f>
        <v>69.55</v>
      </c>
      <c r="O141" s="229">
        <f>'Erwachsene-DOSB 2020'!AW22*$BC$63</f>
        <v>53.95</v>
      </c>
      <c r="P141" s="230">
        <f>'Erwachsene-DOSB 2020'!AX22*$BC$63</f>
        <v>86.45</v>
      </c>
      <c r="Q141" s="228">
        <f>'Erwachsene-DOSB 2020'!AY22*$BC$63</f>
        <v>70.850000000000009</v>
      </c>
      <c r="R141" s="229">
        <f>'Erwachsene-DOSB 2020'!AZ22*$BC$63</f>
        <v>55.25</v>
      </c>
      <c r="S141" s="28"/>
      <c r="T141" s="30"/>
      <c r="U141" s="38"/>
      <c r="V141" s="67"/>
      <c r="W141" s="29"/>
      <c r="X141" s="38"/>
      <c r="Y141" s="182"/>
      <c r="Z141" s="188"/>
      <c r="AB141" s="902"/>
      <c r="AC141"/>
      <c r="AD141" s="845"/>
      <c r="AE141" s="796"/>
      <c r="AF141" s="106" t="s">
        <v>17</v>
      </c>
      <c r="AG141" s="27" t="s">
        <v>158</v>
      </c>
      <c r="AH141" s="69">
        <f>'Erwachsene-DOSB 2020'!AO55*$BC$63</f>
        <v>74.75</v>
      </c>
      <c r="AI141" s="228">
        <f>'Erwachsene-DOSB 2020'!AP55*$BC$63</f>
        <v>59.15</v>
      </c>
      <c r="AJ141" s="229">
        <f>'Erwachsene-DOSB 2020'!AQ55*$BC$63</f>
        <v>43.550000000000004</v>
      </c>
      <c r="AK141" s="230">
        <f>'Erwachsene-DOSB 2020'!AR55*$BC$63</f>
        <v>76.7</v>
      </c>
      <c r="AL141" s="228">
        <f>'Erwachsene-DOSB 2020'!AS55*$BC$63</f>
        <v>62.400000000000006</v>
      </c>
      <c r="AM141" s="229">
        <f>'Erwachsene-DOSB 2020'!AT55*$BC$63</f>
        <v>46.800000000000004</v>
      </c>
      <c r="AN141" s="230">
        <f>'Erwachsene-DOSB 2020'!AU55*$BC$63</f>
        <v>77.350000000000009</v>
      </c>
      <c r="AO141" s="228">
        <f>'Erwachsene-DOSB 2020'!AV55*$BC$63</f>
        <v>63.7</v>
      </c>
      <c r="AP141" s="229">
        <f>'Erwachsene-DOSB 2020'!AW55*$BC$63</f>
        <v>49.4</v>
      </c>
      <c r="AQ141" s="230">
        <f>'Erwachsene-DOSB 2020'!AX55*$BC$63</f>
        <v>78</v>
      </c>
      <c r="AR141" s="228">
        <f>'Erwachsene-DOSB 2020'!AY55*$BC$63</f>
        <v>65</v>
      </c>
      <c r="AS141" s="229">
        <f>'Erwachsene-DOSB 2020'!AZ55*$BC$63</f>
        <v>52</v>
      </c>
      <c r="AT141" s="28"/>
      <c r="AU141" s="30"/>
      <c r="AV141" s="38"/>
      <c r="AW141" s="67"/>
      <c r="AX141" s="29"/>
      <c r="AY141" s="38"/>
      <c r="AZ141" s="182"/>
      <c r="BA141" s="188"/>
    </row>
    <row r="142" spans="1:53" ht="21.2" customHeight="1" thickBot="1" x14ac:dyDescent="0.25">
      <c r="A142" s="902"/>
      <c r="B142"/>
      <c r="C142" s="845"/>
      <c r="D142" s="796"/>
      <c r="E142" s="106" t="s">
        <v>21</v>
      </c>
      <c r="F142" s="27" t="s">
        <v>157</v>
      </c>
      <c r="G142" s="234">
        <f>'Erwachsene-DOSB 2020'!AO23*$BC$64</f>
        <v>50.7</v>
      </c>
      <c r="H142" s="231">
        <f>'Erwachsene-DOSB 2020'!AP23*$BC$64</f>
        <v>42.9</v>
      </c>
      <c r="I142" s="232">
        <f>'Erwachsene-DOSB 2020'!AQ23*$BC$64</f>
        <v>35.75</v>
      </c>
      <c r="J142" s="233">
        <f>'Erwachsene-DOSB 2020'!AR23*$BC$64</f>
        <v>52.65</v>
      </c>
      <c r="K142" s="231">
        <f>'Erwachsene-DOSB 2020'!AS23*$BC$64</f>
        <v>44.85</v>
      </c>
      <c r="L142" s="232">
        <f>'Erwachsene-DOSB 2020'!AT23*$BC$64</f>
        <v>37.050000000000004</v>
      </c>
      <c r="M142" s="233">
        <f>'Erwachsene-DOSB 2020'!AU23*$BC$64</f>
        <v>54.6</v>
      </c>
      <c r="N142" s="231">
        <f>'Erwachsene-DOSB 2020'!AV23*$BC$64</f>
        <v>46.800000000000004</v>
      </c>
      <c r="O142" s="232">
        <f>'Erwachsene-DOSB 2020'!AW23*$BC$64</f>
        <v>39</v>
      </c>
      <c r="P142" s="233">
        <f>'Erwachsene-DOSB 2020'!AX23*$BC$64</f>
        <v>57.85</v>
      </c>
      <c r="Q142" s="231">
        <f>'Erwachsene-DOSB 2020'!AY23*$BC$64</f>
        <v>49.4</v>
      </c>
      <c r="R142" s="232">
        <f>'Erwachsene-DOSB 2020'!AZ23*$BC$64</f>
        <v>40.950000000000003</v>
      </c>
      <c r="S142" s="28"/>
      <c r="T142" s="30"/>
      <c r="U142" s="38"/>
      <c r="V142" s="67"/>
      <c r="W142" s="29"/>
      <c r="X142" s="38"/>
      <c r="Y142" s="186"/>
      <c r="Z142" s="187"/>
      <c r="AB142" s="902"/>
      <c r="AC142"/>
      <c r="AD142" s="845"/>
      <c r="AE142" s="796"/>
      <c r="AF142" s="106" t="s">
        <v>21</v>
      </c>
      <c r="AG142" s="27" t="s">
        <v>157</v>
      </c>
      <c r="AH142" s="234">
        <f>'Erwachsene-DOSB 2020'!AO56*$BC$64</f>
        <v>48.75</v>
      </c>
      <c r="AI142" s="231">
        <f>'Erwachsene-DOSB 2020'!AP56*$BC$64</f>
        <v>38.35</v>
      </c>
      <c r="AJ142" s="232">
        <f>'Erwachsene-DOSB 2020'!AQ56*$BC$64</f>
        <v>27.95</v>
      </c>
      <c r="AK142" s="233">
        <f>'Erwachsene-DOSB 2020'!AR56*$BC$64</f>
        <v>50.7</v>
      </c>
      <c r="AL142" s="231">
        <f>'Erwachsene-DOSB 2020'!AS56*$BC$64</f>
        <v>40.950000000000003</v>
      </c>
      <c r="AM142" s="232">
        <f>'Erwachsene-DOSB 2020'!AT56*$BC$64</f>
        <v>29.900000000000002</v>
      </c>
      <c r="AN142" s="233">
        <f>'Erwachsene-DOSB 2020'!AU56*$BC$64</f>
        <v>53.300000000000004</v>
      </c>
      <c r="AO142" s="231">
        <f>'Erwachsene-DOSB 2020'!AV56*$BC$64</f>
        <v>42.9</v>
      </c>
      <c r="AP142" s="232">
        <f>'Erwachsene-DOSB 2020'!AW56*$BC$64</f>
        <v>31.85</v>
      </c>
      <c r="AQ142" s="233">
        <f>'Erwachsene-DOSB 2020'!AX56*$BC$64</f>
        <v>56.550000000000004</v>
      </c>
      <c r="AR142" s="231">
        <f>'Erwachsene-DOSB 2020'!AY56*$BC$64</f>
        <v>46.15</v>
      </c>
      <c r="AS142" s="232">
        <f>'Erwachsene-DOSB 2020'!AZ56*$BC$64</f>
        <v>35.1</v>
      </c>
      <c r="AT142" s="28"/>
      <c r="AU142" s="30"/>
      <c r="AV142" s="38"/>
      <c r="AW142" s="67"/>
      <c r="AX142" s="29"/>
      <c r="AY142" s="38"/>
      <c r="AZ142" s="186"/>
      <c r="BA142" s="187"/>
    </row>
    <row r="143" spans="1:53" ht="21.2" customHeight="1" x14ac:dyDescent="0.2">
      <c r="A143" s="902"/>
      <c r="B143"/>
      <c r="C143" s="843">
        <v>4</v>
      </c>
      <c r="D143" s="795" t="s">
        <v>67</v>
      </c>
      <c r="E143" s="601" t="s">
        <v>16</v>
      </c>
      <c r="F143" s="22" t="s">
        <v>20</v>
      </c>
      <c r="G143" s="141">
        <f>'Erwachsene-DOSB 2020'!AO25*$BC$65</f>
        <v>0.45499999999999996</v>
      </c>
      <c r="H143" s="132">
        <f>'Erwachsene-DOSB 2020'!AP25*$BC$65</f>
        <v>0.52499999999999991</v>
      </c>
      <c r="I143" s="133">
        <f>'Erwachsene-DOSB 2020'!AQ25*$BC$65</f>
        <v>0.59499999999999997</v>
      </c>
      <c r="J143" s="134">
        <f>'Erwachsene-DOSB 2020'!AR25*$BC$65</f>
        <v>0.45499999999999996</v>
      </c>
      <c r="K143" s="132">
        <f>'Erwachsene-DOSB 2020'!AS25*$BC$65</f>
        <v>0.52499999999999991</v>
      </c>
      <c r="L143" s="133">
        <f>'Erwachsene-DOSB 2020'!AT25*$BC$65</f>
        <v>0.59499999999999997</v>
      </c>
      <c r="M143" s="134">
        <f>'Erwachsene-DOSB 2020'!AU25*$BC$65</f>
        <v>0.42</v>
      </c>
      <c r="N143" s="132">
        <f>'Erwachsene-DOSB 2020'!AV25*$BC$65</f>
        <v>0.48999999999999994</v>
      </c>
      <c r="O143" s="133">
        <f>'Erwachsene-DOSB 2020'!AW25*$BC$65</f>
        <v>0.55999999999999994</v>
      </c>
      <c r="P143" s="735">
        <f>'Erwachsene-DOSB 2020'!AX25*$BC$65</f>
        <v>0.38500000000000001</v>
      </c>
      <c r="Q143" s="736">
        <f>'Erwachsene-DOSB 2020'!AY25*$BC$65</f>
        <v>0.42</v>
      </c>
      <c r="R143" s="737">
        <f>'Erwachsene-DOSB 2020'!AZ25*$BC$65</f>
        <v>0.45499999999999996</v>
      </c>
      <c r="S143" s="23"/>
      <c r="T143" s="24"/>
      <c r="U143" s="74"/>
      <c r="V143" s="66"/>
      <c r="W143" s="25"/>
      <c r="X143" s="26"/>
      <c r="Y143" s="180"/>
      <c r="Z143" s="181"/>
      <c r="AB143" s="902"/>
      <c r="AC143"/>
      <c r="AD143" s="843">
        <v>4</v>
      </c>
      <c r="AE143" s="795" t="s">
        <v>67</v>
      </c>
      <c r="AF143" s="601" t="s">
        <v>16</v>
      </c>
      <c r="AG143" s="22" t="s">
        <v>20</v>
      </c>
      <c r="AH143" s="141">
        <f>'Erwachsene-DOSB 2020'!AO58*$BC$65</f>
        <v>0.52499999999999991</v>
      </c>
      <c r="AI143" s="132">
        <f>'Erwachsene-DOSB 2020'!AP58*$BC$65</f>
        <v>0.63</v>
      </c>
      <c r="AJ143" s="133">
        <f>'Erwachsene-DOSB 2020'!AQ58*$BC$65</f>
        <v>0.7</v>
      </c>
      <c r="AK143" s="134">
        <f>'Erwachsene-DOSB 2020'!AR58*$BC$65</f>
        <v>0.52499999999999991</v>
      </c>
      <c r="AL143" s="132">
        <f>'Erwachsene-DOSB 2020'!AS58*$BC$65</f>
        <v>0.59499999999999997</v>
      </c>
      <c r="AM143" s="133">
        <f>'Erwachsene-DOSB 2020'!AT58*$BC$65</f>
        <v>0.66499999999999992</v>
      </c>
      <c r="AN143" s="134">
        <f>'Erwachsene-DOSB 2020'!AU58*$BC$65</f>
        <v>0.48999999999999994</v>
      </c>
      <c r="AO143" s="132">
        <f>'Erwachsene-DOSB 2020'!AV58*$BC$65</f>
        <v>0.55999999999999994</v>
      </c>
      <c r="AP143" s="133">
        <f>'Erwachsene-DOSB 2020'!AW58*$BC$65</f>
        <v>0.63</v>
      </c>
      <c r="AQ143" s="735">
        <f>'Erwachsene-DOSB 2020'!AX58*$BC$65</f>
        <v>0.45499999999999996</v>
      </c>
      <c r="AR143" s="736">
        <f>'Erwachsene-DOSB 2020'!AY58*$BC$65</f>
        <v>0.52499999999999991</v>
      </c>
      <c r="AS143" s="737">
        <f>'Erwachsene-DOSB 2020'!AZ58*$BC$65</f>
        <v>0.59499999999999997</v>
      </c>
      <c r="AT143" s="23"/>
      <c r="AU143" s="24"/>
      <c r="AV143" s="74"/>
      <c r="AW143" s="66"/>
      <c r="AX143" s="25"/>
      <c r="AY143" s="26"/>
      <c r="AZ143" s="180"/>
      <c r="BA143" s="181"/>
    </row>
    <row r="144" spans="1:53" ht="21.2" customHeight="1" x14ac:dyDescent="0.2">
      <c r="A144" s="902"/>
      <c r="B144"/>
      <c r="C144" s="845"/>
      <c r="D144" s="796"/>
      <c r="E144" s="106" t="s">
        <v>17</v>
      </c>
      <c r="F144" s="27" t="s">
        <v>163</v>
      </c>
      <c r="G144" s="13">
        <f>'Erwachsene-DOSB 2020'!AO27*$BC$66</f>
        <v>1.26</v>
      </c>
      <c r="H144" s="12">
        <f>'Erwachsene-DOSB 2020'!AP27*$BC$66</f>
        <v>1.54</v>
      </c>
      <c r="I144" s="15">
        <f>'Erwachsene-DOSB 2020'!AQ27*$BC$66</f>
        <v>1.8199999999999998</v>
      </c>
      <c r="J144" s="14">
        <f>'Erwachsene-DOSB 2020'!AR27*$BC$66</f>
        <v>1.1199999999999999</v>
      </c>
      <c r="K144" s="12">
        <f>'Erwachsene-DOSB 2020'!AS27*$BC$66</f>
        <v>1.4</v>
      </c>
      <c r="L144" s="60">
        <f>'Erwachsene-DOSB 2020'!AT27*$BC$66</f>
        <v>1.68</v>
      </c>
      <c r="M144" s="14">
        <f>'Erwachsene-DOSB 2020'!AU27*$BC$66</f>
        <v>0.90999999999999992</v>
      </c>
      <c r="N144" s="12">
        <f>'Erwachsene-DOSB 2020'!AV27*$BC$66</f>
        <v>1.19</v>
      </c>
      <c r="O144" s="60">
        <f>'Erwachsene-DOSB 2020'!AW27*$BC$66</f>
        <v>1.47</v>
      </c>
      <c r="P144" s="14">
        <f>'Erwachsene-DOSB 2020'!AX27*$BC$66</f>
        <v>0.77</v>
      </c>
      <c r="Q144" s="12">
        <f>'Erwachsene-DOSB 2020'!AY27*$BC$66</f>
        <v>1.0499999999999998</v>
      </c>
      <c r="R144" s="60">
        <f>'Erwachsene-DOSB 2020'!AZ27*$BC$66</f>
        <v>1.3299999999999998</v>
      </c>
      <c r="S144" s="28"/>
      <c r="T144" s="30"/>
      <c r="U144" s="38"/>
      <c r="V144" s="71"/>
      <c r="W144" s="40"/>
      <c r="X144" s="39"/>
      <c r="Y144" s="182"/>
      <c r="Z144" s="188"/>
      <c r="AB144" s="902"/>
      <c r="AC144"/>
      <c r="AD144" s="845"/>
      <c r="AE144" s="796"/>
      <c r="AF144" s="106" t="s">
        <v>17</v>
      </c>
      <c r="AG144" s="27" t="s">
        <v>163</v>
      </c>
      <c r="AH144" s="13">
        <f>'Erwachsene-DOSB 2020'!AO60*$BC$66</f>
        <v>1.68</v>
      </c>
      <c r="AI144" s="12">
        <f>'Erwachsene-DOSB 2020'!AP60*$BC$66</f>
        <v>2.0299999999999998</v>
      </c>
      <c r="AJ144" s="15">
        <f>'Erwachsene-DOSB 2020'!AQ60*$BC$66</f>
        <v>2.3099999999999996</v>
      </c>
      <c r="AK144" s="13">
        <f>'Erwachsene-DOSB 2020'!AR60*$BC$66</f>
        <v>1.47</v>
      </c>
      <c r="AL144" s="12">
        <f>'Erwachsene-DOSB 2020'!AS60*$BC$66</f>
        <v>1.8199999999999998</v>
      </c>
      <c r="AM144" s="15">
        <f>'Erwachsene-DOSB 2020'!AT60*$BC$66</f>
        <v>2.17</v>
      </c>
      <c r="AN144" s="13">
        <f>'Erwachsene-DOSB 2020'!AU60*$BC$66</f>
        <v>1.3299999999999998</v>
      </c>
      <c r="AO144" s="12">
        <f>'Erwachsene-DOSB 2020'!AV60*$BC$66</f>
        <v>1.68</v>
      </c>
      <c r="AP144" s="15">
        <f>'Erwachsene-DOSB 2020'!AW60*$BC$66</f>
        <v>2.0299999999999998</v>
      </c>
      <c r="AQ144" s="13">
        <f>'Erwachsene-DOSB 2020'!AX60*$BC$66</f>
        <v>1.1199999999999999</v>
      </c>
      <c r="AR144" s="12">
        <f>'Erwachsene-DOSB 2020'!AY60*$BC$66</f>
        <v>1.47</v>
      </c>
      <c r="AS144" s="15">
        <f>'Erwachsene-DOSB 2020'!AZ60*$BC$66</f>
        <v>1.8199999999999998</v>
      </c>
      <c r="AT144" s="28"/>
      <c r="AU144" s="30"/>
      <c r="AV144" s="38"/>
      <c r="AW144" s="71"/>
      <c r="AX144" s="40"/>
      <c r="AY144" s="39"/>
      <c r="AZ144" s="182"/>
      <c r="BA144" s="188"/>
    </row>
    <row r="145" spans="1:53" ht="21.2" customHeight="1" x14ac:dyDescent="0.2">
      <c r="A145" s="902"/>
      <c r="B145"/>
      <c r="C145" s="845"/>
      <c r="D145" s="796"/>
      <c r="E145" s="798" t="s">
        <v>21</v>
      </c>
      <c r="F145" s="793" t="s">
        <v>438</v>
      </c>
      <c r="G145" s="782" t="s">
        <v>423</v>
      </c>
      <c r="H145" s="783"/>
      <c r="I145" s="783"/>
      <c r="J145" s="783"/>
      <c r="K145" s="783"/>
      <c r="L145" s="783"/>
      <c r="M145" s="783"/>
      <c r="N145" s="783"/>
      <c r="O145" s="783"/>
      <c r="P145" s="783"/>
      <c r="Q145" s="783"/>
      <c r="R145" s="784"/>
      <c r="S145" s="28"/>
      <c r="T145" s="30"/>
      <c r="U145" s="38"/>
      <c r="V145" s="71"/>
      <c r="W145" s="41"/>
      <c r="X145" s="39"/>
      <c r="Y145" s="182"/>
      <c r="Z145" s="188"/>
      <c r="AB145" s="902"/>
      <c r="AC145"/>
      <c r="AD145" s="845"/>
      <c r="AE145" s="796"/>
      <c r="AF145" s="798" t="s">
        <v>21</v>
      </c>
      <c r="AG145" s="793" t="s">
        <v>438</v>
      </c>
      <c r="AH145" s="782" t="s">
        <v>423</v>
      </c>
      <c r="AI145" s="783"/>
      <c r="AJ145" s="783"/>
      <c r="AK145" s="783"/>
      <c r="AL145" s="783"/>
      <c r="AM145" s="783"/>
      <c r="AN145" s="783"/>
      <c r="AO145" s="783"/>
      <c r="AP145" s="783"/>
      <c r="AQ145" s="783"/>
      <c r="AR145" s="783"/>
      <c r="AS145" s="784"/>
      <c r="AT145" s="28"/>
      <c r="AU145" s="30"/>
      <c r="AV145" s="38"/>
      <c r="AW145" s="71"/>
      <c r="AX145" s="40"/>
      <c r="AY145" s="39"/>
      <c r="AZ145" s="182"/>
      <c r="BA145" s="188"/>
    </row>
    <row r="146" spans="1:53" ht="21.2" customHeight="1" thickBot="1" x14ac:dyDescent="0.25">
      <c r="A146" s="902"/>
      <c r="B146"/>
      <c r="C146" s="845"/>
      <c r="D146" s="796"/>
      <c r="E146" s="792"/>
      <c r="F146" s="794"/>
      <c r="G146" s="42">
        <v>10</v>
      </c>
      <c r="H146" s="43">
        <v>15</v>
      </c>
      <c r="I146" s="135">
        <v>20</v>
      </c>
      <c r="J146" s="42">
        <v>10</v>
      </c>
      <c r="K146" s="43">
        <v>15</v>
      </c>
      <c r="L146" s="135">
        <v>20</v>
      </c>
      <c r="M146" s="42">
        <v>10</v>
      </c>
      <c r="N146" s="43">
        <v>15</v>
      </c>
      <c r="O146" s="135">
        <v>20</v>
      </c>
      <c r="P146" s="42">
        <v>10</v>
      </c>
      <c r="Q146" s="43">
        <v>15</v>
      </c>
      <c r="R146" s="135">
        <v>20</v>
      </c>
      <c r="S146" s="28"/>
      <c r="T146" s="30"/>
      <c r="U146" s="38"/>
      <c r="V146" s="71"/>
      <c r="W146" s="41"/>
      <c r="X146" s="39"/>
      <c r="Y146" s="186"/>
      <c r="Z146" s="187"/>
      <c r="AB146" s="902"/>
      <c r="AC146"/>
      <c r="AD146" s="845"/>
      <c r="AE146" s="796"/>
      <c r="AF146" s="792"/>
      <c r="AG146" s="794"/>
      <c r="AH146" s="42">
        <v>10</v>
      </c>
      <c r="AI146" s="43">
        <v>15</v>
      </c>
      <c r="AJ146" s="135">
        <v>20</v>
      </c>
      <c r="AK146" s="42">
        <v>10</v>
      </c>
      <c r="AL146" s="43">
        <v>15</v>
      </c>
      <c r="AM146" s="135">
        <v>20</v>
      </c>
      <c r="AN146" s="42">
        <v>10</v>
      </c>
      <c r="AO146" s="43">
        <v>15</v>
      </c>
      <c r="AP146" s="135">
        <v>20</v>
      </c>
      <c r="AQ146" s="42">
        <v>10</v>
      </c>
      <c r="AR146" s="43">
        <v>15</v>
      </c>
      <c r="AS146" s="135">
        <v>20</v>
      </c>
      <c r="AT146" s="42"/>
      <c r="AU146" s="43"/>
      <c r="AV146" s="135"/>
      <c r="AW146" s="42"/>
      <c r="AX146" s="43"/>
      <c r="AY146" s="135"/>
      <c r="AZ146" s="186"/>
      <c r="BA146" s="187"/>
    </row>
    <row r="147" spans="1:53" ht="18.75" thickBot="1" x14ac:dyDescent="0.3">
      <c r="A147" s="853" t="s">
        <v>495</v>
      </c>
      <c r="B147"/>
      <c r="C147" s="905" t="s">
        <v>51</v>
      </c>
      <c r="D147" s="906"/>
      <c r="E147" s="907"/>
      <c r="F147" s="907"/>
      <c r="G147" s="907" t="s">
        <v>616</v>
      </c>
      <c r="H147" s="907"/>
      <c r="I147" s="907"/>
      <c r="J147" s="907"/>
      <c r="K147" s="907"/>
      <c r="L147" s="907"/>
      <c r="M147" s="907"/>
      <c r="N147" s="907"/>
      <c r="O147" s="907"/>
      <c r="P147" s="907"/>
      <c r="Q147" s="907"/>
      <c r="R147" s="908" t="s">
        <v>52</v>
      </c>
      <c r="S147" s="908"/>
      <c r="T147" s="908"/>
      <c r="U147" s="908"/>
      <c r="V147" s="908"/>
      <c r="W147" s="908"/>
      <c r="X147" s="908"/>
      <c r="Y147" s="802" t="s">
        <v>53</v>
      </c>
      <c r="Z147" s="803"/>
      <c r="AB147" s="853" t="s">
        <v>495</v>
      </c>
      <c r="AC147"/>
      <c r="AD147" s="905" t="s">
        <v>51</v>
      </c>
      <c r="AE147" s="906"/>
      <c r="AF147" s="907"/>
      <c r="AG147" s="907"/>
      <c r="AH147" s="907" t="s">
        <v>616</v>
      </c>
      <c r="AI147" s="907"/>
      <c r="AJ147" s="907"/>
      <c r="AK147" s="907"/>
      <c r="AL147" s="907"/>
      <c r="AM147" s="907"/>
      <c r="AN147" s="907"/>
      <c r="AO147" s="907"/>
      <c r="AP147" s="907"/>
      <c r="AQ147" s="907"/>
      <c r="AR147" s="907"/>
      <c r="AS147" s="908" t="s">
        <v>52</v>
      </c>
      <c r="AT147" s="908"/>
      <c r="AU147" s="908"/>
      <c r="AV147" s="908"/>
      <c r="AW147" s="908"/>
      <c r="AX147" s="908"/>
      <c r="AY147" s="908"/>
      <c r="AZ147" s="802" t="s">
        <v>53</v>
      </c>
      <c r="BA147" s="803"/>
    </row>
    <row r="148" spans="1:53" ht="13.5" thickBot="1" x14ac:dyDescent="0.25">
      <c r="A148" s="853"/>
      <c r="B148"/>
      <c r="C148" s="914" t="s">
        <v>585</v>
      </c>
      <c r="D148" s="915"/>
      <c r="E148" s="915"/>
      <c r="F148" s="915"/>
      <c r="G148" s="915"/>
      <c r="H148" s="915"/>
      <c r="I148" s="916"/>
      <c r="J148" s="917" t="s">
        <v>68</v>
      </c>
      <c r="K148" s="918"/>
      <c r="L148" s="918"/>
      <c r="M148" s="918"/>
      <c r="N148" s="918"/>
      <c r="O148" s="918"/>
      <c r="P148" s="918"/>
      <c r="Q148" s="919"/>
      <c r="R148" s="920" t="s">
        <v>69</v>
      </c>
      <c r="S148" s="921"/>
      <c r="T148" s="921"/>
      <c r="U148" s="921"/>
      <c r="V148" s="921"/>
      <c r="W148" s="921"/>
      <c r="X148" s="922"/>
      <c r="Y148" s="75" t="s">
        <v>70</v>
      </c>
      <c r="Z148" s="76"/>
      <c r="AB148" s="853"/>
      <c r="AC148"/>
      <c r="AD148" s="914" t="s">
        <v>585</v>
      </c>
      <c r="AE148" s="915"/>
      <c r="AF148" s="915"/>
      <c r="AG148" s="915"/>
      <c r="AH148" s="915"/>
      <c r="AI148" s="915"/>
      <c r="AJ148" s="916"/>
      <c r="AK148" s="917" t="s">
        <v>68</v>
      </c>
      <c r="AL148" s="918"/>
      <c r="AM148" s="918"/>
      <c r="AN148" s="918"/>
      <c r="AO148" s="918"/>
      <c r="AP148" s="918"/>
      <c r="AQ148" s="918"/>
      <c r="AR148" s="919"/>
      <c r="AS148" s="920" t="s">
        <v>69</v>
      </c>
      <c r="AT148" s="921"/>
      <c r="AU148" s="921"/>
      <c r="AV148" s="921"/>
      <c r="AW148" s="921"/>
      <c r="AX148" s="921"/>
      <c r="AY148" s="922"/>
      <c r="AZ148" s="75" t="s">
        <v>70</v>
      </c>
      <c r="BA148" s="76"/>
    </row>
    <row r="149" spans="1:53" ht="14.25" customHeight="1" thickBot="1" x14ac:dyDescent="0.3">
      <c r="A149" s="853"/>
      <c r="B149" s="44"/>
      <c r="C149" s="909" t="s">
        <v>71</v>
      </c>
      <c r="D149" s="910"/>
      <c r="E149" s="910"/>
      <c r="F149" s="910"/>
      <c r="G149" s="910"/>
      <c r="H149" s="910"/>
      <c r="I149" s="77"/>
      <c r="J149" s="911"/>
      <c r="K149" s="912"/>
      <c r="L149" s="912"/>
      <c r="M149" s="912"/>
      <c r="N149" s="912"/>
      <c r="O149" s="912"/>
      <c r="P149" s="912"/>
      <c r="Q149" s="913"/>
      <c r="R149" s="898" t="s">
        <v>72</v>
      </c>
      <c r="S149" s="899"/>
      <c r="T149" s="810"/>
      <c r="U149" s="810"/>
      <c r="V149" s="810"/>
      <c r="W149" s="810"/>
      <c r="X149" s="811"/>
      <c r="Y149" s="75" t="s">
        <v>73</v>
      </c>
      <c r="Z149" s="78" t="s">
        <v>54</v>
      </c>
      <c r="AB149" s="853"/>
      <c r="AC149" s="44"/>
      <c r="AD149" s="909" t="s">
        <v>71</v>
      </c>
      <c r="AE149" s="910"/>
      <c r="AF149" s="910"/>
      <c r="AG149" s="910"/>
      <c r="AH149" s="910"/>
      <c r="AI149" s="910"/>
      <c r="AJ149" s="77"/>
      <c r="AK149" s="911"/>
      <c r="AL149" s="912"/>
      <c r="AM149" s="912"/>
      <c r="AN149" s="912"/>
      <c r="AO149" s="912"/>
      <c r="AP149" s="912"/>
      <c r="AQ149" s="912"/>
      <c r="AR149" s="913"/>
      <c r="AS149" s="898" t="s">
        <v>72</v>
      </c>
      <c r="AT149" s="899"/>
      <c r="AU149" s="810"/>
      <c r="AV149" s="810"/>
      <c r="AW149" s="810"/>
      <c r="AX149" s="810"/>
      <c r="AY149" s="811"/>
      <c r="AZ149" s="75" t="s">
        <v>73</v>
      </c>
      <c r="BA149" s="78" t="s">
        <v>54</v>
      </c>
    </row>
    <row r="150" spans="1:53" ht="13.5" thickBot="1" x14ac:dyDescent="0.25">
      <c r="A150" s="853"/>
      <c r="B150"/>
      <c r="C150" s="812" t="s">
        <v>74</v>
      </c>
      <c r="D150" s="813"/>
      <c r="E150" s="813"/>
      <c r="F150" s="813"/>
      <c r="G150" s="813"/>
      <c r="H150" s="813"/>
      <c r="I150" s="77"/>
      <c r="J150" s="807"/>
      <c r="K150" s="808"/>
      <c r="L150" s="808"/>
      <c r="M150" s="808"/>
      <c r="N150" s="808"/>
      <c r="O150" s="808"/>
      <c r="P150" s="808"/>
      <c r="Q150" s="809"/>
      <c r="R150" s="898" t="s">
        <v>75</v>
      </c>
      <c r="S150" s="899"/>
      <c r="T150" s="810"/>
      <c r="U150" s="810"/>
      <c r="V150" s="810"/>
      <c r="W150" s="810"/>
      <c r="X150" s="811"/>
      <c r="Y150" s="75" t="s">
        <v>76</v>
      </c>
      <c r="Z150" s="79"/>
      <c r="AB150" s="853"/>
      <c r="AC150"/>
      <c r="AD150" s="812" t="s">
        <v>74</v>
      </c>
      <c r="AE150" s="813"/>
      <c r="AF150" s="813"/>
      <c r="AG150" s="813"/>
      <c r="AH150" s="813"/>
      <c r="AI150" s="813"/>
      <c r="AJ150" s="77"/>
      <c r="AK150" s="807"/>
      <c r="AL150" s="808"/>
      <c r="AM150" s="808"/>
      <c r="AN150" s="808"/>
      <c r="AO150" s="808"/>
      <c r="AP150" s="808"/>
      <c r="AQ150" s="808"/>
      <c r="AR150" s="809"/>
      <c r="AS150" s="898" t="s">
        <v>75</v>
      </c>
      <c r="AT150" s="899"/>
      <c r="AU150" s="810"/>
      <c r="AV150" s="810"/>
      <c r="AW150" s="810"/>
      <c r="AX150" s="810"/>
      <c r="AY150" s="811"/>
      <c r="AZ150" s="75" t="s">
        <v>76</v>
      </c>
      <c r="BA150" s="79"/>
    </row>
    <row r="151" spans="1:53" ht="13.5" thickBot="1" x14ac:dyDescent="0.25">
      <c r="A151" s="853"/>
      <c r="B151"/>
      <c r="C151" s="812" t="s">
        <v>518</v>
      </c>
      <c r="D151" s="813"/>
      <c r="E151" s="813"/>
      <c r="F151" s="813"/>
      <c r="G151" s="813"/>
      <c r="H151" s="813"/>
      <c r="I151" s="77"/>
      <c r="J151" s="814"/>
      <c r="K151" s="815"/>
      <c r="L151" s="815"/>
      <c r="M151" s="815"/>
      <c r="N151" s="815"/>
      <c r="O151" s="815"/>
      <c r="P151" s="815"/>
      <c r="Q151" s="816"/>
      <c r="R151" s="898" t="s">
        <v>77</v>
      </c>
      <c r="S151" s="899"/>
      <c r="T151" s="810"/>
      <c r="U151" s="810"/>
      <c r="V151" s="810"/>
      <c r="W151" s="810"/>
      <c r="X151" s="811"/>
      <c r="Y151" s="75" t="s">
        <v>78</v>
      </c>
      <c r="Z151" s="79"/>
      <c r="AB151" s="853"/>
      <c r="AC151"/>
      <c r="AD151" s="812" t="s">
        <v>518</v>
      </c>
      <c r="AE151" s="813"/>
      <c r="AF151" s="813"/>
      <c r="AG151" s="813"/>
      <c r="AH151" s="813"/>
      <c r="AI151" s="813"/>
      <c r="AJ151" s="77"/>
      <c r="AK151" s="814"/>
      <c r="AL151" s="815"/>
      <c r="AM151" s="815"/>
      <c r="AN151" s="815"/>
      <c r="AO151" s="815"/>
      <c r="AP151" s="815"/>
      <c r="AQ151" s="815"/>
      <c r="AR151" s="816"/>
      <c r="AS151" s="898" t="s">
        <v>77</v>
      </c>
      <c r="AT151" s="899"/>
      <c r="AU151" s="810"/>
      <c r="AV151" s="810"/>
      <c r="AW151" s="810"/>
      <c r="AX151" s="810"/>
      <c r="AY151" s="811"/>
      <c r="AZ151" s="75" t="s">
        <v>78</v>
      </c>
      <c r="BA151" s="79"/>
    </row>
    <row r="152" spans="1:53" ht="13.5" thickBot="1" x14ac:dyDescent="0.25">
      <c r="A152" s="853"/>
      <c r="B152"/>
      <c r="C152" s="812" t="s">
        <v>586</v>
      </c>
      <c r="D152" s="813"/>
      <c r="E152" s="813"/>
      <c r="F152" s="813"/>
      <c r="G152" s="813"/>
      <c r="H152" s="813"/>
      <c r="I152" s="77"/>
      <c r="J152" s="80"/>
      <c r="K152" s="80"/>
      <c r="L152" s="80"/>
      <c r="M152" s="80"/>
      <c r="N152" s="80"/>
      <c r="O152" s="80"/>
      <c r="P152" s="80"/>
      <c r="Q152" s="80"/>
      <c r="R152" s="872" t="s">
        <v>79</v>
      </c>
      <c r="S152" s="873"/>
      <c r="T152" s="874"/>
      <c r="U152" s="874"/>
      <c r="V152" s="874"/>
      <c r="W152" s="874"/>
      <c r="X152" s="875"/>
      <c r="Y152" s="81"/>
      <c r="Z152" s="82"/>
      <c r="AB152" s="853"/>
      <c r="AC152"/>
      <c r="AD152" s="812" t="s">
        <v>586</v>
      </c>
      <c r="AE152" s="813"/>
      <c r="AF152" s="813"/>
      <c r="AG152" s="813"/>
      <c r="AH152" s="813"/>
      <c r="AI152" s="813"/>
      <c r="AJ152" s="77"/>
      <c r="AK152" s="80"/>
      <c r="AL152" s="80"/>
      <c r="AM152" s="80"/>
      <c r="AN152" s="80"/>
      <c r="AO152" s="80"/>
      <c r="AP152" s="80"/>
      <c r="AQ152" s="80"/>
      <c r="AR152" s="80"/>
      <c r="AS152" s="872" t="s">
        <v>79</v>
      </c>
      <c r="AT152" s="873"/>
      <c r="AU152" s="874"/>
      <c r="AV152" s="874"/>
      <c r="AW152" s="874"/>
      <c r="AX152" s="874"/>
      <c r="AY152" s="875"/>
      <c r="AZ152" s="81"/>
      <c r="BA152" s="82"/>
    </row>
    <row r="153" spans="1:53" ht="15" x14ac:dyDescent="0.2">
      <c r="A153" s="904">
        <f>A114+1</f>
        <v>51</v>
      </c>
      <c r="B153"/>
      <c r="C153" s="841" t="s">
        <v>587</v>
      </c>
      <c r="D153" s="813"/>
      <c r="E153" s="813"/>
      <c r="F153" s="813"/>
      <c r="G153" s="813"/>
      <c r="H153" s="813"/>
      <c r="I153" s="77"/>
      <c r="U153" s="45"/>
      <c r="W153" s="781" t="s">
        <v>721</v>
      </c>
      <c r="X153" s="781"/>
      <c r="Y153" s="781"/>
      <c r="Z153" s="781"/>
      <c r="AB153" s="904">
        <f>AB114+1</f>
        <v>54</v>
      </c>
      <c r="AC153"/>
      <c r="AD153" s="841" t="s">
        <v>587</v>
      </c>
      <c r="AE153" s="813"/>
      <c r="AF153" s="813"/>
      <c r="AG153" s="813"/>
      <c r="AH153" s="813"/>
      <c r="AI153" s="813"/>
      <c r="AJ153" s="77"/>
      <c r="AV153" s="45"/>
      <c r="AX153" s="781" t="s">
        <v>720</v>
      </c>
      <c r="AY153" s="781"/>
      <c r="AZ153" s="781"/>
      <c r="BA153" s="781"/>
    </row>
    <row r="154" spans="1:53" ht="13.5" thickBot="1" x14ac:dyDescent="0.25">
      <c r="A154" s="904"/>
      <c r="B154"/>
      <c r="C154" s="804" t="s">
        <v>80</v>
      </c>
      <c r="D154" s="805"/>
      <c r="E154" s="805"/>
      <c r="F154" s="805"/>
      <c r="G154" s="805"/>
      <c r="H154" s="805"/>
      <c r="I154" s="806"/>
      <c r="W154" s="781"/>
      <c r="X154" s="781"/>
      <c r="Y154" s="781"/>
      <c r="Z154" s="781"/>
      <c r="AB154" s="904"/>
      <c r="AC154"/>
      <c r="AD154" s="804" t="s">
        <v>80</v>
      </c>
      <c r="AE154" s="805"/>
      <c r="AF154" s="805"/>
      <c r="AG154" s="805"/>
      <c r="AH154" s="805"/>
      <c r="AI154" s="805"/>
      <c r="AJ154" s="806"/>
      <c r="AX154" s="781"/>
      <c r="AY154" s="781"/>
      <c r="AZ154" s="781"/>
      <c r="BA154" s="781"/>
    </row>
  </sheetData>
  <mergeCells count="632">
    <mergeCell ref="A153:A154"/>
    <mergeCell ref="A118:A124"/>
    <mergeCell ref="AB153:AB154"/>
    <mergeCell ref="AB36:AB37"/>
    <mergeCell ref="AB47:AB68"/>
    <mergeCell ref="AB69:AB74"/>
    <mergeCell ref="AB75:AB76"/>
    <mergeCell ref="AB86:AB107"/>
    <mergeCell ref="A75:A76"/>
    <mergeCell ref="C153:H153"/>
    <mergeCell ref="C147:F147"/>
    <mergeCell ref="G147:Q147"/>
    <mergeCell ref="R147:X147"/>
    <mergeCell ref="Y147:Z147"/>
    <mergeCell ref="C137:C138"/>
    <mergeCell ref="D137:D138"/>
    <mergeCell ref="G122:K122"/>
    <mergeCell ref="C123:F123"/>
    <mergeCell ref="C122:F122"/>
    <mergeCell ref="C124:F124"/>
    <mergeCell ref="J112:Q112"/>
    <mergeCell ref="C114:H114"/>
    <mergeCell ref="C98:C99"/>
    <mergeCell ref="D98:D99"/>
    <mergeCell ref="A8:A29"/>
    <mergeCell ref="A30:A35"/>
    <mergeCell ref="A36:A37"/>
    <mergeCell ref="A47:A68"/>
    <mergeCell ref="A69:A74"/>
    <mergeCell ref="AK151:AR151"/>
    <mergeCell ref="AB147:AB152"/>
    <mergeCell ref="C149:H149"/>
    <mergeCell ref="T151:X151"/>
    <mergeCell ref="AD151:AI151"/>
    <mergeCell ref="A125:A146"/>
    <mergeCell ref="A40:A46"/>
    <mergeCell ref="A86:A107"/>
    <mergeCell ref="A108:A113"/>
    <mergeCell ref="A114:A115"/>
    <mergeCell ref="R113:S113"/>
    <mergeCell ref="C110:H110"/>
    <mergeCell ref="J110:Q110"/>
    <mergeCell ref="R112:S112"/>
    <mergeCell ref="C111:H111"/>
    <mergeCell ref="C112:H112"/>
    <mergeCell ref="A147:A152"/>
    <mergeCell ref="J149:Q149"/>
    <mergeCell ref="R149:S149"/>
    <mergeCell ref="R151:S151"/>
    <mergeCell ref="J150:Q150"/>
    <mergeCell ref="R150:S150"/>
    <mergeCell ref="T150:X150"/>
    <mergeCell ref="AD150:AI150"/>
    <mergeCell ref="AK150:AR150"/>
    <mergeCell ref="W153:Z154"/>
    <mergeCell ref="C152:H152"/>
    <mergeCell ref="R152:S152"/>
    <mergeCell ref="T152:X152"/>
    <mergeCell ref="AD152:AI152"/>
    <mergeCell ref="C150:H150"/>
    <mergeCell ref="AU149:AY149"/>
    <mergeCell ref="AZ147:BA147"/>
    <mergeCell ref="C148:I148"/>
    <mergeCell ref="J148:Q148"/>
    <mergeCell ref="R148:X148"/>
    <mergeCell ref="AD148:AJ148"/>
    <mergeCell ref="AK148:AR148"/>
    <mergeCell ref="AS148:AY148"/>
    <mergeCell ref="AD153:AI153"/>
    <mergeCell ref="AU151:AY151"/>
    <mergeCell ref="AS149:AT149"/>
    <mergeCell ref="AU150:AY150"/>
    <mergeCell ref="AU152:AY152"/>
    <mergeCell ref="T149:X149"/>
    <mergeCell ref="AD149:AI149"/>
    <mergeCell ref="AK149:AR149"/>
    <mergeCell ref="AX153:BA154"/>
    <mergeCell ref="C154:I154"/>
    <mergeCell ref="AD154:AJ154"/>
    <mergeCell ref="AS151:AT151"/>
    <mergeCell ref="AS150:AT150"/>
    <mergeCell ref="AS152:AT152"/>
    <mergeCell ref="C151:H151"/>
    <mergeCell ref="J151:Q151"/>
    <mergeCell ref="AE143:AE146"/>
    <mergeCell ref="E145:E146"/>
    <mergeCell ref="F145:F146"/>
    <mergeCell ref="G145:R145"/>
    <mergeCell ref="AF145:AF146"/>
    <mergeCell ref="AG145:AG146"/>
    <mergeCell ref="AH145:AS145"/>
    <mergeCell ref="AD147:AG147"/>
    <mergeCell ref="AH147:AR147"/>
    <mergeCell ref="AS147:AY147"/>
    <mergeCell ref="C127:C136"/>
    <mergeCell ref="D127:D136"/>
    <mergeCell ref="C139:C142"/>
    <mergeCell ref="D139:D142"/>
    <mergeCell ref="E139:E140"/>
    <mergeCell ref="F139:F140"/>
    <mergeCell ref="G139:R139"/>
    <mergeCell ref="AD139:AD142"/>
    <mergeCell ref="E129:E130"/>
    <mergeCell ref="F129:F130"/>
    <mergeCell ref="G129:R129"/>
    <mergeCell ref="AB125:AB146"/>
    <mergeCell ref="S125:U125"/>
    <mergeCell ref="V125:X125"/>
    <mergeCell ref="P125:R125"/>
    <mergeCell ref="Y126:Z126"/>
    <mergeCell ref="C125:E126"/>
    <mergeCell ref="F125:F126"/>
    <mergeCell ref="G125:I125"/>
    <mergeCell ref="J125:L125"/>
    <mergeCell ref="M125:O125"/>
    <mergeCell ref="C143:C146"/>
    <mergeCell ref="D143:D146"/>
    <mergeCell ref="AD143:AD146"/>
    <mergeCell ref="AF129:AF130"/>
    <mergeCell ref="AF139:AF140"/>
    <mergeCell ref="AZ126:BA126"/>
    <mergeCell ref="AD125:AF126"/>
    <mergeCell ref="AG125:AG126"/>
    <mergeCell ref="AH125:AJ125"/>
    <mergeCell ref="AK125:AM125"/>
    <mergeCell ref="AE127:AE136"/>
    <mergeCell ref="AD127:AD136"/>
    <mergeCell ref="AN125:AP125"/>
    <mergeCell ref="AQ125:AS125"/>
    <mergeCell ref="AT125:AV125"/>
    <mergeCell ref="AG129:AG130"/>
    <mergeCell ref="AH129:AS129"/>
    <mergeCell ref="AW125:AY125"/>
    <mergeCell ref="AD137:AD138"/>
    <mergeCell ref="AE137:AE138"/>
    <mergeCell ref="AE139:AE142"/>
    <mergeCell ref="AG139:AG140"/>
    <mergeCell ref="AH139:AS139"/>
    <mergeCell ref="AM123:AR123"/>
    <mergeCell ref="AS123:AW123"/>
    <mergeCell ref="AM124:AR124"/>
    <mergeCell ref="AS124:AW124"/>
    <mergeCell ref="AB118:AB124"/>
    <mergeCell ref="M120:X120"/>
    <mergeCell ref="Y120:Z120"/>
    <mergeCell ref="AD120:AM120"/>
    <mergeCell ref="AH122:AL122"/>
    <mergeCell ref="AM122:BA122"/>
    <mergeCell ref="AX123:BA124"/>
    <mergeCell ref="AN119:AY119"/>
    <mergeCell ref="L123:Q123"/>
    <mergeCell ref="R123:V123"/>
    <mergeCell ref="W123:Z124"/>
    <mergeCell ref="AD123:AG123"/>
    <mergeCell ref="R124:V124"/>
    <mergeCell ref="AD124:AG124"/>
    <mergeCell ref="L124:Q124"/>
    <mergeCell ref="L122:Z122"/>
    <mergeCell ref="AD122:AG122"/>
    <mergeCell ref="AN118:AZ118"/>
    <mergeCell ref="Y119:Z119"/>
    <mergeCell ref="AD119:AM119"/>
    <mergeCell ref="C115:I115"/>
    <mergeCell ref="AD115:AJ115"/>
    <mergeCell ref="C113:H113"/>
    <mergeCell ref="AB114:AB115"/>
    <mergeCell ref="C118:L118"/>
    <mergeCell ref="M118:Y118"/>
    <mergeCell ref="AD118:AM118"/>
    <mergeCell ref="AN120:AY120"/>
    <mergeCell ref="AB108:AB113"/>
    <mergeCell ref="T113:X113"/>
    <mergeCell ref="R110:S110"/>
    <mergeCell ref="T110:X110"/>
    <mergeCell ref="AK109:AR109"/>
    <mergeCell ref="AS109:AY109"/>
    <mergeCell ref="AK110:AR110"/>
    <mergeCell ref="AH108:AR108"/>
    <mergeCell ref="AS108:AY108"/>
    <mergeCell ref="AS110:AT110"/>
    <mergeCell ref="AU110:AY110"/>
    <mergeCell ref="AD110:AI110"/>
    <mergeCell ref="AX114:BA115"/>
    <mergeCell ref="AZ120:BA120"/>
    <mergeCell ref="AZ108:BA108"/>
    <mergeCell ref="C108:F108"/>
    <mergeCell ref="C121:F121"/>
    <mergeCell ref="G121:X121"/>
    <mergeCell ref="AD121:AG121"/>
    <mergeCell ref="AH121:AY121"/>
    <mergeCell ref="C120:L120"/>
    <mergeCell ref="AZ119:BA119"/>
    <mergeCell ref="AS111:AT111"/>
    <mergeCell ref="AU111:AY111"/>
    <mergeCell ref="AD113:AI113"/>
    <mergeCell ref="AS112:AT112"/>
    <mergeCell ref="AU112:AY112"/>
    <mergeCell ref="AS113:AT113"/>
    <mergeCell ref="AU113:AY113"/>
    <mergeCell ref="C119:L119"/>
    <mergeCell ref="M119:X119"/>
    <mergeCell ref="T112:X112"/>
    <mergeCell ref="AD112:AI112"/>
    <mergeCell ref="AK112:AR112"/>
    <mergeCell ref="J111:Q111"/>
    <mergeCell ref="R111:S111"/>
    <mergeCell ref="T111:X111"/>
    <mergeCell ref="AD111:AI111"/>
    <mergeCell ref="AK111:AR111"/>
    <mergeCell ref="AD114:AI114"/>
    <mergeCell ref="G108:Q108"/>
    <mergeCell ref="R108:X108"/>
    <mergeCell ref="Y108:Z108"/>
    <mergeCell ref="AD108:AG108"/>
    <mergeCell ref="C109:I109"/>
    <mergeCell ref="J109:Q109"/>
    <mergeCell ref="R109:X109"/>
    <mergeCell ref="AD109:AJ109"/>
    <mergeCell ref="AF100:AF101"/>
    <mergeCell ref="AG100:AG101"/>
    <mergeCell ref="AH100:AY100"/>
    <mergeCell ref="C104:C107"/>
    <mergeCell ref="D104:D107"/>
    <mergeCell ref="AD104:AD107"/>
    <mergeCell ref="AE104:AE107"/>
    <mergeCell ref="E106:E107"/>
    <mergeCell ref="F106:F107"/>
    <mergeCell ref="G106:U106"/>
    <mergeCell ref="V106:X106"/>
    <mergeCell ref="AF106:AF107"/>
    <mergeCell ref="AG106:AG107"/>
    <mergeCell ref="AH106:AV106"/>
    <mergeCell ref="AW106:AY106"/>
    <mergeCell ref="AD98:AD99"/>
    <mergeCell ref="AE98:AE99"/>
    <mergeCell ref="C88:C97"/>
    <mergeCell ref="D88:D97"/>
    <mergeCell ref="C100:C103"/>
    <mergeCell ref="D100:D103"/>
    <mergeCell ref="E100:E101"/>
    <mergeCell ref="F100:F101"/>
    <mergeCell ref="G100:X100"/>
    <mergeCell ref="AD100:AD103"/>
    <mergeCell ref="AE100:AE103"/>
    <mergeCell ref="AZ87:BA87"/>
    <mergeCell ref="AD88:AD97"/>
    <mergeCell ref="AE88:AE97"/>
    <mergeCell ref="E90:E91"/>
    <mergeCell ref="F90:F91"/>
    <mergeCell ref="G90:I90"/>
    <mergeCell ref="J90:X90"/>
    <mergeCell ref="AF90:AF91"/>
    <mergeCell ref="AG90:AG91"/>
    <mergeCell ref="AH90:AJ90"/>
    <mergeCell ref="AK90:AY90"/>
    <mergeCell ref="AX84:BA85"/>
    <mergeCell ref="C85:F85"/>
    <mergeCell ref="L85:Q85"/>
    <mergeCell ref="R85:V85"/>
    <mergeCell ref="AD85:AG85"/>
    <mergeCell ref="AM85:AR85"/>
    <mergeCell ref="AS85:AW85"/>
    <mergeCell ref="C86:E87"/>
    <mergeCell ref="F86:F87"/>
    <mergeCell ref="G86:I86"/>
    <mergeCell ref="J86:L86"/>
    <mergeCell ref="M86:O86"/>
    <mergeCell ref="P86:R86"/>
    <mergeCell ref="S86:U86"/>
    <mergeCell ref="V86:X86"/>
    <mergeCell ref="AD86:AF87"/>
    <mergeCell ref="AG86:AG87"/>
    <mergeCell ref="AH86:AJ86"/>
    <mergeCell ref="AK86:AM86"/>
    <mergeCell ref="AN86:AP86"/>
    <mergeCell ref="AQ86:AS86"/>
    <mergeCell ref="AT86:AV86"/>
    <mergeCell ref="AW86:AY86"/>
    <mergeCell ref="Y87:Z87"/>
    <mergeCell ref="AZ80:BA80"/>
    <mergeCell ref="AN81:AY81"/>
    <mergeCell ref="AZ81:BA81"/>
    <mergeCell ref="C82:F82"/>
    <mergeCell ref="G82:X82"/>
    <mergeCell ref="AD82:AG82"/>
    <mergeCell ref="AH82:AY82"/>
    <mergeCell ref="G83:K83"/>
    <mergeCell ref="L83:Z83"/>
    <mergeCell ref="AD83:AG83"/>
    <mergeCell ref="AH83:AL83"/>
    <mergeCell ref="AM83:BA83"/>
    <mergeCell ref="A79:A85"/>
    <mergeCell ref="C79:L79"/>
    <mergeCell ref="M79:Y79"/>
    <mergeCell ref="AB79:AB85"/>
    <mergeCell ref="AD79:AM79"/>
    <mergeCell ref="C81:L81"/>
    <mergeCell ref="M81:X81"/>
    <mergeCell ref="Y81:Z81"/>
    <mergeCell ref="AD81:AM81"/>
    <mergeCell ref="C83:F83"/>
    <mergeCell ref="C80:L80"/>
    <mergeCell ref="M80:X80"/>
    <mergeCell ref="Y80:Z80"/>
    <mergeCell ref="AD80:AM80"/>
    <mergeCell ref="C84:F84"/>
    <mergeCell ref="L84:Q84"/>
    <mergeCell ref="R84:V84"/>
    <mergeCell ref="W84:Z85"/>
    <mergeCell ref="AD84:AG84"/>
    <mergeCell ref="AM84:AR84"/>
    <mergeCell ref="G84:K84"/>
    <mergeCell ref="AH84:AL84"/>
    <mergeCell ref="AN80:AY80"/>
    <mergeCell ref="AS84:AW84"/>
    <mergeCell ref="R73:S73"/>
    <mergeCell ref="T73:X73"/>
    <mergeCell ref="AD73:AI73"/>
    <mergeCell ref="AK73:AR73"/>
    <mergeCell ref="C73:H73"/>
    <mergeCell ref="J73:Q73"/>
    <mergeCell ref="C75:H75"/>
    <mergeCell ref="AD75:AI75"/>
    <mergeCell ref="C76:I76"/>
    <mergeCell ref="AD76:AJ76"/>
    <mergeCell ref="C74:H74"/>
    <mergeCell ref="R74:S74"/>
    <mergeCell ref="T74:X74"/>
    <mergeCell ref="AD74:AI74"/>
    <mergeCell ref="C72:H72"/>
    <mergeCell ref="J72:Q72"/>
    <mergeCell ref="R72:S72"/>
    <mergeCell ref="T72:X72"/>
    <mergeCell ref="AD72:AI72"/>
    <mergeCell ref="AK72:AR72"/>
    <mergeCell ref="AS71:AT71"/>
    <mergeCell ref="AU71:AY71"/>
    <mergeCell ref="AS72:AT72"/>
    <mergeCell ref="AU72:AY72"/>
    <mergeCell ref="C70:I70"/>
    <mergeCell ref="J70:Q70"/>
    <mergeCell ref="R70:X70"/>
    <mergeCell ref="AD70:AJ70"/>
    <mergeCell ref="AK70:AR70"/>
    <mergeCell ref="AS70:AY70"/>
    <mergeCell ref="C71:H71"/>
    <mergeCell ref="J71:Q71"/>
    <mergeCell ref="R71:S71"/>
    <mergeCell ref="T71:X71"/>
    <mergeCell ref="AD71:AI71"/>
    <mergeCell ref="AK71:AR71"/>
    <mergeCell ref="E67:E68"/>
    <mergeCell ref="F67:F68"/>
    <mergeCell ref="G67:U67"/>
    <mergeCell ref="V67:X67"/>
    <mergeCell ref="AF67:AF68"/>
    <mergeCell ref="AG67:AG68"/>
    <mergeCell ref="AH67:AV67"/>
    <mergeCell ref="AW67:AY67"/>
    <mergeCell ref="C69:F69"/>
    <mergeCell ref="G69:Q69"/>
    <mergeCell ref="R69:X69"/>
    <mergeCell ref="Y69:Z69"/>
    <mergeCell ref="C65:C68"/>
    <mergeCell ref="D65:D68"/>
    <mergeCell ref="AD69:AG69"/>
    <mergeCell ref="AH69:AR69"/>
    <mergeCell ref="AS69:AY69"/>
    <mergeCell ref="AE65:AE68"/>
    <mergeCell ref="C59:C60"/>
    <mergeCell ref="D59:D60"/>
    <mergeCell ref="AD59:AD60"/>
    <mergeCell ref="AE59:AE60"/>
    <mergeCell ref="C49:C58"/>
    <mergeCell ref="D49:D58"/>
    <mergeCell ref="AD49:AD58"/>
    <mergeCell ref="AF61:AF62"/>
    <mergeCell ref="C61:C64"/>
    <mergeCell ref="D61:D64"/>
    <mergeCell ref="E61:E62"/>
    <mergeCell ref="F61:F62"/>
    <mergeCell ref="G61:U61"/>
    <mergeCell ref="V61:X61"/>
    <mergeCell ref="AD61:AD64"/>
    <mergeCell ref="AE61:AE64"/>
    <mergeCell ref="E51:E52"/>
    <mergeCell ref="F51:F52"/>
    <mergeCell ref="G51:X51"/>
    <mergeCell ref="AF51:AF52"/>
    <mergeCell ref="AQ47:AS47"/>
    <mergeCell ref="C47:E48"/>
    <mergeCell ref="F47:F48"/>
    <mergeCell ref="G47:I47"/>
    <mergeCell ref="J47:L47"/>
    <mergeCell ref="AG51:AG52"/>
    <mergeCell ref="AH51:AY51"/>
    <mergeCell ref="M47:O47"/>
    <mergeCell ref="P47:R47"/>
    <mergeCell ref="S47:U47"/>
    <mergeCell ref="V47:X47"/>
    <mergeCell ref="AD47:AF48"/>
    <mergeCell ref="AG47:AG48"/>
    <mergeCell ref="AH47:AJ47"/>
    <mergeCell ref="AK47:AM47"/>
    <mergeCell ref="AU35:AY35"/>
    <mergeCell ref="AX36:BA37"/>
    <mergeCell ref="C41:L41"/>
    <mergeCell ref="M41:X41"/>
    <mergeCell ref="Y41:Z41"/>
    <mergeCell ref="AD41:AM41"/>
    <mergeCell ref="AN41:AY41"/>
    <mergeCell ref="AZ41:BA41"/>
    <mergeCell ref="C40:L40"/>
    <mergeCell ref="M40:Y40"/>
    <mergeCell ref="AB40:AB46"/>
    <mergeCell ref="AN42:AY42"/>
    <mergeCell ref="AZ42:BA42"/>
    <mergeCell ref="C43:F43"/>
    <mergeCell ref="G43:X43"/>
    <mergeCell ref="AD43:AG43"/>
    <mergeCell ref="AH43:AY43"/>
    <mergeCell ref="AM44:BA44"/>
    <mergeCell ref="C42:L42"/>
    <mergeCell ref="M42:X42"/>
    <mergeCell ref="AX45:BA46"/>
    <mergeCell ref="C46:F46"/>
    <mergeCell ref="L46:Q46"/>
    <mergeCell ref="R46:V46"/>
    <mergeCell ref="C33:H33"/>
    <mergeCell ref="J33:Q33"/>
    <mergeCell ref="R33:S33"/>
    <mergeCell ref="T33:X33"/>
    <mergeCell ref="AD33:AI33"/>
    <mergeCell ref="AK33:AR33"/>
    <mergeCell ref="C34:H34"/>
    <mergeCell ref="J34:Q34"/>
    <mergeCell ref="AS30:AY30"/>
    <mergeCell ref="R34:S34"/>
    <mergeCell ref="T34:X34"/>
    <mergeCell ref="AD34:AI34"/>
    <mergeCell ref="AK34:AR34"/>
    <mergeCell ref="AB30:AB35"/>
    <mergeCell ref="AS32:AT32"/>
    <mergeCell ref="AU32:AY32"/>
    <mergeCell ref="AS33:AT33"/>
    <mergeCell ref="R35:S35"/>
    <mergeCell ref="T35:X35"/>
    <mergeCell ref="AD35:AI35"/>
    <mergeCell ref="AU33:AY33"/>
    <mergeCell ref="AS34:AT34"/>
    <mergeCell ref="AU34:AY34"/>
    <mergeCell ref="AS35:AT35"/>
    <mergeCell ref="C31:I31"/>
    <mergeCell ref="J31:Q31"/>
    <mergeCell ref="R31:X31"/>
    <mergeCell ref="AD31:AJ31"/>
    <mergeCell ref="AK31:AR31"/>
    <mergeCell ref="AS31:AY31"/>
    <mergeCell ref="C32:H32"/>
    <mergeCell ref="J32:Q32"/>
    <mergeCell ref="R32:S32"/>
    <mergeCell ref="T32:X32"/>
    <mergeCell ref="AD32:AI32"/>
    <mergeCell ref="AK32:AR32"/>
    <mergeCell ref="C8:E9"/>
    <mergeCell ref="C30:F30"/>
    <mergeCell ref="G30:Q30"/>
    <mergeCell ref="R30:X30"/>
    <mergeCell ref="Y30:Z30"/>
    <mergeCell ref="C26:C29"/>
    <mergeCell ref="D26:D29"/>
    <mergeCell ref="E28:E29"/>
    <mergeCell ref="F28:F29"/>
    <mergeCell ref="G28:O28"/>
    <mergeCell ref="P28:X28"/>
    <mergeCell ref="C22:C25"/>
    <mergeCell ref="D22:D25"/>
    <mergeCell ref="E22:E23"/>
    <mergeCell ref="F22:F23"/>
    <mergeCell ref="G22:L22"/>
    <mergeCell ref="M22:R22"/>
    <mergeCell ref="S22:X22"/>
    <mergeCell ref="G12:O12"/>
    <mergeCell ref="C20:C21"/>
    <mergeCell ref="D20:D21"/>
    <mergeCell ref="C10:C19"/>
    <mergeCell ref="D10:D19"/>
    <mergeCell ref="E14:E15"/>
    <mergeCell ref="F8:F9"/>
    <mergeCell ref="G8:I8"/>
    <mergeCell ref="J8:L8"/>
    <mergeCell ref="M8:O8"/>
    <mergeCell ref="P8:R8"/>
    <mergeCell ref="AT22:AY22"/>
    <mergeCell ref="AD26:AD29"/>
    <mergeCell ref="AE26:AE29"/>
    <mergeCell ref="AF28:AF29"/>
    <mergeCell ref="AG28:AG29"/>
    <mergeCell ref="AH28:AP28"/>
    <mergeCell ref="AQ28:AY28"/>
    <mergeCell ref="AB8:AB29"/>
    <mergeCell ref="AE22:AE25"/>
    <mergeCell ref="AD22:AD25"/>
    <mergeCell ref="AG22:AG23"/>
    <mergeCell ref="AH22:AM22"/>
    <mergeCell ref="AN22:AS22"/>
    <mergeCell ref="AQ12:AY12"/>
    <mergeCell ref="AN14:AY14"/>
    <mergeCell ref="AD20:AD21"/>
    <mergeCell ref="AE20:AE21"/>
    <mergeCell ref="AD10:AD19"/>
    <mergeCell ref="J14:L14"/>
    <mergeCell ref="AZ9:BA9"/>
    <mergeCell ref="S8:U8"/>
    <mergeCell ref="V8:X8"/>
    <mergeCell ref="AD8:AF9"/>
    <mergeCell ref="AG8:AG9"/>
    <mergeCell ref="AH8:AJ8"/>
    <mergeCell ref="AK8:AM8"/>
    <mergeCell ref="AN8:AP8"/>
    <mergeCell ref="AQ8:AS8"/>
    <mergeCell ref="AT8:AV8"/>
    <mergeCell ref="AW8:AY8"/>
    <mergeCell ref="Y9:Z9"/>
    <mergeCell ref="A1:A7"/>
    <mergeCell ref="C1:L1"/>
    <mergeCell ref="M1:Y1"/>
    <mergeCell ref="AB1:AB7"/>
    <mergeCell ref="AD1:AM1"/>
    <mergeCell ref="AN1:AZ1"/>
    <mergeCell ref="C2:L2"/>
    <mergeCell ref="M2:X2"/>
    <mergeCell ref="Y2:Z2"/>
    <mergeCell ref="AD2:AM2"/>
    <mergeCell ref="AN2:AY2"/>
    <mergeCell ref="AZ2:BA2"/>
    <mergeCell ref="C3:L3"/>
    <mergeCell ref="M3:X3"/>
    <mergeCell ref="Y3:Z3"/>
    <mergeCell ref="AD3:AM3"/>
    <mergeCell ref="AN3:AY3"/>
    <mergeCell ref="AZ3:BA3"/>
    <mergeCell ref="C4:F4"/>
    <mergeCell ref="G4:X4"/>
    <mergeCell ref="AD4:AG4"/>
    <mergeCell ref="AH4:AY4"/>
    <mergeCell ref="C5:F5"/>
    <mergeCell ref="G5:K5"/>
    <mergeCell ref="AH6:AL6"/>
    <mergeCell ref="AM6:AR6"/>
    <mergeCell ref="R6:V6"/>
    <mergeCell ref="W6:Z7"/>
    <mergeCell ref="AD6:AG6"/>
    <mergeCell ref="G6:K6"/>
    <mergeCell ref="L5:Z5"/>
    <mergeCell ref="AD5:AG5"/>
    <mergeCell ref="AH5:AL5"/>
    <mergeCell ref="AM5:BA5"/>
    <mergeCell ref="AS6:AW6"/>
    <mergeCell ref="AX6:BA7"/>
    <mergeCell ref="C7:F7"/>
    <mergeCell ref="L7:Q7"/>
    <mergeCell ref="R7:V7"/>
    <mergeCell ref="AD7:AG7"/>
    <mergeCell ref="AM7:AR7"/>
    <mergeCell ref="AS7:AW7"/>
    <mergeCell ref="C6:F6"/>
    <mergeCell ref="L6:Q6"/>
    <mergeCell ref="G123:K123"/>
    <mergeCell ref="AH123:AL123"/>
    <mergeCell ref="W36:Z37"/>
    <mergeCell ref="AK14:AM14"/>
    <mergeCell ref="AF22:AF23"/>
    <mergeCell ref="AF14:AF15"/>
    <mergeCell ref="AG14:AG15"/>
    <mergeCell ref="AE10:AE19"/>
    <mergeCell ref="P12:X12"/>
    <mergeCell ref="AF12:AF13"/>
    <mergeCell ref="AG12:AG13"/>
    <mergeCell ref="AH12:AP12"/>
    <mergeCell ref="AD30:AG30"/>
    <mergeCell ref="AH30:AR30"/>
    <mergeCell ref="C36:H36"/>
    <mergeCell ref="AD36:AI36"/>
    <mergeCell ref="C35:H35"/>
    <mergeCell ref="W75:Z76"/>
    <mergeCell ref="W114:Z115"/>
    <mergeCell ref="E12:E13"/>
    <mergeCell ref="F12:F13"/>
    <mergeCell ref="F14:F15"/>
    <mergeCell ref="AN79:AZ79"/>
    <mergeCell ref="Y42:Z42"/>
    <mergeCell ref="AD42:AM42"/>
    <mergeCell ref="AT47:AV47"/>
    <mergeCell ref="AW47:AY47"/>
    <mergeCell ref="AX75:BA76"/>
    <mergeCell ref="AD40:AM40"/>
    <mergeCell ref="AN40:AZ40"/>
    <mergeCell ref="AS45:AW45"/>
    <mergeCell ref="Y48:Z48"/>
    <mergeCell ref="AZ48:BA48"/>
    <mergeCell ref="AE49:AE58"/>
    <mergeCell ref="AG61:AG62"/>
    <mergeCell ref="AH61:AV61"/>
    <mergeCell ref="AW61:AY61"/>
    <mergeCell ref="AD65:AD68"/>
    <mergeCell ref="M14:X14"/>
    <mergeCell ref="AZ30:BA30"/>
    <mergeCell ref="AZ69:BA69"/>
    <mergeCell ref="AS73:AT73"/>
    <mergeCell ref="AU73:AY73"/>
    <mergeCell ref="AS74:AT74"/>
    <mergeCell ref="AU74:AY74"/>
    <mergeCell ref="AD46:AG46"/>
    <mergeCell ref="AM46:AR46"/>
    <mergeCell ref="C37:I37"/>
    <mergeCell ref="AD37:AJ37"/>
    <mergeCell ref="AS46:AW46"/>
    <mergeCell ref="C44:F44"/>
    <mergeCell ref="G44:K44"/>
    <mergeCell ref="L44:Z44"/>
    <mergeCell ref="AD44:AG44"/>
    <mergeCell ref="AH44:AL44"/>
    <mergeCell ref="G45:K45"/>
    <mergeCell ref="AH45:AL45"/>
    <mergeCell ref="AN47:AP47"/>
    <mergeCell ref="C45:F45"/>
    <mergeCell ref="L45:Q45"/>
    <mergeCell ref="R45:V45"/>
    <mergeCell ref="W45:Z46"/>
    <mergeCell ref="AD45:AG45"/>
    <mergeCell ref="AM45:AR45"/>
  </mergeCells>
  <pageMargins left="0.59055118110236227" right="0" top="0.98425196850393704" bottom="0.19685039370078741" header="0.51181102362204722" footer="0.51181102362204722"/>
  <pageSetup paperSize="9" scale="65" fitToWidth="2" fitToHeight="4" orientation="landscape" r:id="rId1"/>
  <headerFooter alignWithMargins="0"/>
  <rowBreaks count="3" manualBreakCount="3">
    <brk id="38" max="16383" man="1"/>
    <brk id="77" max="16383" man="1"/>
    <brk id="116" max="16383" man="1"/>
  </rowBreaks>
  <colBreaks count="1" manualBreakCount="1">
    <brk id="27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57EABFF6FF84D4BBC9897314BC5BAA1" ma:contentTypeVersion="12" ma:contentTypeDescription="Ein neues Dokument erstellen." ma:contentTypeScope="" ma:versionID="740f93b3a1038ece9dd2ab58e6bdf836">
  <xsd:schema xmlns:xsd="http://www.w3.org/2001/XMLSchema" xmlns:xs="http://www.w3.org/2001/XMLSchema" xmlns:p="http://schemas.microsoft.com/office/2006/metadata/properties" xmlns:ns2="2cedc755-666a-459e-9343-ce735de819af" xmlns:ns3="262d698e-d96a-4bf4-964a-2cef6de96dee" targetNamespace="http://schemas.microsoft.com/office/2006/metadata/properties" ma:root="true" ma:fieldsID="7b08744546531f0984fc7ef69fa864dc" ns2:_="" ns3:_="">
    <xsd:import namespace="2cedc755-666a-459e-9343-ce735de819af"/>
    <xsd:import namespace="262d698e-d96a-4bf4-964a-2cef6de96d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edc755-666a-459e-9343-ce735de819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2d698e-d96a-4bf4-964a-2cef6de96dee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EDBA751-6DBD-4EF7-A698-A25CFC33D5B2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262d698e-d96a-4bf4-964a-2cef6de96dee"/>
    <ds:schemaRef ds:uri="2cedc755-666a-459e-9343-ce735de819a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AB6F6F5-C97F-4495-9A57-DDD2377741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edc755-666a-459e-9343-ce735de819af"/>
    <ds:schemaRef ds:uri="262d698e-d96a-4bf4-964a-2cef6de96d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9D869B0-E243-4BB8-8B54-013D45E268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22</vt:i4>
      </vt:variant>
      <vt:variant>
        <vt:lpstr>Benannte Bereiche</vt:lpstr>
      </vt:variant>
      <vt:variant>
        <vt:i4>21</vt:i4>
      </vt:variant>
    </vt:vector>
  </HeadingPairs>
  <TitlesOfParts>
    <vt:vector size="43" baseType="lpstr">
      <vt:lpstr>A</vt:lpstr>
      <vt:lpstr>B1</vt:lpstr>
      <vt:lpstr>B2</vt:lpstr>
      <vt:lpstr>C1</vt:lpstr>
      <vt:lpstr>C2</vt:lpstr>
      <vt:lpstr>D1</vt:lpstr>
      <vt:lpstr>D2</vt:lpstr>
      <vt:lpstr>E1</vt:lpstr>
      <vt:lpstr>E2</vt:lpstr>
      <vt:lpstr>F1</vt:lpstr>
      <vt:lpstr>F2</vt:lpstr>
      <vt:lpstr>F3</vt:lpstr>
      <vt:lpstr>G1</vt:lpstr>
      <vt:lpstr>G2</vt:lpstr>
      <vt:lpstr>G 3</vt:lpstr>
      <vt:lpstr>H1</vt:lpstr>
      <vt:lpstr>H2</vt:lpstr>
      <vt:lpstr>H3</vt:lpstr>
      <vt:lpstr>I</vt:lpstr>
      <vt:lpstr>J</vt:lpstr>
      <vt:lpstr>JUGEND-DOSB 2020</vt:lpstr>
      <vt:lpstr>Erwachsene-DOSB 2020</vt:lpstr>
      <vt:lpstr>A!Druckbereich</vt:lpstr>
      <vt:lpstr>'B1'!Druckbereich</vt:lpstr>
      <vt:lpstr>'B2'!Druckbereich</vt:lpstr>
      <vt:lpstr>'C1'!Druckbereich</vt:lpstr>
      <vt:lpstr>'C2'!Druckbereich</vt:lpstr>
      <vt:lpstr>'D1'!Druckbereich</vt:lpstr>
      <vt:lpstr>'D2'!Druckbereich</vt:lpstr>
      <vt:lpstr>'E1'!Druckbereich</vt:lpstr>
      <vt:lpstr>'E2'!Druckbereich</vt:lpstr>
      <vt:lpstr>'Erwachsene-DOSB 2020'!Druckbereich</vt:lpstr>
      <vt:lpstr>'F1'!Druckbereich</vt:lpstr>
      <vt:lpstr>'F2'!Druckbereich</vt:lpstr>
      <vt:lpstr>'F3'!Druckbereich</vt:lpstr>
      <vt:lpstr>'G 3'!Druckbereich</vt:lpstr>
      <vt:lpstr>'G2'!Druckbereich</vt:lpstr>
      <vt:lpstr>'H1'!Druckbereich</vt:lpstr>
      <vt:lpstr>'H2'!Druckbereich</vt:lpstr>
      <vt:lpstr>'H3'!Druckbereich</vt:lpstr>
      <vt:lpstr>I!Druckbereich</vt:lpstr>
      <vt:lpstr>J!Druckbereich</vt:lpstr>
      <vt:lpstr>'JUGEND-DOSB 2020'!Druckbereich</vt:lpstr>
    </vt:vector>
  </TitlesOfParts>
  <Company>DBS-Akademie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Holger Wölk</dc:creator>
  <cp:lastModifiedBy>Günther</cp:lastModifiedBy>
  <cp:lastPrinted>2020-10-08T09:22:42Z</cp:lastPrinted>
  <dcterms:created xsi:type="dcterms:W3CDTF">2012-05-16T15:17:30Z</dcterms:created>
  <dcterms:modified xsi:type="dcterms:W3CDTF">2020-10-08T10:11:31Z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0x010100B57EABFF6FF84D4BBC9897314BC5BAA1</vt:lpwstr>
  </property>
  <property fmtid="{D5CDD505-2E9C-101B-9397-08002B2CF9AE}" pid="3" name="Order">
    <vt:r8>3784600</vt:r8>
  </property>
</Properties>
</file>